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ustos\Documents\VZ\OP ŽP 2021+ - zateplovačky\Kamenice nad Lipou\"/>
    </mc:Choice>
  </mc:AlternateContent>
  <bookViews>
    <workbookView xWindow="0" yWindow="0" windowWidth="23040" windowHeight="8616"/>
  </bookViews>
  <sheets>
    <sheet name="Rekapitulace stavby" sheetId="1" r:id="rId1"/>
    <sheet name="VRN - Vedlejší a ostatní ..." sheetId="2" r:id="rId2"/>
    <sheet name="01-0 - Bourací práce" sheetId="3" r:id="rId3"/>
    <sheet name="01-1 - Architektonicko-st..." sheetId="4" r:id="rId4"/>
    <sheet name="014A_A - Zařízení pro vyt..." sheetId="5" r:id="rId5"/>
    <sheet name="014A_C - Zařízení zdravot..." sheetId="6" r:id="rId6"/>
    <sheet name="014A_D - Zařízení silnopr..." sheetId="7" r:id="rId7"/>
    <sheet name="014A_D1 - Bleskosvod- uzn..." sheetId="8" r:id="rId8"/>
    <sheet name="014B_B - Zařízení vzducho..." sheetId="9" r:id="rId9"/>
    <sheet name="014B_C - Zařízení zdravot..." sheetId="10" r:id="rId10"/>
    <sheet name="014B_D - Zařízení silnopr..." sheetId="11" r:id="rId11"/>
    <sheet name="014B_E - Zařízení slabopr..." sheetId="12" r:id="rId12"/>
    <sheet name="014B_F - Rozvod stlačenéh..." sheetId="13" r:id="rId13"/>
    <sheet name="IO-01a - Zpevněné plochy" sheetId="14" r:id="rId14"/>
    <sheet name="IO-01b - Terénní úpravy" sheetId="15" r:id="rId15"/>
    <sheet name="IO-01c - Oplocení" sheetId="16" r:id="rId16"/>
    <sheet name="IO-02 - Areálový venkovní..." sheetId="17" r:id="rId17"/>
    <sheet name="IO-03 - Areálová dešťová ..." sheetId="18" r:id="rId18"/>
    <sheet name="IO-04 - Areálový venkovní..." sheetId="19" r:id="rId19"/>
    <sheet name="IO-05 - Zařízení slabopro..." sheetId="20" r:id="rId20"/>
  </sheets>
  <definedNames>
    <definedName name="_xlnm._FilterDatabase" localSheetId="2" hidden="1">'01-0 - Bourací práce'!$C$142:$K$1365</definedName>
    <definedName name="_xlnm._FilterDatabase" localSheetId="3" hidden="1">'01-1 - Architektonicko-st...'!$C$150:$K$2309</definedName>
    <definedName name="_xlnm._FilterDatabase" localSheetId="4" hidden="1">'014A_A - Zařízení pro vyt...'!$C$128:$K$526</definedName>
    <definedName name="_xlnm._FilterDatabase" localSheetId="5" hidden="1">'014A_C - Zařízení zdravot...'!$C$129:$K$384</definedName>
    <definedName name="_xlnm._FilterDatabase" localSheetId="6" hidden="1">'014A_D - Zařízení silnopr...'!$C$126:$K$610</definedName>
    <definedName name="_xlnm._FilterDatabase" localSheetId="7" hidden="1">'014A_D1 - Bleskosvod- uzn...'!$C$124:$K$279</definedName>
    <definedName name="_xlnm._FilterDatabase" localSheetId="8" hidden="1">'014B_B - Zařízení vzducho...'!$C$130:$K$406</definedName>
    <definedName name="_xlnm._FilterDatabase" localSheetId="9" hidden="1">'014B_C - Zařízení zdravot...'!$C$130:$K$511</definedName>
    <definedName name="_xlnm._FilterDatabase" localSheetId="10" hidden="1">'014B_D - Zařízení silnopr...'!$C$124:$K$457</definedName>
    <definedName name="_xlnm._FilterDatabase" localSheetId="11" hidden="1">'014B_E - Zařízení slabopr...'!$C$131:$K$566</definedName>
    <definedName name="_xlnm._FilterDatabase" localSheetId="12" hidden="1">'014B_F - Rozvod stlačenéh...'!$C$122:$K$165</definedName>
    <definedName name="_xlnm._FilterDatabase" localSheetId="13" hidden="1">'IO-01a - Zpevněné plochy'!$C$125:$K$243</definedName>
    <definedName name="_xlnm._FilterDatabase" localSheetId="14" hidden="1">'IO-01b - Terénní úpravy'!$C$120:$K$169</definedName>
    <definedName name="_xlnm._FilterDatabase" localSheetId="15" hidden="1">'IO-01c - Oplocení'!$C$127:$K$217</definedName>
    <definedName name="_xlnm._FilterDatabase" localSheetId="16" hidden="1">'IO-02 - Areálový venkovní...'!$C$128:$K$215</definedName>
    <definedName name="_xlnm._FilterDatabase" localSheetId="17" hidden="1">'IO-03 - Areálová dešťová ...'!$C$127:$K$310</definedName>
    <definedName name="_xlnm._FilterDatabase" localSheetId="18" hidden="1">'IO-04 - Areálový venkovní...'!$C$129:$K$207</definedName>
    <definedName name="_xlnm._FilterDatabase" localSheetId="19" hidden="1">'IO-05 - Zařízení slabopro...'!$C$124:$K$226</definedName>
    <definedName name="_xlnm._FilterDatabase" localSheetId="1" hidden="1">'VRN - Vedlejší a ostatní ...'!$C$121:$K$163</definedName>
    <definedName name="_xlnm.Print_Titles" localSheetId="2">'01-0 - Bourací práce'!$142:$142</definedName>
    <definedName name="_xlnm.Print_Titles" localSheetId="3">'01-1 - Architektonicko-st...'!$150:$150</definedName>
    <definedName name="_xlnm.Print_Titles" localSheetId="4">'014A_A - Zařízení pro vyt...'!$128:$128</definedName>
    <definedName name="_xlnm.Print_Titles" localSheetId="5">'014A_C - Zařízení zdravot...'!$129:$129</definedName>
    <definedName name="_xlnm.Print_Titles" localSheetId="6">'014A_D - Zařízení silnopr...'!$126:$126</definedName>
    <definedName name="_xlnm.Print_Titles" localSheetId="7">'014A_D1 - Bleskosvod- uzn...'!$124:$124</definedName>
    <definedName name="_xlnm.Print_Titles" localSheetId="8">'014B_B - Zařízení vzducho...'!$130:$130</definedName>
    <definedName name="_xlnm.Print_Titles" localSheetId="9">'014B_C - Zařízení zdravot...'!$130:$130</definedName>
    <definedName name="_xlnm.Print_Titles" localSheetId="10">'014B_D - Zařízení silnopr...'!$124:$124</definedName>
    <definedName name="_xlnm.Print_Titles" localSheetId="11">'014B_E - Zařízení slabopr...'!$131:$131</definedName>
    <definedName name="_xlnm.Print_Titles" localSheetId="12">'014B_F - Rozvod stlačenéh...'!$122:$122</definedName>
    <definedName name="_xlnm.Print_Titles" localSheetId="13">'IO-01a - Zpevněné plochy'!$125:$125</definedName>
    <definedName name="_xlnm.Print_Titles" localSheetId="14">'IO-01b - Terénní úpravy'!$120:$120</definedName>
    <definedName name="_xlnm.Print_Titles" localSheetId="15">'IO-01c - Oplocení'!$127:$127</definedName>
    <definedName name="_xlnm.Print_Titles" localSheetId="16">'IO-02 - Areálový venkovní...'!$128:$128</definedName>
    <definedName name="_xlnm.Print_Titles" localSheetId="17">'IO-03 - Areálová dešťová ...'!$127:$127</definedName>
    <definedName name="_xlnm.Print_Titles" localSheetId="18">'IO-04 - Areálový venkovní...'!$129:$129</definedName>
    <definedName name="_xlnm.Print_Titles" localSheetId="19">'IO-05 - Zařízení slabopro...'!$124:$124</definedName>
    <definedName name="_xlnm.Print_Titles" localSheetId="0">'Rekapitulace stavby'!$92:$92</definedName>
    <definedName name="_xlnm.Print_Titles" localSheetId="1">'VRN - Vedlejší a ostatní ...'!$121:$121</definedName>
    <definedName name="_xlnm.Print_Area" localSheetId="2">'01-0 - Bourací práce'!$C$4:$J$76,'01-0 - Bourací práce'!$C$82:$J$122,'01-0 - Bourací práce'!$C$128:$K$1365</definedName>
    <definedName name="_xlnm.Print_Area" localSheetId="3">'01-1 - Architektonicko-st...'!$C$4:$J$76,'01-1 - Architektonicko-st...'!$C$82:$J$130,'01-1 - Architektonicko-st...'!$C$136:$K$2309</definedName>
    <definedName name="_xlnm.Print_Area" localSheetId="4">'014A_A - Zařízení pro vyt...'!$C$4:$J$76,'014A_A - Zařízení pro vyt...'!$C$82:$J$108,'014A_A - Zařízení pro vyt...'!$C$114:$K$526</definedName>
    <definedName name="_xlnm.Print_Area" localSheetId="5">'014A_C - Zařízení zdravot...'!$C$4:$J$76,'014A_C - Zařízení zdravot...'!$C$82:$J$109,'014A_C - Zařízení zdravot...'!$C$115:$K$384</definedName>
    <definedName name="_xlnm.Print_Area" localSheetId="6">'014A_D - Zařízení silnopr...'!$C$4:$J$76,'014A_D - Zařízení silnopr...'!$C$82:$J$106,'014A_D - Zařízení silnopr...'!$C$112:$K$610</definedName>
    <definedName name="_xlnm.Print_Area" localSheetId="7">'014A_D1 - Bleskosvod- uzn...'!$C$4:$J$76,'014A_D1 - Bleskosvod- uzn...'!$C$82:$J$104,'014A_D1 - Bleskosvod- uzn...'!$C$110:$K$279</definedName>
    <definedName name="_xlnm.Print_Area" localSheetId="8">'014B_B - Zařízení vzducho...'!$C$4:$J$76,'014B_B - Zařízení vzducho...'!$C$82:$J$110,'014B_B - Zařízení vzducho...'!$C$116:$K$406</definedName>
    <definedName name="_xlnm.Print_Area" localSheetId="9">'014B_C - Zařízení zdravot...'!$C$4:$J$76,'014B_C - Zařízení zdravot...'!$C$82:$J$110,'014B_C - Zařízení zdravot...'!$C$116:$K$511</definedName>
    <definedName name="_xlnm.Print_Area" localSheetId="10">'014B_D - Zařízení silnopr...'!$C$4:$J$76,'014B_D - Zařízení silnopr...'!$C$82:$J$104,'014B_D - Zařízení silnopr...'!$C$110:$K$457</definedName>
    <definedName name="_xlnm.Print_Area" localSheetId="11">'014B_E - Zařízení slabopr...'!$C$4:$J$76,'014B_E - Zařízení slabopr...'!$C$82:$J$111,'014B_E - Zařízení slabopr...'!$C$117:$K$566</definedName>
    <definedName name="_xlnm.Print_Area" localSheetId="12">'014B_F - Rozvod stlačenéh...'!$C$4:$J$76,'014B_F - Rozvod stlačenéh...'!$C$82:$J$102,'014B_F - Rozvod stlačenéh...'!$C$108:$K$165</definedName>
    <definedName name="_xlnm.Print_Area" localSheetId="13">'IO-01a - Zpevněné plochy'!$C$4:$J$76,'IO-01a - Zpevněné plochy'!$C$82:$J$105,'IO-01a - Zpevněné plochy'!$C$111:$K$243</definedName>
    <definedName name="_xlnm.Print_Area" localSheetId="14">'IO-01b - Terénní úpravy'!$C$4:$J$76,'IO-01b - Terénní úpravy'!$C$82:$J$100,'IO-01b - Terénní úpravy'!$C$106:$K$169</definedName>
    <definedName name="_xlnm.Print_Area" localSheetId="15">'IO-01c - Oplocení'!$C$4:$J$76,'IO-01c - Oplocení'!$C$82:$J$107,'IO-01c - Oplocení'!$C$113:$K$217</definedName>
    <definedName name="_xlnm.Print_Area" localSheetId="16">'IO-02 - Areálový venkovní...'!$C$4:$J$76,'IO-02 - Areálový venkovní...'!$C$82:$J$108,'IO-02 - Areálový venkovní...'!$C$114:$K$215</definedName>
    <definedName name="_xlnm.Print_Area" localSheetId="17">'IO-03 - Areálová dešťová ...'!$C$4:$J$76,'IO-03 - Areálová dešťová ...'!$C$82:$J$107,'IO-03 - Areálová dešťová ...'!$C$113:$K$310</definedName>
    <definedName name="_xlnm.Print_Area" localSheetId="18">'IO-04 - Areálový venkovní...'!$C$4:$J$76,'IO-04 - Areálový venkovní...'!$C$82:$J$109,'IO-04 - Areálový venkovní...'!$C$115:$K$207</definedName>
    <definedName name="_xlnm.Print_Area" localSheetId="19">'IO-05 - Zařízení slabopro...'!$C$4:$J$76,'IO-05 - Zařízení slabopro...'!$C$82:$J$104,'IO-05 - Zařízení slabopro...'!$C$110:$K$226</definedName>
    <definedName name="_xlnm.Print_Area" localSheetId="0">'Rekapitulace stavby'!$D$4:$AO$76,'Rekapitulace stavby'!$C$82:$AQ$122</definedName>
    <definedName name="_xlnm.Print_Area" localSheetId="1">'VRN - Vedlejší a ostatní ...'!$C$4:$J$76,'VRN - Vedlejší a ostatní ...'!$C$82:$J$101,'VRN - Vedlejší a ostatní ...'!$C$107:$K$163</definedName>
  </definedNames>
  <calcPr calcId="162913"/>
</workbook>
</file>

<file path=xl/calcChain.xml><?xml version="1.0" encoding="utf-8"?>
<calcChain xmlns="http://schemas.openxmlformats.org/spreadsheetml/2006/main">
  <c r="J39" i="20" l="1"/>
  <c r="J38" i="20"/>
  <c r="AY121" i="1"/>
  <c r="J37" i="20"/>
  <c r="AX121" i="1"/>
  <c r="BI224" i="20"/>
  <c r="BH224" i="20"/>
  <c r="BG224" i="20"/>
  <c r="BF224" i="20"/>
  <c r="T224" i="20"/>
  <c r="R224" i="20"/>
  <c r="P224" i="20"/>
  <c r="BI222" i="20"/>
  <c r="BH222" i="20"/>
  <c r="BG222" i="20"/>
  <c r="BF222" i="20"/>
  <c r="T222" i="20"/>
  <c r="R222" i="20"/>
  <c r="P222" i="20"/>
  <c r="BI220" i="20"/>
  <c r="BH220" i="20"/>
  <c r="BG220" i="20"/>
  <c r="BF220" i="20"/>
  <c r="T220" i="20"/>
  <c r="R220" i="20"/>
  <c r="P220" i="20"/>
  <c r="BI218" i="20"/>
  <c r="BH218" i="20"/>
  <c r="BG218" i="20"/>
  <c r="BF218" i="20"/>
  <c r="T218" i="20"/>
  <c r="R218" i="20"/>
  <c r="P218" i="20"/>
  <c r="BI215" i="20"/>
  <c r="BH215" i="20"/>
  <c r="BG215" i="20"/>
  <c r="BF215" i="20"/>
  <c r="T215" i="20"/>
  <c r="R215" i="20"/>
  <c r="P215" i="20"/>
  <c r="BI211" i="20"/>
  <c r="BH211" i="20"/>
  <c r="BG211" i="20"/>
  <c r="BF211" i="20"/>
  <c r="T211" i="20"/>
  <c r="R211" i="20"/>
  <c r="P211" i="20"/>
  <c r="BI208" i="20"/>
  <c r="BH208" i="20"/>
  <c r="BG208" i="20"/>
  <c r="BF208" i="20"/>
  <c r="T208" i="20"/>
  <c r="R208" i="20"/>
  <c r="P208" i="20"/>
  <c r="BI205" i="20"/>
  <c r="BH205" i="20"/>
  <c r="BG205" i="20"/>
  <c r="BF205" i="20"/>
  <c r="T205" i="20"/>
  <c r="R205" i="20"/>
  <c r="P205" i="20"/>
  <c r="BI203" i="20"/>
  <c r="BH203" i="20"/>
  <c r="BG203" i="20"/>
  <c r="BF203" i="20"/>
  <c r="T203" i="20"/>
  <c r="R203" i="20"/>
  <c r="P203" i="20"/>
  <c r="BI201" i="20"/>
  <c r="BH201" i="20"/>
  <c r="BG201" i="20"/>
  <c r="BF201" i="20"/>
  <c r="T201" i="20"/>
  <c r="R201" i="20"/>
  <c r="P201" i="20"/>
  <c r="BI199" i="20"/>
  <c r="BH199" i="20"/>
  <c r="BG199" i="20"/>
  <c r="BF199" i="20"/>
  <c r="T199" i="20"/>
  <c r="R199" i="20"/>
  <c r="P199" i="20"/>
  <c r="BI196" i="20"/>
  <c r="BH196" i="20"/>
  <c r="BG196" i="20"/>
  <c r="BF196" i="20"/>
  <c r="T196" i="20"/>
  <c r="R196" i="20"/>
  <c r="P196" i="20"/>
  <c r="BI194" i="20"/>
  <c r="BH194" i="20"/>
  <c r="BG194" i="20"/>
  <c r="BF194" i="20"/>
  <c r="T194" i="20"/>
  <c r="R194" i="20"/>
  <c r="P194" i="20"/>
  <c r="BI192" i="20"/>
  <c r="BH192" i="20"/>
  <c r="BG192" i="20"/>
  <c r="BF192" i="20"/>
  <c r="T192" i="20"/>
  <c r="R192" i="20"/>
  <c r="P192" i="20"/>
  <c r="BI190" i="20"/>
  <c r="BH190" i="20"/>
  <c r="BG190" i="20"/>
  <c r="BF190" i="20"/>
  <c r="T190" i="20"/>
  <c r="R190" i="20"/>
  <c r="P190" i="20"/>
  <c r="BI188" i="20"/>
  <c r="BH188" i="20"/>
  <c r="BG188" i="20"/>
  <c r="BF188" i="20"/>
  <c r="T188" i="20"/>
  <c r="R188" i="20"/>
  <c r="P188" i="20"/>
  <c r="BI186" i="20"/>
  <c r="BH186" i="20"/>
  <c r="BG186" i="20"/>
  <c r="BF186" i="20"/>
  <c r="T186" i="20"/>
  <c r="R186" i="20"/>
  <c r="P186" i="20"/>
  <c r="BI184" i="20"/>
  <c r="BH184" i="20"/>
  <c r="BG184" i="20"/>
  <c r="BF184" i="20"/>
  <c r="T184" i="20"/>
  <c r="R184" i="20"/>
  <c r="P184" i="20"/>
  <c r="BI181" i="20"/>
  <c r="BH181" i="20"/>
  <c r="BG181" i="20"/>
  <c r="BF181" i="20"/>
  <c r="T181" i="20"/>
  <c r="R181" i="20"/>
  <c r="P181" i="20"/>
  <c r="BI179" i="20"/>
  <c r="BH179" i="20"/>
  <c r="BG179" i="20"/>
  <c r="BF179" i="20"/>
  <c r="T179" i="20"/>
  <c r="R179" i="20"/>
  <c r="P179" i="20"/>
  <c r="BI177" i="20"/>
  <c r="BH177" i="20"/>
  <c r="BG177" i="20"/>
  <c r="BF177" i="20"/>
  <c r="T177" i="20"/>
  <c r="R177" i="20"/>
  <c r="P177" i="20"/>
  <c r="BI175" i="20"/>
  <c r="BH175" i="20"/>
  <c r="BG175" i="20"/>
  <c r="BF175" i="20"/>
  <c r="T175" i="20"/>
  <c r="R175" i="20"/>
  <c r="P175" i="20"/>
  <c r="BI172" i="20"/>
  <c r="BH172" i="20"/>
  <c r="BG172" i="20"/>
  <c r="BF172" i="20"/>
  <c r="T172" i="20"/>
  <c r="R172" i="20"/>
  <c r="P172" i="20"/>
  <c r="BI170" i="20"/>
  <c r="BH170" i="20"/>
  <c r="BG170" i="20"/>
  <c r="BF170" i="20"/>
  <c r="T170" i="20"/>
  <c r="R170" i="20"/>
  <c r="P170" i="20"/>
  <c r="BI166" i="20"/>
  <c r="BH166" i="20"/>
  <c r="BG166" i="20"/>
  <c r="BF166" i="20"/>
  <c r="T166" i="20"/>
  <c r="R166" i="20"/>
  <c r="P166" i="20"/>
  <c r="BI165" i="20"/>
  <c r="BH165" i="20"/>
  <c r="BG165" i="20"/>
  <c r="BF165" i="20"/>
  <c r="T165" i="20"/>
  <c r="R165" i="20"/>
  <c r="P165" i="20"/>
  <c r="BI163" i="20"/>
  <c r="BH163" i="20"/>
  <c r="BG163" i="20"/>
  <c r="BF163" i="20"/>
  <c r="T163" i="20"/>
  <c r="R163" i="20"/>
  <c r="P163" i="20"/>
  <c r="BI162" i="20"/>
  <c r="BH162" i="20"/>
  <c r="BG162" i="20"/>
  <c r="BF162" i="20"/>
  <c r="T162" i="20"/>
  <c r="R162" i="20"/>
  <c r="P162" i="20"/>
  <c r="BI160" i="20"/>
  <c r="BH160" i="20"/>
  <c r="BG160" i="20"/>
  <c r="BF160" i="20"/>
  <c r="T160" i="20"/>
  <c r="R160" i="20"/>
  <c r="P160" i="20"/>
  <c r="BI159" i="20"/>
  <c r="BH159" i="20"/>
  <c r="BG159" i="20"/>
  <c r="BF159" i="20"/>
  <c r="T159" i="20"/>
  <c r="R159" i="20"/>
  <c r="P159" i="20"/>
  <c r="BI158" i="20"/>
  <c r="BH158" i="20"/>
  <c r="BG158" i="20"/>
  <c r="BF158" i="20"/>
  <c r="T158" i="20"/>
  <c r="R158" i="20"/>
  <c r="P158" i="20"/>
  <c r="BI156" i="20"/>
  <c r="BH156" i="20"/>
  <c r="BG156" i="20"/>
  <c r="BF156" i="20"/>
  <c r="T156" i="20"/>
  <c r="R156" i="20"/>
  <c r="P156" i="20"/>
  <c r="BI155" i="20"/>
  <c r="BH155" i="20"/>
  <c r="BG155" i="20"/>
  <c r="BF155" i="20"/>
  <c r="T155" i="20"/>
  <c r="R155" i="20"/>
  <c r="P155" i="20"/>
  <c r="BI150" i="20"/>
  <c r="BH150" i="20"/>
  <c r="BG150" i="20"/>
  <c r="BF150" i="20"/>
  <c r="T150" i="20"/>
  <c r="R150" i="20"/>
  <c r="P150" i="20"/>
  <c r="BI148" i="20"/>
  <c r="BH148" i="20"/>
  <c r="BG148" i="20"/>
  <c r="BF148" i="20"/>
  <c r="T148" i="20"/>
  <c r="R148" i="20"/>
  <c r="P148" i="20"/>
  <c r="BI145" i="20"/>
  <c r="BH145" i="20"/>
  <c r="BG145" i="20"/>
  <c r="BF145" i="20"/>
  <c r="T145" i="20"/>
  <c r="R145" i="20"/>
  <c r="P145" i="20"/>
  <c r="BI142" i="20"/>
  <c r="BH142" i="20"/>
  <c r="BG142" i="20"/>
  <c r="BF142" i="20"/>
  <c r="T142" i="20"/>
  <c r="R142" i="20"/>
  <c r="P142" i="20"/>
  <c r="BI140" i="20"/>
  <c r="BH140" i="20"/>
  <c r="BG140" i="20"/>
  <c r="BF140" i="20"/>
  <c r="T140" i="20"/>
  <c r="R140" i="20"/>
  <c r="P140"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8" i="20"/>
  <c r="BH128" i="20"/>
  <c r="BG128" i="20"/>
  <c r="BF128" i="20"/>
  <c r="T128" i="20"/>
  <c r="R128" i="20"/>
  <c r="P128" i="20"/>
  <c r="J121" i="20"/>
  <c r="F121" i="20"/>
  <c r="F119" i="20"/>
  <c r="E117" i="20"/>
  <c r="J93" i="20"/>
  <c r="F93" i="20"/>
  <c r="F91" i="20"/>
  <c r="E89" i="20"/>
  <c r="J26" i="20"/>
  <c r="E26" i="20"/>
  <c r="J122" i="20" s="1"/>
  <c r="J25" i="20"/>
  <c r="J20" i="20"/>
  <c r="E20" i="20"/>
  <c r="F94" i="20" s="1"/>
  <c r="J19" i="20"/>
  <c r="J14" i="20"/>
  <c r="J119" i="20" s="1"/>
  <c r="E7" i="20"/>
  <c r="E85" i="20" s="1"/>
  <c r="J39" i="19"/>
  <c r="J38" i="19"/>
  <c r="AY119" i="1" s="1"/>
  <c r="J37" i="19"/>
  <c r="AX119" i="1"/>
  <c r="BI206" i="19"/>
  <c r="BH206" i="19"/>
  <c r="BG206" i="19"/>
  <c r="BF206" i="19"/>
  <c r="T206" i="19"/>
  <c r="R206" i="19"/>
  <c r="P206" i="19"/>
  <c r="BI204" i="19"/>
  <c r="BH204" i="19"/>
  <c r="BG204" i="19"/>
  <c r="BF204" i="19"/>
  <c r="T204" i="19"/>
  <c r="R204" i="19"/>
  <c r="P204" i="19"/>
  <c r="BI200" i="19"/>
  <c r="BH200" i="19"/>
  <c r="BG200" i="19"/>
  <c r="BF200" i="19"/>
  <c r="T200" i="19"/>
  <c r="R200" i="19"/>
  <c r="P200" i="19"/>
  <c r="BI198" i="19"/>
  <c r="BH198" i="19"/>
  <c r="BG198" i="19"/>
  <c r="BF198" i="19"/>
  <c r="T198" i="19"/>
  <c r="R198" i="19"/>
  <c r="P198" i="19"/>
  <c r="BI196" i="19"/>
  <c r="BH196" i="19"/>
  <c r="BG196" i="19"/>
  <c r="BF196" i="19"/>
  <c r="T196" i="19"/>
  <c r="R196" i="19"/>
  <c r="P196" i="19"/>
  <c r="BI193" i="19"/>
  <c r="BH193" i="19"/>
  <c r="BG193" i="19"/>
  <c r="BF193" i="19"/>
  <c r="T193" i="19"/>
  <c r="R193" i="19"/>
  <c r="P193" i="19"/>
  <c r="BI191" i="19"/>
  <c r="BH191" i="19"/>
  <c r="BG191" i="19"/>
  <c r="BF191" i="19"/>
  <c r="T191" i="19"/>
  <c r="R191" i="19"/>
  <c r="P191" i="19"/>
  <c r="BI187" i="19"/>
  <c r="BH187" i="19"/>
  <c r="BG187" i="19"/>
  <c r="BF187" i="19"/>
  <c r="T187" i="19"/>
  <c r="T186" i="19" s="1"/>
  <c r="R187" i="19"/>
  <c r="R186" i="19" s="1"/>
  <c r="P187" i="19"/>
  <c r="P186" i="19" s="1"/>
  <c r="BI184" i="19"/>
  <c r="BH184" i="19"/>
  <c r="BG184" i="19"/>
  <c r="BF184" i="19"/>
  <c r="T184" i="19"/>
  <c r="R184" i="19"/>
  <c r="P184" i="19"/>
  <c r="BI181" i="19"/>
  <c r="BH181" i="19"/>
  <c r="BG181" i="19"/>
  <c r="BF181" i="19"/>
  <c r="T181" i="19"/>
  <c r="R181" i="19"/>
  <c r="P181" i="19"/>
  <c r="BI179" i="19"/>
  <c r="BH179" i="19"/>
  <c r="BG179" i="19"/>
  <c r="BF179" i="19"/>
  <c r="T179" i="19"/>
  <c r="R179" i="19"/>
  <c r="P179" i="19"/>
  <c r="BI177" i="19"/>
  <c r="BH177" i="19"/>
  <c r="BG177" i="19"/>
  <c r="BF177" i="19"/>
  <c r="T177" i="19"/>
  <c r="R177" i="19"/>
  <c r="P177" i="19"/>
  <c r="BI175" i="19"/>
  <c r="BH175" i="19"/>
  <c r="BG175" i="19"/>
  <c r="BF175" i="19"/>
  <c r="T175" i="19"/>
  <c r="R175" i="19"/>
  <c r="P175" i="19"/>
  <c r="BI173" i="19"/>
  <c r="BH173" i="19"/>
  <c r="BG173" i="19"/>
  <c r="BF173" i="19"/>
  <c r="T173" i="19"/>
  <c r="R173" i="19"/>
  <c r="P173" i="19"/>
  <c r="BI172" i="19"/>
  <c r="BH172" i="19"/>
  <c r="BG172" i="19"/>
  <c r="BF172" i="19"/>
  <c r="T172" i="19"/>
  <c r="R172" i="19"/>
  <c r="P172" i="19"/>
  <c r="BI170" i="19"/>
  <c r="BH170" i="19"/>
  <c r="BG170" i="19"/>
  <c r="BF170" i="19"/>
  <c r="T170" i="19"/>
  <c r="R170" i="19"/>
  <c r="P170" i="19"/>
  <c r="BI168" i="19"/>
  <c r="BH168" i="19"/>
  <c r="BG168" i="19"/>
  <c r="BF168" i="19"/>
  <c r="T168" i="19"/>
  <c r="R168" i="19"/>
  <c r="P168" i="19"/>
  <c r="BI166" i="19"/>
  <c r="BH166" i="19"/>
  <c r="BG166" i="19"/>
  <c r="BF166" i="19"/>
  <c r="T166" i="19"/>
  <c r="R166" i="19"/>
  <c r="P166" i="19"/>
  <c r="BI162" i="19"/>
  <c r="BH162" i="19"/>
  <c r="BG162" i="19"/>
  <c r="BF162" i="19"/>
  <c r="T162" i="19"/>
  <c r="R162" i="19"/>
  <c r="P162" i="19"/>
  <c r="BI159" i="19"/>
  <c r="BH159" i="19"/>
  <c r="BG159" i="19"/>
  <c r="BF159" i="19"/>
  <c r="T159" i="19"/>
  <c r="R159" i="19"/>
  <c r="P159" i="19"/>
  <c r="BI155" i="19"/>
  <c r="BH155" i="19"/>
  <c r="BG155" i="19"/>
  <c r="BF155" i="19"/>
  <c r="T155" i="19"/>
  <c r="R155" i="19"/>
  <c r="P155" i="19"/>
  <c r="BI152" i="19"/>
  <c r="BH152" i="19"/>
  <c r="BG152" i="19"/>
  <c r="BF152" i="19"/>
  <c r="T152" i="19"/>
  <c r="R152" i="19"/>
  <c r="P152" i="19"/>
  <c r="BI149" i="19"/>
  <c r="BH149" i="19"/>
  <c r="BG149" i="19"/>
  <c r="BF149" i="19"/>
  <c r="T149" i="19"/>
  <c r="R149" i="19"/>
  <c r="P149" i="19"/>
  <c r="BI146" i="19"/>
  <c r="BH146" i="19"/>
  <c r="BG146" i="19"/>
  <c r="BF146" i="19"/>
  <c r="T146" i="19"/>
  <c r="R146" i="19"/>
  <c r="P146" i="19"/>
  <c r="BI143" i="19"/>
  <c r="BH143" i="19"/>
  <c r="BG143" i="19"/>
  <c r="BF143" i="19"/>
  <c r="T143" i="19"/>
  <c r="R143" i="19"/>
  <c r="P143" i="19"/>
  <c r="BI140" i="19"/>
  <c r="BH140" i="19"/>
  <c r="BG140" i="19"/>
  <c r="BF140" i="19"/>
  <c r="T140" i="19"/>
  <c r="R140" i="19"/>
  <c r="P140" i="19"/>
  <c r="BI136" i="19"/>
  <c r="BH136" i="19"/>
  <c r="BG136" i="19"/>
  <c r="BF136" i="19"/>
  <c r="T136" i="19"/>
  <c r="R136" i="19"/>
  <c r="P136" i="19"/>
  <c r="BI133" i="19"/>
  <c r="BH133" i="19"/>
  <c r="BG133" i="19"/>
  <c r="BF133" i="19"/>
  <c r="T133" i="19"/>
  <c r="R133" i="19"/>
  <c r="P133" i="19"/>
  <c r="J126" i="19"/>
  <c r="F126" i="19"/>
  <c r="F124" i="19"/>
  <c r="E122" i="19"/>
  <c r="J93" i="19"/>
  <c r="F93" i="19"/>
  <c r="F91" i="19"/>
  <c r="E89" i="19"/>
  <c r="J26" i="19"/>
  <c r="E26" i="19"/>
  <c r="J127" i="19" s="1"/>
  <c r="J25" i="19"/>
  <c r="J20" i="19"/>
  <c r="E20" i="19"/>
  <c r="F127" i="19" s="1"/>
  <c r="J19" i="19"/>
  <c r="J14" i="19"/>
  <c r="J124" i="19" s="1"/>
  <c r="E7" i="19"/>
  <c r="E85" i="19"/>
  <c r="J39" i="18"/>
  <c r="J38" i="18"/>
  <c r="AY117" i="1" s="1"/>
  <c r="J37" i="18"/>
  <c r="AX117" i="1"/>
  <c r="BI309" i="18"/>
  <c r="BH309" i="18"/>
  <c r="BG309" i="18"/>
  <c r="BF309" i="18"/>
  <c r="T309" i="18"/>
  <c r="T308" i="18" s="1"/>
  <c r="R309" i="18"/>
  <c r="R308" i="18"/>
  <c r="P309" i="18"/>
  <c r="P308" i="18" s="1"/>
  <c r="BI306" i="18"/>
  <c r="BH306" i="18"/>
  <c r="BG306" i="18"/>
  <c r="BF306" i="18"/>
  <c r="T306" i="18"/>
  <c r="R306" i="18"/>
  <c r="P306" i="18"/>
  <c r="BI304" i="18"/>
  <c r="BH304" i="18"/>
  <c r="BG304" i="18"/>
  <c r="BF304" i="18"/>
  <c r="T304" i="18"/>
  <c r="R304" i="18"/>
  <c r="P304" i="18"/>
  <c r="BI301" i="18"/>
  <c r="BH301" i="18"/>
  <c r="BG301" i="18"/>
  <c r="BF301" i="18"/>
  <c r="T301" i="18"/>
  <c r="R301" i="18"/>
  <c r="P301" i="18"/>
  <c r="BI299" i="18"/>
  <c r="BH299" i="18"/>
  <c r="BG299" i="18"/>
  <c r="BF299" i="18"/>
  <c r="T299" i="18"/>
  <c r="R299" i="18"/>
  <c r="P299" i="18"/>
  <c r="BI295" i="18"/>
  <c r="BH295" i="18"/>
  <c r="BG295" i="18"/>
  <c r="BF295" i="18"/>
  <c r="T295" i="18"/>
  <c r="T294" i="18"/>
  <c r="R295" i="18"/>
  <c r="R294" i="18" s="1"/>
  <c r="P295" i="18"/>
  <c r="P294" i="18"/>
  <c r="BI292" i="18"/>
  <c r="BH292" i="18"/>
  <c r="BG292" i="18"/>
  <c r="BF292" i="18"/>
  <c r="T292" i="18"/>
  <c r="R292" i="18"/>
  <c r="P292" i="18"/>
  <c r="BI290" i="18"/>
  <c r="BH290" i="18"/>
  <c r="BG290" i="18"/>
  <c r="BF290" i="18"/>
  <c r="T290" i="18"/>
  <c r="R290" i="18"/>
  <c r="P290" i="18"/>
  <c r="BI288" i="18"/>
  <c r="BH288" i="18"/>
  <c r="BG288" i="18"/>
  <c r="BF288" i="18"/>
  <c r="T288" i="18"/>
  <c r="R288" i="18"/>
  <c r="P288" i="18"/>
  <c r="BI286" i="18"/>
  <c r="BH286" i="18"/>
  <c r="BG286" i="18"/>
  <c r="BF286" i="18"/>
  <c r="T286" i="18"/>
  <c r="R286" i="18"/>
  <c r="P286" i="18"/>
  <c r="BI284" i="18"/>
  <c r="BH284" i="18"/>
  <c r="BG284" i="18"/>
  <c r="BF284" i="18"/>
  <c r="T284" i="18"/>
  <c r="R284" i="18"/>
  <c r="P284" i="18"/>
  <c r="BI282" i="18"/>
  <c r="BH282" i="18"/>
  <c r="BG282" i="18"/>
  <c r="BF282" i="18"/>
  <c r="T282" i="18"/>
  <c r="R282" i="18"/>
  <c r="P282" i="18"/>
  <c r="BI280" i="18"/>
  <c r="BH280" i="18"/>
  <c r="BG280" i="18"/>
  <c r="BF280" i="18"/>
  <c r="T280" i="18"/>
  <c r="R280" i="18"/>
  <c r="P280" i="18"/>
  <c r="BI278" i="18"/>
  <c r="BH278" i="18"/>
  <c r="BG278" i="18"/>
  <c r="BF278" i="18"/>
  <c r="T278" i="18"/>
  <c r="R278" i="18"/>
  <c r="P278" i="18"/>
  <c r="BI276" i="18"/>
  <c r="BH276" i="18"/>
  <c r="BG276" i="18"/>
  <c r="BF276" i="18"/>
  <c r="T276" i="18"/>
  <c r="R276" i="18"/>
  <c r="P276" i="18"/>
  <c r="BI274" i="18"/>
  <c r="BH274" i="18"/>
  <c r="BG274" i="18"/>
  <c r="BF274" i="18"/>
  <c r="T274" i="18"/>
  <c r="R274" i="18"/>
  <c r="P274" i="18"/>
  <c r="BI272" i="18"/>
  <c r="BH272" i="18"/>
  <c r="BG272" i="18"/>
  <c r="BF272" i="18"/>
  <c r="T272" i="18"/>
  <c r="R272" i="18"/>
  <c r="P272" i="18"/>
  <c r="BI270" i="18"/>
  <c r="BH270" i="18"/>
  <c r="BG270" i="18"/>
  <c r="BF270" i="18"/>
  <c r="T270" i="18"/>
  <c r="R270" i="18"/>
  <c r="P270" i="18"/>
  <c r="BI268" i="18"/>
  <c r="BH268" i="18"/>
  <c r="BG268" i="18"/>
  <c r="BF268" i="18"/>
  <c r="T268" i="18"/>
  <c r="R268" i="18"/>
  <c r="P268" i="18"/>
  <c r="BI267" i="18"/>
  <c r="BH267" i="18"/>
  <c r="BG267" i="18"/>
  <c r="BF267" i="18"/>
  <c r="T267" i="18"/>
  <c r="R267" i="18"/>
  <c r="P267" i="18"/>
  <c r="BI266" i="18"/>
  <c r="BH266" i="18"/>
  <c r="BG266" i="18"/>
  <c r="BF266" i="18"/>
  <c r="T266" i="18"/>
  <c r="R266" i="18"/>
  <c r="P266" i="18"/>
  <c r="BI264" i="18"/>
  <c r="BH264" i="18"/>
  <c r="BG264" i="18"/>
  <c r="BF264" i="18"/>
  <c r="T264" i="18"/>
  <c r="R264" i="18"/>
  <c r="P264" i="18"/>
  <c r="BI262" i="18"/>
  <c r="BH262" i="18"/>
  <c r="BG262" i="18"/>
  <c r="BF262" i="18"/>
  <c r="T262" i="18"/>
  <c r="R262" i="18"/>
  <c r="P262" i="18"/>
  <c r="BI260" i="18"/>
  <c r="BH260" i="18"/>
  <c r="BG260" i="18"/>
  <c r="BF260" i="18"/>
  <c r="T260" i="18"/>
  <c r="R260" i="18"/>
  <c r="P260" i="18"/>
  <c r="BI258" i="18"/>
  <c r="BH258" i="18"/>
  <c r="BG258" i="18"/>
  <c r="BF258" i="18"/>
  <c r="T258" i="18"/>
  <c r="R258" i="18"/>
  <c r="P258" i="18"/>
  <c r="BI256" i="18"/>
  <c r="BH256" i="18"/>
  <c r="BG256" i="18"/>
  <c r="BF256" i="18"/>
  <c r="T256" i="18"/>
  <c r="R256" i="18"/>
  <c r="P256" i="18"/>
  <c r="BI254" i="18"/>
  <c r="BH254" i="18"/>
  <c r="BG254" i="18"/>
  <c r="BF254" i="18"/>
  <c r="T254" i="18"/>
  <c r="R254" i="18"/>
  <c r="P254" i="18"/>
  <c r="BI252" i="18"/>
  <c r="BH252" i="18"/>
  <c r="BG252" i="18"/>
  <c r="BF252" i="18"/>
  <c r="T252" i="18"/>
  <c r="R252" i="18"/>
  <c r="P252" i="18"/>
  <c r="BI249" i="18"/>
  <c r="BH249" i="18"/>
  <c r="BG249" i="18"/>
  <c r="BF249" i="18"/>
  <c r="T249" i="18"/>
  <c r="R249" i="18"/>
  <c r="P249" i="18"/>
  <c r="BI247" i="18"/>
  <c r="BH247" i="18"/>
  <c r="BG247" i="18"/>
  <c r="BF247" i="18"/>
  <c r="T247" i="18"/>
  <c r="R247" i="18"/>
  <c r="P247" i="18"/>
  <c r="BI244" i="18"/>
  <c r="BH244" i="18"/>
  <c r="BG244" i="18"/>
  <c r="BF244" i="18"/>
  <c r="T244" i="18"/>
  <c r="R244" i="18"/>
  <c r="P244" i="18"/>
  <c r="BI242" i="18"/>
  <c r="BH242" i="18"/>
  <c r="BG242" i="18"/>
  <c r="BF242" i="18"/>
  <c r="T242" i="18"/>
  <c r="R242" i="18"/>
  <c r="P242" i="18"/>
  <c r="BI237" i="18"/>
  <c r="BH237" i="18"/>
  <c r="BG237" i="18"/>
  <c r="BF237" i="18"/>
  <c r="T237" i="18"/>
  <c r="R237" i="18"/>
  <c r="P237" i="18"/>
  <c r="BI236" i="18"/>
  <c r="BH236" i="18"/>
  <c r="BG236" i="18"/>
  <c r="BF236" i="18"/>
  <c r="T236" i="18"/>
  <c r="R236" i="18"/>
  <c r="P236" i="18"/>
  <c r="BI234" i="18"/>
  <c r="BH234" i="18"/>
  <c r="BG234" i="18"/>
  <c r="BF234" i="18"/>
  <c r="T234" i="18"/>
  <c r="R234" i="18"/>
  <c r="P234" i="18"/>
  <c r="BI232" i="18"/>
  <c r="BH232" i="18"/>
  <c r="BG232" i="18"/>
  <c r="BF232" i="18"/>
  <c r="T232" i="18"/>
  <c r="R232" i="18"/>
  <c r="P232" i="18"/>
  <c r="BI230" i="18"/>
  <c r="BH230" i="18"/>
  <c r="BG230" i="18"/>
  <c r="BF230" i="18"/>
  <c r="T230" i="18"/>
  <c r="R230" i="18"/>
  <c r="P230" i="18"/>
  <c r="BI228" i="18"/>
  <c r="BH228" i="18"/>
  <c r="BG228" i="18"/>
  <c r="BF228" i="18"/>
  <c r="T228" i="18"/>
  <c r="R228" i="18"/>
  <c r="P228" i="18"/>
  <c r="BI226" i="18"/>
  <c r="BH226" i="18"/>
  <c r="BG226" i="18"/>
  <c r="BF226" i="18"/>
  <c r="T226" i="18"/>
  <c r="R226" i="18"/>
  <c r="P226" i="18"/>
  <c r="BI224" i="18"/>
  <c r="BH224" i="18"/>
  <c r="BG224" i="18"/>
  <c r="BF224" i="18"/>
  <c r="T224" i="18"/>
  <c r="R224" i="18"/>
  <c r="P224" i="18"/>
  <c r="BI222" i="18"/>
  <c r="BH222" i="18"/>
  <c r="BG222" i="18"/>
  <c r="BF222" i="18"/>
  <c r="T222" i="18"/>
  <c r="R222" i="18"/>
  <c r="P222" i="18"/>
  <c r="BI220" i="18"/>
  <c r="BH220" i="18"/>
  <c r="BG220" i="18"/>
  <c r="BF220" i="18"/>
  <c r="T220" i="18"/>
  <c r="R220" i="18"/>
  <c r="P220" i="18"/>
  <c r="BI218" i="18"/>
  <c r="BH218" i="18"/>
  <c r="BG218" i="18"/>
  <c r="BF218" i="18"/>
  <c r="T218" i="18"/>
  <c r="R218" i="18"/>
  <c r="P218" i="18"/>
  <c r="BI216" i="18"/>
  <c r="BH216" i="18"/>
  <c r="BG216" i="18"/>
  <c r="BF216" i="18"/>
  <c r="T216" i="18"/>
  <c r="R216" i="18"/>
  <c r="P216" i="18"/>
  <c r="BI214" i="18"/>
  <c r="BH214" i="18"/>
  <c r="BG214" i="18"/>
  <c r="BF214" i="18"/>
  <c r="T214" i="18"/>
  <c r="R214" i="18"/>
  <c r="P214" i="18"/>
  <c r="BI212" i="18"/>
  <c r="BH212" i="18"/>
  <c r="BG212" i="18"/>
  <c r="BF212" i="18"/>
  <c r="T212" i="18"/>
  <c r="R212" i="18"/>
  <c r="P212" i="18"/>
  <c r="BI210" i="18"/>
  <c r="BH210" i="18"/>
  <c r="BG210" i="18"/>
  <c r="BF210" i="18"/>
  <c r="T210" i="18"/>
  <c r="R210" i="18"/>
  <c r="P210" i="18"/>
  <c r="BI208" i="18"/>
  <c r="BH208" i="18"/>
  <c r="BG208" i="18"/>
  <c r="BF208" i="18"/>
  <c r="T208" i="18"/>
  <c r="R208" i="18"/>
  <c r="P208" i="18"/>
  <c r="BI205" i="18"/>
  <c r="BH205" i="18"/>
  <c r="BG205" i="18"/>
  <c r="BF205" i="18"/>
  <c r="T205" i="18"/>
  <c r="R205" i="18"/>
  <c r="P205" i="18"/>
  <c r="BI202" i="18"/>
  <c r="BH202" i="18"/>
  <c r="BG202" i="18"/>
  <c r="BF202" i="18"/>
  <c r="T202" i="18"/>
  <c r="R202" i="18"/>
  <c r="P202" i="18"/>
  <c r="BI200" i="18"/>
  <c r="BH200" i="18"/>
  <c r="BG200" i="18"/>
  <c r="BF200" i="18"/>
  <c r="T200" i="18"/>
  <c r="R200" i="18"/>
  <c r="P200" i="18"/>
  <c r="BI198" i="18"/>
  <c r="BH198" i="18"/>
  <c r="BG198" i="18"/>
  <c r="BF198" i="18"/>
  <c r="T198" i="18"/>
  <c r="R198" i="18"/>
  <c r="P198" i="18"/>
  <c r="BI196" i="18"/>
  <c r="BH196" i="18"/>
  <c r="BG196" i="18"/>
  <c r="BF196" i="18"/>
  <c r="T196" i="18"/>
  <c r="R196" i="18"/>
  <c r="P196" i="18"/>
  <c r="BI194" i="18"/>
  <c r="BH194" i="18"/>
  <c r="BG194" i="18"/>
  <c r="BF194" i="18"/>
  <c r="T194" i="18"/>
  <c r="R194" i="18"/>
  <c r="P194" i="18"/>
  <c r="BI191" i="18"/>
  <c r="BH191" i="18"/>
  <c r="BG191" i="18"/>
  <c r="BF191" i="18"/>
  <c r="T191" i="18"/>
  <c r="R191" i="18"/>
  <c r="P191" i="18"/>
  <c r="BI189" i="18"/>
  <c r="BH189" i="18"/>
  <c r="BG189" i="18"/>
  <c r="BF189" i="18"/>
  <c r="T189" i="18"/>
  <c r="R189" i="18"/>
  <c r="P189" i="18"/>
  <c r="BI185" i="18"/>
  <c r="BH185" i="18"/>
  <c r="BG185" i="18"/>
  <c r="BF185" i="18"/>
  <c r="T185" i="18"/>
  <c r="R185" i="18"/>
  <c r="P185" i="18"/>
  <c r="BI182" i="18"/>
  <c r="BH182" i="18"/>
  <c r="BG182" i="18"/>
  <c r="BF182" i="18"/>
  <c r="T182" i="18"/>
  <c r="R182" i="18"/>
  <c r="P182" i="18"/>
  <c r="BI178" i="18"/>
  <c r="BH178" i="18"/>
  <c r="BG178" i="18"/>
  <c r="BF178" i="18"/>
  <c r="T178" i="18"/>
  <c r="R178" i="18"/>
  <c r="P178" i="18"/>
  <c r="BI175" i="18"/>
  <c r="BH175" i="18"/>
  <c r="BG175" i="18"/>
  <c r="BF175" i="18"/>
  <c r="T175" i="18"/>
  <c r="R175" i="18"/>
  <c r="P175" i="18"/>
  <c r="BI171" i="18"/>
  <c r="BH171" i="18"/>
  <c r="BG171" i="18"/>
  <c r="BF171" i="18"/>
  <c r="T171" i="18"/>
  <c r="R171" i="18"/>
  <c r="P171" i="18"/>
  <c r="BI165" i="18"/>
  <c r="BH165" i="18"/>
  <c r="BG165" i="18"/>
  <c r="BF165" i="18"/>
  <c r="T165" i="18"/>
  <c r="R165" i="18"/>
  <c r="P165" i="18"/>
  <c r="BI160" i="18"/>
  <c r="BH160" i="18"/>
  <c r="BG160" i="18"/>
  <c r="BF160" i="18"/>
  <c r="T160" i="18"/>
  <c r="R160" i="18"/>
  <c r="P160" i="18"/>
  <c r="BI157" i="18"/>
  <c r="BH157" i="18"/>
  <c r="BG157" i="18"/>
  <c r="BF157" i="18"/>
  <c r="T157" i="18"/>
  <c r="R157" i="18"/>
  <c r="P157" i="18"/>
  <c r="BI154" i="18"/>
  <c r="BH154" i="18"/>
  <c r="BG154" i="18"/>
  <c r="BF154" i="18"/>
  <c r="T154" i="18"/>
  <c r="R154" i="18"/>
  <c r="P154" i="18"/>
  <c r="BI151" i="18"/>
  <c r="BH151" i="18"/>
  <c r="BG151" i="18"/>
  <c r="BF151" i="18"/>
  <c r="T151" i="18"/>
  <c r="R151" i="18"/>
  <c r="P151" i="18"/>
  <c r="BI149" i="18"/>
  <c r="BH149" i="18"/>
  <c r="BG149" i="18"/>
  <c r="BF149" i="18"/>
  <c r="T149" i="18"/>
  <c r="R149" i="18"/>
  <c r="P149" i="18"/>
  <c r="BI143" i="18"/>
  <c r="BH143" i="18"/>
  <c r="BG143" i="18"/>
  <c r="BF143" i="18"/>
  <c r="T143" i="18"/>
  <c r="R143" i="18"/>
  <c r="P143" i="18"/>
  <c r="BI134" i="18"/>
  <c r="BH134" i="18"/>
  <c r="BG134" i="18"/>
  <c r="BF134" i="18"/>
  <c r="T134" i="18"/>
  <c r="R134" i="18"/>
  <c r="P134" i="18"/>
  <c r="BI131" i="18"/>
  <c r="BH131" i="18"/>
  <c r="BG131" i="18"/>
  <c r="BF131" i="18"/>
  <c r="T131" i="18"/>
  <c r="R131" i="18"/>
  <c r="P131" i="18"/>
  <c r="J124" i="18"/>
  <c r="F124" i="18"/>
  <c r="F122" i="18"/>
  <c r="E120" i="18"/>
  <c r="J93" i="18"/>
  <c r="F93" i="18"/>
  <c r="F91" i="18"/>
  <c r="E89" i="18"/>
  <c r="J26" i="18"/>
  <c r="E26" i="18"/>
  <c r="J94" i="18" s="1"/>
  <c r="J25" i="18"/>
  <c r="J20" i="18"/>
  <c r="E20" i="18"/>
  <c r="F125" i="18"/>
  <c r="J19" i="18"/>
  <c r="J14" i="18"/>
  <c r="J91" i="18"/>
  <c r="E7" i="18"/>
  <c r="E116" i="18"/>
  <c r="J39" i="17"/>
  <c r="J38" i="17"/>
  <c r="AY115" i="1"/>
  <c r="J37" i="17"/>
  <c r="AX115" i="1"/>
  <c r="BI214" i="17"/>
  <c r="BH214" i="17"/>
  <c r="BG214" i="17"/>
  <c r="BF214" i="17"/>
  <c r="T214" i="17"/>
  <c r="R214" i="17"/>
  <c r="P214" i="17"/>
  <c r="BI212" i="17"/>
  <c r="BH212" i="17"/>
  <c r="BG212" i="17"/>
  <c r="BF212" i="17"/>
  <c r="T212" i="17"/>
  <c r="R212" i="17"/>
  <c r="P212" i="17"/>
  <c r="BI208" i="17"/>
  <c r="BH208" i="17"/>
  <c r="BG208" i="17"/>
  <c r="BF208" i="17"/>
  <c r="T208" i="17"/>
  <c r="R208" i="17"/>
  <c r="P208" i="17"/>
  <c r="BI205" i="17"/>
  <c r="BH205" i="17"/>
  <c r="BG205" i="17"/>
  <c r="BF205" i="17"/>
  <c r="T205" i="17"/>
  <c r="R205" i="17"/>
  <c r="P205" i="17"/>
  <c r="BI203" i="17"/>
  <c r="BH203" i="17"/>
  <c r="BG203" i="17"/>
  <c r="BF203" i="17"/>
  <c r="T203" i="17"/>
  <c r="R203" i="17"/>
  <c r="P203" i="17"/>
  <c r="BI201" i="17"/>
  <c r="BH201" i="17"/>
  <c r="BG201" i="17"/>
  <c r="BF201" i="17"/>
  <c r="T201" i="17"/>
  <c r="R201" i="17"/>
  <c r="P201" i="17"/>
  <c r="BI199" i="17"/>
  <c r="BH199" i="17"/>
  <c r="BG199" i="17"/>
  <c r="BF199" i="17"/>
  <c r="T199" i="17"/>
  <c r="R199" i="17"/>
  <c r="P199" i="17"/>
  <c r="BI198" i="17"/>
  <c r="BH198" i="17"/>
  <c r="BG198" i="17"/>
  <c r="BF198" i="17"/>
  <c r="T198" i="17"/>
  <c r="R198" i="17"/>
  <c r="P198" i="17"/>
  <c r="BI196" i="17"/>
  <c r="BH196" i="17"/>
  <c r="BG196" i="17"/>
  <c r="BF196" i="17"/>
  <c r="T196" i="17"/>
  <c r="R196" i="17"/>
  <c r="P196" i="17"/>
  <c r="BI193" i="17"/>
  <c r="BH193" i="17"/>
  <c r="BG193" i="17"/>
  <c r="BF193" i="17"/>
  <c r="T193" i="17"/>
  <c r="R193" i="17"/>
  <c r="P193" i="17"/>
  <c r="BI191" i="17"/>
  <c r="BH191" i="17"/>
  <c r="BG191" i="17"/>
  <c r="BF191" i="17"/>
  <c r="T191" i="17"/>
  <c r="R191" i="17"/>
  <c r="P191" i="17"/>
  <c r="BI189" i="17"/>
  <c r="BH189" i="17"/>
  <c r="BG189" i="17"/>
  <c r="BF189" i="17"/>
  <c r="T189" i="17"/>
  <c r="R189" i="17"/>
  <c r="P189"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3" i="17"/>
  <c r="BH173" i="17"/>
  <c r="BG173" i="17"/>
  <c r="BF173" i="17"/>
  <c r="T173" i="17"/>
  <c r="T172" i="17" s="1"/>
  <c r="R173" i="17"/>
  <c r="R172" i="17" s="1"/>
  <c r="P173" i="17"/>
  <c r="P172" i="17"/>
  <c r="BI169" i="17"/>
  <c r="BH169" i="17"/>
  <c r="BG169" i="17"/>
  <c r="BF169" i="17"/>
  <c r="T169" i="17"/>
  <c r="R169" i="17"/>
  <c r="P169" i="17"/>
  <c r="BI166" i="17"/>
  <c r="BH166" i="17"/>
  <c r="BG166" i="17"/>
  <c r="BF166" i="17"/>
  <c r="T166" i="17"/>
  <c r="R166" i="17"/>
  <c r="P166" i="17"/>
  <c r="BI162" i="17"/>
  <c r="BH162" i="17"/>
  <c r="BG162" i="17"/>
  <c r="BF162" i="17"/>
  <c r="T162" i="17"/>
  <c r="R162" i="17"/>
  <c r="P162" i="17"/>
  <c r="BI155" i="17"/>
  <c r="BH155" i="17"/>
  <c r="BG155" i="17"/>
  <c r="BF155" i="17"/>
  <c r="T155" i="17"/>
  <c r="R155" i="17"/>
  <c r="P155" i="17"/>
  <c r="BI150" i="17"/>
  <c r="BH150" i="17"/>
  <c r="BG150" i="17"/>
  <c r="BF150" i="17"/>
  <c r="T150" i="17"/>
  <c r="R150" i="17"/>
  <c r="P150" i="17"/>
  <c r="BI147" i="17"/>
  <c r="BH147" i="17"/>
  <c r="BG147" i="17"/>
  <c r="BF147" i="17"/>
  <c r="T147" i="17"/>
  <c r="R147" i="17"/>
  <c r="P147" i="17"/>
  <c r="BI144" i="17"/>
  <c r="BH144" i="17"/>
  <c r="BG144" i="17"/>
  <c r="BF144" i="17"/>
  <c r="T144" i="17"/>
  <c r="R144" i="17"/>
  <c r="P144" i="17"/>
  <c r="BI141" i="17"/>
  <c r="BH141" i="17"/>
  <c r="BG141" i="17"/>
  <c r="BF141" i="17"/>
  <c r="T141" i="17"/>
  <c r="R141" i="17"/>
  <c r="P141" i="17"/>
  <c r="BI134" i="17"/>
  <c r="BH134" i="17"/>
  <c r="BG134" i="17"/>
  <c r="BF134" i="17"/>
  <c r="T134" i="17"/>
  <c r="R134" i="17"/>
  <c r="P134" i="17"/>
  <c r="BI132" i="17"/>
  <c r="BH132" i="17"/>
  <c r="BG132" i="17"/>
  <c r="BF132" i="17"/>
  <c r="T132" i="17"/>
  <c r="R132" i="17"/>
  <c r="P132" i="17"/>
  <c r="J125" i="17"/>
  <c r="F125" i="17"/>
  <c r="F123" i="17"/>
  <c r="E121" i="17"/>
  <c r="J93" i="17"/>
  <c r="F93" i="17"/>
  <c r="F91" i="17"/>
  <c r="E89" i="17"/>
  <c r="J26" i="17"/>
  <c r="E26" i="17"/>
  <c r="J126" i="17" s="1"/>
  <c r="J25" i="17"/>
  <c r="J20" i="17"/>
  <c r="E20" i="17"/>
  <c r="F94" i="17"/>
  <c r="J19" i="17"/>
  <c r="J14" i="17"/>
  <c r="J123" i="17"/>
  <c r="E7" i="17"/>
  <c r="E117" i="17"/>
  <c r="J39" i="16"/>
  <c r="J38" i="16"/>
  <c r="AY113" i="1"/>
  <c r="J37" i="16"/>
  <c r="AX113" i="1" s="1"/>
  <c r="BI216" i="16"/>
  <c r="BH216" i="16"/>
  <c r="BG216" i="16"/>
  <c r="BF216" i="16"/>
  <c r="T216" i="16"/>
  <c r="R216" i="16"/>
  <c r="P216" i="16"/>
  <c r="BI211" i="16"/>
  <c r="BH211" i="16"/>
  <c r="BG211" i="16"/>
  <c r="BF211" i="16"/>
  <c r="T211" i="16"/>
  <c r="R211" i="16"/>
  <c r="P211" i="16"/>
  <c r="BI207" i="16"/>
  <c r="BH207" i="16"/>
  <c r="BG207" i="16"/>
  <c r="BF207" i="16"/>
  <c r="T207" i="16"/>
  <c r="R207" i="16"/>
  <c r="P207" i="16"/>
  <c r="BI203" i="16"/>
  <c r="BH203" i="16"/>
  <c r="BG203" i="16"/>
  <c r="BF203" i="16"/>
  <c r="T203" i="16"/>
  <c r="R203" i="16"/>
  <c r="P203" i="16"/>
  <c r="BI201" i="16"/>
  <c r="BH201" i="16"/>
  <c r="BG201" i="16"/>
  <c r="BF201" i="16"/>
  <c r="T201" i="16"/>
  <c r="R201" i="16"/>
  <c r="P201" i="16"/>
  <c r="BI198" i="16"/>
  <c r="BH198" i="16"/>
  <c r="BG198" i="16"/>
  <c r="BF198" i="16"/>
  <c r="T198" i="16"/>
  <c r="R198" i="16"/>
  <c r="P198" i="16"/>
  <c r="BI193" i="16"/>
  <c r="BH193" i="16"/>
  <c r="BG193" i="16"/>
  <c r="BF193" i="16"/>
  <c r="T193" i="16"/>
  <c r="R193" i="16"/>
  <c r="P193" i="16"/>
  <c r="BI188" i="16"/>
  <c r="BH188" i="16"/>
  <c r="BG188" i="16"/>
  <c r="BF188" i="16"/>
  <c r="T188" i="16"/>
  <c r="R188" i="16"/>
  <c r="P188" i="16"/>
  <c r="BI185" i="16"/>
  <c r="BH185" i="16"/>
  <c r="BG185" i="16"/>
  <c r="BF185" i="16"/>
  <c r="T185" i="16"/>
  <c r="T184" i="16"/>
  <c r="R185" i="16"/>
  <c r="R184" i="16" s="1"/>
  <c r="P185" i="16"/>
  <c r="P184" i="16" s="1"/>
  <c r="BI182" i="16"/>
  <c r="BH182" i="16"/>
  <c r="BG182" i="16"/>
  <c r="BF182" i="16"/>
  <c r="T182" i="16"/>
  <c r="R182" i="16"/>
  <c r="P182" i="16"/>
  <c r="BI177" i="16"/>
  <c r="BH177" i="16"/>
  <c r="BG177" i="16"/>
  <c r="BF177" i="16"/>
  <c r="T177" i="16"/>
  <c r="R177" i="16"/>
  <c r="P177" i="16"/>
  <c r="BI171" i="16"/>
  <c r="BH171" i="16"/>
  <c r="BG171" i="16"/>
  <c r="BF171" i="16"/>
  <c r="T171" i="16"/>
  <c r="R171" i="16"/>
  <c r="P171" i="16"/>
  <c r="BI167" i="16"/>
  <c r="BH167" i="16"/>
  <c r="BG167" i="16"/>
  <c r="BF167" i="16"/>
  <c r="T167" i="16"/>
  <c r="R167" i="16"/>
  <c r="P167" i="16"/>
  <c r="BI165" i="16"/>
  <c r="BH165" i="16"/>
  <c r="BG165" i="16"/>
  <c r="BF165" i="16"/>
  <c r="T165" i="16"/>
  <c r="R165" i="16"/>
  <c r="P165" i="16"/>
  <c r="BI161" i="16"/>
  <c r="BH161" i="16"/>
  <c r="BG161" i="16"/>
  <c r="BF161" i="16"/>
  <c r="T161" i="16"/>
  <c r="R161" i="16"/>
  <c r="P161" i="16"/>
  <c r="BI155" i="16"/>
  <c r="BH155" i="16"/>
  <c r="BG155" i="16"/>
  <c r="BF155" i="16"/>
  <c r="T155" i="16"/>
  <c r="R155" i="16"/>
  <c r="P155" i="16"/>
  <c r="BI150" i="16"/>
  <c r="BH150" i="16"/>
  <c r="BG150" i="16"/>
  <c r="BF150" i="16"/>
  <c r="T150" i="16"/>
  <c r="R150" i="16"/>
  <c r="P150" i="16"/>
  <c r="BI146" i="16"/>
  <c r="BH146" i="16"/>
  <c r="BG146" i="16"/>
  <c r="BF146" i="16"/>
  <c r="T146" i="16"/>
  <c r="R146" i="16"/>
  <c r="P146" i="16"/>
  <c r="BI141" i="16"/>
  <c r="BH141" i="16"/>
  <c r="BG141" i="16"/>
  <c r="BF141" i="16"/>
  <c r="T141" i="16"/>
  <c r="R141" i="16"/>
  <c r="P141" i="16"/>
  <c r="BI136" i="16"/>
  <c r="BH136" i="16"/>
  <c r="BG136" i="16"/>
  <c r="BF136" i="16"/>
  <c r="T136" i="16"/>
  <c r="R136" i="16"/>
  <c r="P136" i="16"/>
  <c r="BI131" i="16"/>
  <c r="BH131" i="16"/>
  <c r="BG131" i="16"/>
  <c r="BF131" i="16"/>
  <c r="T131" i="16"/>
  <c r="R131" i="16"/>
  <c r="P131" i="16"/>
  <c r="J124" i="16"/>
  <c r="F124" i="16"/>
  <c r="F122" i="16"/>
  <c r="E120" i="16"/>
  <c r="J93" i="16"/>
  <c r="F93" i="16"/>
  <c r="F91" i="16"/>
  <c r="E89" i="16"/>
  <c r="J26" i="16"/>
  <c r="E26" i="16"/>
  <c r="J94" i="16" s="1"/>
  <c r="J25" i="16"/>
  <c r="J20" i="16"/>
  <c r="E20" i="16"/>
  <c r="F94" i="16" s="1"/>
  <c r="J19" i="16"/>
  <c r="J14" i="16"/>
  <c r="J122" i="16" s="1"/>
  <c r="E7" i="16"/>
  <c r="E116" i="16" s="1"/>
  <c r="J39" i="15"/>
  <c r="J38" i="15"/>
  <c r="AY112" i="1" s="1"/>
  <c r="J37" i="15"/>
  <c r="AX112" i="1" s="1"/>
  <c r="BI168" i="15"/>
  <c r="BH168" i="15"/>
  <c r="BG168" i="15"/>
  <c r="BF168" i="15"/>
  <c r="T168" i="15"/>
  <c r="R168" i="15"/>
  <c r="P168" i="15"/>
  <c r="BI163" i="15"/>
  <c r="BH163" i="15"/>
  <c r="BG163" i="15"/>
  <c r="BF163" i="15"/>
  <c r="T163" i="15"/>
  <c r="R163" i="15"/>
  <c r="P163" i="15"/>
  <c r="BI158" i="15"/>
  <c r="BH158" i="15"/>
  <c r="BG158" i="15"/>
  <c r="BF158" i="15"/>
  <c r="T158" i="15"/>
  <c r="R158" i="15"/>
  <c r="P158" i="15"/>
  <c r="BI154" i="15"/>
  <c r="BH154" i="15"/>
  <c r="BG154" i="15"/>
  <c r="BF154" i="15"/>
  <c r="T154" i="15"/>
  <c r="R154" i="15"/>
  <c r="P154" i="15"/>
  <c r="BI150" i="15"/>
  <c r="BH150" i="15"/>
  <c r="BG150" i="15"/>
  <c r="BF150" i="15"/>
  <c r="T150" i="15"/>
  <c r="R150" i="15"/>
  <c r="P150" i="15"/>
  <c r="BI146" i="15"/>
  <c r="BH146" i="15"/>
  <c r="BG146" i="15"/>
  <c r="BF146" i="15"/>
  <c r="T146" i="15"/>
  <c r="R146" i="15"/>
  <c r="P146" i="15"/>
  <c r="BI144" i="15"/>
  <c r="BH144" i="15"/>
  <c r="BG144" i="15"/>
  <c r="BF144" i="15"/>
  <c r="T144" i="15"/>
  <c r="R144" i="15"/>
  <c r="P144" i="15"/>
  <c r="BI142" i="15"/>
  <c r="BH142" i="15"/>
  <c r="BG142" i="15"/>
  <c r="BF142" i="15"/>
  <c r="T142" i="15"/>
  <c r="R142" i="15"/>
  <c r="P142" i="15"/>
  <c r="BI140" i="15"/>
  <c r="BH140" i="15"/>
  <c r="BG140" i="15"/>
  <c r="BF140" i="15"/>
  <c r="T140" i="15"/>
  <c r="R140" i="15"/>
  <c r="P140" i="15"/>
  <c r="BI136" i="15"/>
  <c r="BH136" i="15"/>
  <c r="BG136" i="15"/>
  <c r="BF136" i="15"/>
  <c r="T136" i="15"/>
  <c r="R136" i="15"/>
  <c r="P136" i="15"/>
  <c r="BI134" i="15"/>
  <c r="BH134" i="15"/>
  <c r="BG134" i="15"/>
  <c r="BF134" i="15"/>
  <c r="T134" i="15"/>
  <c r="R134" i="15"/>
  <c r="P134" i="15"/>
  <c r="BI131" i="15"/>
  <c r="BH131" i="15"/>
  <c r="BG131" i="15"/>
  <c r="BF131" i="15"/>
  <c r="T131" i="15"/>
  <c r="R131" i="15"/>
  <c r="P131" i="15"/>
  <c r="BI129" i="15"/>
  <c r="BH129" i="15"/>
  <c r="BG129" i="15"/>
  <c r="BF129" i="15"/>
  <c r="T129" i="15"/>
  <c r="R129" i="15"/>
  <c r="P129" i="15"/>
  <c r="BI125" i="15"/>
  <c r="BH125" i="15"/>
  <c r="BG125" i="15"/>
  <c r="BF125" i="15"/>
  <c r="T125" i="15"/>
  <c r="R125" i="15"/>
  <c r="P125" i="15"/>
  <c r="BI123" i="15"/>
  <c r="BH123" i="15"/>
  <c r="BG123" i="15"/>
  <c r="BF123" i="15"/>
  <c r="T123" i="15"/>
  <c r="R123" i="15"/>
  <c r="P123" i="15"/>
  <c r="J117" i="15"/>
  <c r="F117" i="15"/>
  <c r="F115" i="15"/>
  <c r="E113" i="15"/>
  <c r="J93" i="15"/>
  <c r="F93" i="15"/>
  <c r="F91" i="15"/>
  <c r="E89" i="15"/>
  <c r="J26" i="15"/>
  <c r="E26" i="15"/>
  <c r="J118" i="15"/>
  <c r="J25" i="15"/>
  <c r="J20" i="15"/>
  <c r="E20" i="15"/>
  <c r="F94" i="15" s="1"/>
  <c r="J19" i="15"/>
  <c r="J14" i="15"/>
  <c r="J91" i="15"/>
  <c r="E7" i="15"/>
  <c r="E109" i="15"/>
  <c r="J39" i="14"/>
  <c r="J38" i="14"/>
  <c r="AY111" i="1" s="1"/>
  <c r="J37" i="14"/>
  <c r="AX111" i="1"/>
  <c r="BI242" i="14"/>
  <c r="BH242" i="14"/>
  <c r="BG242" i="14"/>
  <c r="BF242" i="14"/>
  <c r="T242" i="14"/>
  <c r="R242" i="14"/>
  <c r="P242" i="14"/>
  <c r="BI240" i="14"/>
  <c r="BH240" i="14"/>
  <c r="BG240" i="14"/>
  <c r="BF240" i="14"/>
  <c r="T240" i="14"/>
  <c r="R240" i="14"/>
  <c r="P240" i="14"/>
  <c r="BI237" i="14"/>
  <c r="BH237" i="14"/>
  <c r="BG237" i="14"/>
  <c r="BF237" i="14"/>
  <c r="T237" i="14"/>
  <c r="R237" i="14"/>
  <c r="P237" i="14"/>
  <c r="BI232" i="14"/>
  <c r="BH232" i="14"/>
  <c r="BG232" i="14"/>
  <c r="BF232" i="14"/>
  <c r="T232" i="14"/>
  <c r="R232" i="14"/>
  <c r="P232" i="14"/>
  <c r="BI229" i="14"/>
  <c r="BH229" i="14"/>
  <c r="BG229" i="14"/>
  <c r="BF229" i="14"/>
  <c r="T229" i="14"/>
  <c r="R229" i="14"/>
  <c r="P229" i="14"/>
  <c r="BI227" i="14"/>
  <c r="BH227" i="14"/>
  <c r="BG227" i="14"/>
  <c r="BF227" i="14"/>
  <c r="T227" i="14"/>
  <c r="R227" i="14"/>
  <c r="P227" i="14"/>
  <c r="BI224" i="14"/>
  <c r="BH224" i="14"/>
  <c r="BG224" i="14"/>
  <c r="BF224" i="14"/>
  <c r="T224" i="14"/>
  <c r="R224" i="14"/>
  <c r="P224" i="14"/>
  <c r="BI222" i="14"/>
  <c r="BH222" i="14"/>
  <c r="BG222" i="14"/>
  <c r="BF222" i="14"/>
  <c r="T222" i="14"/>
  <c r="R222" i="14"/>
  <c r="P222" i="14"/>
  <c r="BI213" i="14"/>
  <c r="BH213" i="14"/>
  <c r="BG213" i="14"/>
  <c r="BF213" i="14"/>
  <c r="T213" i="14"/>
  <c r="R213" i="14"/>
  <c r="P213" i="14"/>
  <c r="BI211" i="14"/>
  <c r="BH211" i="14"/>
  <c r="BG211" i="14"/>
  <c r="BF211" i="14"/>
  <c r="T211" i="14"/>
  <c r="R211" i="14"/>
  <c r="P211" i="14"/>
  <c r="BI207" i="14"/>
  <c r="BH207" i="14"/>
  <c r="BG207" i="14"/>
  <c r="BF207" i="14"/>
  <c r="T207" i="14"/>
  <c r="R207" i="14"/>
  <c r="P207" i="14"/>
  <c r="BI205" i="14"/>
  <c r="BH205" i="14"/>
  <c r="BG205" i="14"/>
  <c r="BF205" i="14"/>
  <c r="T205" i="14"/>
  <c r="R205" i="14"/>
  <c r="P205" i="14"/>
  <c r="BI200" i="14"/>
  <c r="BH200" i="14"/>
  <c r="BG200" i="14"/>
  <c r="BF200" i="14"/>
  <c r="T200" i="14"/>
  <c r="R200" i="14"/>
  <c r="P200" i="14"/>
  <c r="BI196" i="14"/>
  <c r="BH196" i="14"/>
  <c r="BG196" i="14"/>
  <c r="BF196" i="14"/>
  <c r="T196" i="14"/>
  <c r="R196" i="14"/>
  <c r="P196" i="14"/>
  <c r="BI191" i="14"/>
  <c r="BH191" i="14"/>
  <c r="BG191" i="14"/>
  <c r="BF191" i="14"/>
  <c r="T191" i="14"/>
  <c r="R191" i="14"/>
  <c r="P191" i="14"/>
  <c r="BI186" i="14"/>
  <c r="BH186" i="14"/>
  <c r="BG186" i="14"/>
  <c r="BF186" i="14"/>
  <c r="T186" i="14"/>
  <c r="R186" i="14"/>
  <c r="P186" i="14"/>
  <c r="BI184" i="14"/>
  <c r="BH184" i="14"/>
  <c r="BG184" i="14"/>
  <c r="BF184" i="14"/>
  <c r="T184" i="14"/>
  <c r="R184" i="14"/>
  <c r="P184" i="14"/>
  <c r="BI182" i="14"/>
  <c r="BH182" i="14"/>
  <c r="BG182" i="14"/>
  <c r="BF182" i="14"/>
  <c r="T182" i="14"/>
  <c r="R182" i="14"/>
  <c r="P182" i="14"/>
  <c r="BI177" i="14"/>
  <c r="BH177" i="14"/>
  <c r="BG177" i="14"/>
  <c r="BF177" i="14"/>
  <c r="T177" i="14"/>
  <c r="R177" i="14"/>
  <c r="P177" i="14"/>
  <c r="BI173" i="14"/>
  <c r="BH173" i="14"/>
  <c r="BG173" i="14"/>
  <c r="BF173" i="14"/>
  <c r="T173" i="14"/>
  <c r="R173" i="14"/>
  <c r="P173" i="14"/>
  <c r="BI171" i="14"/>
  <c r="BH171" i="14"/>
  <c r="BG171" i="14"/>
  <c r="BF171" i="14"/>
  <c r="T171" i="14"/>
  <c r="R171" i="14"/>
  <c r="P171" i="14"/>
  <c r="BI169" i="14"/>
  <c r="BH169" i="14"/>
  <c r="BG169" i="14"/>
  <c r="BF169" i="14"/>
  <c r="T169" i="14"/>
  <c r="R169" i="14"/>
  <c r="P169" i="14"/>
  <c r="BI164" i="14"/>
  <c r="BH164" i="14"/>
  <c r="BG164" i="14"/>
  <c r="BF164" i="14"/>
  <c r="T164" i="14"/>
  <c r="R164" i="14"/>
  <c r="P164" i="14"/>
  <c r="BI161" i="14"/>
  <c r="BH161" i="14"/>
  <c r="BG161" i="14"/>
  <c r="BF161" i="14"/>
  <c r="T161" i="14"/>
  <c r="R161" i="14"/>
  <c r="P161" i="14"/>
  <c r="BI152" i="14"/>
  <c r="BH152" i="14"/>
  <c r="BG152" i="14"/>
  <c r="BF152" i="14"/>
  <c r="T152" i="14"/>
  <c r="R152" i="14"/>
  <c r="P152" i="14"/>
  <c r="BI148" i="14"/>
  <c r="BH148" i="14"/>
  <c r="BG148" i="14"/>
  <c r="BF148" i="14"/>
  <c r="T148" i="14"/>
  <c r="R148" i="14"/>
  <c r="P148" i="14"/>
  <c r="BI144" i="14"/>
  <c r="BH144" i="14"/>
  <c r="BG144" i="14"/>
  <c r="BF144" i="14"/>
  <c r="T144" i="14"/>
  <c r="R144" i="14"/>
  <c r="P144" i="14"/>
  <c r="BI139" i="14"/>
  <c r="BH139" i="14"/>
  <c r="BG139" i="14"/>
  <c r="BF139" i="14"/>
  <c r="T139" i="14"/>
  <c r="R139" i="14"/>
  <c r="P139" i="14"/>
  <c r="BI134" i="14"/>
  <c r="BH134" i="14"/>
  <c r="BG134" i="14"/>
  <c r="BF134" i="14"/>
  <c r="T134" i="14"/>
  <c r="R134" i="14"/>
  <c r="P134" i="14"/>
  <c r="BI129" i="14"/>
  <c r="BH129" i="14"/>
  <c r="BG129" i="14"/>
  <c r="BF129" i="14"/>
  <c r="T129" i="14"/>
  <c r="R129" i="14"/>
  <c r="P129" i="14"/>
  <c r="J122" i="14"/>
  <c r="F122" i="14"/>
  <c r="F120" i="14"/>
  <c r="E118" i="14"/>
  <c r="J93" i="14"/>
  <c r="F93" i="14"/>
  <c r="F91" i="14"/>
  <c r="E89" i="14"/>
  <c r="J26" i="14"/>
  <c r="E26" i="14"/>
  <c r="J123" i="14"/>
  <c r="J25" i="14"/>
  <c r="J20" i="14"/>
  <c r="E20" i="14"/>
  <c r="F123" i="14"/>
  <c r="J19" i="14"/>
  <c r="J14" i="14"/>
  <c r="J91" i="14" s="1"/>
  <c r="E7" i="14"/>
  <c r="E114" i="14" s="1"/>
  <c r="J39" i="13"/>
  <c r="J38" i="13"/>
  <c r="AY109" i="1"/>
  <c r="J37" i="13"/>
  <c r="AX109" i="1"/>
  <c r="BI164" i="13"/>
  <c r="BH164" i="13"/>
  <c r="BG164" i="13"/>
  <c r="BF164" i="13"/>
  <c r="T164" i="13"/>
  <c r="R164" i="13"/>
  <c r="P164" i="13"/>
  <c r="BI162" i="13"/>
  <c r="BH162" i="13"/>
  <c r="BG162" i="13"/>
  <c r="BF162" i="13"/>
  <c r="T162" i="13"/>
  <c r="R162" i="13"/>
  <c r="P162" i="13"/>
  <c r="BI160" i="13"/>
  <c r="BH160" i="13"/>
  <c r="BG160" i="13"/>
  <c r="BF160" i="13"/>
  <c r="T160" i="13"/>
  <c r="R160" i="13"/>
  <c r="P160" i="13"/>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0" i="13"/>
  <c r="BH140" i="13"/>
  <c r="BG140" i="13"/>
  <c r="BF140" i="13"/>
  <c r="T140" i="13"/>
  <c r="R140" i="13"/>
  <c r="P140" i="13"/>
  <c r="BI137" i="13"/>
  <c r="BH137" i="13"/>
  <c r="BG137" i="13"/>
  <c r="BF137" i="13"/>
  <c r="T137" i="13"/>
  <c r="R137" i="13"/>
  <c r="P137" i="13"/>
  <c r="BI135" i="13"/>
  <c r="BH135" i="13"/>
  <c r="BG135" i="13"/>
  <c r="BF135" i="13"/>
  <c r="T135" i="13"/>
  <c r="R135" i="13"/>
  <c r="P135" i="13"/>
  <c r="BI132" i="13"/>
  <c r="BH132" i="13"/>
  <c r="BG132" i="13"/>
  <c r="BF132" i="13"/>
  <c r="T132" i="13"/>
  <c r="R132" i="13"/>
  <c r="P132" i="13"/>
  <c r="BI129" i="13"/>
  <c r="BH129" i="13"/>
  <c r="BG129" i="13"/>
  <c r="BF129" i="13"/>
  <c r="T129" i="13"/>
  <c r="R129" i="13"/>
  <c r="P129" i="13"/>
  <c r="BI126" i="13"/>
  <c r="BH126" i="13"/>
  <c r="BG126" i="13"/>
  <c r="BF126" i="13"/>
  <c r="T126" i="13"/>
  <c r="R126" i="13"/>
  <c r="P126" i="13"/>
  <c r="J119" i="13"/>
  <c r="F119" i="13"/>
  <c r="F117" i="13"/>
  <c r="E115" i="13"/>
  <c r="J93" i="13"/>
  <c r="F93" i="13"/>
  <c r="F91" i="13"/>
  <c r="E89" i="13"/>
  <c r="J26" i="13"/>
  <c r="E26" i="13"/>
  <c r="J94" i="13"/>
  <c r="J25" i="13"/>
  <c r="J20" i="13"/>
  <c r="E20" i="13"/>
  <c r="F120" i="13" s="1"/>
  <c r="J19" i="13"/>
  <c r="J14" i="13"/>
  <c r="J91" i="13" s="1"/>
  <c r="E7" i="13"/>
  <c r="E85" i="13" s="1"/>
  <c r="J39" i="12"/>
  <c r="J38" i="12"/>
  <c r="AY108" i="1"/>
  <c r="J37" i="12"/>
  <c r="AX108" i="1"/>
  <c r="BI565" i="12"/>
  <c r="BH565" i="12"/>
  <c r="BG565" i="12"/>
  <c r="BF565" i="12"/>
  <c r="T565" i="12"/>
  <c r="R565" i="12"/>
  <c r="P565" i="12"/>
  <c r="BI564" i="12"/>
  <c r="BH564" i="12"/>
  <c r="BG564" i="12"/>
  <c r="BF564" i="12"/>
  <c r="T564" i="12"/>
  <c r="R564" i="12"/>
  <c r="P564" i="12"/>
  <c r="BI563" i="12"/>
  <c r="BH563" i="12"/>
  <c r="BG563" i="12"/>
  <c r="BF563" i="12"/>
  <c r="T563" i="12"/>
  <c r="R563" i="12"/>
  <c r="P563" i="12"/>
  <c r="BI562" i="12"/>
  <c r="BH562" i="12"/>
  <c r="BG562" i="12"/>
  <c r="BF562" i="12"/>
  <c r="T562" i="12"/>
  <c r="R562" i="12"/>
  <c r="P562" i="12"/>
  <c r="BI561" i="12"/>
  <c r="BH561" i="12"/>
  <c r="BG561" i="12"/>
  <c r="BF561" i="12"/>
  <c r="T561" i="12"/>
  <c r="R561" i="12"/>
  <c r="P561" i="12"/>
  <c r="BI559" i="12"/>
  <c r="BH559" i="12"/>
  <c r="BG559" i="12"/>
  <c r="BF559" i="12"/>
  <c r="T559" i="12"/>
  <c r="R559" i="12"/>
  <c r="P559" i="12"/>
  <c r="BI557" i="12"/>
  <c r="BH557" i="12"/>
  <c r="BG557" i="12"/>
  <c r="BF557" i="12"/>
  <c r="T557" i="12"/>
  <c r="R557" i="12"/>
  <c r="P557" i="12"/>
  <c r="BI556" i="12"/>
  <c r="BH556" i="12"/>
  <c r="BG556" i="12"/>
  <c r="BF556" i="12"/>
  <c r="T556" i="12"/>
  <c r="R556" i="12"/>
  <c r="P556" i="12"/>
  <c r="BI555" i="12"/>
  <c r="BH555" i="12"/>
  <c r="BG555" i="12"/>
  <c r="BF555" i="12"/>
  <c r="T555" i="12"/>
  <c r="R555" i="12"/>
  <c r="P555" i="12"/>
  <c r="BI553" i="12"/>
  <c r="BH553" i="12"/>
  <c r="BG553" i="12"/>
  <c r="BF553" i="12"/>
  <c r="T553" i="12"/>
  <c r="R553" i="12"/>
  <c r="P553" i="12"/>
  <c r="BI552" i="12"/>
  <c r="BH552" i="12"/>
  <c r="BG552" i="12"/>
  <c r="BF552" i="12"/>
  <c r="T552" i="12"/>
  <c r="R552" i="12"/>
  <c r="P552"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40" i="12"/>
  <c r="BH540" i="12"/>
  <c r="BG540" i="12"/>
  <c r="BF540" i="12"/>
  <c r="T540" i="12"/>
  <c r="R540" i="12"/>
  <c r="P540" i="12"/>
  <c r="BI538" i="12"/>
  <c r="BH538" i="12"/>
  <c r="BG538" i="12"/>
  <c r="BF538" i="12"/>
  <c r="T538" i="12"/>
  <c r="R538" i="12"/>
  <c r="P538" i="12"/>
  <c r="BI534" i="12"/>
  <c r="BH534" i="12"/>
  <c r="BG534" i="12"/>
  <c r="BF534" i="12"/>
  <c r="T534" i="12"/>
  <c r="R534" i="12"/>
  <c r="P534" i="12"/>
  <c r="BI532" i="12"/>
  <c r="BH532" i="12"/>
  <c r="BG532" i="12"/>
  <c r="BF532" i="12"/>
  <c r="T532" i="12"/>
  <c r="R532" i="12"/>
  <c r="P532" i="12"/>
  <c r="BI529" i="12"/>
  <c r="BH529" i="12"/>
  <c r="BG529" i="12"/>
  <c r="BF529" i="12"/>
  <c r="T529" i="12"/>
  <c r="R529" i="12"/>
  <c r="P529" i="12"/>
  <c r="BI527" i="12"/>
  <c r="BH527" i="12"/>
  <c r="BG527" i="12"/>
  <c r="BF527" i="12"/>
  <c r="T527" i="12"/>
  <c r="R527" i="12"/>
  <c r="P527" i="12"/>
  <c r="BI526" i="12"/>
  <c r="BH526" i="12"/>
  <c r="BG526" i="12"/>
  <c r="BF526" i="12"/>
  <c r="T526" i="12"/>
  <c r="R526" i="12"/>
  <c r="P526" i="12"/>
  <c r="BI525" i="12"/>
  <c r="BH525" i="12"/>
  <c r="BG525" i="12"/>
  <c r="BF525" i="12"/>
  <c r="T525" i="12"/>
  <c r="R525" i="12"/>
  <c r="P525" i="12"/>
  <c r="BI523" i="12"/>
  <c r="BH523" i="12"/>
  <c r="BG523" i="12"/>
  <c r="BF523" i="12"/>
  <c r="T523" i="12"/>
  <c r="R523" i="12"/>
  <c r="P523" i="12"/>
  <c r="BI522" i="12"/>
  <c r="BH522" i="12"/>
  <c r="BG522" i="12"/>
  <c r="BF522" i="12"/>
  <c r="T522" i="12"/>
  <c r="R522" i="12"/>
  <c r="P522" i="12"/>
  <c r="BI520" i="12"/>
  <c r="BH520" i="12"/>
  <c r="BG520" i="12"/>
  <c r="BF520" i="12"/>
  <c r="T520" i="12"/>
  <c r="R520" i="12"/>
  <c r="P520" i="12"/>
  <c r="BI519" i="12"/>
  <c r="BH519" i="12"/>
  <c r="BG519" i="12"/>
  <c r="BF519" i="12"/>
  <c r="T519" i="12"/>
  <c r="R519" i="12"/>
  <c r="P519" i="12"/>
  <c r="BI517" i="12"/>
  <c r="BH517" i="12"/>
  <c r="BG517" i="12"/>
  <c r="BF517" i="12"/>
  <c r="T517" i="12"/>
  <c r="R517" i="12"/>
  <c r="P517" i="12"/>
  <c r="BI515" i="12"/>
  <c r="BH515" i="12"/>
  <c r="BG515" i="12"/>
  <c r="BF515" i="12"/>
  <c r="T515" i="12"/>
  <c r="R515" i="12"/>
  <c r="P515" i="12"/>
  <c r="BI513" i="12"/>
  <c r="BH513" i="12"/>
  <c r="BG513" i="12"/>
  <c r="BF513" i="12"/>
  <c r="T513" i="12"/>
  <c r="R513" i="12"/>
  <c r="P513" i="12"/>
  <c r="BI511" i="12"/>
  <c r="BH511" i="12"/>
  <c r="BG511" i="12"/>
  <c r="BF511" i="12"/>
  <c r="T511" i="12"/>
  <c r="R511" i="12"/>
  <c r="P511" i="12"/>
  <c r="BI509" i="12"/>
  <c r="BH509" i="12"/>
  <c r="BG509" i="12"/>
  <c r="BF509" i="12"/>
  <c r="T509" i="12"/>
  <c r="R509" i="12"/>
  <c r="P509" i="12"/>
  <c r="BI507" i="12"/>
  <c r="BH507" i="12"/>
  <c r="BG507" i="12"/>
  <c r="BF507" i="12"/>
  <c r="T507" i="12"/>
  <c r="R507" i="12"/>
  <c r="P507" i="12"/>
  <c r="BI504" i="12"/>
  <c r="BH504" i="12"/>
  <c r="BG504" i="12"/>
  <c r="BF504" i="12"/>
  <c r="T504" i="12"/>
  <c r="R504" i="12"/>
  <c r="P504" i="12"/>
  <c r="BI503" i="12"/>
  <c r="BH503" i="12"/>
  <c r="BG503" i="12"/>
  <c r="BF503" i="12"/>
  <c r="T503" i="12"/>
  <c r="R503" i="12"/>
  <c r="P503" i="12"/>
  <c r="BI502" i="12"/>
  <c r="BH502" i="12"/>
  <c r="BG502" i="12"/>
  <c r="BF502" i="12"/>
  <c r="T502" i="12"/>
  <c r="R502" i="12"/>
  <c r="P502" i="12"/>
  <c r="BI500" i="12"/>
  <c r="BH500" i="12"/>
  <c r="BG500" i="12"/>
  <c r="BF500" i="12"/>
  <c r="T500" i="12"/>
  <c r="R500" i="12"/>
  <c r="P500" i="12"/>
  <c r="BI499" i="12"/>
  <c r="BH499" i="12"/>
  <c r="BG499" i="12"/>
  <c r="BF499" i="12"/>
  <c r="T499" i="12"/>
  <c r="R499" i="12"/>
  <c r="P499" i="12"/>
  <c r="BI497" i="12"/>
  <c r="BH497" i="12"/>
  <c r="BG497" i="12"/>
  <c r="BF497" i="12"/>
  <c r="T497" i="12"/>
  <c r="R497" i="12"/>
  <c r="P497" i="12"/>
  <c r="BI492" i="12"/>
  <c r="BH492" i="12"/>
  <c r="BG492" i="12"/>
  <c r="BF492" i="12"/>
  <c r="T492" i="12"/>
  <c r="R492" i="12"/>
  <c r="P492" i="12"/>
  <c r="BI490" i="12"/>
  <c r="BH490" i="12"/>
  <c r="BG490" i="12"/>
  <c r="BF490" i="12"/>
  <c r="T490" i="12"/>
  <c r="R490" i="12"/>
  <c r="P490" i="12"/>
  <c r="BI487" i="12"/>
  <c r="BH487" i="12"/>
  <c r="BG487" i="12"/>
  <c r="BF487" i="12"/>
  <c r="T487" i="12"/>
  <c r="R487" i="12"/>
  <c r="P487" i="12"/>
  <c r="BI484" i="12"/>
  <c r="BH484" i="12"/>
  <c r="BG484" i="12"/>
  <c r="BF484" i="12"/>
  <c r="T484" i="12"/>
  <c r="R484" i="12"/>
  <c r="P484" i="12"/>
  <c r="BI481" i="12"/>
  <c r="BH481" i="12"/>
  <c r="BG481" i="12"/>
  <c r="BF481" i="12"/>
  <c r="T481" i="12"/>
  <c r="R481" i="12"/>
  <c r="P481" i="12"/>
  <c r="BI479" i="12"/>
  <c r="BH479" i="12"/>
  <c r="BG479" i="12"/>
  <c r="BF479" i="12"/>
  <c r="T479" i="12"/>
  <c r="R479" i="12"/>
  <c r="P479" i="12"/>
  <c r="BI475" i="12"/>
  <c r="BH475" i="12"/>
  <c r="BG475" i="12"/>
  <c r="BF475" i="12"/>
  <c r="T475" i="12"/>
  <c r="R475" i="12"/>
  <c r="P475" i="12"/>
  <c r="BI474" i="12"/>
  <c r="BH474" i="12"/>
  <c r="BG474" i="12"/>
  <c r="BF474" i="12"/>
  <c r="T474" i="12"/>
  <c r="R474" i="12"/>
  <c r="P474" i="12"/>
  <c r="BI473" i="12"/>
  <c r="BH473" i="12"/>
  <c r="BG473" i="12"/>
  <c r="BF473" i="12"/>
  <c r="T473" i="12"/>
  <c r="R473" i="12"/>
  <c r="P473" i="12"/>
  <c r="BI472" i="12"/>
  <c r="BH472" i="12"/>
  <c r="BG472" i="12"/>
  <c r="BF472" i="12"/>
  <c r="T472" i="12"/>
  <c r="R472" i="12"/>
  <c r="P472" i="12"/>
  <c r="BI470" i="12"/>
  <c r="BH470" i="12"/>
  <c r="BG470" i="12"/>
  <c r="BF470" i="12"/>
  <c r="T470" i="12"/>
  <c r="R470" i="12"/>
  <c r="P470" i="12"/>
  <c r="BI469" i="12"/>
  <c r="BH469" i="12"/>
  <c r="BG469" i="12"/>
  <c r="BF469" i="12"/>
  <c r="T469" i="12"/>
  <c r="R469" i="12"/>
  <c r="P469" i="12"/>
  <c r="BI467" i="12"/>
  <c r="BH467" i="12"/>
  <c r="BG467" i="12"/>
  <c r="BF467" i="12"/>
  <c r="T467" i="12"/>
  <c r="R467" i="12"/>
  <c r="P467" i="12"/>
  <c r="BI466" i="12"/>
  <c r="BH466" i="12"/>
  <c r="BG466" i="12"/>
  <c r="BF466" i="12"/>
  <c r="T466" i="12"/>
  <c r="R466" i="12"/>
  <c r="P466" i="12"/>
  <c r="BI465" i="12"/>
  <c r="BH465" i="12"/>
  <c r="BG465" i="12"/>
  <c r="BF465" i="12"/>
  <c r="T465" i="12"/>
  <c r="R465" i="12"/>
  <c r="P465"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1" i="12"/>
  <c r="BH451" i="12"/>
  <c r="BG451" i="12"/>
  <c r="BF451" i="12"/>
  <c r="T451" i="12"/>
  <c r="R451" i="12"/>
  <c r="P451" i="12"/>
  <c r="BI448" i="12"/>
  <c r="BH448" i="12"/>
  <c r="BG448" i="12"/>
  <c r="BF448" i="12"/>
  <c r="T448" i="12"/>
  <c r="R448" i="12"/>
  <c r="P448" i="12"/>
  <c r="BI446" i="12"/>
  <c r="BH446" i="12"/>
  <c r="BG446" i="12"/>
  <c r="BF446" i="12"/>
  <c r="T446" i="12"/>
  <c r="R446" i="12"/>
  <c r="P446" i="12"/>
  <c r="BI444" i="12"/>
  <c r="BH444" i="12"/>
  <c r="BG444" i="12"/>
  <c r="BF444" i="12"/>
  <c r="T444" i="12"/>
  <c r="R444" i="12"/>
  <c r="P444" i="12"/>
  <c r="BI443" i="12"/>
  <c r="BH443" i="12"/>
  <c r="BG443" i="12"/>
  <c r="BF443" i="12"/>
  <c r="T443" i="12"/>
  <c r="R443" i="12"/>
  <c r="P443" i="12"/>
  <c r="BI440" i="12"/>
  <c r="BH440" i="12"/>
  <c r="BG440" i="12"/>
  <c r="BF440" i="12"/>
  <c r="T440" i="12"/>
  <c r="R440" i="12"/>
  <c r="P440" i="12"/>
  <c r="BI438" i="12"/>
  <c r="BH438" i="12"/>
  <c r="BG438" i="12"/>
  <c r="BF438" i="12"/>
  <c r="T438" i="12"/>
  <c r="R438" i="12"/>
  <c r="P438"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6" i="12"/>
  <c r="BH426" i="12"/>
  <c r="BG426" i="12"/>
  <c r="BF426" i="12"/>
  <c r="T426" i="12"/>
  <c r="R426" i="12"/>
  <c r="P426" i="12"/>
  <c r="BI424" i="12"/>
  <c r="BH424" i="12"/>
  <c r="BG424" i="12"/>
  <c r="BF424" i="12"/>
  <c r="T424" i="12"/>
  <c r="R424" i="12"/>
  <c r="P424" i="12"/>
  <c r="BI421" i="12"/>
  <c r="BH421" i="12"/>
  <c r="BG421" i="12"/>
  <c r="BF421" i="12"/>
  <c r="T421" i="12"/>
  <c r="R421" i="12"/>
  <c r="P421" i="12"/>
  <c r="BI418" i="12"/>
  <c r="BH418" i="12"/>
  <c r="BG418" i="12"/>
  <c r="BF418" i="12"/>
  <c r="T418" i="12"/>
  <c r="R418" i="12"/>
  <c r="P418" i="12"/>
  <c r="BI416" i="12"/>
  <c r="BH416" i="12"/>
  <c r="BG416" i="12"/>
  <c r="BF416" i="12"/>
  <c r="T416" i="12"/>
  <c r="R416" i="12"/>
  <c r="P416" i="12"/>
  <c r="BI413" i="12"/>
  <c r="BH413" i="12"/>
  <c r="BG413" i="12"/>
  <c r="BF413" i="12"/>
  <c r="T413" i="12"/>
  <c r="R413" i="12"/>
  <c r="P413" i="12"/>
  <c r="BI412" i="12"/>
  <c r="BH412" i="12"/>
  <c r="BG412" i="12"/>
  <c r="BF412" i="12"/>
  <c r="T412" i="12"/>
  <c r="R412" i="12"/>
  <c r="P412" i="12"/>
  <c r="BI410" i="12"/>
  <c r="BH410" i="12"/>
  <c r="BG410" i="12"/>
  <c r="BF410" i="12"/>
  <c r="T410" i="12"/>
  <c r="R410" i="12"/>
  <c r="P410" i="12"/>
  <c r="BI408" i="12"/>
  <c r="BH408" i="12"/>
  <c r="BG408" i="12"/>
  <c r="BF408" i="12"/>
  <c r="T408" i="12"/>
  <c r="R408" i="12"/>
  <c r="P408" i="12"/>
  <c r="BI406" i="12"/>
  <c r="BH406" i="12"/>
  <c r="BG406" i="12"/>
  <c r="BF406" i="12"/>
  <c r="T406" i="12"/>
  <c r="R406" i="12"/>
  <c r="P406" i="12"/>
  <c r="BI405" i="12"/>
  <c r="BH405" i="12"/>
  <c r="BG405" i="12"/>
  <c r="BF405" i="12"/>
  <c r="T405" i="12"/>
  <c r="R405" i="12"/>
  <c r="P405" i="12"/>
  <c r="BI403" i="12"/>
  <c r="BH403" i="12"/>
  <c r="BG403" i="12"/>
  <c r="BF403" i="12"/>
  <c r="T403" i="12"/>
  <c r="R403" i="12"/>
  <c r="P403" i="12"/>
  <c r="BI402" i="12"/>
  <c r="BH402" i="12"/>
  <c r="BG402" i="12"/>
  <c r="BF402" i="12"/>
  <c r="T402" i="12"/>
  <c r="R402" i="12"/>
  <c r="P402" i="12"/>
  <c r="BI400" i="12"/>
  <c r="BH400" i="12"/>
  <c r="BG400" i="12"/>
  <c r="BF400" i="12"/>
  <c r="T400" i="12"/>
  <c r="R400" i="12"/>
  <c r="P400" i="12"/>
  <c r="BI399" i="12"/>
  <c r="BH399" i="12"/>
  <c r="BG399" i="12"/>
  <c r="BF399" i="12"/>
  <c r="T399" i="12"/>
  <c r="R399" i="12"/>
  <c r="P399" i="12"/>
  <c r="BI398" i="12"/>
  <c r="BH398" i="12"/>
  <c r="BG398" i="12"/>
  <c r="BF398" i="12"/>
  <c r="T398" i="12"/>
  <c r="R398" i="12"/>
  <c r="P398" i="12"/>
  <c r="BI396" i="12"/>
  <c r="BH396" i="12"/>
  <c r="BG396" i="12"/>
  <c r="BF396" i="12"/>
  <c r="T396" i="12"/>
  <c r="R396" i="12"/>
  <c r="P396" i="12"/>
  <c r="BI394" i="12"/>
  <c r="BH394" i="12"/>
  <c r="BG394" i="12"/>
  <c r="BF394" i="12"/>
  <c r="T394" i="12"/>
  <c r="R394" i="12"/>
  <c r="P394" i="12"/>
  <c r="BI392" i="12"/>
  <c r="BH392" i="12"/>
  <c r="BG392" i="12"/>
  <c r="BF392" i="12"/>
  <c r="T392" i="12"/>
  <c r="R392" i="12"/>
  <c r="P392" i="12"/>
  <c r="BI390" i="12"/>
  <c r="BH390" i="12"/>
  <c r="BG390" i="12"/>
  <c r="BF390" i="12"/>
  <c r="T390" i="12"/>
  <c r="R390" i="12"/>
  <c r="P390" i="12"/>
  <c r="BI388" i="12"/>
  <c r="BH388" i="12"/>
  <c r="BG388" i="12"/>
  <c r="BF388" i="12"/>
  <c r="T388" i="12"/>
  <c r="R388" i="12"/>
  <c r="P388" i="12"/>
  <c r="BI386" i="12"/>
  <c r="BH386" i="12"/>
  <c r="BG386" i="12"/>
  <c r="BF386" i="12"/>
  <c r="T386" i="12"/>
  <c r="R386" i="12"/>
  <c r="P386" i="12"/>
  <c r="BI385" i="12"/>
  <c r="BH385" i="12"/>
  <c r="BG385" i="12"/>
  <c r="BF385" i="12"/>
  <c r="T385" i="12"/>
  <c r="R385" i="12"/>
  <c r="P385" i="12"/>
  <c r="BI382" i="12"/>
  <c r="BH382" i="12"/>
  <c r="BG382" i="12"/>
  <c r="BF382" i="12"/>
  <c r="T382" i="12"/>
  <c r="R382" i="12"/>
  <c r="P382" i="12"/>
  <c r="BI377" i="12"/>
  <c r="BH377" i="12"/>
  <c r="BG377" i="12"/>
  <c r="BF377" i="12"/>
  <c r="T377" i="12"/>
  <c r="R377" i="12"/>
  <c r="P377" i="12"/>
  <c r="BI374" i="12"/>
  <c r="BH374" i="12"/>
  <c r="BG374" i="12"/>
  <c r="BF374" i="12"/>
  <c r="T374" i="12"/>
  <c r="R374" i="12"/>
  <c r="P374" i="12"/>
  <c r="BI370" i="12"/>
  <c r="BH370" i="12"/>
  <c r="BG370" i="12"/>
  <c r="BF370" i="12"/>
  <c r="T370" i="12"/>
  <c r="R370" i="12"/>
  <c r="P370" i="12"/>
  <c r="BI368" i="12"/>
  <c r="BH368" i="12"/>
  <c r="BG368" i="12"/>
  <c r="BF368" i="12"/>
  <c r="T368" i="12"/>
  <c r="R368" i="12"/>
  <c r="P368" i="12"/>
  <c r="BI366" i="12"/>
  <c r="BH366" i="12"/>
  <c r="BG366" i="12"/>
  <c r="BF366" i="12"/>
  <c r="T366" i="12"/>
  <c r="R366" i="12"/>
  <c r="P366" i="12"/>
  <c r="BI364" i="12"/>
  <c r="BH364" i="12"/>
  <c r="BG364" i="12"/>
  <c r="BF364" i="12"/>
  <c r="T364" i="12"/>
  <c r="R364" i="12"/>
  <c r="P364" i="12"/>
  <c r="BI363" i="12"/>
  <c r="BH363" i="12"/>
  <c r="BG363" i="12"/>
  <c r="BF363" i="12"/>
  <c r="T363" i="12"/>
  <c r="R363" i="12"/>
  <c r="P363" i="12"/>
  <c r="BI362" i="12"/>
  <c r="BH362" i="12"/>
  <c r="BG362" i="12"/>
  <c r="BF362" i="12"/>
  <c r="T362" i="12"/>
  <c r="R362" i="12"/>
  <c r="P362" i="12"/>
  <c r="BI361" i="12"/>
  <c r="BH361" i="12"/>
  <c r="BG361" i="12"/>
  <c r="BF361" i="12"/>
  <c r="T361" i="12"/>
  <c r="R361" i="12"/>
  <c r="P361" i="12"/>
  <c r="BI359" i="12"/>
  <c r="BH359" i="12"/>
  <c r="BG359" i="12"/>
  <c r="BF359" i="12"/>
  <c r="T359" i="12"/>
  <c r="R359" i="12"/>
  <c r="P359" i="12"/>
  <c r="BI357" i="12"/>
  <c r="BH357" i="12"/>
  <c r="BG357" i="12"/>
  <c r="BF357" i="12"/>
  <c r="T357" i="12"/>
  <c r="R357" i="12"/>
  <c r="P357" i="12"/>
  <c r="BI354" i="12"/>
  <c r="BH354" i="12"/>
  <c r="BG354" i="12"/>
  <c r="BF354" i="12"/>
  <c r="T354" i="12"/>
  <c r="R354" i="12"/>
  <c r="P354" i="12"/>
  <c r="BI352" i="12"/>
  <c r="BH352" i="12"/>
  <c r="BG352" i="12"/>
  <c r="BF352" i="12"/>
  <c r="T352" i="12"/>
  <c r="R352" i="12"/>
  <c r="P352" i="12"/>
  <c r="BI350" i="12"/>
  <c r="BH350" i="12"/>
  <c r="BG350" i="12"/>
  <c r="BF350" i="12"/>
  <c r="T350" i="12"/>
  <c r="R350" i="12"/>
  <c r="P350" i="12"/>
  <c r="BI348" i="12"/>
  <c r="BH348" i="12"/>
  <c r="BG348" i="12"/>
  <c r="BF348" i="12"/>
  <c r="T348" i="12"/>
  <c r="R348" i="12"/>
  <c r="P348" i="12"/>
  <c r="BI346" i="12"/>
  <c r="BH346" i="12"/>
  <c r="BG346" i="12"/>
  <c r="BF346" i="12"/>
  <c r="T346" i="12"/>
  <c r="R346" i="12"/>
  <c r="P346" i="12"/>
  <c r="BI344" i="12"/>
  <c r="BH344" i="12"/>
  <c r="BG344" i="12"/>
  <c r="BF344" i="12"/>
  <c r="T344" i="12"/>
  <c r="R344" i="12"/>
  <c r="P344" i="12"/>
  <c r="BI341" i="12"/>
  <c r="BH341" i="12"/>
  <c r="BG341" i="12"/>
  <c r="BF341" i="12"/>
  <c r="T341" i="12"/>
  <c r="R341" i="12"/>
  <c r="P341" i="12"/>
  <c r="BI338" i="12"/>
  <c r="BH338" i="12"/>
  <c r="BG338" i="12"/>
  <c r="BF338" i="12"/>
  <c r="T338" i="12"/>
  <c r="R338" i="12"/>
  <c r="P338" i="12"/>
  <c r="BI336" i="12"/>
  <c r="BH336" i="12"/>
  <c r="BG336" i="12"/>
  <c r="BF336" i="12"/>
  <c r="T336" i="12"/>
  <c r="R336" i="12"/>
  <c r="P336" i="12"/>
  <c r="BI333" i="12"/>
  <c r="BH333" i="12"/>
  <c r="BG333" i="12"/>
  <c r="BF333" i="12"/>
  <c r="T333" i="12"/>
  <c r="R333" i="12"/>
  <c r="P333" i="12"/>
  <c r="BI331" i="12"/>
  <c r="BH331" i="12"/>
  <c r="BG331" i="12"/>
  <c r="BF331" i="12"/>
  <c r="T331" i="12"/>
  <c r="R331" i="12"/>
  <c r="P331" i="12"/>
  <c r="BI328" i="12"/>
  <c r="BH328" i="12"/>
  <c r="BG328" i="12"/>
  <c r="BF328" i="12"/>
  <c r="T328" i="12"/>
  <c r="R328" i="12"/>
  <c r="P328" i="12"/>
  <c r="BI326" i="12"/>
  <c r="BH326" i="12"/>
  <c r="BG326" i="12"/>
  <c r="BF326" i="12"/>
  <c r="T326" i="12"/>
  <c r="R326" i="12"/>
  <c r="P326" i="12"/>
  <c r="BI324" i="12"/>
  <c r="BH324" i="12"/>
  <c r="BG324" i="12"/>
  <c r="BF324" i="12"/>
  <c r="T324" i="12"/>
  <c r="R324" i="12"/>
  <c r="P324" i="12"/>
  <c r="BI322" i="12"/>
  <c r="BH322" i="12"/>
  <c r="BG322" i="12"/>
  <c r="BF322" i="12"/>
  <c r="T322" i="12"/>
  <c r="R322" i="12"/>
  <c r="P322" i="12"/>
  <c r="BI320" i="12"/>
  <c r="BH320" i="12"/>
  <c r="BG320" i="12"/>
  <c r="BF320" i="12"/>
  <c r="T320" i="12"/>
  <c r="R320" i="12"/>
  <c r="P320" i="12"/>
  <c r="BI318" i="12"/>
  <c r="BH318" i="12"/>
  <c r="BG318" i="12"/>
  <c r="BF318" i="12"/>
  <c r="T318" i="12"/>
  <c r="R318" i="12"/>
  <c r="P318" i="12"/>
  <c r="BI316" i="12"/>
  <c r="BH316" i="12"/>
  <c r="BG316" i="12"/>
  <c r="BF316" i="12"/>
  <c r="T316" i="12"/>
  <c r="R316" i="12"/>
  <c r="P316" i="12"/>
  <c r="BI314" i="12"/>
  <c r="BH314" i="12"/>
  <c r="BG314" i="12"/>
  <c r="BF314" i="12"/>
  <c r="T314" i="12"/>
  <c r="R314" i="12"/>
  <c r="P314" i="12"/>
  <c r="BI311" i="12"/>
  <c r="BH311" i="12"/>
  <c r="BG311" i="12"/>
  <c r="BF311" i="12"/>
  <c r="T311" i="12"/>
  <c r="R311" i="12"/>
  <c r="P311" i="12"/>
  <c r="BI308" i="12"/>
  <c r="BH308" i="12"/>
  <c r="BG308" i="12"/>
  <c r="BF308" i="12"/>
  <c r="T308" i="12"/>
  <c r="R308" i="12"/>
  <c r="P308" i="12"/>
  <c r="BI302" i="12"/>
  <c r="BH302" i="12"/>
  <c r="BG302" i="12"/>
  <c r="BF302" i="12"/>
  <c r="T302" i="12"/>
  <c r="R302" i="12"/>
  <c r="P302" i="12"/>
  <c r="BI299" i="12"/>
  <c r="BH299" i="12"/>
  <c r="BG299" i="12"/>
  <c r="BF299" i="12"/>
  <c r="T299" i="12"/>
  <c r="R299" i="12"/>
  <c r="P299" i="12"/>
  <c r="BI296" i="12"/>
  <c r="BH296" i="12"/>
  <c r="BG296" i="12"/>
  <c r="BF296" i="12"/>
  <c r="T296" i="12"/>
  <c r="R296" i="12"/>
  <c r="P296" i="12"/>
  <c r="BI293" i="12"/>
  <c r="BH293" i="12"/>
  <c r="BG293" i="12"/>
  <c r="BF293" i="12"/>
  <c r="T293" i="12"/>
  <c r="R293" i="12"/>
  <c r="P293" i="12"/>
  <c r="BI290" i="12"/>
  <c r="BH290" i="12"/>
  <c r="BG290" i="12"/>
  <c r="BF290" i="12"/>
  <c r="T290" i="12"/>
  <c r="R290" i="12"/>
  <c r="P290" i="12"/>
  <c r="BI288" i="12"/>
  <c r="BH288" i="12"/>
  <c r="BG288" i="12"/>
  <c r="BF288" i="12"/>
  <c r="T288" i="12"/>
  <c r="R288" i="12"/>
  <c r="P288" i="12"/>
  <c r="BI285" i="12"/>
  <c r="BH285" i="12"/>
  <c r="BG285" i="12"/>
  <c r="BF285" i="12"/>
  <c r="T285" i="12"/>
  <c r="R285" i="12"/>
  <c r="P285" i="12"/>
  <c r="BI283" i="12"/>
  <c r="BH283" i="12"/>
  <c r="BG283" i="12"/>
  <c r="BF283" i="12"/>
  <c r="T283" i="12"/>
  <c r="R283" i="12"/>
  <c r="P283" i="12"/>
  <c r="BI280" i="12"/>
  <c r="BH280" i="12"/>
  <c r="BG280" i="12"/>
  <c r="BF280" i="12"/>
  <c r="T280" i="12"/>
  <c r="R280" i="12"/>
  <c r="P280"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3" i="12"/>
  <c r="BH273" i="12"/>
  <c r="BG273" i="12"/>
  <c r="BF273" i="12"/>
  <c r="T273" i="12"/>
  <c r="R273" i="12"/>
  <c r="P273"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6" i="12"/>
  <c r="BH266" i="12"/>
  <c r="BG266" i="12"/>
  <c r="BF266" i="12"/>
  <c r="T266" i="12"/>
  <c r="R266" i="12"/>
  <c r="P266" i="12"/>
  <c r="BI265" i="12"/>
  <c r="BH265" i="12"/>
  <c r="BG265" i="12"/>
  <c r="BF265" i="12"/>
  <c r="T265" i="12"/>
  <c r="R265" i="12"/>
  <c r="P265" i="12"/>
  <c r="BI263" i="12"/>
  <c r="BH263" i="12"/>
  <c r="BG263" i="12"/>
  <c r="BF263" i="12"/>
  <c r="T263" i="12"/>
  <c r="R263" i="12"/>
  <c r="P263" i="12"/>
  <c r="BI261" i="12"/>
  <c r="BH261" i="12"/>
  <c r="BG261" i="12"/>
  <c r="BF261" i="12"/>
  <c r="T261" i="12"/>
  <c r="R261" i="12"/>
  <c r="P261" i="12"/>
  <c r="BI260" i="12"/>
  <c r="BH260" i="12"/>
  <c r="BG260" i="12"/>
  <c r="BF260" i="12"/>
  <c r="T260" i="12"/>
  <c r="R260" i="12"/>
  <c r="P260" i="12"/>
  <c r="BI258" i="12"/>
  <c r="BH258" i="12"/>
  <c r="BG258" i="12"/>
  <c r="BF258" i="12"/>
  <c r="T258" i="12"/>
  <c r="R258" i="12"/>
  <c r="P258" i="12"/>
  <c r="BI256" i="12"/>
  <c r="BH256" i="12"/>
  <c r="BG256" i="12"/>
  <c r="BF256" i="12"/>
  <c r="T256" i="12"/>
  <c r="R256" i="12"/>
  <c r="P256" i="12"/>
  <c r="BI255" i="12"/>
  <c r="BH255" i="12"/>
  <c r="BG255" i="12"/>
  <c r="BF255" i="12"/>
  <c r="T255" i="12"/>
  <c r="R255" i="12"/>
  <c r="P255" i="12"/>
  <c r="BI253" i="12"/>
  <c r="BH253" i="12"/>
  <c r="BG253" i="12"/>
  <c r="BF253" i="12"/>
  <c r="T253" i="12"/>
  <c r="R253" i="12"/>
  <c r="P253" i="12"/>
  <c r="BI251" i="12"/>
  <c r="BH251" i="12"/>
  <c r="BG251" i="12"/>
  <c r="BF251" i="12"/>
  <c r="T251" i="12"/>
  <c r="R251" i="12"/>
  <c r="P251" i="12"/>
  <c r="BI248" i="12"/>
  <c r="BH248" i="12"/>
  <c r="BG248" i="12"/>
  <c r="BF248" i="12"/>
  <c r="T248" i="12"/>
  <c r="R248" i="12"/>
  <c r="P248"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0" i="12"/>
  <c r="BH230" i="12"/>
  <c r="BG230" i="12"/>
  <c r="BF230" i="12"/>
  <c r="T230" i="12"/>
  <c r="R230" i="12"/>
  <c r="P230" i="12"/>
  <c r="BI229" i="12"/>
  <c r="BH229" i="12"/>
  <c r="BG229" i="12"/>
  <c r="BF229" i="12"/>
  <c r="T229" i="12"/>
  <c r="R229" i="12"/>
  <c r="P229" i="12"/>
  <c r="BI227" i="12"/>
  <c r="BH227" i="12"/>
  <c r="BG227" i="12"/>
  <c r="BF227" i="12"/>
  <c r="T227" i="12"/>
  <c r="R227" i="12"/>
  <c r="P227" i="12"/>
  <c r="BI225" i="12"/>
  <c r="BH225" i="12"/>
  <c r="BG225" i="12"/>
  <c r="BF225" i="12"/>
  <c r="T225" i="12"/>
  <c r="R225" i="12"/>
  <c r="P225" i="12"/>
  <c r="BI223" i="12"/>
  <c r="BH223" i="12"/>
  <c r="BG223" i="12"/>
  <c r="BF223" i="12"/>
  <c r="T223" i="12"/>
  <c r="R223" i="12"/>
  <c r="P223" i="12"/>
  <c r="BI221" i="12"/>
  <c r="BH221" i="12"/>
  <c r="BG221" i="12"/>
  <c r="BF221" i="12"/>
  <c r="T221" i="12"/>
  <c r="R221" i="12"/>
  <c r="P221" i="12"/>
  <c r="BI218" i="12"/>
  <c r="BH218" i="12"/>
  <c r="BG218" i="12"/>
  <c r="BF218" i="12"/>
  <c r="T218" i="12"/>
  <c r="R218" i="12"/>
  <c r="P218" i="12"/>
  <c r="BI216" i="12"/>
  <c r="BH216" i="12"/>
  <c r="BG216" i="12"/>
  <c r="BF216" i="12"/>
  <c r="T216" i="12"/>
  <c r="R216" i="12"/>
  <c r="P216" i="12"/>
  <c r="BI213" i="12"/>
  <c r="BH213" i="12"/>
  <c r="BG213" i="12"/>
  <c r="BF213" i="12"/>
  <c r="T213" i="12"/>
  <c r="R213" i="12"/>
  <c r="P213" i="12"/>
  <c r="BI211" i="12"/>
  <c r="BH211" i="12"/>
  <c r="BG211" i="12"/>
  <c r="BF211" i="12"/>
  <c r="T211" i="12"/>
  <c r="R211" i="12"/>
  <c r="P211" i="12"/>
  <c r="BI205" i="12"/>
  <c r="BH205" i="12"/>
  <c r="BG205" i="12"/>
  <c r="BF205" i="12"/>
  <c r="T205" i="12"/>
  <c r="R205" i="12"/>
  <c r="P205" i="12"/>
  <c r="BI194" i="12"/>
  <c r="BH194" i="12"/>
  <c r="BG194" i="12"/>
  <c r="BF194" i="12"/>
  <c r="T194" i="12"/>
  <c r="R194" i="12"/>
  <c r="P194" i="12"/>
  <c r="BI191" i="12"/>
  <c r="BH191" i="12"/>
  <c r="BG191" i="12"/>
  <c r="BF191" i="12"/>
  <c r="T191" i="12"/>
  <c r="R191" i="12"/>
  <c r="P191" i="12"/>
  <c r="BI188" i="12"/>
  <c r="BH188" i="12"/>
  <c r="BG188" i="12"/>
  <c r="BF188" i="12"/>
  <c r="T188" i="12"/>
  <c r="R188" i="12"/>
  <c r="P188" i="12"/>
  <c r="BI186" i="12"/>
  <c r="BH186" i="12"/>
  <c r="BG186" i="12"/>
  <c r="BF186" i="12"/>
  <c r="T186" i="12"/>
  <c r="R186" i="12"/>
  <c r="P186" i="12"/>
  <c r="BI183" i="12"/>
  <c r="BH183" i="12"/>
  <c r="BG183" i="12"/>
  <c r="BF183" i="12"/>
  <c r="T183" i="12"/>
  <c r="R183" i="12"/>
  <c r="P183" i="12"/>
  <c r="BI182" i="12"/>
  <c r="BH182" i="12"/>
  <c r="BG182" i="12"/>
  <c r="BF182" i="12"/>
  <c r="T182" i="12"/>
  <c r="R182" i="12"/>
  <c r="P182" i="12"/>
  <c r="BI179" i="12"/>
  <c r="BH179" i="12"/>
  <c r="BG179" i="12"/>
  <c r="BF179" i="12"/>
  <c r="T179" i="12"/>
  <c r="R179" i="12"/>
  <c r="P179" i="12"/>
  <c r="BI177" i="12"/>
  <c r="BH177" i="12"/>
  <c r="BG177" i="12"/>
  <c r="BF177" i="12"/>
  <c r="T177" i="12"/>
  <c r="R177" i="12"/>
  <c r="P177" i="12"/>
  <c r="BI174" i="12"/>
  <c r="BH174" i="12"/>
  <c r="BG174" i="12"/>
  <c r="BF174" i="12"/>
  <c r="T174" i="12"/>
  <c r="R174" i="12"/>
  <c r="P174" i="12"/>
  <c r="BI171" i="12"/>
  <c r="BH171" i="12"/>
  <c r="BG171" i="12"/>
  <c r="BF171" i="12"/>
  <c r="T171" i="12"/>
  <c r="R171" i="12"/>
  <c r="P171" i="12"/>
  <c r="BI169" i="12"/>
  <c r="BH169" i="12"/>
  <c r="BG169" i="12"/>
  <c r="BF169" i="12"/>
  <c r="T169" i="12"/>
  <c r="R169" i="12"/>
  <c r="P169" i="12"/>
  <c r="BI166" i="12"/>
  <c r="BH166" i="12"/>
  <c r="BG166" i="12"/>
  <c r="BF166" i="12"/>
  <c r="T166" i="12"/>
  <c r="R166" i="12"/>
  <c r="P166" i="12"/>
  <c r="BI163" i="12"/>
  <c r="BH163" i="12"/>
  <c r="BG163" i="12"/>
  <c r="BF163" i="12"/>
  <c r="T163" i="12"/>
  <c r="R163" i="12"/>
  <c r="P163" i="12"/>
  <c r="BI160" i="12"/>
  <c r="BH160" i="12"/>
  <c r="BG160" i="12"/>
  <c r="BF160" i="12"/>
  <c r="T160" i="12"/>
  <c r="R160" i="12"/>
  <c r="P160" i="12"/>
  <c r="BI157" i="12"/>
  <c r="BH157" i="12"/>
  <c r="BG157" i="12"/>
  <c r="BF157" i="12"/>
  <c r="T157" i="12"/>
  <c r="R157" i="12"/>
  <c r="P157" i="12"/>
  <c r="BI154" i="12"/>
  <c r="BH154" i="12"/>
  <c r="BG154" i="12"/>
  <c r="BF154" i="12"/>
  <c r="T154" i="12"/>
  <c r="R154" i="12"/>
  <c r="P154" i="12"/>
  <c r="BI151" i="12"/>
  <c r="BH151" i="12"/>
  <c r="BG151" i="12"/>
  <c r="BF151" i="12"/>
  <c r="T151" i="12"/>
  <c r="R151" i="12"/>
  <c r="P151" i="12"/>
  <c r="BI149" i="12"/>
  <c r="BH149" i="12"/>
  <c r="BG149" i="12"/>
  <c r="BF149" i="12"/>
  <c r="T149" i="12"/>
  <c r="R149" i="12"/>
  <c r="P149" i="12"/>
  <c r="BI146" i="12"/>
  <c r="BH146" i="12"/>
  <c r="BG146" i="12"/>
  <c r="BF146" i="12"/>
  <c r="T146" i="12"/>
  <c r="R146" i="12"/>
  <c r="P146" i="12"/>
  <c r="BI144" i="12"/>
  <c r="BH144" i="12"/>
  <c r="BG144" i="12"/>
  <c r="BF144" i="12"/>
  <c r="T144" i="12"/>
  <c r="R144" i="12"/>
  <c r="P144"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J128" i="12"/>
  <c r="F128" i="12"/>
  <c r="F126" i="12"/>
  <c r="E124" i="12"/>
  <c r="J93" i="12"/>
  <c r="F93" i="12"/>
  <c r="F91" i="12"/>
  <c r="E89" i="12"/>
  <c r="J26" i="12"/>
  <c r="E26" i="12"/>
  <c r="J129" i="12"/>
  <c r="J25" i="12"/>
  <c r="J20" i="12"/>
  <c r="E20" i="12"/>
  <c r="F94" i="12"/>
  <c r="J19" i="12"/>
  <c r="J14" i="12"/>
  <c r="J126" i="12"/>
  <c r="E7" i="12"/>
  <c r="E85" i="12"/>
  <c r="J39" i="11"/>
  <c r="J38" i="11"/>
  <c r="AY107" i="1"/>
  <c r="J37" i="11"/>
  <c r="AX107" i="1" s="1"/>
  <c r="BI457" i="11"/>
  <c r="BH457" i="11"/>
  <c r="BG457" i="11"/>
  <c r="BF457" i="11"/>
  <c r="T457" i="11"/>
  <c r="R457" i="11"/>
  <c r="P457" i="11"/>
  <c r="BI455" i="11"/>
  <c r="BH455" i="11"/>
  <c r="BG455" i="11"/>
  <c r="BF455" i="11"/>
  <c r="T455" i="11"/>
  <c r="R455" i="11"/>
  <c r="P455" i="11"/>
  <c r="BI453" i="11"/>
  <c r="BH453" i="11"/>
  <c r="BG453" i="11"/>
  <c r="BF453" i="11"/>
  <c r="T453" i="11"/>
  <c r="R453" i="11"/>
  <c r="P453" i="11"/>
  <c r="BI451" i="11"/>
  <c r="BH451" i="11"/>
  <c r="BG451" i="11"/>
  <c r="BF451" i="11"/>
  <c r="T451" i="11"/>
  <c r="R451" i="11"/>
  <c r="P451"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3" i="11"/>
  <c r="BH443" i="11"/>
  <c r="BG443" i="11"/>
  <c r="BF443" i="11"/>
  <c r="T443" i="11"/>
  <c r="R443" i="11"/>
  <c r="P443" i="11"/>
  <c r="BI441" i="11"/>
  <c r="BH441" i="11"/>
  <c r="BG441" i="11"/>
  <c r="BF441" i="11"/>
  <c r="T441" i="11"/>
  <c r="R441" i="11"/>
  <c r="P441"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29" i="11"/>
  <c r="BH429" i="11"/>
  <c r="BG429" i="11"/>
  <c r="BF429" i="11"/>
  <c r="T429" i="11"/>
  <c r="R429" i="11"/>
  <c r="P429" i="11"/>
  <c r="BI427" i="11"/>
  <c r="BH427" i="11"/>
  <c r="BG427" i="11"/>
  <c r="BF427" i="11"/>
  <c r="T427" i="11"/>
  <c r="R427" i="11"/>
  <c r="P427" i="11"/>
  <c r="BI423" i="11"/>
  <c r="BH423" i="11"/>
  <c r="BG423" i="11"/>
  <c r="BF423" i="11"/>
  <c r="T423" i="11"/>
  <c r="R423" i="11"/>
  <c r="P423" i="11"/>
  <c r="BI420" i="11"/>
  <c r="BH420" i="11"/>
  <c r="BG420" i="11"/>
  <c r="BF420" i="11"/>
  <c r="T420" i="11"/>
  <c r="R420" i="11"/>
  <c r="P420" i="11"/>
  <c r="BI418" i="11"/>
  <c r="BH418" i="11"/>
  <c r="BG418" i="11"/>
  <c r="BF418" i="11"/>
  <c r="T418" i="11"/>
  <c r="R418" i="11"/>
  <c r="P418" i="11"/>
  <c r="BI413" i="11"/>
  <c r="BH413" i="11"/>
  <c r="BG413" i="11"/>
  <c r="BF413" i="11"/>
  <c r="T413" i="11"/>
  <c r="R413" i="11"/>
  <c r="P413" i="11"/>
  <c r="BI412" i="11"/>
  <c r="BH412" i="11"/>
  <c r="BG412" i="11"/>
  <c r="BF412" i="11"/>
  <c r="T412" i="11"/>
  <c r="R412" i="11"/>
  <c r="P412" i="11"/>
  <c r="BI409" i="11"/>
  <c r="BH409" i="11"/>
  <c r="BG409" i="11"/>
  <c r="BF409" i="11"/>
  <c r="T409" i="11"/>
  <c r="R409" i="11"/>
  <c r="P409" i="11"/>
  <c r="BI407" i="11"/>
  <c r="BH407" i="11"/>
  <c r="BG407" i="11"/>
  <c r="BF407" i="11"/>
  <c r="T407" i="11"/>
  <c r="R407" i="11"/>
  <c r="P407" i="11"/>
  <c r="BI405" i="11"/>
  <c r="BH405" i="11"/>
  <c r="BG405" i="11"/>
  <c r="BF405" i="11"/>
  <c r="T405" i="11"/>
  <c r="R405" i="11"/>
  <c r="P405" i="11"/>
  <c r="BI403" i="11"/>
  <c r="BH403" i="11"/>
  <c r="BG403" i="11"/>
  <c r="BF403" i="11"/>
  <c r="T403" i="11"/>
  <c r="R403" i="11"/>
  <c r="P403" i="11"/>
  <c r="BI400" i="11"/>
  <c r="BH400" i="11"/>
  <c r="BG400" i="11"/>
  <c r="BF400" i="11"/>
  <c r="T400" i="11"/>
  <c r="R400" i="11"/>
  <c r="P400" i="11"/>
  <c r="BI397" i="11"/>
  <c r="BH397" i="11"/>
  <c r="BG397" i="11"/>
  <c r="BF397" i="11"/>
  <c r="T397" i="11"/>
  <c r="R397" i="11"/>
  <c r="P397" i="11"/>
  <c r="BI395" i="11"/>
  <c r="BH395" i="11"/>
  <c r="BG395" i="11"/>
  <c r="BF395" i="11"/>
  <c r="T395" i="11"/>
  <c r="R395" i="11"/>
  <c r="P395" i="11"/>
  <c r="BI393" i="11"/>
  <c r="BH393" i="11"/>
  <c r="BG393" i="11"/>
  <c r="BF393" i="11"/>
  <c r="T393" i="11"/>
  <c r="R393" i="11"/>
  <c r="P393" i="11"/>
  <c r="BI392" i="11"/>
  <c r="BH392" i="11"/>
  <c r="BG392" i="11"/>
  <c r="BF392" i="11"/>
  <c r="T392" i="11"/>
  <c r="R392" i="11"/>
  <c r="P392" i="11"/>
  <c r="BI390" i="11"/>
  <c r="BH390" i="11"/>
  <c r="BG390" i="11"/>
  <c r="BF390" i="11"/>
  <c r="T390" i="11"/>
  <c r="R390" i="11"/>
  <c r="P390" i="11"/>
  <c r="BI388" i="11"/>
  <c r="BH388" i="11"/>
  <c r="BG388" i="11"/>
  <c r="BF388" i="11"/>
  <c r="T388" i="11"/>
  <c r="R388" i="11"/>
  <c r="P388" i="11"/>
  <c r="BI386" i="11"/>
  <c r="BH386" i="11"/>
  <c r="BG386" i="11"/>
  <c r="BF386" i="11"/>
  <c r="T386" i="11"/>
  <c r="R386" i="11"/>
  <c r="P386" i="11"/>
  <c r="BI384" i="11"/>
  <c r="BH384" i="11"/>
  <c r="BG384" i="11"/>
  <c r="BF384" i="11"/>
  <c r="T384" i="11"/>
  <c r="R384" i="11"/>
  <c r="P384" i="11"/>
  <c r="BI382" i="11"/>
  <c r="BH382" i="11"/>
  <c r="BG382" i="11"/>
  <c r="BF382" i="11"/>
  <c r="T382" i="11"/>
  <c r="R382" i="11"/>
  <c r="P382"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4" i="11"/>
  <c r="BH374" i="11"/>
  <c r="BG374" i="11"/>
  <c r="BF374" i="11"/>
  <c r="T374" i="11"/>
  <c r="R374" i="11"/>
  <c r="P374" i="11"/>
  <c r="BI373" i="11"/>
  <c r="BH373" i="11"/>
  <c r="BG373" i="11"/>
  <c r="BF373" i="11"/>
  <c r="T373" i="11"/>
  <c r="R373" i="11"/>
  <c r="P373" i="11"/>
  <c r="BI367" i="11"/>
  <c r="BH367" i="11"/>
  <c r="BG367" i="11"/>
  <c r="BF367" i="11"/>
  <c r="T367" i="11"/>
  <c r="R367" i="11"/>
  <c r="P367" i="11"/>
  <c r="BI366" i="11"/>
  <c r="BH366" i="11"/>
  <c r="BG366" i="11"/>
  <c r="BF366" i="11"/>
  <c r="T366" i="11"/>
  <c r="R366" i="11"/>
  <c r="P366" i="11"/>
  <c r="BI364" i="11"/>
  <c r="BH364" i="11"/>
  <c r="BG364" i="11"/>
  <c r="BF364" i="11"/>
  <c r="T364" i="11"/>
  <c r="R364" i="11"/>
  <c r="P364" i="11"/>
  <c r="BI363" i="11"/>
  <c r="BH363" i="11"/>
  <c r="BG363" i="11"/>
  <c r="BF363" i="11"/>
  <c r="T363" i="11"/>
  <c r="R363" i="11"/>
  <c r="P363" i="11"/>
  <c r="BI360" i="11"/>
  <c r="BH360" i="11"/>
  <c r="BG360" i="11"/>
  <c r="BF360" i="11"/>
  <c r="T360" i="11"/>
  <c r="R360" i="11"/>
  <c r="P360" i="11"/>
  <c r="BI357" i="11"/>
  <c r="BH357" i="11"/>
  <c r="BG357" i="11"/>
  <c r="BF357" i="11"/>
  <c r="T357" i="11"/>
  <c r="R357" i="11"/>
  <c r="P357" i="11"/>
  <c r="BI353" i="11"/>
  <c r="BH353" i="11"/>
  <c r="BG353" i="11"/>
  <c r="BF353" i="11"/>
  <c r="T353" i="11"/>
  <c r="R353" i="11"/>
  <c r="P353" i="11"/>
  <c r="BI351" i="11"/>
  <c r="BH351" i="11"/>
  <c r="BG351" i="11"/>
  <c r="BF351" i="11"/>
  <c r="T351" i="11"/>
  <c r="R351" i="11"/>
  <c r="P351" i="11"/>
  <c r="BI349" i="11"/>
  <c r="BH349" i="11"/>
  <c r="BG349" i="11"/>
  <c r="BF349" i="11"/>
  <c r="T349" i="11"/>
  <c r="R349" i="11"/>
  <c r="P349" i="11"/>
  <c r="BI347" i="11"/>
  <c r="BH347" i="11"/>
  <c r="BG347" i="11"/>
  <c r="BF347" i="11"/>
  <c r="T347" i="11"/>
  <c r="R347" i="11"/>
  <c r="P347" i="11"/>
  <c r="BI345" i="11"/>
  <c r="BH345" i="11"/>
  <c r="BG345" i="11"/>
  <c r="BF345" i="11"/>
  <c r="T345" i="11"/>
  <c r="R345" i="11"/>
  <c r="P345" i="11"/>
  <c r="BI343" i="11"/>
  <c r="BH343" i="11"/>
  <c r="BG343" i="11"/>
  <c r="BF343" i="11"/>
  <c r="T343" i="11"/>
  <c r="R343" i="11"/>
  <c r="P343" i="11"/>
  <c r="BI341" i="11"/>
  <c r="BH341" i="11"/>
  <c r="BG341" i="11"/>
  <c r="BF341" i="11"/>
  <c r="T341" i="11"/>
  <c r="R341" i="11"/>
  <c r="P341" i="11"/>
  <c r="BI339" i="11"/>
  <c r="BH339" i="11"/>
  <c r="BG339" i="11"/>
  <c r="BF339" i="11"/>
  <c r="T339" i="11"/>
  <c r="R339" i="11"/>
  <c r="P339" i="11"/>
  <c r="BI337" i="11"/>
  <c r="BH337" i="11"/>
  <c r="BG337" i="11"/>
  <c r="BF337" i="11"/>
  <c r="T337" i="11"/>
  <c r="R337" i="11"/>
  <c r="P337" i="11"/>
  <c r="BI334" i="11"/>
  <c r="BH334" i="11"/>
  <c r="BG334" i="11"/>
  <c r="BF334" i="11"/>
  <c r="T334" i="11"/>
  <c r="R334" i="11"/>
  <c r="P334" i="11"/>
  <c r="BI331" i="11"/>
  <c r="BH331" i="11"/>
  <c r="BG331" i="11"/>
  <c r="BF331" i="11"/>
  <c r="T331" i="11"/>
  <c r="R331" i="11"/>
  <c r="P331" i="11"/>
  <c r="BI328" i="11"/>
  <c r="BH328" i="11"/>
  <c r="BG328" i="11"/>
  <c r="BF328" i="11"/>
  <c r="T328" i="11"/>
  <c r="R328" i="11"/>
  <c r="P328" i="11"/>
  <c r="BI325" i="11"/>
  <c r="BH325" i="11"/>
  <c r="BG325" i="11"/>
  <c r="BF325" i="11"/>
  <c r="T325" i="11"/>
  <c r="R325" i="11"/>
  <c r="P325" i="11"/>
  <c r="BI322" i="11"/>
  <c r="BH322" i="11"/>
  <c r="BG322" i="11"/>
  <c r="BF322" i="11"/>
  <c r="T322" i="11"/>
  <c r="R322" i="11"/>
  <c r="P322" i="11"/>
  <c r="BI319" i="11"/>
  <c r="BH319" i="11"/>
  <c r="BG319" i="11"/>
  <c r="BF319" i="11"/>
  <c r="T319" i="11"/>
  <c r="R319" i="11"/>
  <c r="P319" i="11"/>
  <c r="BI316" i="11"/>
  <c r="BH316" i="11"/>
  <c r="BG316" i="11"/>
  <c r="BF316" i="11"/>
  <c r="T316" i="11"/>
  <c r="R316" i="11"/>
  <c r="P316" i="11"/>
  <c r="BI314" i="11"/>
  <c r="BH314" i="11"/>
  <c r="BG314" i="11"/>
  <c r="BF314" i="11"/>
  <c r="T314" i="11"/>
  <c r="R314" i="11"/>
  <c r="P314" i="11"/>
  <c r="BI312" i="11"/>
  <c r="BH312" i="11"/>
  <c r="BG312" i="11"/>
  <c r="BF312" i="11"/>
  <c r="T312" i="11"/>
  <c r="R312" i="11"/>
  <c r="P312" i="11"/>
  <c r="BI310" i="11"/>
  <c r="BH310" i="11"/>
  <c r="BG310" i="11"/>
  <c r="BF310" i="11"/>
  <c r="T310" i="11"/>
  <c r="R310" i="11"/>
  <c r="P310" i="11"/>
  <c r="BI307" i="11"/>
  <c r="BH307" i="11"/>
  <c r="BG307" i="11"/>
  <c r="BF307" i="11"/>
  <c r="T307" i="11"/>
  <c r="R307" i="11"/>
  <c r="P307" i="11"/>
  <c r="BI302" i="11"/>
  <c r="BH302" i="11"/>
  <c r="BG302" i="11"/>
  <c r="BF302" i="11"/>
  <c r="T302" i="11"/>
  <c r="R302" i="11"/>
  <c r="P302" i="11"/>
  <c r="BI300" i="11"/>
  <c r="BH300" i="11"/>
  <c r="BG300" i="11"/>
  <c r="BF300" i="11"/>
  <c r="T300" i="11"/>
  <c r="R300" i="11"/>
  <c r="P300" i="11"/>
  <c r="BI297" i="11"/>
  <c r="BH297" i="11"/>
  <c r="BG297" i="11"/>
  <c r="BF297" i="11"/>
  <c r="T297" i="11"/>
  <c r="R297" i="11"/>
  <c r="P297" i="11"/>
  <c r="BI294" i="11"/>
  <c r="BH294" i="11"/>
  <c r="BG294" i="11"/>
  <c r="BF294" i="11"/>
  <c r="T294" i="11"/>
  <c r="R294" i="11"/>
  <c r="P294" i="11"/>
  <c r="BI292" i="11"/>
  <c r="BH292" i="11"/>
  <c r="BG292" i="11"/>
  <c r="BF292" i="11"/>
  <c r="T292" i="11"/>
  <c r="R292" i="11"/>
  <c r="P292" i="11"/>
  <c r="BI289" i="11"/>
  <c r="BH289" i="11"/>
  <c r="BG289" i="11"/>
  <c r="BF289" i="11"/>
  <c r="T289" i="11"/>
  <c r="R289" i="11"/>
  <c r="P289" i="11"/>
  <c r="BI287" i="11"/>
  <c r="BH287" i="11"/>
  <c r="BG287" i="11"/>
  <c r="BF287" i="11"/>
  <c r="T287" i="11"/>
  <c r="R287" i="11"/>
  <c r="P287" i="11"/>
  <c r="BI285" i="11"/>
  <c r="BH285" i="11"/>
  <c r="BG285" i="11"/>
  <c r="BF285" i="11"/>
  <c r="T285" i="11"/>
  <c r="R285" i="11"/>
  <c r="P285" i="11"/>
  <c r="BI283" i="11"/>
  <c r="BH283" i="11"/>
  <c r="BG283" i="11"/>
  <c r="BF283" i="11"/>
  <c r="T283" i="11"/>
  <c r="R283" i="11"/>
  <c r="P283" i="11"/>
  <c r="BI282" i="11"/>
  <c r="BH282" i="11"/>
  <c r="BG282" i="11"/>
  <c r="BF282" i="11"/>
  <c r="T282" i="11"/>
  <c r="R282" i="11"/>
  <c r="P282" i="11"/>
  <c r="BI280" i="11"/>
  <c r="BH280" i="11"/>
  <c r="BG280" i="11"/>
  <c r="BF280" i="11"/>
  <c r="T280" i="11"/>
  <c r="R280" i="11"/>
  <c r="P280" i="11"/>
  <c r="BI279" i="11"/>
  <c r="BH279" i="11"/>
  <c r="BG279" i="11"/>
  <c r="BF279" i="11"/>
  <c r="T279" i="11"/>
  <c r="R279" i="11"/>
  <c r="P279" i="11"/>
  <c r="BI278" i="11"/>
  <c r="BH278" i="11"/>
  <c r="BG278" i="11"/>
  <c r="BF278" i="11"/>
  <c r="T278" i="11"/>
  <c r="R278" i="11"/>
  <c r="P278" i="11"/>
  <c r="BI276" i="11"/>
  <c r="BH276" i="11"/>
  <c r="BG276" i="11"/>
  <c r="BF276" i="11"/>
  <c r="T276" i="11"/>
  <c r="R276" i="11"/>
  <c r="P276" i="11"/>
  <c r="BI275" i="11"/>
  <c r="BH275" i="11"/>
  <c r="BG275" i="11"/>
  <c r="BF275" i="11"/>
  <c r="T275" i="11"/>
  <c r="R275" i="11"/>
  <c r="P275" i="11"/>
  <c r="BI273" i="11"/>
  <c r="BH273" i="11"/>
  <c r="BG273" i="11"/>
  <c r="BF273" i="11"/>
  <c r="T273" i="11"/>
  <c r="R273" i="11"/>
  <c r="P273" i="11"/>
  <c r="BI270" i="11"/>
  <c r="BH270" i="11"/>
  <c r="BG270" i="11"/>
  <c r="BF270" i="11"/>
  <c r="T270" i="11"/>
  <c r="R270" i="11"/>
  <c r="P270" i="11"/>
  <c r="BI267" i="11"/>
  <c r="BH267" i="11"/>
  <c r="BG267" i="11"/>
  <c r="BF267" i="11"/>
  <c r="T267" i="11"/>
  <c r="R267" i="11"/>
  <c r="P267" i="11"/>
  <c r="BI264" i="11"/>
  <c r="BH264" i="11"/>
  <c r="BG264" i="11"/>
  <c r="BF264" i="11"/>
  <c r="T264" i="11"/>
  <c r="R264" i="11"/>
  <c r="P264" i="11"/>
  <c r="BI261" i="11"/>
  <c r="BH261" i="11"/>
  <c r="BG261" i="11"/>
  <c r="BF261" i="11"/>
  <c r="T261" i="11"/>
  <c r="R261" i="11"/>
  <c r="P261" i="11"/>
  <c r="BI258" i="11"/>
  <c r="BH258" i="11"/>
  <c r="BG258" i="11"/>
  <c r="BF258" i="11"/>
  <c r="T258" i="11"/>
  <c r="R258" i="11"/>
  <c r="P258" i="11"/>
  <c r="BI256" i="11"/>
  <c r="BH256" i="11"/>
  <c r="BG256" i="11"/>
  <c r="BF256" i="11"/>
  <c r="T256" i="11"/>
  <c r="R256" i="11"/>
  <c r="P256" i="11"/>
  <c r="BI254" i="11"/>
  <c r="BH254" i="11"/>
  <c r="BG254" i="11"/>
  <c r="BF254" i="11"/>
  <c r="T254" i="11"/>
  <c r="R254" i="11"/>
  <c r="P254" i="11"/>
  <c r="BI252" i="11"/>
  <c r="BH252" i="11"/>
  <c r="BG252" i="11"/>
  <c r="BF252" i="11"/>
  <c r="T252" i="11"/>
  <c r="R252" i="11"/>
  <c r="P252" i="11"/>
  <c r="BI250" i="11"/>
  <c r="BH250" i="11"/>
  <c r="BG250" i="11"/>
  <c r="BF250" i="11"/>
  <c r="T250" i="11"/>
  <c r="R250" i="11"/>
  <c r="P250" i="11"/>
  <c r="BI247" i="11"/>
  <c r="BH247" i="11"/>
  <c r="BG247" i="11"/>
  <c r="BF247" i="11"/>
  <c r="T247" i="11"/>
  <c r="R247" i="11"/>
  <c r="P247" i="11"/>
  <c r="BI242" i="11"/>
  <c r="BH242" i="11"/>
  <c r="BG242" i="11"/>
  <c r="BF242" i="11"/>
  <c r="T242" i="11"/>
  <c r="R242" i="11"/>
  <c r="P242" i="11"/>
  <c r="BI239" i="11"/>
  <c r="BH239" i="11"/>
  <c r="BG239" i="11"/>
  <c r="BF239" i="11"/>
  <c r="T239" i="11"/>
  <c r="R239" i="11"/>
  <c r="P239" i="11"/>
  <c r="BI235" i="11"/>
  <c r="BH235" i="11"/>
  <c r="BG235" i="11"/>
  <c r="BF235" i="11"/>
  <c r="T235" i="11"/>
  <c r="R235" i="11"/>
  <c r="P235" i="11"/>
  <c r="BI232" i="11"/>
  <c r="BH232" i="11"/>
  <c r="BG232" i="11"/>
  <c r="BF232" i="11"/>
  <c r="T232" i="11"/>
  <c r="R232" i="11"/>
  <c r="P232" i="11"/>
  <c r="BI230" i="11"/>
  <c r="BH230" i="11"/>
  <c r="BG230" i="11"/>
  <c r="BF230" i="11"/>
  <c r="T230" i="11"/>
  <c r="R230" i="11"/>
  <c r="P230" i="11"/>
  <c r="BI227" i="11"/>
  <c r="BH227" i="11"/>
  <c r="BG227" i="11"/>
  <c r="BF227" i="11"/>
  <c r="T227" i="11"/>
  <c r="R227" i="11"/>
  <c r="P227" i="11"/>
  <c r="BI224" i="11"/>
  <c r="BH224" i="11"/>
  <c r="BG224" i="11"/>
  <c r="BF224" i="11"/>
  <c r="T224" i="11"/>
  <c r="R224" i="11"/>
  <c r="P224" i="11"/>
  <c r="BI221" i="11"/>
  <c r="BH221" i="11"/>
  <c r="BG221" i="11"/>
  <c r="BF221" i="11"/>
  <c r="T221" i="11"/>
  <c r="R221" i="11"/>
  <c r="P221" i="11"/>
  <c r="BI218" i="11"/>
  <c r="BH218" i="11"/>
  <c r="BG218" i="11"/>
  <c r="BF218" i="11"/>
  <c r="T218" i="11"/>
  <c r="R218" i="11"/>
  <c r="P218" i="11"/>
  <c r="BI215" i="11"/>
  <c r="BH215" i="11"/>
  <c r="BG215" i="11"/>
  <c r="BF215" i="11"/>
  <c r="T215" i="11"/>
  <c r="R215" i="11"/>
  <c r="P215" i="11"/>
  <c r="BI212" i="11"/>
  <c r="BH212" i="11"/>
  <c r="BG212" i="11"/>
  <c r="BF212" i="11"/>
  <c r="T212" i="11"/>
  <c r="R212" i="11"/>
  <c r="P212" i="11"/>
  <c r="BI209" i="11"/>
  <c r="BH209" i="11"/>
  <c r="BG209" i="11"/>
  <c r="BF209" i="11"/>
  <c r="T209" i="11"/>
  <c r="R209" i="11"/>
  <c r="P209" i="11"/>
  <c r="BI206" i="11"/>
  <c r="BH206" i="11"/>
  <c r="BG206" i="11"/>
  <c r="BF206" i="11"/>
  <c r="T206" i="11"/>
  <c r="R206" i="11"/>
  <c r="P206" i="11"/>
  <c r="BI203" i="11"/>
  <c r="BH203" i="11"/>
  <c r="BG203" i="11"/>
  <c r="BF203" i="11"/>
  <c r="T203" i="11"/>
  <c r="R203" i="11"/>
  <c r="P203" i="11"/>
  <c r="BI200" i="11"/>
  <c r="BH200" i="11"/>
  <c r="BG200" i="11"/>
  <c r="BF200" i="11"/>
  <c r="T200" i="11"/>
  <c r="R200" i="11"/>
  <c r="P200" i="11"/>
  <c r="BI197" i="11"/>
  <c r="BH197" i="11"/>
  <c r="BG197" i="11"/>
  <c r="BF197" i="11"/>
  <c r="T197" i="11"/>
  <c r="R197" i="11"/>
  <c r="P197" i="11"/>
  <c r="BI195" i="11"/>
  <c r="BH195" i="11"/>
  <c r="BG195" i="11"/>
  <c r="BF195" i="11"/>
  <c r="T195" i="11"/>
  <c r="R195" i="11"/>
  <c r="P195" i="11"/>
  <c r="BI189" i="11"/>
  <c r="BH189" i="11"/>
  <c r="BG189" i="11"/>
  <c r="BF189" i="11"/>
  <c r="T189" i="11"/>
  <c r="R189" i="11"/>
  <c r="P189" i="11"/>
  <c r="BI187" i="11"/>
  <c r="BH187" i="11"/>
  <c r="BG187" i="11"/>
  <c r="BF187" i="11"/>
  <c r="T187" i="11"/>
  <c r="R187" i="11"/>
  <c r="P187" i="11"/>
  <c r="BI184" i="11"/>
  <c r="BH184" i="11"/>
  <c r="BG184" i="11"/>
  <c r="BF184" i="11"/>
  <c r="T184" i="11"/>
  <c r="R184" i="11"/>
  <c r="P184" i="11"/>
  <c r="BI181" i="11"/>
  <c r="BH181" i="11"/>
  <c r="BG181" i="11"/>
  <c r="BF181" i="11"/>
  <c r="T181" i="11"/>
  <c r="R181" i="11"/>
  <c r="P181" i="11"/>
  <c r="BI178" i="11"/>
  <c r="BH178" i="11"/>
  <c r="BG178" i="11"/>
  <c r="BF178" i="11"/>
  <c r="T178" i="11"/>
  <c r="R178" i="11"/>
  <c r="P178" i="11"/>
  <c r="BI175" i="11"/>
  <c r="BH175" i="11"/>
  <c r="BG175" i="11"/>
  <c r="BF175" i="11"/>
  <c r="T175" i="11"/>
  <c r="R175" i="11"/>
  <c r="P175" i="11"/>
  <c r="BI173" i="11"/>
  <c r="BH173" i="11"/>
  <c r="BG173" i="11"/>
  <c r="BF173" i="11"/>
  <c r="T173" i="11"/>
  <c r="R173" i="11"/>
  <c r="P173" i="11"/>
  <c r="BI172" i="11"/>
  <c r="BH172" i="11"/>
  <c r="BG172" i="11"/>
  <c r="BF172" i="11"/>
  <c r="T172" i="11"/>
  <c r="R172" i="11"/>
  <c r="P172" i="11"/>
  <c r="BI169" i="11"/>
  <c r="BH169" i="11"/>
  <c r="BG169" i="11"/>
  <c r="BF169" i="11"/>
  <c r="T169" i="11"/>
  <c r="R169" i="11"/>
  <c r="P169" i="11"/>
  <c r="BI166" i="11"/>
  <c r="BH166" i="11"/>
  <c r="BG166" i="11"/>
  <c r="BF166" i="11"/>
  <c r="T166" i="11"/>
  <c r="R166" i="11"/>
  <c r="P166" i="11"/>
  <c r="BI163" i="11"/>
  <c r="BH163" i="11"/>
  <c r="BG163" i="11"/>
  <c r="BF163" i="11"/>
  <c r="T163" i="11"/>
  <c r="R163" i="11"/>
  <c r="P163" i="11"/>
  <c r="BI160" i="11"/>
  <c r="BH160" i="11"/>
  <c r="BG160" i="11"/>
  <c r="BF160" i="11"/>
  <c r="T160" i="11"/>
  <c r="R160" i="11"/>
  <c r="P160" i="11"/>
  <c r="BI157" i="11"/>
  <c r="BH157" i="11"/>
  <c r="BG157" i="11"/>
  <c r="BF157" i="11"/>
  <c r="T157" i="11"/>
  <c r="R157" i="11"/>
  <c r="P157" i="11"/>
  <c r="BI155" i="11"/>
  <c r="BH155" i="11"/>
  <c r="BG155" i="11"/>
  <c r="BF155" i="11"/>
  <c r="T155" i="11"/>
  <c r="R155" i="11"/>
  <c r="P155" i="11"/>
  <c r="BI152" i="11"/>
  <c r="BH152" i="11"/>
  <c r="BG152" i="11"/>
  <c r="BF152" i="11"/>
  <c r="T152" i="11"/>
  <c r="R152" i="11"/>
  <c r="P152" i="11"/>
  <c r="BI150" i="11"/>
  <c r="BH150" i="11"/>
  <c r="BG150" i="11"/>
  <c r="BF150" i="11"/>
  <c r="T150" i="11"/>
  <c r="R150" i="11"/>
  <c r="P150" i="11"/>
  <c r="BI147" i="11"/>
  <c r="BH147" i="11"/>
  <c r="BG147" i="11"/>
  <c r="BF147" i="11"/>
  <c r="T147" i="11"/>
  <c r="R147" i="11"/>
  <c r="P147" i="11"/>
  <c r="BI145" i="11"/>
  <c r="BH145" i="11"/>
  <c r="BG145" i="11"/>
  <c r="BF145" i="11"/>
  <c r="T145" i="11"/>
  <c r="R145" i="11"/>
  <c r="P145" i="11"/>
  <c r="BI142" i="11"/>
  <c r="BH142" i="11"/>
  <c r="BG142" i="11"/>
  <c r="BF142" i="11"/>
  <c r="T142" i="11"/>
  <c r="R142" i="11"/>
  <c r="P142" i="11"/>
  <c r="BI139" i="11"/>
  <c r="BH139" i="11"/>
  <c r="BG139" i="11"/>
  <c r="BF139" i="11"/>
  <c r="T139" i="11"/>
  <c r="R139" i="11"/>
  <c r="P139" i="11"/>
  <c r="BI137" i="11"/>
  <c r="BH137" i="11"/>
  <c r="BG137" i="11"/>
  <c r="BF137" i="11"/>
  <c r="T137" i="11"/>
  <c r="R137" i="11"/>
  <c r="P137" i="11"/>
  <c r="BI134" i="11"/>
  <c r="BH134" i="11"/>
  <c r="BG134" i="11"/>
  <c r="BF134" i="11"/>
  <c r="T134" i="11"/>
  <c r="R134" i="11"/>
  <c r="P134" i="11"/>
  <c r="BI131" i="11"/>
  <c r="BH131" i="11"/>
  <c r="BG131" i="11"/>
  <c r="BF131" i="11"/>
  <c r="T131" i="11"/>
  <c r="R131" i="11"/>
  <c r="P131" i="11"/>
  <c r="BI129" i="11"/>
  <c r="BH129" i="11"/>
  <c r="BG129" i="11"/>
  <c r="BF129" i="11"/>
  <c r="T129" i="11"/>
  <c r="R129" i="11"/>
  <c r="P129" i="11"/>
  <c r="BI128" i="11"/>
  <c r="BH128" i="11"/>
  <c r="BG128" i="11"/>
  <c r="BF128" i="11"/>
  <c r="T128" i="11"/>
  <c r="R128" i="11"/>
  <c r="P128" i="11"/>
  <c r="J121" i="11"/>
  <c r="F121" i="11"/>
  <c r="F119" i="11"/>
  <c r="E117" i="11"/>
  <c r="J93" i="11"/>
  <c r="F93" i="11"/>
  <c r="F91" i="11"/>
  <c r="E89" i="11"/>
  <c r="J26" i="11"/>
  <c r="E26" i="11"/>
  <c r="J94" i="11"/>
  <c r="J25" i="11"/>
  <c r="J20" i="11"/>
  <c r="E20" i="11"/>
  <c r="F122" i="11" s="1"/>
  <c r="J19" i="11"/>
  <c r="J14" i="11"/>
  <c r="J119" i="11"/>
  <c r="E7" i="11"/>
  <c r="E85" i="11"/>
  <c r="J39" i="10"/>
  <c r="J38" i="10"/>
  <c r="AY106" i="1" s="1"/>
  <c r="J37" i="10"/>
  <c r="AX106" i="1" s="1"/>
  <c r="BI511" i="10"/>
  <c r="BH511" i="10"/>
  <c r="BG511" i="10"/>
  <c r="BF511" i="10"/>
  <c r="T511" i="10"/>
  <c r="R511" i="10"/>
  <c r="P511" i="10"/>
  <c r="BI509" i="10"/>
  <c r="BH509" i="10"/>
  <c r="BG509" i="10"/>
  <c r="BF509" i="10"/>
  <c r="T509" i="10"/>
  <c r="R509" i="10"/>
  <c r="P509" i="10"/>
  <c r="BI503" i="10"/>
  <c r="BH503" i="10"/>
  <c r="BG503" i="10"/>
  <c r="BF503" i="10"/>
  <c r="T503" i="10"/>
  <c r="R503" i="10"/>
  <c r="P503" i="10"/>
  <c r="BI500" i="10"/>
  <c r="BH500" i="10"/>
  <c r="BG500" i="10"/>
  <c r="BF500" i="10"/>
  <c r="T500" i="10"/>
  <c r="R500" i="10"/>
  <c r="P500" i="10"/>
  <c r="BI497" i="10"/>
  <c r="BH497" i="10"/>
  <c r="BG497" i="10"/>
  <c r="BF497" i="10"/>
  <c r="T497" i="10"/>
  <c r="R497" i="10"/>
  <c r="P497" i="10"/>
  <c r="BI493" i="10"/>
  <c r="BH493" i="10"/>
  <c r="BG493" i="10"/>
  <c r="BF493" i="10"/>
  <c r="T493" i="10"/>
  <c r="R493" i="10"/>
  <c r="P493" i="10"/>
  <c r="BI491" i="10"/>
  <c r="BH491" i="10"/>
  <c r="BG491" i="10"/>
  <c r="BF491" i="10"/>
  <c r="T491" i="10"/>
  <c r="R491" i="10"/>
  <c r="P491" i="10"/>
  <c r="BI489" i="10"/>
  <c r="BH489" i="10"/>
  <c r="BG489" i="10"/>
  <c r="BF489" i="10"/>
  <c r="T489" i="10"/>
  <c r="R489" i="10"/>
  <c r="P489" i="10"/>
  <c r="BI486" i="10"/>
  <c r="BH486" i="10"/>
  <c r="BG486" i="10"/>
  <c r="BF486" i="10"/>
  <c r="T486" i="10"/>
  <c r="R486" i="10"/>
  <c r="P486" i="10"/>
  <c r="BI484" i="10"/>
  <c r="BH484" i="10"/>
  <c r="BG484" i="10"/>
  <c r="BF484" i="10"/>
  <c r="T484" i="10"/>
  <c r="R484" i="10"/>
  <c r="P484" i="10"/>
  <c r="BI482" i="10"/>
  <c r="BH482" i="10"/>
  <c r="BG482" i="10"/>
  <c r="BF482" i="10"/>
  <c r="T482" i="10"/>
  <c r="R482" i="10"/>
  <c r="P482" i="10"/>
  <c r="BI478" i="10"/>
  <c r="BH478" i="10"/>
  <c r="BG478" i="10"/>
  <c r="BF478" i="10"/>
  <c r="T478" i="10"/>
  <c r="R478" i="10"/>
  <c r="P478" i="10"/>
  <c r="BI476" i="10"/>
  <c r="BH476" i="10"/>
  <c r="BG476" i="10"/>
  <c r="BF476" i="10"/>
  <c r="T476" i="10"/>
  <c r="R476" i="10"/>
  <c r="P476" i="10"/>
  <c r="BI473" i="10"/>
  <c r="BH473" i="10"/>
  <c r="BG473" i="10"/>
  <c r="BF473" i="10"/>
  <c r="T473" i="10"/>
  <c r="R473" i="10"/>
  <c r="P473" i="10"/>
  <c r="BI470" i="10"/>
  <c r="BH470" i="10"/>
  <c r="BG470" i="10"/>
  <c r="BF470" i="10"/>
  <c r="T470" i="10"/>
  <c r="R470" i="10"/>
  <c r="P470" i="10"/>
  <c r="BI468" i="10"/>
  <c r="BH468" i="10"/>
  <c r="BG468" i="10"/>
  <c r="BF468" i="10"/>
  <c r="T468" i="10"/>
  <c r="R468" i="10"/>
  <c r="P468" i="10"/>
  <c r="BI466" i="10"/>
  <c r="BH466" i="10"/>
  <c r="BG466" i="10"/>
  <c r="BF466" i="10"/>
  <c r="T466" i="10"/>
  <c r="R466" i="10"/>
  <c r="P466" i="10"/>
  <c r="BI465" i="10"/>
  <c r="BH465" i="10"/>
  <c r="BG465" i="10"/>
  <c r="BF465" i="10"/>
  <c r="T465" i="10"/>
  <c r="R465" i="10"/>
  <c r="P465" i="10"/>
  <c r="BI463" i="10"/>
  <c r="BH463" i="10"/>
  <c r="BG463" i="10"/>
  <c r="BF463" i="10"/>
  <c r="T463" i="10"/>
  <c r="R463" i="10"/>
  <c r="P463" i="10"/>
  <c r="BI462" i="10"/>
  <c r="BH462" i="10"/>
  <c r="BG462" i="10"/>
  <c r="BF462" i="10"/>
  <c r="T462" i="10"/>
  <c r="R462" i="10"/>
  <c r="P462" i="10"/>
  <c r="BI461" i="10"/>
  <c r="BH461" i="10"/>
  <c r="BG461" i="10"/>
  <c r="BF461" i="10"/>
  <c r="T461" i="10"/>
  <c r="R461" i="10"/>
  <c r="P461" i="10"/>
  <c r="BI459" i="10"/>
  <c r="BH459" i="10"/>
  <c r="BG459" i="10"/>
  <c r="BF459" i="10"/>
  <c r="T459" i="10"/>
  <c r="R459" i="10"/>
  <c r="P459" i="10"/>
  <c r="BI458" i="10"/>
  <c r="BH458" i="10"/>
  <c r="BG458" i="10"/>
  <c r="BF458" i="10"/>
  <c r="T458" i="10"/>
  <c r="R458" i="10"/>
  <c r="P458" i="10"/>
  <c r="BI457" i="10"/>
  <c r="BH457" i="10"/>
  <c r="BG457" i="10"/>
  <c r="BF457" i="10"/>
  <c r="T457" i="10"/>
  <c r="R457" i="10"/>
  <c r="P457" i="10"/>
  <c r="BI455" i="10"/>
  <c r="BH455" i="10"/>
  <c r="BG455" i="10"/>
  <c r="BF455" i="10"/>
  <c r="T455" i="10"/>
  <c r="R455" i="10"/>
  <c r="P455" i="10"/>
  <c r="BI453" i="10"/>
  <c r="BH453" i="10"/>
  <c r="BG453" i="10"/>
  <c r="BF453" i="10"/>
  <c r="T453" i="10"/>
  <c r="R453" i="10"/>
  <c r="P453" i="10"/>
  <c r="BI451" i="10"/>
  <c r="BH451" i="10"/>
  <c r="BG451" i="10"/>
  <c r="BF451" i="10"/>
  <c r="T451" i="10"/>
  <c r="R451" i="10"/>
  <c r="P451" i="10"/>
  <c r="BI449" i="10"/>
  <c r="BH449" i="10"/>
  <c r="BG449" i="10"/>
  <c r="BF449" i="10"/>
  <c r="T449" i="10"/>
  <c r="R449" i="10"/>
  <c r="P449" i="10"/>
  <c r="BI447" i="10"/>
  <c r="BH447" i="10"/>
  <c r="BG447" i="10"/>
  <c r="BF447" i="10"/>
  <c r="T447" i="10"/>
  <c r="R447" i="10"/>
  <c r="P447" i="10"/>
  <c r="BI445" i="10"/>
  <c r="BH445" i="10"/>
  <c r="BG445" i="10"/>
  <c r="BF445" i="10"/>
  <c r="T445" i="10"/>
  <c r="R445" i="10"/>
  <c r="P445" i="10"/>
  <c r="BI444" i="10"/>
  <c r="BH444" i="10"/>
  <c r="BG444" i="10"/>
  <c r="BF444" i="10"/>
  <c r="T444" i="10"/>
  <c r="R444" i="10"/>
  <c r="P444" i="10"/>
  <c r="BI443" i="10"/>
  <c r="BH443" i="10"/>
  <c r="BG443" i="10"/>
  <c r="BF443" i="10"/>
  <c r="T443" i="10"/>
  <c r="R443" i="10"/>
  <c r="P443" i="10"/>
  <c r="BI441" i="10"/>
  <c r="BH441" i="10"/>
  <c r="BG441" i="10"/>
  <c r="BF441" i="10"/>
  <c r="T441" i="10"/>
  <c r="R441" i="10"/>
  <c r="P441" i="10"/>
  <c r="BI440" i="10"/>
  <c r="BH440" i="10"/>
  <c r="BG440" i="10"/>
  <c r="BF440" i="10"/>
  <c r="T440" i="10"/>
  <c r="R440" i="10"/>
  <c r="P440" i="10"/>
  <c r="BI435" i="10"/>
  <c r="BH435" i="10"/>
  <c r="BG435" i="10"/>
  <c r="BF435" i="10"/>
  <c r="T435" i="10"/>
  <c r="R435" i="10"/>
  <c r="P435" i="10"/>
  <c r="BI432" i="10"/>
  <c r="BH432" i="10"/>
  <c r="BG432" i="10"/>
  <c r="BF432" i="10"/>
  <c r="T432" i="10"/>
  <c r="R432" i="10"/>
  <c r="P432" i="10"/>
  <c r="BI430" i="10"/>
  <c r="BH430" i="10"/>
  <c r="BG430" i="10"/>
  <c r="BF430" i="10"/>
  <c r="T430" i="10"/>
  <c r="R430" i="10"/>
  <c r="P430" i="10"/>
  <c r="BI428" i="10"/>
  <c r="BH428" i="10"/>
  <c r="BG428" i="10"/>
  <c r="BF428" i="10"/>
  <c r="T428" i="10"/>
  <c r="R428" i="10"/>
  <c r="P428" i="10"/>
  <c r="BI426" i="10"/>
  <c r="BH426" i="10"/>
  <c r="BG426" i="10"/>
  <c r="BF426" i="10"/>
  <c r="T426" i="10"/>
  <c r="R426" i="10"/>
  <c r="P426" i="10"/>
  <c r="BI424" i="10"/>
  <c r="BH424" i="10"/>
  <c r="BG424" i="10"/>
  <c r="BF424" i="10"/>
  <c r="T424" i="10"/>
  <c r="R424" i="10"/>
  <c r="P424" i="10"/>
  <c r="BI421" i="10"/>
  <c r="BH421" i="10"/>
  <c r="BG421" i="10"/>
  <c r="BF421" i="10"/>
  <c r="T421" i="10"/>
  <c r="R421" i="10"/>
  <c r="P421" i="10"/>
  <c r="BI419" i="10"/>
  <c r="BH419" i="10"/>
  <c r="BG419" i="10"/>
  <c r="BF419" i="10"/>
  <c r="T419" i="10"/>
  <c r="R419" i="10"/>
  <c r="P419" i="10"/>
  <c r="BI417" i="10"/>
  <c r="BH417" i="10"/>
  <c r="BG417" i="10"/>
  <c r="BF417" i="10"/>
  <c r="T417" i="10"/>
  <c r="R417" i="10"/>
  <c r="P417" i="10"/>
  <c r="BI416" i="10"/>
  <c r="BH416" i="10"/>
  <c r="BG416" i="10"/>
  <c r="BF416" i="10"/>
  <c r="T416" i="10"/>
  <c r="R416" i="10"/>
  <c r="P416" i="10"/>
  <c r="BI414" i="10"/>
  <c r="BH414" i="10"/>
  <c r="BG414" i="10"/>
  <c r="BF414" i="10"/>
  <c r="T414" i="10"/>
  <c r="R414" i="10"/>
  <c r="P414" i="10"/>
  <c r="BI412" i="10"/>
  <c r="BH412" i="10"/>
  <c r="BG412" i="10"/>
  <c r="BF412" i="10"/>
  <c r="T412" i="10"/>
  <c r="R412" i="10"/>
  <c r="P412" i="10"/>
  <c r="BI409" i="10"/>
  <c r="BH409" i="10"/>
  <c r="BG409" i="10"/>
  <c r="BF409" i="10"/>
  <c r="T409" i="10"/>
  <c r="R409" i="10"/>
  <c r="P409" i="10"/>
  <c r="BI407" i="10"/>
  <c r="BH407" i="10"/>
  <c r="BG407" i="10"/>
  <c r="BF407" i="10"/>
  <c r="T407" i="10"/>
  <c r="R407" i="10"/>
  <c r="P407" i="10"/>
  <c r="BI406" i="10"/>
  <c r="BH406" i="10"/>
  <c r="BG406" i="10"/>
  <c r="BF406" i="10"/>
  <c r="T406" i="10"/>
  <c r="R406" i="10"/>
  <c r="P406" i="10"/>
  <c r="BI404" i="10"/>
  <c r="BH404" i="10"/>
  <c r="BG404" i="10"/>
  <c r="BF404" i="10"/>
  <c r="T404" i="10"/>
  <c r="R404" i="10"/>
  <c r="P404" i="10"/>
  <c r="BI401" i="10"/>
  <c r="BH401" i="10"/>
  <c r="BG401" i="10"/>
  <c r="BF401" i="10"/>
  <c r="T401" i="10"/>
  <c r="R401" i="10"/>
  <c r="P401" i="10"/>
  <c r="BI398" i="10"/>
  <c r="BH398" i="10"/>
  <c r="BG398" i="10"/>
  <c r="BF398" i="10"/>
  <c r="T398" i="10"/>
  <c r="R398" i="10"/>
  <c r="P398" i="10"/>
  <c r="BI395" i="10"/>
  <c r="BH395" i="10"/>
  <c r="BG395" i="10"/>
  <c r="BF395" i="10"/>
  <c r="T395" i="10"/>
  <c r="R395" i="10"/>
  <c r="P395" i="10"/>
  <c r="BI392" i="10"/>
  <c r="BH392" i="10"/>
  <c r="BG392" i="10"/>
  <c r="BF392" i="10"/>
  <c r="T392" i="10"/>
  <c r="R392" i="10"/>
  <c r="P392" i="10"/>
  <c r="BI389" i="10"/>
  <c r="BH389" i="10"/>
  <c r="BG389" i="10"/>
  <c r="BF389" i="10"/>
  <c r="T389" i="10"/>
  <c r="R389" i="10"/>
  <c r="P389" i="10"/>
  <c r="BI387" i="10"/>
  <c r="BH387" i="10"/>
  <c r="BG387" i="10"/>
  <c r="BF387" i="10"/>
  <c r="T387" i="10"/>
  <c r="R387" i="10"/>
  <c r="P387" i="10"/>
  <c r="BI385" i="10"/>
  <c r="BH385" i="10"/>
  <c r="BG385" i="10"/>
  <c r="BF385" i="10"/>
  <c r="T385" i="10"/>
  <c r="R385" i="10"/>
  <c r="P385" i="10"/>
  <c r="BI383" i="10"/>
  <c r="BH383" i="10"/>
  <c r="BG383" i="10"/>
  <c r="BF383" i="10"/>
  <c r="T383" i="10"/>
  <c r="R383" i="10"/>
  <c r="P383" i="10"/>
  <c r="BI381" i="10"/>
  <c r="BH381" i="10"/>
  <c r="BG381" i="10"/>
  <c r="BF381" i="10"/>
  <c r="T381" i="10"/>
  <c r="R381" i="10"/>
  <c r="P381" i="10"/>
  <c r="BI378" i="10"/>
  <c r="BH378" i="10"/>
  <c r="BG378" i="10"/>
  <c r="BF378" i="10"/>
  <c r="T378" i="10"/>
  <c r="R378" i="10"/>
  <c r="P378" i="10"/>
  <c r="BI376" i="10"/>
  <c r="BH376" i="10"/>
  <c r="BG376" i="10"/>
  <c r="BF376" i="10"/>
  <c r="T376" i="10"/>
  <c r="R376" i="10"/>
  <c r="P376" i="10"/>
  <c r="BI374" i="10"/>
  <c r="BH374" i="10"/>
  <c r="BG374" i="10"/>
  <c r="BF374" i="10"/>
  <c r="T374" i="10"/>
  <c r="R374" i="10"/>
  <c r="P374" i="10"/>
  <c r="BI369" i="10"/>
  <c r="BH369" i="10"/>
  <c r="BG369" i="10"/>
  <c r="BF369" i="10"/>
  <c r="T369" i="10"/>
  <c r="R369" i="10"/>
  <c r="P369" i="10"/>
  <c r="BI364" i="10"/>
  <c r="BH364" i="10"/>
  <c r="BG364" i="10"/>
  <c r="BF364" i="10"/>
  <c r="T364" i="10"/>
  <c r="R364" i="10"/>
  <c r="P364" i="10"/>
  <c r="BI362" i="10"/>
  <c r="BH362" i="10"/>
  <c r="BG362" i="10"/>
  <c r="BF362" i="10"/>
  <c r="T362" i="10"/>
  <c r="R362" i="10"/>
  <c r="P362" i="10"/>
  <c r="BI359" i="10"/>
  <c r="BH359" i="10"/>
  <c r="BG359" i="10"/>
  <c r="BF359" i="10"/>
  <c r="T359" i="10"/>
  <c r="R359" i="10"/>
  <c r="P359" i="10"/>
  <c r="BI354" i="10"/>
  <c r="BH354" i="10"/>
  <c r="BG354" i="10"/>
  <c r="BF354" i="10"/>
  <c r="T354" i="10"/>
  <c r="R354" i="10"/>
  <c r="P354" i="10"/>
  <c r="BI347" i="10"/>
  <c r="BH347" i="10"/>
  <c r="BG347" i="10"/>
  <c r="BF347" i="10"/>
  <c r="T347" i="10"/>
  <c r="R347" i="10"/>
  <c r="P347" i="10"/>
  <c r="BI342" i="10"/>
  <c r="BH342" i="10"/>
  <c r="BG342" i="10"/>
  <c r="BF342" i="10"/>
  <c r="T342" i="10"/>
  <c r="R342" i="10"/>
  <c r="P342" i="10"/>
  <c r="BI337" i="10"/>
  <c r="BH337" i="10"/>
  <c r="BG337" i="10"/>
  <c r="BF337" i="10"/>
  <c r="T337" i="10"/>
  <c r="R337" i="10"/>
  <c r="P337" i="10"/>
  <c r="BI332" i="10"/>
  <c r="BH332" i="10"/>
  <c r="BG332" i="10"/>
  <c r="BF332" i="10"/>
  <c r="T332" i="10"/>
  <c r="R332" i="10"/>
  <c r="P332" i="10"/>
  <c r="BI323" i="10"/>
  <c r="BH323" i="10"/>
  <c r="BG323" i="10"/>
  <c r="BF323" i="10"/>
  <c r="T323" i="10"/>
  <c r="R323" i="10"/>
  <c r="P323" i="10"/>
  <c r="BI314" i="10"/>
  <c r="BH314" i="10"/>
  <c r="BG314" i="10"/>
  <c r="BF314" i="10"/>
  <c r="T314" i="10"/>
  <c r="R314" i="10"/>
  <c r="P314" i="10"/>
  <c r="BI312" i="10"/>
  <c r="BH312" i="10"/>
  <c r="BG312" i="10"/>
  <c r="BF312" i="10"/>
  <c r="T312" i="10"/>
  <c r="R312" i="10"/>
  <c r="P312" i="10"/>
  <c r="BI310" i="10"/>
  <c r="BH310" i="10"/>
  <c r="BG310" i="10"/>
  <c r="BF310" i="10"/>
  <c r="T310" i="10"/>
  <c r="R310" i="10"/>
  <c r="P310" i="10"/>
  <c r="BI308" i="10"/>
  <c r="BH308" i="10"/>
  <c r="BG308" i="10"/>
  <c r="BF308" i="10"/>
  <c r="T308" i="10"/>
  <c r="R308" i="10"/>
  <c r="P308" i="10"/>
  <c r="BI304" i="10"/>
  <c r="BH304" i="10"/>
  <c r="BG304" i="10"/>
  <c r="BF304" i="10"/>
  <c r="T304" i="10"/>
  <c r="R304" i="10"/>
  <c r="P304" i="10"/>
  <c r="BI297" i="10"/>
  <c r="BH297" i="10"/>
  <c r="BG297" i="10"/>
  <c r="BF297" i="10"/>
  <c r="T297" i="10"/>
  <c r="R297" i="10"/>
  <c r="P297" i="10"/>
  <c r="BI290" i="10"/>
  <c r="BH290" i="10"/>
  <c r="BG290" i="10"/>
  <c r="BF290" i="10"/>
  <c r="T290" i="10"/>
  <c r="R290" i="10"/>
  <c r="P290" i="10"/>
  <c r="BI287" i="10"/>
  <c r="BH287" i="10"/>
  <c r="BG287" i="10"/>
  <c r="BF287" i="10"/>
  <c r="T287" i="10"/>
  <c r="R287" i="10"/>
  <c r="P287" i="10"/>
  <c r="BI285" i="10"/>
  <c r="BH285" i="10"/>
  <c r="BG285" i="10"/>
  <c r="BF285" i="10"/>
  <c r="T285" i="10"/>
  <c r="R285" i="10"/>
  <c r="P285" i="10"/>
  <c r="BI282" i="10"/>
  <c r="BH282" i="10"/>
  <c r="BG282" i="10"/>
  <c r="BF282" i="10"/>
  <c r="T282" i="10"/>
  <c r="R282" i="10"/>
  <c r="P282" i="10"/>
  <c r="BI280" i="10"/>
  <c r="BH280" i="10"/>
  <c r="BG280" i="10"/>
  <c r="BF280" i="10"/>
  <c r="T280" i="10"/>
  <c r="R280" i="10"/>
  <c r="P280" i="10"/>
  <c r="BI277" i="10"/>
  <c r="BH277" i="10"/>
  <c r="BG277" i="10"/>
  <c r="BF277" i="10"/>
  <c r="T277" i="10"/>
  <c r="R277" i="10"/>
  <c r="P277" i="10"/>
  <c r="BI274" i="10"/>
  <c r="BH274" i="10"/>
  <c r="BG274" i="10"/>
  <c r="BF274" i="10"/>
  <c r="T274" i="10"/>
  <c r="R274" i="10"/>
  <c r="P274" i="10"/>
  <c r="BI272" i="10"/>
  <c r="BH272" i="10"/>
  <c r="BG272" i="10"/>
  <c r="BF272" i="10"/>
  <c r="T272" i="10"/>
  <c r="R272" i="10"/>
  <c r="P272" i="10"/>
  <c r="BI269" i="10"/>
  <c r="BH269" i="10"/>
  <c r="BG269" i="10"/>
  <c r="BF269" i="10"/>
  <c r="T269" i="10"/>
  <c r="R269" i="10"/>
  <c r="P269" i="10"/>
  <c r="BI267" i="10"/>
  <c r="BH267" i="10"/>
  <c r="BG267" i="10"/>
  <c r="BF267" i="10"/>
  <c r="T267" i="10"/>
  <c r="R267" i="10"/>
  <c r="P267" i="10"/>
  <c r="BI265" i="10"/>
  <c r="BH265" i="10"/>
  <c r="BG265" i="10"/>
  <c r="BF265" i="10"/>
  <c r="T265" i="10"/>
  <c r="R265" i="10"/>
  <c r="P265" i="10"/>
  <c r="BI263" i="10"/>
  <c r="BH263" i="10"/>
  <c r="BG263" i="10"/>
  <c r="BF263" i="10"/>
  <c r="T263" i="10"/>
  <c r="R263" i="10"/>
  <c r="P263" i="10"/>
  <c r="BI261" i="10"/>
  <c r="BH261" i="10"/>
  <c r="BG261" i="10"/>
  <c r="BF261" i="10"/>
  <c r="T261" i="10"/>
  <c r="R261" i="10"/>
  <c r="P261" i="10"/>
  <c r="BI259" i="10"/>
  <c r="BH259" i="10"/>
  <c r="BG259" i="10"/>
  <c r="BF259" i="10"/>
  <c r="T259" i="10"/>
  <c r="R259" i="10"/>
  <c r="P259" i="10"/>
  <c r="BI258" i="10"/>
  <c r="BH258" i="10"/>
  <c r="BG258" i="10"/>
  <c r="BF258" i="10"/>
  <c r="T258" i="10"/>
  <c r="R258" i="10"/>
  <c r="P258" i="10"/>
  <c r="BI257" i="10"/>
  <c r="BH257" i="10"/>
  <c r="BG257" i="10"/>
  <c r="BF257" i="10"/>
  <c r="T257" i="10"/>
  <c r="R257" i="10"/>
  <c r="P257" i="10"/>
  <c r="BI255" i="10"/>
  <c r="BH255" i="10"/>
  <c r="BG255" i="10"/>
  <c r="BF255" i="10"/>
  <c r="T255" i="10"/>
  <c r="R255" i="10"/>
  <c r="P255" i="10"/>
  <c r="BI250" i="10"/>
  <c r="BH250" i="10"/>
  <c r="BG250" i="10"/>
  <c r="BF250" i="10"/>
  <c r="T250" i="10"/>
  <c r="R250" i="10"/>
  <c r="P250" i="10"/>
  <c r="BI245" i="10"/>
  <c r="BH245" i="10"/>
  <c r="BG245" i="10"/>
  <c r="BF245" i="10"/>
  <c r="T245" i="10"/>
  <c r="R245" i="10"/>
  <c r="P245" i="10"/>
  <c r="BI240" i="10"/>
  <c r="BH240" i="10"/>
  <c r="BG240" i="10"/>
  <c r="BF240" i="10"/>
  <c r="T240" i="10"/>
  <c r="R240" i="10"/>
  <c r="P240" i="10"/>
  <c r="BI235" i="10"/>
  <c r="BH235" i="10"/>
  <c r="BG235" i="10"/>
  <c r="BF235" i="10"/>
  <c r="T235" i="10"/>
  <c r="R235" i="10"/>
  <c r="P235" i="10"/>
  <c r="BI232" i="10"/>
  <c r="BH232" i="10"/>
  <c r="BG232" i="10"/>
  <c r="BF232" i="10"/>
  <c r="T232" i="10"/>
  <c r="R232" i="10"/>
  <c r="P232" i="10"/>
  <c r="BI227" i="10"/>
  <c r="BH227" i="10"/>
  <c r="BG227" i="10"/>
  <c r="BF227" i="10"/>
  <c r="T227" i="10"/>
  <c r="R227" i="10"/>
  <c r="P227" i="10"/>
  <c r="BI221" i="10"/>
  <c r="BH221" i="10"/>
  <c r="BG221" i="10"/>
  <c r="BF221" i="10"/>
  <c r="T221" i="10"/>
  <c r="R221" i="10"/>
  <c r="P221" i="10"/>
  <c r="BI218" i="10"/>
  <c r="BH218" i="10"/>
  <c r="BG218" i="10"/>
  <c r="BF218" i="10"/>
  <c r="T218" i="10"/>
  <c r="R218" i="10"/>
  <c r="P218" i="10"/>
  <c r="BI213" i="10"/>
  <c r="BH213" i="10"/>
  <c r="BG213" i="10"/>
  <c r="BF213" i="10"/>
  <c r="T213" i="10"/>
  <c r="R213" i="10"/>
  <c r="P213" i="10"/>
  <c r="BI209" i="10"/>
  <c r="BH209" i="10"/>
  <c r="BG209" i="10"/>
  <c r="BF209" i="10"/>
  <c r="T209" i="10"/>
  <c r="R209" i="10"/>
  <c r="P209" i="10"/>
  <c r="BI205" i="10"/>
  <c r="BH205" i="10"/>
  <c r="BG205" i="10"/>
  <c r="BF205" i="10"/>
  <c r="T205" i="10"/>
  <c r="R205" i="10"/>
  <c r="P205"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1" i="10"/>
  <c r="BH181" i="10"/>
  <c r="BG181" i="10"/>
  <c r="BF181" i="10"/>
  <c r="T181" i="10"/>
  <c r="R181" i="10"/>
  <c r="P181" i="10"/>
  <c r="BI179" i="10"/>
  <c r="BH179" i="10"/>
  <c r="BG179" i="10"/>
  <c r="BF179" i="10"/>
  <c r="T179" i="10"/>
  <c r="R179" i="10"/>
  <c r="P179" i="10"/>
  <c r="BI172" i="10"/>
  <c r="BH172" i="10"/>
  <c r="BG172" i="10"/>
  <c r="BF172" i="10"/>
  <c r="T172" i="10"/>
  <c r="R172" i="10"/>
  <c r="P172" i="10"/>
  <c r="BI165" i="10"/>
  <c r="BH165" i="10"/>
  <c r="BG165" i="10"/>
  <c r="BF165" i="10"/>
  <c r="T165" i="10"/>
  <c r="R165" i="10"/>
  <c r="P165" i="10"/>
  <c r="BI158" i="10"/>
  <c r="BH158" i="10"/>
  <c r="BG158" i="10"/>
  <c r="BF158" i="10"/>
  <c r="T158" i="10"/>
  <c r="R158" i="10"/>
  <c r="P158" i="10"/>
  <c r="BI154" i="10"/>
  <c r="BH154" i="10"/>
  <c r="BG154" i="10"/>
  <c r="BF154" i="10"/>
  <c r="T154" i="10"/>
  <c r="R154" i="10"/>
  <c r="P154" i="10"/>
  <c r="BI151" i="10"/>
  <c r="BH151" i="10"/>
  <c r="BG151" i="10"/>
  <c r="BF151" i="10"/>
  <c r="T151" i="10"/>
  <c r="R151" i="10"/>
  <c r="P151" i="10"/>
  <c r="BI149" i="10"/>
  <c r="BH149" i="10"/>
  <c r="BG149" i="10"/>
  <c r="BF149" i="10"/>
  <c r="T149" i="10"/>
  <c r="R149" i="10"/>
  <c r="P149" i="10"/>
  <c r="BI145" i="10"/>
  <c r="BH145" i="10"/>
  <c r="BG145" i="10"/>
  <c r="BF145" i="10"/>
  <c r="T145" i="10"/>
  <c r="R145" i="10"/>
  <c r="P145" i="10"/>
  <c r="BI142" i="10"/>
  <c r="BH142" i="10"/>
  <c r="BG142" i="10"/>
  <c r="BF142" i="10"/>
  <c r="T142" i="10"/>
  <c r="R142" i="10"/>
  <c r="P142" i="10"/>
  <c r="BI139" i="10"/>
  <c r="BH139" i="10"/>
  <c r="BG139" i="10"/>
  <c r="BF139" i="10"/>
  <c r="T139" i="10"/>
  <c r="R139" i="10"/>
  <c r="P139" i="10"/>
  <c r="BI137" i="10"/>
  <c r="BH137" i="10"/>
  <c r="BG137" i="10"/>
  <c r="BF137" i="10"/>
  <c r="T137" i="10"/>
  <c r="R137" i="10"/>
  <c r="P137" i="10"/>
  <c r="BI134" i="10"/>
  <c r="BH134" i="10"/>
  <c r="BG134" i="10"/>
  <c r="BF134" i="10"/>
  <c r="T134" i="10"/>
  <c r="T133" i="10" s="1"/>
  <c r="R134" i="10"/>
  <c r="R133" i="10"/>
  <c r="P134" i="10"/>
  <c r="P133" i="10" s="1"/>
  <c r="J127" i="10"/>
  <c r="F127" i="10"/>
  <c r="F125" i="10"/>
  <c r="E123" i="10"/>
  <c r="J93" i="10"/>
  <c r="F93" i="10"/>
  <c r="F91" i="10"/>
  <c r="E89" i="10"/>
  <c r="J26" i="10"/>
  <c r="E26" i="10"/>
  <c r="J94" i="10" s="1"/>
  <c r="J25" i="10"/>
  <c r="J20" i="10"/>
  <c r="E20" i="10"/>
  <c r="F94" i="10"/>
  <c r="J19" i="10"/>
  <c r="J14" i="10"/>
  <c r="J125" i="10" s="1"/>
  <c r="E7" i="10"/>
  <c r="E119" i="10" s="1"/>
  <c r="J39" i="9"/>
  <c r="J38" i="9"/>
  <c r="AY105" i="1"/>
  <c r="J37" i="9"/>
  <c r="AX105" i="1"/>
  <c r="BI405" i="9"/>
  <c r="BH405" i="9"/>
  <c r="BG405" i="9"/>
  <c r="BF405" i="9"/>
  <c r="T405" i="9"/>
  <c r="R405" i="9"/>
  <c r="P405" i="9"/>
  <c r="BI403" i="9"/>
  <c r="BH403" i="9"/>
  <c r="BG403" i="9"/>
  <c r="BF403" i="9"/>
  <c r="T403" i="9"/>
  <c r="R403" i="9"/>
  <c r="P403" i="9"/>
  <c r="BI401" i="9"/>
  <c r="BH401" i="9"/>
  <c r="BG401" i="9"/>
  <c r="BF401" i="9"/>
  <c r="T401" i="9"/>
  <c r="R401" i="9"/>
  <c r="P401" i="9"/>
  <c r="BI399" i="9"/>
  <c r="BH399" i="9"/>
  <c r="BG399" i="9"/>
  <c r="BF399" i="9"/>
  <c r="T399" i="9"/>
  <c r="R399" i="9"/>
  <c r="P399" i="9"/>
  <c r="BI397" i="9"/>
  <c r="BH397" i="9"/>
  <c r="BG397" i="9"/>
  <c r="BF397" i="9"/>
  <c r="T397" i="9"/>
  <c r="R397" i="9"/>
  <c r="P397" i="9"/>
  <c r="BI395" i="9"/>
  <c r="BH395" i="9"/>
  <c r="BG395" i="9"/>
  <c r="BF395" i="9"/>
  <c r="T395" i="9"/>
  <c r="R395" i="9"/>
  <c r="P395" i="9"/>
  <c r="BI392" i="9"/>
  <c r="BH392" i="9"/>
  <c r="BG392" i="9"/>
  <c r="BF392" i="9"/>
  <c r="T392" i="9"/>
  <c r="R392" i="9"/>
  <c r="P392" i="9"/>
  <c r="BI390" i="9"/>
  <c r="BH390" i="9"/>
  <c r="BG390" i="9"/>
  <c r="BF390" i="9"/>
  <c r="T390" i="9"/>
  <c r="R390" i="9"/>
  <c r="P390" i="9"/>
  <c r="BI386" i="9"/>
  <c r="BH386" i="9"/>
  <c r="BG386" i="9"/>
  <c r="BF386" i="9"/>
  <c r="T386" i="9"/>
  <c r="R386" i="9"/>
  <c r="P386" i="9"/>
  <c r="BI384" i="9"/>
  <c r="BH384" i="9"/>
  <c r="BG384" i="9"/>
  <c r="BF384" i="9"/>
  <c r="T384" i="9"/>
  <c r="R384" i="9"/>
  <c r="P384" i="9"/>
  <c r="BI381" i="9"/>
  <c r="BH381" i="9"/>
  <c r="BG381" i="9"/>
  <c r="BF381" i="9"/>
  <c r="T381" i="9"/>
  <c r="R381" i="9"/>
  <c r="P381" i="9"/>
  <c r="BI379" i="9"/>
  <c r="BH379" i="9"/>
  <c r="BG379" i="9"/>
  <c r="BF379" i="9"/>
  <c r="T379" i="9"/>
  <c r="R379" i="9"/>
  <c r="P379" i="9"/>
  <c r="BI377" i="9"/>
  <c r="BH377" i="9"/>
  <c r="BG377" i="9"/>
  <c r="BF377" i="9"/>
  <c r="T377" i="9"/>
  <c r="R377" i="9"/>
  <c r="P377" i="9"/>
  <c r="BI375" i="9"/>
  <c r="BH375" i="9"/>
  <c r="BG375" i="9"/>
  <c r="BF375" i="9"/>
  <c r="T375" i="9"/>
  <c r="R375" i="9"/>
  <c r="P375" i="9"/>
  <c r="BI373" i="9"/>
  <c r="BH373" i="9"/>
  <c r="BG373" i="9"/>
  <c r="BF373" i="9"/>
  <c r="T373" i="9"/>
  <c r="R373" i="9"/>
  <c r="P373" i="9"/>
  <c r="BI371" i="9"/>
  <c r="BH371" i="9"/>
  <c r="BG371" i="9"/>
  <c r="BF371" i="9"/>
  <c r="T371" i="9"/>
  <c r="R371" i="9"/>
  <c r="P371" i="9"/>
  <c r="BI369" i="9"/>
  <c r="BH369" i="9"/>
  <c r="BG369" i="9"/>
  <c r="BF369" i="9"/>
  <c r="T369" i="9"/>
  <c r="R369" i="9"/>
  <c r="P369" i="9"/>
  <c r="BI365" i="9"/>
  <c r="BH365" i="9"/>
  <c r="BG365" i="9"/>
  <c r="BF365" i="9"/>
  <c r="T365" i="9"/>
  <c r="R365" i="9"/>
  <c r="P365" i="9"/>
  <c r="BI363" i="9"/>
  <c r="BH363" i="9"/>
  <c r="BG363" i="9"/>
  <c r="BF363" i="9"/>
  <c r="T363" i="9"/>
  <c r="R363" i="9"/>
  <c r="P363" i="9"/>
  <c r="BI361" i="9"/>
  <c r="BH361" i="9"/>
  <c r="BG361" i="9"/>
  <c r="BF361" i="9"/>
  <c r="T361" i="9"/>
  <c r="R361" i="9"/>
  <c r="P361" i="9"/>
  <c r="BI359" i="9"/>
  <c r="BH359" i="9"/>
  <c r="BG359" i="9"/>
  <c r="BF359" i="9"/>
  <c r="T359" i="9"/>
  <c r="R359" i="9"/>
  <c r="P359" i="9"/>
  <c r="BI357" i="9"/>
  <c r="BH357" i="9"/>
  <c r="BG357" i="9"/>
  <c r="BF357" i="9"/>
  <c r="T357" i="9"/>
  <c r="R357" i="9"/>
  <c r="P357" i="9"/>
  <c r="BI355" i="9"/>
  <c r="BH355" i="9"/>
  <c r="BG355" i="9"/>
  <c r="BF355" i="9"/>
  <c r="T355" i="9"/>
  <c r="R355" i="9"/>
  <c r="P355" i="9"/>
  <c r="BI353" i="9"/>
  <c r="BH353" i="9"/>
  <c r="BG353" i="9"/>
  <c r="BF353" i="9"/>
  <c r="T353" i="9"/>
  <c r="R353" i="9"/>
  <c r="P353" i="9"/>
  <c r="BI351" i="9"/>
  <c r="BH351" i="9"/>
  <c r="BG351" i="9"/>
  <c r="BF351" i="9"/>
  <c r="T351" i="9"/>
  <c r="R351" i="9"/>
  <c r="P351" i="9"/>
  <c r="BI349" i="9"/>
  <c r="BH349" i="9"/>
  <c r="BG349" i="9"/>
  <c r="BF349" i="9"/>
  <c r="T349" i="9"/>
  <c r="R349" i="9"/>
  <c r="P349"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2" i="9"/>
  <c r="BH332" i="9"/>
  <c r="BG332" i="9"/>
  <c r="BF332" i="9"/>
  <c r="T332" i="9"/>
  <c r="R332" i="9"/>
  <c r="P332" i="9"/>
  <c r="BI329" i="9"/>
  <c r="BH329" i="9"/>
  <c r="BG329" i="9"/>
  <c r="BF329" i="9"/>
  <c r="T329" i="9"/>
  <c r="R329" i="9"/>
  <c r="P329" i="9"/>
  <c r="BI327" i="9"/>
  <c r="BH327" i="9"/>
  <c r="BG327" i="9"/>
  <c r="BF327" i="9"/>
  <c r="T327" i="9"/>
  <c r="R327" i="9"/>
  <c r="P327" i="9"/>
  <c r="BI325" i="9"/>
  <c r="BH325" i="9"/>
  <c r="BG325" i="9"/>
  <c r="BF325" i="9"/>
  <c r="T325" i="9"/>
  <c r="R325" i="9"/>
  <c r="P325" i="9"/>
  <c r="BI323" i="9"/>
  <c r="BH323" i="9"/>
  <c r="BG323" i="9"/>
  <c r="BF323" i="9"/>
  <c r="T323" i="9"/>
  <c r="R323" i="9"/>
  <c r="P323" i="9"/>
  <c r="BI321" i="9"/>
  <c r="BH321" i="9"/>
  <c r="BG321" i="9"/>
  <c r="BF321" i="9"/>
  <c r="T321" i="9"/>
  <c r="R321" i="9"/>
  <c r="P321" i="9"/>
  <c r="BI319" i="9"/>
  <c r="BH319" i="9"/>
  <c r="BG319" i="9"/>
  <c r="BF319" i="9"/>
  <c r="T319" i="9"/>
  <c r="R319" i="9"/>
  <c r="P319" i="9"/>
  <c r="BI317" i="9"/>
  <c r="BH317" i="9"/>
  <c r="BG317" i="9"/>
  <c r="BF317" i="9"/>
  <c r="T317" i="9"/>
  <c r="R317" i="9"/>
  <c r="P317" i="9"/>
  <c r="BI315" i="9"/>
  <c r="BH315" i="9"/>
  <c r="BG315" i="9"/>
  <c r="BF315" i="9"/>
  <c r="T315" i="9"/>
  <c r="R315" i="9"/>
  <c r="P315" i="9"/>
  <c r="BI313" i="9"/>
  <c r="BH313" i="9"/>
  <c r="BG313" i="9"/>
  <c r="BF313" i="9"/>
  <c r="T313" i="9"/>
  <c r="R313" i="9"/>
  <c r="P313" i="9"/>
  <c r="BI311" i="9"/>
  <c r="BH311" i="9"/>
  <c r="BG311" i="9"/>
  <c r="BF311" i="9"/>
  <c r="T311" i="9"/>
  <c r="R311" i="9"/>
  <c r="P311" i="9"/>
  <c r="BI309" i="9"/>
  <c r="BH309" i="9"/>
  <c r="BG309" i="9"/>
  <c r="BF309" i="9"/>
  <c r="T309" i="9"/>
  <c r="R309" i="9"/>
  <c r="P309" i="9"/>
  <c r="BI307" i="9"/>
  <c r="BH307" i="9"/>
  <c r="BG307" i="9"/>
  <c r="BF307" i="9"/>
  <c r="T307" i="9"/>
  <c r="R307" i="9"/>
  <c r="P307" i="9"/>
  <c r="BI305" i="9"/>
  <c r="BH305" i="9"/>
  <c r="BG305" i="9"/>
  <c r="BF305" i="9"/>
  <c r="T305" i="9"/>
  <c r="R305" i="9"/>
  <c r="P305" i="9"/>
  <c r="BI301" i="9"/>
  <c r="BH301" i="9"/>
  <c r="BG301" i="9"/>
  <c r="BF301" i="9"/>
  <c r="T301" i="9"/>
  <c r="R301" i="9"/>
  <c r="P301" i="9"/>
  <c r="BI299" i="9"/>
  <c r="BH299" i="9"/>
  <c r="BG299" i="9"/>
  <c r="BF299" i="9"/>
  <c r="T299" i="9"/>
  <c r="R299" i="9"/>
  <c r="P299" i="9"/>
  <c r="BI296" i="9"/>
  <c r="BH296" i="9"/>
  <c r="BG296" i="9"/>
  <c r="BF296" i="9"/>
  <c r="T296" i="9"/>
  <c r="R296" i="9"/>
  <c r="P296" i="9"/>
  <c r="BI293" i="9"/>
  <c r="BH293" i="9"/>
  <c r="BG293" i="9"/>
  <c r="BF293" i="9"/>
  <c r="T293" i="9"/>
  <c r="R293" i="9"/>
  <c r="P293"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5" i="9"/>
  <c r="BH275" i="9"/>
  <c r="BG275" i="9"/>
  <c r="BF275" i="9"/>
  <c r="T275" i="9"/>
  <c r="R275" i="9"/>
  <c r="P275" i="9"/>
  <c r="BI273" i="9"/>
  <c r="BH273" i="9"/>
  <c r="BG273" i="9"/>
  <c r="BF273" i="9"/>
  <c r="T273" i="9"/>
  <c r="R273" i="9"/>
  <c r="P273"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7" i="9"/>
  <c r="BH257" i="9"/>
  <c r="BG257" i="9"/>
  <c r="BF257" i="9"/>
  <c r="T257" i="9"/>
  <c r="R257" i="9"/>
  <c r="P257" i="9"/>
  <c r="BI254" i="9"/>
  <c r="BH254" i="9"/>
  <c r="BG254" i="9"/>
  <c r="BF254" i="9"/>
  <c r="T254" i="9"/>
  <c r="R254" i="9"/>
  <c r="P254" i="9"/>
  <c r="BI252" i="9"/>
  <c r="BH252" i="9"/>
  <c r="BG252" i="9"/>
  <c r="BF252" i="9"/>
  <c r="T252" i="9"/>
  <c r="R252" i="9"/>
  <c r="P252"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0" i="9"/>
  <c r="BH230" i="9"/>
  <c r="BG230" i="9"/>
  <c r="BF230" i="9"/>
  <c r="T230" i="9"/>
  <c r="R230" i="9"/>
  <c r="P230" i="9"/>
  <c r="BI228" i="9"/>
  <c r="BH228" i="9"/>
  <c r="BG228" i="9"/>
  <c r="BF228" i="9"/>
  <c r="T228" i="9"/>
  <c r="R228" i="9"/>
  <c r="P228" i="9"/>
  <c r="BI225" i="9"/>
  <c r="BH225" i="9"/>
  <c r="BG225" i="9"/>
  <c r="BF225" i="9"/>
  <c r="T225" i="9"/>
  <c r="R225" i="9"/>
  <c r="P225"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6" i="9"/>
  <c r="BH196" i="9"/>
  <c r="BG196" i="9"/>
  <c r="BF196" i="9"/>
  <c r="T196" i="9"/>
  <c r="R196" i="9"/>
  <c r="P196" i="9"/>
  <c r="BI194" i="9"/>
  <c r="BH194" i="9"/>
  <c r="BG194" i="9"/>
  <c r="BF194" i="9"/>
  <c r="T194" i="9"/>
  <c r="R194" i="9"/>
  <c r="P194"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1" i="9"/>
  <c r="BH161" i="9"/>
  <c r="BG161" i="9"/>
  <c r="BF161" i="9"/>
  <c r="T161" i="9"/>
  <c r="R161" i="9"/>
  <c r="P161" i="9"/>
  <c r="BI159" i="9"/>
  <c r="BH159" i="9"/>
  <c r="BG159" i="9"/>
  <c r="BF159" i="9"/>
  <c r="T159" i="9"/>
  <c r="R159" i="9"/>
  <c r="P159"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J127" i="9"/>
  <c r="F127" i="9"/>
  <c r="F125" i="9"/>
  <c r="E123" i="9"/>
  <c r="J93" i="9"/>
  <c r="F93" i="9"/>
  <c r="F91" i="9"/>
  <c r="E89" i="9"/>
  <c r="J26" i="9"/>
  <c r="E26" i="9"/>
  <c r="J128" i="9"/>
  <c r="J25" i="9"/>
  <c r="J20" i="9"/>
  <c r="E20" i="9"/>
  <c r="F128" i="9"/>
  <c r="J19" i="9"/>
  <c r="J14" i="9"/>
  <c r="J91" i="9" s="1"/>
  <c r="E7" i="9"/>
  <c r="E119" i="9" s="1"/>
  <c r="J39" i="8"/>
  <c r="J38" i="8"/>
  <c r="AY103" i="1"/>
  <c r="J37" i="8"/>
  <c r="AX103" i="1"/>
  <c r="BI277" i="8"/>
  <c r="BH277" i="8"/>
  <c r="BG277" i="8"/>
  <c r="BF277" i="8"/>
  <c r="T277" i="8"/>
  <c r="R277" i="8"/>
  <c r="P277" i="8"/>
  <c r="BI274" i="8"/>
  <c r="BH274" i="8"/>
  <c r="BG274" i="8"/>
  <c r="BF274" i="8"/>
  <c r="T274" i="8"/>
  <c r="R274" i="8"/>
  <c r="P274" i="8"/>
  <c r="BI272" i="8"/>
  <c r="BH272" i="8"/>
  <c r="BG272" i="8"/>
  <c r="BF272" i="8"/>
  <c r="T272" i="8"/>
  <c r="R272" i="8"/>
  <c r="P272" i="8"/>
  <c r="BI269" i="8"/>
  <c r="BH269" i="8"/>
  <c r="BG269" i="8"/>
  <c r="BF269" i="8"/>
  <c r="T269" i="8"/>
  <c r="R269" i="8"/>
  <c r="P269" i="8"/>
  <c r="BI267" i="8"/>
  <c r="BH267" i="8"/>
  <c r="BG267" i="8"/>
  <c r="BF267" i="8"/>
  <c r="T267" i="8"/>
  <c r="R267" i="8"/>
  <c r="P267" i="8"/>
  <c r="BI264" i="8"/>
  <c r="BH264" i="8"/>
  <c r="BG264" i="8"/>
  <c r="BF264" i="8"/>
  <c r="T264" i="8"/>
  <c r="R264" i="8"/>
  <c r="P264" i="8"/>
  <c r="BI261" i="8"/>
  <c r="BH261" i="8"/>
  <c r="BG261" i="8"/>
  <c r="BF261" i="8"/>
  <c r="T261" i="8"/>
  <c r="R261" i="8"/>
  <c r="P261" i="8"/>
  <c r="BI259" i="8"/>
  <c r="BH259" i="8"/>
  <c r="BG259" i="8"/>
  <c r="BF259" i="8"/>
  <c r="T259" i="8"/>
  <c r="R259" i="8"/>
  <c r="P259" i="8"/>
  <c r="BI255" i="8"/>
  <c r="BH255" i="8"/>
  <c r="BG255" i="8"/>
  <c r="BF255" i="8"/>
  <c r="T255" i="8"/>
  <c r="R255" i="8"/>
  <c r="P255" i="8"/>
  <c r="BI252" i="8"/>
  <c r="BH252" i="8"/>
  <c r="BG252" i="8"/>
  <c r="BF252" i="8"/>
  <c r="T252" i="8"/>
  <c r="R252" i="8"/>
  <c r="P252" i="8"/>
  <c r="BI249" i="8"/>
  <c r="BH249" i="8"/>
  <c r="BG249" i="8"/>
  <c r="BF249" i="8"/>
  <c r="T249" i="8"/>
  <c r="R249" i="8"/>
  <c r="P249" i="8"/>
  <c r="BI246" i="8"/>
  <c r="BH246" i="8"/>
  <c r="BG246" i="8"/>
  <c r="BF246" i="8"/>
  <c r="T246" i="8"/>
  <c r="R246" i="8"/>
  <c r="P246" i="8"/>
  <c r="BI243" i="8"/>
  <c r="BH243" i="8"/>
  <c r="BG243" i="8"/>
  <c r="BF243" i="8"/>
  <c r="T243" i="8"/>
  <c r="R243" i="8"/>
  <c r="P243" i="8"/>
  <c r="BI240" i="8"/>
  <c r="BH240" i="8"/>
  <c r="BG240" i="8"/>
  <c r="BF240" i="8"/>
  <c r="T240" i="8"/>
  <c r="R240" i="8"/>
  <c r="P240" i="8"/>
  <c r="BI237" i="8"/>
  <c r="BH237" i="8"/>
  <c r="BG237" i="8"/>
  <c r="BF237" i="8"/>
  <c r="T237" i="8"/>
  <c r="R237" i="8"/>
  <c r="P237" i="8"/>
  <c r="BI235" i="8"/>
  <c r="BH235" i="8"/>
  <c r="BG235" i="8"/>
  <c r="BF235" i="8"/>
  <c r="T235" i="8"/>
  <c r="R235" i="8"/>
  <c r="P235" i="8"/>
  <c r="BI231" i="8"/>
  <c r="BH231" i="8"/>
  <c r="BG231" i="8"/>
  <c r="BF231" i="8"/>
  <c r="T231" i="8"/>
  <c r="R231" i="8"/>
  <c r="P231" i="8"/>
  <c r="BI229" i="8"/>
  <c r="BH229" i="8"/>
  <c r="BG229" i="8"/>
  <c r="BF229" i="8"/>
  <c r="T229" i="8"/>
  <c r="R229" i="8"/>
  <c r="P229"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19" i="8"/>
  <c r="BH219" i="8"/>
  <c r="BG219" i="8"/>
  <c r="BF219" i="8"/>
  <c r="T219" i="8"/>
  <c r="R219" i="8"/>
  <c r="P219" i="8"/>
  <c r="BI216" i="8"/>
  <c r="BH216" i="8"/>
  <c r="BG216" i="8"/>
  <c r="BF216" i="8"/>
  <c r="T216" i="8"/>
  <c r="R216" i="8"/>
  <c r="P216" i="8"/>
  <c r="BI213" i="8"/>
  <c r="BH213" i="8"/>
  <c r="BG213" i="8"/>
  <c r="BF213" i="8"/>
  <c r="T213" i="8"/>
  <c r="R213" i="8"/>
  <c r="P213" i="8"/>
  <c r="BI208" i="8"/>
  <c r="BH208" i="8"/>
  <c r="BG208" i="8"/>
  <c r="BF208" i="8"/>
  <c r="T208" i="8"/>
  <c r="R208" i="8"/>
  <c r="P208" i="8"/>
  <c r="BI205" i="8"/>
  <c r="BH205" i="8"/>
  <c r="BG205" i="8"/>
  <c r="BF205" i="8"/>
  <c r="T205" i="8"/>
  <c r="R205" i="8"/>
  <c r="P205" i="8"/>
  <c r="BI203" i="8"/>
  <c r="BH203" i="8"/>
  <c r="BG203" i="8"/>
  <c r="BF203" i="8"/>
  <c r="T203" i="8"/>
  <c r="R203" i="8"/>
  <c r="P203" i="8"/>
  <c r="BI201" i="8"/>
  <c r="BH201" i="8"/>
  <c r="BG201" i="8"/>
  <c r="BF201" i="8"/>
  <c r="T201" i="8"/>
  <c r="R201" i="8"/>
  <c r="P201" i="8"/>
  <c r="BI199" i="8"/>
  <c r="BH199" i="8"/>
  <c r="BG199" i="8"/>
  <c r="BF199" i="8"/>
  <c r="T199" i="8"/>
  <c r="R199" i="8"/>
  <c r="P199" i="8"/>
  <c r="BI197" i="8"/>
  <c r="BH197" i="8"/>
  <c r="BG197" i="8"/>
  <c r="BF197" i="8"/>
  <c r="T197" i="8"/>
  <c r="R197" i="8"/>
  <c r="P197" i="8"/>
  <c r="BI195" i="8"/>
  <c r="BH195" i="8"/>
  <c r="BG195" i="8"/>
  <c r="BF195" i="8"/>
  <c r="T195" i="8"/>
  <c r="R195" i="8"/>
  <c r="P195" i="8"/>
  <c r="BI192" i="8"/>
  <c r="BH192" i="8"/>
  <c r="BG192" i="8"/>
  <c r="BF192" i="8"/>
  <c r="T192" i="8"/>
  <c r="R192" i="8"/>
  <c r="P192" i="8"/>
  <c r="BI189" i="8"/>
  <c r="BH189" i="8"/>
  <c r="BG189" i="8"/>
  <c r="BF189" i="8"/>
  <c r="T189" i="8"/>
  <c r="R189" i="8"/>
  <c r="P189" i="8"/>
  <c r="BI187" i="8"/>
  <c r="BH187" i="8"/>
  <c r="BG187" i="8"/>
  <c r="BF187" i="8"/>
  <c r="T187" i="8"/>
  <c r="R187" i="8"/>
  <c r="P187" i="8"/>
  <c r="BI184" i="8"/>
  <c r="BH184" i="8"/>
  <c r="BG184" i="8"/>
  <c r="BF184" i="8"/>
  <c r="T184" i="8"/>
  <c r="R184" i="8"/>
  <c r="P184" i="8"/>
  <c r="BI181" i="8"/>
  <c r="BH181" i="8"/>
  <c r="BG181" i="8"/>
  <c r="BF181" i="8"/>
  <c r="T181" i="8"/>
  <c r="R181" i="8"/>
  <c r="P181" i="8"/>
  <c r="BI179" i="8"/>
  <c r="BH179" i="8"/>
  <c r="BG179" i="8"/>
  <c r="BF179" i="8"/>
  <c r="T179" i="8"/>
  <c r="R179" i="8"/>
  <c r="P179" i="8"/>
  <c r="BI177" i="8"/>
  <c r="BH177" i="8"/>
  <c r="BG177" i="8"/>
  <c r="BF177" i="8"/>
  <c r="T177" i="8"/>
  <c r="R177" i="8"/>
  <c r="P177" i="8"/>
  <c r="BI175" i="8"/>
  <c r="BH175" i="8"/>
  <c r="BG175" i="8"/>
  <c r="BF175" i="8"/>
  <c r="T175" i="8"/>
  <c r="R175" i="8"/>
  <c r="P175" i="8"/>
  <c r="BI173" i="8"/>
  <c r="BH173" i="8"/>
  <c r="BG173" i="8"/>
  <c r="BF173" i="8"/>
  <c r="T173" i="8"/>
  <c r="R173" i="8"/>
  <c r="P173" i="8"/>
  <c r="BI171" i="8"/>
  <c r="BH171" i="8"/>
  <c r="BG171" i="8"/>
  <c r="BF171" i="8"/>
  <c r="T171" i="8"/>
  <c r="R171" i="8"/>
  <c r="P171" i="8"/>
  <c r="BI169" i="8"/>
  <c r="BH169" i="8"/>
  <c r="BG169" i="8"/>
  <c r="BF169" i="8"/>
  <c r="T169" i="8"/>
  <c r="R169" i="8"/>
  <c r="P169" i="8"/>
  <c r="BI167" i="8"/>
  <c r="BH167" i="8"/>
  <c r="BG167" i="8"/>
  <c r="BF167" i="8"/>
  <c r="T167" i="8"/>
  <c r="R167" i="8"/>
  <c r="P167"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2" i="8"/>
  <c r="BH152" i="8"/>
  <c r="BG152" i="8"/>
  <c r="BF152" i="8"/>
  <c r="T152" i="8"/>
  <c r="R152" i="8"/>
  <c r="P152" i="8"/>
  <c r="BI149" i="8"/>
  <c r="BH149" i="8"/>
  <c r="BG149" i="8"/>
  <c r="BF149" i="8"/>
  <c r="T149" i="8"/>
  <c r="R149" i="8"/>
  <c r="P149" i="8"/>
  <c r="BI141" i="8"/>
  <c r="BH141" i="8"/>
  <c r="BG141" i="8"/>
  <c r="BF141" i="8"/>
  <c r="T141" i="8"/>
  <c r="R141" i="8"/>
  <c r="P141" i="8"/>
  <c r="BI138" i="8"/>
  <c r="BH138" i="8"/>
  <c r="BG138" i="8"/>
  <c r="BF138" i="8"/>
  <c r="T138" i="8"/>
  <c r="R138" i="8"/>
  <c r="P138" i="8"/>
  <c r="BI135" i="8"/>
  <c r="BH135" i="8"/>
  <c r="BG135" i="8"/>
  <c r="BF135" i="8"/>
  <c r="T135" i="8"/>
  <c r="R135" i="8"/>
  <c r="P135" i="8"/>
  <c r="BI133" i="8"/>
  <c r="BH133" i="8"/>
  <c r="BG133" i="8"/>
  <c r="BF133" i="8"/>
  <c r="T133" i="8"/>
  <c r="R133" i="8"/>
  <c r="P133" i="8"/>
  <c r="BI130" i="8"/>
  <c r="BH130" i="8"/>
  <c r="BG130" i="8"/>
  <c r="BF130" i="8"/>
  <c r="T130" i="8"/>
  <c r="R130" i="8"/>
  <c r="P130" i="8"/>
  <c r="BI128" i="8"/>
  <c r="BH128" i="8"/>
  <c r="BG128" i="8"/>
  <c r="BF128" i="8"/>
  <c r="T128" i="8"/>
  <c r="R128" i="8"/>
  <c r="P128" i="8"/>
  <c r="J121" i="8"/>
  <c r="F121" i="8"/>
  <c r="F119" i="8"/>
  <c r="E117" i="8"/>
  <c r="J93" i="8"/>
  <c r="F93" i="8"/>
  <c r="F91" i="8"/>
  <c r="E89" i="8"/>
  <c r="J26" i="8"/>
  <c r="E26" i="8"/>
  <c r="J94" i="8" s="1"/>
  <c r="J25" i="8"/>
  <c r="J20" i="8"/>
  <c r="E20" i="8"/>
  <c r="F94" i="8"/>
  <c r="J19" i="8"/>
  <c r="J14" i="8"/>
  <c r="J119" i="8"/>
  <c r="E7" i="8"/>
  <c r="E113" i="8"/>
  <c r="J39" i="7"/>
  <c r="J38" i="7"/>
  <c r="AY102" i="1"/>
  <c r="J37" i="7"/>
  <c r="AX102" i="1"/>
  <c r="BI609" i="7"/>
  <c r="BH609" i="7"/>
  <c r="BG609" i="7"/>
  <c r="BF609" i="7"/>
  <c r="T609" i="7"/>
  <c r="R609" i="7"/>
  <c r="P609" i="7"/>
  <c r="BI607" i="7"/>
  <c r="BH607" i="7"/>
  <c r="BG607" i="7"/>
  <c r="BF607" i="7"/>
  <c r="T607" i="7"/>
  <c r="R607" i="7"/>
  <c r="P607" i="7"/>
  <c r="BI606" i="7"/>
  <c r="BH606" i="7"/>
  <c r="BG606" i="7"/>
  <c r="BF606" i="7"/>
  <c r="T606" i="7"/>
  <c r="R606" i="7"/>
  <c r="P606" i="7"/>
  <c r="BI604" i="7"/>
  <c r="BH604" i="7"/>
  <c r="BG604" i="7"/>
  <c r="BF604" i="7"/>
  <c r="T604" i="7"/>
  <c r="R604" i="7"/>
  <c r="P604" i="7"/>
  <c r="BI602" i="7"/>
  <c r="BH602" i="7"/>
  <c r="BG602" i="7"/>
  <c r="BF602" i="7"/>
  <c r="T602" i="7"/>
  <c r="R602" i="7"/>
  <c r="P602" i="7"/>
  <c r="BI600" i="7"/>
  <c r="BH600" i="7"/>
  <c r="BG600" i="7"/>
  <c r="BF600" i="7"/>
  <c r="T600" i="7"/>
  <c r="R600" i="7"/>
  <c r="P600" i="7"/>
  <c r="BI598" i="7"/>
  <c r="BH598" i="7"/>
  <c r="BG598" i="7"/>
  <c r="BF598" i="7"/>
  <c r="T598" i="7"/>
  <c r="R598" i="7"/>
  <c r="P598" i="7"/>
  <c r="BI597" i="7"/>
  <c r="BH597" i="7"/>
  <c r="BG597" i="7"/>
  <c r="BF597" i="7"/>
  <c r="T597" i="7"/>
  <c r="R597" i="7"/>
  <c r="P597" i="7"/>
  <c r="BI596" i="7"/>
  <c r="BH596" i="7"/>
  <c r="BG596" i="7"/>
  <c r="BF596" i="7"/>
  <c r="T596" i="7"/>
  <c r="R596" i="7"/>
  <c r="P596" i="7"/>
  <c r="BI595" i="7"/>
  <c r="BH595" i="7"/>
  <c r="BG595" i="7"/>
  <c r="BF595" i="7"/>
  <c r="T595" i="7"/>
  <c r="R595" i="7"/>
  <c r="P595" i="7"/>
  <c r="BI592" i="7"/>
  <c r="BH592" i="7"/>
  <c r="BG592" i="7"/>
  <c r="BF592" i="7"/>
  <c r="T592" i="7"/>
  <c r="R592" i="7"/>
  <c r="P592" i="7"/>
  <c r="BI590" i="7"/>
  <c r="BH590" i="7"/>
  <c r="BG590" i="7"/>
  <c r="BF590" i="7"/>
  <c r="T590" i="7"/>
  <c r="R590" i="7"/>
  <c r="P590" i="7"/>
  <c r="BI589" i="7"/>
  <c r="BH589" i="7"/>
  <c r="BG589" i="7"/>
  <c r="BF589" i="7"/>
  <c r="T589" i="7"/>
  <c r="R589" i="7"/>
  <c r="P589" i="7"/>
  <c r="BI586" i="7"/>
  <c r="BH586" i="7"/>
  <c r="BG586" i="7"/>
  <c r="BF586" i="7"/>
  <c r="T586" i="7"/>
  <c r="R586" i="7"/>
  <c r="P586" i="7"/>
  <c r="BI584" i="7"/>
  <c r="BH584" i="7"/>
  <c r="BG584" i="7"/>
  <c r="BF584" i="7"/>
  <c r="T584" i="7"/>
  <c r="R584" i="7"/>
  <c r="P584" i="7"/>
  <c r="BI581" i="7"/>
  <c r="BH581" i="7"/>
  <c r="BG581" i="7"/>
  <c r="BF581" i="7"/>
  <c r="T581" i="7"/>
  <c r="R581" i="7"/>
  <c r="P581" i="7"/>
  <c r="BI580" i="7"/>
  <c r="BH580" i="7"/>
  <c r="BG580" i="7"/>
  <c r="BF580" i="7"/>
  <c r="T580" i="7"/>
  <c r="R580" i="7"/>
  <c r="P580" i="7"/>
  <c r="BI578" i="7"/>
  <c r="BH578" i="7"/>
  <c r="BG578" i="7"/>
  <c r="BF578" i="7"/>
  <c r="T578" i="7"/>
  <c r="R578" i="7"/>
  <c r="P578" i="7"/>
  <c r="BI576" i="7"/>
  <c r="BH576" i="7"/>
  <c r="BG576" i="7"/>
  <c r="BF576" i="7"/>
  <c r="T576" i="7"/>
  <c r="R576" i="7"/>
  <c r="P576" i="7"/>
  <c r="BI573" i="7"/>
  <c r="BH573" i="7"/>
  <c r="BG573" i="7"/>
  <c r="BF573" i="7"/>
  <c r="T573" i="7"/>
  <c r="R573" i="7"/>
  <c r="P573" i="7"/>
  <c r="BI571" i="7"/>
  <c r="BH571" i="7"/>
  <c r="BG571" i="7"/>
  <c r="BF571" i="7"/>
  <c r="T571" i="7"/>
  <c r="R571" i="7"/>
  <c r="P571" i="7"/>
  <c r="BI569" i="7"/>
  <c r="BH569" i="7"/>
  <c r="BG569" i="7"/>
  <c r="BF569" i="7"/>
  <c r="T569" i="7"/>
  <c r="R569" i="7"/>
  <c r="P569" i="7"/>
  <c r="BI567" i="7"/>
  <c r="BH567" i="7"/>
  <c r="BG567" i="7"/>
  <c r="BF567" i="7"/>
  <c r="T567" i="7"/>
  <c r="R567" i="7"/>
  <c r="P567" i="7"/>
  <c r="BI565" i="7"/>
  <c r="BH565" i="7"/>
  <c r="BG565" i="7"/>
  <c r="BF565" i="7"/>
  <c r="T565" i="7"/>
  <c r="R565" i="7"/>
  <c r="P565" i="7"/>
  <c r="BI562" i="7"/>
  <c r="BH562" i="7"/>
  <c r="BG562" i="7"/>
  <c r="BF562" i="7"/>
  <c r="T562" i="7"/>
  <c r="R562" i="7"/>
  <c r="P562" i="7"/>
  <c r="BI560" i="7"/>
  <c r="BH560" i="7"/>
  <c r="BG560" i="7"/>
  <c r="BF560" i="7"/>
  <c r="T560" i="7"/>
  <c r="R560" i="7"/>
  <c r="P560" i="7"/>
  <c r="BI557" i="7"/>
  <c r="BH557" i="7"/>
  <c r="BG557" i="7"/>
  <c r="BF557" i="7"/>
  <c r="T557" i="7"/>
  <c r="R557" i="7"/>
  <c r="P557" i="7"/>
  <c r="BI555" i="7"/>
  <c r="BH555" i="7"/>
  <c r="BG555" i="7"/>
  <c r="BF555" i="7"/>
  <c r="T555" i="7"/>
  <c r="R555" i="7"/>
  <c r="P555" i="7"/>
  <c r="BI552" i="7"/>
  <c r="BH552" i="7"/>
  <c r="BG552" i="7"/>
  <c r="BF552" i="7"/>
  <c r="T552" i="7"/>
  <c r="R552" i="7"/>
  <c r="P552" i="7"/>
  <c r="BI550" i="7"/>
  <c r="BH550" i="7"/>
  <c r="BG550" i="7"/>
  <c r="BF550" i="7"/>
  <c r="T550" i="7"/>
  <c r="R550" i="7"/>
  <c r="P550" i="7"/>
  <c r="BI547" i="7"/>
  <c r="BH547" i="7"/>
  <c r="BG547" i="7"/>
  <c r="BF547" i="7"/>
  <c r="T547" i="7"/>
  <c r="R547" i="7"/>
  <c r="P547" i="7"/>
  <c r="BI545" i="7"/>
  <c r="BH545" i="7"/>
  <c r="BG545" i="7"/>
  <c r="BF545" i="7"/>
  <c r="T545" i="7"/>
  <c r="R545" i="7"/>
  <c r="P545" i="7"/>
  <c r="BI542" i="7"/>
  <c r="BH542" i="7"/>
  <c r="BG542" i="7"/>
  <c r="BF542" i="7"/>
  <c r="T542" i="7"/>
  <c r="R542" i="7"/>
  <c r="P542" i="7"/>
  <c r="BI541" i="7"/>
  <c r="BH541" i="7"/>
  <c r="BG541" i="7"/>
  <c r="BF541" i="7"/>
  <c r="T541" i="7"/>
  <c r="R541" i="7"/>
  <c r="P541" i="7"/>
  <c r="BI538" i="7"/>
  <c r="BH538" i="7"/>
  <c r="BG538" i="7"/>
  <c r="BF538" i="7"/>
  <c r="T538" i="7"/>
  <c r="R538" i="7"/>
  <c r="P538" i="7"/>
  <c r="BI536" i="7"/>
  <c r="BH536" i="7"/>
  <c r="BG536" i="7"/>
  <c r="BF536" i="7"/>
  <c r="T536" i="7"/>
  <c r="R536" i="7"/>
  <c r="P536" i="7"/>
  <c r="BI533" i="7"/>
  <c r="BH533" i="7"/>
  <c r="BG533" i="7"/>
  <c r="BF533" i="7"/>
  <c r="T533" i="7"/>
  <c r="R533" i="7"/>
  <c r="P533" i="7"/>
  <c r="BI531" i="7"/>
  <c r="BH531" i="7"/>
  <c r="BG531" i="7"/>
  <c r="BF531" i="7"/>
  <c r="T531" i="7"/>
  <c r="R531" i="7"/>
  <c r="P531" i="7"/>
  <c r="BI527" i="7"/>
  <c r="BH527" i="7"/>
  <c r="BG527" i="7"/>
  <c r="BF527" i="7"/>
  <c r="T527" i="7"/>
  <c r="R527" i="7"/>
  <c r="P527" i="7"/>
  <c r="BI526" i="7"/>
  <c r="BH526" i="7"/>
  <c r="BG526" i="7"/>
  <c r="BF526" i="7"/>
  <c r="T526" i="7"/>
  <c r="R526" i="7"/>
  <c r="P526" i="7"/>
  <c r="BI524" i="7"/>
  <c r="BH524" i="7"/>
  <c r="BG524" i="7"/>
  <c r="BF524" i="7"/>
  <c r="T524" i="7"/>
  <c r="R524" i="7"/>
  <c r="P524" i="7"/>
  <c r="BI523" i="7"/>
  <c r="BH523" i="7"/>
  <c r="BG523" i="7"/>
  <c r="BF523" i="7"/>
  <c r="T523" i="7"/>
  <c r="R523" i="7"/>
  <c r="P523" i="7"/>
  <c r="BI521" i="7"/>
  <c r="BH521" i="7"/>
  <c r="BG521" i="7"/>
  <c r="BF521" i="7"/>
  <c r="T521" i="7"/>
  <c r="R521" i="7"/>
  <c r="P521" i="7"/>
  <c r="BI520" i="7"/>
  <c r="BH520" i="7"/>
  <c r="BG520" i="7"/>
  <c r="BF520" i="7"/>
  <c r="T520" i="7"/>
  <c r="R520" i="7"/>
  <c r="P520" i="7"/>
  <c r="BI517" i="7"/>
  <c r="BH517" i="7"/>
  <c r="BG517" i="7"/>
  <c r="BF517" i="7"/>
  <c r="T517" i="7"/>
  <c r="R517" i="7"/>
  <c r="P517" i="7"/>
  <c r="BI515" i="7"/>
  <c r="BH515" i="7"/>
  <c r="BG515" i="7"/>
  <c r="BF515" i="7"/>
  <c r="T515" i="7"/>
  <c r="R515" i="7"/>
  <c r="P515" i="7"/>
  <c r="BI513" i="7"/>
  <c r="BH513" i="7"/>
  <c r="BG513" i="7"/>
  <c r="BF513" i="7"/>
  <c r="T513" i="7"/>
  <c r="R513" i="7"/>
  <c r="P513" i="7"/>
  <c r="BI510" i="7"/>
  <c r="BH510" i="7"/>
  <c r="BG510" i="7"/>
  <c r="BF510" i="7"/>
  <c r="T510" i="7"/>
  <c r="R510" i="7"/>
  <c r="P510" i="7"/>
  <c r="BI509" i="7"/>
  <c r="BH509" i="7"/>
  <c r="BG509" i="7"/>
  <c r="BF509" i="7"/>
  <c r="T509" i="7"/>
  <c r="R509" i="7"/>
  <c r="P509" i="7"/>
  <c r="BI507" i="7"/>
  <c r="BH507" i="7"/>
  <c r="BG507" i="7"/>
  <c r="BF507" i="7"/>
  <c r="T507" i="7"/>
  <c r="R507" i="7"/>
  <c r="P507" i="7"/>
  <c r="BI505" i="7"/>
  <c r="BH505" i="7"/>
  <c r="BG505" i="7"/>
  <c r="BF505" i="7"/>
  <c r="T505" i="7"/>
  <c r="R505" i="7"/>
  <c r="P505" i="7"/>
  <c r="BI504" i="7"/>
  <c r="BH504" i="7"/>
  <c r="BG504" i="7"/>
  <c r="BF504" i="7"/>
  <c r="T504" i="7"/>
  <c r="R504" i="7"/>
  <c r="P504" i="7"/>
  <c r="BI502" i="7"/>
  <c r="BH502" i="7"/>
  <c r="BG502" i="7"/>
  <c r="BF502" i="7"/>
  <c r="T502" i="7"/>
  <c r="R502" i="7"/>
  <c r="P502" i="7"/>
  <c r="BI501" i="7"/>
  <c r="BH501" i="7"/>
  <c r="BG501" i="7"/>
  <c r="BF501" i="7"/>
  <c r="T501" i="7"/>
  <c r="R501" i="7"/>
  <c r="P501" i="7"/>
  <c r="BI500" i="7"/>
  <c r="BH500" i="7"/>
  <c r="BG500" i="7"/>
  <c r="BF500" i="7"/>
  <c r="T500" i="7"/>
  <c r="R500" i="7"/>
  <c r="P500" i="7"/>
  <c r="BI499" i="7"/>
  <c r="BH499" i="7"/>
  <c r="BG499" i="7"/>
  <c r="BF499" i="7"/>
  <c r="T499" i="7"/>
  <c r="R499" i="7"/>
  <c r="P499" i="7"/>
  <c r="BI498" i="7"/>
  <c r="BH498" i="7"/>
  <c r="BG498" i="7"/>
  <c r="BF498" i="7"/>
  <c r="T498" i="7"/>
  <c r="R498" i="7"/>
  <c r="P498" i="7"/>
  <c r="BI494" i="7"/>
  <c r="BH494" i="7"/>
  <c r="BG494" i="7"/>
  <c r="BF494" i="7"/>
  <c r="T494" i="7"/>
  <c r="R494" i="7"/>
  <c r="P494" i="7"/>
  <c r="BI493" i="7"/>
  <c r="BH493" i="7"/>
  <c r="BG493" i="7"/>
  <c r="BF493" i="7"/>
  <c r="T493" i="7"/>
  <c r="R493" i="7"/>
  <c r="P493" i="7"/>
  <c r="BI491" i="7"/>
  <c r="BH491" i="7"/>
  <c r="BG491" i="7"/>
  <c r="BF491" i="7"/>
  <c r="T491" i="7"/>
  <c r="R491" i="7"/>
  <c r="P491" i="7"/>
  <c r="BI490" i="7"/>
  <c r="BH490" i="7"/>
  <c r="BG490" i="7"/>
  <c r="BF490" i="7"/>
  <c r="T490" i="7"/>
  <c r="R490" i="7"/>
  <c r="P490" i="7"/>
  <c r="BI488" i="7"/>
  <c r="BH488" i="7"/>
  <c r="BG488" i="7"/>
  <c r="BF488" i="7"/>
  <c r="T488" i="7"/>
  <c r="R488" i="7"/>
  <c r="P488" i="7"/>
  <c r="BI486" i="7"/>
  <c r="BH486" i="7"/>
  <c r="BG486" i="7"/>
  <c r="BF486" i="7"/>
  <c r="T486" i="7"/>
  <c r="R486" i="7"/>
  <c r="P486" i="7"/>
  <c r="BI482" i="7"/>
  <c r="BH482" i="7"/>
  <c r="BG482" i="7"/>
  <c r="BF482" i="7"/>
  <c r="T482" i="7"/>
  <c r="R482" i="7"/>
  <c r="P482" i="7"/>
  <c r="BI477" i="7"/>
  <c r="BH477" i="7"/>
  <c r="BG477" i="7"/>
  <c r="BF477" i="7"/>
  <c r="T477" i="7"/>
  <c r="R477" i="7"/>
  <c r="P477" i="7"/>
  <c r="BI474" i="7"/>
  <c r="BH474" i="7"/>
  <c r="BG474" i="7"/>
  <c r="BF474" i="7"/>
  <c r="T474" i="7"/>
  <c r="R474" i="7"/>
  <c r="P474" i="7"/>
  <c r="BI472" i="7"/>
  <c r="BH472" i="7"/>
  <c r="BG472" i="7"/>
  <c r="BF472" i="7"/>
  <c r="T472" i="7"/>
  <c r="R472" i="7"/>
  <c r="P472" i="7"/>
  <c r="BI470" i="7"/>
  <c r="BH470" i="7"/>
  <c r="BG470" i="7"/>
  <c r="BF470" i="7"/>
  <c r="T470" i="7"/>
  <c r="R470" i="7"/>
  <c r="P470" i="7"/>
  <c r="BI469" i="7"/>
  <c r="BH469" i="7"/>
  <c r="BG469" i="7"/>
  <c r="BF469" i="7"/>
  <c r="T469" i="7"/>
  <c r="R469" i="7"/>
  <c r="P469" i="7"/>
  <c r="BI467" i="7"/>
  <c r="BH467" i="7"/>
  <c r="BG467" i="7"/>
  <c r="BF467" i="7"/>
  <c r="T467" i="7"/>
  <c r="R467" i="7"/>
  <c r="P467" i="7"/>
  <c r="BI465" i="7"/>
  <c r="BH465" i="7"/>
  <c r="BG465" i="7"/>
  <c r="BF465" i="7"/>
  <c r="T465" i="7"/>
  <c r="R465" i="7"/>
  <c r="P465" i="7"/>
  <c r="BI463" i="7"/>
  <c r="BH463" i="7"/>
  <c r="BG463" i="7"/>
  <c r="BF463" i="7"/>
  <c r="T463" i="7"/>
  <c r="R463" i="7"/>
  <c r="P463" i="7"/>
  <c r="BI461" i="7"/>
  <c r="BH461" i="7"/>
  <c r="BG461" i="7"/>
  <c r="BF461" i="7"/>
  <c r="T461" i="7"/>
  <c r="R461" i="7"/>
  <c r="P461" i="7"/>
  <c r="BI459" i="7"/>
  <c r="BH459" i="7"/>
  <c r="BG459" i="7"/>
  <c r="BF459" i="7"/>
  <c r="T459" i="7"/>
  <c r="R459" i="7"/>
  <c r="P459" i="7"/>
  <c r="BI456" i="7"/>
  <c r="BH456" i="7"/>
  <c r="BG456" i="7"/>
  <c r="BF456" i="7"/>
  <c r="T456" i="7"/>
  <c r="R456" i="7"/>
  <c r="P456" i="7"/>
  <c r="BI454" i="7"/>
  <c r="BH454" i="7"/>
  <c r="BG454" i="7"/>
  <c r="BF454" i="7"/>
  <c r="T454" i="7"/>
  <c r="R454" i="7"/>
  <c r="P454" i="7"/>
  <c r="BI452" i="7"/>
  <c r="BH452" i="7"/>
  <c r="BG452" i="7"/>
  <c r="BF452" i="7"/>
  <c r="T452" i="7"/>
  <c r="R452" i="7"/>
  <c r="P452" i="7"/>
  <c r="BI449" i="7"/>
  <c r="BH449" i="7"/>
  <c r="BG449" i="7"/>
  <c r="BF449" i="7"/>
  <c r="T449" i="7"/>
  <c r="R449" i="7"/>
  <c r="P449" i="7"/>
  <c r="BI445" i="7"/>
  <c r="BH445" i="7"/>
  <c r="BG445" i="7"/>
  <c r="BF445" i="7"/>
  <c r="T445" i="7"/>
  <c r="R445" i="7"/>
  <c r="P445" i="7"/>
  <c r="BI440" i="7"/>
  <c r="BH440" i="7"/>
  <c r="BG440" i="7"/>
  <c r="BF440" i="7"/>
  <c r="T440" i="7"/>
  <c r="R440" i="7"/>
  <c r="P440" i="7"/>
  <c r="BI437" i="7"/>
  <c r="BH437" i="7"/>
  <c r="BG437" i="7"/>
  <c r="BF437" i="7"/>
  <c r="T437" i="7"/>
  <c r="R437" i="7"/>
  <c r="P437" i="7"/>
  <c r="BI434" i="7"/>
  <c r="BH434" i="7"/>
  <c r="BG434" i="7"/>
  <c r="BF434" i="7"/>
  <c r="T434" i="7"/>
  <c r="R434" i="7"/>
  <c r="P434" i="7"/>
  <c r="BI431" i="7"/>
  <c r="BH431" i="7"/>
  <c r="BG431" i="7"/>
  <c r="BF431" i="7"/>
  <c r="T431" i="7"/>
  <c r="R431" i="7"/>
  <c r="P431" i="7"/>
  <c r="BI425" i="7"/>
  <c r="BH425" i="7"/>
  <c r="BG425" i="7"/>
  <c r="BF425" i="7"/>
  <c r="T425" i="7"/>
  <c r="R425" i="7"/>
  <c r="P425" i="7"/>
  <c r="BI422" i="7"/>
  <c r="BH422" i="7"/>
  <c r="BG422" i="7"/>
  <c r="BF422" i="7"/>
  <c r="T422" i="7"/>
  <c r="R422" i="7"/>
  <c r="P422" i="7"/>
  <c r="BI419" i="7"/>
  <c r="BH419" i="7"/>
  <c r="BG419" i="7"/>
  <c r="BF419" i="7"/>
  <c r="T419" i="7"/>
  <c r="R419" i="7"/>
  <c r="P419" i="7"/>
  <c r="BI416" i="7"/>
  <c r="BH416" i="7"/>
  <c r="BG416" i="7"/>
  <c r="BF416" i="7"/>
  <c r="T416" i="7"/>
  <c r="R416" i="7"/>
  <c r="P416" i="7"/>
  <c r="BI413" i="7"/>
  <c r="BH413" i="7"/>
  <c r="BG413" i="7"/>
  <c r="BF413" i="7"/>
  <c r="T413" i="7"/>
  <c r="R413" i="7"/>
  <c r="P413" i="7"/>
  <c r="BI410" i="7"/>
  <c r="BH410" i="7"/>
  <c r="BG410" i="7"/>
  <c r="BF410" i="7"/>
  <c r="T410" i="7"/>
  <c r="R410" i="7"/>
  <c r="P410" i="7"/>
  <c r="BI407" i="7"/>
  <c r="BH407" i="7"/>
  <c r="BG407" i="7"/>
  <c r="BF407" i="7"/>
  <c r="T407" i="7"/>
  <c r="R407" i="7"/>
  <c r="P407" i="7"/>
  <c r="BI403" i="7"/>
  <c r="BH403" i="7"/>
  <c r="BG403" i="7"/>
  <c r="BF403" i="7"/>
  <c r="T403" i="7"/>
  <c r="R403" i="7"/>
  <c r="P403" i="7"/>
  <c r="BI400" i="7"/>
  <c r="BH400" i="7"/>
  <c r="BG400" i="7"/>
  <c r="BF400" i="7"/>
  <c r="T400" i="7"/>
  <c r="R400" i="7"/>
  <c r="P400" i="7"/>
  <c r="BI397" i="7"/>
  <c r="BH397" i="7"/>
  <c r="BG397" i="7"/>
  <c r="BF397" i="7"/>
  <c r="T397" i="7"/>
  <c r="R397" i="7"/>
  <c r="P397" i="7"/>
  <c r="BI394" i="7"/>
  <c r="BH394" i="7"/>
  <c r="BG394" i="7"/>
  <c r="BF394" i="7"/>
  <c r="T394" i="7"/>
  <c r="R394" i="7"/>
  <c r="P394" i="7"/>
  <c r="BI391" i="7"/>
  <c r="BH391" i="7"/>
  <c r="BG391" i="7"/>
  <c r="BF391" i="7"/>
  <c r="T391" i="7"/>
  <c r="R391" i="7"/>
  <c r="P391" i="7"/>
  <c r="BI388" i="7"/>
  <c r="BH388" i="7"/>
  <c r="BG388" i="7"/>
  <c r="BF388" i="7"/>
  <c r="T388" i="7"/>
  <c r="R388" i="7"/>
  <c r="P388" i="7"/>
  <c r="BI385" i="7"/>
  <c r="BH385" i="7"/>
  <c r="BG385" i="7"/>
  <c r="BF385" i="7"/>
  <c r="T385" i="7"/>
  <c r="R385" i="7"/>
  <c r="P385" i="7"/>
  <c r="BI382" i="7"/>
  <c r="BH382" i="7"/>
  <c r="BG382" i="7"/>
  <c r="BF382" i="7"/>
  <c r="T382" i="7"/>
  <c r="R382" i="7"/>
  <c r="P382" i="7"/>
  <c r="BI381" i="7"/>
  <c r="BH381" i="7"/>
  <c r="BG381" i="7"/>
  <c r="BF381" i="7"/>
  <c r="T381" i="7"/>
  <c r="R381" i="7"/>
  <c r="P381" i="7"/>
  <c r="BI379" i="7"/>
  <c r="BH379" i="7"/>
  <c r="BG379" i="7"/>
  <c r="BF379" i="7"/>
  <c r="T379" i="7"/>
  <c r="R379" i="7"/>
  <c r="P379" i="7"/>
  <c r="BI377" i="7"/>
  <c r="BH377" i="7"/>
  <c r="BG377" i="7"/>
  <c r="BF377" i="7"/>
  <c r="T377" i="7"/>
  <c r="R377" i="7"/>
  <c r="P377" i="7"/>
  <c r="BI375" i="7"/>
  <c r="BH375" i="7"/>
  <c r="BG375" i="7"/>
  <c r="BF375" i="7"/>
  <c r="T375" i="7"/>
  <c r="R375" i="7"/>
  <c r="P375" i="7"/>
  <c r="BI373" i="7"/>
  <c r="BH373" i="7"/>
  <c r="BG373" i="7"/>
  <c r="BF373" i="7"/>
  <c r="T373" i="7"/>
  <c r="R373" i="7"/>
  <c r="P373" i="7"/>
  <c r="BI371" i="7"/>
  <c r="BH371" i="7"/>
  <c r="BG371" i="7"/>
  <c r="BF371" i="7"/>
  <c r="T371" i="7"/>
  <c r="R371" i="7"/>
  <c r="P371" i="7"/>
  <c r="BI369" i="7"/>
  <c r="BH369" i="7"/>
  <c r="BG369" i="7"/>
  <c r="BF369" i="7"/>
  <c r="T369" i="7"/>
  <c r="R369" i="7"/>
  <c r="P369" i="7"/>
  <c r="BI367" i="7"/>
  <c r="BH367" i="7"/>
  <c r="BG367" i="7"/>
  <c r="BF367" i="7"/>
  <c r="T367" i="7"/>
  <c r="R367" i="7"/>
  <c r="P367" i="7"/>
  <c r="BI365" i="7"/>
  <c r="BH365" i="7"/>
  <c r="BG365" i="7"/>
  <c r="BF365" i="7"/>
  <c r="T365" i="7"/>
  <c r="R365" i="7"/>
  <c r="P365" i="7"/>
  <c r="BI363" i="7"/>
  <c r="BH363" i="7"/>
  <c r="BG363" i="7"/>
  <c r="BF363" i="7"/>
  <c r="T363" i="7"/>
  <c r="R363" i="7"/>
  <c r="P363" i="7"/>
  <c r="BI361" i="7"/>
  <c r="BH361" i="7"/>
  <c r="BG361" i="7"/>
  <c r="BF361" i="7"/>
  <c r="T361" i="7"/>
  <c r="R361" i="7"/>
  <c r="P361" i="7"/>
  <c r="BI359" i="7"/>
  <c r="BH359" i="7"/>
  <c r="BG359" i="7"/>
  <c r="BF359" i="7"/>
  <c r="T359" i="7"/>
  <c r="R359" i="7"/>
  <c r="P359" i="7"/>
  <c r="BI356" i="7"/>
  <c r="BH356" i="7"/>
  <c r="BG356" i="7"/>
  <c r="BF356" i="7"/>
  <c r="T356" i="7"/>
  <c r="R356" i="7"/>
  <c r="P356" i="7"/>
  <c r="BI349" i="7"/>
  <c r="BH349" i="7"/>
  <c r="BG349" i="7"/>
  <c r="BF349" i="7"/>
  <c r="T349" i="7"/>
  <c r="R349" i="7"/>
  <c r="P349" i="7"/>
  <c r="BI342" i="7"/>
  <c r="BH342" i="7"/>
  <c r="BG342" i="7"/>
  <c r="BF342" i="7"/>
  <c r="T342" i="7"/>
  <c r="R342" i="7"/>
  <c r="P342" i="7"/>
  <c r="BI338" i="7"/>
  <c r="BH338" i="7"/>
  <c r="BG338" i="7"/>
  <c r="BF338" i="7"/>
  <c r="T338" i="7"/>
  <c r="R338" i="7"/>
  <c r="P338" i="7"/>
  <c r="BI335" i="7"/>
  <c r="BH335" i="7"/>
  <c r="BG335" i="7"/>
  <c r="BF335" i="7"/>
  <c r="T335" i="7"/>
  <c r="R335" i="7"/>
  <c r="P335" i="7"/>
  <c r="BI333" i="7"/>
  <c r="BH333" i="7"/>
  <c r="BG333" i="7"/>
  <c r="BF333" i="7"/>
  <c r="T333" i="7"/>
  <c r="R333" i="7"/>
  <c r="P333" i="7"/>
  <c r="BI330" i="7"/>
  <c r="BH330" i="7"/>
  <c r="BG330" i="7"/>
  <c r="BF330" i="7"/>
  <c r="T330" i="7"/>
  <c r="R330" i="7"/>
  <c r="P330" i="7"/>
  <c r="BI327" i="7"/>
  <c r="BH327" i="7"/>
  <c r="BG327" i="7"/>
  <c r="BF327" i="7"/>
  <c r="T327" i="7"/>
  <c r="R327" i="7"/>
  <c r="P327" i="7"/>
  <c r="BI319" i="7"/>
  <c r="BH319" i="7"/>
  <c r="BG319" i="7"/>
  <c r="BF319" i="7"/>
  <c r="T319" i="7"/>
  <c r="R319" i="7"/>
  <c r="P319" i="7"/>
  <c r="BI316" i="7"/>
  <c r="BH316" i="7"/>
  <c r="BG316" i="7"/>
  <c r="BF316" i="7"/>
  <c r="T316" i="7"/>
  <c r="R316" i="7"/>
  <c r="P316" i="7"/>
  <c r="BI313" i="7"/>
  <c r="BH313" i="7"/>
  <c r="BG313" i="7"/>
  <c r="BF313" i="7"/>
  <c r="T313" i="7"/>
  <c r="R313" i="7"/>
  <c r="P313" i="7"/>
  <c r="BI310" i="7"/>
  <c r="BH310" i="7"/>
  <c r="BG310" i="7"/>
  <c r="BF310" i="7"/>
  <c r="T310" i="7"/>
  <c r="R310" i="7"/>
  <c r="P310" i="7"/>
  <c r="BI308" i="7"/>
  <c r="BH308" i="7"/>
  <c r="BG308" i="7"/>
  <c r="BF308" i="7"/>
  <c r="T308" i="7"/>
  <c r="R308" i="7"/>
  <c r="P308" i="7"/>
  <c r="BI305" i="7"/>
  <c r="BH305" i="7"/>
  <c r="BG305" i="7"/>
  <c r="BF305" i="7"/>
  <c r="T305" i="7"/>
  <c r="R305" i="7"/>
  <c r="P305" i="7"/>
  <c r="BI303" i="7"/>
  <c r="BH303" i="7"/>
  <c r="BG303" i="7"/>
  <c r="BF303" i="7"/>
  <c r="T303" i="7"/>
  <c r="R303" i="7"/>
  <c r="P303" i="7"/>
  <c r="BI300" i="7"/>
  <c r="BH300" i="7"/>
  <c r="BG300" i="7"/>
  <c r="BF300" i="7"/>
  <c r="T300" i="7"/>
  <c r="R300" i="7"/>
  <c r="P300" i="7"/>
  <c r="BI298" i="7"/>
  <c r="BH298" i="7"/>
  <c r="BG298" i="7"/>
  <c r="BF298" i="7"/>
  <c r="T298" i="7"/>
  <c r="R298" i="7"/>
  <c r="P298" i="7"/>
  <c r="BI295" i="7"/>
  <c r="BH295" i="7"/>
  <c r="BG295" i="7"/>
  <c r="BF295" i="7"/>
  <c r="T295" i="7"/>
  <c r="R295" i="7"/>
  <c r="P295" i="7"/>
  <c r="BI293" i="7"/>
  <c r="BH293" i="7"/>
  <c r="BG293" i="7"/>
  <c r="BF293" i="7"/>
  <c r="T293" i="7"/>
  <c r="R293" i="7"/>
  <c r="P293" i="7"/>
  <c r="BI290" i="7"/>
  <c r="BH290" i="7"/>
  <c r="BG290" i="7"/>
  <c r="BF290" i="7"/>
  <c r="T290" i="7"/>
  <c r="R290" i="7"/>
  <c r="P290" i="7"/>
  <c r="BI288" i="7"/>
  <c r="BH288" i="7"/>
  <c r="BG288" i="7"/>
  <c r="BF288" i="7"/>
  <c r="T288" i="7"/>
  <c r="R288" i="7"/>
  <c r="P288" i="7"/>
  <c r="BI285" i="7"/>
  <c r="BH285" i="7"/>
  <c r="BG285" i="7"/>
  <c r="BF285" i="7"/>
  <c r="T285" i="7"/>
  <c r="R285" i="7"/>
  <c r="P285" i="7"/>
  <c r="BI283" i="7"/>
  <c r="BH283" i="7"/>
  <c r="BG283" i="7"/>
  <c r="BF283" i="7"/>
  <c r="T283" i="7"/>
  <c r="R283" i="7"/>
  <c r="P283" i="7"/>
  <c r="BI280" i="7"/>
  <c r="BH280" i="7"/>
  <c r="BG280" i="7"/>
  <c r="BF280" i="7"/>
  <c r="T280" i="7"/>
  <c r="R280" i="7"/>
  <c r="P280" i="7"/>
  <c r="BI278" i="7"/>
  <c r="BH278" i="7"/>
  <c r="BG278" i="7"/>
  <c r="BF278" i="7"/>
  <c r="T278" i="7"/>
  <c r="R278" i="7"/>
  <c r="P278" i="7"/>
  <c r="BI275" i="7"/>
  <c r="BH275" i="7"/>
  <c r="BG275" i="7"/>
  <c r="BF275" i="7"/>
  <c r="T275" i="7"/>
  <c r="R275" i="7"/>
  <c r="P275" i="7"/>
  <c r="BI273" i="7"/>
  <c r="BH273" i="7"/>
  <c r="BG273" i="7"/>
  <c r="BF273" i="7"/>
  <c r="T273" i="7"/>
  <c r="R273" i="7"/>
  <c r="P273" i="7"/>
  <c r="BI270" i="7"/>
  <c r="BH270" i="7"/>
  <c r="BG270" i="7"/>
  <c r="BF270" i="7"/>
  <c r="T270" i="7"/>
  <c r="R270" i="7"/>
  <c r="P270" i="7"/>
  <c r="BI269" i="7"/>
  <c r="BH269" i="7"/>
  <c r="BG269" i="7"/>
  <c r="BF269" i="7"/>
  <c r="T269" i="7"/>
  <c r="R269" i="7"/>
  <c r="P269" i="7"/>
  <c r="BI266" i="7"/>
  <c r="BH266" i="7"/>
  <c r="BG266" i="7"/>
  <c r="BF266" i="7"/>
  <c r="T266" i="7"/>
  <c r="R266" i="7"/>
  <c r="P266" i="7"/>
  <c r="BI264" i="7"/>
  <c r="BH264" i="7"/>
  <c r="BG264" i="7"/>
  <c r="BF264" i="7"/>
  <c r="T264" i="7"/>
  <c r="R264" i="7"/>
  <c r="P264" i="7"/>
  <c r="BI262" i="7"/>
  <c r="BH262" i="7"/>
  <c r="BG262" i="7"/>
  <c r="BF262" i="7"/>
  <c r="T262" i="7"/>
  <c r="R262" i="7"/>
  <c r="P262" i="7"/>
  <c r="BI260" i="7"/>
  <c r="BH260" i="7"/>
  <c r="BG260" i="7"/>
  <c r="BF260" i="7"/>
  <c r="T260" i="7"/>
  <c r="R260" i="7"/>
  <c r="P260" i="7"/>
  <c r="BI258" i="7"/>
  <c r="BH258" i="7"/>
  <c r="BG258" i="7"/>
  <c r="BF258" i="7"/>
  <c r="T258" i="7"/>
  <c r="R258" i="7"/>
  <c r="P258" i="7"/>
  <c r="BI256" i="7"/>
  <c r="BH256" i="7"/>
  <c r="BG256" i="7"/>
  <c r="BF256" i="7"/>
  <c r="T256" i="7"/>
  <c r="R256" i="7"/>
  <c r="P256" i="7"/>
  <c r="BI255" i="7"/>
  <c r="BH255" i="7"/>
  <c r="BG255" i="7"/>
  <c r="BF255" i="7"/>
  <c r="T255" i="7"/>
  <c r="R255" i="7"/>
  <c r="P255" i="7"/>
  <c r="BI252" i="7"/>
  <c r="BH252" i="7"/>
  <c r="BG252" i="7"/>
  <c r="BF252" i="7"/>
  <c r="T252" i="7"/>
  <c r="R252" i="7"/>
  <c r="P252" i="7"/>
  <c r="BI250" i="7"/>
  <c r="BH250" i="7"/>
  <c r="BG250" i="7"/>
  <c r="BF250" i="7"/>
  <c r="T250" i="7"/>
  <c r="R250" i="7"/>
  <c r="P250" i="7"/>
  <c r="BI248" i="7"/>
  <c r="BH248" i="7"/>
  <c r="BG248" i="7"/>
  <c r="BF248" i="7"/>
  <c r="T248" i="7"/>
  <c r="R248" i="7"/>
  <c r="P248" i="7"/>
  <c r="BI246" i="7"/>
  <c r="BH246" i="7"/>
  <c r="BG246" i="7"/>
  <c r="BF246" i="7"/>
  <c r="T246" i="7"/>
  <c r="R246" i="7"/>
  <c r="P246" i="7"/>
  <c r="BI244" i="7"/>
  <c r="BH244" i="7"/>
  <c r="BG244" i="7"/>
  <c r="BF244" i="7"/>
  <c r="T244" i="7"/>
  <c r="R244" i="7"/>
  <c r="P244" i="7"/>
  <c r="BI242" i="7"/>
  <c r="BH242" i="7"/>
  <c r="BG242" i="7"/>
  <c r="BF242" i="7"/>
  <c r="T242" i="7"/>
  <c r="R242" i="7"/>
  <c r="P242" i="7"/>
  <c r="BI240" i="7"/>
  <c r="BH240" i="7"/>
  <c r="BG240" i="7"/>
  <c r="BF240" i="7"/>
  <c r="T240" i="7"/>
  <c r="R240" i="7"/>
  <c r="P240" i="7"/>
  <c r="BI238" i="7"/>
  <c r="BH238" i="7"/>
  <c r="BG238" i="7"/>
  <c r="BF238" i="7"/>
  <c r="T238" i="7"/>
  <c r="R238" i="7"/>
  <c r="P238" i="7"/>
  <c r="BI237" i="7"/>
  <c r="BH237" i="7"/>
  <c r="BG237" i="7"/>
  <c r="BF237" i="7"/>
  <c r="T237" i="7"/>
  <c r="R237" i="7"/>
  <c r="P237" i="7"/>
  <c r="BI234" i="7"/>
  <c r="BH234" i="7"/>
  <c r="BG234" i="7"/>
  <c r="BF234" i="7"/>
  <c r="T234" i="7"/>
  <c r="R234" i="7"/>
  <c r="P234" i="7"/>
  <c r="BI231" i="7"/>
  <c r="BH231" i="7"/>
  <c r="BG231" i="7"/>
  <c r="BF231" i="7"/>
  <c r="T231" i="7"/>
  <c r="R231" i="7"/>
  <c r="P231" i="7"/>
  <c r="BI228" i="7"/>
  <c r="BH228" i="7"/>
  <c r="BG228" i="7"/>
  <c r="BF228" i="7"/>
  <c r="T228" i="7"/>
  <c r="R228" i="7"/>
  <c r="P228" i="7"/>
  <c r="BI225" i="7"/>
  <c r="BH225" i="7"/>
  <c r="BG225" i="7"/>
  <c r="BF225" i="7"/>
  <c r="T225" i="7"/>
  <c r="R225" i="7"/>
  <c r="P225" i="7"/>
  <c r="BI221" i="7"/>
  <c r="BH221" i="7"/>
  <c r="BG221" i="7"/>
  <c r="BF221" i="7"/>
  <c r="T221" i="7"/>
  <c r="R221" i="7"/>
  <c r="P221" i="7"/>
  <c r="BI218" i="7"/>
  <c r="BH218" i="7"/>
  <c r="BG218" i="7"/>
  <c r="BF218" i="7"/>
  <c r="T218" i="7"/>
  <c r="R218" i="7"/>
  <c r="P218" i="7"/>
  <c r="BI216" i="7"/>
  <c r="BH216" i="7"/>
  <c r="BG216" i="7"/>
  <c r="BF216" i="7"/>
  <c r="T216" i="7"/>
  <c r="R216" i="7"/>
  <c r="P216" i="7"/>
  <c r="BI210" i="7"/>
  <c r="BH210" i="7"/>
  <c r="BG210" i="7"/>
  <c r="BF210" i="7"/>
  <c r="T210" i="7"/>
  <c r="R210" i="7"/>
  <c r="P210" i="7"/>
  <c r="BI209" i="7"/>
  <c r="BH209" i="7"/>
  <c r="BG209" i="7"/>
  <c r="BF209" i="7"/>
  <c r="T209" i="7"/>
  <c r="R209" i="7"/>
  <c r="P209" i="7"/>
  <c r="BI206" i="7"/>
  <c r="BH206" i="7"/>
  <c r="BG206" i="7"/>
  <c r="BF206" i="7"/>
  <c r="T206" i="7"/>
  <c r="R206" i="7"/>
  <c r="P206" i="7"/>
  <c r="BI204" i="7"/>
  <c r="BH204" i="7"/>
  <c r="BG204" i="7"/>
  <c r="BF204" i="7"/>
  <c r="T204" i="7"/>
  <c r="R204" i="7"/>
  <c r="P204" i="7"/>
  <c r="BI201" i="7"/>
  <c r="BH201" i="7"/>
  <c r="BG201" i="7"/>
  <c r="BF201" i="7"/>
  <c r="T201" i="7"/>
  <c r="R201" i="7"/>
  <c r="P201" i="7"/>
  <c r="BI199" i="7"/>
  <c r="BH199" i="7"/>
  <c r="BG199" i="7"/>
  <c r="BF199" i="7"/>
  <c r="T199" i="7"/>
  <c r="R199" i="7"/>
  <c r="P199" i="7"/>
  <c r="BI196" i="7"/>
  <c r="BH196" i="7"/>
  <c r="BG196" i="7"/>
  <c r="BF196" i="7"/>
  <c r="T196" i="7"/>
  <c r="R196" i="7"/>
  <c r="P196" i="7"/>
  <c r="BI193" i="7"/>
  <c r="BH193" i="7"/>
  <c r="BG193" i="7"/>
  <c r="BF193" i="7"/>
  <c r="T193" i="7"/>
  <c r="R193" i="7"/>
  <c r="P193" i="7"/>
  <c r="BI190" i="7"/>
  <c r="BH190" i="7"/>
  <c r="BG190" i="7"/>
  <c r="BF190" i="7"/>
  <c r="T190" i="7"/>
  <c r="R190" i="7"/>
  <c r="P190" i="7"/>
  <c r="BI188" i="7"/>
  <c r="BH188" i="7"/>
  <c r="BG188" i="7"/>
  <c r="BF188" i="7"/>
  <c r="T188" i="7"/>
  <c r="R188" i="7"/>
  <c r="P188" i="7"/>
  <c r="BI185" i="7"/>
  <c r="BH185" i="7"/>
  <c r="BG185" i="7"/>
  <c r="BF185" i="7"/>
  <c r="T185" i="7"/>
  <c r="R185" i="7"/>
  <c r="P185" i="7"/>
  <c r="BI182" i="7"/>
  <c r="BH182" i="7"/>
  <c r="BG182" i="7"/>
  <c r="BF182" i="7"/>
  <c r="T182" i="7"/>
  <c r="R182" i="7"/>
  <c r="P182" i="7"/>
  <c r="BI180" i="7"/>
  <c r="BH180" i="7"/>
  <c r="BG180" i="7"/>
  <c r="BF180" i="7"/>
  <c r="T180" i="7"/>
  <c r="R180" i="7"/>
  <c r="P180" i="7"/>
  <c r="BI168" i="7"/>
  <c r="BH168" i="7"/>
  <c r="BG168" i="7"/>
  <c r="BF168" i="7"/>
  <c r="T168" i="7"/>
  <c r="R168" i="7"/>
  <c r="P168" i="7"/>
  <c r="BI166" i="7"/>
  <c r="BH166" i="7"/>
  <c r="BG166" i="7"/>
  <c r="BF166" i="7"/>
  <c r="T166" i="7"/>
  <c r="R166" i="7"/>
  <c r="P166" i="7"/>
  <c r="BI163" i="7"/>
  <c r="BH163" i="7"/>
  <c r="BG163" i="7"/>
  <c r="BF163" i="7"/>
  <c r="T163" i="7"/>
  <c r="R163" i="7"/>
  <c r="P163" i="7"/>
  <c r="BI160" i="7"/>
  <c r="BH160" i="7"/>
  <c r="BG160" i="7"/>
  <c r="BF160" i="7"/>
  <c r="T160" i="7"/>
  <c r="R160" i="7"/>
  <c r="P160" i="7"/>
  <c r="BI157" i="7"/>
  <c r="BH157" i="7"/>
  <c r="BG157" i="7"/>
  <c r="BF157" i="7"/>
  <c r="T157" i="7"/>
  <c r="R157" i="7"/>
  <c r="P157" i="7"/>
  <c r="BI155" i="7"/>
  <c r="BH155" i="7"/>
  <c r="BG155" i="7"/>
  <c r="BF155" i="7"/>
  <c r="T155" i="7"/>
  <c r="R155" i="7"/>
  <c r="P155" i="7"/>
  <c r="BI154" i="7"/>
  <c r="BH154" i="7"/>
  <c r="BG154" i="7"/>
  <c r="BF154" i="7"/>
  <c r="T154" i="7"/>
  <c r="R154" i="7"/>
  <c r="P154" i="7"/>
  <c r="BI151" i="7"/>
  <c r="BH151" i="7"/>
  <c r="BG151" i="7"/>
  <c r="BF151" i="7"/>
  <c r="T151" i="7"/>
  <c r="R151" i="7"/>
  <c r="P151" i="7"/>
  <c r="BI148" i="7"/>
  <c r="BH148" i="7"/>
  <c r="BG148" i="7"/>
  <c r="BF148" i="7"/>
  <c r="T148" i="7"/>
  <c r="R148" i="7"/>
  <c r="P148" i="7"/>
  <c r="BI147" i="7"/>
  <c r="BH147" i="7"/>
  <c r="BG147" i="7"/>
  <c r="BF147" i="7"/>
  <c r="T147" i="7"/>
  <c r="R147" i="7"/>
  <c r="P147" i="7"/>
  <c r="BI144" i="7"/>
  <c r="BH144" i="7"/>
  <c r="BG144" i="7"/>
  <c r="BF144" i="7"/>
  <c r="T144" i="7"/>
  <c r="R144" i="7"/>
  <c r="P144" i="7"/>
  <c r="BI142" i="7"/>
  <c r="BH142" i="7"/>
  <c r="BG142" i="7"/>
  <c r="BF142" i="7"/>
  <c r="T142" i="7"/>
  <c r="R142" i="7"/>
  <c r="P142" i="7"/>
  <c r="BI139" i="7"/>
  <c r="BH139" i="7"/>
  <c r="BG139" i="7"/>
  <c r="BF139" i="7"/>
  <c r="T139" i="7"/>
  <c r="R139" i="7"/>
  <c r="P139"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J123" i="7"/>
  <c r="F123" i="7"/>
  <c r="F121" i="7"/>
  <c r="E119" i="7"/>
  <c r="J93" i="7"/>
  <c r="F93" i="7"/>
  <c r="F91" i="7"/>
  <c r="E89" i="7"/>
  <c r="J26" i="7"/>
  <c r="E26" i="7"/>
  <c r="J124" i="7"/>
  <c r="J25" i="7"/>
  <c r="J20" i="7"/>
  <c r="E20" i="7"/>
  <c r="F94" i="7"/>
  <c r="J19" i="7"/>
  <c r="J14" i="7"/>
  <c r="J121" i="7" s="1"/>
  <c r="E7" i="7"/>
  <c r="E115" i="7"/>
  <c r="J39" i="6"/>
  <c r="J38" i="6"/>
  <c r="AY101" i="1"/>
  <c r="J37" i="6"/>
  <c r="AX101" i="1"/>
  <c r="BI384" i="6"/>
  <c r="BH384" i="6"/>
  <c r="BG384" i="6"/>
  <c r="BF384" i="6"/>
  <c r="T384" i="6"/>
  <c r="R384" i="6"/>
  <c r="P384" i="6"/>
  <c r="BI382" i="6"/>
  <c r="BH382" i="6"/>
  <c r="BG382" i="6"/>
  <c r="BF382" i="6"/>
  <c r="T382" i="6"/>
  <c r="R382" i="6"/>
  <c r="P382" i="6"/>
  <c r="BI379" i="6"/>
  <c r="BH379" i="6"/>
  <c r="BG379" i="6"/>
  <c r="BF379" i="6"/>
  <c r="T379" i="6"/>
  <c r="R379" i="6"/>
  <c r="P379" i="6"/>
  <c r="BI377" i="6"/>
  <c r="BH377" i="6"/>
  <c r="BG377" i="6"/>
  <c r="BF377" i="6"/>
  <c r="T377" i="6"/>
  <c r="R377" i="6"/>
  <c r="P377" i="6"/>
  <c r="BI375" i="6"/>
  <c r="BH375" i="6"/>
  <c r="BG375" i="6"/>
  <c r="BF375" i="6"/>
  <c r="T375" i="6"/>
  <c r="R375" i="6"/>
  <c r="P375" i="6"/>
  <c r="BI372" i="6"/>
  <c r="BH372" i="6"/>
  <c r="BG372" i="6"/>
  <c r="BF372" i="6"/>
  <c r="T372" i="6"/>
  <c r="R372" i="6"/>
  <c r="P372" i="6"/>
  <c r="BI370" i="6"/>
  <c r="BH370" i="6"/>
  <c r="BG370" i="6"/>
  <c r="BF370" i="6"/>
  <c r="T370" i="6"/>
  <c r="R370" i="6"/>
  <c r="P370" i="6"/>
  <c r="BI368" i="6"/>
  <c r="BH368" i="6"/>
  <c r="BG368" i="6"/>
  <c r="BF368" i="6"/>
  <c r="T368" i="6"/>
  <c r="R368" i="6"/>
  <c r="P368" i="6"/>
  <c r="BI365" i="6"/>
  <c r="BH365" i="6"/>
  <c r="BG365" i="6"/>
  <c r="BF365" i="6"/>
  <c r="T365" i="6"/>
  <c r="R365" i="6"/>
  <c r="P365" i="6"/>
  <c r="BI363" i="6"/>
  <c r="BH363" i="6"/>
  <c r="BG363" i="6"/>
  <c r="BF363" i="6"/>
  <c r="T363" i="6"/>
  <c r="R363" i="6"/>
  <c r="P363" i="6"/>
  <c r="BI362" i="6"/>
  <c r="BH362" i="6"/>
  <c r="BG362" i="6"/>
  <c r="BF362" i="6"/>
  <c r="T362" i="6"/>
  <c r="R362" i="6"/>
  <c r="P362" i="6"/>
  <c r="BI360" i="6"/>
  <c r="BH360" i="6"/>
  <c r="BG360" i="6"/>
  <c r="BF360" i="6"/>
  <c r="T360" i="6"/>
  <c r="R360" i="6"/>
  <c r="P360" i="6"/>
  <c r="BI357" i="6"/>
  <c r="BH357" i="6"/>
  <c r="BG357" i="6"/>
  <c r="BF357" i="6"/>
  <c r="T357" i="6"/>
  <c r="R357" i="6"/>
  <c r="P357" i="6"/>
  <c r="BI356" i="6"/>
  <c r="BH356" i="6"/>
  <c r="BG356" i="6"/>
  <c r="BF356" i="6"/>
  <c r="T356" i="6"/>
  <c r="R356" i="6"/>
  <c r="P356" i="6"/>
  <c r="BI354" i="6"/>
  <c r="BH354" i="6"/>
  <c r="BG354" i="6"/>
  <c r="BF354" i="6"/>
  <c r="T354" i="6"/>
  <c r="R354" i="6"/>
  <c r="P354" i="6"/>
  <c r="BI353" i="6"/>
  <c r="BH353" i="6"/>
  <c r="BG353" i="6"/>
  <c r="BF353" i="6"/>
  <c r="T353" i="6"/>
  <c r="R353" i="6"/>
  <c r="P353" i="6"/>
  <c r="BI351" i="6"/>
  <c r="BH351" i="6"/>
  <c r="BG351" i="6"/>
  <c r="BF351" i="6"/>
  <c r="T351" i="6"/>
  <c r="R351" i="6"/>
  <c r="P351" i="6"/>
  <c r="BI349" i="6"/>
  <c r="BH349" i="6"/>
  <c r="BG349" i="6"/>
  <c r="BF349" i="6"/>
  <c r="T349" i="6"/>
  <c r="R349" i="6"/>
  <c r="P349" i="6"/>
  <c r="BI346" i="6"/>
  <c r="BH346" i="6"/>
  <c r="BG346" i="6"/>
  <c r="BF346" i="6"/>
  <c r="T346" i="6"/>
  <c r="R346" i="6"/>
  <c r="P346" i="6"/>
  <c r="BI344" i="6"/>
  <c r="BH344" i="6"/>
  <c r="BG344" i="6"/>
  <c r="BF344" i="6"/>
  <c r="T344" i="6"/>
  <c r="R344" i="6"/>
  <c r="P344" i="6"/>
  <c r="BI342" i="6"/>
  <c r="BH342" i="6"/>
  <c r="BG342" i="6"/>
  <c r="BF342" i="6"/>
  <c r="T342" i="6"/>
  <c r="R342" i="6"/>
  <c r="P342" i="6"/>
  <c r="BI341" i="6"/>
  <c r="BH341" i="6"/>
  <c r="BG341" i="6"/>
  <c r="BF341" i="6"/>
  <c r="T341" i="6"/>
  <c r="R341" i="6"/>
  <c r="P341" i="6"/>
  <c r="BI337" i="6"/>
  <c r="BH337" i="6"/>
  <c r="BG337" i="6"/>
  <c r="BF337" i="6"/>
  <c r="T337" i="6"/>
  <c r="R337" i="6"/>
  <c r="P337" i="6"/>
  <c r="BI336" i="6"/>
  <c r="BH336" i="6"/>
  <c r="BG336" i="6"/>
  <c r="BF336" i="6"/>
  <c r="T336" i="6"/>
  <c r="R336" i="6"/>
  <c r="P336" i="6"/>
  <c r="BI334" i="6"/>
  <c r="BH334" i="6"/>
  <c r="BG334" i="6"/>
  <c r="BF334" i="6"/>
  <c r="T334" i="6"/>
  <c r="R334" i="6"/>
  <c r="P334" i="6"/>
  <c r="BI332" i="6"/>
  <c r="BH332" i="6"/>
  <c r="BG332" i="6"/>
  <c r="BF332" i="6"/>
  <c r="T332" i="6"/>
  <c r="R332" i="6"/>
  <c r="P332" i="6"/>
  <c r="BI330" i="6"/>
  <c r="BH330" i="6"/>
  <c r="BG330" i="6"/>
  <c r="BF330" i="6"/>
  <c r="T330" i="6"/>
  <c r="R330" i="6"/>
  <c r="P330" i="6"/>
  <c r="BI327" i="6"/>
  <c r="BH327" i="6"/>
  <c r="BG327" i="6"/>
  <c r="BF327" i="6"/>
  <c r="T327" i="6"/>
  <c r="R327" i="6"/>
  <c r="P327"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3" i="6"/>
  <c r="BH313" i="6"/>
  <c r="BG313" i="6"/>
  <c r="BF313" i="6"/>
  <c r="T313" i="6"/>
  <c r="R313" i="6"/>
  <c r="P313" i="6"/>
  <c r="BI312" i="6"/>
  <c r="BH312" i="6"/>
  <c r="BG312" i="6"/>
  <c r="BF312" i="6"/>
  <c r="T312" i="6"/>
  <c r="R312" i="6"/>
  <c r="P312" i="6"/>
  <c r="BI310" i="6"/>
  <c r="BH310" i="6"/>
  <c r="BG310" i="6"/>
  <c r="BF310" i="6"/>
  <c r="T310" i="6"/>
  <c r="R310" i="6"/>
  <c r="P310" i="6"/>
  <c r="BI308" i="6"/>
  <c r="BH308" i="6"/>
  <c r="BG308" i="6"/>
  <c r="BF308" i="6"/>
  <c r="T308" i="6"/>
  <c r="R308" i="6"/>
  <c r="P308" i="6"/>
  <c r="BI305" i="6"/>
  <c r="BH305" i="6"/>
  <c r="BG305" i="6"/>
  <c r="BF305" i="6"/>
  <c r="T305" i="6"/>
  <c r="R305" i="6"/>
  <c r="P305" i="6"/>
  <c r="BI302" i="6"/>
  <c r="BH302" i="6"/>
  <c r="BG302" i="6"/>
  <c r="BF302" i="6"/>
  <c r="T302" i="6"/>
  <c r="R302" i="6"/>
  <c r="P302"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1" i="6"/>
  <c r="BH291" i="6"/>
  <c r="BG291" i="6"/>
  <c r="BF291" i="6"/>
  <c r="T291" i="6"/>
  <c r="R291" i="6"/>
  <c r="P291" i="6"/>
  <c r="BI289" i="6"/>
  <c r="BH289" i="6"/>
  <c r="BG289" i="6"/>
  <c r="BF289" i="6"/>
  <c r="T289" i="6"/>
  <c r="R289" i="6"/>
  <c r="P289" i="6"/>
  <c r="BI287" i="6"/>
  <c r="BH287" i="6"/>
  <c r="BG287" i="6"/>
  <c r="BF287" i="6"/>
  <c r="T287" i="6"/>
  <c r="R287" i="6"/>
  <c r="P287" i="6"/>
  <c r="BI285" i="6"/>
  <c r="BH285" i="6"/>
  <c r="BG285" i="6"/>
  <c r="BF285" i="6"/>
  <c r="T285" i="6"/>
  <c r="R285" i="6"/>
  <c r="P285" i="6"/>
  <c r="BI282" i="6"/>
  <c r="BH282" i="6"/>
  <c r="BG282" i="6"/>
  <c r="BF282" i="6"/>
  <c r="T282" i="6"/>
  <c r="R282" i="6"/>
  <c r="P282" i="6"/>
  <c r="BI279" i="6"/>
  <c r="BH279" i="6"/>
  <c r="BG279" i="6"/>
  <c r="BF279" i="6"/>
  <c r="T279" i="6"/>
  <c r="R279" i="6"/>
  <c r="P279" i="6"/>
  <c r="BI276" i="6"/>
  <c r="BH276" i="6"/>
  <c r="BG276" i="6"/>
  <c r="BF276" i="6"/>
  <c r="T276" i="6"/>
  <c r="R276" i="6"/>
  <c r="P276" i="6"/>
  <c r="BI273" i="6"/>
  <c r="BH273" i="6"/>
  <c r="BG273" i="6"/>
  <c r="BF273" i="6"/>
  <c r="T273" i="6"/>
  <c r="R273" i="6"/>
  <c r="P273" i="6"/>
  <c r="BI270" i="6"/>
  <c r="BH270" i="6"/>
  <c r="BG270" i="6"/>
  <c r="BF270" i="6"/>
  <c r="T270" i="6"/>
  <c r="R270" i="6"/>
  <c r="P270" i="6"/>
  <c r="BI267" i="6"/>
  <c r="BH267" i="6"/>
  <c r="BG267" i="6"/>
  <c r="BF267" i="6"/>
  <c r="T267" i="6"/>
  <c r="R267" i="6"/>
  <c r="P267" i="6"/>
  <c r="BI264" i="6"/>
  <c r="BH264" i="6"/>
  <c r="BG264" i="6"/>
  <c r="BF264" i="6"/>
  <c r="T264" i="6"/>
  <c r="R264" i="6"/>
  <c r="P264" i="6"/>
  <c r="BI262" i="6"/>
  <c r="BH262" i="6"/>
  <c r="BG262" i="6"/>
  <c r="BF262" i="6"/>
  <c r="T262" i="6"/>
  <c r="R262" i="6"/>
  <c r="P262" i="6"/>
  <c r="BI259" i="6"/>
  <c r="BH259" i="6"/>
  <c r="BG259" i="6"/>
  <c r="BF259" i="6"/>
  <c r="T259" i="6"/>
  <c r="R259" i="6"/>
  <c r="P259" i="6"/>
  <c r="BI256" i="6"/>
  <c r="BH256" i="6"/>
  <c r="BG256" i="6"/>
  <c r="BF256" i="6"/>
  <c r="T256" i="6"/>
  <c r="R256" i="6"/>
  <c r="P256"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2" i="6"/>
  <c r="BH242" i="6"/>
  <c r="BG242" i="6"/>
  <c r="BF242" i="6"/>
  <c r="T242" i="6"/>
  <c r="R242" i="6"/>
  <c r="P242" i="6"/>
  <c r="BI240" i="6"/>
  <c r="BH240" i="6"/>
  <c r="BG240" i="6"/>
  <c r="BF240" i="6"/>
  <c r="T240" i="6"/>
  <c r="R240" i="6"/>
  <c r="P240" i="6"/>
  <c r="BI238" i="6"/>
  <c r="BH238" i="6"/>
  <c r="BG238" i="6"/>
  <c r="BF238" i="6"/>
  <c r="T238" i="6"/>
  <c r="R238" i="6"/>
  <c r="P238" i="6"/>
  <c r="BI236" i="6"/>
  <c r="BH236" i="6"/>
  <c r="BG236" i="6"/>
  <c r="BF236" i="6"/>
  <c r="T236" i="6"/>
  <c r="R236" i="6"/>
  <c r="P236"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4" i="6"/>
  <c r="BH224" i="6"/>
  <c r="BG224" i="6"/>
  <c r="BF224" i="6"/>
  <c r="T224" i="6"/>
  <c r="R224" i="6"/>
  <c r="P224" i="6"/>
  <c r="BI221" i="6"/>
  <c r="BH221" i="6"/>
  <c r="BG221" i="6"/>
  <c r="BF221" i="6"/>
  <c r="T221" i="6"/>
  <c r="R221" i="6"/>
  <c r="P221" i="6"/>
  <c r="BI218" i="6"/>
  <c r="BH218" i="6"/>
  <c r="BG218" i="6"/>
  <c r="BF218" i="6"/>
  <c r="T218" i="6"/>
  <c r="R218" i="6"/>
  <c r="P218" i="6"/>
  <c r="BI215" i="6"/>
  <c r="BH215" i="6"/>
  <c r="BG215" i="6"/>
  <c r="BF215" i="6"/>
  <c r="T215" i="6"/>
  <c r="R215" i="6"/>
  <c r="P215" i="6"/>
  <c r="BI213" i="6"/>
  <c r="BH213" i="6"/>
  <c r="BG213" i="6"/>
  <c r="BF213" i="6"/>
  <c r="T213" i="6"/>
  <c r="R213" i="6"/>
  <c r="P213" i="6"/>
  <c r="BI210" i="6"/>
  <c r="BH210" i="6"/>
  <c r="BG210" i="6"/>
  <c r="BF210" i="6"/>
  <c r="T210" i="6"/>
  <c r="R210" i="6"/>
  <c r="P210" i="6"/>
  <c r="BI207" i="6"/>
  <c r="BH207" i="6"/>
  <c r="BG207" i="6"/>
  <c r="BF207" i="6"/>
  <c r="T207" i="6"/>
  <c r="R207" i="6"/>
  <c r="P207" i="6"/>
  <c r="BI204" i="6"/>
  <c r="BH204" i="6"/>
  <c r="BG204" i="6"/>
  <c r="BF204" i="6"/>
  <c r="T204" i="6"/>
  <c r="R204" i="6"/>
  <c r="P204" i="6"/>
  <c r="BI199" i="6"/>
  <c r="BH199" i="6"/>
  <c r="BG199" i="6"/>
  <c r="BF199" i="6"/>
  <c r="T199" i="6"/>
  <c r="R199" i="6"/>
  <c r="P199" i="6"/>
  <c r="BI196" i="6"/>
  <c r="BH196" i="6"/>
  <c r="BG196" i="6"/>
  <c r="BF196" i="6"/>
  <c r="T196" i="6"/>
  <c r="R196" i="6"/>
  <c r="P196" i="6"/>
  <c r="BI193" i="6"/>
  <c r="BH193" i="6"/>
  <c r="BG193" i="6"/>
  <c r="BF193" i="6"/>
  <c r="T193" i="6"/>
  <c r="R193" i="6"/>
  <c r="P193" i="6"/>
  <c r="BI190" i="6"/>
  <c r="BH190" i="6"/>
  <c r="BG190" i="6"/>
  <c r="BF190" i="6"/>
  <c r="T190" i="6"/>
  <c r="R190" i="6"/>
  <c r="P190" i="6"/>
  <c r="BI185" i="6"/>
  <c r="BH185" i="6"/>
  <c r="BG185" i="6"/>
  <c r="BF185" i="6"/>
  <c r="T185" i="6"/>
  <c r="R185" i="6"/>
  <c r="P185" i="6"/>
  <c r="BI180" i="6"/>
  <c r="BH180" i="6"/>
  <c r="BG180" i="6"/>
  <c r="BF180" i="6"/>
  <c r="T180" i="6"/>
  <c r="R180" i="6"/>
  <c r="P180" i="6"/>
  <c r="BI171" i="6"/>
  <c r="BH171" i="6"/>
  <c r="BG171" i="6"/>
  <c r="BF171" i="6"/>
  <c r="T171" i="6"/>
  <c r="R171" i="6"/>
  <c r="P171" i="6"/>
  <c r="BI162" i="6"/>
  <c r="BH162" i="6"/>
  <c r="BG162" i="6"/>
  <c r="BF162" i="6"/>
  <c r="T162" i="6"/>
  <c r="R162" i="6"/>
  <c r="P162" i="6"/>
  <c r="BI160" i="6"/>
  <c r="BH160" i="6"/>
  <c r="BG160" i="6"/>
  <c r="BF160" i="6"/>
  <c r="T160" i="6"/>
  <c r="R160" i="6"/>
  <c r="P160" i="6"/>
  <c r="BI158" i="6"/>
  <c r="BH158" i="6"/>
  <c r="BG158" i="6"/>
  <c r="BF158" i="6"/>
  <c r="T158" i="6"/>
  <c r="R158" i="6"/>
  <c r="P158"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6" i="6"/>
  <c r="BH146" i="6"/>
  <c r="BG146" i="6"/>
  <c r="BF146" i="6"/>
  <c r="T146" i="6"/>
  <c r="R146" i="6"/>
  <c r="P146" i="6"/>
  <c r="BI144" i="6"/>
  <c r="BH144" i="6"/>
  <c r="BG144" i="6"/>
  <c r="BF144" i="6"/>
  <c r="T144" i="6"/>
  <c r="R144" i="6"/>
  <c r="P144" i="6"/>
  <c r="BI140" i="6"/>
  <c r="BH140" i="6"/>
  <c r="BG140" i="6"/>
  <c r="BF140" i="6"/>
  <c r="T140" i="6"/>
  <c r="R140" i="6"/>
  <c r="P140" i="6"/>
  <c r="BI138" i="6"/>
  <c r="BH138" i="6"/>
  <c r="BG138" i="6"/>
  <c r="BF138" i="6"/>
  <c r="T138" i="6"/>
  <c r="R138" i="6"/>
  <c r="P138" i="6"/>
  <c r="BI135" i="6"/>
  <c r="BH135" i="6"/>
  <c r="BG135" i="6"/>
  <c r="BF135" i="6"/>
  <c r="T135" i="6"/>
  <c r="R135" i="6"/>
  <c r="P135" i="6"/>
  <c r="BI133" i="6"/>
  <c r="BH133" i="6"/>
  <c r="BG133" i="6"/>
  <c r="BF133" i="6"/>
  <c r="T133" i="6"/>
  <c r="R133" i="6"/>
  <c r="P133" i="6"/>
  <c r="J126" i="6"/>
  <c r="F126" i="6"/>
  <c r="F124" i="6"/>
  <c r="E122" i="6"/>
  <c r="J93" i="6"/>
  <c r="F93" i="6"/>
  <c r="F91" i="6"/>
  <c r="E89" i="6"/>
  <c r="J26" i="6"/>
  <c r="E26" i="6"/>
  <c r="J94" i="6"/>
  <c r="J25" i="6"/>
  <c r="J20" i="6"/>
  <c r="E20" i="6"/>
  <c r="F94" i="6"/>
  <c r="J19" i="6"/>
  <c r="J14" i="6"/>
  <c r="J124" i="6"/>
  <c r="E7" i="6"/>
  <c r="E118" i="6"/>
  <c r="J39" i="5"/>
  <c r="J38" i="5"/>
  <c r="AY100" i="1"/>
  <c r="J37" i="5"/>
  <c r="AX100" i="1"/>
  <c r="BI524" i="5"/>
  <c r="BH524" i="5"/>
  <c r="BG524" i="5"/>
  <c r="BF524" i="5"/>
  <c r="T524" i="5"/>
  <c r="R524" i="5"/>
  <c r="P524" i="5"/>
  <c r="BI521" i="5"/>
  <c r="BH521" i="5"/>
  <c r="BG521" i="5"/>
  <c r="BF521" i="5"/>
  <c r="T521" i="5"/>
  <c r="R521" i="5"/>
  <c r="P521" i="5"/>
  <c r="BI518" i="5"/>
  <c r="BH518" i="5"/>
  <c r="BG518" i="5"/>
  <c r="BF518" i="5"/>
  <c r="T518" i="5"/>
  <c r="R518" i="5"/>
  <c r="P518" i="5"/>
  <c r="BI515" i="5"/>
  <c r="BH515" i="5"/>
  <c r="BG515" i="5"/>
  <c r="BF515" i="5"/>
  <c r="T515" i="5"/>
  <c r="R515" i="5"/>
  <c r="P515" i="5"/>
  <c r="BI512" i="5"/>
  <c r="BH512" i="5"/>
  <c r="BG512" i="5"/>
  <c r="BF512" i="5"/>
  <c r="T512" i="5"/>
  <c r="R512" i="5"/>
  <c r="P512" i="5"/>
  <c r="BI509" i="5"/>
  <c r="BH509" i="5"/>
  <c r="BG509" i="5"/>
  <c r="BF509" i="5"/>
  <c r="T509" i="5"/>
  <c r="R509" i="5"/>
  <c r="P509" i="5"/>
  <c r="BI507" i="5"/>
  <c r="BH507" i="5"/>
  <c r="BG507" i="5"/>
  <c r="BF507" i="5"/>
  <c r="T507" i="5"/>
  <c r="R507" i="5"/>
  <c r="P507" i="5"/>
  <c r="BI504" i="5"/>
  <c r="BH504" i="5"/>
  <c r="BG504" i="5"/>
  <c r="BF504" i="5"/>
  <c r="T504" i="5"/>
  <c r="R504" i="5"/>
  <c r="P504" i="5"/>
  <c r="BI501" i="5"/>
  <c r="BH501" i="5"/>
  <c r="BG501" i="5"/>
  <c r="BF501" i="5"/>
  <c r="T501" i="5"/>
  <c r="R501" i="5"/>
  <c r="P501" i="5"/>
  <c r="BI498" i="5"/>
  <c r="BH498" i="5"/>
  <c r="BG498" i="5"/>
  <c r="BF498" i="5"/>
  <c r="T498" i="5"/>
  <c r="R498" i="5"/>
  <c r="P498" i="5"/>
  <c r="BI496" i="5"/>
  <c r="BH496" i="5"/>
  <c r="BG496" i="5"/>
  <c r="BF496" i="5"/>
  <c r="T496" i="5"/>
  <c r="R496" i="5"/>
  <c r="P496" i="5"/>
  <c r="BI493" i="5"/>
  <c r="BH493" i="5"/>
  <c r="BG493" i="5"/>
  <c r="BF493" i="5"/>
  <c r="T493" i="5"/>
  <c r="R493" i="5"/>
  <c r="P493" i="5"/>
  <c r="BI491" i="5"/>
  <c r="BH491" i="5"/>
  <c r="BG491" i="5"/>
  <c r="BF491" i="5"/>
  <c r="T491" i="5"/>
  <c r="R491" i="5"/>
  <c r="P491" i="5"/>
  <c r="BI489" i="5"/>
  <c r="BH489" i="5"/>
  <c r="BG489" i="5"/>
  <c r="BF489" i="5"/>
  <c r="T489" i="5"/>
  <c r="R489" i="5"/>
  <c r="P489" i="5"/>
  <c r="BI487" i="5"/>
  <c r="BH487" i="5"/>
  <c r="BG487" i="5"/>
  <c r="BF487" i="5"/>
  <c r="T487" i="5"/>
  <c r="R487" i="5"/>
  <c r="P487" i="5"/>
  <c r="BI485" i="5"/>
  <c r="BH485" i="5"/>
  <c r="BG485" i="5"/>
  <c r="BF485" i="5"/>
  <c r="T485" i="5"/>
  <c r="R485" i="5"/>
  <c r="P485" i="5"/>
  <c r="BI483" i="5"/>
  <c r="BH483" i="5"/>
  <c r="BG483" i="5"/>
  <c r="BF483" i="5"/>
  <c r="T483" i="5"/>
  <c r="R483" i="5"/>
  <c r="P483" i="5"/>
  <c r="BI481" i="5"/>
  <c r="BH481" i="5"/>
  <c r="BG481" i="5"/>
  <c r="BF481" i="5"/>
  <c r="T481" i="5"/>
  <c r="R481" i="5"/>
  <c r="P481" i="5"/>
  <c r="BI479" i="5"/>
  <c r="BH479" i="5"/>
  <c r="BG479" i="5"/>
  <c r="BF479" i="5"/>
  <c r="T479" i="5"/>
  <c r="R479" i="5"/>
  <c r="P479" i="5"/>
  <c r="BI477" i="5"/>
  <c r="BH477" i="5"/>
  <c r="BG477" i="5"/>
  <c r="BF477" i="5"/>
  <c r="T477" i="5"/>
  <c r="R477" i="5"/>
  <c r="P477" i="5"/>
  <c r="BI475" i="5"/>
  <c r="BH475" i="5"/>
  <c r="BG475" i="5"/>
  <c r="BF475" i="5"/>
  <c r="T475" i="5"/>
  <c r="R475" i="5"/>
  <c r="P475" i="5"/>
  <c r="BI473" i="5"/>
  <c r="BH473" i="5"/>
  <c r="BG473" i="5"/>
  <c r="BF473" i="5"/>
  <c r="T473" i="5"/>
  <c r="R473" i="5"/>
  <c r="P473" i="5"/>
  <c r="BI472" i="5"/>
  <c r="BH472" i="5"/>
  <c r="BG472" i="5"/>
  <c r="BF472" i="5"/>
  <c r="T472" i="5"/>
  <c r="R472" i="5"/>
  <c r="P472" i="5"/>
  <c r="BI469" i="5"/>
  <c r="BH469" i="5"/>
  <c r="BG469" i="5"/>
  <c r="BF469" i="5"/>
  <c r="T469" i="5"/>
  <c r="R469" i="5"/>
  <c r="P469"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3" i="5"/>
  <c r="BH453" i="5"/>
  <c r="BG453" i="5"/>
  <c r="BF453" i="5"/>
  <c r="T453" i="5"/>
  <c r="R453" i="5"/>
  <c r="P453" i="5"/>
  <c r="BI451" i="5"/>
  <c r="BH451" i="5"/>
  <c r="BG451" i="5"/>
  <c r="BF451" i="5"/>
  <c r="T451" i="5"/>
  <c r="R451" i="5"/>
  <c r="P451" i="5"/>
  <c r="BI449" i="5"/>
  <c r="BH449" i="5"/>
  <c r="BG449" i="5"/>
  <c r="BF449" i="5"/>
  <c r="T449" i="5"/>
  <c r="R449" i="5"/>
  <c r="P449" i="5"/>
  <c r="BI447" i="5"/>
  <c r="BH447" i="5"/>
  <c r="BG447" i="5"/>
  <c r="BF447" i="5"/>
  <c r="T447" i="5"/>
  <c r="R447" i="5"/>
  <c r="P447"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5" i="5"/>
  <c r="BH435" i="5"/>
  <c r="BG435" i="5"/>
  <c r="BF435" i="5"/>
  <c r="T435" i="5"/>
  <c r="R435" i="5"/>
  <c r="P435" i="5"/>
  <c r="BI433" i="5"/>
  <c r="BH433" i="5"/>
  <c r="BG433" i="5"/>
  <c r="BF433" i="5"/>
  <c r="T433" i="5"/>
  <c r="R433" i="5"/>
  <c r="P433" i="5"/>
  <c r="BI431" i="5"/>
  <c r="BH431" i="5"/>
  <c r="BG431" i="5"/>
  <c r="BF431" i="5"/>
  <c r="T431" i="5"/>
  <c r="R431" i="5"/>
  <c r="P431" i="5"/>
  <c r="BI429" i="5"/>
  <c r="BH429" i="5"/>
  <c r="BG429" i="5"/>
  <c r="BF429" i="5"/>
  <c r="T429" i="5"/>
  <c r="R429" i="5"/>
  <c r="P429" i="5"/>
  <c r="BI427" i="5"/>
  <c r="BH427" i="5"/>
  <c r="BG427" i="5"/>
  <c r="BF427" i="5"/>
  <c r="T427" i="5"/>
  <c r="R427" i="5"/>
  <c r="P427" i="5"/>
  <c r="BI425" i="5"/>
  <c r="BH425" i="5"/>
  <c r="BG425" i="5"/>
  <c r="BF425" i="5"/>
  <c r="T425" i="5"/>
  <c r="R425" i="5"/>
  <c r="P425" i="5"/>
  <c r="BI423" i="5"/>
  <c r="BH423" i="5"/>
  <c r="BG423" i="5"/>
  <c r="BF423" i="5"/>
  <c r="T423" i="5"/>
  <c r="R423" i="5"/>
  <c r="P423" i="5"/>
  <c r="BI421" i="5"/>
  <c r="BH421" i="5"/>
  <c r="BG421" i="5"/>
  <c r="BF421" i="5"/>
  <c r="T421" i="5"/>
  <c r="R421" i="5"/>
  <c r="P421" i="5"/>
  <c r="BI419" i="5"/>
  <c r="BH419" i="5"/>
  <c r="BG419" i="5"/>
  <c r="BF419" i="5"/>
  <c r="T419" i="5"/>
  <c r="R419" i="5"/>
  <c r="P419" i="5"/>
  <c r="BI417" i="5"/>
  <c r="BH417" i="5"/>
  <c r="BG417" i="5"/>
  <c r="BF417" i="5"/>
  <c r="T417" i="5"/>
  <c r="R417" i="5"/>
  <c r="P417" i="5"/>
  <c r="BI415" i="5"/>
  <c r="BH415" i="5"/>
  <c r="BG415" i="5"/>
  <c r="BF415" i="5"/>
  <c r="T415" i="5"/>
  <c r="R415" i="5"/>
  <c r="P415" i="5"/>
  <c r="BI413" i="5"/>
  <c r="BH413" i="5"/>
  <c r="BG413" i="5"/>
  <c r="BF413" i="5"/>
  <c r="T413" i="5"/>
  <c r="R413" i="5"/>
  <c r="P413" i="5"/>
  <c r="BI411" i="5"/>
  <c r="BH411" i="5"/>
  <c r="BG411" i="5"/>
  <c r="BF411" i="5"/>
  <c r="T411" i="5"/>
  <c r="R411" i="5"/>
  <c r="P411" i="5"/>
  <c r="BI409" i="5"/>
  <c r="BH409" i="5"/>
  <c r="BG409" i="5"/>
  <c r="BF409" i="5"/>
  <c r="T409" i="5"/>
  <c r="R409" i="5"/>
  <c r="P409" i="5"/>
  <c r="BI407" i="5"/>
  <c r="BH407" i="5"/>
  <c r="BG407" i="5"/>
  <c r="BF407" i="5"/>
  <c r="T407" i="5"/>
  <c r="R407" i="5"/>
  <c r="P407" i="5"/>
  <c r="BI404" i="5"/>
  <c r="BH404" i="5"/>
  <c r="BG404" i="5"/>
  <c r="BF404" i="5"/>
  <c r="T404" i="5"/>
  <c r="R404" i="5"/>
  <c r="P404" i="5"/>
  <c r="BI402" i="5"/>
  <c r="BH402" i="5"/>
  <c r="BG402" i="5"/>
  <c r="BF402" i="5"/>
  <c r="T402" i="5"/>
  <c r="R402" i="5"/>
  <c r="P402" i="5"/>
  <c r="BI400" i="5"/>
  <c r="BH400" i="5"/>
  <c r="BG400" i="5"/>
  <c r="BF400" i="5"/>
  <c r="T400" i="5"/>
  <c r="R400" i="5"/>
  <c r="P400" i="5"/>
  <c r="BI398" i="5"/>
  <c r="BH398" i="5"/>
  <c r="BG398" i="5"/>
  <c r="BF398" i="5"/>
  <c r="T398" i="5"/>
  <c r="R398" i="5"/>
  <c r="P398" i="5"/>
  <c r="BI396" i="5"/>
  <c r="BH396" i="5"/>
  <c r="BG396" i="5"/>
  <c r="BF396" i="5"/>
  <c r="T396" i="5"/>
  <c r="R396" i="5"/>
  <c r="P396" i="5"/>
  <c r="BI394" i="5"/>
  <c r="BH394" i="5"/>
  <c r="BG394" i="5"/>
  <c r="BF394" i="5"/>
  <c r="T394" i="5"/>
  <c r="R394" i="5"/>
  <c r="P394" i="5"/>
  <c r="BI392" i="5"/>
  <c r="BH392" i="5"/>
  <c r="BG392" i="5"/>
  <c r="BF392" i="5"/>
  <c r="T392" i="5"/>
  <c r="R392" i="5"/>
  <c r="P392" i="5"/>
  <c r="BI390" i="5"/>
  <c r="BH390" i="5"/>
  <c r="BG390" i="5"/>
  <c r="BF390" i="5"/>
  <c r="T390" i="5"/>
  <c r="R390" i="5"/>
  <c r="P390" i="5"/>
  <c r="BI388" i="5"/>
  <c r="BH388" i="5"/>
  <c r="BG388" i="5"/>
  <c r="BF388" i="5"/>
  <c r="T388" i="5"/>
  <c r="R388" i="5"/>
  <c r="P388" i="5"/>
  <c r="BI386" i="5"/>
  <c r="BH386" i="5"/>
  <c r="BG386" i="5"/>
  <c r="BF386" i="5"/>
  <c r="T386" i="5"/>
  <c r="R386" i="5"/>
  <c r="P386" i="5"/>
  <c r="BI384" i="5"/>
  <c r="BH384" i="5"/>
  <c r="BG384" i="5"/>
  <c r="BF384" i="5"/>
  <c r="T384" i="5"/>
  <c r="R384" i="5"/>
  <c r="P384" i="5"/>
  <c r="BI382" i="5"/>
  <c r="BH382" i="5"/>
  <c r="BG382" i="5"/>
  <c r="BF382" i="5"/>
  <c r="T382" i="5"/>
  <c r="R382" i="5"/>
  <c r="P382" i="5"/>
  <c r="BI380" i="5"/>
  <c r="BH380" i="5"/>
  <c r="BG380" i="5"/>
  <c r="BF380" i="5"/>
  <c r="T380" i="5"/>
  <c r="R380" i="5"/>
  <c r="P380" i="5"/>
  <c r="BI378" i="5"/>
  <c r="BH378" i="5"/>
  <c r="BG378" i="5"/>
  <c r="BF378" i="5"/>
  <c r="T378" i="5"/>
  <c r="R378" i="5"/>
  <c r="P378" i="5"/>
  <c r="BI376" i="5"/>
  <c r="BH376" i="5"/>
  <c r="BG376" i="5"/>
  <c r="BF376" i="5"/>
  <c r="T376" i="5"/>
  <c r="R376" i="5"/>
  <c r="P376" i="5"/>
  <c r="BI374" i="5"/>
  <c r="BH374" i="5"/>
  <c r="BG374" i="5"/>
  <c r="BF374" i="5"/>
  <c r="T374" i="5"/>
  <c r="R374" i="5"/>
  <c r="P374" i="5"/>
  <c r="BI372" i="5"/>
  <c r="BH372" i="5"/>
  <c r="BG372" i="5"/>
  <c r="BF372" i="5"/>
  <c r="T372" i="5"/>
  <c r="R372" i="5"/>
  <c r="P372" i="5"/>
  <c r="BI370" i="5"/>
  <c r="BH370" i="5"/>
  <c r="BG370" i="5"/>
  <c r="BF370" i="5"/>
  <c r="T370" i="5"/>
  <c r="R370" i="5"/>
  <c r="P370" i="5"/>
  <c r="BI368" i="5"/>
  <c r="BH368" i="5"/>
  <c r="BG368" i="5"/>
  <c r="BF368" i="5"/>
  <c r="T368" i="5"/>
  <c r="R368" i="5"/>
  <c r="P368" i="5"/>
  <c r="BI366" i="5"/>
  <c r="BH366" i="5"/>
  <c r="BG366" i="5"/>
  <c r="BF366" i="5"/>
  <c r="T366" i="5"/>
  <c r="R366" i="5"/>
  <c r="P366" i="5"/>
  <c r="BI364" i="5"/>
  <c r="BH364" i="5"/>
  <c r="BG364" i="5"/>
  <c r="BF364" i="5"/>
  <c r="T364" i="5"/>
  <c r="R364" i="5"/>
  <c r="P364" i="5"/>
  <c r="BI362" i="5"/>
  <c r="BH362" i="5"/>
  <c r="BG362" i="5"/>
  <c r="BF362" i="5"/>
  <c r="T362" i="5"/>
  <c r="R362" i="5"/>
  <c r="P362" i="5"/>
  <c r="BI360" i="5"/>
  <c r="BH360" i="5"/>
  <c r="BG360" i="5"/>
  <c r="BF360" i="5"/>
  <c r="T360" i="5"/>
  <c r="R360" i="5"/>
  <c r="P360" i="5"/>
  <c r="BI358" i="5"/>
  <c r="BH358" i="5"/>
  <c r="BG358" i="5"/>
  <c r="BF358" i="5"/>
  <c r="T358" i="5"/>
  <c r="R358" i="5"/>
  <c r="P358" i="5"/>
  <c r="BI356" i="5"/>
  <c r="BH356" i="5"/>
  <c r="BG356" i="5"/>
  <c r="BF356" i="5"/>
  <c r="T356" i="5"/>
  <c r="R356" i="5"/>
  <c r="P356" i="5"/>
  <c r="BI354" i="5"/>
  <c r="BH354" i="5"/>
  <c r="BG354" i="5"/>
  <c r="BF354" i="5"/>
  <c r="T354" i="5"/>
  <c r="R354" i="5"/>
  <c r="P354" i="5"/>
  <c r="BI352" i="5"/>
  <c r="BH352" i="5"/>
  <c r="BG352" i="5"/>
  <c r="BF352" i="5"/>
  <c r="T352" i="5"/>
  <c r="R352" i="5"/>
  <c r="P352" i="5"/>
  <c r="BI350" i="5"/>
  <c r="BH350" i="5"/>
  <c r="BG350" i="5"/>
  <c r="BF350" i="5"/>
  <c r="T350" i="5"/>
  <c r="R350" i="5"/>
  <c r="P350" i="5"/>
  <c r="BI348" i="5"/>
  <c r="BH348" i="5"/>
  <c r="BG348" i="5"/>
  <c r="BF348" i="5"/>
  <c r="T348" i="5"/>
  <c r="R348" i="5"/>
  <c r="P348" i="5"/>
  <c r="BI346" i="5"/>
  <c r="BH346" i="5"/>
  <c r="BG346" i="5"/>
  <c r="BF346" i="5"/>
  <c r="T346" i="5"/>
  <c r="R346" i="5"/>
  <c r="P346" i="5"/>
  <c r="BI344" i="5"/>
  <c r="BH344" i="5"/>
  <c r="BG344" i="5"/>
  <c r="BF344" i="5"/>
  <c r="T344" i="5"/>
  <c r="R344" i="5"/>
  <c r="P344" i="5"/>
  <c r="BI342" i="5"/>
  <c r="BH342" i="5"/>
  <c r="BG342" i="5"/>
  <c r="BF342" i="5"/>
  <c r="T342" i="5"/>
  <c r="R342" i="5"/>
  <c r="P342" i="5"/>
  <c r="BI339" i="5"/>
  <c r="BH339" i="5"/>
  <c r="BG339" i="5"/>
  <c r="BF339" i="5"/>
  <c r="T339" i="5"/>
  <c r="R339" i="5"/>
  <c r="P339" i="5"/>
  <c r="BI337" i="5"/>
  <c r="BH337" i="5"/>
  <c r="BG337" i="5"/>
  <c r="BF337" i="5"/>
  <c r="T337" i="5"/>
  <c r="R337" i="5"/>
  <c r="P337" i="5"/>
  <c r="BI335" i="5"/>
  <c r="BH335" i="5"/>
  <c r="BG335" i="5"/>
  <c r="BF335" i="5"/>
  <c r="T335" i="5"/>
  <c r="R335" i="5"/>
  <c r="P335" i="5"/>
  <c r="BI333" i="5"/>
  <c r="BH333" i="5"/>
  <c r="BG333" i="5"/>
  <c r="BF333" i="5"/>
  <c r="T333" i="5"/>
  <c r="R333" i="5"/>
  <c r="P333" i="5"/>
  <c r="BI331" i="5"/>
  <c r="BH331" i="5"/>
  <c r="BG331" i="5"/>
  <c r="BF331" i="5"/>
  <c r="T331" i="5"/>
  <c r="R331" i="5"/>
  <c r="P331" i="5"/>
  <c r="BI329" i="5"/>
  <c r="BH329" i="5"/>
  <c r="BG329" i="5"/>
  <c r="BF329" i="5"/>
  <c r="T329" i="5"/>
  <c r="R329" i="5"/>
  <c r="P329" i="5"/>
  <c r="BI327" i="5"/>
  <c r="BH327" i="5"/>
  <c r="BG327" i="5"/>
  <c r="BF327" i="5"/>
  <c r="T327" i="5"/>
  <c r="R327" i="5"/>
  <c r="P327" i="5"/>
  <c r="BI325" i="5"/>
  <c r="BH325" i="5"/>
  <c r="BG325" i="5"/>
  <c r="BF325" i="5"/>
  <c r="T325" i="5"/>
  <c r="R325" i="5"/>
  <c r="P325" i="5"/>
  <c r="BI322" i="5"/>
  <c r="BH322" i="5"/>
  <c r="BG322" i="5"/>
  <c r="BF322" i="5"/>
  <c r="T322" i="5"/>
  <c r="R322" i="5"/>
  <c r="P322" i="5"/>
  <c r="BI319" i="5"/>
  <c r="BH319" i="5"/>
  <c r="BG319" i="5"/>
  <c r="BF319" i="5"/>
  <c r="T319" i="5"/>
  <c r="R319" i="5"/>
  <c r="P319" i="5"/>
  <c r="BI316" i="5"/>
  <c r="BH316" i="5"/>
  <c r="BG316" i="5"/>
  <c r="BF316" i="5"/>
  <c r="T316" i="5"/>
  <c r="R316" i="5"/>
  <c r="P316" i="5"/>
  <c r="BI310" i="5"/>
  <c r="BH310" i="5"/>
  <c r="BG310" i="5"/>
  <c r="BF310" i="5"/>
  <c r="T310" i="5"/>
  <c r="R310" i="5"/>
  <c r="P310" i="5"/>
  <c r="BI304" i="5"/>
  <c r="BH304" i="5"/>
  <c r="BG304" i="5"/>
  <c r="BF304" i="5"/>
  <c r="T304" i="5"/>
  <c r="R304" i="5"/>
  <c r="P304" i="5"/>
  <c r="BI298" i="5"/>
  <c r="BH298" i="5"/>
  <c r="BG298" i="5"/>
  <c r="BF298" i="5"/>
  <c r="T298" i="5"/>
  <c r="R298" i="5"/>
  <c r="P298" i="5"/>
  <c r="BI292" i="5"/>
  <c r="BH292" i="5"/>
  <c r="BG292" i="5"/>
  <c r="BF292" i="5"/>
  <c r="T292" i="5"/>
  <c r="R292" i="5"/>
  <c r="P292"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5" i="5"/>
  <c r="BH275" i="5"/>
  <c r="BG275" i="5"/>
  <c r="BF275" i="5"/>
  <c r="T275" i="5"/>
  <c r="R275" i="5"/>
  <c r="P275"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4" i="5"/>
  <c r="BH234" i="5"/>
  <c r="BG234" i="5"/>
  <c r="BF234" i="5"/>
  <c r="T234" i="5"/>
  <c r="R234" i="5"/>
  <c r="P234" i="5"/>
  <c r="BI232" i="5"/>
  <c r="BH232" i="5"/>
  <c r="BG232" i="5"/>
  <c r="BF232" i="5"/>
  <c r="T232" i="5"/>
  <c r="R232" i="5"/>
  <c r="P232" i="5"/>
  <c r="BI230" i="5"/>
  <c r="BH230" i="5"/>
  <c r="BG230" i="5"/>
  <c r="BF230" i="5"/>
  <c r="T230" i="5"/>
  <c r="R230" i="5"/>
  <c r="P230" i="5"/>
  <c r="BI228" i="5"/>
  <c r="BH228" i="5"/>
  <c r="BG228" i="5"/>
  <c r="BF228" i="5"/>
  <c r="T228" i="5"/>
  <c r="R228" i="5"/>
  <c r="P228" i="5"/>
  <c r="BI226" i="5"/>
  <c r="BH226" i="5"/>
  <c r="BG226" i="5"/>
  <c r="BF226" i="5"/>
  <c r="T226" i="5"/>
  <c r="R226" i="5"/>
  <c r="P226" i="5"/>
  <c r="BI224" i="5"/>
  <c r="BH224" i="5"/>
  <c r="BG224" i="5"/>
  <c r="BF224" i="5"/>
  <c r="T224" i="5"/>
  <c r="R224" i="5"/>
  <c r="P224"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4" i="5"/>
  <c r="BH204" i="5"/>
  <c r="BG204" i="5"/>
  <c r="BF204" i="5"/>
  <c r="T204" i="5"/>
  <c r="R204" i="5"/>
  <c r="P204"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8" i="5"/>
  <c r="BH188" i="5"/>
  <c r="BG188" i="5"/>
  <c r="BF188" i="5"/>
  <c r="T188" i="5"/>
  <c r="R188" i="5"/>
  <c r="P188"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6" i="5"/>
  <c r="BH176" i="5"/>
  <c r="BG176" i="5"/>
  <c r="BF176" i="5"/>
  <c r="T176" i="5"/>
  <c r="R176" i="5"/>
  <c r="P176" i="5"/>
  <c r="BI174" i="5"/>
  <c r="BH174" i="5"/>
  <c r="BG174" i="5"/>
  <c r="BF174" i="5"/>
  <c r="T174" i="5"/>
  <c r="R174" i="5"/>
  <c r="P174" i="5"/>
  <c r="BI172" i="5"/>
  <c r="BH172" i="5"/>
  <c r="BG172" i="5"/>
  <c r="BF172" i="5"/>
  <c r="T172" i="5"/>
  <c r="R172" i="5"/>
  <c r="P172" i="5"/>
  <c r="BI170" i="5"/>
  <c r="BH170" i="5"/>
  <c r="BG170" i="5"/>
  <c r="BF170" i="5"/>
  <c r="T170" i="5"/>
  <c r="R170" i="5"/>
  <c r="P170" i="5"/>
  <c r="BI168" i="5"/>
  <c r="BH168" i="5"/>
  <c r="BG168" i="5"/>
  <c r="BF168" i="5"/>
  <c r="T168" i="5"/>
  <c r="R168" i="5"/>
  <c r="P168" i="5"/>
  <c r="BI166" i="5"/>
  <c r="BH166" i="5"/>
  <c r="BG166" i="5"/>
  <c r="BF166" i="5"/>
  <c r="T166" i="5"/>
  <c r="R166" i="5"/>
  <c r="P166" i="5"/>
  <c r="BI163" i="5"/>
  <c r="BH163" i="5"/>
  <c r="BG163" i="5"/>
  <c r="BF163" i="5"/>
  <c r="T163" i="5"/>
  <c r="R163" i="5"/>
  <c r="P163" i="5"/>
  <c r="BI160" i="5"/>
  <c r="BH160" i="5"/>
  <c r="BG160" i="5"/>
  <c r="BF160" i="5"/>
  <c r="T160" i="5"/>
  <c r="R160" i="5"/>
  <c r="P160" i="5"/>
  <c r="BI157" i="5"/>
  <c r="BH157" i="5"/>
  <c r="BG157" i="5"/>
  <c r="BF157" i="5"/>
  <c r="T157" i="5"/>
  <c r="R157" i="5"/>
  <c r="P157" i="5"/>
  <c r="BI154" i="5"/>
  <c r="BH154" i="5"/>
  <c r="BG154" i="5"/>
  <c r="BF154" i="5"/>
  <c r="T154" i="5"/>
  <c r="R154" i="5"/>
  <c r="P154" i="5"/>
  <c r="BI148" i="5"/>
  <c r="BH148" i="5"/>
  <c r="BG148" i="5"/>
  <c r="BF148" i="5"/>
  <c r="T148" i="5"/>
  <c r="R148" i="5"/>
  <c r="P148" i="5"/>
  <c r="BI146" i="5"/>
  <c r="BH146" i="5"/>
  <c r="BG146" i="5"/>
  <c r="BF146" i="5"/>
  <c r="T146" i="5"/>
  <c r="R146" i="5"/>
  <c r="P146" i="5"/>
  <c r="BI143" i="5"/>
  <c r="BH143" i="5"/>
  <c r="BG143" i="5"/>
  <c r="BF143" i="5"/>
  <c r="T143" i="5"/>
  <c r="R143" i="5"/>
  <c r="P143" i="5"/>
  <c r="BI140" i="5"/>
  <c r="BH140" i="5"/>
  <c r="BG140" i="5"/>
  <c r="BF140" i="5"/>
  <c r="T140" i="5"/>
  <c r="R140" i="5"/>
  <c r="P140" i="5"/>
  <c r="BI137" i="5"/>
  <c r="BH137" i="5"/>
  <c r="BG137" i="5"/>
  <c r="BF137" i="5"/>
  <c r="T137" i="5"/>
  <c r="R137" i="5"/>
  <c r="P137" i="5"/>
  <c r="BI134" i="5"/>
  <c r="BH134" i="5"/>
  <c r="BG134" i="5"/>
  <c r="BF134" i="5"/>
  <c r="T134" i="5"/>
  <c r="R134" i="5"/>
  <c r="P134" i="5"/>
  <c r="BI132" i="5"/>
  <c r="BH132" i="5"/>
  <c r="BG132" i="5"/>
  <c r="BF132" i="5"/>
  <c r="T132" i="5"/>
  <c r="R132" i="5"/>
  <c r="P132" i="5"/>
  <c r="J125" i="5"/>
  <c r="F125" i="5"/>
  <c r="F123" i="5"/>
  <c r="E121" i="5"/>
  <c r="J93" i="5"/>
  <c r="F93" i="5"/>
  <c r="F91" i="5"/>
  <c r="E89" i="5"/>
  <c r="J26" i="5"/>
  <c r="E26" i="5"/>
  <c r="J126" i="5"/>
  <c r="J25" i="5"/>
  <c r="J20" i="5"/>
  <c r="E20" i="5"/>
  <c r="F94" i="5"/>
  <c r="J19" i="5"/>
  <c r="J14" i="5"/>
  <c r="J123" i="5"/>
  <c r="E7" i="5"/>
  <c r="E85" i="5" s="1"/>
  <c r="J39" i="4"/>
  <c r="J38" i="4"/>
  <c r="AY99" i="1"/>
  <c r="J37" i="4"/>
  <c r="AX99" i="1" s="1"/>
  <c r="BI2308" i="4"/>
  <c r="BH2308" i="4"/>
  <c r="BG2308" i="4"/>
  <c r="BF2308" i="4"/>
  <c r="T2308" i="4"/>
  <c r="R2308" i="4"/>
  <c r="P2308" i="4"/>
  <c r="BI2307" i="4"/>
  <c r="BH2307" i="4"/>
  <c r="BG2307" i="4"/>
  <c r="BF2307" i="4"/>
  <c r="T2307" i="4"/>
  <c r="R2307" i="4"/>
  <c r="P2307" i="4"/>
  <c r="BI2305" i="4"/>
  <c r="BH2305" i="4"/>
  <c r="BG2305" i="4"/>
  <c r="BF2305" i="4"/>
  <c r="T2305" i="4"/>
  <c r="R2305" i="4"/>
  <c r="P2305" i="4"/>
  <c r="BI2302" i="4"/>
  <c r="BH2302" i="4"/>
  <c r="BG2302" i="4"/>
  <c r="BF2302" i="4"/>
  <c r="T2302" i="4"/>
  <c r="R2302" i="4"/>
  <c r="P2302" i="4"/>
  <c r="BI2292" i="4"/>
  <c r="BH2292" i="4"/>
  <c r="BG2292" i="4"/>
  <c r="BF2292" i="4"/>
  <c r="T2292" i="4"/>
  <c r="R2292" i="4"/>
  <c r="P2292" i="4"/>
  <c r="BI2288" i="4"/>
  <c r="BH2288" i="4"/>
  <c r="BG2288" i="4"/>
  <c r="BF2288" i="4"/>
  <c r="T2288" i="4"/>
  <c r="R2288" i="4"/>
  <c r="P2288" i="4"/>
  <c r="BI2287" i="4"/>
  <c r="BH2287" i="4"/>
  <c r="BG2287" i="4"/>
  <c r="BF2287" i="4"/>
  <c r="T2287" i="4"/>
  <c r="R2287" i="4"/>
  <c r="P2287" i="4"/>
  <c r="BI2284" i="4"/>
  <c r="BH2284" i="4"/>
  <c r="BG2284" i="4"/>
  <c r="BF2284" i="4"/>
  <c r="T2284" i="4"/>
  <c r="R2284" i="4"/>
  <c r="P2284" i="4"/>
  <c r="BI2149" i="4"/>
  <c r="BH2149" i="4"/>
  <c r="BG2149" i="4"/>
  <c r="BF2149" i="4"/>
  <c r="T2149" i="4"/>
  <c r="R2149" i="4"/>
  <c r="P2149" i="4"/>
  <c r="BI2138" i="4"/>
  <c r="BH2138" i="4"/>
  <c r="BG2138" i="4"/>
  <c r="BF2138" i="4"/>
  <c r="T2138" i="4"/>
  <c r="R2138" i="4"/>
  <c r="P2138" i="4"/>
  <c r="BI2133" i="4"/>
  <c r="BH2133" i="4"/>
  <c r="BG2133" i="4"/>
  <c r="BF2133" i="4"/>
  <c r="T2133" i="4"/>
  <c r="R2133" i="4"/>
  <c r="P2133" i="4"/>
  <c r="BI2130" i="4"/>
  <c r="BH2130" i="4"/>
  <c r="BG2130" i="4"/>
  <c r="BF2130" i="4"/>
  <c r="T2130" i="4"/>
  <c r="R2130" i="4"/>
  <c r="P2130" i="4"/>
  <c r="BI2128" i="4"/>
  <c r="BH2128" i="4"/>
  <c r="BG2128" i="4"/>
  <c r="BF2128" i="4"/>
  <c r="T2128" i="4"/>
  <c r="R2128" i="4"/>
  <c r="P2128" i="4"/>
  <c r="BI2061" i="4"/>
  <c r="BH2061" i="4"/>
  <c r="BG2061" i="4"/>
  <c r="BF2061" i="4"/>
  <c r="T2061" i="4"/>
  <c r="R2061" i="4"/>
  <c r="P2061" i="4"/>
  <c r="BI2059" i="4"/>
  <c r="BH2059" i="4"/>
  <c r="BG2059" i="4"/>
  <c r="BF2059" i="4"/>
  <c r="T2059" i="4"/>
  <c r="R2059" i="4"/>
  <c r="P2059" i="4"/>
  <c r="BI2055" i="4"/>
  <c r="BH2055" i="4"/>
  <c r="BG2055" i="4"/>
  <c r="BF2055" i="4"/>
  <c r="T2055" i="4"/>
  <c r="R2055" i="4"/>
  <c r="P2055" i="4"/>
  <c r="BI2053" i="4"/>
  <c r="BH2053" i="4"/>
  <c r="BG2053" i="4"/>
  <c r="BF2053" i="4"/>
  <c r="T2053" i="4"/>
  <c r="R2053" i="4"/>
  <c r="P2053" i="4"/>
  <c r="BI2051" i="4"/>
  <c r="BH2051" i="4"/>
  <c r="BG2051" i="4"/>
  <c r="BF2051" i="4"/>
  <c r="T2051" i="4"/>
  <c r="R2051" i="4"/>
  <c r="P2051" i="4"/>
  <c r="BI1984" i="4"/>
  <c r="BH1984" i="4"/>
  <c r="BG1984" i="4"/>
  <c r="BF1984" i="4"/>
  <c r="T1984" i="4"/>
  <c r="R1984" i="4"/>
  <c r="P1984" i="4"/>
  <c r="BI1981" i="4"/>
  <c r="BH1981" i="4"/>
  <c r="BG1981" i="4"/>
  <c r="BF1981" i="4"/>
  <c r="T1981" i="4"/>
  <c r="R1981" i="4"/>
  <c r="P1981" i="4"/>
  <c r="BI1979" i="4"/>
  <c r="BH1979" i="4"/>
  <c r="BG1979" i="4"/>
  <c r="BF1979" i="4"/>
  <c r="T1979" i="4"/>
  <c r="R1979" i="4"/>
  <c r="P1979" i="4"/>
  <c r="BI1977" i="4"/>
  <c r="BH1977" i="4"/>
  <c r="BG1977" i="4"/>
  <c r="BF1977" i="4"/>
  <c r="T1977" i="4"/>
  <c r="R1977" i="4"/>
  <c r="P1977" i="4"/>
  <c r="BI1975" i="4"/>
  <c r="BH1975" i="4"/>
  <c r="BG1975" i="4"/>
  <c r="BF1975" i="4"/>
  <c r="T1975" i="4"/>
  <c r="R1975" i="4"/>
  <c r="P1975" i="4"/>
  <c r="BI1973" i="4"/>
  <c r="BH1973" i="4"/>
  <c r="BG1973" i="4"/>
  <c r="BF1973" i="4"/>
  <c r="T1973" i="4"/>
  <c r="R1973" i="4"/>
  <c r="P1973" i="4"/>
  <c r="BI1961" i="4"/>
  <c r="BH1961" i="4"/>
  <c r="BG1961" i="4"/>
  <c r="BF1961" i="4"/>
  <c r="T1961" i="4"/>
  <c r="R1961" i="4"/>
  <c r="P1961" i="4"/>
  <c r="BI1958" i="4"/>
  <c r="BH1958" i="4"/>
  <c r="BG1958" i="4"/>
  <c r="BF1958" i="4"/>
  <c r="T1958" i="4"/>
  <c r="R1958" i="4"/>
  <c r="P1958" i="4"/>
  <c r="BI1920" i="4"/>
  <c r="BH1920" i="4"/>
  <c r="BG1920" i="4"/>
  <c r="BF1920" i="4"/>
  <c r="T1920" i="4"/>
  <c r="R1920" i="4"/>
  <c r="P1920" i="4"/>
  <c r="BI1918" i="4"/>
  <c r="BH1918" i="4"/>
  <c r="BG1918" i="4"/>
  <c r="BF1918" i="4"/>
  <c r="T1918" i="4"/>
  <c r="R1918" i="4"/>
  <c r="P1918" i="4"/>
  <c r="BI1916" i="4"/>
  <c r="BH1916" i="4"/>
  <c r="BG1916" i="4"/>
  <c r="BF1916" i="4"/>
  <c r="T1916" i="4"/>
  <c r="R1916" i="4"/>
  <c r="P1916" i="4"/>
  <c r="BI1912" i="4"/>
  <c r="BH1912" i="4"/>
  <c r="BG1912" i="4"/>
  <c r="BF1912" i="4"/>
  <c r="T1912" i="4"/>
  <c r="R1912" i="4"/>
  <c r="P1912" i="4"/>
  <c r="BI1910" i="4"/>
  <c r="BH1910" i="4"/>
  <c r="BG1910" i="4"/>
  <c r="BF1910" i="4"/>
  <c r="T1910" i="4"/>
  <c r="R1910" i="4"/>
  <c r="P1910" i="4"/>
  <c r="BI1908" i="4"/>
  <c r="BH1908" i="4"/>
  <c r="BG1908" i="4"/>
  <c r="BF1908" i="4"/>
  <c r="T1908" i="4"/>
  <c r="R1908" i="4"/>
  <c r="P1908" i="4"/>
  <c r="BI1903" i="4"/>
  <c r="BH1903" i="4"/>
  <c r="BG1903" i="4"/>
  <c r="BF1903" i="4"/>
  <c r="T1903" i="4"/>
  <c r="R1903" i="4"/>
  <c r="P1903" i="4"/>
  <c r="BI1901" i="4"/>
  <c r="BH1901" i="4"/>
  <c r="BG1901" i="4"/>
  <c r="BF1901" i="4"/>
  <c r="T1901" i="4"/>
  <c r="R1901" i="4"/>
  <c r="P1901" i="4"/>
  <c r="BI1892" i="4"/>
  <c r="BH1892" i="4"/>
  <c r="BG1892" i="4"/>
  <c r="BF1892" i="4"/>
  <c r="T1892" i="4"/>
  <c r="R1892" i="4"/>
  <c r="P1892" i="4"/>
  <c r="BI1889" i="4"/>
  <c r="BH1889" i="4"/>
  <c r="BG1889" i="4"/>
  <c r="BF1889" i="4"/>
  <c r="T1889" i="4"/>
  <c r="R1889" i="4"/>
  <c r="P1889" i="4"/>
  <c r="BI1886" i="4"/>
  <c r="BH1886" i="4"/>
  <c r="BG1886" i="4"/>
  <c r="BF1886" i="4"/>
  <c r="T1886" i="4"/>
  <c r="R1886" i="4"/>
  <c r="P1886" i="4"/>
  <c r="BI1879" i="4"/>
  <c r="BH1879" i="4"/>
  <c r="BG1879" i="4"/>
  <c r="BF1879" i="4"/>
  <c r="T1879" i="4"/>
  <c r="R1879" i="4"/>
  <c r="P1879" i="4"/>
  <c r="BI1876" i="4"/>
  <c r="BH1876" i="4"/>
  <c r="BG1876" i="4"/>
  <c r="BF1876" i="4"/>
  <c r="T1876" i="4"/>
  <c r="R1876" i="4"/>
  <c r="P1876" i="4"/>
  <c r="BI1875" i="4"/>
  <c r="BH1875" i="4"/>
  <c r="BG1875" i="4"/>
  <c r="BF1875" i="4"/>
  <c r="T1875" i="4"/>
  <c r="R1875" i="4"/>
  <c r="P1875" i="4"/>
  <c r="BI1874" i="4"/>
  <c r="BH1874" i="4"/>
  <c r="BG1874" i="4"/>
  <c r="BF1874" i="4"/>
  <c r="T1874" i="4"/>
  <c r="R1874" i="4"/>
  <c r="P1874" i="4"/>
  <c r="BI1873" i="4"/>
  <c r="BH1873" i="4"/>
  <c r="BG1873" i="4"/>
  <c r="BF1873" i="4"/>
  <c r="T1873" i="4"/>
  <c r="R1873" i="4"/>
  <c r="P1873" i="4"/>
  <c r="BI1872" i="4"/>
  <c r="BH1872" i="4"/>
  <c r="BG1872" i="4"/>
  <c r="BF1872" i="4"/>
  <c r="T1872" i="4"/>
  <c r="R1872" i="4"/>
  <c r="P1872" i="4"/>
  <c r="BI1870" i="4"/>
  <c r="BH1870" i="4"/>
  <c r="BG1870" i="4"/>
  <c r="BF1870" i="4"/>
  <c r="T1870" i="4"/>
  <c r="R1870" i="4"/>
  <c r="P1870" i="4"/>
  <c r="BI1868" i="4"/>
  <c r="BH1868" i="4"/>
  <c r="BG1868" i="4"/>
  <c r="BF1868" i="4"/>
  <c r="T1868" i="4"/>
  <c r="R1868" i="4"/>
  <c r="P1868" i="4"/>
  <c r="BI1866" i="4"/>
  <c r="BH1866" i="4"/>
  <c r="BG1866" i="4"/>
  <c r="BF1866" i="4"/>
  <c r="T1866" i="4"/>
  <c r="R1866" i="4"/>
  <c r="P1866" i="4"/>
  <c r="BI1864" i="4"/>
  <c r="BH1864" i="4"/>
  <c r="BG1864" i="4"/>
  <c r="BF1864" i="4"/>
  <c r="T1864" i="4"/>
  <c r="R1864" i="4"/>
  <c r="P1864" i="4"/>
  <c r="BI1863" i="4"/>
  <c r="BH1863" i="4"/>
  <c r="BG1863" i="4"/>
  <c r="BF1863" i="4"/>
  <c r="T1863" i="4"/>
  <c r="R1863" i="4"/>
  <c r="P1863" i="4"/>
  <c r="BI1861" i="4"/>
  <c r="BH1861" i="4"/>
  <c r="BG1861" i="4"/>
  <c r="BF1861" i="4"/>
  <c r="T1861" i="4"/>
  <c r="R1861" i="4"/>
  <c r="P1861" i="4"/>
  <c r="BI1859" i="4"/>
  <c r="BH1859" i="4"/>
  <c r="BG1859" i="4"/>
  <c r="BF1859" i="4"/>
  <c r="T1859" i="4"/>
  <c r="R1859" i="4"/>
  <c r="P1859" i="4"/>
  <c r="BI1857" i="4"/>
  <c r="BH1857" i="4"/>
  <c r="BG1857" i="4"/>
  <c r="BF1857" i="4"/>
  <c r="T1857" i="4"/>
  <c r="R1857" i="4"/>
  <c r="P1857" i="4"/>
  <c r="BI1855" i="4"/>
  <c r="BH1855" i="4"/>
  <c r="BG1855" i="4"/>
  <c r="BF1855" i="4"/>
  <c r="T1855" i="4"/>
  <c r="R1855" i="4"/>
  <c r="P1855" i="4"/>
  <c r="BI1853" i="4"/>
  <c r="BH1853" i="4"/>
  <c r="BG1853" i="4"/>
  <c r="BF1853" i="4"/>
  <c r="T1853" i="4"/>
  <c r="R1853" i="4"/>
  <c r="P1853" i="4"/>
  <c r="BI1846" i="4"/>
  <c r="BH1846" i="4"/>
  <c r="BG1846" i="4"/>
  <c r="BF1846" i="4"/>
  <c r="T1846" i="4"/>
  <c r="R1846" i="4"/>
  <c r="P1846" i="4"/>
  <c r="BI1844" i="4"/>
  <c r="BH1844" i="4"/>
  <c r="BG1844" i="4"/>
  <c r="BF1844" i="4"/>
  <c r="T1844" i="4"/>
  <c r="R1844" i="4"/>
  <c r="P1844" i="4"/>
  <c r="BI1837" i="4"/>
  <c r="BH1837" i="4"/>
  <c r="BG1837" i="4"/>
  <c r="BF1837" i="4"/>
  <c r="T1837" i="4"/>
  <c r="R1837" i="4"/>
  <c r="P1837" i="4"/>
  <c r="BI1834" i="4"/>
  <c r="BH1834" i="4"/>
  <c r="BG1834" i="4"/>
  <c r="BF1834" i="4"/>
  <c r="T1834" i="4"/>
  <c r="R1834" i="4"/>
  <c r="P1834" i="4"/>
  <c r="BI1832" i="4"/>
  <c r="BH1832" i="4"/>
  <c r="BG1832" i="4"/>
  <c r="BF1832" i="4"/>
  <c r="T1832" i="4"/>
  <c r="R1832" i="4"/>
  <c r="P1832" i="4"/>
  <c r="BI1818" i="4"/>
  <c r="BH1818" i="4"/>
  <c r="BG1818" i="4"/>
  <c r="BF1818" i="4"/>
  <c r="T1818" i="4"/>
  <c r="R1818" i="4"/>
  <c r="P1818" i="4"/>
  <c r="BI1816" i="4"/>
  <c r="BH1816" i="4"/>
  <c r="BG1816" i="4"/>
  <c r="BF1816" i="4"/>
  <c r="T1816" i="4"/>
  <c r="R1816" i="4"/>
  <c r="P1816" i="4"/>
  <c r="BI1810" i="4"/>
  <c r="BH1810" i="4"/>
  <c r="BG1810" i="4"/>
  <c r="BF1810" i="4"/>
  <c r="T1810" i="4"/>
  <c r="R1810" i="4"/>
  <c r="P1810" i="4"/>
  <c r="BI1805" i="4"/>
  <c r="BH1805" i="4"/>
  <c r="BG1805" i="4"/>
  <c r="BF1805" i="4"/>
  <c r="T1805" i="4"/>
  <c r="R1805" i="4"/>
  <c r="P1805" i="4"/>
  <c r="BI1800" i="4"/>
  <c r="BH1800" i="4"/>
  <c r="BG1800" i="4"/>
  <c r="BF1800" i="4"/>
  <c r="T1800" i="4"/>
  <c r="R1800" i="4"/>
  <c r="P1800" i="4"/>
  <c r="BI1798" i="4"/>
  <c r="BH1798" i="4"/>
  <c r="BG1798" i="4"/>
  <c r="BF1798" i="4"/>
  <c r="T1798" i="4"/>
  <c r="R1798" i="4"/>
  <c r="P1798" i="4"/>
  <c r="BI1796" i="4"/>
  <c r="BH1796" i="4"/>
  <c r="BG1796" i="4"/>
  <c r="BF1796" i="4"/>
  <c r="T1796" i="4"/>
  <c r="R1796" i="4"/>
  <c r="P1796" i="4"/>
  <c r="BI1795" i="4"/>
  <c r="BH1795" i="4"/>
  <c r="BG1795" i="4"/>
  <c r="BF1795" i="4"/>
  <c r="T1795" i="4"/>
  <c r="R1795" i="4"/>
  <c r="P1795" i="4"/>
  <c r="BI1793" i="4"/>
  <c r="BH1793" i="4"/>
  <c r="BG1793" i="4"/>
  <c r="BF1793" i="4"/>
  <c r="T1793" i="4"/>
  <c r="R1793" i="4"/>
  <c r="P1793" i="4"/>
  <c r="BI1791" i="4"/>
  <c r="BH1791" i="4"/>
  <c r="BG1791" i="4"/>
  <c r="BF1791" i="4"/>
  <c r="T1791" i="4"/>
  <c r="R1791" i="4"/>
  <c r="P1791" i="4"/>
  <c r="BI1789" i="4"/>
  <c r="BH1789" i="4"/>
  <c r="BG1789" i="4"/>
  <c r="BF1789" i="4"/>
  <c r="T1789" i="4"/>
  <c r="R1789" i="4"/>
  <c r="P1789" i="4"/>
  <c r="BI1787" i="4"/>
  <c r="BH1787" i="4"/>
  <c r="BG1787" i="4"/>
  <c r="BF1787" i="4"/>
  <c r="T1787" i="4"/>
  <c r="R1787" i="4"/>
  <c r="P1787" i="4"/>
  <c r="BI1785" i="4"/>
  <c r="BH1785" i="4"/>
  <c r="BG1785" i="4"/>
  <c r="BF1785" i="4"/>
  <c r="T1785" i="4"/>
  <c r="R1785" i="4"/>
  <c r="P1785" i="4"/>
  <c r="BI1783" i="4"/>
  <c r="BH1783" i="4"/>
  <c r="BG1783" i="4"/>
  <c r="BF1783" i="4"/>
  <c r="T1783" i="4"/>
  <c r="R1783" i="4"/>
  <c r="P1783" i="4"/>
  <c r="BI1781" i="4"/>
  <c r="BH1781" i="4"/>
  <c r="BG1781" i="4"/>
  <c r="BF1781" i="4"/>
  <c r="T1781" i="4"/>
  <c r="R1781" i="4"/>
  <c r="P1781" i="4"/>
  <c r="BI1779" i="4"/>
  <c r="BH1779" i="4"/>
  <c r="BG1779" i="4"/>
  <c r="BF1779" i="4"/>
  <c r="T1779" i="4"/>
  <c r="R1779" i="4"/>
  <c r="P1779" i="4"/>
  <c r="BI1774" i="4"/>
  <c r="BH1774" i="4"/>
  <c r="BG1774" i="4"/>
  <c r="BF1774" i="4"/>
  <c r="T1774" i="4"/>
  <c r="R1774" i="4"/>
  <c r="P1774" i="4"/>
  <c r="BI1773" i="4"/>
  <c r="BH1773" i="4"/>
  <c r="BG1773" i="4"/>
  <c r="BF1773" i="4"/>
  <c r="T1773" i="4"/>
  <c r="R1773" i="4"/>
  <c r="P1773" i="4"/>
  <c r="BI1771" i="4"/>
  <c r="BH1771" i="4"/>
  <c r="BG1771" i="4"/>
  <c r="BF1771" i="4"/>
  <c r="T1771" i="4"/>
  <c r="R1771" i="4"/>
  <c r="P1771" i="4"/>
  <c r="BI1770" i="4"/>
  <c r="BH1770" i="4"/>
  <c r="BG1770" i="4"/>
  <c r="BF1770" i="4"/>
  <c r="T1770" i="4"/>
  <c r="R1770" i="4"/>
  <c r="P1770" i="4"/>
  <c r="BI1768" i="4"/>
  <c r="BH1768" i="4"/>
  <c r="BG1768" i="4"/>
  <c r="BF1768" i="4"/>
  <c r="T1768" i="4"/>
  <c r="R1768" i="4"/>
  <c r="P1768" i="4"/>
  <c r="BI1767" i="4"/>
  <c r="BH1767" i="4"/>
  <c r="BG1767" i="4"/>
  <c r="BF1767" i="4"/>
  <c r="T1767" i="4"/>
  <c r="R1767" i="4"/>
  <c r="P1767" i="4"/>
  <c r="BI1766" i="4"/>
  <c r="BH1766" i="4"/>
  <c r="BG1766" i="4"/>
  <c r="BF1766" i="4"/>
  <c r="T1766" i="4"/>
  <c r="R1766" i="4"/>
  <c r="P1766" i="4"/>
  <c r="BI1764" i="4"/>
  <c r="BH1764" i="4"/>
  <c r="BG1764" i="4"/>
  <c r="BF1764" i="4"/>
  <c r="T1764" i="4"/>
  <c r="R1764" i="4"/>
  <c r="P1764" i="4"/>
  <c r="BI1763" i="4"/>
  <c r="BH1763" i="4"/>
  <c r="BG1763" i="4"/>
  <c r="BF1763" i="4"/>
  <c r="T1763" i="4"/>
  <c r="R1763" i="4"/>
  <c r="P1763" i="4"/>
  <c r="BI1762" i="4"/>
  <c r="BH1762" i="4"/>
  <c r="BG1762" i="4"/>
  <c r="BF1762" i="4"/>
  <c r="T1762" i="4"/>
  <c r="R1762" i="4"/>
  <c r="P1762" i="4"/>
  <c r="BI1760" i="4"/>
  <c r="BH1760" i="4"/>
  <c r="BG1760" i="4"/>
  <c r="BF1760" i="4"/>
  <c r="T1760" i="4"/>
  <c r="R1760" i="4"/>
  <c r="P1760" i="4"/>
  <c r="BI1755" i="4"/>
  <c r="BH1755" i="4"/>
  <c r="BG1755" i="4"/>
  <c r="BF1755" i="4"/>
  <c r="T1755" i="4"/>
  <c r="R1755" i="4"/>
  <c r="P1755" i="4"/>
  <c r="BI1753" i="4"/>
  <c r="BH1753" i="4"/>
  <c r="BG1753" i="4"/>
  <c r="BF1753" i="4"/>
  <c r="T1753" i="4"/>
  <c r="R1753" i="4"/>
  <c r="P1753" i="4"/>
  <c r="BI1748" i="4"/>
  <c r="BH1748" i="4"/>
  <c r="BG1748" i="4"/>
  <c r="BF1748" i="4"/>
  <c r="T1748" i="4"/>
  <c r="R1748" i="4"/>
  <c r="P1748" i="4"/>
  <c r="BI1743" i="4"/>
  <c r="BH1743" i="4"/>
  <c r="BG1743" i="4"/>
  <c r="BF1743" i="4"/>
  <c r="T1743" i="4"/>
  <c r="R1743" i="4"/>
  <c r="P1743" i="4"/>
  <c r="BI1738" i="4"/>
  <c r="BH1738" i="4"/>
  <c r="BG1738" i="4"/>
  <c r="BF1738" i="4"/>
  <c r="T1738" i="4"/>
  <c r="R1738" i="4"/>
  <c r="P1738" i="4"/>
  <c r="BI1736" i="4"/>
  <c r="BH1736" i="4"/>
  <c r="BG1736" i="4"/>
  <c r="BF1736" i="4"/>
  <c r="T1736" i="4"/>
  <c r="R1736" i="4"/>
  <c r="P1736" i="4"/>
  <c r="BI1715" i="4"/>
  <c r="BH1715" i="4"/>
  <c r="BG1715" i="4"/>
  <c r="BF1715" i="4"/>
  <c r="T1715" i="4"/>
  <c r="R1715" i="4"/>
  <c r="P1715" i="4"/>
  <c r="BI1714" i="4"/>
  <c r="BH1714" i="4"/>
  <c r="BG1714" i="4"/>
  <c r="BF1714" i="4"/>
  <c r="T1714" i="4"/>
  <c r="R1714" i="4"/>
  <c r="P1714" i="4"/>
  <c r="BI1710" i="4"/>
  <c r="BH1710" i="4"/>
  <c r="BG1710" i="4"/>
  <c r="BF1710" i="4"/>
  <c r="T1710" i="4"/>
  <c r="R1710" i="4"/>
  <c r="P1710" i="4"/>
  <c r="BI1709" i="4"/>
  <c r="BH1709" i="4"/>
  <c r="BG1709" i="4"/>
  <c r="BF1709" i="4"/>
  <c r="T1709" i="4"/>
  <c r="R1709" i="4"/>
  <c r="P1709" i="4"/>
  <c r="BI1705" i="4"/>
  <c r="BH1705" i="4"/>
  <c r="BG1705" i="4"/>
  <c r="BF1705" i="4"/>
  <c r="T1705" i="4"/>
  <c r="R1705" i="4"/>
  <c r="P1705" i="4"/>
  <c r="BI1704" i="4"/>
  <c r="BH1704" i="4"/>
  <c r="BG1704" i="4"/>
  <c r="BF1704" i="4"/>
  <c r="T1704" i="4"/>
  <c r="R1704" i="4"/>
  <c r="P1704" i="4"/>
  <c r="BI1703" i="4"/>
  <c r="BH1703" i="4"/>
  <c r="BG1703" i="4"/>
  <c r="BF1703" i="4"/>
  <c r="T1703" i="4"/>
  <c r="R1703" i="4"/>
  <c r="P1703" i="4"/>
  <c r="BI1702" i="4"/>
  <c r="BH1702" i="4"/>
  <c r="BG1702" i="4"/>
  <c r="BF1702" i="4"/>
  <c r="T1702" i="4"/>
  <c r="R1702" i="4"/>
  <c r="P1702" i="4"/>
  <c r="BI1701" i="4"/>
  <c r="BH1701" i="4"/>
  <c r="BG1701" i="4"/>
  <c r="BF1701" i="4"/>
  <c r="T1701" i="4"/>
  <c r="R1701" i="4"/>
  <c r="P1701" i="4"/>
  <c r="BI1700" i="4"/>
  <c r="BH1700" i="4"/>
  <c r="BG1700" i="4"/>
  <c r="BF1700" i="4"/>
  <c r="T1700" i="4"/>
  <c r="R1700" i="4"/>
  <c r="P1700" i="4"/>
  <c r="BI1699" i="4"/>
  <c r="BH1699" i="4"/>
  <c r="BG1699" i="4"/>
  <c r="BF1699" i="4"/>
  <c r="T1699" i="4"/>
  <c r="R1699" i="4"/>
  <c r="P1699" i="4"/>
  <c r="BI1698" i="4"/>
  <c r="BH1698" i="4"/>
  <c r="BG1698" i="4"/>
  <c r="BF1698" i="4"/>
  <c r="T1698" i="4"/>
  <c r="R1698" i="4"/>
  <c r="P1698" i="4"/>
  <c r="BI1697" i="4"/>
  <c r="BH1697" i="4"/>
  <c r="BG1697" i="4"/>
  <c r="BF1697" i="4"/>
  <c r="T1697" i="4"/>
  <c r="R1697" i="4"/>
  <c r="P1697" i="4"/>
  <c r="BI1696" i="4"/>
  <c r="BH1696" i="4"/>
  <c r="BG1696" i="4"/>
  <c r="BF1696" i="4"/>
  <c r="T1696" i="4"/>
  <c r="R1696" i="4"/>
  <c r="P1696" i="4"/>
  <c r="BI1695" i="4"/>
  <c r="BH1695" i="4"/>
  <c r="BG1695" i="4"/>
  <c r="BF1695" i="4"/>
  <c r="T1695" i="4"/>
  <c r="R1695" i="4"/>
  <c r="P1695" i="4"/>
  <c r="BI1694" i="4"/>
  <c r="BH1694" i="4"/>
  <c r="BG1694" i="4"/>
  <c r="BF1694" i="4"/>
  <c r="T1694" i="4"/>
  <c r="R1694" i="4"/>
  <c r="P1694" i="4"/>
  <c r="BI1680" i="4"/>
  <c r="BH1680" i="4"/>
  <c r="BG1680" i="4"/>
  <c r="BF1680" i="4"/>
  <c r="T1680" i="4"/>
  <c r="R1680" i="4"/>
  <c r="P1680" i="4"/>
  <c r="BI1679" i="4"/>
  <c r="BH1679" i="4"/>
  <c r="BG1679" i="4"/>
  <c r="BF1679" i="4"/>
  <c r="T1679" i="4"/>
  <c r="R1679" i="4"/>
  <c r="P1679" i="4"/>
  <c r="BI1677" i="4"/>
  <c r="BH1677" i="4"/>
  <c r="BG1677" i="4"/>
  <c r="BF1677" i="4"/>
  <c r="T1677" i="4"/>
  <c r="R1677" i="4"/>
  <c r="P1677" i="4"/>
  <c r="BI1674" i="4"/>
  <c r="BH1674" i="4"/>
  <c r="BG1674" i="4"/>
  <c r="BF1674" i="4"/>
  <c r="T1674" i="4"/>
  <c r="R1674" i="4"/>
  <c r="P1674" i="4"/>
  <c r="BI1670" i="4"/>
  <c r="BH1670" i="4"/>
  <c r="BG1670" i="4"/>
  <c r="BF1670" i="4"/>
  <c r="T1670" i="4"/>
  <c r="R1670" i="4"/>
  <c r="P1670" i="4"/>
  <c r="BI1668" i="4"/>
  <c r="BH1668" i="4"/>
  <c r="BG1668" i="4"/>
  <c r="BF1668" i="4"/>
  <c r="T1668" i="4"/>
  <c r="R1668" i="4"/>
  <c r="P1668" i="4"/>
  <c r="BI1667" i="4"/>
  <c r="BH1667" i="4"/>
  <c r="BG1667" i="4"/>
  <c r="BF1667" i="4"/>
  <c r="T1667" i="4"/>
  <c r="R1667" i="4"/>
  <c r="P1667" i="4"/>
  <c r="BI1665" i="4"/>
  <c r="BH1665" i="4"/>
  <c r="BG1665" i="4"/>
  <c r="BF1665" i="4"/>
  <c r="T1665" i="4"/>
  <c r="R1665" i="4"/>
  <c r="P1665" i="4"/>
  <c r="BI1664" i="4"/>
  <c r="BH1664" i="4"/>
  <c r="BG1664" i="4"/>
  <c r="BF1664" i="4"/>
  <c r="T1664" i="4"/>
  <c r="R1664" i="4"/>
  <c r="P1664" i="4"/>
  <c r="BI1662" i="4"/>
  <c r="BH1662" i="4"/>
  <c r="BG1662" i="4"/>
  <c r="BF1662" i="4"/>
  <c r="T1662" i="4"/>
  <c r="R1662" i="4"/>
  <c r="P1662" i="4"/>
  <c r="BI1659" i="4"/>
  <c r="BH1659" i="4"/>
  <c r="BG1659" i="4"/>
  <c r="BF1659" i="4"/>
  <c r="T1659" i="4"/>
  <c r="R1659" i="4"/>
  <c r="P1659" i="4"/>
  <c r="BI1642" i="4"/>
  <c r="BH1642" i="4"/>
  <c r="BG1642" i="4"/>
  <c r="BF1642" i="4"/>
  <c r="T1642" i="4"/>
  <c r="R1642" i="4"/>
  <c r="P1642" i="4"/>
  <c r="BI1640" i="4"/>
  <c r="BH1640" i="4"/>
  <c r="BG1640" i="4"/>
  <c r="BF1640" i="4"/>
  <c r="T1640" i="4"/>
  <c r="R1640" i="4"/>
  <c r="P1640" i="4"/>
  <c r="BI1633" i="4"/>
  <c r="BH1633" i="4"/>
  <c r="BG1633" i="4"/>
  <c r="BF1633" i="4"/>
  <c r="T1633" i="4"/>
  <c r="R1633" i="4"/>
  <c r="P1633" i="4"/>
  <c r="BI1628" i="4"/>
  <c r="BH1628" i="4"/>
  <c r="BG1628" i="4"/>
  <c r="BF1628" i="4"/>
  <c r="T1628" i="4"/>
  <c r="R1628" i="4"/>
  <c r="P1628" i="4"/>
  <c r="BI1627" i="4"/>
  <c r="BH1627" i="4"/>
  <c r="BG1627" i="4"/>
  <c r="BF1627" i="4"/>
  <c r="T1627" i="4"/>
  <c r="R1627" i="4"/>
  <c r="P1627" i="4"/>
  <c r="BI1622" i="4"/>
  <c r="BH1622" i="4"/>
  <c r="BG1622" i="4"/>
  <c r="BF1622" i="4"/>
  <c r="T1622" i="4"/>
  <c r="R1622" i="4"/>
  <c r="P1622" i="4"/>
  <c r="BI1603" i="4"/>
  <c r="BH1603" i="4"/>
  <c r="BG1603" i="4"/>
  <c r="BF1603" i="4"/>
  <c r="T1603" i="4"/>
  <c r="R1603" i="4"/>
  <c r="P1603" i="4"/>
  <c r="BI1590" i="4"/>
  <c r="BH1590" i="4"/>
  <c r="BG1590" i="4"/>
  <c r="BF1590" i="4"/>
  <c r="T1590" i="4"/>
  <c r="R1590" i="4"/>
  <c r="P1590" i="4"/>
  <c r="BI1583" i="4"/>
  <c r="BH1583" i="4"/>
  <c r="BG1583" i="4"/>
  <c r="BF1583" i="4"/>
  <c r="T1583" i="4"/>
  <c r="R1583" i="4"/>
  <c r="P1583" i="4"/>
  <c r="BI1569" i="4"/>
  <c r="BH1569" i="4"/>
  <c r="BG1569" i="4"/>
  <c r="BF1569" i="4"/>
  <c r="T1569" i="4"/>
  <c r="R1569" i="4"/>
  <c r="P1569" i="4"/>
  <c r="BI1567" i="4"/>
  <c r="BH1567" i="4"/>
  <c r="BG1567" i="4"/>
  <c r="BF1567" i="4"/>
  <c r="T1567" i="4"/>
  <c r="R1567" i="4"/>
  <c r="P1567" i="4"/>
  <c r="BI1550" i="4"/>
  <c r="BH1550" i="4"/>
  <c r="BG1550" i="4"/>
  <c r="BF1550" i="4"/>
  <c r="T1550" i="4"/>
  <c r="R1550" i="4"/>
  <c r="P1550" i="4"/>
  <c r="BI1546" i="4"/>
  <c r="BH1546" i="4"/>
  <c r="BG1546" i="4"/>
  <c r="BF1546" i="4"/>
  <c r="T1546" i="4"/>
  <c r="R1546" i="4"/>
  <c r="P1546" i="4"/>
  <c r="BI1541" i="4"/>
  <c r="BH1541" i="4"/>
  <c r="BG1541" i="4"/>
  <c r="BF1541" i="4"/>
  <c r="T1541" i="4"/>
  <c r="R1541" i="4"/>
  <c r="P1541" i="4"/>
  <c r="BI1522" i="4"/>
  <c r="BH1522" i="4"/>
  <c r="BG1522" i="4"/>
  <c r="BF1522" i="4"/>
  <c r="T1522" i="4"/>
  <c r="R1522" i="4"/>
  <c r="P1522" i="4"/>
  <c r="BI1506" i="4"/>
  <c r="BH1506" i="4"/>
  <c r="BG1506" i="4"/>
  <c r="BF1506" i="4"/>
  <c r="T1506" i="4"/>
  <c r="R1506" i="4"/>
  <c r="P1506" i="4"/>
  <c r="BI1499" i="4"/>
  <c r="BH1499" i="4"/>
  <c r="BG1499" i="4"/>
  <c r="BF1499" i="4"/>
  <c r="T1499" i="4"/>
  <c r="R1499" i="4"/>
  <c r="P1499" i="4"/>
  <c r="BI1492" i="4"/>
  <c r="BH1492" i="4"/>
  <c r="BG1492" i="4"/>
  <c r="BF1492" i="4"/>
  <c r="T1492" i="4"/>
  <c r="R1492" i="4"/>
  <c r="P1492" i="4"/>
  <c r="BI1489" i="4"/>
  <c r="BH1489" i="4"/>
  <c r="BG1489" i="4"/>
  <c r="BF1489" i="4"/>
  <c r="T1489" i="4"/>
  <c r="R1489" i="4"/>
  <c r="P1489" i="4"/>
  <c r="BI1485" i="4"/>
  <c r="BH1485" i="4"/>
  <c r="BG1485" i="4"/>
  <c r="BF1485" i="4"/>
  <c r="T1485" i="4"/>
  <c r="R1485" i="4"/>
  <c r="P1485" i="4"/>
  <c r="BI1472" i="4"/>
  <c r="BH1472" i="4"/>
  <c r="BG1472" i="4"/>
  <c r="BF1472" i="4"/>
  <c r="T1472" i="4"/>
  <c r="R1472" i="4"/>
  <c r="P1472" i="4"/>
  <c r="BI1468" i="4"/>
  <c r="BH1468" i="4"/>
  <c r="BG1468" i="4"/>
  <c r="BF1468" i="4"/>
  <c r="T1468" i="4"/>
  <c r="R1468" i="4"/>
  <c r="P1468" i="4"/>
  <c r="BI1459" i="4"/>
  <c r="BH1459" i="4"/>
  <c r="BG1459" i="4"/>
  <c r="BF1459" i="4"/>
  <c r="T1459" i="4"/>
  <c r="R1459" i="4"/>
  <c r="P1459" i="4"/>
  <c r="BI1435" i="4"/>
  <c r="BH1435" i="4"/>
  <c r="BG1435" i="4"/>
  <c r="BF1435" i="4"/>
  <c r="T1435" i="4"/>
  <c r="R1435" i="4"/>
  <c r="P1435" i="4"/>
  <c r="BI1433" i="4"/>
  <c r="BH1433" i="4"/>
  <c r="BG1433" i="4"/>
  <c r="BF1433" i="4"/>
  <c r="T1433" i="4"/>
  <c r="R1433" i="4"/>
  <c r="P1433" i="4"/>
  <c r="BI1428" i="4"/>
  <c r="BH1428" i="4"/>
  <c r="BG1428" i="4"/>
  <c r="BF1428" i="4"/>
  <c r="T1428" i="4"/>
  <c r="R1428" i="4"/>
  <c r="P1428" i="4"/>
  <c r="BI1420" i="4"/>
  <c r="BH1420" i="4"/>
  <c r="BG1420" i="4"/>
  <c r="BF1420" i="4"/>
  <c r="T1420" i="4"/>
  <c r="R1420" i="4"/>
  <c r="P1420" i="4"/>
  <c r="BI1416" i="4"/>
  <c r="BH1416" i="4"/>
  <c r="BG1416" i="4"/>
  <c r="BF1416" i="4"/>
  <c r="T1416" i="4"/>
  <c r="R1416" i="4"/>
  <c r="P1416" i="4"/>
  <c r="BI1409" i="4"/>
  <c r="BH1409" i="4"/>
  <c r="BG1409" i="4"/>
  <c r="BF1409" i="4"/>
  <c r="T1409" i="4"/>
  <c r="R1409" i="4"/>
  <c r="P1409" i="4"/>
  <c r="BI1407" i="4"/>
  <c r="BH1407" i="4"/>
  <c r="BG1407" i="4"/>
  <c r="BF1407" i="4"/>
  <c r="T1407" i="4"/>
  <c r="R1407" i="4"/>
  <c r="P1407" i="4"/>
  <c r="BI1405" i="4"/>
  <c r="BH1405" i="4"/>
  <c r="BG1405" i="4"/>
  <c r="BF1405" i="4"/>
  <c r="T1405" i="4"/>
  <c r="R1405" i="4"/>
  <c r="P1405" i="4"/>
  <c r="BI1400" i="4"/>
  <c r="BH1400" i="4"/>
  <c r="BG1400" i="4"/>
  <c r="BF1400" i="4"/>
  <c r="T1400" i="4"/>
  <c r="R1400" i="4"/>
  <c r="P1400" i="4"/>
  <c r="BI1380" i="4"/>
  <c r="BH1380" i="4"/>
  <c r="BG1380" i="4"/>
  <c r="BF1380" i="4"/>
  <c r="T1380" i="4"/>
  <c r="R1380" i="4"/>
  <c r="P1380" i="4"/>
  <c r="BI1378" i="4"/>
  <c r="BH1378" i="4"/>
  <c r="BG1378" i="4"/>
  <c r="BF1378" i="4"/>
  <c r="T1378" i="4"/>
  <c r="R1378" i="4"/>
  <c r="P1378" i="4"/>
  <c r="BI1374" i="4"/>
  <c r="BH1374" i="4"/>
  <c r="BG1374" i="4"/>
  <c r="BF1374" i="4"/>
  <c r="T1374" i="4"/>
  <c r="R1374" i="4"/>
  <c r="P1374" i="4"/>
  <c r="BI1360" i="4"/>
  <c r="BH1360" i="4"/>
  <c r="BG1360" i="4"/>
  <c r="BF1360" i="4"/>
  <c r="T1360" i="4"/>
  <c r="R1360" i="4"/>
  <c r="P1360" i="4"/>
  <c r="BI1358" i="4"/>
  <c r="BH1358" i="4"/>
  <c r="BG1358" i="4"/>
  <c r="BF1358" i="4"/>
  <c r="T1358" i="4"/>
  <c r="R1358" i="4"/>
  <c r="P1358" i="4"/>
  <c r="BI1352" i="4"/>
  <c r="BH1352" i="4"/>
  <c r="BG1352" i="4"/>
  <c r="BF1352" i="4"/>
  <c r="T1352" i="4"/>
  <c r="R1352" i="4"/>
  <c r="P1352" i="4"/>
  <c r="BI1347" i="4"/>
  <c r="BH1347" i="4"/>
  <c r="BG1347" i="4"/>
  <c r="BF1347" i="4"/>
  <c r="T1347" i="4"/>
  <c r="R1347" i="4"/>
  <c r="P1347" i="4"/>
  <c r="BI1342" i="4"/>
  <c r="BH1342" i="4"/>
  <c r="BG1342" i="4"/>
  <c r="BF1342" i="4"/>
  <c r="T1342" i="4"/>
  <c r="R1342" i="4"/>
  <c r="P1342" i="4"/>
  <c r="BI1337" i="4"/>
  <c r="BH1337" i="4"/>
  <c r="BG1337" i="4"/>
  <c r="BF1337" i="4"/>
  <c r="T1337" i="4"/>
  <c r="R1337" i="4"/>
  <c r="P1337" i="4"/>
  <c r="BI1334" i="4"/>
  <c r="BH1334" i="4"/>
  <c r="BG1334" i="4"/>
  <c r="BF1334" i="4"/>
  <c r="T1334" i="4"/>
  <c r="R1334" i="4"/>
  <c r="P1334" i="4"/>
  <c r="BI1330" i="4"/>
  <c r="BH1330" i="4"/>
  <c r="BG1330" i="4"/>
  <c r="BF1330" i="4"/>
  <c r="T1330" i="4"/>
  <c r="R1330" i="4"/>
  <c r="P1330" i="4"/>
  <c r="BI1325" i="4"/>
  <c r="BH1325" i="4"/>
  <c r="BG1325" i="4"/>
  <c r="BF1325" i="4"/>
  <c r="T1325" i="4"/>
  <c r="R1325" i="4"/>
  <c r="P1325" i="4"/>
  <c r="BI1315" i="4"/>
  <c r="BH1315" i="4"/>
  <c r="BG1315" i="4"/>
  <c r="BF1315" i="4"/>
  <c r="T1315" i="4"/>
  <c r="R1315" i="4"/>
  <c r="P1315" i="4"/>
  <c r="BI1310" i="4"/>
  <c r="BH1310" i="4"/>
  <c r="BG1310" i="4"/>
  <c r="BF1310" i="4"/>
  <c r="T1310" i="4"/>
  <c r="R1310" i="4"/>
  <c r="P1310" i="4"/>
  <c r="BI1306" i="4"/>
  <c r="BH1306" i="4"/>
  <c r="BG1306" i="4"/>
  <c r="BF1306" i="4"/>
  <c r="T1306" i="4"/>
  <c r="R1306" i="4"/>
  <c r="P1306" i="4"/>
  <c r="BI1299" i="4"/>
  <c r="BH1299" i="4"/>
  <c r="BG1299" i="4"/>
  <c r="BF1299" i="4"/>
  <c r="T1299" i="4"/>
  <c r="R1299" i="4"/>
  <c r="P1299" i="4"/>
  <c r="BI1294" i="4"/>
  <c r="BH1294" i="4"/>
  <c r="BG1294" i="4"/>
  <c r="BF1294" i="4"/>
  <c r="T1294" i="4"/>
  <c r="R1294" i="4"/>
  <c r="P1294" i="4"/>
  <c r="BI1289" i="4"/>
  <c r="BH1289" i="4"/>
  <c r="BG1289" i="4"/>
  <c r="BF1289" i="4"/>
  <c r="T1289" i="4"/>
  <c r="R1289" i="4"/>
  <c r="P1289" i="4"/>
  <c r="BI1285" i="4"/>
  <c r="BH1285" i="4"/>
  <c r="BG1285" i="4"/>
  <c r="BF1285" i="4"/>
  <c r="T1285" i="4"/>
  <c r="R1285" i="4"/>
  <c r="P1285" i="4"/>
  <c r="BI1265" i="4"/>
  <c r="BH1265" i="4"/>
  <c r="BG1265" i="4"/>
  <c r="BF1265" i="4"/>
  <c r="T1265" i="4"/>
  <c r="R1265" i="4"/>
  <c r="P1265" i="4"/>
  <c r="BI1263" i="4"/>
  <c r="BH1263" i="4"/>
  <c r="BG1263" i="4"/>
  <c r="BF1263" i="4"/>
  <c r="T1263" i="4"/>
  <c r="R1263" i="4"/>
  <c r="P1263" i="4"/>
  <c r="BI1258" i="4"/>
  <c r="BH1258" i="4"/>
  <c r="BG1258" i="4"/>
  <c r="BF1258" i="4"/>
  <c r="T1258" i="4"/>
  <c r="R1258" i="4"/>
  <c r="P1258" i="4"/>
  <c r="BI1252" i="4"/>
  <c r="BH1252" i="4"/>
  <c r="BG1252" i="4"/>
  <c r="BF1252" i="4"/>
  <c r="T1252" i="4"/>
  <c r="R1252" i="4"/>
  <c r="P1252" i="4"/>
  <c r="BI1247" i="4"/>
  <c r="BH1247" i="4"/>
  <c r="BG1247" i="4"/>
  <c r="BF1247" i="4"/>
  <c r="T1247" i="4"/>
  <c r="R1247" i="4"/>
  <c r="P1247" i="4"/>
  <c r="BI1242" i="4"/>
  <c r="BH1242" i="4"/>
  <c r="BG1242" i="4"/>
  <c r="BF1242" i="4"/>
  <c r="T1242" i="4"/>
  <c r="R1242" i="4"/>
  <c r="P1242" i="4"/>
  <c r="BI1237" i="4"/>
  <c r="BH1237" i="4"/>
  <c r="BG1237" i="4"/>
  <c r="BF1237" i="4"/>
  <c r="T1237" i="4"/>
  <c r="R1237" i="4"/>
  <c r="P1237" i="4"/>
  <c r="BI1230" i="4"/>
  <c r="BH1230" i="4"/>
  <c r="BG1230" i="4"/>
  <c r="BF1230" i="4"/>
  <c r="T1230" i="4"/>
  <c r="R1230" i="4"/>
  <c r="P1230" i="4"/>
  <c r="BI1227" i="4"/>
  <c r="BH1227" i="4"/>
  <c r="BG1227" i="4"/>
  <c r="BF1227" i="4"/>
  <c r="T1227" i="4"/>
  <c r="R1227" i="4"/>
  <c r="P1227" i="4"/>
  <c r="BI1223" i="4"/>
  <c r="BH1223" i="4"/>
  <c r="BG1223" i="4"/>
  <c r="BF1223" i="4"/>
  <c r="T1223" i="4"/>
  <c r="R1223" i="4"/>
  <c r="P1223" i="4"/>
  <c r="BI1217" i="4"/>
  <c r="BH1217" i="4"/>
  <c r="BG1217" i="4"/>
  <c r="BF1217" i="4"/>
  <c r="T1217" i="4"/>
  <c r="R1217" i="4"/>
  <c r="P1217" i="4"/>
  <c r="BI1213" i="4"/>
  <c r="BH1213" i="4"/>
  <c r="BG1213" i="4"/>
  <c r="BF1213" i="4"/>
  <c r="T1213" i="4"/>
  <c r="R1213" i="4"/>
  <c r="P1213" i="4"/>
  <c r="BI1207" i="4"/>
  <c r="BH1207" i="4"/>
  <c r="BG1207" i="4"/>
  <c r="BF1207" i="4"/>
  <c r="T1207" i="4"/>
  <c r="R1207" i="4"/>
  <c r="P1207" i="4"/>
  <c r="BI1203" i="4"/>
  <c r="BH1203" i="4"/>
  <c r="BG1203" i="4"/>
  <c r="BF1203" i="4"/>
  <c r="T1203" i="4"/>
  <c r="R1203" i="4"/>
  <c r="P1203" i="4"/>
  <c r="BI1198" i="4"/>
  <c r="BH1198" i="4"/>
  <c r="BG1198" i="4"/>
  <c r="BF1198" i="4"/>
  <c r="T1198" i="4"/>
  <c r="R1198" i="4"/>
  <c r="P1198" i="4"/>
  <c r="BI1194" i="4"/>
  <c r="BH1194" i="4"/>
  <c r="BG1194" i="4"/>
  <c r="BF1194" i="4"/>
  <c r="T1194" i="4"/>
  <c r="R1194" i="4"/>
  <c r="P1194" i="4"/>
  <c r="BI1189" i="4"/>
  <c r="BH1189" i="4"/>
  <c r="BG1189" i="4"/>
  <c r="BF1189" i="4"/>
  <c r="T1189" i="4"/>
  <c r="R1189" i="4"/>
  <c r="P1189" i="4"/>
  <c r="BI1185" i="4"/>
  <c r="BH1185" i="4"/>
  <c r="BG1185" i="4"/>
  <c r="BF1185" i="4"/>
  <c r="T1185" i="4"/>
  <c r="R1185" i="4"/>
  <c r="P1185" i="4"/>
  <c r="BI1180" i="4"/>
  <c r="BH1180" i="4"/>
  <c r="BG1180" i="4"/>
  <c r="BF1180" i="4"/>
  <c r="T1180" i="4"/>
  <c r="R1180" i="4"/>
  <c r="P1180" i="4"/>
  <c r="BI1176" i="4"/>
  <c r="BH1176" i="4"/>
  <c r="BG1176" i="4"/>
  <c r="BF1176" i="4"/>
  <c r="T1176" i="4"/>
  <c r="R1176" i="4"/>
  <c r="P1176" i="4"/>
  <c r="BI1164" i="4"/>
  <c r="BH1164" i="4"/>
  <c r="BG1164" i="4"/>
  <c r="BF1164" i="4"/>
  <c r="T1164" i="4"/>
  <c r="R1164" i="4"/>
  <c r="P1164" i="4"/>
  <c r="BI1161" i="4"/>
  <c r="BH1161" i="4"/>
  <c r="BG1161" i="4"/>
  <c r="BF1161" i="4"/>
  <c r="T1161" i="4"/>
  <c r="R1161" i="4"/>
  <c r="P1161" i="4"/>
  <c r="BI1160" i="4"/>
  <c r="BH1160" i="4"/>
  <c r="BG1160" i="4"/>
  <c r="BF1160" i="4"/>
  <c r="T1160" i="4"/>
  <c r="R1160" i="4"/>
  <c r="P1160" i="4"/>
  <c r="BI1156" i="4"/>
  <c r="BH1156" i="4"/>
  <c r="BG1156" i="4"/>
  <c r="BF1156" i="4"/>
  <c r="T1156" i="4"/>
  <c r="R1156" i="4"/>
  <c r="P1156" i="4"/>
  <c r="BI1152" i="4"/>
  <c r="BH1152" i="4"/>
  <c r="BG1152" i="4"/>
  <c r="BF1152" i="4"/>
  <c r="T1152" i="4"/>
  <c r="R1152" i="4"/>
  <c r="P1152" i="4"/>
  <c r="BI1148" i="4"/>
  <c r="BH1148" i="4"/>
  <c r="BG1148" i="4"/>
  <c r="BF1148" i="4"/>
  <c r="T1148" i="4"/>
  <c r="R1148" i="4"/>
  <c r="P1148" i="4"/>
  <c r="BI1145" i="4"/>
  <c r="BH1145" i="4"/>
  <c r="BG1145" i="4"/>
  <c r="BF1145" i="4"/>
  <c r="T1145" i="4"/>
  <c r="R1145" i="4"/>
  <c r="P1145" i="4"/>
  <c r="BI1140" i="4"/>
  <c r="BH1140" i="4"/>
  <c r="BG1140" i="4"/>
  <c r="BF1140" i="4"/>
  <c r="T1140" i="4"/>
  <c r="R1140" i="4"/>
  <c r="P1140" i="4"/>
  <c r="BI1135" i="4"/>
  <c r="BH1135" i="4"/>
  <c r="BG1135" i="4"/>
  <c r="BF1135" i="4"/>
  <c r="T1135" i="4"/>
  <c r="R1135" i="4"/>
  <c r="P1135" i="4"/>
  <c r="BI1132" i="4"/>
  <c r="BH1132" i="4"/>
  <c r="BG1132" i="4"/>
  <c r="BF1132" i="4"/>
  <c r="T1132" i="4"/>
  <c r="R1132" i="4"/>
  <c r="P1132" i="4"/>
  <c r="BI1130" i="4"/>
  <c r="BH1130" i="4"/>
  <c r="BG1130" i="4"/>
  <c r="BF1130" i="4"/>
  <c r="T1130" i="4"/>
  <c r="R1130" i="4"/>
  <c r="P1130" i="4"/>
  <c r="BI1121" i="4"/>
  <c r="BH1121" i="4"/>
  <c r="BG1121" i="4"/>
  <c r="BF1121" i="4"/>
  <c r="T1121" i="4"/>
  <c r="R1121" i="4"/>
  <c r="P1121" i="4"/>
  <c r="BI1116" i="4"/>
  <c r="BH1116" i="4"/>
  <c r="BG1116" i="4"/>
  <c r="BF1116" i="4"/>
  <c r="T1116" i="4"/>
  <c r="R1116" i="4"/>
  <c r="P1116" i="4"/>
  <c r="BI1112" i="4"/>
  <c r="BH1112" i="4"/>
  <c r="BG1112" i="4"/>
  <c r="BF1112" i="4"/>
  <c r="T1112" i="4"/>
  <c r="R1112" i="4"/>
  <c r="P1112" i="4"/>
  <c r="BI1098" i="4"/>
  <c r="BH1098" i="4"/>
  <c r="BG1098" i="4"/>
  <c r="BF1098" i="4"/>
  <c r="T1098" i="4"/>
  <c r="R1098" i="4"/>
  <c r="P1098" i="4"/>
  <c r="BI1094" i="4"/>
  <c r="BH1094" i="4"/>
  <c r="BG1094" i="4"/>
  <c r="BF1094" i="4"/>
  <c r="T1094" i="4"/>
  <c r="T1093" i="4"/>
  <c r="R1094" i="4"/>
  <c r="R1093" i="4"/>
  <c r="P1094" i="4"/>
  <c r="P1093" i="4"/>
  <c r="BI1091" i="4"/>
  <c r="BH1091" i="4"/>
  <c r="BG1091" i="4"/>
  <c r="BF1091" i="4"/>
  <c r="T1091" i="4"/>
  <c r="R1091" i="4"/>
  <c r="P1091" i="4"/>
  <c r="BI1090" i="4"/>
  <c r="BH1090" i="4"/>
  <c r="BG1090" i="4"/>
  <c r="BF1090" i="4"/>
  <c r="T1090" i="4"/>
  <c r="R1090" i="4"/>
  <c r="P1090" i="4"/>
  <c r="BI1089" i="4"/>
  <c r="BH1089" i="4"/>
  <c r="BG1089" i="4"/>
  <c r="BF1089" i="4"/>
  <c r="T1089" i="4"/>
  <c r="R1089" i="4"/>
  <c r="P1089" i="4"/>
  <c r="BI1088" i="4"/>
  <c r="BH1088" i="4"/>
  <c r="BG1088" i="4"/>
  <c r="BF1088" i="4"/>
  <c r="T1088" i="4"/>
  <c r="R1088" i="4"/>
  <c r="P1088" i="4"/>
  <c r="BI1086" i="4"/>
  <c r="BH1086" i="4"/>
  <c r="BG1086" i="4"/>
  <c r="BF1086" i="4"/>
  <c r="T1086" i="4"/>
  <c r="R1086" i="4"/>
  <c r="P1086" i="4"/>
  <c r="BI1084" i="4"/>
  <c r="BH1084" i="4"/>
  <c r="BG1084" i="4"/>
  <c r="BF1084" i="4"/>
  <c r="T1084" i="4"/>
  <c r="R1084" i="4"/>
  <c r="P1084" i="4"/>
  <c r="BI1080" i="4"/>
  <c r="BH1080" i="4"/>
  <c r="BG1080" i="4"/>
  <c r="BF1080" i="4"/>
  <c r="T1080" i="4"/>
  <c r="R1080" i="4"/>
  <c r="P1080" i="4"/>
  <c r="BI1075" i="4"/>
  <c r="BH1075" i="4"/>
  <c r="BG1075" i="4"/>
  <c r="BF1075" i="4"/>
  <c r="T1075" i="4"/>
  <c r="R1075" i="4"/>
  <c r="P1075" i="4"/>
  <c r="BI1060" i="4"/>
  <c r="BH1060" i="4"/>
  <c r="BG1060" i="4"/>
  <c r="BF1060" i="4"/>
  <c r="T1060" i="4"/>
  <c r="R1060" i="4"/>
  <c r="P1060" i="4"/>
  <c r="BI1055" i="4"/>
  <c r="BH1055" i="4"/>
  <c r="BG1055" i="4"/>
  <c r="BF1055" i="4"/>
  <c r="T1055" i="4"/>
  <c r="R1055" i="4"/>
  <c r="P1055" i="4"/>
  <c r="BI1049" i="4"/>
  <c r="BH1049" i="4"/>
  <c r="BG1049" i="4"/>
  <c r="BF1049" i="4"/>
  <c r="T1049" i="4"/>
  <c r="R1049" i="4"/>
  <c r="P1049" i="4"/>
  <c r="BI1048" i="4"/>
  <c r="BH1048" i="4"/>
  <c r="BG1048" i="4"/>
  <c r="BF1048" i="4"/>
  <c r="T1048" i="4"/>
  <c r="R1048" i="4"/>
  <c r="P1048" i="4"/>
  <c r="BI1047" i="4"/>
  <c r="BH1047" i="4"/>
  <c r="BG1047" i="4"/>
  <c r="BF1047" i="4"/>
  <c r="T1047" i="4"/>
  <c r="R1047" i="4"/>
  <c r="P1047" i="4"/>
  <c r="BI1045" i="4"/>
  <c r="BH1045" i="4"/>
  <c r="BG1045" i="4"/>
  <c r="BF1045" i="4"/>
  <c r="T1045" i="4"/>
  <c r="R1045" i="4"/>
  <c r="P1045" i="4"/>
  <c r="BI1040" i="4"/>
  <c r="BH1040" i="4"/>
  <c r="BG1040" i="4"/>
  <c r="BF1040" i="4"/>
  <c r="T1040" i="4"/>
  <c r="R1040" i="4"/>
  <c r="P1040" i="4"/>
  <c r="BI1032" i="4"/>
  <c r="BH1032" i="4"/>
  <c r="BG1032" i="4"/>
  <c r="BF1032" i="4"/>
  <c r="T1032" i="4"/>
  <c r="R1032" i="4"/>
  <c r="P1032" i="4"/>
  <c r="BI1030" i="4"/>
  <c r="BH1030" i="4"/>
  <c r="BG1030" i="4"/>
  <c r="BF1030" i="4"/>
  <c r="T1030" i="4"/>
  <c r="R1030" i="4"/>
  <c r="P1030" i="4"/>
  <c r="BI1029" i="4"/>
  <c r="BH1029" i="4"/>
  <c r="BG1029" i="4"/>
  <c r="BF1029" i="4"/>
  <c r="T1029" i="4"/>
  <c r="R1029" i="4"/>
  <c r="P1029" i="4"/>
  <c r="BI1026" i="4"/>
  <c r="BH1026" i="4"/>
  <c r="BG1026" i="4"/>
  <c r="BF1026" i="4"/>
  <c r="T1026" i="4"/>
  <c r="R1026" i="4"/>
  <c r="P1026" i="4"/>
  <c r="BI1024" i="4"/>
  <c r="BH1024" i="4"/>
  <c r="BG1024" i="4"/>
  <c r="BF1024" i="4"/>
  <c r="T1024" i="4"/>
  <c r="R1024" i="4"/>
  <c r="P1024" i="4"/>
  <c r="BI1022" i="4"/>
  <c r="BH1022" i="4"/>
  <c r="BG1022" i="4"/>
  <c r="BF1022" i="4"/>
  <c r="T1022" i="4"/>
  <c r="R1022" i="4"/>
  <c r="P1022" i="4"/>
  <c r="BI1020" i="4"/>
  <c r="BH1020" i="4"/>
  <c r="BG1020" i="4"/>
  <c r="BF1020" i="4"/>
  <c r="T1020" i="4"/>
  <c r="R1020" i="4"/>
  <c r="P1020" i="4"/>
  <c r="BI1016" i="4"/>
  <c r="BH1016" i="4"/>
  <c r="BG1016" i="4"/>
  <c r="BF1016" i="4"/>
  <c r="T1016" i="4"/>
  <c r="R1016" i="4"/>
  <c r="P1016" i="4"/>
  <c r="BI1011" i="4"/>
  <c r="BH1011" i="4"/>
  <c r="BG1011" i="4"/>
  <c r="BF1011" i="4"/>
  <c r="T1011" i="4"/>
  <c r="R1011" i="4"/>
  <c r="P1011" i="4"/>
  <c r="BI1009" i="4"/>
  <c r="BH1009" i="4"/>
  <c r="BG1009" i="4"/>
  <c r="BF1009" i="4"/>
  <c r="T1009" i="4"/>
  <c r="R1009" i="4"/>
  <c r="P1009" i="4"/>
  <c r="BI1005" i="4"/>
  <c r="BH1005" i="4"/>
  <c r="BG1005" i="4"/>
  <c r="BF1005" i="4"/>
  <c r="T1005" i="4"/>
  <c r="R1005" i="4"/>
  <c r="P1005" i="4"/>
  <c r="BI1002" i="4"/>
  <c r="BH1002" i="4"/>
  <c r="BG1002" i="4"/>
  <c r="BF1002" i="4"/>
  <c r="T1002" i="4"/>
  <c r="R1002" i="4"/>
  <c r="P1002" i="4"/>
  <c r="BI997" i="4"/>
  <c r="BH997" i="4"/>
  <c r="BG997" i="4"/>
  <c r="BF997" i="4"/>
  <c r="T997" i="4"/>
  <c r="R997" i="4"/>
  <c r="P997" i="4"/>
  <c r="BI996" i="4"/>
  <c r="BH996" i="4"/>
  <c r="BG996" i="4"/>
  <c r="BF996" i="4"/>
  <c r="T996" i="4"/>
  <c r="R996" i="4"/>
  <c r="P996" i="4"/>
  <c r="BI994" i="4"/>
  <c r="BH994" i="4"/>
  <c r="BG994" i="4"/>
  <c r="BF994" i="4"/>
  <c r="T994" i="4"/>
  <c r="R994" i="4"/>
  <c r="P994" i="4"/>
  <c r="BI989" i="4"/>
  <c r="BH989" i="4"/>
  <c r="BG989" i="4"/>
  <c r="BF989" i="4"/>
  <c r="T989" i="4"/>
  <c r="R989" i="4"/>
  <c r="P989" i="4"/>
  <c r="BI987" i="4"/>
  <c r="BH987" i="4"/>
  <c r="BG987" i="4"/>
  <c r="BF987" i="4"/>
  <c r="T987" i="4"/>
  <c r="R987" i="4"/>
  <c r="P987" i="4"/>
  <c r="BI982" i="4"/>
  <c r="BH982" i="4"/>
  <c r="BG982" i="4"/>
  <c r="BF982" i="4"/>
  <c r="T982" i="4"/>
  <c r="R982" i="4"/>
  <c r="P982" i="4"/>
  <c r="BI977" i="4"/>
  <c r="BH977" i="4"/>
  <c r="BG977" i="4"/>
  <c r="BF977" i="4"/>
  <c r="T977" i="4"/>
  <c r="R977" i="4"/>
  <c r="P977" i="4"/>
  <c r="BI972" i="4"/>
  <c r="BH972" i="4"/>
  <c r="BG972" i="4"/>
  <c r="BF972" i="4"/>
  <c r="T972" i="4"/>
  <c r="R972" i="4"/>
  <c r="P972" i="4"/>
  <c r="BI970" i="4"/>
  <c r="BH970" i="4"/>
  <c r="BG970" i="4"/>
  <c r="BF970" i="4"/>
  <c r="T970" i="4"/>
  <c r="R970" i="4"/>
  <c r="P970" i="4"/>
  <c r="BI958" i="4"/>
  <c r="BH958" i="4"/>
  <c r="BG958" i="4"/>
  <c r="BF958" i="4"/>
  <c r="T958" i="4"/>
  <c r="R958" i="4"/>
  <c r="P958" i="4"/>
  <c r="BI956" i="4"/>
  <c r="BH956" i="4"/>
  <c r="BG956" i="4"/>
  <c r="BF956" i="4"/>
  <c r="T956" i="4"/>
  <c r="R956" i="4"/>
  <c r="P956" i="4"/>
  <c r="BI954" i="4"/>
  <c r="BH954" i="4"/>
  <c r="BG954" i="4"/>
  <c r="BF954" i="4"/>
  <c r="T954" i="4"/>
  <c r="R954" i="4"/>
  <c r="P954" i="4"/>
  <c r="BI916" i="4"/>
  <c r="BH916" i="4"/>
  <c r="BG916" i="4"/>
  <c r="BF916" i="4"/>
  <c r="T916" i="4"/>
  <c r="R916" i="4"/>
  <c r="P916" i="4"/>
  <c r="BI914" i="4"/>
  <c r="BH914" i="4"/>
  <c r="BG914" i="4"/>
  <c r="BF914" i="4"/>
  <c r="T914" i="4"/>
  <c r="R914" i="4"/>
  <c r="P914" i="4"/>
  <c r="BI912" i="4"/>
  <c r="BH912" i="4"/>
  <c r="BG912" i="4"/>
  <c r="BF912" i="4"/>
  <c r="T912" i="4"/>
  <c r="R912" i="4"/>
  <c r="P912" i="4"/>
  <c r="BI905" i="4"/>
  <c r="BH905" i="4"/>
  <c r="BG905" i="4"/>
  <c r="BF905" i="4"/>
  <c r="T905" i="4"/>
  <c r="R905" i="4"/>
  <c r="P905" i="4"/>
  <c r="BI893" i="4"/>
  <c r="BH893" i="4"/>
  <c r="BG893" i="4"/>
  <c r="BF893" i="4"/>
  <c r="T893" i="4"/>
  <c r="R893" i="4"/>
  <c r="P893" i="4"/>
  <c r="BI888" i="4"/>
  <c r="BH888" i="4"/>
  <c r="BG888" i="4"/>
  <c r="BF888" i="4"/>
  <c r="T888" i="4"/>
  <c r="R888" i="4"/>
  <c r="P888" i="4"/>
  <c r="BI871" i="4"/>
  <c r="BH871" i="4"/>
  <c r="BG871" i="4"/>
  <c r="BF871" i="4"/>
  <c r="T871" i="4"/>
  <c r="R871" i="4"/>
  <c r="P871" i="4"/>
  <c r="BI864" i="4"/>
  <c r="BH864" i="4"/>
  <c r="BG864" i="4"/>
  <c r="BF864" i="4"/>
  <c r="T864" i="4"/>
  <c r="R864" i="4"/>
  <c r="P864" i="4"/>
  <c r="BI862" i="4"/>
  <c r="BH862" i="4"/>
  <c r="BG862" i="4"/>
  <c r="BF862" i="4"/>
  <c r="T862" i="4"/>
  <c r="R862" i="4"/>
  <c r="P862" i="4"/>
  <c r="BI844" i="4"/>
  <c r="BH844" i="4"/>
  <c r="BG844" i="4"/>
  <c r="BF844" i="4"/>
  <c r="T844" i="4"/>
  <c r="R844" i="4"/>
  <c r="P844" i="4"/>
  <c r="BI842" i="4"/>
  <c r="BH842" i="4"/>
  <c r="BG842" i="4"/>
  <c r="BF842" i="4"/>
  <c r="T842" i="4"/>
  <c r="R842" i="4"/>
  <c r="P842" i="4"/>
  <c r="BI830" i="4"/>
  <c r="BH830" i="4"/>
  <c r="BG830" i="4"/>
  <c r="BF830" i="4"/>
  <c r="T830" i="4"/>
  <c r="R830" i="4"/>
  <c r="P830" i="4"/>
  <c r="BI828" i="4"/>
  <c r="BH828" i="4"/>
  <c r="BG828" i="4"/>
  <c r="BF828" i="4"/>
  <c r="T828" i="4"/>
  <c r="R828" i="4"/>
  <c r="P828" i="4"/>
  <c r="BI821" i="4"/>
  <c r="BH821" i="4"/>
  <c r="BG821" i="4"/>
  <c r="BF821" i="4"/>
  <c r="T821" i="4"/>
  <c r="R821" i="4"/>
  <c r="P821" i="4"/>
  <c r="BI816" i="4"/>
  <c r="BH816" i="4"/>
  <c r="BG816" i="4"/>
  <c r="BF816" i="4"/>
  <c r="T816" i="4"/>
  <c r="R816" i="4"/>
  <c r="P816" i="4"/>
  <c r="BI808" i="4"/>
  <c r="BH808" i="4"/>
  <c r="BG808" i="4"/>
  <c r="BF808" i="4"/>
  <c r="T808" i="4"/>
  <c r="R808" i="4"/>
  <c r="P808" i="4"/>
  <c r="BI806" i="4"/>
  <c r="BH806" i="4"/>
  <c r="BG806" i="4"/>
  <c r="BF806" i="4"/>
  <c r="T806" i="4"/>
  <c r="R806" i="4"/>
  <c r="P806" i="4"/>
  <c r="BI801" i="4"/>
  <c r="BH801" i="4"/>
  <c r="BG801" i="4"/>
  <c r="BF801" i="4"/>
  <c r="T801" i="4"/>
  <c r="R801" i="4"/>
  <c r="P801" i="4"/>
  <c r="BI789" i="4"/>
  <c r="BH789" i="4"/>
  <c r="BG789" i="4"/>
  <c r="BF789" i="4"/>
  <c r="T789" i="4"/>
  <c r="R789" i="4"/>
  <c r="P789" i="4"/>
  <c r="BI784" i="4"/>
  <c r="BH784" i="4"/>
  <c r="BG784" i="4"/>
  <c r="BF784" i="4"/>
  <c r="T784" i="4"/>
  <c r="R784" i="4"/>
  <c r="P784" i="4"/>
  <c r="BI779" i="4"/>
  <c r="BH779" i="4"/>
  <c r="BG779" i="4"/>
  <c r="BF779" i="4"/>
  <c r="T779" i="4"/>
  <c r="R779" i="4"/>
  <c r="P779" i="4"/>
  <c r="BI777" i="4"/>
  <c r="BH777" i="4"/>
  <c r="BG777" i="4"/>
  <c r="BF777" i="4"/>
  <c r="T777" i="4"/>
  <c r="R777" i="4"/>
  <c r="P777" i="4"/>
  <c r="BI769" i="4"/>
  <c r="BH769" i="4"/>
  <c r="BG769" i="4"/>
  <c r="BF769" i="4"/>
  <c r="T769" i="4"/>
  <c r="R769" i="4"/>
  <c r="P769" i="4"/>
  <c r="BI765" i="4"/>
  <c r="BH765" i="4"/>
  <c r="BG765" i="4"/>
  <c r="BF765" i="4"/>
  <c r="T765" i="4"/>
  <c r="R765" i="4"/>
  <c r="P765" i="4"/>
  <c r="BI758" i="4"/>
  <c r="BH758" i="4"/>
  <c r="BG758" i="4"/>
  <c r="BF758" i="4"/>
  <c r="T758" i="4"/>
  <c r="R758" i="4"/>
  <c r="P758" i="4"/>
  <c r="BI754" i="4"/>
  <c r="BH754" i="4"/>
  <c r="BG754" i="4"/>
  <c r="BF754" i="4"/>
  <c r="T754" i="4"/>
  <c r="R754" i="4"/>
  <c r="P754" i="4"/>
  <c r="BI734" i="4"/>
  <c r="BH734" i="4"/>
  <c r="BG734" i="4"/>
  <c r="BF734" i="4"/>
  <c r="T734" i="4"/>
  <c r="R734" i="4"/>
  <c r="P734" i="4"/>
  <c r="BI729" i="4"/>
  <c r="BH729" i="4"/>
  <c r="BG729" i="4"/>
  <c r="BF729" i="4"/>
  <c r="T729" i="4"/>
  <c r="R729" i="4"/>
  <c r="P729" i="4"/>
  <c r="BI718" i="4"/>
  <c r="BH718" i="4"/>
  <c r="BG718" i="4"/>
  <c r="BF718" i="4"/>
  <c r="T718" i="4"/>
  <c r="R718" i="4"/>
  <c r="P718" i="4"/>
  <c r="BI714" i="4"/>
  <c r="BH714" i="4"/>
  <c r="BG714" i="4"/>
  <c r="BF714" i="4"/>
  <c r="T714" i="4"/>
  <c r="R714" i="4"/>
  <c r="P714" i="4"/>
  <c r="BI699" i="4"/>
  <c r="BH699" i="4"/>
  <c r="BG699" i="4"/>
  <c r="BF699" i="4"/>
  <c r="T699" i="4"/>
  <c r="R699" i="4"/>
  <c r="P699" i="4"/>
  <c r="BI695" i="4"/>
  <c r="BH695" i="4"/>
  <c r="BG695" i="4"/>
  <c r="BF695" i="4"/>
  <c r="T695" i="4"/>
  <c r="R695" i="4"/>
  <c r="P695" i="4"/>
  <c r="BI682" i="4"/>
  <c r="BH682" i="4"/>
  <c r="BG682" i="4"/>
  <c r="BF682" i="4"/>
  <c r="T682" i="4"/>
  <c r="R682" i="4"/>
  <c r="P682" i="4"/>
  <c r="BI678" i="4"/>
  <c r="BH678" i="4"/>
  <c r="BG678" i="4"/>
  <c r="BF678" i="4"/>
  <c r="T678" i="4"/>
  <c r="R678" i="4"/>
  <c r="P678" i="4"/>
  <c r="BI669" i="4"/>
  <c r="BH669" i="4"/>
  <c r="BG669" i="4"/>
  <c r="BF669" i="4"/>
  <c r="T669" i="4"/>
  <c r="R669" i="4"/>
  <c r="P669" i="4"/>
  <c r="BI665" i="4"/>
  <c r="BH665" i="4"/>
  <c r="BG665" i="4"/>
  <c r="BF665" i="4"/>
  <c r="T665" i="4"/>
  <c r="R665" i="4"/>
  <c r="P665" i="4"/>
  <c r="BI644" i="4"/>
  <c r="BH644" i="4"/>
  <c r="BG644" i="4"/>
  <c r="BF644" i="4"/>
  <c r="T644" i="4"/>
  <c r="R644" i="4"/>
  <c r="P644" i="4"/>
  <c r="BI640" i="4"/>
  <c r="BH640" i="4"/>
  <c r="BG640" i="4"/>
  <c r="BF640" i="4"/>
  <c r="T640" i="4"/>
  <c r="R640" i="4"/>
  <c r="P640" i="4"/>
  <c r="BI604" i="4"/>
  <c r="BH604" i="4"/>
  <c r="BG604" i="4"/>
  <c r="BF604" i="4"/>
  <c r="T604" i="4"/>
  <c r="R604" i="4"/>
  <c r="P604" i="4"/>
  <c r="BI600" i="4"/>
  <c r="BH600" i="4"/>
  <c r="BG600" i="4"/>
  <c r="BF600" i="4"/>
  <c r="T600" i="4"/>
  <c r="R600" i="4"/>
  <c r="P600" i="4"/>
  <c r="BI598" i="4"/>
  <c r="BH598" i="4"/>
  <c r="BG598" i="4"/>
  <c r="BF598" i="4"/>
  <c r="T598" i="4"/>
  <c r="R598" i="4"/>
  <c r="P598" i="4"/>
  <c r="BI592" i="4"/>
  <c r="BH592" i="4"/>
  <c r="BG592" i="4"/>
  <c r="BF592" i="4"/>
  <c r="T592" i="4"/>
  <c r="R592" i="4"/>
  <c r="P592" i="4"/>
  <c r="BI566" i="4"/>
  <c r="BH566" i="4"/>
  <c r="BG566" i="4"/>
  <c r="BF566" i="4"/>
  <c r="T566" i="4"/>
  <c r="R566" i="4"/>
  <c r="P566" i="4"/>
  <c r="BI533" i="4"/>
  <c r="BH533" i="4"/>
  <c r="BG533" i="4"/>
  <c r="BF533" i="4"/>
  <c r="T533" i="4"/>
  <c r="R533" i="4"/>
  <c r="P533" i="4"/>
  <c r="BI527" i="4"/>
  <c r="BH527" i="4"/>
  <c r="BG527" i="4"/>
  <c r="BF527" i="4"/>
  <c r="T527" i="4"/>
  <c r="R527" i="4"/>
  <c r="P527" i="4"/>
  <c r="BI522" i="4"/>
  <c r="BH522" i="4"/>
  <c r="BG522" i="4"/>
  <c r="BF522" i="4"/>
  <c r="T522" i="4"/>
  <c r="R522" i="4"/>
  <c r="P522" i="4"/>
  <c r="BI518" i="4"/>
  <c r="BH518" i="4"/>
  <c r="BG518" i="4"/>
  <c r="BF518" i="4"/>
  <c r="T518" i="4"/>
  <c r="R518" i="4"/>
  <c r="P518" i="4"/>
  <c r="BI511" i="4"/>
  <c r="BH511" i="4"/>
  <c r="BG511" i="4"/>
  <c r="BF511" i="4"/>
  <c r="T511" i="4"/>
  <c r="R511" i="4"/>
  <c r="P511" i="4"/>
  <c r="BI507" i="4"/>
  <c r="BH507" i="4"/>
  <c r="BG507" i="4"/>
  <c r="BF507" i="4"/>
  <c r="T507" i="4"/>
  <c r="R507" i="4"/>
  <c r="P507" i="4"/>
  <c r="BI500" i="4"/>
  <c r="BH500" i="4"/>
  <c r="BG500" i="4"/>
  <c r="BF500" i="4"/>
  <c r="T500" i="4"/>
  <c r="R500" i="4"/>
  <c r="P500" i="4"/>
  <c r="BI488" i="4"/>
  <c r="BH488" i="4"/>
  <c r="BG488" i="4"/>
  <c r="BF488" i="4"/>
  <c r="T488" i="4"/>
  <c r="R488" i="4"/>
  <c r="P488" i="4"/>
  <c r="BI480" i="4"/>
  <c r="BH480" i="4"/>
  <c r="BG480" i="4"/>
  <c r="BF480" i="4"/>
  <c r="T480" i="4"/>
  <c r="R480" i="4"/>
  <c r="P480" i="4"/>
  <c r="BI472" i="4"/>
  <c r="BH472" i="4"/>
  <c r="BG472" i="4"/>
  <c r="BF472" i="4"/>
  <c r="T472" i="4"/>
  <c r="R472" i="4"/>
  <c r="P472" i="4"/>
  <c r="BI469" i="4"/>
  <c r="BH469" i="4"/>
  <c r="BG469" i="4"/>
  <c r="BF469" i="4"/>
  <c r="T469" i="4"/>
  <c r="R469" i="4"/>
  <c r="P469" i="4"/>
  <c r="BI465" i="4"/>
  <c r="BH465" i="4"/>
  <c r="BG465" i="4"/>
  <c r="BF465" i="4"/>
  <c r="T465" i="4"/>
  <c r="R465" i="4"/>
  <c r="P465" i="4"/>
  <c r="BI457" i="4"/>
  <c r="BH457" i="4"/>
  <c r="BG457" i="4"/>
  <c r="BF457" i="4"/>
  <c r="T457" i="4"/>
  <c r="R457" i="4"/>
  <c r="P457" i="4"/>
  <c r="BI446" i="4"/>
  <c r="BH446" i="4"/>
  <c r="BG446" i="4"/>
  <c r="BF446" i="4"/>
  <c r="T446" i="4"/>
  <c r="R446" i="4"/>
  <c r="P446" i="4"/>
  <c r="BI425" i="4"/>
  <c r="BH425" i="4"/>
  <c r="BG425" i="4"/>
  <c r="BF425" i="4"/>
  <c r="T425" i="4"/>
  <c r="R425" i="4"/>
  <c r="P425" i="4"/>
  <c r="BI423" i="4"/>
  <c r="BH423" i="4"/>
  <c r="BG423" i="4"/>
  <c r="BF423" i="4"/>
  <c r="T423" i="4"/>
  <c r="R423" i="4"/>
  <c r="P423" i="4"/>
  <c r="BI418" i="4"/>
  <c r="BH418" i="4"/>
  <c r="BG418" i="4"/>
  <c r="BF418" i="4"/>
  <c r="T418" i="4"/>
  <c r="R418" i="4"/>
  <c r="P418" i="4"/>
  <c r="BI414" i="4"/>
  <c r="BH414" i="4"/>
  <c r="BG414" i="4"/>
  <c r="BF414" i="4"/>
  <c r="T414" i="4"/>
  <c r="R414" i="4"/>
  <c r="P414" i="4"/>
  <c r="BI399" i="4"/>
  <c r="BH399" i="4"/>
  <c r="BG399" i="4"/>
  <c r="BF399" i="4"/>
  <c r="T399" i="4"/>
  <c r="R399" i="4"/>
  <c r="P399" i="4"/>
  <c r="BI397" i="4"/>
  <c r="BH397" i="4"/>
  <c r="BG397" i="4"/>
  <c r="BF397" i="4"/>
  <c r="T397" i="4"/>
  <c r="R397" i="4"/>
  <c r="P397" i="4"/>
  <c r="BI384" i="4"/>
  <c r="BH384" i="4"/>
  <c r="BG384" i="4"/>
  <c r="BF384" i="4"/>
  <c r="T384" i="4"/>
  <c r="R384" i="4"/>
  <c r="P384" i="4"/>
  <c r="BI382" i="4"/>
  <c r="BH382" i="4"/>
  <c r="BG382" i="4"/>
  <c r="BF382" i="4"/>
  <c r="T382" i="4"/>
  <c r="R382" i="4"/>
  <c r="P382" i="4"/>
  <c r="BI377" i="4"/>
  <c r="BH377" i="4"/>
  <c r="BG377" i="4"/>
  <c r="BF377" i="4"/>
  <c r="T377" i="4"/>
  <c r="R377" i="4"/>
  <c r="P377" i="4"/>
  <c r="BI373" i="4"/>
  <c r="BH373" i="4"/>
  <c r="BG373" i="4"/>
  <c r="BF373" i="4"/>
  <c r="T373" i="4"/>
  <c r="R373" i="4"/>
  <c r="P373" i="4"/>
  <c r="BI356" i="4"/>
  <c r="BH356" i="4"/>
  <c r="BG356" i="4"/>
  <c r="BF356" i="4"/>
  <c r="T356" i="4"/>
  <c r="R356" i="4"/>
  <c r="P356" i="4"/>
  <c r="BI352" i="4"/>
  <c r="BH352" i="4"/>
  <c r="BG352" i="4"/>
  <c r="BF352" i="4"/>
  <c r="T352" i="4"/>
  <c r="R352" i="4"/>
  <c r="P352" i="4"/>
  <c r="BI350" i="4"/>
  <c r="BH350" i="4"/>
  <c r="BG350" i="4"/>
  <c r="BF350" i="4"/>
  <c r="T350" i="4"/>
  <c r="R350" i="4"/>
  <c r="P350" i="4"/>
  <c r="BI348" i="4"/>
  <c r="BH348" i="4"/>
  <c r="BG348" i="4"/>
  <c r="BF348" i="4"/>
  <c r="T348" i="4"/>
  <c r="R348" i="4"/>
  <c r="P348" i="4"/>
  <c r="BI343" i="4"/>
  <c r="BH343" i="4"/>
  <c r="BG343" i="4"/>
  <c r="BF343" i="4"/>
  <c r="T343" i="4"/>
  <c r="R343" i="4"/>
  <c r="P343" i="4"/>
  <c r="BI336" i="4"/>
  <c r="BH336" i="4"/>
  <c r="BG336" i="4"/>
  <c r="BF336" i="4"/>
  <c r="T336" i="4"/>
  <c r="R336" i="4"/>
  <c r="P336" i="4"/>
  <c r="BI329" i="4"/>
  <c r="BH329" i="4"/>
  <c r="BG329" i="4"/>
  <c r="BF329" i="4"/>
  <c r="T329" i="4"/>
  <c r="R329" i="4"/>
  <c r="P329" i="4"/>
  <c r="BI321" i="4"/>
  <c r="BH321" i="4"/>
  <c r="BG321" i="4"/>
  <c r="BF321" i="4"/>
  <c r="T321" i="4"/>
  <c r="R321" i="4"/>
  <c r="P321" i="4"/>
  <c r="BI306" i="4"/>
  <c r="BH306" i="4"/>
  <c r="BG306" i="4"/>
  <c r="BF306" i="4"/>
  <c r="T306" i="4"/>
  <c r="R306" i="4"/>
  <c r="P306" i="4"/>
  <c r="BI301" i="4"/>
  <c r="BH301" i="4"/>
  <c r="BG301" i="4"/>
  <c r="BF301" i="4"/>
  <c r="T301" i="4"/>
  <c r="R301" i="4"/>
  <c r="P301" i="4"/>
  <c r="BI285" i="4"/>
  <c r="BH285" i="4"/>
  <c r="BG285" i="4"/>
  <c r="BF285" i="4"/>
  <c r="T285" i="4"/>
  <c r="R285" i="4"/>
  <c r="P285" i="4"/>
  <c r="BI281" i="4"/>
  <c r="BH281" i="4"/>
  <c r="BG281" i="4"/>
  <c r="BF281" i="4"/>
  <c r="T281" i="4"/>
  <c r="R281" i="4"/>
  <c r="P281" i="4"/>
  <c r="BI272" i="4"/>
  <c r="BH272" i="4"/>
  <c r="BG272" i="4"/>
  <c r="BF272" i="4"/>
  <c r="T272" i="4"/>
  <c r="R272" i="4"/>
  <c r="P272" i="4"/>
  <c r="BI269" i="4"/>
  <c r="BH269" i="4"/>
  <c r="BG269" i="4"/>
  <c r="BF269" i="4"/>
  <c r="T269" i="4"/>
  <c r="R269" i="4"/>
  <c r="P269" i="4"/>
  <c r="BI264" i="4"/>
  <c r="BH264" i="4"/>
  <c r="BG264" i="4"/>
  <c r="BF264" i="4"/>
  <c r="T264" i="4"/>
  <c r="R264" i="4"/>
  <c r="P264" i="4"/>
  <c r="BI258" i="4"/>
  <c r="BH258" i="4"/>
  <c r="BG258" i="4"/>
  <c r="BF258" i="4"/>
  <c r="T258" i="4"/>
  <c r="R258" i="4"/>
  <c r="P258" i="4"/>
  <c r="BI244" i="4"/>
  <c r="BH244" i="4"/>
  <c r="BG244" i="4"/>
  <c r="BF244" i="4"/>
  <c r="T244" i="4"/>
  <c r="R244" i="4"/>
  <c r="P244" i="4"/>
  <c r="BI232" i="4"/>
  <c r="BH232" i="4"/>
  <c r="BG232" i="4"/>
  <c r="BF232" i="4"/>
  <c r="T232" i="4"/>
  <c r="R232" i="4"/>
  <c r="P232" i="4"/>
  <c r="BI220" i="4"/>
  <c r="BH220" i="4"/>
  <c r="BG220" i="4"/>
  <c r="BF220" i="4"/>
  <c r="T220" i="4"/>
  <c r="R220" i="4"/>
  <c r="P220" i="4"/>
  <c r="BI214" i="4"/>
  <c r="BH214" i="4"/>
  <c r="BG214" i="4"/>
  <c r="BF214" i="4"/>
  <c r="T214" i="4"/>
  <c r="R214" i="4"/>
  <c r="P214" i="4"/>
  <c r="BI200" i="4"/>
  <c r="BH200" i="4"/>
  <c r="BG200" i="4"/>
  <c r="BF200" i="4"/>
  <c r="T200" i="4"/>
  <c r="R200" i="4"/>
  <c r="P200" i="4"/>
  <c r="BI195" i="4"/>
  <c r="BH195" i="4"/>
  <c r="BG195" i="4"/>
  <c r="BF195" i="4"/>
  <c r="T195" i="4"/>
  <c r="R195" i="4"/>
  <c r="P195" i="4"/>
  <c r="BI191" i="4"/>
  <c r="BH191" i="4"/>
  <c r="BG191" i="4"/>
  <c r="BF191" i="4"/>
  <c r="T191" i="4"/>
  <c r="R191" i="4"/>
  <c r="P191" i="4"/>
  <c r="BI187" i="4"/>
  <c r="BH187" i="4"/>
  <c r="BG187" i="4"/>
  <c r="BF187" i="4"/>
  <c r="T187" i="4"/>
  <c r="R187" i="4"/>
  <c r="P187" i="4"/>
  <c r="BI179" i="4"/>
  <c r="BH179" i="4"/>
  <c r="BG179" i="4"/>
  <c r="BF179" i="4"/>
  <c r="T179" i="4"/>
  <c r="R179" i="4"/>
  <c r="P179" i="4"/>
  <c r="BI174" i="4"/>
  <c r="BH174" i="4"/>
  <c r="BG174" i="4"/>
  <c r="BF174" i="4"/>
  <c r="T174" i="4"/>
  <c r="R174" i="4"/>
  <c r="P174" i="4"/>
  <c r="BI172" i="4"/>
  <c r="BH172" i="4"/>
  <c r="BG172" i="4"/>
  <c r="BF172" i="4"/>
  <c r="T172" i="4"/>
  <c r="R172" i="4"/>
  <c r="P172" i="4"/>
  <c r="BI166" i="4"/>
  <c r="BH166" i="4"/>
  <c r="BG166" i="4"/>
  <c r="BF166" i="4"/>
  <c r="T166" i="4"/>
  <c r="R166" i="4"/>
  <c r="P166" i="4"/>
  <c r="BI154" i="4"/>
  <c r="BH154" i="4"/>
  <c r="BG154" i="4"/>
  <c r="BF154" i="4"/>
  <c r="T154" i="4"/>
  <c r="R154" i="4"/>
  <c r="P154" i="4"/>
  <c r="J147" i="4"/>
  <c r="F147" i="4"/>
  <c r="F145" i="4"/>
  <c r="E143" i="4"/>
  <c r="J93" i="4"/>
  <c r="F93" i="4"/>
  <c r="F91" i="4"/>
  <c r="E89" i="4"/>
  <c r="J26" i="4"/>
  <c r="E26" i="4"/>
  <c r="J94" i="4"/>
  <c r="J25" i="4"/>
  <c r="J20" i="4"/>
  <c r="E20" i="4"/>
  <c r="F148" i="4"/>
  <c r="J19" i="4"/>
  <c r="J14" i="4"/>
  <c r="J91" i="4"/>
  <c r="E7" i="4"/>
  <c r="E85" i="4" s="1"/>
  <c r="J39" i="3"/>
  <c r="J38" i="3"/>
  <c r="AY98" i="1"/>
  <c r="J37" i="3"/>
  <c r="AX98" i="1" s="1"/>
  <c r="BI1364" i="3"/>
  <c r="BH1364" i="3"/>
  <c r="BG1364" i="3"/>
  <c r="BF1364" i="3"/>
  <c r="T1364" i="3"/>
  <c r="R1364" i="3"/>
  <c r="P1364" i="3"/>
  <c r="BI1362" i="3"/>
  <c r="BH1362" i="3"/>
  <c r="BG1362" i="3"/>
  <c r="BF1362" i="3"/>
  <c r="T1362" i="3"/>
  <c r="R1362" i="3"/>
  <c r="P1362" i="3"/>
  <c r="BI1353" i="3"/>
  <c r="BH1353" i="3"/>
  <c r="BG1353" i="3"/>
  <c r="BF1353" i="3"/>
  <c r="T1353" i="3"/>
  <c r="R1353" i="3"/>
  <c r="P1353" i="3"/>
  <c r="BI1232" i="3"/>
  <c r="BH1232" i="3"/>
  <c r="BG1232" i="3"/>
  <c r="BF1232" i="3"/>
  <c r="T1232" i="3"/>
  <c r="R1232" i="3"/>
  <c r="P1232" i="3"/>
  <c r="BI1218" i="3"/>
  <c r="BH1218" i="3"/>
  <c r="BG1218" i="3"/>
  <c r="BF1218" i="3"/>
  <c r="T1218" i="3"/>
  <c r="T1210" i="3"/>
  <c r="R1218" i="3"/>
  <c r="P1218" i="3"/>
  <c r="P1210" i="3"/>
  <c r="BI1211" i="3"/>
  <c r="BH1211" i="3"/>
  <c r="BG1211" i="3"/>
  <c r="BF1211" i="3"/>
  <c r="T1211" i="3"/>
  <c r="R1211" i="3"/>
  <c r="R1210" i="3" s="1"/>
  <c r="P1211" i="3"/>
  <c r="BI1209" i="3"/>
  <c r="BH1209" i="3"/>
  <c r="BG1209" i="3"/>
  <c r="BF1209" i="3"/>
  <c r="T1209" i="3"/>
  <c r="T1208" i="3" s="1"/>
  <c r="R1209" i="3"/>
  <c r="R1208" i="3"/>
  <c r="P1209" i="3"/>
  <c r="P1208" i="3"/>
  <c r="BI1207" i="3"/>
  <c r="BH1207" i="3"/>
  <c r="BG1207" i="3"/>
  <c r="BF1207" i="3"/>
  <c r="T1207" i="3"/>
  <c r="R1207" i="3"/>
  <c r="P1207" i="3"/>
  <c r="BI1205" i="3"/>
  <c r="BH1205" i="3"/>
  <c r="BG1205" i="3"/>
  <c r="BF1205" i="3"/>
  <c r="T1205" i="3"/>
  <c r="R1205" i="3"/>
  <c r="P1205" i="3"/>
  <c r="BI1195" i="3"/>
  <c r="BH1195" i="3"/>
  <c r="BG1195" i="3"/>
  <c r="BF1195" i="3"/>
  <c r="T1195" i="3"/>
  <c r="R1195" i="3"/>
  <c r="P1195" i="3"/>
  <c r="BI1190" i="3"/>
  <c r="BH1190" i="3"/>
  <c r="BG1190" i="3"/>
  <c r="BF1190" i="3"/>
  <c r="T1190" i="3"/>
  <c r="R1190" i="3"/>
  <c r="P1190" i="3"/>
  <c r="BI1188" i="3"/>
  <c r="BH1188" i="3"/>
  <c r="BG1188" i="3"/>
  <c r="BF1188" i="3"/>
  <c r="T1188" i="3"/>
  <c r="R1188" i="3"/>
  <c r="P1188" i="3"/>
  <c r="BI1183" i="3"/>
  <c r="BH1183" i="3"/>
  <c r="BG1183" i="3"/>
  <c r="BF1183" i="3"/>
  <c r="T1183" i="3"/>
  <c r="R1183" i="3"/>
  <c r="P1183" i="3"/>
  <c r="BI1178" i="3"/>
  <c r="BH1178" i="3"/>
  <c r="BG1178" i="3"/>
  <c r="BF1178" i="3"/>
  <c r="T1178" i="3"/>
  <c r="R1178" i="3"/>
  <c r="P1178" i="3"/>
  <c r="BI1176" i="3"/>
  <c r="BH1176" i="3"/>
  <c r="BG1176" i="3"/>
  <c r="BF1176" i="3"/>
  <c r="T1176" i="3"/>
  <c r="R1176" i="3"/>
  <c r="P1176" i="3"/>
  <c r="BI1162" i="3"/>
  <c r="BH1162" i="3"/>
  <c r="BG1162" i="3"/>
  <c r="BF1162" i="3"/>
  <c r="T1162" i="3"/>
  <c r="R1162" i="3"/>
  <c r="P1162" i="3"/>
  <c r="BI1146" i="3"/>
  <c r="BH1146" i="3"/>
  <c r="BG1146" i="3"/>
  <c r="BF1146" i="3"/>
  <c r="T1146" i="3"/>
  <c r="R1146" i="3"/>
  <c r="P1146" i="3"/>
  <c r="BI1123" i="3"/>
  <c r="BH1123" i="3"/>
  <c r="BG1123" i="3"/>
  <c r="BF1123" i="3"/>
  <c r="T1123" i="3"/>
  <c r="R1123" i="3"/>
  <c r="P1123" i="3"/>
  <c r="BI1098" i="3"/>
  <c r="BH1098" i="3"/>
  <c r="BG1098" i="3"/>
  <c r="BF1098" i="3"/>
  <c r="T1098" i="3"/>
  <c r="R1098" i="3"/>
  <c r="P1098" i="3"/>
  <c r="BI1090" i="3"/>
  <c r="BH1090" i="3"/>
  <c r="BG1090" i="3"/>
  <c r="BF1090" i="3"/>
  <c r="T1090" i="3"/>
  <c r="R1090" i="3"/>
  <c r="P1090" i="3"/>
  <c r="BI1088" i="3"/>
  <c r="BH1088" i="3"/>
  <c r="BG1088" i="3"/>
  <c r="BF1088" i="3"/>
  <c r="T1088" i="3"/>
  <c r="R1088" i="3"/>
  <c r="P1088" i="3"/>
  <c r="BI1069" i="3"/>
  <c r="BH1069" i="3"/>
  <c r="BG1069" i="3"/>
  <c r="BF1069" i="3"/>
  <c r="T1069" i="3"/>
  <c r="R1069" i="3"/>
  <c r="P1069" i="3"/>
  <c r="BI1054" i="3"/>
  <c r="BH1054" i="3"/>
  <c r="BG1054" i="3"/>
  <c r="BF1054" i="3"/>
  <c r="T1054" i="3"/>
  <c r="R1054" i="3"/>
  <c r="P1054" i="3"/>
  <c r="BI1045" i="3"/>
  <c r="BH1045" i="3"/>
  <c r="BG1045" i="3"/>
  <c r="BF1045" i="3"/>
  <c r="T1045" i="3"/>
  <c r="R1045" i="3"/>
  <c r="P1045" i="3"/>
  <c r="BI1040" i="3"/>
  <c r="BH1040" i="3"/>
  <c r="BG1040" i="3"/>
  <c r="BF1040" i="3"/>
  <c r="T1040" i="3"/>
  <c r="R1040" i="3"/>
  <c r="P1040" i="3"/>
  <c r="BI1026" i="3"/>
  <c r="BH1026" i="3"/>
  <c r="BG1026" i="3"/>
  <c r="BF1026" i="3"/>
  <c r="T1026" i="3"/>
  <c r="R1026" i="3"/>
  <c r="P1026" i="3"/>
  <c r="BI1023" i="3"/>
  <c r="BH1023" i="3"/>
  <c r="BG1023" i="3"/>
  <c r="BF1023" i="3"/>
  <c r="T1023" i="3"/>
  <c r="R1023" i="3"/>
  <c r="P1023" i="3"/>
  <c r="BI1004" i="3"/>
  <c r="BH1004" i="3"/>
  <c r="BG1004" i="3"/>
  <c r="BF1004" i="3"/>
  <c r="T1004" i="3"/>
  <c r="R1004" i="3"/>
  <c r="P1004" i="3"/>
  <c r="BI997" i="3"/>
  <c r="BH997" i="3"/>
  <c r="BG997" i="3"/>
  <c r="BF997" i="3"/>
  <c r="T997" i="3"/>
  <c r="R997" i="3"/>
  <c r="P997" i="3"/>
  <c r="BI995" i="3"/>
  <c r="BH995" i="3"/>
  <c r="BG995" i="3"/>
  <c r="BF995" i="3"/>
  <c r="T995" i="3"/>
  <c r="R995" i="3"/>
  <c r="P995" i="3"/>
  <c r="BI990" i="3"/>
  <c r="BH990" i="3"/>
  <c r="BG990" i="3"/>
  <c r="BF990" i="3"/>
  <c r="T990" i="3"/>
  <c r="R990" i="3"/>
  <c r="P990" i="3"/>
  <c r="BI988" i="3"/>
  <c r="BH988" i="3"/>
  <c r="BG988" i="3"/>
  <c r="BF988" i="3"/>
  <c r="T988" i="3"/>
  <c r="R988" i="3"/>
  <c r="P988" i="3"/>
  <c r="BI979" i="3"/>
  <c r="BH979" i="3"/>
  <c r="BG979" i="3"/>
  <c r="BF979" i="3"/>
  <c r="T979" i="3"/>
  <c r="R979" i="3"/>
  <c r="P979" i="3"/>
  <c r="BI977" i="3"/>
  <c r="BH977" i="3"/>
  <c r="BG977" i="3"/>
  <c r="BF977" i="3"/>
  <c r="T977" i="3"/>
  <c r="R977" i="3"/>
  <c r="P977" i="3"/>
  <c r="BI972" i="3"/>
  <c r="BH972" i="3"/>
  <c r="BG972" i="3"/>
  <c r="BF972" i="3"/>
  <c r="T972" i="3"/>
  <c r="R972" i="3"/>
  <c r="P972" i="3"/>
  <c r="BI971" i="3"/>
  <c r="BH971" i="3"/>
  <c r="BG971" i="3"/>
  <c r="BF971" i="3"/>
  <c r="T971" i="3"/>
  <c r="R971" i="3"/>
  <c r="P971" i="3"/>
  <c r="BI958" i="3"/>
  <c r="BH958" i="3"/>
  <c r="BG958" i="3"/>
  <c r="BF958" i="3"/>
  <c r="T958" i="3"/>
  <c r="R958" i="3"/>
  <c r="P958" i="3"/>
  <c r="BI953" i="3"/>
  <c r="BH953" i="3"/>
  <c r="BG953" i="3"/>
  <c r="BF953" i="3"/>
  <c r="T953" i="3"/>
  <c r="R953" i="3"/>
  <c r="P953" i="3"/>
  <c r="BI950" i="3"/>
  <c r="BH950" i="3"/>
  <c r="BG950" i="3"/>
  <c r="BF950" i="3"/>
  <c r="T950" i="3"/>
  <c r="T949" i="3"/>
  <c r="R950" i="3"/>
  <c r="R949" i="3" s="1"/>
  <c r="P950" i="3"/>
  <c r="P949" i="3"/>
  <c r="BI947" i="3"/>
  <c r="BH947" i="3"/>
  <c r="BG947" i="3"/>
  <c r="BF947" i="3"/>
  <c r="T947" i="3"/>
  <c r="T946" i="3" s="1"/>
  <c r="R947" i="3"/>
  <c r="R946" i="3"/>
  <c r="P947" i="3"/>
  <c r="P946" i="3" s="1"/>
  <c r="BI944" i="3"/>
  <c r="BH944" i="3"/>
  <c r="BG944" i="3"/>
  <c r="BF944" i="3"/>
  <c r="T944" i="3"/>
  <c r="T943" i="3"/>
  <c r="R944" i="3"/>
  <c r="R943" i="3" s="1"/>
  <c r="P944" i="3"/>
  <c r="P943" i="3"/>
  <c r="BI941" i="3"/>
  <c r="BH941" i="3"/>
  <c r="BG941" i="3"/>
  <c r="BF941" i="3"/>
  <c r="T941" i="3"/>
  <c r="R941" i="3"/>
  <c r="P941" i="3"/>
  <c r="BI939" i="3"/>
  <c r="BH939" i="3"/>
  <c r="BG939" i="3"/>
  <c r="BF939" i="3"/>
  <c r="T939" i="3"/>
  <c r="R939" i="3"/>
  <c r="P939" i="3"/>
  <c r="BI937" i="3"/>
  <c r="BH937" i="3"/>
  <c r="BG937" i="3"/>
  <c r="BF937" i="3"/>
  <c r="T937" i="3"/>
  <c r="R937" i="3"/>
  <c r="P937" i="3"/>
  <c r="BI932" i="3"/>
  <c r="BH932" i="3"/>
  <c r="BG932" i="3"/>
  <c r="BF932" i="3"/>
  <c r="T932" i="3"/>
  <c r="R932" i="3"/>
  <c r="P932" i="3"/>
  <c r="BI923" i="3"/>
  <c r="BH923" i="3"/>
  <c r="BG923" i="3"/>
  <c r="BF923" i="3"/>
  <c r="T923" i="3"/>
  <c r="R923" i="3"/>
  <c r="P923" i="3"/>
  <c r="BI914" i="3"/>
  <c r="BH914" i="3"/>
  <c r="BG914" i="3"/>
  <c r="BF914" i="3"/>
  <c r="T914" i="3"/>
  <c r="R914" i="3"/>
  <c r="P914" i="3"/>
  <c r="BI897" i="3"/>
  <c r="BH897" i="3"/>
  <c r="BG897" i="3"/>
  <c r="BF897" i="3"/>
  <c r="T897" i="3"/>
  <c r="R897" i="3"/>
  <c r="P897" i="3"/>
  <c r="P875" i="3"/>
  <c r="BI876" i="3"/>
  <c r="BH876" i="3"/>
  <c r="BG876" i="3"/>
  <c r="BF876" i="3"/>
  <c r="T876" i="3"/>
  <c r="T875" i="3" s="1"/>
  <c r="R876" i="3"/>
  <c r="R875" i="3" s="1"/>
  <c r="P876" i="3"/>
  <c r="BI861" i="3"/>
  <c r="BH861" i="3"/>
  <c r="BG861" i="3"/>
  <c r="BF861" i="3"/>
  <c r="T861" i="3"/>
  <c r="T860" i="3"/>
  <c r="R861" i="3"/>
  <c r="R860" i="3"/>
  <c r="P861" i="3"/>
  <c r="P860" i="3" s="1"/>
  <c r="BI857" i="3"/>
  <c r="BH857" i="3"/>
  <c r="BG857" i="3"/>
  <c r="BF857" i="3"/>
  <c r="T857" i="3"/>
  <c r="T856" i="3"/>
  <c r="R857" i="3"/>
  <c r="R856" i="3" s="1"/>
  <c r="P857" i="3"/>
  <c r="P856" i="3"/>
  <c r="BI853" i="3"/>
  <c r="BH853" i="3"/>
  <c r="BG853" i="3"/>
  <c r="BF853" i="3"/>
  <c r="T853" i="3"/>
  <c r="R853" i="3"/>
  <c r="P853" i="3"/>
  <c r="BI848" i="3"/>
  <c r="BH848" i="3"/>
  <c r="BG848" i="3"/>
  <c r="BF848" i="3"/>
  <c r="T848" i="3"/>
  <c r="R848" i="3"/>
  <c r="P848" i="3"/>
  <c r="BI843" i="3"/>
  <c r="BH843" i="3"/>
  <c r="BG843" i="3"/>
  <c r="BF843" i="3"/>
  <c r="T843" i="3"/>
  <c r="R843" i="3"/>
  <c r="P843" i="3"/>
  <c r="BI836" i="3"/>
  <c r="BH836" i="3"/>
  <c r="BG836" i="3"/>
  <c r="BF836" i="3"/>
  <c r="T836" i="3"/>
  <c r="R836" i="3"/>
  <c r="P836" i="3"/>
  <c r="BI831" i="3"/>
  <c r="BH831" i="3"/>
  <c r="BG831" i="3"/>
  <c r="BF831" i="3"/>
  <c r="T831" i="3"/>
  <c r="R831" i="3"/>
  <c r="P831" i="3"/>
  <c r="BI826" i="3"/>
  <c r="BH826" i="3"/>
  <c r="BG826" i="3"/>
  <c r="BF826" i="3"/>
  <c r="T826" i="3"/>
  <c r="R826" i="3"/>
  <c r="P826" i="3"/>
  <c r="BI815" i="3"/>
  <c r="BH815" i="3"/>
  <c r="BG815" i="3"/>
  <c r="BF815" i="3"/>
  <c r="T815" i="3"/>
  <c r="R815" i="3"/>
  <c r="P815" i="3"/>
  <c r="BI811" i="3"/>
  <c r="BH811" i="3"/>
  <c r="BG811" i="3"/>
  <c r="BF811" i="3"/>
  <c r="T811" i="3"/>
  <c r="R811" i="3"/>
  <c r="P811" i="3"/>
  <c r="BI809" i="3"/>
  <c r="BH809" i="3"/>
  <c r="BG809" i="3"/>
  <c r="BF809" i="3"/>
  <c r="T809" i="3"/>
  <c r="R809" i="3"/>
  <c r="P809" i="3"/>
  <c r="BI805" i="3"/>
  <c r="BH805" i="3"/>
  <c r="BG805" i="3"/>
  <c r="BF805" i="3"/>
  <c r="T805" i="3"/>
  <c r="R805" i="3"/>
  <c r="P805" i="3"/>
  <c r="BI801" i="3"/>
  <c r="BH801" i="3"/>
  <c r="BG801" i="3"/>
  <c r="BF801" i="3"/>
  <c r="T801" i="3"/>
  <c r="R801" i="3"/>
  <c r="P801" i="3"/>
  <c r="BI799" i="3"/>
  <c r="BH799" i="3"/>
  <c r="BG799" i="3"/>
  <c r="BF799" i="3"/>
  <c r="T799" i="3"/>
  <c r="R799" i="3"/>
  <c r="P799" i="3"/>
  <c r="BI773" i="3"/>
  <c r="BH773" i="3"/>
  <c r="BG773" i="3"/>
  <c r="BF773" i="3"/>
  <c r="T773" i="3"/>
  <c r="R773" i="3"/>
  <c r="P773" i="3"/>
  <c r="BI769" i="3"/>
  <c r="BH769" i="3"/>
  <c r="BG769" i="3"/>
  <c r="BF769" i="3"/>
  <c r="T769" i="3"/>
  <c r="R769" i="3"/>
  <c r="P769" i="3"/>
  <c r="BI764" i="3"/>
  <c r="BH764" i="3"/>
  <c r="BG764" i="3"/>
  <c r="BF764" i="3"/>
  <c r="T764" i="3"/>
  <c r="R764" i="3"/>
  <c r="P764" i="3"/>
  <c r="BI759" i="3"/>
  <c r="BH759" i="3"/>
  <c r="BG759" i="3"/>
  <c r="BF759" i="3"/>
  <c r="T759" i="3"/>
  <c r="R759" i="3"/>
  <c r="P759" i="3"/>
  <c r="BI651" i="3"/>
  <c r="BH651" i="3"/>
  <c r="BG651" i="3"/>
  <c r="BF651" i="3"/>
  <c r="T651" i="3"/>
  <c r="R651" i="3"/>
  <c r="P651" i="3"/>
  <c r="BI642" i="3"/>
  <c r="BH642" i="3"/>
  <c r="BG642" i="3"/>
  <c r="BF642" i="3"/>
  <c r="T642" i="3"/>
  <c r="R642" i="3"/>
  <c r="P642" i="3"/>
  <c r="BI630" i="3"/>
  <c r="BH630" i="3"/>
  <c r="BG630" i="3"/>
  <c r="BF630" i="3"/>
  <c r="T630" i="3"/>
  <c r="R630" i="3"/>
  <c r="P630" i="3"/>
  <c r="BI625" i="3"/>
  <c r="BH625" i="3"/>
  <c r="BG625" i="3"/>
  <c r="BF625" i="3"/>
  <c r="T625" i="3"/>
  <c r="R625" i="3"/>
  <c r="P625" i="3"/>
  <c r="BI615" i="3"/>
  <c r="BH615" i="3"/>
  <c r="BG615" i="3"/>
  <c r="BF615" i="3"/>
  <c r="T615" i="3"/>
  <c r="R615" i="3"/>
  <c r="P615" i="3"/>
  <c r="BI613" i="3"/>
  <c r="BH613" i="3"/>
  <c r="BG613" i="3"/>
  <c r="BF613" i="3"/>
  <c r="T613" i="3"/>
  <c r="R613" i="3"/>
  <c r="P613" i="3"/>
  <c r="BI608" i="3"/>
  <c r="BH608" i="3"/>
  <c r="BG608" i="3"/>
  <c r="BF608" i="3"/>
  <c r="T608" i="3"/>
  <c r="R608" i="3"/>
  <c r="P608" i="3"/>
  <c r="BI606" i="3"/>
  <c r="BH606" i="3"/>
  <c r="BG606" i="3"/>
  <c r="BF606" i="3"/>
  <c r="T606" i="3"/>
  <c r="R606" i="3"/>
  <c r="P606" i="3"/>
  <c r="BI595" i="3"/>
  <c r="BH595" i="3"/>
  <c r="BG595" i="3"/>
  <c r="BF595" i="3"/>
  <c r="T595" i="3"/>
  <c r="R595" i="3"/>
  <c r="P595" i="3"/>
  <c r="BI583" i="3"/>
  <c r="BH583" i="3"/>
  <c r="BG583" i="3"/>
  <c r="BF583" i="3"/>
  <c r="T583" i="3"/>
  <c r="R583" i="3"/>
  <c r="P583" i="3"/>
  <c r="BI574" i="3"/>
  <c r="BH574" i="3"/>
  <c r="BG574" i="3"/>
  <c r="BF574" i="3"/>
  <c r="T574" i="3"/>
  <c r="R574" i="3"/>
  <c r="P574" i="3"/>
  <c r="BI563" i="3"/>
  <c r="BH563" i="3"/>
  <c r="BG563" i="3"/>
  <c r="BF563" i="3"/>
  <c r="T563" i="3"/>
  <c r="R563" i="3"/>
  <c r="P563" i="3"/>
  <c r="BI556" i="3"/>
  <c r="BH556" i="3"/>
  <c r="BG556" i="3"/>
  <c r="BF556" i="3"/>
  <c r="T556" i="3"/>
  <c r="R556" i="3"/>
  <c r="P556" i="3"/>
  <c r="BI537" i="3"/>
  <c r="BH537" i="3"/>
  <c r="BG537" i="3"/>
  <c r="BF537" i="3"/>
  <c r="T537" i="3"/>
  <c r="R537" i="3"/>
  <c r="P537" i="3"/>
  <c r="BI529" i="3"/>
  <c r="BH529" i="3"/>
  <c r="BG529" i="3"/>
  <c r="BF529" i="3"/>
  <c r="T529" i="3"/>
  <c r="R529" i="3"/>
  <c r="P529" i="3"/>
  <c r="BI523" i="3"/>
  <c r="BH523" i="3"/>
  <c r="BG523" i="3"/>
  <c r="BF523" i="3"/>
  <c r="T523" i="3"/>
  <c r="R523" i="3"/>
  <c r="P523" i="3"/>
  <c r="BI512" i="3"/>
  <c r="BH512" i="3"/>
  <c r="BG512" i="3"/>
  <c r="BF512" i="3"/>
  <c r="T512" i="3"/>
  <c r="R512" i="3"/>
  <c r="P512" i="3"/>
  <c r="BI505" i="3"/>
  <c r="BH505" i="3"/>
  <c r="BG505" i="3"/>
  <c r="BF505" i="3"/>
  <c r="T505" i="3"/>
  <c r="R505" i="3"/>
  <c r="P505" i="3"/>
  <c r="BI500" i="3"/>
  <c r="BH500" i="3"/>
  <c r="BG500" i="3"/>
  <c r="BF500" i="3"/>
  <c r="T500" i="3"/>
  <c r="R500" i="3"/>
  <c r="P500" i="3"/>
  <c r="BI491" i="3"/>
  <c r="BH491" i="3"/>
  <c r="BG491" i="3"/>
  <c r="BF491" i="3"/>
  <c r="T491" i="3"/>
  <c r="R491" i="3"/>
  <c r="P491" i="3"/>
  <c r="BI486" i="3"/>
  <c r="BH486" i="3"/>
  <c r="BG486" i="3"/>
  <c r="BF486" i="3"/>
  <c r="T486" i="3"/>
  <c r="R486" i="3"/>
  <c r="P486" i="3"/>
  <c r="BI481" i="3"/>
  <c r="BH481" i="3"/>
  <c r="BG481" i="3"/>
  <c r="BF481" i="3"/>
  <c r="T481" i="3"/>
  <c r="R481" i="3"/>
  <c r="P481" i="3"/>
  <c r="BI477" i="3"/>
  <c r="BH477" i="3"/>
  <c r="BG477" i="3"/>
  <c r="BF477" i="3"/>
  <c r="T477" i="3"/>
  <c r="R477" i="3"/>
  <c r="P477" i="3"/>
  <c r="BI451" i="3"/>
  <c r="BH451" i="3"/>
  <c r="BG451" i="3"/>
  <c r="BF451" i="3"/>
  <c r="T451" i="3"/>
  <c r="R451" i="3"/>
  <c r="P451" i="3"/>
  <c r="BI407" i="3"/>
  <c r="BH407" i="3"/>
  <c r="BG407" i="3"/>
  <c r="BF407" i="3"/>
  <c r="T407" i="3"/>
  <c r="R407" i="3"/>
  <c r="P407" i="3"/>
  <c r="BI394" i="3"/>
  <c r="BH394" i="3"/>
  <c r="BG394" i="3"/>
  <c r="BF394" i="3"/>
  <c r="T394" i="3"/>
  <c r="R394" i="3"/>
  <c r="P394" i="3"/>
  <c r="BI389" i="3"/>
  <c r="BH389" i="3"/>
  <c r="BG389" i="3"/>
  <c r="BF389" i="3"/>
  <c r="T389" i="3"/>
  <c r="R389" i="3"/>
  <c r="P389" i="3"/>
  <c r="BI384" i="3"/>
  <c r="BH384" i="3"/>
  <c r="BG384" i="3"/>
  <c r="BF384" i="3"/>
  <c r="T384" i="3"/>
  <c r="R384" i="3"/>
  <c r="P384" i="3"/>
  <c r="BI370" i="3"/>
  <c r="BH370" i="3"/>
  <c r="BG370" i="3"/>
  <c r="BF370" i="3"/>
  <c r="T370" i="3"/>
  <c r="R370" i="3"/>
  <c r="P370" i="3"/>
  <c r="BI356" i="3"/>
  <c r="BH356" i="3"/>
  <c r="BG356" i="3"/>
  <c r="BF356" i="3"/>
  <c r="T356" i="3"/>
  <c r="R356" i="3"/>
  <c r="P356" i="3"/>
  <c r="BI344" i="3"/>
  <c r="BH344" i="3"/>
  <c r="BG344" i="3"/>
  <c r="BF344" i="3"/>
  <c r="T344" i="3"/>
  <c r="R344" i="3"/>
  <c r="P344" i="3"/>
  <c r="BI327" i="3"/>
  <c r="BH327" i="3"/>
  <c r="BG327" i="3"/>
  <c r="BF327" i="3"/>
  <c r="T327" i="3"/>
  <c r="R327" i="3"/>
  <c r="P327" i="3"/>
  <c r="BI320" i="3"/>
  <c r="BH320" i="3"/>
  <c r="BG320" i="3"/>
  <c r="BF320" i="3"/>
  <c r="T320" i="3"/>
  <c r="R320" i="3"/>
  <c r="P320" i="3"/>
  <c r="BI311" i="3"/>
  <c r="BH311" i="3"/>
  <c r="BG311" i="3"/>
  <c r="BF311" i="3"/>
  <c r="T311" i="3"/>
  <c r="R311" i="3"/>
  <c r="P311" i="3"/>
  <c r="BI307" i="3"/>
  <c r="BH307" i="3"/>
  <c r="BG307" i="3"/>
  <c r="BF307" i="3"/>
  <c r="T307" i="3"/>
  <c r="R307" i="3"/>
  <c r="P307" i="3"/>
  <c r="BI306" i="3"/>
  <c r="BH306" i="3"/>
  <c r="BG306" i="3"/>
  <c r="BF306" i="3"/>
  <c r="T306" i="3"/>
  <c r="R306" i="3"/>
  <c r="P306" i="3"/>
  <c r="BI304" i="3"/>
  <c r="BH304" i="3"/>
  <c r="BG304" i="3"/>
  <c r="BF304" i="3"/>
  <c r="T304" i="3"/>
  <c r="R304" i="3"/>
  <c r="P304" i="3"/>
  <c r="BI302" i="3"/>
  <c r="BH302" i="3"/>
  <c r="BG302" i="3"/>
  <c r="BF302" i="3"/>
  <c r="T302" i="3"/>
  <c r="R302" i="3"/>
  <c r="P302"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4" i="3"/>
  <c r="BH274" i="3"/>
  <c r="BG274" i="3"/>
  <c r="BF274" i="3"/>
  <c r="T274" i="3"/>
  <c r="R274" i="3"/>
  <c r="P274" i="3"/>
  <c r="BI269" i="3"/>
  <c r="BH269" i="3"/>
  <c r="BG269" i="3"/>
  <c r="BF269" i="3"/>
  <c r="T269" i="3"/>
  <c r="R269" i="3"/>
  <c r="P269" i="3"/>
  <c r="BI265" i="3"/>
  <c r="BH265" i="3"/>
  <c r="BG265" i="3"/>
  <c r="BF265" i="3"/>
  <c r="T265" i="3"/>
  <c r="R265" i="3"/>
  <c r="P265" i="3"/>
  <c r="BI237" i="3"/>
  <c r="BH237" i="3"/>
  <c r="BG237" i="3"/>
  <c r="BF237" i="3"/>
  <c r="T237" i="3"/>
  <c r="R237" i="3"/>
  <c r="P237" i="3"/>
  <c r="BI230" i="3"/>
  <c r="BH230" i="3"/>
  <c r="BG230" i="3"/>
  <c r="BF230" i="3"/>
  <c r="T230" i="3"/>
  <c r="R230" i="3"/>
  <c r="P230" i="3"/>
  <c r="BI228" i="3"/>
  <c r="BH228" i="3"/>
  <c r="BG228" i="3"/>
  <c r="BF228" i="3"/>
  <c r="T228" i="3"/>
  <c r="R228" i="3"/>
  <c r="P228" i="3"/>
  <c r="BI226" i="3"/>
  <c r="BH226" i="3"/>
  <c r="BG226" i="3"/>
  <c r="BF226" i="3"/>
  <c r="T226" i="3"/>
  <c r="R226" i="3"/>
  <c r="P226" i="3"/>
  <c r="BI224" i="3"/>
  <c r="BH224" i="3"/>
  <c r="BG224" i="3"/>
  <c r="BF224" i="3"/>
  <c r="T224" i="3"/>
  <c r="R224" i="3"/>
  <c r="P224" i="3"/>
  <c r="BI221" i="3"/>
  <c r="BH221" i="3"/>
  <c r="BG221" i="3"/>
  <c r="BF221" i="3"/>
  <c r="T221" i="3"/>
  <c r="R221" i="3"/>
  <c r="P221" i="3"/>
  <c r="BI209" i="3"/>
  <c r="BH209" i="3"/>
  <c r="BG209" i="3"/>
  <c r="BF209" i="3"/>
  <c r="T209" i="3"/>
  <c r="R209" i="3"/>
  <c r="P209" i="3"/>
  <c r="BI200" i="3"/>
  <c r="BH200" i="3"/>
  <c r="BG200" i="3"/>
  <c r="BF200" i="3"/>
  <c r="T200" i="3"/>
  <c r="R200" i="3"/>
  <c r="P200" i="3"/>
  <c r="BI195" i="3"/>
  <c r="BH195" i="3"/>
  <c r="BG195" i="3"/>
  <c r="BF195" i="3"/>
  <c r="T195" i="3"/>
  <c r="R195" i="3"/>
  <c r="P195" i="3"/>
  <c r="BI184" i="3"/>
  <c r="BH184" i="3"/>
  <c r="BG184" i="3"/>
  <c r="BF184" i="3"/>
  <c r="T184" i="3"/>
  <c r="R184" i="3"/>
  <c r="P184" i="3"/>
  <c r="BI178" i="3"/>
  <c r="BH178" i="3"/>
  <c r="BG178" i="3"/>
  <c r="BF178" i="3"/>
  <c r="T178" i="3"/>
  <c r="R178" i="3"/>
  <c r="P178" i="3"/>
  <c r="BI171" i="3"/>
  <c r="BH171" i="3"/>
  <c r="BG171" i="3"/>
  <c r="BF171" i="3"/>
  <c r="T171" i="3"/>
  <c r="R171" i="3"/>
  <c r="P171" i="3"/>
  <c r="BI164" i="3"/>
  <c r="BH164" i="3"/>
  <c r="BG164" i="3"/>
  <c r="BF164" i="3"/>
  <c r="T164" i="3"/>
  <c r="R164" i="3"/>
  <c r="P164" i="3"/>
  <c r="BI162" i="3"/>
  <c r="BH162" i="3"/>
  <c r="BG162" i="3"/>
  <c r="BF162" i="3"/>
  <c r="T162" i="3"/>
  <c r="R162" i="3"/>
  <c r="P162" i="3"/>
  <c r="BI153" i="3"/>
  <c r="BH153" i="3"/>
  <c r="BG153" i="3"/>
  <c r="BF153" i="3"/>
  <c r="T153" i="3"/>
  <c r="R153" i="3"/>
  <c r="P153" i="3"/>
  <c r="BI151" i="3"/>
  <c r="BH151" i="3"/>
  <c r="BG151" i="3"/>
  <c r="BF151" i="3"/>
  <c r="T151" i="3"/>
  <c r="R151" i="3"/>
  <c r="P151" i="3"/>
  <c r="BI146" i="3"/>
  <c r="BH146" i="3"/>
  <c r="BG146" i="3"/>
  <c r="BF146" i="3"/>
  <c r="T146" i="3"/>
  <c r="R146" i="3"/>
  <c r="P146" i="3"/>
  <c r="J139" i="3"/>
  <c r="F139" i="3"/>
  <c r="F137" i="3"/>
  <c r="E135" i="3"/>
  <c r="J93" i="3"/>
  <c r="F93" i="3"/>
  <c r="F91" i="3"/>
  <c r="E89" i="3"/>
  <c r="J26" i="3"/>
  <c r="E26" i="3"/>
  <c r="J140" i="3"/>
  <c r="J25" i="3"/>
  <c r="J20" i="3"/>
  <c r="E20" i="3"/>
  <c r="F140" i="3"/>
  <c r="J19" i="3"/>
  <c r="J14" i="3"/>
  <c r="J91" i="3"/>
  <c r="E7" i="3"/>
  <c r="E85" i="3" s="1"/>
  <c r="J39" i="2"/>
  <c r="J38" i="2"/>
  <c r="AY96" i="1"/>
  <c r="J37" i="2"/>
  <c r="AX96" i="1" s="1"/>
  <c r="BI162" i="2"/>
  <c r="BH162" i="2"/>
  <c r="BG162" i="2"/>
  <c r="BF162" i="2"/>
  <c r="T162" i="2"/>
  <c r="R162" i="2"/>
  <c r="P162"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J118" i="2"/>
  <c r="F118" i="2"/>
  <c r="F116" i="2"/>
  <c r="E114" i="2"/>
  <c r="J93" i="2"/>
  <c r="F93" i="2"/>
  <c r="F91" i="2"/>
  <c r="E89" i="2"/>
  <c r="J26" i="2"/>
  <c r="E26" i="2"/>
  <c r="J119" i="2"/>
  <c r="J25" i="2"/>
  <c r="J20" i="2"/>
  <c r="E20" i="2"/>
  <c r="F94" i="2" s="1"/>
  <c r="J19" i="2"/>
  <c r="J14" i="2"/>
  <c r="J116" i="2"/>
  <c r="E7" i="2"/>
  <c r="E110" i="2" s="1"/>
  <c r="L90" i="1"/>
  <c r="AM90" i="1"/>
  <c r="AM89" i="1"/>
  <c r="L89" i="1"/>
  <c r="AM87" i="1"/>
  <c r="L87" i="1"/>
  <c r="L85" i="1"/>
  <c r="L84" i="1"/>
  <c r="J151" i="2"/>
  <c r="BK143" i="2"/>
  <c r="BK133" i="2"/>
  <c r="BK161" i="2"/>
  <c r="J155" i="2"/>
  <c r="J129" i="2"/>
  <c r="J157" i="2"/>
  <c r="BK129" i="2"/>
  <c r="BK155" i="2"/>
  <c r="BK147" i="2"/>
  <c r="BK135" i="2"/>
  <c r="AS110" i="1"/>
  <c r="BK1353" i="3"/>
  <c r="J1209" i="3"/>
  <c r="BK1178" i="3"/>
  <c r="J1090" i="3"/>
  <c r="J958" i="3"/>
  <c r="J937" i="3"/>
  <c r="BK853" i="3"/>
  <c r="BK811" i="3"/>
  <c r="BK613" i="3"/>
  <c r="J574" i="3"/>
  <c r="BK505" i="3"/>
  <c r="BK394" i="3"/>
  <c r="J344" i="3"/>
  <c r="BK284" i="3"/>
  <c r="J265" i="3"/>
  <c r="J200" i="3"/>
  <c r="J171" i="3"/>
  <c r="J146" i="3"/>
  <c r="J1362" i="3"/>
  <c r="BK1211" i="3"/>
  <c r="BK1188" i="3"/>
  <c r="BK1069" i="3"/>
  <c r="BK979" i="3"/>
  <c r="J939" i="3"/>
  <c r="BK923" i="3"/>
  <c r="BK843" i="3"/>
  <c r="J759" i="3"/>
  <c r="J595" i="3"/>
  <c r="J556" i="3"/>
  <c r="J512" i="3"/>
  <c r="J384" i="3"/>
  <c r="BK320" i="3"/>
  <c r="J269" i="3"/>
  <c r="BK224" i="3"/>
  <c r="BK1195" i="3"/>
  <c r="J1054" i="3"/>
  <c r="BK1023" i="3"/>
  <c r="BK988" i="3"/>
  <c r="BK953" i="3"/>
  <c r="BK944" i="3"/>
  <c r="J853" i="3"/>
  <c r="J815" i="3"/>
  <c r="J799" i="3"/>
  <c r="BK642" i="3"/>
  <c r="J500" i="3"/>
  <c r="BK389" i="3"/>
  <c r="J302" i="3"/>
  <c r="J209" i="3"/>
  <c r="BK164" i="3"/>
  <c r="BK1232" i="3"/>
  <c r="J1188" i="3"/>
  <c r="BK1090" i="3"/>
  <c r="J1040" i="3"/>
  <c r="BK997" i="3"/>
  <c r="J977" i="3"/>
  <c r="BK941" i="3"/>
  <c r="J876" i="3"/>
  <c r="J836" i="3"/>
  <c r="BK799" i="3"/>
  <c r="J608" i="3"/>
  <c r="BK512" i="3"/>
  <c r="BK451" i="3"/>
  <c r="BK344" i="3"/>
  <c r="BK306" i="3"/>
  <c r="BK269" i="3"/>
  <c r="J226" i="3"/>
  <c r="J2053" i="4"/>
  <c r="J1981" i="4"/>
  <c r="BK1958" i="4"/>
  <c r="BK1901" i="4"/>
  <c r="BK1873" i="4"/>
  <c r="J1859" i="4"/>
  <c r="BK1818" i="4"/>
  <c r="BK1791" i="4"/>
  <c r="J1779" i="4"/>
  <c r="BK1768" i="4"/>
  <c r="J1701" i="4"/>
  <c r="BK1698" i="4"/>
  <c r="J1696" i="4"/>
  <c r="BK1665" i="4"/>
  <c r="J1659" i="4"/>
  <c r="BK1569" i="4"/>
  <c r="J1472" i="4"/>
  <c r="J1380" i="4"/>
  <c r="J1334" i="4"/>
  <c r="J1310" i="4"/>
  <c r="J1242" i="4"/>
  <c r="J1189" i="4"/>
  <c r="J1148" i="4"/>
  <c r="J1132" i="4"/>
  <c r="BK1091" i="4"/>
  <c r="BK1086" i="4"/>
  <c r="J1055" i="4"/>
  <c r="BK1032" i="4"/>
  <c r="J1022" i="4"/>
  <c r="BK987" i="4"/>
  <c r="J956" i="4"/>
  <c r="BK893" i="4"/>
  <c r="BK862" i="4"/>
  <c r="BK806" i="4"/>
  <c r="J777" i="4"/>
  <c r="J665" i="4"/>
  <c r="J533" i="4"/>
  <c r="J500" i="4"/>
  <c r="J457" i="4"/>
  <c r="J397" i="4"/>
  <c r="BK352" i="4"/>
  <c r="BK336" i="4"/>
  <c r="J195" i="4"/>
  <c r="J154" i="4"/>
  <c r="J2305" i="4"/>
  <c r="J2292" i="4"/>
  <c r="J2287" i="4"/>
  <c r="J2149" i="4"/>
  <c r="BK2133" i="4"/>
  <c r="J2130" i="4"/>
  <c r="J2061" i="4"/>
  <c r="BK2053" i="4"/>
  <c r="BK1961" i="4"/>
  <c r="BK1903" i="4"/>
  <c r="J1889" i="4"/>
  <c r="J1861" i="4"/>
  <c r="BK1837" i="4"/>
  <c r="J1816" i="4"/>
  <c r="J1791" i="4"/>
  <c r="BK1773" i="4"/>
  <c r="BK1764" i="4"/>
  <c r="J1753" i="4"/>
  <c r="BK1705" i="4"/>
  <c r="J1698" i="4"/>
  <c r="J1674" i="4"/>
  <c r="BK1664" i="4"/>
  <c r="BK1590" i="4"/>
  <c r="J1541" i="4"/>
  <c r="BK1468" i="4"/>
  <c r="BK1374" i="4"/>
  <c r="J1342" i="4"/>
  <c r="BK1299" i="4"/>
  <c r="BK1213" i="4"/>
  <c r="BK1176" i="4"/>
  <c r="J1152" i="4"/>
  <c r="BK1094" i="4"/>
  <c r="BK1060" i="4"/>
  <c r="J1032" i="4"/>
  <c r="BK1011" i="4"/>
  <c r="BK994" i="4"/>
  <c r="J905" i="4"/>
  <c r="J871" i="4"/>
  <c r="BK777" i="4"/>
  <c r="J734" i="4"/>
  <c r="J695" i="4"/>
  <c r="J480" i="4"/>
  <c r="BK457" i="4"/>
  <c r="BK399" i="4"/>
  <c r="BK382" i="4"/>
  <c r="BK281" i="4"/>
  <c r="BK220" i="4"/>
  <c r="J179" i="4"/>
  <c r="J1903" i="4"/>
  <c r="J1876" i="4"/>
  <c r="J1870" i="4"/>
  <c r="BK1864" i="4"/>
  <c r="J1818" i="4"/>
  <c r="BK1798" i="4"/>
  <c r="J1783" i="4"/>
  <c r="J1767" i="4"/>
  <c r="J1748" i="4"/>
  <c r="J1714" i="4"/>
  <c r="BK1704" i="4"/>
  <c r="J1695" i="4"/>
  <c r="BK1674" i="4"/>
  <c r="J1665" i="4"/>
  <c r="J1567" i="4"/>
  <c r="J1492" i="4"/>
  <c r="BK1472" i="4"/>
  <c r="BK1433" i="4"/>
  <c r="J1409" i="4"/>
  <c r="BK1352" i="4"/>
  <c r="BK1310" i="4"/>
  <c r="BK1294" i="4"/>
  <c r="BK1242" i="4"/>
  <c r="J1217" i="4"/>
  <c r="BK1194" i="4"/>
  <c r="BK1152" i="4"/>
  <c r="J1135" i="4"/>
  <c r="BK1098" i="4"/>
  <c r="BK1048" i="4"/>
  <c r="J1020" i="4"/>
  <c r="BK989" i="4"/>
  <c r="BK956" i="4"/>
  <c r="J862" i="4"/>
  <c r="J830" i="4"/>
  <c r="BK765" i="4"/>
  <c r="BK695" i="4"/>
  <c r="BK533" i="4"/>
  <c r="BK469" i="4"/>
  <c r="J377" i="4"/>
  <c r="J329" i="4"/>
  <c r="J232" i="4"/>
  <c r="J200" i="4"/>
  <c r="J172" i="4"/>
  <c r="J1975" i="4"/>
  <c r="J1916" i="4"/>
  <c r="BK1892" i="4"/>
  <c r="J1874" i="4"/>
  <c r="J1853" i="4"/>
  <c r="J1805" i="4"/>
  <c r="J1773" i="4"/>
  <c r="BK1755" i="4"/>
  <c r="BK1738" i="4"/>
  <c r="BK1701" i="4"/>
  <c r="BK1640" i="4"/>
  <c r="J1590" i="4"/>
  <c r="J1485" i="4"/>
  <c r="BK1416" i="4"/>
  <c r="BK1360" i="4"/>
  <c r="J1315" i="4"/>
  <c r="BK1263" i="4"/>
  <c r="J1252" i="4"/>
  <c r="J1185" i="4"/>
  <c r="J1156" i="4"/>
  <c r="J1088" i="4"/>
  <c r="BK1055" i="4"/>
  <c r="BK1026" i="4"/>
  <c r="J994" i="4"/>
  <c r="BK970" i="4"/>
  <c r="J864" i="4"/>
  <c r="BK821" i="4"/>
  <c r="J789" i="4"/>
  <c r="J765" i="4"/>
  <c r="BK754" i="4"/>
  <c r="BK665" i="4"/>
  <c r="J600" i="4"/>
  <c r="BK480" i="4"/>
  <c r="J356" i="4"/>
  <c r="BK343" i="4"/>
  <c r="J281" i="4"/>
  <c r="BK232" i="4"/>
  <c r="J507" i="5"/>
  <c r="BK498" i="5"/>
  <c r="J477" i="5"/>
  <c r="J441" i="5"/>
  <c r="J419" i="5"/>
  <c r="J390" i="5"/>
  <c r="BK372" i="5"/>
  <c r="J346" i="5"/>
  <c r="J337" i="5"/>
  <c r="BK304" i="5"/>
  <c r="J280" i="5"/>
  <c r="BK255" i="5"/>
  <c r="J236" i="5"/>
  <c r="BK210" i="5"/>
  <c r="J200" i="5"/>
  <c r="J186" i="5"/>
  <c r="J174" i="5"/>
  <c r="J148" i="5"/>
  <c r="BK134" i="5"/>
  <c r="J501" i="5"/>
  <c r="J489" i="5"/>
  <c r="J465" i="5"/>
  <c r="J449" i="5"/>
  <c r="J429" i="5"/>
  <c r="BK415" i="5"/>
  <c r="J407" i="5"/>
  <c r="BK384" i="5"/>
  <c r="BK374" i="5"/>
  <c r="J350" i="5"/>
  <c r="J333" i="5"/>
  <c r="J319" i="5"/>
  <c r="J278" i="5"/>
  <c r="BK257" i="5"/>
  <c r="J238" i="5"/>
  <c r="BK222" i="5"/>
  <c r="BK212" i="5"/>
  <c r="BK200" i="5"/>
  <c r="J178" i="5"/>
  <c r="J137" i="5"/>
  <c r="BK489" i="5"/>
  <c r="BK483" i="5"/>
  <c r="BK465" i="5"/>
  <c r="J457" i="5"/>
  <c r="BK435" i="5"/>
  <c r="J423" i="5"/>
  <c r="J413" i="5"/>
  <c r="BK400" i="5"/>
  <c r="BK388" i="5"/>
  <c r="J378" i="5"/>
  <c r="BK358" i="5"/>
  <c r="BK342" i="5"/>
  <c r="J329" i="5"/>
  <c r="J247" i="5"/>
  <c r="J234" i="5"/>
  <c r="BK228" i="5"/>
  <c r="J218" i="5"/>
  <c r="J212" i="5"/>
  <c r="BK196" i="5"/>
  <c r="BK172" i="5"/>
  <c r="J160" i="5"/>
  <c r="J143" i="5"/>
  <c r="BK521" i="5"/>
  <c r="BK515" i="5"/>
  <c r="BK509" i="5"/>
  <c r="BK479" i="5"/>
  <c r="BK472" i="5"/>
  <c r="BK443" i="5"/>
  <c r="BK429" i="5"/>
  <c r="BK423" i="5"/>
  <c r="BK407" i="5"/>
  <c r="J372" i="5"/>
  <c r="J366" i="5"/>
  <c r="J354" i="5"/>
  <c r="J342" i="5"/>
  <c r="BK310" i="5"/>
  <c r="BK292" i="5"/>
  <c r="BK275" i="5"/>
  <c r="BK253" i="5"/>
  <c r="BK244" i="5"/>
  <c r="J226" i="5"/>
  <c r="BK186" i="5"/>
  <c r="J180" i="5"/>
  <c r="BK168" i="5"/>
  <c r="BK137" i="5"/>
  <c r="J375" i="6"/>
  <c r="J368" i="6"/>
  <c r="J334" i="6"/>
  <c r="BK315" i="6"/>
  <c r="J305" i="6"/>
  <c r="BK294" i="6"/>
  <c r="J262" i="6"/>
  <c r="BK251" i="6"/>
  <c r="J236" i="6"/>
  <c r="J215" i="6"/>
  <c r="J180" i="6"/>
  <c r="BK375" i="6"/>
  <c r="BK360" i="6"/>
  <c r="J351" i="6"/>
  <c r="J342" i="6"/>
  <c r="J330" i="6"/>
  <c r="BK308" i="6"/>
  <c r="J296" i="6"/>
  <c r="J292" i="6"/>
  <c r="BK270" i="6"/>
  <c r="BK240" i="6"/>
  <c r="J218" i="6"/>
  <c r="BK185" i="6"/>
  <c r="J160" i="6"/>
  <c r="J153" i="6"/>
  <c r="BK133" i="6"/>
  <c r="J382" i="6"/>
  <c r="J362" i="6"/>
  <c r="J344" i="6"/>
  <c r="J327" i="6"/>
  <c r="J312" i="6"/>
  <c r="BK302" i="6"/>
  <c r="BK253" i="6"/>
  <c r="J242" i="6"/>
  <c r="BK235" i="6"/>
  <c r="J221" i="6"/>
  <c r="J210" i="6"/>
  <c r="BK204" i="6"/>
  <c r="BK151" i="6"/>
  <c r="J138" i="6"/>
  <c r="J365" i="6"/>
  <c r="BK353" i="6"/>
  <c r="BK330" i="6"/>
  <c r="BK321" i="6"/>
  <c r="J273" i="6"/>
  <c r="BK247" i="6"/>
  <c r="BK224" i="6"/>
  <c r="J193" i="6"/>
  <c r="BK160" i="6"/>
  <c r="BK153" i="6"/>
  <c r="BK149" i="6"/>
  <c r="J581" i="7"/>
  <c r="J569" i="7"/>
  <c r="J542" i="7"/>
  <c r="BK527" i="7"/>
  <c r="BK507" i="7"/>
  <c r="J470" i="7"/>
  <c r="BK419" i="7"/>
  <c r="BK400" i="7"/>
  <c r="BK388" i="7"/>
  <c r="BK375" i="7"/>
  <c r="BK361" i="7"/>
  <c r="J327" i="7"/>
  <c r="J275" i="7"/>
  <c r="BK250" i="7"/>
  <c r="J240" i="7"/>
  <c r="J206" i="7"/>
  <c r="J185" i="7"/>
  <c r="J166" i="7"/>
  <c r="J151" i="7"/>
  <c r="J602" i="7"/>
  <c r="J596" i="7"/>
  <c r="J586" i="7"/>
  <c r="BK569" i="7"/>
  <c r="BK557" i="7"/>
  <c r="BK545" i="7"/>
  <c r="BK538" i="7"/>
  <c r="J515" i="7"/>
  <c r="BK504" i="7"/>
  <c r="J499" i="7"/>
  <c r="BK490" i="7"/>
  <c r="J477" i="7"/>
  <c r="BK459" i="7"/>
  <c r="J422" i="7"/>
  <c r="BK407" i="7"/>
  <c r="J369" i="7"/>
  <c r="BK310" i="7"/>
  <c r="BK300" i="7"/>
  <c r="J283" i="7"/>
  <c r="BK275" i="7"/>
  <c r="BK238" i="7"/>
  <c r="J216" i="7"/>
  <c r="BK206" i="7"/>
  <c r="BK193" i="7"/>
  <c r="J160" i="7"/>
  <c r="J157" i="7"/>
  <c r="BK132" i="7"/>
  <c r="BK565" i="7"/>
  <c r="J520" i="7"/>
  <c r="J510" i="7"/>
  <c r="BK509" i="7"/>
  <c r="BK505" i="7"/>
  <c r="BK498" i="7"/>
  <c r="J491" i="7"/>
  <c r="BK486" i="7"/>
  <c r="BK456" i="7"/>
  <c r="J431" i="7"/>
  <c r="J397" i="7"/>
  <c r="BK371" i="7"/>
  <c r="J361" i="7"/>
  <c r="J342" i="7"/>
  <c r="J305" i="7"/>
  <c r="J300" i="7"/>
  <c r="BK295" i="7"/>
  <c r="BK273" i="7"/>
  <c r="J250" i="7"/>
  <c r="BK240" i="7"/>
  <c r="J210" i="7"/>
  <c r="BK185" i="7"/>
  <c r="J168" i="7"/>
  <c r="BK147" i="7"/>
  <c r="J609" i="7"/>
  <c r="J606" i="7"/>
  <c r="J600" i="7"/>
  <c r="BK581" i="7"/>
  <c r="J576" i="7"/>
  <c r="J536" i="7"/>
  <c r="J507" i="7"/>
  <c r="BK500" i="7"/>
  <c r="J482" i="7"/>
  <c r="BK452" i="7"/>
  <c r="J440" i="7"/>
  <c r="J434" i="7"/>
  <c r="BK403" i="7"/>
  <c r="BK379" i="7"/>
  <c r="BK373" i="7"/>
  <c r="BK327" i="7"/>
  <c r="BK303" i="7"/>
  <c r="J295" i="7"/>
  <c r="BK288" i="7"/>
  <c r="J278" i="7"/>
  <c r="BK262" i="7"/>
  <c r="BK246" i="7"/>
  <c r="J218" i="7"/>
  <c r="J193" i="7"/>
  <c r="J180" i="7"/>
  <c r="J139" i="7"/>
  <c r="J274" i="8"/>
  <c r="BK259" i="8"/>
  <c r="J222" i="8"/>
  <c r="J205" i="8"/>
  <c r="J195" i="8"/>
  <c r="BK184" i="8"/>
  <c r="BK169" i="8"/>
  <c r="J149" i="8"/>
  <c r="BK277" i="8"/>
  <c r="J246" i="8"/>
  <c r="J240" i="8"/>
  <c r="J226" i="8"/>
  <c r="J184" i="8"/>
  <c r="J167" i="8"/>
  <c r="BK157" i="8"/>
  <c r="J141" i="8"/>
  <c r="BK274" i="8"/>
  <c r="J235" i="8"/>
  <c r="BK224" i="8"/>
  <c r="BK187" i="8"/>
  <c r="J169" i="8"/>
  <c r="BK155" i="8"/>
  <c r="J130" i="8"/>
  <c r="J261" i="8"/>
  <c r="BK229" i="8"/>
  <c r="J208" i="8"/>
  <c r="BK197" i="8"/>
  <c r="J187" i="8"/>
  <c r="BK167" i="8"/>
  <c r="BK141" i="8"/>
  <c r="J386" i="9"/>
  <c r="J371" i="9"/>
  <c r="BK359" i="9"/>
  <c r="BK349" i="9"/>
  <c r="BK327" i="9"/>
  <c r="J313" i="9"/>
  <c r="J293" i="9"/>
  <c r="BK277" i="9"/>
  <c r="BK252" i="9"/>
  <c r="J244" i="9"/>
  <c r="J220" i="9"/>
  <c r="J194" i="9"/>
  <c r="J181" i="9"/>
  <c r="J165" i="9"/>
  <c r="J146" i="9"/>
  <c r="J311" i="9"/>
  <c r="BK305" i="9"/>
  <c r="BK293" i="9"/>
  <c r="J260" i="9"/>
  <c r="BK234" i="9"/>
  <c r="BK220" i="9"/>
  <c r="BK206" i="9"/>
  <c r="BK185" i="9"/>
  <c r="BK173" i="9"/>
  <c r="J161" i="9"/>
  <c r="BK144" i="9"/>
  <c r="BK136" i="9"/>
  <c r="J401" i="9"/>
  <c r="BK395" i="9"/>
  <c r="J384" i="9"/>
  <c r="BK373" i="9"/>
  <c r="J359" i="9"/>
  <c r="J355" i="9"/>
  <c r="BK342" i="9"/>
  <c r="J327" i="9"/>
  <c r="BK321" i="9"/>
  <c r="BK311" i="9"/>
  <c r="J291" i="9"/>
  <c r="J283" i="9"/>
  <c r="BK273" i="9"/>
  <c r="BK264" i="9"/>
  <c r="BK244" i="9"/>
  <c r="BK236" i="9"/>
  <c r="BK216" i="9"/>
  <c r="BK204" i="9"/>
  <c r="J187" i="9"/>
  <c r="BK152" i="9"/>
  <c r="BK283" i="9"/>
  <c r="J264" i="9"/>
  <c r="J250" i="9"/>
  <c r="J234" i="9"/>
  <c r="J218" i="9"/>
  <c r="J208" i="9"/>
  <c r="BK181" i="9"/>
  <c r="J171" i="9"/>
  <c r="J154" i="9"/>
  <c r="BK146" i="9"/>
  <c r="J134" i="9"/>
  <c r="J509" i="10"/>
  <c r="BK497" i="10"/>
  <c r="J476" i="10"/>
  <c r="BK458" i="10"/>
  <c r="J447" i="10"/>
  <c r="BK419" i="10"/>
  <c r="BK383" i="10"/>
  <c r="BK362" i="10"/>
  <c r="BK323" i="10"/>
  <c r="BK287" i="10"/>
  <c r="J272" i="10"/>
  <c r="BK255" i="10"/>
  <c r="BK209" i="10"/>
  <c r="J199" i="10"/>
  <c r="BK181" i="10"/>
  <c r="BK151" i="10"/>
  <c r="J486" i="10"/>
  <c r="BK461" i="10"/>
  <c r="BK447" i="10"/>
  <c r="BK424" i="10"/>
  <c r="J416" i="10"/>
  <c r="BK406" i="10"/>
  <c r="BK392" i="10"/>
  <c r="J383" i="10"/>
  <c r="BK359" i="10"/>
  <c r="J290" i="10"/>
  <c r="J261" i="10"/>
  <c r="J232" i="10"/>
  <c r="J209" i="10"/>
  <c r="J189" i="10"/>
  <c r="BK139" i="10"/>
  <c r="J491" i="10"/>
  <c r="J478" i="10"/>
  <c r="BK465" i="10"/>
  <c r="J445" i="10"/>
  <c r="BK440" i="10"/>
  <c r="BK426" i="10"/>
  <c r="J406" i="10"/>
  <c r="BK395" i="10"/>
  <c r="J389" i="10"/>
  <c r="BK342" i="10"/>
  <c r="J297" i="10"/>
  <c r="BK267" i="10"/>
  <c r="J221" i="10"/>
  <c r="J181" i="10"/>
  <c r="BK154" i="10"/>
  <c r="BK489" i="10"/>
  <c r="BK470" i="10"/>
  <c r="BK463" i="10"/>
  <c r="BK445" i="10"/>
  <c r="J441" i="10"/>
  <c r="BK421" i="10"/>
  <c r="BK385" i="10"/>
  <c r="J362" i="10"/>
  <c r="J332" i="10"/>
  <c r="BK310" i="10"/>
  <c r="J282" i="10"/>
  <c r="BK265" i="10"/>
  <c r="BK257" i="10"/>
  <c r="BK232" i="10"/>
  <c r="BK205" i="10"/>
  <c r="J154" i="10"/>
  <c r="J145" i="10"/>
  <c r="BK134" i="10"/>
  <c r="BK455" i="11"/>
  <c r="J453" i="11"/>
  <c r="J447" i="11"/>
  <c r="J427" i="11"/>
  <c r="J400" i="11"/>
  <c r="BK384" i="11"/>
  <c r="J373" i="11"/>
  <c r="BK343" i="11"/>
  <c r="J289" i="11"/>
  <c r="J280" i="11"/>
  <c r="J264" i="11"/>
  <c r="J254" i="11"/>
  <c r="BK230" i="11"/>
  <c r="J218" i="11"/>
  <c r="J189" i="11"/>
  <c r="BK150" i="11"/>
  <c r="J139" i="11"/>
  <c r="BK451" i="11"/>
  <c r="J436" i="11"/>
  <c r="BK420" i="11"/>
  <c r="BK412" i="11"/>
  <c r="BK382" i="11"/>
  <c r="J374" i="11"/>
  <c r="BK360" i="11"/>
  <c r="BK341" i="11"/>
  <c r="J331" i="11"/>
  <c r="J319" i="11"/>
  <c r="J307" i="11"/>
  <c r="J285" i="11"/>
  <c r="BK276" i="11"/>
  <c r="BK235" i="11"/>
  <c r="BK197" i="11"/>
  <c r="J181" i="11"/>
  <c r="BK152" i="11"/>
  <c r="J446" i="11"/>
  <c r="BK418" i="11"/>
  <c r="BK400" i="11"/>
  <c r="J390" i="11"/>
  <c r="J382" i="11"/>
  <c r="J367" i="11"/>
  <c r="J349" i="11"/>
  <c r="BK302" i="11"/>
  <c r="J294" i="11"/>
  <c r="J267" i="11"/>
  <c r="BK247" i="11"/>
  <c r="J227" i="11"/>
  <c r="J209" i="11"/>
  <c r="BK195" i="11"/>
  <c r="BK178" i="11"/>
  <c r="J163" i="11"/>
  <c r="BK145" i="11"/>
  <c r="J129" i="11"/>
  <c r="BK441" i="11"/>
  <c r="BK423" i="11"/>
  <c r="J405" i="11"/>
  <c r="BK388" i="11"/>
  <c r="BK374" i="11"/>
  <c r="J357" i="11"/>
  <c r="J345" i="11"/>
  <c r="BK331" i="11"/>
  <c r="BK310" i="11"/>
  <c r="BK285" i="11"/>
  <c r="J276" i="11"/>
  <c r="J256" i="11"/>
  <c r="J247" i="11"/>
  <c r="BK200" i="11"/>
  <c r="BK175" i="11"/>
  <c r="BK163" i="11"/>
  <c r="J134" i="11"/>
  <c r="J555" i="12"/>
  <c r="BK545" i="12"/>
  <c r="J529" i="12"/>
  <c r="J511" i="12"/>
  <c r="J492" i="12"/>
  <c r="J484" i="12"/>
  <c r="BK452" i="12"/>
  <c r="BK446" i="12"/>
  <c r="BK433" i="12"/>
  <c r="BK413" i="12"/>
  <c r="J388" i="12"/>
  <c r="J366" i="12"/>
  <c r="J352" i="12"/>
  <c r="BK328" i="12"/>
  <c r="BK318" i="12"/>
  <c r="BK293" i="12"/>
  <c r="J271" i="12"/>
  <c r="BK261" i="12"/>
  <c r="BK255" i="12"/>
  <c r="J227" i="12"/>
  <c r="J188" i="12"/>
  <c r="BK182" i="12"/>
  <c r="BK157" i="12"/>
  <c r="BK561" i="12"/>
  <c r="J549" i="12"/>
  <c r="BK523" i="12"/>
  <c r="J513" i="12"/>
  <c r="BK490" i="12"/>
  <c r="J481" i="12"/>
  <c r="BK466" i="12"/>
  <c r="BK458" i="12"/>
  <c r="J451" i="12"/>
  <c r="BK418" i="12"/>
  <c r="BK408" i="12"/>
  <c r="BK396" i="12"/>
  <c r="J374" i="12"/>
  <c r="BK344" i="12"/>
  <c r="J322" i="12"/>
  <c r="J293" i="12"/>
  <c r="BK275" i="12"/>
  <c r="J255" i="12"/>
  <c r="BK238" i="12"/>
  <c r="BK223" i="12"/>
  <c r="BK205" i="12"/>
  <c r="BK179" i="12"/>
  <c r="J166" i="12"/>
  <c r="J141" i="12"/>
  <c r="J565" i="12"/>
  <c r="J563" i="12"/>
  <c r="J561" i="12"/>
  <c r="J551" i="12"/>
  <c r="BK527" i="12"/>
  <c r="BK515" i="12"/>
  <c r="J503" i="12"/>
  <c r="BK481" i="12"/>
  <c r="BK472" i="12"/>
  <c r="J458" i="12"/>
  <c r="J435" i="12"/>
  <c r="J421" i="12"/>
  <c r="J408" i="12"/>
  <c r="BK403" i="12"/>
  <c r="J392" i="12"/>
  <c r="J364" i="12"/>
  <c r="J354" i="12"/>
  <c r="J333" i="12"/>
  <c r="BK320" i="12"/>
  <c r="J296" i="12"/>
  <c r="J276" i="12"/>
  <c r="BK271" i="12"/>
  <c r="J265" i="12"/>
  <c r="BK248" i="12"/>
  <c r="BK240" i="12"/>
  <c r="BK232" i="12"/>
  <c r="J221" i="12"/>
  <c r="J177" i="12"/>
  <c r="BK169" i="12"/>
  <c r="BK151" i="12"/>
  <c r="BK555" i="12"/>
  <c r="J543" i="12"/>
  <c r="J532" i="12"/>
  <c r="J522" i="12"/>
  <c r="BK504" i="12"/>
  <c r="J479" i="12"/>
  <c r="J467" i="12"/>
  <c r="J460" i="12"/>
  <c r="J440" i="12"/>
  <c r="BK424" i="12"/>
  <c r="BK399" i="12"/>
  <c r="J386" i="12"/>
  <c r="BK364" i="12"/>
  <c r="J357" i="12"/>
  <c r="J338" i="12"/>
  <c r="J331" i="12"/>
  <c r="J302" i="12"/>
  <c r="J285" i="12"/>
  <c r="BK278" i="12"/>
  <c r="J273" i="12"/>
  <c r="J263" i="12"/>
  <c r="BK245" i="12"/>
  <c r="BK239" i="12"/>
  <c r="J230" i="12"/>
  <c r="J183" i="12"/>
  <c r="J149" i="12"/>
  <c r="BK164" i="13"/>
  <c r="J147" i="13"/>
  <c r="BK126" i="13"/>
  <c r="BK147" i="13"/>
  <c r="J126" i="13"/>
  <c r="J155" i="13"/>
  <c r="J132" i="13"/>
  <c r="J153" i="13"/>
  <c r="BK145" i="13"/>
  <c r="J135" i="13"/>
  <c r="J213" i="14"/>
  <c r="J186" i="14"/>
  <c r="BK152" i="14"/>
  <c r="J240" i="14"/>
  <c r="BK205" i="14"/>
  <c r="BK191" i="14"/>
  <c r="J164" i="14"/>
  <c r="J144" i="14"/>
  <c r="J224" i="14"/>
  <c r="BK186" i="14"/>
  <c r="J171" i="14"/>
  <c r="BK144" i="14"/>
  <c r="J237" i="14"/>
  <c r="J191" i="14"/>
  <c r="BK161" i="14"/>
  <c r="J134" i="14"/>
  <c r="J134" i="15"/>
  <c r="J150" i="15"/>
  <c r="J140" i="15"/>
  <c r="BK123" i="15"/>
  <c r="BK140" i="15"/>
  <c r="BK131" i="15"/>
  <c r="BK158" i="15"/>
  <c r="BK129" i="15"/>
  <c r="J203" i="16"/>
  <c r="J211" i="16"/>
  <c r="BK185" i="16"/>
  <c r="J161" i="16"/>
  <c r="BK203" i="16"/>
  <c r="J182" i="16"/>
  <c r="BK155" i="16"/>
  <c r="J136" i="16"/>
  <c r="BK188" i="16"/>
  <c r="J150" i="16"/>
  <c r="BK131" i="16"/>
  <c r="J196" i="17"/>
  <c r="BK166" i="17"/>
  <c r="J155" i="17"/>
  <c r="BK214" i="17"/>
  <c r="J201" i="17"/>
  <c r="BK189" i="17"/>
  <c r="J177" i="17"/>
  <c r="BK155" i="17"/>
  <c r="BK208" i="17"/>
  <c r="J189" i="17"/>
  <c r="J150" i="17"/>
  <c r="BK199" i="17"/>
  <c r="J181" i="17"/>
  <c r="J147" i="17"/>
  <c r="BK247" i="18"/>
  <c r="J222" i="18"/>
  <c r="BK208" i="18"/>
  <c r="J198" i="18"/>
  <c r="J171" i="18"/>
  <c r="BK149" i="18"/>
  <c r="BK304" i="18"/>
  <c r="BK290" i="18"/>
  <c r="BK272" i="18"/>
  <c r="BK258" i="18"/>
  <c r="J224" i="18"/>
  <c r="BK196" i="18"/>
  <c r="J160" i="18"/>
  <c r="J134" i="18"/>
  <c r="BK284" i="18"/>
  <c r="J270" i="18"/>
  <c r="J258" i="18"/>
  <c r="BK242" i="18"/>
  <c r="BK230" i="18"/>
  <c r="J216" i="18"/>
  <c r="J200" i="18"/>
  <c r="BK157" i="18"/>
  <c r="BK134" i="18"/>
  <c r="BK306" i="18"/>
  <c r="J288" i="18"/>
  <c r="BK270" i="18"/>
  <c r="BK256" i="18"/>
  <c r="J237" i="18"/>
  <c r="J218" i="18"/>
  <c r="BK191" i="18"/>
  <c r="J178" i="18"/>
  <c r="BK165" i="18"/>
  <c r="J196" i="19"/>
  <c r="J181" i="19"/>
  <c r="J170" i="19"/>
  <c r="J159" i="19"/>
  <c r="J206" i="19"/>
  <c r="BK187" i="19"/>
  <c r="BK172" i="19"/>
  <c r="BK133" i="19"/>
  <c r="BK181" i="19"/>
  <c r="J152" i="19"/>
  <c r="J136" i="19"/>
  <c r="J200" i="19"/>
  <c r="BK177" i="19"/>
  <c r="BK159" i="19"/>
  <c r="J143" i="19"/>
  <c r="J201" i="20"/>
  <c r="BK184" i="20"/>
  <c r="BK165" i="20"/>
  <c r="BK148" i="20"/>
  <c r="BK133" i="20"/>
  <c r="J224" i="20"/>
  <c r="J220" i="20"/>
  <c r="BK205" i="20"/>
  <c r="BK190" i="20"/>
  <c r="BK128" i="20"/>
  <c r="BK199" i="20"/>
  <c r="BK177" i="20"/>
  <c r="J170" i="20"/>
  <c r="BK142" i="20"/>
  <c r="BK224" i="20"/>
  <c r="BK215" i="20"/>
  <c r="J186" i="20"/>
  <c r="J175" i="20"/>
  <c r="BK162" i="20"/>
  <c r="J156" i="20"/>
  <c r="BK140" i="20"/>
  <c r="BK162" i="2"/>
  <c r="BK149" i="2"/>
  <c r="J141" i="2"/>
  <c r="J162" i="2"/>
  <c r="J159" i="2"/>
  <c r="BK131" i="2"/>
  <c r="AS114" i="1"/>
  <c r="BK137" i="2"/>
  <c r="AS116" i="1"/>
  <c r="J149" i="2"/>
  <c r="J143" i="2"/>
  <c r="J133" i="2"/>
  <c r="AS104" i="1"/>
  <c r="J1232" i="3"/>
  <c r="BK1190" i="3"/>
  <c r="BK1123" i="3"/>
  <c r="BK1054" i="3"/>
  <c r="BK971" i="3"/>
  <c r="J914" i="3"/>
  <c r="BK848" i="3"/>
  <c r="J809" i="3"/>
  <c r="BK608" i="3"/>
  <c r="BK563" i="3"/>
  <c r="BK500" i="3"/>
  <c r="BK356" i="3"/>
  <c r="BK302" i="3"/>
  <c r="J278" i="3"/>
  <c r="BK228" i="3"/>
  <c r="BK195" i="3"/>
  <c r="BK162" i="3"/>
  <c r="BK151" i="3"/>
  <c r="BK1364" i="3"/>
  <c r="BK1209" i="3"/>
  <c r="J1123" i="3"/>
  <c r="BK990" i="3"/>
  <c r="J972" i="3"/>
  <c r="BK857" i="3"/>
  <c r="BK769" i="3"/>
  <c r="J613" i="3"/>
  <c r="J529" i="3"/>
  <c r="BK477" i="3"/>
  <c r="BK370" i="3"/>
  <c r="BK282" i="3"/>
  <c r="BK200" i="3"/>
  <c r="J162" i="3"/>
  <c r="BK1146" i="3"/>
  <c r="J1026" i="3"/>
  <c r="BK958" i="3"/>
  <c r="BK947" i="3"/>
  <c r="BK876" i="3"/>
  <c r="J811" i="3"/>
  <c r="BK764" i="3"/>
  <c r="BK630" i="3"/>
  <c r="BK595" i="3"/>
  <c r="BK486" i="3"/>
  <c r="J307" i="3"/>
  <c r="J284" i="3"/>
  <c r="J195" i="3"/>
  <c r="BK153" i="3"/>
  <c r="J1190" i="3"/>
  <c r="J1098" i="3"/>
  <c r="J1069" i="3"/>
  <c r="J990" i="3"/>
  <c r="BK950" i="3"/>
  <c r="J923" i="3"/>
  <c r="J861" i="3"/>
  <c r="J769" i="3"/>
  <c r="BK574" i="3"/>
  <c r="BK491" i="3"/>
  <c r="J477" i="3"/>
  <c r="J356" i="3"/>
  <c r="BK311" i="3"/>
  <c r="BK230" i="3"/>
  <c r="J221" i="3"/>
  <c r="J2051" i="4"/>
  <c r="J1961" i="4"/>
  <c r="BK1916" i="4"/>
  <c r="J1875" i="4"/>
  <c r="J1864" i="4"/>
  <c r="J1834" i="4"/>
  <c r="BK1795" i="4"/>
  <c r="BK1785" i="4"/>
  <c r="J1771" i="4"/>
  <c r="BK1743" i="4"/>
  <c r="BK1700" i="4"/>
  <c r="BK1696" i="4"/>
  <c r="J1677" i="4"/>
  <c r="J1664" i="4"/>
  <c r="BK1583" i="4"/>
  <c r="BK1506" i="4"/>
  <c r="BK1405" i="4"/>
  <c r="J1378" i="4"/>
  <c r="BK1330" i="4"/>
  <c r="J1285" i="4"/>
  <c r="BK1227" i="4"/>
  <c r="J1176" i="4"/>
  <c r="J1140" i="4"/>
  <c r="BK1112" i="4"/>
  <c r="BK1090" i="4"/>
  <c r="J1084" i="4"/>
  <c r="J1045" i="4"/>
  <c r="BK1029" i="4"/>
  <c r="BK1020" i="4"/>
  <c r="BK997" i="4"/>
  <c r="J972" i="4"/>
  <c r="BK905" i="4"/>
  <c r="BK864" i="4"/>
  <c r="J808" i="4"/>
  <c r="BK779" i="4"/>
  <c r="BK682" i="4"/>
  <c r="BK644" i="4"/>
  <c r="BK566" i="4"/>
  <c r="J518" i="4"/>
  <c r="J472" i="4"/>
  <c r="BK414" i="4"/>
  <c r="J382" i="4"/>
  <c r="BK348" i="4"/>
  <c r="J264" i="4"/>
  <c r="BK172" i="4"/>
  <c r="BK2308" i="4"/>
  <c r="J2307" i="4"/>
  <c r="J2302" i="4"/>
  <c r="J2288" i="4"/>
  <c r="J2284" i="4"/>
  <c r="J2133" i="4"/>
  <c r="BK2128" i="4"/>
  <c r="BK2059" i="4"/>
  <c r="BK2051" i="4"/>
  <c r="J1918" i="4"/>
  <c r="J1901" i="4"/>
  <c r="BK1875" i="4"/>
  <c r="BK1857" i="4"/>
  <c r="J1846" i="4"/>
  <c r="J1810" i="4"/>
  <c r="J1796" i="4"/>
  <c r="J1774" i="4"/>
  <c r="BK1766" i="4"/>
  <c r="J1762" i="4"/>
  <c r="BK1710" i="4"/>
  <c r="J1694" i="4"/>
  <c r="BK1659" i="4"/>
  <c r="J1628" i="4"/>
  <c r="J1583" i="4"/>
  <c r="J1522" i="4"/>
  <c r="BK1499" i="4"/>
  <c r="BK1420" i="4"/>
  <c r="J1337" i="4"/>
  <c r="J1294" i="4"/>
  <c r="BK1217" i="4"/>
  <c r="BK1198" i="4"/>
  <c r="BK1156" i="4"/>
  <c r="BK1089" i="4"/>
  <c r="J1049" i="4"/>
  <c r="J1016" i="4"/>
  <c r="J1002" i="4"/>
  <c r="J970" i="4"/>
  <c r="J893" i="4"/>
  <c r="BK808" i="4"/>
  <c r="J729" i="4"/>
  <c r="BK604" i="4"/>
  <c r="J488" i="4"/>
  <c r="BK465" i="4"/>
  <c r="BK425" i="4"/>
  <c r="BK397" i="4"/>
  <c r="BK301" i="4"/>
  <c r="BK269" i="4"/>
  <c r="J214" i="4"/>
  <c r="BK154" i="4"/>
  <c r="BK1889" i="4"/>
  <c r="BK1874" i="4"/>
  <c r="BK1866" i="4"/>
  <c r="BK1859" i="4"/>
  <c r="J1800" i="4"/>
  <c r="BK1787" i="4"/>
  <c r="BK1771" i="4"/>
  <c r="BK1762" i="4"/>
  <c r="BK1715" i="4"/>
  <c r="BK1709" i="4"/>
  <c r="J1700" i="4"/>
  <c r="J1679" i="4"/>
  <c r="J1670" i="4"/>
  <c r="J1633" i="4"/>
  <c r="BK1550" i="4"/>
  <c r="BK1489" i="4"/>
  <c r="BK1435" i="4"/>
  <c r="J1416" i="4"/>
  <c r="BK1380" i="4"/>
  <c r="J1330" i="4"/>
  <c r="BK1252" i="4"/>
  <c r="BK1230" i="4"/>
  <c r="J1198" i="4"/>
  <c r="J1180" i="4"/>
  <c r="BK1132" i="4"/>
  <c r="J1094" i="4"/>
  <c r="BK1080" i="4"/>
  <c r="BK1045" i="4"/>
  <c r="J996" i="4"/>
  <c r="BK958" i="4"/>
  <c r="BK842" i="4"/>
  <c r="BK729" i="4"/>
  <c r="BK699" i="4"/>
  <c r="BK592" i="4"/>
  <c r="BK446" i="4"/>
  <c r="J336" i="4"/>
  <c r="J244" i="4"/>
  <c r="BK195" i="4"/>
  <c r="J174" i="4"/>
  <c r="BK1977" i="4"/>
  <c r="J1920" i="4"/>
  <c r="J1908" i="4"/>
  <c r="J1872" i="4"/>
  <c r="BK1846" i="4"/>
  <c r="J1787" i="4"/>
  <c r="BK1760" i="4"/>
  <c r="J1743" i="4"/>
  <c r="BK1702" i="4"/>
  <c r="J1662" i="4"/>
  <c r="BK1622" i="4"/>
  <c r="J1489" i="4"/>
  <c r="J1433" i="4"/>
  <c r="BK1347" i="4"/>
  <c r="BK1285" i="4"/>
  <c r="J1263" i="4"/>
  <c r="BK1237" i="4"/>
  <c r="BK1207" i="4"/>
  <c r="J1160" i="4"/>
  <c r="J1090" i="4"/>
  <c r="J1047" i="4"/>
  <c r="BK1005" i="4"/>
  <c r="J989" i="4"/>
  <c r="J916" i="4"/>
  <c r="J842" i="4"/>
  <c r="BK801" i="4"/>
  <c r="J779" i="4"/>
  <c r="BK734" i="4"/>
  <c r="J644" i="4"/>
  <c r="J598" i="4"/>
  <c r="J507" i="4"/>
  <c r="BK373" i="4"/>
  <c r="J348" i="4"/>
  <c r="BK306" i="4"/>
  <c r="BK272" i="4"/>
  <c r="BK179" i="4"/>
  <c r="J509" i="5"/>
  <c r="J483" i="5"/>
  <c r="J469" i="5"/>
  <c r="J453" i="5"/>
  <c r="J433" i="5"/>
  <c r="BK392" i="5"/>
  <c r="BK360" i="5"/>
  <c r="J344" i="5"/>
  <c r="BK325" i="5"/>
  <c r="J286" i="5"/>
  <c r="J282" i="5"/>
  <c r="J267" i="5"/>
  <c r="BK226" i="5"/>
  <c r="J206" i="5"/>
  <c r="J196" i="5"/>
  <c r="J176" i="5"/>
  <c r="BK154" i="5"/>
  <c r="J146" i="5"/>
  <c r="J132" i="5"/>
  <c r="BK493" i="5"/>
  <c r="BK473" i="5"/>
  <c r="BK459" i="5"/>
  <c r="J447" i="5"/>
  <c r="J439" i="5"/>
  <c r="J427" i="5"/>
  <c r="BK411" i="5"/>
  <c r="J402" i="5"/>
  <c r="BK378" i="5"/>
  <c r="BK366" i="5"/>
  <c r="BK354" i="5"/>
  <c r="J335" i="5"/>
  <c r="J322" i="5"/>
  <c r="J263" i="5"/>
  <c r="J255" i="5"/>
  <c r="J244" i="5"/>
  <c r="J224" i="5"/>
  <c r="BK208" i="5"/>
  <c r="J194" i="5"/>
  <c r="BK174" i="5"/>
  <c r="J496" i="5"/>
  <c r="J485" i="5"/>
  <c r="BK469" i="5"/>
  <c r="J461" i="5"/>
  <c r="J451" i="5"/>
  <c r="BK433" i="5"/>
  <c r="BK419" i="5"/>
  <c r="J411" i="5"/>
  <c r="BK398" i="5"/>
  <c r="BK386" i="5"/>
  <c r="J376" i="5"/>
  <c r="BK356" i="5"/>
  <c r="BK331" i="5"/>
  <c r="BK249" i="5"/>
  <c r="BK238" i="5"/>
  <c r="J230" i="5"/>
  <c r="BK220" i="5"/>
  <c r="J210" i="5"/>
  <c r="BK188" i="5"/>
  <c r="BK178" i="5"/>
  <c r="J168" i="5"/>
  <c r="BK146" i="5"/>
  <c r="J524" i="5"/>
  <c r="J518" i="5"/>
  <c r="J493" i="5"/>
  <c r="BK485" i="5"/>
  <c r="BK475" i="5"/>
  <c r="BK455" i="5"/>
  <c r="BK441" i="5"/>
  <c r="BK427" i="5"/>
  <c r="J421" i="5"/>
  <c r="J388" i="5"/>
  <c r="J374" i="5"/>
  <c r="BK368" i="5"/>
  <c r="J356" i="5"/>
  <c r="BK344" i="5"/>
  <c r="BK329" i="5"/>
  <c r="J298" i="5"/>
  <c r="J265" i="5"/>
  <c r="J257" i="5"/>
  <c r="BK247" i="5"/>
  <c r="J228" i="5"/>
  <c r="J204" i="5"/>
  <c r="BK182" i="5"/>
  <c r="BK157" i="5"/>
  <c r="J134" i="5"/>
  <c r="BK372" i="6"/>
  <c r="J354" i="6"/>
  <c r="BK332" i="6"/>
  <c r="J313" i="6"/>
  <c r="J298" i="6"/>
  <c r="J282" i="6"/>
  <c r="J267" i="6"/>
  <c r="BK256" i="6"/>
  <c r="BK245" i="6"/>
  <c r="BK199" i="6"/>
  <c r="BK379" i="6"/>
  <c r="BK363" i="6"/>
  <c r="BK356" i="6"/>
  <c r="BK349" i="6"/>
  <c r="J337" i="6"/>
  <c r="J321" i="6"/>
  <c r="BK313" i="6"/>
  <c r="BK298" i="6"/>
  <c r="J287" i="6"/>
  <c r="BK267" i="6"/>
  <c r="J235" i="6"/>
  <c r="BK221" i="6"/>
  <c r="J190" i="6"/>
  <c r="J158" i="6"/>
  <c r="BK138" i="6"/>
  <c r="BK384" i="6"/>
  <c r="J379" i="6"/>
  <c r="BK357" i="6"/>
  <c r="BK341" i="6"/>
  <c r="J325" i="6"/>
  <c r="J310" i="6"/>
  <c r="BK262" i="6"/>
  <c r="J251" i="6"/>
  <c r="J240" i="6"/>
  <c r="J233" i="6"/>
  <c r="J229" i="6"/>
  <c r="J213" i="6"/>
  <c r="BK193" i="6"/>
  <c r="J149" i="6"/>
  <c r="BK370" i="6"/>
  <c r="J357" i="6"/>
  <c r="J341" i="6"/>
  <c r="BK327" i="6"/>
  <c r="J285" i="6"/>
  <c r="J270" i="6"/>
  <c r="J253" i="6"/>
  <c r="J238" i="6"/>
  <c r="BK207" i="6"/>
  <c r="BK155" i="6"/>
  <c r="J590" i="7"/>
  <c r="BK584" i="7"/>
  <c r="BK573" i="7"/>
  <c r="J565" i="7"/>
  <c r="J538" i="7"/>
  <c r="BK521" i="7"/>
  <c r="BK472" i="7"/>
  <c r="J445" i="7"/>
  <c r="BK416" i="7"/>
  <c r="BK397" i="7"/>
  <c r="BK385" i="7"/>
  <c r="J377" i="7"/>
  <c r="BK363" i="7"/>
  <c r="J330" i="7"/>
  <c r="J262" i="7"/>
  <c r="BK252" i="7"/>
  <c r="J242" i="7"/>
  <c r="BK218" i="7"/>
  <c r="BK204" i="7"/>
  <c r="BK180" i="7"/>
  <c r="J147" i="7"/>
  <c r="J130" i="7"/>
  <c r="J597" i="7"/>
  <c r="J592" i="7"/>
  <c r="BK580" i="7"/>
  <c r="J562" i="7"/>
  <c r="J552" i="7"/>
  <c r="J527" i="7"/>
  <c r="BK524" i="7"/>
  <c r="J501" i="7"/>
  <c r="J494" i="7"/>
  <c r="J486" i="7"/>
  <c r="BK469" i="7"/>
  <c r="BK440" i="7"/>
  <c r="J425" i="7"/>
  <c r="BK410" i="7"/>
  <c r="BK381" i="7"/>
  <c r="J313" i="7"/>
  <c r="J303" i="7"/>
  <c r="J270" i="7"/>
  <c r="J258" i="7"/>
  <c r="BK255" i="7"/>
  <c r="BK231" i="7"/>
  <c r="BK209" i="7"/>
  <c r="J199" i="7"/>
  <c r="BK168" i="7"/>
  <c r="J142" i="7"/>
  <c r="BK596" i="7"/>
  <c r="BK586" i="7"/>
  <c r="BK571" i="7"/>
  <c r="BK562" i="7"/>
  <c r="J555" i="7"/>
  <c r="BK550" i="7"/>
  <c r="BK523" i="7"/>
  <c r="BK517" i="7"/>
  <c r="J472" i="7"/>
  <c r="BK463" i="7"/>
  <c r="BK434" i="7"/>
  <c r="J388" i="7"/>
  <c r="BK367" i="7"/>
  <c r="J359" i="7"/>
  <c r="BK338" i="7"/>
  <c r="J298" i="7"/>
  <c r="J285" i="7"/>
  <c r="J255" i="7"/>
  <c r="BK244" i="7"/>
  <c r="J228" i="7"/>
  <c r="J209" i="7"/>
  <c r="J182" i="7"/>
  <c r="BK160" i="7"/>
  <c r="BK154" i="7"/>
  <c r="BK136" i="7"/>
  <c r="BK607" i="7"/>
  <c r="BK604" i="7"/>
  <c r="J598" i="7"/>
  <c r="BK578" i="7"/>
  <c r="J545" i="7"/>
  <c r="BK513" i="7"/>
  <c r="J502" i="7"/>
  <c r="J490" i="7"/>
  <c r="J463" i="7"/>
  <c r="BK437" i="7"/>
  <c r="J413" i="7"/>
  <c r="BK394" i="7"/>
  <c r="BK377" i="7"/>
  <c r="BK369" i="7"/>
  <c r="BK359" i="7"/>
  <c r="J308" i="7"/>
  <c r="BK293" i="7"/>
  <c r="BK285" i="7"/>
  <c r="BK270" i="7"/>
  <c r="J260" i="7"/>
  <c r="BK242" i="7"/>
  <c r="J201" i="7"/>
  <c r="BK190" i="7"/>
  <c r="BK166" i="7"/>
  <c r="J136" i="7"/>
  <c r="J272" i="8"/>
  <c r="J255" i="8"/>
  <c r="BK237" i="8"/>
  <c r="BK213" i="8"/>
  <c r="BK192" i="8"/>
  <c r="J179" i="8"/>
  <c r="J159" i="8"/>
  <c r="BK130" i="8"/>
  <c r="BK261" i="8"/>
  <c r="BK243" i="8"/>
  <c r="J237" i="8"/>
  <c r="BK219" i="8"/>
  <c r="J203" i="8"/>
  <c r="BK177" i="8"/>
  <c r="J163" i="8"/>
  <c r="J133" i="8"/>
  <c r="BK246" i="8"/>
  <c r="J231" i="8"/>
  <c r="BK208" i="8"/>
  <c r="J181" i="8"/>
  <c r="BK173" i="8"/>
  <c r="BK159" i="8"/>
  <c r="J267" i="8"/>
  <c r="J243" i="8"/>
  <c r="BK222" i="8"/>
  <c r="J201" i="8"/>
  <c r="BK189" i="8"/>
  <c r="J165" i="8"/>
  <c r="BK384" i="9"/>
  <c r="J379" i="9"/>
  <c r="J369" i="9"/>
  <c r="BK355" i="9"/>
  <c r="BK340" i="9"/>
  <c r="J325" i="9"/>
  <c r="J309" i="9"/>
  <c r="BK291" i="9"/>
  <c r="BK275" i="9"/>
  <c r="BK250" i="9"/>
  <c r="BK222" i="9"/>
  <c r="J200" i="9"/>
  <c r="BK187" i="9"/>
  <c r="BK169" i="9"/>
  <c r="J150" i="9"/>
  <c r="BK313" i="9"/>
  <c r="BK296" i="9"/>
  <c r="BK268" i="9"/>
  <c r="J240" i="9"/>
  <c r="J222" i="9"/>
  <c r="J210" i="9"/>
  <c r="BK179" i="9"/>
  <c r="J167" i="9"/>
  <c r="J152" i="9"/>
  <c r="J140" i="9"/>
  <c r="BK323" i="9"/>
  <c r="J305" i="9"/>
  <c r="J287" i="9"/>
  <c r="J275" i="9"/>
  <c r="BK257" i="9"/>
  <c r="BK246" i="9"/>
  <c r="J238" i="9"/>
  <c r="BK210" i="9"/>
  <c r="BK200" i="9"/>
  <c r="BK189" i="9"/>
  <c r="BK154" i="9"/>
  <c r="BK134" i="9"/>
  <c r="J273" i="9"/>
  <c r="J266" i="9"/>
  <c r="J248" i="9"/>
  <c r="J230" i="9"/>
  <c r="BK212" i="9"/>
  <c r="J185" i="9"/>
  <c r="BK177" i="9"/>
  <c r="BK167" i="9"/>
  <c r="BK156" i="9"/>
  <c r="J144" i="9"/>
  <c r="J511" i="10"/>
  <c r="J503" i="10"/>
  <c r="J493" i="10"/>
  <c r="J473" i="10"/>
  <c r="BK453" i="10"/>
  <c r="J430" i="10"/>
  <c r="BK409" i="10"/>
  <c r="BK374" i="10"/>
  <c r="BK347" i="10"/>
  <c r="J312" i="10"/>
  <c r="BK282" i="10"/>
  <c r="J269" i="10"/>
  <c r="BK250" i="10"/>
  <c r="J205" i="10"/>
  <c r="J197" i="10"/>
  <c r="BK191" i="10"/>
  <c r="J158" i="10"/>
  <c r="J470" i="10"/>
  <c r="J461" i="10"/>
  <c r="BK428" i="10"/>
  <c r="J419" i="10"/>
  <c r="J412" i="10"/>
  <c r="J401" i="10"/>
  <c r="BK387" i="10"/>
  <c r="J369" i="10"/>
  <c r="J308" i="10"/>
  <c r="J285" i="10"/>
  <c r="J257" i="10"/>
  <c r="BK213" i="10"/>
  <c r="BK195" i="10"/>
  <c r="BK142" i="10"/>
  <c r="J482" i="10"/>
  <c r="J466" i="10"/>
  <c r="J453" i="10"/>
  <c r="BK441" i="10"/>
  <c r="J417" i="10"/>
  <c r="BK404" i="10"/>
  <c r="J381" i="10"/>
  <c r="J354" i="10"/>
  <c r="J310" i="10"/>
  <c r="BK277" i="10"/>
  <c r="J265" i="10"/>
  <c r="BK259" i="10"/>
  <c r="J193" i="10"/>
  <c r="BK179" i="10"/>
  <c r="J149" i="10"/>
  <c r="BK493" i="10"/>
  <c r="BK473" i="10"/>
  <c r="J465" i="10"/>
  <c r="J457" i="10"/>
  <c r="J440" i="10"/>
  <c r="BK414" i="10"/>
  <c r="BK378" i="10"/>
  <c r="BK354" i="10"/>
  <c r="J323" i="10"/>
  <c r="BK308" i="10"/>
  <c r="J277" i="10"/>
  <c r="BK263" i="10"/>
  <c r="J255" i="10"/>
  <c r="BK240" i="10"/>
  <c r="J213" i="10"/>
  <c r="J165" i="10"/>
  <c r="BK149" i="10"/>
  <c r="J139" i="10"/>
  <c r="J457" i="11"/>
  <c r="J451" i="11"/>
  <c r="J443" i="11"/>
  <c r="J412" i="11"/>
  <c r="BK392" i="11"/>
  <c r="BK378" i="11"/>
  <c r="J366" i="11"/>
  <c r="J334" i="11"/>
  <c r="BK307" i="11"/>
  <c r="J282" i="11"/>
  <c r="J261" i="11"/>
  <c r="J235" i="11"/>
  <c r="J224" i="11"/>
  <c r="BK206" i="11"/>
  <c r="J155" i="11"/>
  <c r="J145" i="11"/>
  <c r="J448" i="11"/>
  <c r="J434" i="11"/>
  <c r="BK413" i="11"/>
  <c r="J395" i="11"/>
  <c r="J378" i="11"/>
  <c r="BK363" i="11"/>
  <c r="J347" i="11"/>
  <c r="J337" i="11"/>
  <c r="BK322" i="11"/>
  <c r="J310" i="11"/>
  <c r="BK294" i="11"/>
  <c r="BK289" i="11"/>
  <c r="BK279" i="11"/>
  <c r="BK239" i="11"/>
  <c r="BK209" i="11"/>
  <c r="BK172" i="11"/>
  <c r="BK139" i="11"/>
  <c r="BK443" i="11"/>
  <c r="BK405" i="11"/>
  <c r="J392" i="11"/>
  <c r="BK379" i="11"/>
  <c r="J363" i="11"/>
  <c r="BK345" i="11"/>
  <c r="J322" i="11"/>
  <c r="BK297" i="11"/>
  <c r="BK273" i="11"/>
  <c r="BK261" i="11"/>
  <c r="BK242" i="11"/>
  <c r="BK218" i="11"/>
  <c r="J206" i="11"/>
  <c r="BK189" i="11"/>
  <c r="BK181" i="11"/>
  <c r="BK173" i="11"/>
  <c r="J157" i="11"/>
  <c r="BK134" i="11"/>
  <c r="BK447" i="11"/>
  <c r="BK436" i="11"/>
  <c r="BK409" i="11"/>
  <c r="BK395" i="11"/>
  <c r="BK380" i="11"/>
  <c r="BK364" i="11"/>
  <c r="BK347" i="11"/>
  <c r="J314" i="11"/>
  <c r="J297" i="11"/>
  <c r="J283" i="11"/>
  <c r="BK275" i="11"/>
  <c r="BK252" i="11"/>
  <c r="BK224" i="11"/>
  <c r="J197" i="11"/>
  <c r="J173" i="11"/>
  <c r="J150" i="11"/>
  <c r="J557" i="12"/>
  <c r="BK543" i="12"/>
  <c r="J527" i="12"/>
  <c r="J502" i="12"/>
  <c r="J487" i="12"/>
  <c r="BK456" i="12"/>
  <c r="J448" i="12"/>
  <c r="J438" i="12"/>
  <c r="J403" i="12"/>
  <c r="BK390" i="12"/>
  <c r="J370" i="12"/>
  <c r="BK354" i="12"/>
  <c r="BK338" i="12"/>
  <c r="J324" i="12"/>
  <c r="BK308" i="12"/>
  <c r="BK288" i="12"/>
  <c r="J269" i="12"/>
  <c r="J258" i="12"/>
  <c r="J243" i="12"/>
  <c r="J216" i="12"/>
  <c r="BK191" i="12"/>
  <c r="BK171" i="12"/>
  <c r="J144" i="12"/>
  <c r="J556" i="12"/>
  <c r="BK540" i="12"/>
  <c r="J517" i="12"/>
  <c r="J500" i="12"/>
  <c r="BK487" i="12"/>
  <c r="J473" i="12"/>
  <c r="BK460" i="12"/>
  <c r="J452" i="12"/>
  <c r="J429" i="12"/>
  <c r="BK416" i="12"/>
  <c r="BK410" i="12"/>
  <c r="BK392" i="12"/>
  <c r="J368" i="12"/>
  <c r="BK352" i="12"/>
  <c r="BK324" i="12"/>
  <c r="J299" i="12"/>
  <c r="J278" i="12"/>
  <c r="BK244" i="12"/>
  <c r="J234" i="12"/>
  <c r="BK227" i="12"/>
  <c r="BK216" i="12"/>
  <c r="J194" i="12"/>
  <c r="J182" i="12"/>
  <c r="J154" i="12"/>
  <c r="J146" i="12"/>
  <c r="J137" i="12"/>
  <c r="J564" i="12"/>
  <c r="J562" i="12"/>
  <c r="BK553" i="12"/>
  <c r="BK534" i="12"/>
  <c r="BK519" i="12"/>
  <c r="J504" i="12"/>
  <c r="J499" i="12"/>
  <c r="BK473" i="12"/>
  <c r="BK448" i="12"/>
  <c r="BK438" i="12"/>
  <c r="J418" i="12"/>
  <c r="J406" i="12"/>
  <c r="BK398" i="12"/>
  <c r="J390" i="12"/>
  <c r="BK363" i="12"/>
  <c r="BK346" i="12"/>
  <c r="BK331" i="12"/>
  <c r="BK314" i="12"/>
  <c r="J288" i="12"/>
  <c r="BK273" i="12"/>
  <c r="J266" i="12"/>
  <c r="J256" i="12"/>
  <c r="J241" i="12"/>
  <c r="J233" i="12"/>
  <c r="J223" i="12"/>
  <c r="J191" i="12"/>
  <c r="BK163" i="12"/>
  <c r="BK135" i="12"/>
  <c r="J553" i="12"/>
  <c r="BK541" i="12"/>
  <c r="BK529" i="12"/>
  <c r="BK520" i="12"/>
  <c r="BK503" i="12"/>
  <c r="BK475" i="12"/>
  <c r="J466" i="12"/>
  <c r="J446" i="12"/>
  <c r="BK405" i="12"/>
  <c r="J398" i="12"/>
  <c r="BK385" i="12"/>
  <c r="BK368" i="12"/>
  <c r="BK361" i="12"/>
  <c r="J344" i="12"/>
  <c r="J328" i="12"/>
  <c r="J311" i="12"/>
  <c r="BK280" i="12"/>
  <c r="J275" i="12"/>
  <c r="BK266" i="12"/>
  <c r="BK253" i="12"/>
  <c r="J244" i="12"/>
  <c r="J238" i="12"/>
  <c r="J225" i="12"/>
  <c r="BK194" i="12"/>
  <c r="J163" i="12"/>
  <c r="J160" i="13"/>
  <c r="BK129" i="13"/>
  <c r="BK155" i="13"/>
  <c r="BK132" i="13"/>
  <c r="BK162" i="13"/>
  <c r="BK135" i="13"/>
  <c r="J157" i="13"/>
  <c r="J140" i="13"/>
  <c r="BK229" i="14"/>
  <c r="J205" i="14"/>
  <c r="J173" i="14"/>
  <c r="BK169" i="14"/>
  <c r="J139" i="14"/>
  <c r="BK222" i="14"/>
  <c r="J169" i="14"/>
  <c r="J129" i="14"/>
  <c r="BK224" i="14"/>
  <c r="J200" i="14"/>
  <c r="BK164" i="14"/>
  <c r="BK139" i="14"/>
  <c r="BK142" i="15"/>
  <c r="BK163" i="15"/>
  <c r="J142" i="15"/>
  <c r="J129" i="15"/>
  <c r="BK154" i="15"/>
  <c r="J125" i="15"/>
  <c r="J146" i="15"/>
  <c r="BK216" i="16"/>
  <c r="J167" i="16"/>
  <c r="BK201" i="16"/>
  <c r="J165" i="16"/>
  <c r="J216" i="16"/>
  <c r="BK177" i="16"/>
  <c r="BK146" i="16"/>
  <c r="BK207" i="16"/>
  <c r="BK182" i="16"/>
  <c r="J146" i="16"/>
  <c r="J179" i="17"/>
  <c r="BK141" i="17"/>
  <c r="J208" i="17"/>
  <c r="BK196" i="17"/>
  <c r="BK181" i="17"/>
  <c r="J162" i="17"/>
  <c r="BK212" i="17"/>
  <c r="BK198" i="17"/>
  <c r="BK173" i="17"/>
  <c r="J212" i="17"/>
  <c r="J198" i="17"/>
  <c r="BK185" i="17"/>
  <c r="J166" i="17"/>
  <c r="J304" i="18"/>
  <c r="BK282" i="18"/>
  <c r="J274" i="18"/>
  <c r="BK266" i="18"/>
  <c r="BK249" i="18"/>
  <c r="J230" i="18"/>
  <c r="BK214" i="18"/>
  <c r="J205" i="18"/>
  <c r="BK189" i="18"/>
  <c r="J165" i="18"/>
  <c r="BK143" i="18"/>
  <c r="J301" i="18"/>
  <c r="BK274" i="18"/>
  <c r="BK262" i="18"/>
  <c r="J242" i="18"/>
  <c r="BK185" i="18"/>
  <c r="J154" i="18"/>
  <c r="J295" i="18"/>
  <c r="J276" i="18"/>
  <c r="BK267" i="18"/>
  <c r="BK254" i="18"/>
  <c r="BK237" i="18"/>
  <c r="BK226" i="18"/>
  <c r="BK212" i="18"/>
  <c r="BK194" i="18"/>
  <c r="J151" i="18"/>
  <c r="BK309" i="18"/>
  <c r="BK295" i="18"/>
  <c r="J284" i="18"/>
  <c r="BK264" i="18"/>
  <c r="BK252" i="18"/>
  <c r="J232" i="18"/>
  <c r="J220" i="18"/>
  <c r="J196" i="18"/>
  <c r="J185" i="18"/>
  <c r="J175" i="18"/>
  <c r="BK206" i="19"/>
  <c r="J184" i="19"/>
  <c r="J177" i="19"/>
  <c r="BK166" i="19"/>
  <c r="BK143" i="19"/>
  <c r="BK191" i="19"/>
  <c r="BK173" i="19"/>
  <c r="BK140" i="19"/>
  <c r="J187" i="19"/>
  <c r="BK146" i="19"/>
  <c r="J133" i="19"/>
  <c r="J198" i="19"/>
  <c r="J175" i="19"/>
  <c r="J166" i="19"/>
  <c r="J149" i="19"/>
  <c r="J215" i="20"/>
  <c r="J192" i="20"/>
  <c r="BK166" i="20"/>
  <c r="BK156" i="20"/>
  <c r="J140" i="20"/>
  <c r="J218" i="20"/>
  <c r="BK196" i="20"/>
  <c r="BK188" i="20"/>
  <c r="BK172" i="20"/>
  <c r="BK145" i="20"/>
  <c r="J133" i="20"/>
  <c r="J208" i="20"/>
  <c r="J194" i="20"/>
  <c r="BK175" i="20"/>
  <c r="BK155" i="20"/>
  <c r="J130" i="20"/>
  <c r="BK218" i="20"/>
  <c r="J190" i="20"/>
  <c r="J181" i="20"/>
  <c r="BK170" i="20"/>
  <c r="BK160" i="20"/>
  <c r="J155" i="20"/>
  <c r="J128" i="20"/>
  <c r="J153" i="2"/>
  <c r="J147" i="2"/>
  <c r="J135" i="2"/>
  <c r="BK159" i="2"/>
  <c r="J137" i="2"/>
  <c r="AS118" i="1"/>
  <c r="BK139" i="2"/>
  <c r="J125" i="2"/>
  <c r="BK151" i="2"/>
  <c r="BK145" i="2"/>
  <c r="J127" i="2"/>
  <c r="AS95" i="1"/>
  <c r="J1364" i="3"/>
  <c r="BK1362" i="3"/>
  <c r="J1218" i="3"/>
  <c r="J1207" i="3"/>
  <c r="J1176" i="3"/>
  <c r="BK1098" i="3"/>
  <c r="J997" i="3"/>
  <c r="BK939" i="3"/>
  <c r="J857" i="3"/>
  <c r="J826" i="3"/>
  <c r="J630" i="3"/>
  <c r="BK583" i="3"/>
  <c r="BK537" i="3"/>
  <c r="J481" i="3"/>
  <c r="J389" i="3"/>
  <c r="J304" i="3"/>
  <c r="BK280" i="3"/>
  <c r="J230" i="3"/>
  <c r="BK209" i="3"/>
  <c r="BK184" i="3"/>
  <c r="J153" i="3"/>
  <c r="J1353" i="3"/>
  <c r="BK1207" i="3"/>
  <c r="J1183" i="3"/>
  <c r="J1045" i="3"/>
  <c r="J995" i="3"/>
  <c r="BK937" i="3"/>
  <c r="BK914" i="3"/>
  <c r="BK815" i="3"/>
  <c r="J764" i="3"/>
  <c r="BK625" i="3"/>
  <c r="J583" i="3"/>
  <c r="J523" i="3"/>
  <c r="BK407" i="3"/>
  <c r="J327" i="3"/>
  <c r="BK278" i="3"/>
  <c r="J237" i="3"/>
  <c r="J164" i="3"/>
  <c r="BK1176" i="3"/>
  <c r="BK1040" i="3"/>
  <c r="BK995" i="3"/>
  <c r="BK972" i="3"/>
  <c r="J941" i="3"/>
  <c r="BK836" i="3"/>
  <c r="BK826" i="3"/>
  <c r="J801" i="3"/>
  <c r="BK615" i="3"/>
  <c r="J491" i="3"/>
  <c r="J451" i="3"/>
  <c r="BK304" i="3"/>
  <c r="BK221" i="3"/>
  <c r="J184" i="3"/>
  <c r="BK146" i="3"/>
  <c r="J1146" i="3"/>
  <c r="BK1026" i="3"/>
  <c r="J979" i="3"/>
  <c r="J947" i="3"/>
  <c r="J932" i="3"/>
  <c r="J843" i="3"/>
  <c r="J805" i="3"/>
  <c r="BK651" i="3"/>
  <c r="BK606" i="3"/>
  <c r="BK529" i="3"/>
  <c r="J394" i="3"/>
  <c r="BK307" i="3"/>
  <c r="J274" i="3"/>
  <c r="J228" i="3"/>
  <c r="J178" i="3"/>
  <c r="BK1984" i="4"/>
  <c r="J1973" i="4"/>
  <c r="J1910" i="4"/>
  <c r="BK1870" i="4"/>
  <c r="J1844" i="4"/>
  <c r="J1832" i="4"/>
  <c r="BK1793" i="4"/>
  <c r="BK1783" i="4"/>
  <c r="J1770" i="4"/>
  <c r="J1704" i="4"/>
  <c r="J1680" i="4"/>
  <c r="BK1667" i="4"/>
  <c r="BK1628" i="4"/>
  <c r="BK1541" i="4"/>
  <c r="BK1485" i="4"/>
  <c r="BK1400" i="4"/>
  <c r="J1352" i="4"/>
  <c r="J1325" i="4"/>
  <c r="BK1265" i="4"/>
  <c r="J1194" i="4"/>
  <c r="BK1160" i="4"/>
  <c r="BK1135" i="4"/>
  <c r="J1098" i="4"/>
  <c r="BK1088" i="4"/>
  <c r="BK1075" i="4"/>
  <c r="J1030" i="4"/>
  <c r="J1024" i="4"/>
  <c r="J1009" i="4"/>
  <c r="BK977" i="4"/>
  <c r="BK916" i="4"/>
  <c r="BK871" i="4"/>
  <c r="J821" i="4"/>
  <c r="BK789" i="4"/>
  <c r="BK678" i="4"/>
  <c r="BK598" i="4"/>
  <c r="J527" i="4"/>
  <c r="J511" i="4"/>
  <c r="BK423" i="4"/>
  <c r="BK377" i="4"/>
  <c r="J343" i="4"/>
  <c r="J306" i="4"/>
  <c r="BK174" i="4"/>
  <c r="J2308" i="4"/>
  <c r="BK2305" i="4"/>
  <c r="BK2292" i="4"/>
  <c r="BK2287" i="4"/>
  <c r="BK2149" i="4"/>
  <c r="J2138" i="4"/>
  <c r="J2128" i="4"/>
  <c r="J2055" i="4"/>
  <c r="BK1975" i="4"/>
  <c r="BK1908" i="4"/>
  <c r="BK1876" i="4"/>
  <c r="BK1863" i="4"/>
  <c r="BK1853" i="4"/>
  <c r="BK1832" i="4"/>
  <c r="BK1805" i="4"/>
  <c r="BK1779" i="4"/>
  <c r="BK1767" i="4"/>
  <c r="J1763" i="4"/>
  <c r="BK1736" i="4"/>
  <c r="BK1703" i="4"/>
  <c r="BK1680" i="4"/>
  <c r="J1668" i="4"/>
  <c r="J1642" i="4"/>
  <c r="J1622" i="4"/>
  <c r="J1569" i="4"/>
  <c r="J1506" i="4"/>
  <c r="J1428" i="4"/>
  <c r="BK1378" i="4"/>
  <c r="J1347" i="4"/>
  <c r="BK1306" i="4"/>
  <c r="BK1223" i="4"/>
  <c r="J1164" i="4"/>
  <c r="J1130" i="4"/>
  <c r="BK1084" i="4"/>
  <c r="J1040" i="4"/>
  <c r="J1029" i="4"/>
  <c r="BK1009" i="4"/>
  <c r="BK982" i="4"/>
  <c r="BK912" i="4"/>
  <c r="BK816" i="4"/>
  <c r="J758" i="4"/>
  <c r="J699" i="4"/>
  <c r="BK518" i="4"/>
  <c r="J469" i="4"/>
  <c r="J423" i="4"/>
  <c r="BK384" i="4"/>
  <c r="J285" i="4"/>
  <c r="BK264" i="4"/>
  <c r="J191" i="4"/>
  <c r="J1979" i="4"/>
  <c r="J1886" i="4"/>
  <c r="BK1872" i="4"/>
  <c r="J1863" i="4"/>
  <c r="BK1816" i="4"/>
  <c r="J1795" i="4"/>
  <c r="J1785" i="4"/>
  <c r="BK1770" i="4"/>
  <c r="J1760" i="4"/>
  <c r="J1710" i="4"/>
  <c r="J1697" i="4"/>
  <c r="BK1677" i="4"/>
  <c r="J1640" i="4"/>
  <c r="BK1546" i="4"/>
  <c r="J1468" i="4"/>
  <c r="BK1428" i="4"/>
  <c r="J1405" i="4"/>
  <c r="BK1334" i="4"/>
  <c r="BK1289" i="4"/>
  <c r="J1237" i="4"/>
  <c r="BK1203" i="4"/>
  <c r="BK1185" i="4"/>
  <c r="BK1140" i="4"/>
  <c r="J1116" i="4"/>
  <c r="BK1049" i="4"/>
  <c r="BK1024" i="4"/>
  <c r="BK1016" i="4"/>
  <c r="J954" i="4"/>
  <c r="BK844" i="4"/>
  <c r="J784" i="4"/>
  <c r="BK714" i="4"/>
  <c r="J604" i="4"/>
  <c r="J522" i="4"/>
  <c r="J425" i="4"/>
  <c r="J373" i="4"/>
  <c r="J269" i="4"/>
  <c r="J220" i="4"/>
  <c r="BK191" i="4"/>
  <c r="BK1979" i="4"/>
  <c r="J1958" i="4"/>
  <c r="BK1910" i="4"/>
  <c r="BK1879" i="4"/>
  <c r="BK1855" i="4"/>
  <c r="BK1800" i="4"/>
  <c r="J1766" i="4"/>
  <c r="BK1753" i="4"/>
  <c r="J1709" i="4"/>
  <c r="BK1642" i="4"/>
  <c r="J1603" i="4"/>
  <c r="J1550" i="4"/>
  <c r="J1435" i="4"/>
  <c r="J1374" i="4"/>
  <c r="BK1342" i="4"/>
  <c r="J1265" i="4"/>
  <c r="BK1258" i="4"/>
  <c r="J1227" i="4"/>
  <c r="BK1180" i="4"/>
  <c r="J1121" i="4"/>
  <c r="J1086" i="4"/>
  <c r="J1048" i="4"/>
  <c r="BK1002" i="4"/>
  <c r="J987" i="4"/>
  <c r="J912" i="4"/>
  <c r="BK830" i="4"/>
  <c r="BK784" i="4"/>
  <c r="BK758" i="4"/>
  <c r="J682" i="4"/>
  <c r="BK640" i="4"/>
  <c r="BK527" i="4"/>
  <c r="BK500" i="4"/>
  <c r="BK418" i="4"/>
  <c r="J350" i="4"/>
  <c r="J301" i="4"/>
  <c r="J258" i="4"/>
  <c r="J166" i="4"/>
  <c r="BK504" i="5"/>
  <c r="BK481" i="5"/>
  <c r="J463" i="5"/>
  <c r="J437" i="5"/>
  <c r="J396" i="5"/>
  <c r="J382" i="5"/>
  <c r="BK352" i="5"/>
  <c r="J331" i="5"/>
  <c r="BK298" i="5"/>
  <c r="BK278" i="5"/>
  <c r="BK242" i="5"/>
  <c r="BK224" i="5"/>
  <c r="J208" i="5"/>
  <c r="J198" i="5"/>
  <c r="BK180" i="5"/>
  <c r="J170" i="5"/>
  <c r="BK143" i="5"/>
  <c r="J512" i="5"/>
  <c r="J491" i="5"/>
  <c r="J472" i="5"/>
  <c r="J455" i="5"/>
  <c r="J443" i="5"/>
  <c r="BK421" i="5"/>
  <c r="BK413" i="5"/>
  <c r="BK404" i="5"/>
  <c r="BK382" i="5"/>
  <c r="BK376" i="5"/>
  <c r="J362" i="5"/>
  <c r="J339" i="5"/>
  <c r="J325" i="5"/>
  <c r="J284" i="5"/>
  <c r="J271" i="5"/>
  <c r="J253" i="5"/>
  <c r="BK234" i="5"/>
  <c r="BK218" i="5"/>
  <c r="J202" i="5"/>
  <c r="J188" i="5"/>
  <c r="BK176" i="5"/>
  <c r="BK507" i="5"/>
  <c r="BK487" i="5"/>
  <c r="J473" i="5"/>
  <c r="BK463" i="5"/>
  <c r="BK453" i="5"/>
  <c r="J445" i="5"/>
  <c r="BK431" i="5"/>
  <c r="BK417" i="5"/>
  <c r="BK402" i="5"/>
  <c r="J394" i="5"/>
  <c r="J380" i="5"/>
  <c r="BK362" i="5"/>
  <c r="BK350" i="5"/>
  <c r="BK333" i="5"/>
  <c r="BK319" i="5"/>
  <c r="J310" i="5"/>
  <c r="J292" i="5"/>
  <c r="BK282" i="5"/>
  <c r="J275" i="5"/>
  <c r="BK269" i="5"/>
  <c r="BK267" i="5"/>
  <c r="BK265" i="5"/>
  <c r="BK263" i="5"/>
  <c r="BK261" i="5"/>
  <c r="J259" i="5"/>
  <c r="J242" i="5"/>
  <c r="BK232" i="5"/>
  <c r="J222" i="5"/>
  <c r="J214" i="5"/>
  <c r="BK206" i="5"/>
  <c r="BK194" i="5"/>
  <c r="J182" i="5"/>
  <c r="BK166" i="5"/>
  <c r="BK148" i="5"/>
  <c r="BK524" i="5"/>
  <c r="BK518" i="5"/>
  <c r="J515" i="5"/>
  <c r="BK496" i="5"/>
  <c r="BK457" i="5"/>
  <c r="BK439" i="5"/>
  <c r="BK425" i="5"/>
  <c r="J409" i="5"/>
  <c r="J398" i="5"/>
  <c r="BK390" i="5"/>
  <c r="J364" i="5"/>
  <c r="BK348" i="5"/>
  <c r="BK337" i="5"/>
  <c r="J304" i="5"/>
  <c r="BK286" i="5"/>
  <c r="BK273" i="5"/>
  <c r="J249" i="5"/>
  <c r="BK230" i="5"/>
  <c r="BK214" i="5"/>
  <c r="J184" i="5"/>
  <c r="J172" i="5"/>
  <c r="BK160" i="5"/>
  <c r="BK377" i="6"/>
  <c r="J349" i="6"/>
  <c r="BK325" i="6"/>
  <c r="BK310" i="6"/>
  <c r="BK296" i="6"/>
  <c r="BK285" i="6"/>
  <c r="BK273" i="6"/>
  <c r="J247" i="6"/>
  <c r="BK229" i="6"/>
  <c r="BK190" i="6"/>
  <c r="BK158" i="6"/>
  <c r="J372" i="6"/>
  <c r="BK365" i="6"/>
  <c r="J353" i="6"/>
  <c r="BK344" i="6"/>
  <c r="J332" i="6"/>
  <c r="J317" i="6"/>
  <c r="J302" i="6"/>
  <c r="J294" i="6"/>
  <c r="J289" i="6"/>
  <c r="BK238" i="6"/>
  <c r="J227" i="6"/>
  <c r="J196" i="6"/>
  <c r="J171" i="6"/>
  <c r="J155" i="6"/>
  <c r="BK146" i="6"/>
  <c r="BK382" i="6"/>
  <c r="J360" i="6"/>
  <c r="J336" i="6"/>
  <c r="J323" i="6"/>
  <c r="J308" i="6"/>
  <c r="BK292" i="6"/>
  <c r="BK289" i="6"/>
  <c r="J245" i="6"/>
  <c r="J231" i="6"/>
  <c r="J224" i="6"/>
  <c r="BK215" i="6"/>
  <c r="J207" i="6"/>
  <c r="BK196" i="6"/>
  <c r="J140" i="6"/>
  <c r="J363" i="6"/>
  <c r="BK351" i="6"/>
  <c r="BK337" i="6"/>
  <c r="J319" i="6"/>
  <c r="BK312" i="6"/>
  <c r="J279" i="6"/>
  <c r="BK231" i="6"/>
  <c r="J204" i="6"/>
  <c r="J162" i="6"/>
  <c r="J151" i="6"/>
  <c r="J146" i="6"/>
  <c r="J133" i="6"/>
  <c r="J571" i="7"/>
  <c r="J547" i="7"/>
  <c r="BK536" i="7"/>
  <c r="BK494" i="7"/>
  <c r="J461" i="7"/>
  <c r="BK454" i="7"/>
  <c r="J410" i="7"/>
  <c r="BK391" i="7"/>
  <c r="J379" i="7"/>
  <c r="BK365" i="7"/>
  <c r="J349" i="7"/>
  <c r="J316" i="7"/>
  <c r="J273" i="7"/>
  <c r="BK237" i="7"/>
  <c r="BK216" i="7"/>
  <c r="J190" i="7"/>
  <c r="BK182" i="7"/>
  <c r="J163" i="7"/>
  <c r="BK139" i="7"/>
  <c r="J595" i="7"/>
  <c r="J584" i="7"/>
  <c r="BK576" i="7"/>
  <c r="J560" i="7"/>
  <c r="J550" i="7"/>
  <c r="J541" i="7"/>
  <c r="BK531" i="7"/>
  <c r="J509" i="7"/>
  <c r="J500" i="7"/>
  <c r="J493" i="7"/>
  <c r="BK482" i="7"/>
  <c r="BK467" i="7"/>
  <c r="J454" i="7"/>
  <c r="J452" i="7"/>
  <c r="J403" i="7"/>
  <c r="BK356" i="7"/>
  <c r="BK305" i="7"/>
  <c r="BK298" i="7"/>
  <c r="BK278" i="7"/>
  <c r="BK269" i="7"/>
  <c r="J225" i="7"/>
  <c r="BK155" i="7"/>
  <c r="J144" i="7"/>
  <c r="BK598" i="7"/>
  <c r="J557" i="7"/>
  <c r="BK552" i="7"/>
  <c r="BK547" i="7"/>
  <c r="J531" i="7"/>
  <c r="J524" i="7"/>
  <c r="J513" i="7"/>
  <c r="BK501" i="7"/>
  <c r="BK493" i="7"/>
  <c r="J488" i="7"/>
  <c r="BK477" i="7"/>
  <c r="J474" i="7"/>
  <c r="J465" i="7"/>
  <c r="J407" i="7"/>
  <c r="J382" i="7"/>
  <c r="J363" i="7"/>
  <c r="BK349" i="7"/>
  <c r="BK333" i="7"/>
  <c r="BK313" i="7"/>
  <c r="BK308" i="7"/>
  <c r="J288" i="7"/>
  <c r="J264" i="7"/>
  <c r="BK248" i="7"/>
  <c r="J238" i="7"/>
  <c r="BK221" i="7"/>
  <c r="BK201" i="7"/>
  <c r="BK163" i="7"/>
  <c r="BK157" i="7"/>
  <c r="BK144" i="7"/>
  <c r="BK609" i="7"/>
  <c r="BK606" i="7"/>
  <c r="BK602" i="7"/>
  <c r="BK592" i="7"/>
  <c r="BK555" i="7"/>
  <c r="J517" i="7"/>
  <c r="J504" i="7"/>
  <c r="BK491" i="7"/>
  <c r="J469" i="7"/>
  <c r="BK465" i="7"/>
  <c r="BK422" i="7"/>
  <c r="J400" i="7"/>
  <c r="J375" i="7"/>
  <c r="J367" i="7"/>
  <c r="BK342" i="7"/>
  <c r="BK335" i="7"/>
  <c r="BK330" i="7"/>
  <c r="J290" i="7"/>
  <c r="J280" i="7"/>
  <c r="BK264" i="7"/>
  <c r="J252" i="7"/>
  <c r="J237" i="7"/>
  <c r="J231" i="7"/>
  <c r="J188" i="7"/>
  <c r="BK142" i="7"/>
  <c r="J277" i="8"/>
  <c r="J264" i="8"/>
  <c r="BK249" i="8"/>
  <c r="BK226" i="8"/>
  <c r="BK201" i="8"/>
  <c r="J189" i="8"/>
  <c r="BK163" i="8"/>
  <c r="BK138" i="8"/>
  <c r="BK272" i="8"/>
  <c r="J259" i="8"/>
  <c r="BK252" i="8"/>
  <c r="BK228" i="8"/>
  <c r="BK199" i="8"/>
  <c r="BK175" i="8"/>
  <c r="J161" i="8"/>
  <c r="BK135" i="8"/>
  <c r="BK267" i="8"/>
  <c r="J213" i="8"/>
  <c r="J197" i="8"/>
  <c r="J177" i="8"/>
  <c r="BK161" i="8"/>
  <c r="J138" i="8"/>
  <c r="BK128" i="8"/>
  <c r="J228" i="8"/>
  <c r="BK203" i="8"/>
  <c r="BK195" i="8"/>
  <c r="J175" i="8"/>
  <c r="J155" i="8"/>
  <c r="J128" i="8"/>
  <c r="J381" i="9"/>
  <c r="J373" i="9"/>
  <c r="J365" i="9"/>
  <c r="J353" i="9"/>
  <c r="BK344" i="9"/>
  <c r="BK329" i="9"/>
  <c r="BK315" i="9"/>
  <c r="J296" i="9"/>
  <c r="J279" i="9"/>
  <c r="BK260" i="9"/>
  <c r="BK242" i="9"/>
  <c r="BK196" i="9"/>
  <c r="J189" i="9"/>
  <c r="BK171" i="9"/>
  <c r="BK319" i="9"/>
  <c r="BK309" i="9"/>
  <c r="J299" i="9"/>
  <c r="J277" i="9"/>
  <c r="J257" i="9"/>
  <c r="BK225" i="9"/>
  <c r="J212" i="9"/>
  <c r="J196" i="9"/>
  <c r="J177" i="9"/>
  <c r="BK165" i="9"/>
  <c r="J148" i="9"/>
  <c r="BK138" i="9"/>
  <c r="J405" i="9"/>
  <c r="J399" i="9"/>
  <c r="J392" i="9"/>
  <c r="BK379" i="9"/>
  <c r="BK375" i="9"/>
  <c r="J363" i="9"/>
  <c r="BK353" i="9"/>
  <c r="BK338" i="9"/>
  <c r="J329" i="9"/>
  <c r="J319" i="9"/>
  <c r="BK301" i="9"/>
  <c r="J289" i="9"/>
  <c r="BK281" i="9"/>
  <c r="J270" i="9"/>
  <c r="BK254" i="9"/>
  <c r="J242" i="9"/>
  <c r="BK228" i="9"/>
  <c r="BK214" i="9"/>
  <c r="J202" i="9"/>
  <c r="BK194" i="9"/>
  <c r="BK175" i="9"/>
  <c r="BK140" i="9"/>
  <c r="BK285" i="9"/>
  <c r="BK270" i="9"/>
  <c r="J254" i="9"/>
  <c r="BK238" i="9"/>
  <c r="J228" i="9"/>
  <c r="J216" i="9"/>
  <c r="J204" i="9"/>
  <c r="J179" i="9"/>
  <c r="J173" i="9"/>
  <c r="BK159" i="9"/>
  <c r="BK148" i="9"/>
  <c r="BK511" i="10"/>
  <c r="BK503" i="10"/>
  <c r="BK484" i="10"/>
  <c r="BK459" i="10"/>
  <c r="BK449" i="10"/>
  <c r="J428" i="10"/>
  <c r="J395" i="10"/>
  <c r="BK376" i="10"/>
  <c r="BK332" i="10"/>
  <c r="BK290" i="10"/>
  <c r="BK274" i="10"/>
  <c r="J240" i="10"/>
  <c r="BK203" i="10"/>
  <c r="J195" i="10"/>
  <c r="BK172" i="10"/>
  <c r="J489" i="10"/>
  <c r="J463" i="10"/>
  <c r="J449" i="10"/>
  <c r="J426" i="10"/>
  <c r="BK417" i="10"/>
  <c r="J407" i="10"/>
  <c r="BK398" i="10"/>
  <c r="J385" i="10"/>
  <c r="BK364" i="10"/>
  <c r="J304" i="10"/>
  <c r="J259" i="10"/>
  <c r="BK235" i="10"/>
  <c r="BK221" i="10"/>
  <c r="BK199" i="10"/>
  <c r="BK145" i="10"/>
  <c r="J497" i="10"/>
  <c r="BK476" i="10"/>
  <c r="J462" i="10"/>
  <c r="J451" i="10"/>
  <c r="BK432" i="10"/>
  <c r="J424" i="10"/>
  <c r="BK407" i="10"/>
  <c r="BK401" i="10"/>
  <c r="J387" i="10"/>
  <c r="J376" i="10"/>
  <c r="BK304" i="10"/>
  <c r="BK269" i="10"/>
  <c r="J245" i="10"/>
  <c r="J191" i="10"/>
  <c r="BK165" i="10"/>
  <c r="BK137" i="10"/>
  <c r="J484" i="10"/>
  <c r="BK468" i="10"/>
  <c r="J458" i="10"/>
  <c r="BK451" i="10"/>
  <c r="J443" i="10"/>
  <c r="J432" i="10"/>
  <c r="J398" i="10"/>
  <c r="J364" i="10"/>
  <c r="J342" i="10"/>
  <c r="BK312" i="10"/>
  <c r="BK285" i="10"/>
  <c r="J274" i="10"/>
  <c r="BK261" i="10"/>
  <c r="BK245" i="10"/>
  <c r="BK218" i="10"/>
  <c r="BK197" i="10"/>
  <c r="J142" i="10"/>
  <c r="BK457" i="11"/>
  <c r="J455" i="11"/>
  <c r="BK449" i="11"/>
  <c r="BK432" i="11"/>
  <c r="J423" i="11"/>
  <c r="BK390" i="11"/>
  <c r="J376" i="11"/>
  <c r="BK349" i="11"/>
  <c r="BK319" i="11"/>
  <c r="J278" i="11"/>
  <c r="J258" i="11"/>
  <c r="J232" i="11"/>
  <c r="BK221" i="11"/>
  <c r="J203" i="11"/>
  <c r="BK157" i="11"/>
  <c r="BK147" i="11"/>
  <c r="BK129" i="11"/>
  <c r="BK438" i="11"/>
  <c r="BK427" i="11"/>
  <c r="J409" i="11"/>
  <c r="J380" i="11"/>
  <c r="BK367" i="11"/>
  <c r="BK353" i="11"/>
  <c r="J339" i="11"/>
  <c r="BK328" i="11"/>
  <c r="BK314" i="11"/>
  <c r="J302" i="11"/>
  <c r="BK283" i="11"/>
  <c r="BK267" i="11"/>
  <c r="BK232" i="11"/>
  <c r="BK184" i="11"/>
  <c r="BK155" i="11"/>
  <c r="J128" i="11"/>
  <c r="J441" i="11"/>
  <c r="J407" i="11"/>
  <c r="J393" i="11"/>
  <c r="J386" i="11"/>
  <c r="BK373" i="11"/>
  <c r="BK339" i="11"/>
  <c r="BK316" i="11"/>
  <c r="J292" i="11"/>
  <c r="J270" i="11"/>
  <c r="J252" i="11"/>
  <c r="J239" i="11"/>
  <c r="J215" i="11"/>
  <c r="BK203" i="11"/>
  <c r="J184" i="11"/>
  <c r="J175" i="11"/>
  <c r="J160" i="11"/>
  <c r="J142" i="11"/>
  <c r="BK128" i="11"/>
  <c r="J438" i="11"/>
  <c r="J420" i="11"/>
  <c r="J403" i="11"/>
  <c r="J384" i="11"/>
  <c r="BK366" i="11"/>
  <c r="J353" i="11"/>
  <c r="J343" i="11"/>
  <c r="BK337" i="11"/>
  <c r="J287" i="11"/>
  <c r="BK278" i="11"/>
  <c r="BK258" i="11"/>
  <c r="BK250" i="11"/>
  <c r="BK212" i="11"/>
  <c r="J178" i="11"/>
  <c r="BK166" i="11"/>
  <c r="BK142" i="11"/>
  <c r="BK559" i="12"/>
  <c r="J547" i="12"/>
  <c r="BK532" i="12"/>
  <c r="J525" i="12"/>
  <c r="J507" i="12"/>
  <c r="J490" i="12"/>
  <c r="J470" i="12"/>
  <c r="BK444" i="12"/>
  <c r="J431" i="12"/>
  <c r="J410" i="12"/>
  <c r="BK400" i="12"/>
  <c r="BK374" i="12"/>
  <c r="J362" i="12"/>
  <c r="BK350" i="12"/>
  <c r="J320" i="12"/>
  <c r="BK296" i="12"/>
  <c r="BK283" i="12"/>
  <c r="BK263" i="12"/>
  <c r="BK256" i="12"/>
  <c r="J239" i="12"/>
  <c r="BK213" i="12"/>
  <c r="BK183" i="12"/>
  <c r="J160" i="12"/>
  <c r="BK141" i="12"/>
  <c r="BK552" i="12"/>
  <c r="J538" i="12"/>
  <c r="J515" i="12"/>
  <c r="BK497" i="12"/>
  <c r="BK479" i="12"/>
  <c r="BK465" i="12"/>
  <c r="BK454" i="12"/>
  <c r="BK426" i="12"/>
  <c r="J412" i="12"/>
  <c r="J399" i="12"/>
  <c r="BK382" i="12"/>
  <c r="BK366" i="12"/>
  <c r="J341" i="12"/>
  <c r="BK316" i="12"/>
  <c r="J290" i="12"/>
  <c r="BK268" i="12"/>
  <c r="BK251" i="12"/>
  <c r="J242" i="12"/>
  <c r="BK229" i="12"/>
  <c r="J213" i="12"/>
  <c r="BK188" i="12"/>
  <c r="BK177" i="12"/>
  <c r="J157" i="12"/>
  <c r="BK149" i="12"/>
  <c r="BK139" i="12"/>
  <c r="BK564" i="12"/>
  <c r="BK562" i="12"/>
  <c r="BK556" i="12"/>
  <c r="J545" i="12"/>
  <c r="J520" i="12"/>
  <c r="BK507" i="12"/>
  <c r="BK500" i="12"/>
  <c r="BK474" i="12"/>
  <c r="BK467" i="12"/>
  <c r="BK440" i="12"/>
  <c r="J433" i="12"/>
  <c r="BK412" i="12"/>
  <c r="J405" i="12"/>
  <c r="J396" i="12"/>
  <c r="BK386" i="12"/>
  <c r="BK362" i="12"/>
  <c r="J350" i="12"/>
  <c r="BK336" i="12"/>
  <c r="BK311" i="12"/>
  <c r="BK285" i="12"/>
  <c r="BK269" i="12"/>
  <c r="J261" i="12"/>
  <c r="J245" i="12"/>
  <c r="BK234" i="12"/>
  <c r="BK230" i="12"/>
  <c r="BK218" i="12"/>
  <c r="BK174" i="12"/>
  <c r="BK160" i="12"/>
  <c r="BK557" i="12"/>
  <c r="BK549" i="12"/>
  <c r="BK538" i="12"/>
  <c r="BK525" i="12"/>
  <c r="J519" i="12"/>
  <c r="BK492" i="12"/>
  <c r="J469" i="12"/>
  <c r="J462" i="12"/>
  <c r="BK443" i="12"/>
  <c r="J426" i="12"/>
  <c r="J400" i="12"/>
  <c r="BK388" i="12"/>
  <c r="J377" i="12"/>
  <c r="J363" i="12"/>
  <c r="J348" i="12"/>
  <c r="J336" i="12"/>
  <c r="J318" i="12"/>
  <c r="J283" i="12"/>
  <c r="BK276" i="12"/>
  <c r="BK265" i="12"/>
  <c r="J248" i="12"/>
  <c r="J240" i="12"/>
  <c r="BK235" i="12"/>
  <c r="BK211" i="12"/>
  <c r="J169" i="12"/>
  <c r="BK137" i="12"/>
  <c r="BK151" i="13"/>
  <c r="BK143" i="13"/>
  <c r="BK153" i="13"/>
  <c r="J129" i="13"/>
  <c r="BK160" i="13"/>
  <c r="J151" i="13"/>
  <c r="J143" i="13"/>
  <c r="BK237" i="14"/>
  <c r="BK211" i="14"/>
  <c r="BK182" i="14"/>
  <c r="BK129" i="14"/>
  <c r="J232" i="14"/>
  <c r="BK200" i="14"/>
  <c r="J182" i="14"/>
  <c r="J161" i="14"/>
  <c r="J242" i="14"/>
  <c r="BK213" i="14"/>
  <c r="BK184" i="14"/>
  <c r="BK148" i="14"/>
  <c r="BK240" i="14"/>
  <c r="J222" i="14"/>
  <c r="BK196" i="14"/>
  <c r="BK177" i="14"/>
  <c r="BK150" i="15"/>
  <c r="J123" i="15"/>
  <c r="BK146" i="15"/>
  <c r="BK134" i="15"/>
  <c r="J168" i="15"/>
  <c r="J136" i="15"/>
  <c r="J163" i="15"/>
  <c r="J144" i="15"/>
  <c r="BK211" i="16"/>
  <c r="J188" i="16"/>
  <c r="J207" i="16"/>
  <c r="J177" i="16"/>
  <c r="J155" i="16"/>
  <c r="J198" i="16"/>
  <c r="BK165" i="16"/>
  <c r="BK141" i="16"/>
  <c r="J193" i="16"/>
  <c r="BK171" i="16"/>
  <c r="J141" i="16"/>
  <c r="J214" i="17"/>
  <c r="BK162" i="17"/>
  <c r="BK150" i="17"/>
  <c r="J132" i="17"/>
  <c r="BK193" i="17"/>
  <c r="BK183" i="17"/>
  <c r="BK169" i="17"/>
  <c r="BK147" i="17"/>
  <c r="BK205" i="17"/>
  <c r="J183" i="17"/>
  <c r="BK134" i="17"/>
  <c r="BK201" i="17"/>
  <c r="J191" i="17"/>
  <c r="BK177" i="17"/>
  <c r="BK132" i="17"/>
  <c r="BK288" i="18"/>
  <c r="BK278" i="18"/>
  <c r="J268" i="18"/>
  <c r="J256" i="18"/>
  <c r="J234" i="18"/>
  <c r="BK228" i="18"/>
  <c r="J212" i="18"/>
  <c r="BK202" i="18"/>
  <c r="BK160" i="18"/>
  <c r="J131" i="18"/>
  <c r="BK292" i="18"/>
  <c r="J280" i="18"/>
  <c r="J260" i="18"/>
  <c r="J228" i="18"/>
  <c r="J202" i="18"/>
  <c r="BK175" i="18"/>
  <c r="J143" i="18"/>
  <c r="J290" i="18"/>
  <c r="J272" i="18"/>
  <c r="J262" i="18"/>
  <c r="BK244" i="18"/>
  <c r="BK234" i="18"/>
  <c r="BK220" i="18"/>
  <c r="J210" i="18"/>
  <c r="BK198" i="18"/>
  <c r="BK154" i="18"/>
  <c r="BK301" i="18"/>
  <c r="J282" i="18"/>
  <c r="BK260" i="18"/>
  <c r="J249" i="18"/>
  <c r="BK224" i="18"/>
  <c r="BK216" i="18"/>
  <c r="J194" i="18"/>
  <c r="J182" i="18"/>
  <c r="BK151" i="18"/>
  <c r="J193" i="19"/>
  <c r="BK179" i="19"/>
  <c r="BK168" i="19"/>
  <c r="BK152" i="19"/>
  <c r="BK193" i="19"/>
  <c r="J179" i="19"/>
  <c r="BK149" i="19"/>
  <c r="BK198" i="19"/>
  <c r="J172" i="19"/>
  <c r="J140" i="19"/>
  <c r="BK204" i="19"/>
  <c r="BK184" i="19"/>
  <c r="BK170" i="19"/>
  <c r="BK162" i="19"/>
  <c r="J146" i="19"/>
  <c r="J205" i="20"/>
  <c r="J177" i="20"/>
  <c r="J159" i="20"/>
  <c r="J142" i="20"/>
  <c r="J203" i="20"/>
  <c r="BK192" i="20"/>
  <c r="BK181" i="20"/>
  <c r="BK163" i="20"/>
  <c r="J138" i="20"/>
  <c r="BK130" i="20"/>
  <c r="BK203" i="20"/>
  <c r="J179" i="20"/>
  <c r="J160" i="20"/>
  <c r="BK138" i="20"/>
  <c r="BK222" i="20"/>
  <c r="J211" i="20"/>
  <c r="J188" i="20"/>
  <c r="J163" i="20"/>
  <c r="J158" i="20"/>
  <c r="J148" i="20"/>
  <c r="BK157" i="2"/>
  <c r="J145" i="2"/>
  <c r="BK125" i="2"/>
  <c r="J161" i="2"/>
  <c r="AS120" i="1"/>
  <c r="BK141" i="2"/>
  <c r="BK127" i="2"/>
  <c r="BK153" i="2"/>
  <c r="J139" i="2"/>
  <c r="J131" i="2"/>
  <c r="AS97" i="1"/>
  <c r="J1211" i="3"/>
  <c r="J1195" i="3"/>
  <c r="BK1162" i="3"/>
  <c r="J1088" i="3"/>
  <c r="J953" i="3"/>
  <c r="BK861" i="3"/>
  <c r="J831" i="3"/>
  <c r="J773" i="3"/>
  <c r="J606" i="3"/>
  <c r="BK556" i="3"/>
  <c r="J407" i="3"/>
  <c r="J370" i="3"/>
  <c r="J320" i="3"/>
  <c r="J282" i="3"/>
  <c r="BK237" i="3"/>
  <c r="BK226" i="3"/>
  <c r="BK178" i="3"/>
  <c r="BK1218" i="3"/>
  <c r="J1205" i="3"/>
  <c r="J1162" i="3"/>
  <c r="J1004" i="3"/>
  <c r="BK977" i="3"/>
  <c r="BK932" i="3"/>
  <c r="J848" i="3"/>
  <c r="BK801" i="3"/>
  <c r="J651" i="3"/>
  <c r="J615" i="3"/>
  <c r="J537" i="3"/>
  <c r="J505" i="3"/>
  <c r="J311" i="3"/>
  <c r="BK265" i="3"/>
  <c r="BK171" i="3"/>
  <c r="J1178" i="3"/>
  <c r="BK1045" i="3"/>
  <c r="BK1004" i="3"/>
  <c r="J971" i="3"/>
  <c r="J950" i="3"/>
  <c r="J897" i="3"/>
  <c r="BK831" i="3"/>
  <c r="BK805" i="3"/>
  <c r="BK759" i="3"/>
  <c r="J625" i="3"/>
  <c r="BK523" i="3"/>
  <c r="J486" i="3"/>
  <c r="J306" i="3"/>
  <c r="BK274" i="3"/>
  <c r="J151" i="3"/>
  <c r="BK1205" i="3"/>
  <c r="BK1183" i="3"/>
  <c r="BK1088" i="3"/>
  <c r="J1023" i="3"/>
  <c r="J988" i="3"/>
  <c r="J944" i="3"/>
  <c r="BK897" i="3"/>
  <c r="BK809" i="3"/>
  <c r="BK773" i="3"/>
  <c r="J642" i="3"/>
  <c r="J563" i="3"/>
  <c r="BK481" i="3"/>
  <c r="BK384" i="3"/>
  <c r="BK327" i="3"/>
  <c r="J280" i="3"/>
  <c r="J224" i="3"/>
  <c r="BK2055" i="4"/>
  <c r="J1977" i="4"/>
  <c r="BK1918" i="4"/>
  <c r="J1879" i="4"/>
  <c r="J1868" i="4"/>
  <c r="J1837" i="4"/>
  <c r="BK1796" i="4"/>
  <c r="BK1789" i="4"/>
  <c r="BK1774" i="4"/>
  <c r="BK1714" i="4"/>
  <c r="J1699" i="4"/>
  <c r="BK1697" i="4"/>
  <c r="BK1695" i="4"/>
  <c r="BK1670" i="4"/>
  <c r="BK1662" i="4"/>
  <c r="BK1522" i="4"/>
  <c r="BK1409" i="4"/>
  <c r="J1358" i="4"/>
  <c r="BK1315" i="4"/>
  <c r="BK1247" i="4"/>
  <c r="J1203" i="4"/>
  <c r="BK1164" i="4"/>
  <c r="BK1145" i="4"/>
  <c r="BK1130" i="4"/>
  <c r="J1089" i="4"/>
  <c r="J1080" i="4"/>
  <c r="BK1040" i="4"/>
  <c r="J1026" i="4"/>
  <c r="J1011" i="4"/>
  <c r="J982" i="4"/>
  <c r="BK954" i="4"/>
  <c r="J888" i="4"/>
  <c r="J828" i="4"/>
  <c r="J801" i="4"/>
  <c r="BK769" i="4"/>
  <c r="J669" i="4"/>
  <c r="J592" i="4"/>
  <c r="BK522" i="4"/>
  <c r="BK488" i="4"/>
  <c r="J418" i="4"/>
  <c r="J384" i="4"/>
  <c r="BK350" i="4"/>
  <c r="BK329" i="4"/>
  <c r="BK200" i="4"/>
  <c r="BK166" i="4"/>
  <c r="BK2307" i="4"/>
  <c r="BK2302" i="4"/>
  <c r="BK2288" i="4"/>
  <c r="BK2284" i="4"/>
  <c r="BK2138" i="4"/>
  <c r="BK2130" i="4"/>
  <c r="BK2061" i="4"/>
  <c r="J2059" i="4"/>
  <c r="BK1981" i="4"/>
  <c r="BK1920" i="4"/>
  <c r="J1892" i="4"/>
  <c r="J1866" i="4"/>
  <c r="J1855" i="4"/>
  <c r="BK1834" i="4"/>
  <c r="J1798" i="4"/>
  <c r="BK1781" i="4"/>
  <c r="J1768" i="4"/>
  <c r="J1755" i="4"/>
  <c r="J1715" i="4"/>
  <c r="J1702" i="4"/>
  <c r="BK1679" i="4"/>
  <c r="J1667" i="4"/>
  <c r="BK1633" i="4"/>
  <c r="BK1603" i="4"/>
  <c r="J1546" i="4"/>
  <c r="BK1492" i="4"/>
  <c r="BK1407" i="4"/>
  <c r="J1360" i="4"/>
  <c r="BK1325" i="4"/>
  <c r="J1289" i="4"/>
  <c r="J1207" i="4"/>
  <c r="BK1161" i="4"/>
  <c r="BK1148" i="4"/>
  <c r="J1112" i="4"/>
  <c r="J1075" i="4"/>
  <c r="BK1022" i="4"/>
  <c r="J1005" i="4"/>
  <c r="J958" i="4"/>
  <c r="BK888" i="4"/>
  <c r="J806" i="4"/>
  <c r="J754" i="4"/>
  <c r="J718" i="4"/>
  <c r="BK600" i="4"/>
  <c r="BK472" i="4"/>
  <c r="J446" i="4"/>
  <c r="J414" i="4"/>
  <c r="BK356" i="4"/>
  <c r="J272" i="4"/>
  <c r="BK258" i="4"/>
  <c r="BK187" i="4"/>
  <c r="BK1912" i="4"/>
  <c r="J1873" i="4"/>
  <c r="BK1868" i="4"/>
  <c r="BK1861" i="4"/>
  <c r="BK1810" i="4"/>
  <c r="J1789" i="4"/>
  <c r="J1781" i="4"/>
  <c r="BK1763" i="4"/>
  <c r="J1738" i="4"/>
  <c r="J1705" i="4"/>
  <c r="J1703" i="4"/>
  <c r="BK1694" i="4"/>
  <c r="BK1668" i="4"/>
  <c r="J1627" i="4"/>
  <c r="J1499" i="4"/>
  <c r="BK1459" i="4"/>
  <c r="J1420" i="4"/>
  <c r="J1407" i="4"/>
  <c r="BK1337" i="4"/>
  <c r="J1306" i="4"/>
  <c r="J1247" i="4"/>
  <c r="J1213" i="4"/>
  <c r="BK1189" i="4"/>
  <c r="J1145" i="4"/>
  <c r="BK1121" i="4"/>
  <c r="J1091" i="4"/>
  <c r="BK1047" i="4"/>
  <c r="J997" i="4"/>
  <c r="BK972" i="4"/>
  <c r="J914" i="4"/>
  <c r="BK828" i="4"/>
  <c r="BK718" i="4"/>
  <c r="BK669" i="4"/>
  <c r="J566" i="4"/>
  <c r="BK507" i="4"/>
  <c r="J399" i="4"/>
  <c r="BK321" i="4"/>
  <c r="BK214" i="4"/>
  <c r="J187" i="4"/>
  <c r="J1984" i="4"/>
  <c r="BK1973" i="4"/>
  <c r="J1912" i="4"/>
  <c r="BK1886" i="4"/>
  <c r="J1857" i="4"/>
  <c r="BK1844" i="4"/>
  <c r="J1793" i="4"/>
  <c r="J1764" i="4"/>
  <c r="BK1748" i="4"/>
  <c r="J1736" i="4"/>
  <c r="BK1699" i="4"/>
  <c r="BK1627" i="4"/>
  <c r="BK1567" i="4"/>
  <c r="J1459" i="4"/>
  <c r="J1400" i="4"/>
  <c r="BK1358" i="4"/>
  <c r="J1299" i="4"/>
  <c r="J1258" i="4"/>
  <c r="J1230" i="4"/>
  <c r="J1223" i="4"/>
  <c r="J1161" i="4"/>
  <c r="BK1116" i="4"/>
  <c r="J1060" i="4"/>
  <c r="BK1030" i="4"/>
  <c r="BK996" i="4"/>
  <c r="J977" i="4"/>
  <c r="BK914" i="4"/>
  <c r="J844" i="4"/>
  <c r="J816" i="4"/>
  <c r="J769" i="4"/>
  <c r="J714" i="4"/>
  <c r="J678" i="4"/>
  <c r="J640" i="4"/>
  <c r="BK511" i="4"/>
  <c r="J465" i="4"/>
  <c r="J352" i="4"/>
  <c r="J321" i="4"/>
  <c r="BK285" i="4"/>
  <c r="BK244" i="4"/>
  <c r="BK512" i="5"/>
  <c r="BK501" i="5"/>
  <c r="J479" i="5"/>
  <c r="BK461" i="5"/>
  <c r="J435" i="5"/>
  <c r="BK394" i="5"/>
  <c r="BK370" i="5"/>
  <c r="J348" i="5"/>
  <c r="BK339" i="5"/>
  <c r="BK316" i="5"/>
  <c r="BK284" i="5"/>
  <c r="J269" i="5"/>
  <c r="J240" i="5"/>
  <c r="J220" i="5"/>
  <c r="BK202" i="5"/>
  <c r="BK190" i="5"/>
  <c r="BK163" i="5"/>
  <c r="BK140" i="5"/>
  <c r="J498" i="5"/>
  <c r="J475" i="5"/>
  <c r="BK451" i="5"/>
  <c r="BK445" i="5"/>
  <c r="J431" i="5"/>
  <c r="J417" i="5"/>
  <c r="BK409" i="5"/>
  <c r="J400" i="5"/>
  <c r="BK380" i="5"/>
  <c r="J368" i="5"/>
  <c r="J358" i="5"/>
  <c r="J327" i="5"/>
  <c r="J316" i="5"/>
  <c r="J273" i="5"/>
  <c r="J261" i="5"/>
  <c r="BK251" i="5"/>
  <c r="J232" i="5"/>
  <c r="BK216" i="5"/>
  <c r="BK204" i="5"/>
  <c r="J192" i="5"/>
  <c r="J163" i="5"/>
  <c r="BK491" i="5"/>
  <c r="J481" i="5"/>
  <c r="J467" i="5"/>
  <c r="J459" i="5"/>
  <c r="BK447" i="5"/>
  <c r="J425" i="5"/>
  <c r="J415" i="5"/>
  <c r="J404" i="5"/>
  <c r="BK396" i="5"/>
  <c r="J384" i="5"/>
  <c r="BK364" i="5"/>
  <c r="J352" i="5"/>
  <c r="BK335" i="5"/>
  <c r="BK322" i="5"/>
  <c r="BK240" i="5"/>
  <c r="BK192" i="5"/>
  <c r="J190" i="5"/>
  <c r="BK184" i="5"/>
  <c r="BK170" i="5"/>
  <c r="J157" i="5"/>
  <c r="J140" i="5"/>
  <c r="J521" i="5"/>
  <c r="J504" i="5"/>
  <c r="J487" i="5"/>
  <c r="BK477" i="5"/>
  <c r="BK467" i="5"/>
  <c r="BK449" i="5"/>
  <c r="BK437" i="5"/>
  <c r="J392" i="5"/>
  <c r="J386" i="5"/>
  <c r="J370" i="5"/>
  <c r="J360" i="5"/>
  <c r="BK346" i="5"/>
  <c r="BK327" i="5"/>
  <c r="BK280" i="5"/>
  <c r="BK271" i="5"/>
  <c r="BK259" i="5"/>
  <c r="J251" i="5"/>
  <c r="BK236" i="5"/>
  <c r="J216" i="5"/>
  <c r="BK198" i="5"/>
  <c r="J166" i="5"/>
  <c r="J154" i="5"/>
  <c r="BK132" i="5"/>
  <c r="J370" i="6"/>
  <c r="BK336" i="6"/>
  <c r="BK319" i="6"/>
  <c r="BK287" i="6"/>
  <c r="BK276" i="6"/>
  <c r="J259" i="6"/>
  <c r="J249" i="6"/>
  <c r="BK218" i="6"/>
  <c r="J185" i="6"/>
  <c r="J135" i="6"/>
  <c r="BK362" i="6"/>
  <c r="BK354" i="6"/>
  <c r="BK346" i="6"/>
  <c r="BK334" i="6"/>
  <c r="BK323" i="6"/>
  <c r="BK305" i="6"/>
  <c r="J291" i="6"/>
  <c r="BK279" i="6"/>
  <c r="BK264" i="6"/>
  <c r="BK233" i="6"/>
  <c r="BK213" i="6"/>
  <c r="BK180" i="6"/>
  <c r="BK144" i="6"/>
  <c r="BK135" i="6"/>
  <c r="J384" i="6"/>
  <c r="J377" i="6"/>
  <c r="J346" i="6"/>
  <c r="J315" i="6"/>
  <c r="BK291" i="6"/>
  <c r="J264" i="6"/>
  <c r="BK259" i="6"/>
  <c r="BK249" i="6"/>
  <c r="BK236" i="6"/>
  <c r="BK227" i="6"/>
  <c r="J199" i="6"/>
  <c r="BK162" i="6"/>
  <c r="J144" i="6"/>
  <c r="BK368" i="6"/>
  <c r="J356" i="6"/>
  <c r="BK342" i="6"/>
  <c r="BK317" i="6"/>
  <c r="BK282" i="6"/>
  <c r="J276" i="6"/>
  <c r="J256" i="6"/>
  <c r="BK242" i="6"/>
  <c r="BK210" i="6"/>
  <c r="BK171" i="6"/>
  <c r="BK140" i="6"/>
  <c r="BK589" i="7"/>
  <c r="J580" i="7"/>
  <c r="J567" i="7"/>
  <c r="BK541" i="7"/>
  <c r="J523" i="7"/>
  <c r="J459" i="7"/>
  <c r="BK449" i="7"/>
  <c r="BK425" i="7"/>
  <c r="BK413" i="7"/>
  <c r="J394" i="7"/>
  <c r="J381" i="7"/>
  <c r="J373" i="7"/>
  <c r="J293" i="7"/>
  <c r="BK266" i="7"/>
  <c r="BK260" i="7"/>
  <c r="J248" i="7"/>
  <c r="J221" i="7"/>
  <c r="J196" i="7"/>
  <c r="J155" i="7"/>
  <c r="J148" i="7"/>
  <c r="BK134" i="7"/>
  <c r="BK600" i="7"/>
  <c r="J589" i="7"/>
  <c r="J578" i="7"/>
  <c r="BK542" i="7"/>
  <c r="BK533" i="7"/>
  <c r="J526" i="7"/>
  <c r="BK510" i="7"/>
  <c r="BK502" i="7"/>
  <c r="J498" i="7"/>
  <c r="BK488" i="7"/>
  <c r="J456" i="7"/>
  <c r="BK445" i="7"/>
  <c r="BK431" i="7"/>
  <c r="J419" i="7"/>
  <c r="BK382" i="7"/>
  <c r="BK319" i="7"/>
  <c r="BK280" i="7"/>
  <c r="J266" i="7"/>
  <c r="J256" i="7"/>
  <c r="J234" i="7"/>
  <c r="BK210" i="7"/>
  <c r="J204" i="7"/>
  <c r="BK188" i="7"/>
  <c r="J154" i="7"/>
  <c r="BK130" i="7"/>
  <c r="BK595" i="7"/>
  <c r="J573" i="7"/>
  <c r="BK567" i="7"/>
  <c r="BK560" i="7"/>
  <c r="J533" i="7"/>
  <c r="BK526" i="7"/>
  <c r="J521" i="7"/>
  <c r="BK515" i="7"/>
  <c r="BK470" i="7"/>
  <c r="J437" i="7"/>
  <c r="J416" i="7"/>
  <c r="J385" i="7"/>
  <c r="J356" i="7"/>
  <c r="J335" i="7"/>
  <c r="BK316" i="7"/>
  <c r="J310" i="7"/>
  <c r="BK290" i="7"/>
  <c r="BK258" i="7"/>
  <c r="J246" i="7"/>
  <c r="BK225" i="7"/>
  <c r="BK199" i="7"/>
  <c r="BK196" i="7"/>
  <c r="BK151" i="7"/>
  <c r="J132" i="7"/>
  <c r="J607" i="7"/>
  <c r="J604" i="7"/>
  <c r="BK597" i="7"/>
  <c r="BK590" i="7"/>
  <c r="BK520" i="7"/>
  <c r="J505" i="7"/>
  <c r="BK499" i="7"/>
  <c r="BK474" i="7"/>
  <c r="J467" i="7"/>
  <c r="BK461" i="7"/>
  <c r="J449" i="7"/>
  <c r="J391" i="7"/>
  <c r="J371" i="7"/>
  <c r="J365" i="7"/>
  <c r="J338" i="7"/>
  <c r="J333" i="7"/>
  <c r="J319" i="7"/>
  <c r="BK283" i="7"/>
  <c r="J269" i="7"/>
  <c r="BK256" i="7"/>
  <c r="J244" i="7"/>
  <c r="BK234" i="7"/>
  <c r="BK228" i="7"/>
  <c r="BK148" i="7"/>
  <c r="J134" i="7"/>
  <c r="BK269" i="8"/>
  <c r="J252" i="8"/>
  <c r="BK235" i="8"/>
  <c r="J224" i="8"/>
  <c r="J216" i="8"/>
  <c r="BK171" i="8"/>
  <c r="J152" i="8"/>
  <c r="J135" i="8"/>
  <c r="J269" i="8"/>
  <c r="BK255" i="8"/>
  <c r="J249" i="8"/>
  <c r="BK216" i="8"/>
  <c r="BK181" i="8"/>
  <c r="BK165" i="8"/>
  <c r="BK149" i="8"/>
  <c r="BK240" i="8"/>
  <c r="J229" i="8"/>
  <c r="BK205" i="8"/>
  <c r="BK179" i="8"/>
  <c r="J171" i="8"/>
  <c r="J157" i="8"/>
  <c r="BK133" i="8"/>
  <c r="BK264" i="8"/>
  <c r="BK231" i="8"/>
  <c r="J219" i="8"/>
  <c r="J199" i="8"/>
  <c r="J192" i="8"/>
  <c r="J173" i="8"/>
  <c r="BK152" i="8"/>
  <c r="BK390" i="9"/>
  <c r="J375" i="9"/>
  <c r="BK361" i="9"/>
  <c r="BK346" i="9"/>
  <c r="J336" i="9"/>
  <c r="BK317" i="9"/>
  <c r="BK307" i="9"/>
  <c r="J281" i="9"/>
  <c r="J262" i="9"/>
  <c r="BK248" i="9"/>
  <c r="BK202" i="9"/>
  <c r="BK191" i="9"/>
  <c r="J138" i="9"/>
  <c r="J136" i="9"/>
  <c r="BK405" i="9"/>
  <c r="J403" i="9"/>
  <c r="BK401" i="9"/>
  <c r="BK399" i="9"/>
  <c r="BK397" i="9"/>
  <c r="J395" i="9"/>
  <c r="BK392" i="9"/>
  <c r="BK386" i="9"/>
  <c r="J377" i="9"/>
  <c r="BK369" i="9"/>
  <c r="BK365" i="9"/>
  <c r="BK363" i="9"/>
  <c r="J361" i="9"/>
  <c r="J357" i="9"/>
  <c r="J351" i="9"/>
  <c r="J349" i="9"/>
  <c r="J346" i="9"/>
  <c r="J344" i="9"/>
  <c r="J342" i="9"/>
  <c r="J340" i="9"/>
  <c r="J338" i="9"/>
  <c r="BK336" i="9"/>
  <c r="BK332" i="9"/>
  <c r="BK325" i="9"/>
  <c r="J323" i="9"/>
  <c r="J321" i="9"/>
  <c r="J317" i="9"/>
  <c r="J307" i="9"/>
  <c r="J301" i="9"/>
  <c r="BK289" i="9"/>
  <c r="J246" i="9"/>
  <c r="BK230" i="9"/>
  <c r="J214" i="9"/>
  <c r="BK183" i="9"/>
  <c r="J169" i="9"/>
  <c r="J159" i="9"/>
  <c r="J142" i="9"/>
  <c r="BK403" i="9"/>
  <c r="J397" i="9"/>
  <c r="J390" i="9"/>
  <c r="BK381" i="9"/>
  <c r="BK377" i="9"/>
  <c r="BK371" i="9"/>
  <c r="BK357" i="9"/>
  <c r="BK351" i="9"/>
  <c r="J332" i="9"/>
  <c r="J315" i="9"/>
  <c r="BK299" i="9"/>
  <c r="J285" i="9"/>
  <c r="BK279" i="9"/>
  <c r="BK266" i="9"/>
  <c r="J252" i="9"/>
  <c r="BK240" i="9"/>
  <c r="BK218" i="9"/>
  <c r="BK208" i="9"/>
  <c r="J191" i="9"/>
  <c r="J156" i="9"/>
  <c r="BK287" i="9"/>
  <c r="J268" i="9"/>
  <c r="BK262" i="9"/>
  <c r="J236" i="9"/>
  <c r="J225" i="9"/>
  <c r="J206" i="9"/>
  <c r="J183" i="9"/>
  <c r="J175" i="9"/>
  <c r="BK161" i="9"/>
  <c r="BK150" i="9"/>
  <c r="BK142" i="9"/>
  <c r="BK509" i="10"/>
  <c r="BK500" i="10"/>
  <c r="BK478" i="10"/>
  <c r="BK457" i="10"/>
  <c r="BK435" i="10"/>
  <c r="BK412" i="10"/>
  <c r="BK381" i="10"/>
  <c r="J359" i="10"/>
  <c r="BK314" i="10"/>
  <c r="BK280" i="10"/>
  <c r="J267" i="10"/>
  <c r="J235" i="10"/>
  <c r="BK201" i="10"/>
  <c r="BK193" i="10"/>
  <c r="J179" i="10"/>
  <c r="BK491" i="10"/>
  <c r="BK462" i="10"/>
  <c r="J459" i="10"/>
  <c r="J444" i="10"/>
  <c r="J421" i="10"/>
  <c r="J414" i="10"/>
  <c r="J404" i="10"/>
  <c r="BK389" i="10"/>
  <c r="J374" i="10"/>
  <c r="BK337" i="10"/>
  <c r="J287" i="10"/>
  <c r="J258" i="10"/>
  <c r="J227" i="10"/>
  <c r="J201" i="10"/>
  <c r="J172" i="10"/>
  <c r="J500" i="10"/>
  <c r="BK486" i="10"/>
  <c r="J468" i="10"/>
  <c r="BK455" i="10"/>
  <c r="BK443" i="10"/>
  <c r="BK430" i="10"/>
  <c r="BK416" i="10"/>
  <c r="J392" i="10"/>
  <c r="J378" i="10"/>
  <c r="J337" i="10"/>
  <c r="J280" i="10"/>
  <c r="J263" i="10"/>
  <c r="J218" i="10"/>
  <c r="BK189" i="10"/>
  <c r="BK158" i="10"/>
  <c r="J134" i="10"/>
  <c r="BK482" i="10"/>
  <c r="BK466" i="10"/>
  <c r="J455" i="10"/>
  <c r="BK444" i="10"/>
  <c r="J435" i="10"/>
  <c r="J409" i="10"/>
  <c r="BK369" i="10"/>
  <c r="J347" i="10"/>
  <c r="J314" i="10"/>
  <c r="BK297" i="10"/>
  <c r="BK272" i="10"/>
  <c r="BK258" i="10"/>
  <c r="J250" i="10"/>
  <c r="BK227" i="10"/>
  <c r="J203" i="10"/>
  <c r="J151" i="10"/>
  <c r="J137" i="10"/>
  <c r="BK453" i="11"/>
  <c r="BK448" i="11"/>
  <c r="J429" i="11"/>
  <c r="BK403" i="11"/>
  <c r="BK386" i="11"/>
  <c r="J377" i="11"/>
  <c r="BK357" i="11"/>
  <c r="BK325" i="11"/>
  <c r="BK287" i="11"/>
  <c r="J275" i="11"/>
  <c r="BK256" i="11"/>
  <c r="BK227" i="11"/>
  <c r="BK215" i="11"/>
  <c r="J169" i="11"/>
  <c r="J152" i="11"/>
  <c r="BK137" i="11"/>
  <c r="BK446" i="11"/>
  <c r="J432" i="11"/>
  <c r="J418" i="11"/>
  <c r="J397" i="11"/>
  <c r="J379" i="11"/>
  <c r="J364" i="11"/>
  <c r="BK351" i="11"/>
  <c r="BK334" i="11"/>
  <c r="J325" i="11"/>
  <c r="J312" i="11"/>
  <c r="J300" i="11"/>
  <c r="BK292" i="11"/>
  <c r="BK282" i="11"/>
  <c r="BK270" i="11"/>
  <c r="J221" i="11"/>
  <c r="J187" i="11"/>
  <c r="J166" i="11"/>
  <c r="J137" i="11"/>
  <c r="BK429" i="11"/>
  <c r="J413" i="11"/>
  <c r="BK397" i="11"/>
  <c r="J388" i="11"/>
  <c r="BK377" i="11"/>
  <c r="J351" i="11"/>
  <c r="J328" i="11"/>
  <c r="BK300" i="11"/>
  <c r="BK280" i="11"/>
  <c r="BK264" i="11"/>
  <c r="J250" i="11"/>
  <c r="J230" i="11"/>
  <c r="J212" i="11"/>
  <c r="J200" i="11"/>
  <c r="BK187" i="11"/>
  <c r="J172" i="11"/>
  <c r="J147" i="11"/>
  <c r="BK131" i="11"/>
  <c r="J449" i="11"/>
  <c r="BK434" i="11"/>
  <c r="BK407" i="11"/>
  <c r="BK393" i="11"/>
  <c r="BK376" i="11"/>
  <c r="J360" i="11"/>
  <c r="J341" i="11"/>
  <c r="J316" i="11"/>
  <c r="BK312" i="11"/>
  <c r="J279" i="11"/>
  <c r="J273" i="11"/>
  <c r="BK254" i="11"/>
  <c r="J242" i="11"/>
  <c r="J195" i="11"/>
  <c r="BK169" i="11"/>
  <c r="BK160" i="11"/>
  <c r="J131" i="11"/>
  <c r="J552" i="12"/>
  <c r="J534" i="12"/>
  <c r="J526" i="12"/>
  <c r="BK509" i="12"/>
  <c r="J497" i="12"/>
  <c r="J472" i="12"/>
  <c r="BK451" i="12"/>
  <c r="J443" i="12"/>
  <c r="J416" i="12"/>
  <c r="BK402" i="12"/>
  <c r="J385" i="12"/>
  <c r="BK357" i="12"/>
  <c r="BK348" i="12"/>
  <c r="BK326" i="12"/>
  <c r="J316" i="12"/>
  <c r="BK290" i="12"/>
  <c r="J270" i="12"/>
  <c r="J260" i="12"/>
  <c r="J253" i="12"/>
  <c r="BK221" i="12"/>
  <c r="J186" i="12"/>
  <c r="J179" i="12"/>
  <c r="BK146" i="12"/>
  <c r="J139" i="12"/>
  <c r="J541" i="12"/>
  <c r="BK522" i="12"/>
  <c r="BK511" i="12"/>
  <c r="BK484" i="12"/>
  <c r="J474" i="12"/>
  <c r="BK462" i="12"/>
  <c r="J456" i="12"/>
  <c r="BK435" i="12"/>
  <c r="J424" i="12"/>
  <c r="BK406" i="12"/>
  <c r="BK377" i="12"/>
  <c r="J359" i="12"/>
  <c r="J326" i="12"/>
  <c r="BK302" i="12"/>
  <c r="J280" i="12"/>
  <c r="BK260" i="12"/>
  <c r="BK243" i="12"/>
  <c r="J232" i="12"/>
  <c r="BK225" i="12"/>
  <c r="J211" i="12"/>
  <c r="BK186" i="12"/>
  <c r="J174" i="12"/>
  <c r="J151" i="12"/>
  <c r="BK144" i="12"/>
  <c r="BK565" i="12"/>
  <c r="BK563" i="12"/>
  <c r="J559" i="12"/>
  <c r="BK547" i="12"/>
  <c r="BK526" i="12"/>
  <c r="BK517" i="12"/>
  <c r="BK513" i="12"/>
  <c r="BK502" i="12"/>
  <c r="J475" i="12"/>
  <c r="BK469" i="12"/>
  <c r="J444" i="12"/>
  <c r="BK429" i="12"/>
  <c r="J413" i="12"/>
  <c r="J402" i="12"/>
  <c r="BK394" i="12"/>
  <c r="BK370" i="12"/>
  <c r="J361" i="12"/>
  <c r="BK341" i="12"/>
  <c r="BK322" i="12"/>
  <c r="J308" i="12"/>
  <c r="BK277" i="12"/>
  <c r="J268" i="12"/>
  <c r="BK258" i="12"/>
  <c r="BK242" i="12"/>
  <c r="J235" i="12"/>
  <c r="J229" i="12"/>
  <c r="J205" i="12"/>
  <c r="J171" i="12"/>
  <c r="BK154" i="12"/>
  <c r="BK551" i="12"/>
  <c r="J540" i="12"/>
  <c r="J523" i="12"/>
  <c r="J509" i="12"/>
  <c r="BK499" i="12"/>
  <c r="BK470" i="12"/>
  <c r="J465" i="12"/>
  <c r="J454" i="12"/>
  <c r="BK431" i="12"/>
  <c r="BK421" i="12"/>
  <c r="J394" i="12"/>
  <c r="J382" i="12"/>
  <c r="BK359" i="12"/>
  <c r="J346" i="12"/>
  <c r="BK333" i="12"/>
  <c r="J314" i="12"/>
  <c r="BK299" i="12"/>
  <c r="J277" i="12"/>
  <c r="BK270" i="12"/>
  <c r="J251" i="12"/>
  <c r="BK241" i="12"/>
  <c r="BK233" i="12"/>
  <c r="J218" i="12"/>
  <c r="BK166" i="12"/>
  <c r="J135" i="12"/>
  <c r="J149" i="13"/>
  <c r="BK140" i="13"/>
  <c r="BK157" i="13"/>
  <c r="J145" i="13"/>
  <c r="J164" i="13"/>
  <c r="BK137" i="13"/>
  <c r="J162" i="13"/>
  <c r="BK149" i="13"/>
  <c r="J137" i="13"/>
  <c r="J227" i="14"/>
  <c r="BK207" i="14"/>
  <c r="J177" i="14"/>
  <c r="BK242" i="14"/>
  <c r="BK227" i="14"/>
  <c r="J196" i="14"/>
  <c r="BK171" i="14"/>
  <c r="J152" i="14"/>
  <c r="J229" i="14"/>
  <c r="J207" i="14"/>
  <c r="BK173" i="14"/>
  <c r="BK134" i="14"/>
  <c r="BK232" i="14"/>
  <c r="J211" i="14"/>
  <c r="J184" i="14"/>
  <c r="J148" i="14"/>
  <c r="J158" i="15"/>
  <c r="J131" i="15"/>
  <c r="BK136" i="15"/>
  <c r="BK125" i="15"/>
  <c r="BK144" i="15"/>
  <c r="BK168" i="15"/>
  <c r="J154" i="15"/>
  <c r="J201" i="16"/>
  <c r="BK193" i="16"/>
  <c r="J171" i="16"/>
  <c r="J131" i="16"/>
  <c r="J185" i="16"/>
  <c r="BK167" i="16"/>
  <c r="BK150" i="16"/>
  <c r="BK198" i="16"/>
  <c r="BK161" i="16"/>
  <c r="BK136" i="16"/>
  <c r="J205" i="17"/>
  <c r="J169" i="17"/>
  <c r="J134" i="17"/>
  <c r="J203" i="17"/>
  <c r="BK191" i="17"/>
  <c r="J173" i="17"/>
  <c r="J144" i="17"/>
  <c r="J199" i="17"/>
  <c r="J185" i="17"/>
  <c r="J141" i="17"/>
  <c r="BK203" i="17"/>
  <c r="J193" i="17"/>
  <c r="BK179" i="17"/>
  <c r="BK144" i="17"/>
  <c r="J299" i="18"/>
  <c r="J286" i="18"/>
  <c r="BK276" i="18"/>
  <c r="J267" i="18"/>
  <c r="J252" i="18"/>
  <c r="BK232" i="18"/>
  <c r="J226" i="18"/>
  <c r="BK210" i="18"/>
  <c r="BK200" i="18"/>
  <c r="BK178" i="18"/>
  <c r="J157" i="18"/>
  <c r="J306" i="18"/>
  <c r="BK286" i="18"/>
  <c r="J264" i="18"/>
  <c r="J244" i="18"/>
  <c r="J214" i="18"/>
  <c r="BK182" i="18"/>
  <c r="J149" i="18"/>
  <c r="BK299" i="18"/>
  <c r="BK280" i="18"/>
  <c r="BK268" i="18"/>
  <c r="J266" i="18"/>
  <c r="J247" i="18"/>
  <c r="BK236" i="18"/>
  <c r="BK218" i="18"/>
  <c r="BK205" i="18"/>
  <c r="J191" i="18"/>
  <c r="BK131" i="18"/>
  <c r="J309" i="18"/>
  <c r="J292" i="18"/>
  <c r="J278" i="18"/>
  <c r="J254" i="18"/>
  <c r="J236" i="18"/>
  <c r="BK222" i="18"/>
  <c r="J208" i="18"/>
  <c r="J189" i="18"/>
  <c r="BK171" i="18"/>
  <c r="J204" i="19"/>
  <c r="J191" i="19"/>
  <c r="J173" i="19"/>
  <c r="BK155" i="19"/>
  <c r="BK200" i="19"/>
  <c r="BK175" i="19"/>
  <c r="BK136" i="19"/>
  <c r="BK196" i="19"/>
  <c r="J162" i="19"/>
  <c r="J168" i="19"/>
  <c r="J155" i="19"/>
  <c r="J199" i="20"/>
  <c r="BK179" i="20"/>
  <c r="J162" i="20"/>
  <c r="J145" i="20"/>
  <c r="J222" i="20"/>
  <c r="BK208" i="20"/>
  <c r="BK194" i="20"/>
  <c r="BK186" i="20"/>
  <c r="J165" i="20"/>
  <c r="J150" i="20"/>
  <c r="J135" i="20"/>
  <c r="BK211" i="20"/>
  <c r="BK201" i="20"/>
  <c r="J172" i="20"/>
  <c r="BK158" i="20"/>
  <c r="BK135" i="20"/>
  <c r="BK220" i="20"/>
  <c r="J196" i="20"/>
  <c r="J184" i="20"/>
  <c r="J166" i="20"/>
  <c r="BK159" i="20"/>
  <c r="BK150" i="20"/>
  <c r="P124" i="2" l="1"/>
  <c r="P123" i="2" s="1"/>
  <c r="P122" i="2" s="1"/>
  <c r="AU96" i="1" s="1"/>
  <c r="AU95" i="1" s="1"/>
  <c r="R145" i="3"/>
  <c r="R183" i="3"/>
  <c r="BK223" i="3"/>
  <c r="J223" i="3" s="1"/>
  <c r="J102" i="3" s="1"/>
  <c r="R223" i="3"/>
  <c r="T223" i="3"/>
  <c r="BK236" i="3"/>
  <c r="J236" i="3"/>
  <c r="J104" i="3" s="1"/>
  <c r="P236" i="3"/>
  <c r="R236" i="3"/>
  <c r="T236" i="3"/>
  <c r="BK301" i="3"/>
  <c r="J301" i="3" s="1"/>
  <c r="J105" i="3" s="1"/>
  <c r="R798" i="3"/>
  <c r="P913" i="3"/>
  <c r="R952" i="3"/>
  <c r="BK1025" i="3"/>
  <c r="J1025" i="3"/>
  <c r="J116" i="3" s="1"/>
  <c r="T1097" i="3"/>
  <c r="T1187" i="3"/>
  <c r="BK1231" i="3"/>
  <c r="J1231" i="3"/>
  <c r="J121" i="3" s="1"/>
  <c r="R153" i="4"/>
  <c r="P219" i="4"/>
  <c r="P271" i="4"/>
  <c r="P328" i="4"/>
  <c r="P342" i="4"/>
  <c r="R471" i="4"/>
  <c r="BK815" i="4"/>
  <c r="J815" i="4" s="1"/>
  <c r="J107" i="4" s="1"/>
  <c r="BK969" i="4"/>
  <c r="J969" i="4" s="1"/>
  <c r="J108" i="4" s="1"/>
  <c r="BK1004" i="4"/>
  <c r="R1028" i="4"/>
  <c r="BK1097" i="4"/>
  <c r="J1097" i="4" s="1"/>
  <c r="J114" i="4" s="1"/>
  <c r="BK1147" i="4"/>
  <c r="J1147" i="4" s="1"/>
  <c r="J115" i="4" s="1"/>
  <c r="T1163" i="4"/>
  <c r="R1229" i="4"/>
  <c r="BK1336" i="4"/>
  <c r="J1336" i="4" s="1"/>
  <c r="J118" i="4" s="1"/>
  <c r="R1491" i="4"/>
  <c r="P1661" i="4"/>
  <c r="R1676" i="4"/>
  <c r="P1836" i="4"/>
  <c r="P1878" i="4"/>
  <c r="T1891" i="4"/>
  <c r="BK1983" i="4"/>
  <c r="J1983" i="4"/>
  <c r="J126" i="4"/>
  <c r="BK2132" i="4"/>
  <c r="J2132" i="4" s="1"/>
  <c r="J127" i="4" s="1"/>
  <c r="BK2286" i="4"/>
  <c r="J2286" i="4"/>
  <c r="J128" i="4" s="1"/>
  <c r="BK2304" i="4"/>
  <c r="J2304" i="4"/>
  <c r="J129" i="4" s="1"/>
  <c r="T131" i="5"/>
  <c r="P165" i="5"/>
  <c r="BK246" i="5"/>
  <c r="J246" i="5"/>
  <c r="J102" i="5" s="1"/>
  <c r="R277" i="5"/>
  <c r="BK341" i="5"/>
  <c r="J341" i="5" s="1"/>
  <c r="J104" i="5" s="1"/>
  <c r="BK406" i="5"/>
  <c r="J406" i="5"/>
  <c r="J105" i="5"/>
  <c r="R471" i="5"/>
  <c r="T495" i="5"/>
  <c r="T132" i="6"/>
  <c r="T131" i="6" s="1"/>
  <c r="P143" i="6"/>
  <c r="P157" i="6"/>
  <c r="T255" i="6"/>
  <c r="P329" i="6"/>
  <c r="P367" i="6"/>
  <c r="P374" i="6"/>
  <c r="P381" i="6"/>
  <c r="BK129" i="7"/>
  <c r="J129" i="7" s="1"/>
  <c r="J100" i="7" s="1"/>
  <c r="P471" i="7"/>
  <c r="P485" i="7"/>
  <c r="P128" i="7" s="1"/>
  <c r="P127" i="7" s="1"/>
  <c r="AU102" i="1" s="1"/>
  <c r="P497" i="7"/>
  <c r="R512" i="7"/>
  <c r="R594" i="7"/>
  <c r="P127" i="8"/>
  <c r="P126" i="8" s="1"/>
  <c r="R234" i="8"/>
  <c r="T258" i="8"/>
  <c r="P133" i="9"/>
  <c r="T164" i="9"/>
  <c r="T199" i="9"/>
  <c r="P233" i="9"/>
  <c r="BK272" i="9"/>
  <c r="J272" i="9" s="1"/>
  <c r="J104" i="9" s="1"/>
  <c r="T304" i="9"/>
  <c r="BK335" i="9"/>
  <c r="J335" i="9" s="1"/>
  <c r="J106" i="9" s="1"/>
  <c r="R348" i="9"/>
  <c r="P368" i="9"/>
  <c r="BK389" i="9"/>
  <c r="J389" i="9"/>
  <c r="J109" i="9"/>
  <c r="T136" i="10"/>
  <c r="T132" i="10" s="1"/>
  <c r="R148" i="10"/>
  <c r="P188" i="10"/>
  <c r="BK289" i="10"/>
  <c r="J289" i="10" s="1"/>
  <c r="J105" i="10" s="1"/>
  <c r="T423" i="10"/>
  <c r="P434" i="10"/>
  <c r="R488" i="10"/>
  <c r="T508" i="10"/>
  <c r="R127" i="11"/>
  <c r="BK375" i="11"/>
  <c r="J375" i="11" s="1"/>
  <c r="J101" i="11" s="1"/>
  <c r="R391" i="11"/>
  <c r="P445" i="11"/>
  <c r="BK134" i="12"/>
  <c r="J134" i="12"/>
  <c r="J100" i="12"/>
  <c r="R134" i="12"/>
  <c r="P148" i="12"/>
  <c r="BK282" i="12"/>
  <c r="J282" i="12"/>
  <c r="J102" i="12"/>
  <c r="T282" i="12"/>
  <c r="R365" i="12"/>
  <c r="P411" i="12"/>
  <c r="BK464" i="12"/>
  <c r="J464" i="12" s="1"/>
  <c r="J105" i="12" s="1"/>
  <c r="T464" i="12"/>
  <c r="T478" i="12"/>
  <c r="T506" i="12"/>
  <c r="T560" i="12"/>
  <c r="T537" i="12"/>
  <c r="T125" i="13"/>
  <c r="R159" i="13"/>
  <c r="P128" i="14"/>
  <c r="R128" i="14"/>
  <c r="P163" i="14"/>
  <c r="BK210" i="14"/>
  <c r="J210" i="14"/>
  <c r="J102" i="14"/>
  <c r="R210" i="14"/>
  <c r="P221" i="14"/>
  <c r="BK239" i="14"/>
  <c r="J239" i="14"/>
  <c r="J104" i="14"/>
  <c r="T239" i="14"/>
  <c r="T122" i="15"/>
  <c r="T121" i="15"/>
  <c r="BK130" i="16"/>
  <c r="J130" i="16" s="1"/>
  <c r="J100" i="16" s="1"/>
  <c r="R130" i="16"/>
  <c r="R154" i="16"/>
  <c r="P187" i="16"/>
  <c r="T187" i="16"/>
  <c r="R200" i="16"/>
  <c r="R210" i="16"/>
  <c r="R209" i="16" s="1"/>
  <c r="T131" i="17"/>
  <c r="P165" i="17"/>
  <c r="R176" i="17"/>
  <c r="R175" i="17" s="1"/>
  <c r="P188" i="17"/>
  <c r="BK211" i="17"/>
  <c r="J211" i="17" s="1"/>
  <c r="J107" i="17" s="1"/>
  <c r="P211" i="17"/>
  <c r="T130" i="18"/>
  <c r="T174" i="18"/>
  <c r="T181" i="18"/>
  <c r="R188" i="18"/>
  <c r="R298" i="18"/>
  <c r="P132" i="19"/>
  <c r="BK158" i="19"/>
  <c r="J158" i="19"/>
  <c r="J101" i="19"/>
  <c r="R158" i="19"/>
  <c r="R131" i="19" s="1"/>
  <c r="P165" i="19"/>
  <c r="P190" i="19"/>
  <c r="BK195" i="19"/>
  <c r="J195" i="19" s="1"/>
  <c r="J106" i="19" s="1"/>
  <c r="P195" i="19"/>
  <c r="T195" i="19"/>
  <c r="BK203" i="19"/>
  <c r="J203" i="19" s="1"/>
  <c r="J108" i="19" s="1"/>
  <c r="P203" i="19"/>
  <c r="P202" i="19" s="1"/>
  <c r="R203" i="19"/>
  <c r="R202" i="19"/>
  <c r="T203" i="19"/>
  <c r="T202" i="19"/>
  <c r="BK147" i="20"/>
  <c r="J147" i="20"/>
  <c r="J101" i="20"/>
  <c r="BK169" i="20"/>
  <c r="BK168" i="20" s="1"/>
  <c r="J168" i="20" s="1"/>
  <c r="J102" i="20" s="1"/>
  <c r="R124" i="2"/>
  <c r="R123" i="2" s="1"/>
  <c r="R122" i="2" s="1"/>
  <c r="P145" i="3"/>
  <c r="BK183" i="3"/>
  <c r="J183" i="3" s="1"/>
  <c r="J101" i="3" s="1"/>
  <c r="P183" i="3"/>
  <c r="P223" i="3"/>
  <c r="P301" i="3"/>
  <c r="BK798" i="3"/>
  <c r="J798" i="3"/>
  <c r="J106" i="3" s="1"/>
  <c r="BK913" i="3"/>
  <c r="J913" i="3"/>
  <c r="J111" i="3"/>
  <c r="T952" i="3"/>
  <c r="R1025" i="3"/>
  <c r="BK1097" i="3"/>
  <c r="J1097" i="3"/>
  <c r="J117" i="3" s="1"/>
  <c r="BK1187" i="3"/>
  <c r="J1187" i="3"/>
  <c r="J118" i="3"/>
  <c r="R1231" i="3"/>
  <c r="T153" i="4"/>
  <c r="R219" i="4"/>
  <c r="T271" i="4"/>
  <c r="T328" i="4"/>
  <c r="R342" i="4"/>
  <c r="T471" i="4"/>
  <c r="R815" i="4"/>
  <c r="P969" i="4"/>
  <c r="R1004" i="4"/>
  <c r="R1003" i="4"/>
  <c r="T1028" i="4"/>
  <c r="T1003" i="4" s="1"/>
  <c r="R1097" i="4"/>
  <c r="T1147" i="4"/>
  <c r="R1163" i="4"/>
  <c r="P1229" i="4"/>
  <c r="T1336" i="4"/>
  <c r="T1491" i="4"/>
  <c r="T1661" i="4"/>
  <c r="BK1676" i="4"/>
  <c r="J1676" i="4" s="1"/>
  <c r="J121" i="4" s="1"/>
  <c r="BK1836" i="4"/>
  <c r="J1836" i="4"/>
  <c r="J122" i="4"/>
  <c r="BK1878" i="4"/>
  <c r="J1878" i="4"/>
  <c r="J123" i="4"/>
  <c r="R1891" i="4"/>
  <c r="T1983" i="4"/>
  <c r="T1960" i="4" s="1"/>
  <c r="T2132" i="4"/>
  <c r="T2286" i="4"/>
  <c r="R2304" i="4"/>
  <c r="P131" i="5"/>
  <c r="BK165" i="5"/>
  <c r="J165" i="5" s="1"/>
  <c r="J101" i="5" s="1"/>
  <c r="P246" i="5"/>
  <c r="T277" i="5"/>
  <c r="R341" i="5"/>
  <c r="P406" i="5"/>
  <c r="BK471" i="5"/>
  <c r="J471" i="5"/>
  <c r="J106" i="5" s="1"/>
  <c r="BK495" i="5"/>
  <c r="J495" i="5" s="1"/>
  <c r="J107" i="5" s="1"/>
  <c r="P132" i="6"/>
  <c r="P131" i="6" s="1"/>
  <c r="BK143" i="6"/>
  <c r="J143" i="6"/>
  <c r="J102" i="6" s="1"/>
  <c r="T157" i="6"/>
  <c r="P255" i="6"/>
  <c r="BK329" i="6"/>
  <c r="J329" i="6"/>
  <c r="J105" i="6" s="1"/>
  <c r="BK367" i="6"/>
  <c r="J367" i="6"/>
  <c r="J106" i="6" s="1"/>
  <c r="BK374" i="6"/>
  <c r="J374" i="6" s="1"/>
  <c r="J107" i="6" s="1"/>
  <c r="BK381" i="6"/>
  <c r="J381" i="6" s="1"/>
  <c r="J108" i="6" s="1"/>
  <c r="T129" i="7"/>
  <c r="R471" i="7"/>
  <c r="T485" i="7"/>
  <c r="R497" i="7"/>
  <c r="BK512" i="7"/>
  <c r="J512" i="7"/>
  <c r="J104" i="7" s="1"/>
  <c r="BK594" i="7"/>
  <c r="J594" i="7"/>
  <c r="J105" i="7" s="1"/>
  <c r="BK127" i="8"/>
  <c r="J127" i="8" s="1"/>
  <c r="J100" i="8" s="1"/>
  <c r="P234" i="8"/>
  <c r="R258" i="8"/>
  <c r="R133" i="9"/>
  <c r="P164" i="9"/>
  <c r="BK199" i="9"/>
  <c r="J199" i="9"/>
  <c r="J102" i="9" s="1"/>
  <c r="BK233" i="9"/>
  <c r="J233" i="9"/>
  <c r="J103" i="9" s="1"/>
  <c r="T272" i="9"/>
  <c r="R304" i="9"/>
  <c r="P335" i="9"/>
  <c r="T348" i="9"/>
  <c r="BK368" i="9"/>
  <c r="J368" i="9"/>
  <c r="J108" i="9"/>
  <c r="R389" i="9"/>
  <c r="P136" i="10"/>
  <c r="P132" i="10"/>
  <c r="BK148" i="10"/>
  <c r="J148" i="10"/>
  <c r="J103" i="10" s="1"/>
  <c r="BK188" i="10"/>
  <c r="J188" i="10"/>
  <c r="J104" i="10" s="1"/>
  <c r="T289" i="10"/>
  <c r="R423" i="10"/>
  <c r="R434" i="10"/>
  <c r="T488" i="10"/>
  <c r="R508" i="10"/>
  <c r="T127" i="11"/>
  <c r="R375" i="11"/>
  <c r="T391" i="11"/>
  <c r="BK445" i="11"/>
  <c r="J445" i="11"/>
  <c r="J103" i="11" s="1"/>
  <c r="R130" i="18"/>
  <c r="R129" i="18" s="1"/>
  <c r="R128" i="18" s="1"/>
  <c r="R174" i="18"/>
  <c r="R181" i="18"/>
  <c r="T188" i="18"/>
  <c r="BK298" i="18"/>
  <c r="J298" i="18" s="1"/>
  <c r="J105" i="18" s="1"/>
  <c r="BK132" i="19"/>
  <c r="J132" i="19"/>
  <c r="J100" i="19"/>
  <c r="R127" i="20"/>
  <c r="R147" i="20"/>
  <c r="P169" i="20"/>
  <c r="P168" i="20" s="1"/>
  <c r="BK124" i="2"/>
  <c r="J124" i="2" s="1"/>
  <c r="J100" i="2" s="1"/>
  <c r="R301" i="3"/>
  <c r="P798" i="3"/>
  <c r="R913" i="3"/>
  <c r="BK952" i="3"/>
  <c r="J952" i="3"/>
  <c r="J115" i="3" s="1"/>
  <c r="P1025" i="3"/>
  <c r="P1097" i="3"/>
  <c r="P859" i="3" s="1"/>
  <c r="P1187" i="3"/>
  <c r="T1231" i="3"/>
  <c r="BK153" i="4"/>
  <c r="J153" i="4" s="1"/>
  <c r="J100" i="4" s="1"/>
  <c r="BK219" i="4"/>
  <c r="J219" i="4"/>
  <c r="J101" i="4"/>
  <c r="R271" i="4"/>
  <c r="R328" i="4"/>
  <c r="T342" i="4"/>
  <c r="BK471" i="4"/>
  <c r="J471" i="4"/>
  <c r="J106" i="4" s="1"/>
  <c r="T815" i="4"/>
  <c r="T969" i="4"/>
  <c r="T1004" i="4"/>
  <c r="BK1028" i="4"/>
  <c r="J1028" i="4" s="1"/>
  <c r="J111" i="4" s="1"/>
  <c r="P1097" i="4"/>
  <c r="P1147" i="4"/>
  <c r="P1096" i="4" s="1"/>
  <c r="P1163" i="4"/>
  <c r="T1229" i="4"/>
  <c r="R1336" i="4"/>
  <c r="BK1491" i="4"/>
  <c r="J1491" i="4" s="1"/>
  <c r="J119" i="4" s="1"/>
  <c r="BK1661" i="4"/>
  <c r="J1661" i="4"/>
  <c r="J120" i="4"/>
  <c r="P1676" i="4"/>
  <c r="T1836" i="4"/>
  <c r="T1878" i="4"/>
  <c r="BK1891" i="4"/>
  <c r="J1891" i="4" s="1"/>
  <c r="J124" i="4" s="1"/>
  <c r="P1983" i="4"/>
  <c r="P1960" i="4" s="1"/>
  <c r="R2132" i="4"/>
  <c r="R2286" i="4"/>
  <c r="T2304" i="4"/>
  <c r="R131" i="5"/>
  <c r="T165" i="5"/>
  <c r="T246" i="5"/>
  <c r="P277" i="5"/>
  <c r="T341" i="5"/>
  <c r="R406" i="5"/>
  <c r="P471" i="5"/>
  <c r="R495" i="5"/>
  <c r="BK132" i="6"/>
  <c r="BK131" i="6" s="1"/>
  <c r="J131" i="6" s="1"/>
  <c r="J99" i="6" s="1"/>
  <c r="T143" i="6"/>
  <c r="R157" i="6"/>
  <c r="BK255" i="6"/>
  <c r="J255" i="6" s="1"/>
  <c r="J104" i="6" s="1"/>
  <c r="R329" i="6"/>
  <c r="R367" i="6"/>
  <c r="T374" i="6"/>
  <c r="R381" i="6"/>
  <c r="R129" i="7"/>
  <c r="R128" i="7"/>
  <c r="R127" i="7" s="1"/>
  <c r="T471" i="7"/>
  <c r="R485" i="7"/>
  <c r="T497" i="7"/>
  <c r="T512" i="7"/>
  <c r="T594" i="7"/>
  <c r="T127" i="8"/>
  <c r="T126" i="8"/>
  <c r="T125" i="8" s="1"/>
  <c r="T234" i="8"/>
  <c r="T233" i="8" s="1"/>
  <c r="BK258" i="8"/>
  <c r="J258" i="8"/>
  <c r="J103" i="8" s="1"/>
  <c r="T133" i="9"/>
  <c r="R164" i="9"/>
  <c r="P199" i="9"/>
  <c r="R233" i="9"/>
  <c r="R272" i="9"/>
  <c r="P304" i="9"/>
  <c r="T335" i="9"/>
  <c r="P348" i="9"/>
  <c r="T368" i="9"/>
  <c r="T389" i="9"/>
  <c r="BK136" i="10"/>
  <c r="J136" i="10"/>
  <c r="J101" i="10" s="1"/>
  <c r="T148" i="10"/>
  <c r="R188" i="10"/>
  <c r="R289" i="10"/>
  <c r="P423" i="10"/>
  <c r="BK434" i="10"/>
  <c r="J434" i="10" s="1"/>
  <c r="J107" i="10" s="1"/>
  <c r="BK488" i="10"/>
  <c r="J488" i="10"/>
  <c r="J108" i="10"/>
  <c r="BK508" i="10"/>
  <c r="J508" i="10"/>
  <c r="J109" i="10"/>
  <c r="BK127" i="11"/>
  <c r="J127" i="11"/>
  <c r="J100" i="11" s="1"/>
  <c r="P375" i="11"/>
  <c r="BK391" i="11"/>
  <c r="J391" i="11" s="1"/>
  <c r="J102" i="11" s="1"/>
  <c r="T445" i="11"/>
  <c r="P134" i="12"/>
  <c r="T134" i="12"/>
  <c r="T148" i="12"/>
  <c r="P282" i="12"/>
  <c r="BK365" i="12"/>
  <c r="J365" i="12" s="1"/>
  <c r="J103" i="12" s="1"/>
  <c r="T365" i="12"/>
  <c r="R411" i="12"/>
  <c r="P464" i="12"/>
  <c r="BK478" i="12"/>
  <c r="J478" i="12"/>
  <c r="J107" i="12"/>
  <c r="R478" i="12"/>
  <c r="R506" i="12"/>
  <c r="R560" i="12"/>
  <c r="R537" i="12" s="1"/>
  <c r="P125" i="13"/>
  <c r="P124" i="13" s="1"/>
  <c r="P123" i="13" s="1"/>
  <c r="AU109" i="1" s="1"/>
  <c r="BK159" i="13"/>
  <c r="J159" i="13"/>
  <c r="J101" i="13"/>
  <c r="P159" i="13"/>
  <c r="T128" i="14"/>
  <c r="T163" i="14"/>
  <c r="BK221" i="14"/>
  <c r="J221" i="14"/>
  <c r="J103" i="14" s="1"/>
  <c r="R221" i="14"/>
  <c r="P239" i="14"/>
  <c r="BK122" i="15"/>
  <c r="J122" i="15"/>
  <c r="J99" i="15" s="1"/>
  <c r="R122" i="15"/>
  <c r="R121" i="15"/>
  <c r="P130" i="16"/>
  <c r="BK154" i="16"/>
  <c r="J154" i="16"/>
  <c r="J101" i="16" s="1"/>
  <c r="T154" i="16"/>
  <c r="R187" i="16"/>
  <c r="P200" i="16"/>
  <c r="BK210" i="16"/>
  <c r="BK209" i="16" s="1"/>
  <c r="J209" i="16" s="1"/>
  <c r="J105" i="16" s="1"/>
  <c r="T210" i="16"/>
  <c r="T209" i="16"/>
  <c r="BK131" i="17"/>
  <c r="J131" i="17"/>
  <c r="J100" i="17"/>
  <c r="R131" i="17"/>
  <c r="R165" i="17"/>
  <c r="R130" i="17" s="1"/>
  <c r="BK176" i="17"/>
  <c r="BK175" i="17"/>
  <c r="J175" i="17" s="1"/>
  <c r="J103" i="17" s="1"/>
  <c r="T176" i="17"/>
  <c r="T175" i="17" s="1"/>
  <c r="R188" i="17"/>
  <c r="T211" i="17"/>
  <c r="BK130" i="18"/>
  <c r="J130" i="18"/>
  <c r="J100" i="18" s="1"/>
  <c r="BK174" i="18"/>
  <c r="J174" i="18"/>
  <c r="J101" i="18" s="1"/>
  <c r="BK181" i="18"/>
  <c r="J181" i="18"/>
  <c r="J102" i="18" s="1"/>
  <c r="P188" i="18"/>
  <c r="P298" i="18"/>
  <c r="T132" i="19"/>
  <c r="P158" i="19"/>
  <c r="T158" i="19"/>
  <c r="R165" i="19"/>
  <c r="R190" i="19"/>
  <c r="R195" i="19"/>
  <c r="P127" i="20"/>
  <c r="P147" i="20"/>
  <c r="R169" i="20"/>
  <c r="R168" i="20"/>
  <c r="T124" i="2"/>
  <c r="T123" i="2"/>
  <c r="T122" i="2"/>
  <c r="BK145" i="3"/>
  <c r="J145" i="3"/>
  <c r="J100" i="3" s="1"/>
  <c r="T145" i="3"/>
  <c r="T183" i="3"/>
  <c r="T301" i="3"/>
  <c r="T798" i="3"/>
  <c r="T913" i="3"/>
  <c r="T859" i="3" s="1"/>
  <c r="P952" i="3"/>
  <c r="T1025" i="3"/>
  <c r="R1097" i="3"/>
  <c r="R1187" i="3"/>
  <c r="R859" i="3" s="1"/>
  <c r="P1231" i="3"/>
  <c r="P153" i="4"/>
  <c r="T219" i="4"/>
  <c r="BK271" i="4"/>
  <c r="J271" i="4"/>
  <c r="J102" i="4" s="1"/>
  <c r="BK328" i="4"/>
  <c r="J328" i="4"/>
  <c r="J103" i="4" s="1"/>
  <c r="BK342" i="4"/>
  <c r="J342" i="4"/>
  <c r="J105" i="4" s="1"/>
  <c r="P471" i="4"/>
  <c r="P815" i="4"/>
  <c r="R969" i="4"/>
  <c r="P1004" i="4"/>
  <c r="P1028" i="4"/>
  <c r="T1097" i="4"/>
  <c r="T1096" i="4" s="1"/>
  <c r="R1147" i="4"/>
  <c r="BK1163" i="4"/>
  <c r="J1163" i="4"/>
  <c r="J116" i="4" s="1"/>
  <c r="BK1229" i="4"/>
  <c r="J1229" i="4"/>
  <c r="J117" i="4" s="1"/>
  <c r="P1336" i="4"/>
  <c r="P1491" i="4"/>
  <c r="R1661" i="4"/>
  <c r="T1676" i="4"/>
  <c r="R1836" i="4"/>
  <c r="R1878" i="4"/>
  <c r="P1891" i="4"/>
  <c r="R1983" i="4"/>
  <c r="R1960" i="4"/>
  <c r="P2132" i="4"/>
  <c r="P2286" i="4"/>
  <c r="P2304" i="4"/>
  <c r="BK131" i="5"/>
  <c r="J131" i="5"/>
  <c r="J100" i="5" s="1"/>
  <c r="R165" i="5"/>
  <c r="R246" i="5"/>
  <c r="BK277" i="5"/>
  <c r="J277" i="5"/>
  <c r="J103" i="5" s="1"/>
  <c r="P341" i="5"/>
  <c r="T406" i="5"/>
  <c r="T471" i="5"/>
  <c r="P495" i="5"/>
  <c r="R132" i="6"/>
  <c r="R131" i="6" s="1"/>
  <c r="R143" i="6"/>
  <c r="BK157" i="6"/>
  <c r="J157" i="6"/>
  <c r="J103" i="6"/>
  <c r="R255" i="6"/>
  <c r="T329" i="6"/>
  <c r="T367" i="6"/>
  <c r="R374" i="6"/>
  <c r="T381" i="6"/>
  <c r="P129" i="7"/>
  <c r="BK471" i="7"/>
  <c r="J471" i="7"/>
  <c r="J101" i="7" s="1"/>
  <c r="BK485" i="7"/>
  <c r="J485" i="7" s="1"/>
  <c r="J102" i="7" s="1"/>
  <c r="BK497" i="7"/>
  <c r="J497" i="7" s="1"/>
  <c r="J103" i="7" s="1"/>
  <c r="P512" i="7"/>
  <c r="P594" i="7"/>
  <c r="R127" i="8"/>
  <c r="R126" i="8" s="1"/>
  <c r="BK234" i="8"/>
  <c r="J234" i="8"/>
  <c r="J102" i="8" s="1"/>
  <c r="P258" i="8"/>
  <c r="BK133" i="9"/>
  <c r="J133" i="9" s="1"/>
  <c r="J100" i="9" s="1"/>
  <c r="BK164" i="9"/>
  <c r="J164" i="9"/>
  <c r="J101" i="9"/>
  <c r="R199" i="9"/>
  <c r="T233" i="9"/>
  <c r="P272" i="9"/>
  <c r="BK304" i="9"/>
  <c r="J304" i="9"/>
  <c r="J105" i="9" s="1"/>
  <c r="R335" i="9"/>
  <c r="BK348" i="9"/>
  <c r="J348" i="9" s="1"/>
  <c r="J107" i="9" s="1"/>
  <c r="R368" i="9"/>
  <c r="P389" i="9"/>
  <c r="R136" i="10"/>
  <c r="R132" i="10" s="1"/>
  <c r="P148" i="10"/>
  <c r="T188" i="10"/>
  <c r="P289" i="10"/>
  <c r="BK423" i="10"/>
  <c r="J423" i="10"/>
  <c r="J106" i="10" s="1"/>
  <c r="T434" i="10"/>
  <c r="P488" i="10"/>
  <c r="P508" i="10"/>
  <c r="P127" i="11"/>
  <c r="P126" i="11" s="1"/>
  <c r="P125" i="11" s="1"/>
  <c r="AU107" i="1" s="1"/>
  <c r="T375" i="11"/>
  <c r="P391" i="11"/>
  <c r="R445" i="11"/>
  <c r="BK148" i="12"/>
  <c r="J148" i="12"/>
  <c r="J101" i="12" s="1"/>
  <c r="R148" i="12"/>
  <c r="R282" i="12"/>
  <c r="P365" i="12"/>
  <c r="BK411" i="12"/>
  <c r="J411" i="12" s="1"/>
  <c r="J104" i="12" s="1"/>
  <c r="T411" i="12"/>
  <c r="R464" i="12"/>
  <c r="P478" i="12"/>
  <c r="BK506" i="12"/>
  <c r="J506" i="12" s="1"/>
  <c r="J108" i="12" s="1"/>
  <c r="P506" i="12"/>
  <c r="BK560" i="12"/>
  <c r="J560" i="12"/>
  <c r="J110" i="12" s="1"/>
  <c r="P560" i="12"/>
  <c r="P537" i="12"/>
  <c r="BK125" i="13"/>
  <c r="J125" i="13"/>
  <c r="J100" i="13" s="1"/>
  <c r="R125" i="13"/>
  <c r="R124" i="13"/>
  <c r="R123" i="13" s="1"/>
  <c r="T159" i="13"/>
  <c r="BK128" i="14"/>
  <c r="J128" i="14" s="1"/>
  <c r="J100" i="14" s="1"/>
  <c r="BK163" i="14"/>
  <c r="J163" i="14"/>
  <c r="J101" i="14"/>
  <c r="R163" i="14"/>
  <c r="P210" i="14"/>
  <c r="T210" i="14"/>
  <c r="T221" i="14"/>
  <c r="R239" i="14"/>
  <c r="P122" i="15"/>
  <c r="P121" i="15"/>
  <c r="AU112" i="1"/>
  <c r="T130" i="16"/>
  <c r="P154" i="16"/>
  <c r="BK187" i="16"/>
  <c r="J187" i="16" s="1"/>
  <c r="J103" i="16" s="1"/>
  <c r="BK200" i="16"/>
  <c r="J200" i="16"/>
  <c r="J104" i="16"/>
  <c r="T200" i="16"/>
  <c r="P210" i="16"/>
  <c r="P209" i="16"/>
  <c r="P131" i="17"/>
  <c r="P130" i="17"/>
  <c r="BK165" i="17"/>
  <c r="J165" i="17"/>
  <c r="J101" i="17"/>
  <c r="T165" i="17"/>
  <c r="P176" i="17"/>
  <c r="P175" i="17"/>
  <c r="BK188" i="17"/>
  <c r="J188" i="17"/>
  <c r="J106" i="17" s="1"/>
  <c r="T188" i="17"/>
  <c r="T187" i="17"/>
  <c r="R211" i="17"/>
  <c r="P130" i="18"/>
  <c r="P129" i="18"/>
  <c r="P128" i="18" s="1"/>
  <c r="AU117" i="1" s="1"/>
  <c r="AU116" i="1" s="1"/>
  <c r="P174" i="18"/>
  <c r="P181" i="18"/>
  <c r="BK188" i="18"/>
  <c r="J188" i="18" s="1"/>
  <c r="J103" i="18" s="1"/>
  <c r="T298" i="18"/>
  <c r="R132" i="19"/>
  <c r="BK165" i="19"/>
  <c r="J165" i="19"/>
  <c r="J102" i="19"/>
  <c r="T165" i="19"/>
  <c r="BK190" i="19"/>
  <c r="J190" i="19"/>
  <c r="J105" i="19" s="1"/>
  <c r="T190" i="19"/>
  <c r="T189" i="19" s="1"/>
  <c r="BK127" i="20"/>
  <c r="J127" i="20"/>
  <c r="J100" i="20" s="1"/>
  <c r="T127" i="20"/>
  <c r="T147" i="20"/>
  <c r="T169" i="20"/>
  <c r="T168" i="20"/>
  <c r="BK860" i="3"/>
  <c r="J860" i="3"/>
  <c r="J109" i="3"/>
  <c r="BK1960" i="4"/>
  <c r="J1960" i="4"/>
  <c r="J125" i="4"/>
  <c r="BK172" i="17"/>
  <c r="J172" i="17"/>
  <c r="J102" i="17" s="1"/>
  <c r="BK186" i="19"/>
  <c r="J186" i="19"/>
  <c r="J103" i="19" s="1"/>
  <c r="BK856" i="3"/>
  <c r="J856" i="3"/>
  <c r="J107" i="3" s="1"/>
  <c r="BK875" i="3"/>
  <c r="J875" i="3" s="1"/>
  <c r="J110" i="3" s="1"/>
  <c r="BK943" i="3"/>
  <c r="BK859" i="3" s="1"/>
  <c r="J859" i="3" s="1"/>
  <c r="J108" i="3" s="1"/>
  <c r="BK1210" i="3"/>
  <c r="J1210" i="3" s="1"/>
  <c r="J120" i="3" s="1"/>
  <c r="BK1093" i="4"/>
  <c r="J1093" i="4"/>
  <c r="J112" i="4"/>
  <c r="BK133" i="10"/>
  <c r="J133" i="10"/>
  <c r="J100" i="10"/>
  <c r="BK537" i="12"/>
  <c r="J537" i="12"/>
  <c r="J109" i="12" s="1"/>
  <c r="BK308" i="18"/>
  <c r="J308" i="18"/>
  <c r="J106" i="18" s="1"/>
  <c r="BK946" i="3"/>
  <c r="J946" i="3"/>
  <c r="J113" i="3" s="1"/>
  <c r="BK949" i="3"/>
  <c r="J949" i="3" s="1"/>
  <c r="J114" i="3" s="1"/>
  <c r="BK1208" i="3"/>
  <c r="J1208" i="3" s="1"/>
  <c r="J119" i="3" s="1"/>
  <c r="BK184" i="16"/>
  <c r="J184" i="16" s="1"/>
  <c r="J102" i="16" s="1"/>
  <c r="BK294" i="18"/>
  <c r="J294" i="18"/>
  <c r="J104" i="18"/>
  <c r="E113" i="20"/>
  <c r="F122" i="20"/>
  <c r="BE135" i="20"/>
  <c r="BE142" i="20"/>
  <c r="BE155" i="20"/>
  <c r="BE165" i="20"/>
  <c r="BE184" i="20"/>
  <c r="BE190" i="20"/>
  <c r="BE192" i="20"/>
  <c r="BE196" i="20"/>
  <c r="BE203" i="20"/>
  <c r="BE205" i="20"/>
  <c r="BE222" i="20"/>
  <c r="BE224" i="20"/>
  <c r="J91" i="20"/>
  <c r="J94" i="20"/>
  <c r="BE130" i="20"/>
  <c r="BE145" i="20"/>
  <c r="BE163" i="20"/>
  <c r="BE220" i="20"/>
  <c r="BE140" i="20"/>
  <c r="BE148" i="20"/>
  <c r="BE156" i="20"/>
  <c r="BE158" i="20"/>
  <c r="BE159" i="20"/>
  <c r="BE166" i="20"/>
  <c r="BE175" i="20"/>
  <c r="BE199" i="20"/>
  <c r="BE215" i="20"/>
  <c r="BE128" i="20"/>
  <c r="BE133" i="20"/>
  <c r="BE138" i="20"/>
  <c r="BE150" i="20"/>
  <c r="BE160" i="20"/>
  <c r="BE162" i="20"/>
  <c r="BE170" i="20"/>
  <c r="BE172" i="20"/>
  <c r="BE177" i="20"/>
  <c r="BE179" i="20"/>
  <c r="BE181" i="20"/>
  <c r="BE186" i="20"/>
  <c r="BE188" i="20"/>
  <c r="BE194" i="20"/>
  <c r="BE201" i="20"/>
  <c r="BE208" i="20"/>
  <c r="BE211" i="20"/>
  <c r="BE218" i="20"/>
  <c r="E118" i="19"/>
  <c r="BE136" i="19"/>
  <c r="BE140" i="19"/>
  <c r="BE173" i="19"/>
  <c r="BE191" i="19"/>
  <c r="BE204" i="19"/>
  <c r="BE206" i="19"/>
  <c r="F94" i="19"/>
  <c r="BE166" i="19"/>
  <c r="BE172" i="19"/>
  <c r="BE177" i="19"/>
  <c r="BE181" i="19"/>
  <c r="BE193" i="19"/>
  <c r="BE200" i="19"/>
  <c r="BE143" i="19"/>
  <c r="BE149" i="19"/>
  <c r="BE152" i="19"/>
  <c r="BE155" i="19"/>
  <c r="BE159" i="19"/>
  <c r="BE168" i="19"/>
  <c r="BE179" i="19"/>
  <c r="BE184" i="19"/>
  <c r="BE196" i="19"/>
  <c r="J91" i="19"/>
  <c r="J94" i="19"/>
  <c r="BE133" i="19"/>
  <c r="BE146" i="19"/>
  <c r="BE162" i="19"/>
  <c r="BE170" i="19"/>
  <c r="BE175" i="19"/>
  <c r="BE187" i="19"/>
  <c r="BE198" i="19"/>
  <c r="BK187" i="17"/>
  <c r="J187" i="17" s="1"/>
  <c r="J105" i="17" s="1"/>
  <c r="E85" i="18"/>
  <c r="F94" i="18"/>
  <c r="J122" i="18"/>
  <c r="J125" i="18"/>
  <c r="BE134" i="18"/>
  <c r="BE143" i="18"/>
  <c r="BE157" i="18"/>
  <c r="BE196" i="18"/>
  <c r="BE200" i="18"/>
  <c r="BE202" i="18"/>
  <c r="BE210" i="18"/>
  <c r="BE212" i="18"/>
  <c r="BE232" i="18"/>
  <c r="BE242" i="18"/>
  <c r="BE249" i="18"/>
  <c r="BE252" i="18"/>
  <c r="BE260" i="18"/>
  <c r="BE266" i="18"/>
  <c r="BE272" i="18"/>
  <c r="BE274" i="18"/>
  <c r="BE278" i="18"/>
  <c r="BE280" i="18"/>
  <c r="BE288" i="18"/>
  <c r="BE290" i="18"/>
  <c r="BE306" i="18"/>
  <c r="BE309" i="18"/>
  <c r="BK130" i="17"/>
  <c r="BK129" i="17" s="1"/>
  <c r="J129" i="17" s="1"/>
  <c r="J32" i="17" s="1"/>
  <c r="J176" i="17"/>
  <c r="J104" i="17" s="1"/>
  <c r="BE160" i="18"/>
  <c r="BE171" i="18"/>
  <c r="BE189" i="18"/>
  <c r="BE191" i="18"/>
  <c r="BE205" i="18"/>
  <c r="BE222" i="18"/>
  <c r="BE236" i="18"/>
  <c r="BE264" i="18"/>
  <c r="BE276" i="18"/>
  <c r="BE284" i="18"/>
  <c r="BE286" i="18"/>
  <c r="BE299" i="18"/>
  <c r="BE304" i="18"/>
  <c r="BE149" i="18"/>
  <c r="BE165" i="18"/>
  <c r="BE178" i="18"/>
  <c r="BE198" i="18"/>
  <c r="BE214" i="18"/>
  <c r="BE216" i="18"/>
  <c r="BE218" i="18"/>
  <c r="BE220" i="18"/>
  <c r="BE224" i="18"/>
  <c r="BE226" i="18"/>
  <c r="BE228" i="18"/>
  <c r="BE230" i="18"/>
  <c r="BE234" i="18"/>
  <c r="BE237" i="18"/>
  <c r="BE244" i="18"/>
  <c r="BE247" i="18"/>
  <c r="BE254" i="18"/>
  <c r="BE267" i="18"/>
  <c r="BE268" i="18"/>
  <c r="BE270" i="18"/>
  <c r="BE282" i="18"/>
  <c r="BE295" i="18"/>
  <c r="BE131" i="18"/>
  <c r="BE151" i="18"/>
  <c r="BE154" i="18"/>
  <c r="BE175" i="18"/>
  <c r="BE182" i="18"/>
  <c r="BE185" i="18"/>
  <c r="BE194" i="18"/>
  <c r="BE208" i="18"/>
  <c r="BE256" i="18"/>
  <c r="BE258" i="18"/>
  <c r="BE262" i="18"/>
  <c r="BE292" i="18"/>
  <c r="BE301" i="18"/>
  <c r="BE169" i="17"/>
  <c r="E85" i="17"/>
  <c r="J91" i="17"/>
  <c r="F126" i="17"/>
  <c r="BE141" i="17"/>
  <c r="BE147" i="17"/>
  <c r="BE150" i="17"/>
  <c r="BE155" i="17"/>
  <c r="BE166" i="17"/>
  <c r="BE177" i="17"/>
  <c r="BE179" i="17"/>
  <c r="BE191" i="17"/>
  <c r="BE193" i="17"/>
  <c r="BE199" i="17"/>
  <c r="BE203" i="17"/>
  <c r="BE214" i="17"/>
  <c r="J94" i="17"/>
  <c r="BE132" i="17"/>
  <c r="BE134" i="17"/>
  <c r="BE185" i="17"/>
  <c r="BE201" i="17"/>
  <c r="BE205" i="17"/>
  <c r="BE144" i="17"/>
  <c r="BE162" i="17"/>
  <c r="BE173" i="17"/>
  <c r="BE181" i="17"/>
  <c r="BE183" i="17"/>
  <c r="BE189" i="17"/>
  <c r="BE196" i="17"/>
  <c r="BE198" i="17"/>
  <c r="BE208" i="17"/>
  <c r="BE212" i="17"/>
  <c r="J91" i="16"/>
  <c r="BE185" i="16"/>
  <c r="BE201" i="16"/>
  <c r="E85" i="16"/>
  <c r="J125" i="16"/>
  <c r="BE188" i="16"/>
  <c r="BE207" i="16"/>
  <c r="F125" i="16"/>
  <c r="BE155" i="16"/>
  <c r="BE177" i="16"/>
  <c r="BE182" i="16"/>
  <c r="BE198" i="16"/>
  <c r="BE131" i="16"/>
  <c r="BE136" i="16"/>
  <c r="BE141" i="16"/>
  <c r="BE146" i="16"/>
  <c r="BE150" i="16"/>
  <c r="BE161" i="16"/>
  <c r="BE165" i="16"/>
  <c r="BE167" i="16"/>
  <c r="BE171" i="16"/>
  <c r="BE193" i="16"/>
  <c r="BE203" i="16"/>
  <c r="BE211" i="16"/>
  <c r="BE216" i="16"/>
  <c r="E85" i="15"/>
  <c r="J94" i="15"/>
  <c r="F118" i="15"/>
  <c r="BE125" i="15"/>
  <c r="BE131" i="15"/>
  <c r="BE134" i="15"/>
  <c r="J115" i="15"/>
  <c r="BE140" i="15"/>
  <c r="BE142" i="15"/>
  <c r="BE146" i="15"/>
  <c r="BE163" i="15"/>
  <c r="BE144" i="15"/>
  <c r="BE150" i="15"/>
  <c r="BE168" i="15"/>
  <c r="BE123" i="15"/>
  <c r="BE129" i="15"/>
  <c r="BE136" i="15"/>
  <c r="BE154" i="15"/>
  <c r="BE158" i="15"/>
  <c r="E85" i="14"/>
  <c r="J94" i="14"/>
  <c r="BE148" i="14"/>
  <c r="BE169" i="14"/>
  <c r="BE184" i="14"/>
  <c r="BE200" i="14"/>
  <c r="BE205" i="14"/>
  <c r="BE207" i="14"/>
  <c r="BE227" i="14"/>
  <c r="F94" i="14"/>
  <c r="BE152" i="14"/>
  <c r="BE173" i="14"/>
  <c r="BE177" i="14"/>
  <c r="BE191" i="14"/>
  <c r="BE196" i="14"/>
  <c r="BE229" i="14"/>
  <c r="BE237" i="14"/>
  <c r="J120" i="14"/>
  <c r="BE134" i="14"/>
  <c r="BE144" i="14"/>
  <c r="BE182" i="14"/>
  <c r="BE211" i="14"/>
  <c r="BE222" i="14"/>
  <c r="BE224" i="14"/>
  <c r="BE240" i="14"/>
  <c r="BE242" i="14"/>
  <c r="BE129" i="14"/>
  <c r="BE139" i="14"/>
  <c r="BE161" i="14"/>
  <c r="BE164" i="14"/>
  <c r="BE171" i="14"/>
  <c r="BE186" i="14"/>
  <c r="BE213" i="14"/>
  <c r="BE232" i="14"/>
  <c r="E111" i="13"/>
  <c r="J117" i="13"/>
  <c r="J120" i="13"/>
  <c r="BE129" i="13"/>
  <c r="BE164" i="13"/>
  <c r="BE126" i="13"/>
  <c r="BE140" i="13"/>
  <c r="BE145" i="13"/>
  <c r="BE147" i="13"/>
  <c r="BE151" i="13"/>
  <c r="F94" i="13"/>
  <c r="BE143" i="13"/>
  <c r="BE149" i="13"/>
  <c r="BE132" i="13"/>
  <c r="BE135" i="13"/>
  <c r="BE137" i="13"/>
  <c r="BE153" i="13"/>
  <c r="BE155" i="13"/>
  <c r="BE157" i="13"/>
  <c r="BE160" i="13"/>
  <c r="BE162" i="13"/>
  <c r="E120" i="12"/>
  <c r="F129" i="12"/>
  <c r="BE141" i="12"/>
  <c r="BE144" i="12"/>
  <c r="BE151" i="12"/>
  <c r="BE154" i="12"/>
  <c r="BE171" i="12"/>
  <c r="BE177" i="12"/>
  <c r="BE186" i="12"/>
  <c r="BE191" i="12"/>
  <c r="BE213" i="12"/>
  <c r="BE216" i="12"/>
  <c r="BE221" i="12"/>
  <c r="BE225" i="12"/>
  <c r="BE227" i="12"/>
  <c r="BE232" i="12"/>
  <c r="BE242" i="12"/>
  <c r="BE253" i="12"/>
  <c r="BE256" i="12"/>
  <c r="BE258" i="12"/>
  <c r="BE260" i="12"/>
  <c r="BE268" i="12"/>
  <c r="BE288" i="12"/>
  <c r="BE308" i="12"/>
  <c r="BE314" i="12"/>
  <c r="BE320" i="12"/>
  <c r="BE324" i="12"/>
  <c r="BE341" i="12"/>
  <c r="BE370" i="12"/>
  <c r="BE390" i="12"/>
  <c r="BE394" i="12"/>
  <c r="BE402" i="12"/>
  <c r="BE406" i="12"/>
  <c r="BE412" i="12"/>
  <c r="BE413" i="12"/>
  <c r="BE429" i="12"/>
  <c r="BE435" i="12"/>
  <c r="BE444" i="12"/>
  <c r="BE448" i="12"/>
  <c r="BE456" i="12"/>
  <c r="BE472" i="12"/>
  <c r="BE473" i="12"/>
  <c r="BE481" i="12"/>
  <c r="BE490" i="12"/>
  <c r="BE502" i="12"/>
  <c r="BE511" i="12"/>
  <c r="BE517" i="12"/>
  <c r="BE526" i="12"/>
  <c r="BE534" i="12"/>
  <c r="BE545" i="12"/>
  <c r="BE556" i="12"/>
  <c r="BE137" i="12"/>
  <c r="BE139" i="12"/>
  <c r="BE146" i="12"/>
  <c r="BE157" i="12"/>
  <c r="BE179" i="12"/>
  <c r="BE182" i="12"/>
  <c r="BE183" i="12"/>
  <c r="BE188" i="12"/>
  <c r="BE194" i="12"/>
  <c r="BE211" i="12"/>
  <c r="BE238" i="12"/>
  <c r="BE243" i="12"/>
  <c r="BE251" i="12"/>
  <c r="BE255" i="12"/>
  <c r="BE270" i="12"/>
  <c r="BE290" i="12"/>
  <c r="BE293" i="12"/>
  <c r="BE299" i="12"/>
  <c r="BE316" i="12"/>
  <c r="BE326" i="12"/>
  <c r="BE338" i="12"/>
  <c r="BE352" i="12"/>
  <c r="BE366" i="12"/>
  <c r="BE374" i="12"/>
  <c r="BE377" i="12"/>
  <c r="BE382" i="12"/>
  <c r="BE385" i="12"/>
  <c r="BE410" i="12"/>
  <c r="BE416" i="12"/>
  <c r="BE424" i="12"/>
  <c r="BE451" i="12"/>
  <c r="BE454" i="12"/>
  <c r="BE465" i="12"/>
  <c r="BE479" i="12"/>
  <c r="BE484" i="12"/>
  <c r="BE487" i="12"/>
  <c r="BE492" i="12"/>
  <c r="BE497" i="12"/>
  <c r="BE509" i="12"/>
  <c r="BE523" i="12"/>
  <c r="BE543" i="12"/>
  <c r="BE552" i="12"/>
  <c r="BE555" i="12"/>
  <c r="BE561" i="12"/>
  <c r="BE562" i="12"/>
  <c r="BE563" i="12"/>
  <c r="BE564" i="12"/>
  <c r="BE565" i="12"/>
  <c r="J91" i="12"/>
  <c r="J94" i="12"/>
  <c r="BE160" i="12"/>
  <c r="BE163" i="12"/>
  <c r="BE169" i="12"/>
  <c r="BE218" i="12"/>
  <c r="BE235" i="12"/>
  <c r="BE240" i="12"/>
  <c r="BE245" i="12"/>
  <c r="BE261" i="12"/>
  <c r="BE263" i="12"/>
  <c r="BE269" i="12"/>
  <c r="BE271" i="12"/>
  <c r="BE276" i="12"/>
  <c r="BE283" i="12"/>
  <c r="BE296" i="12"/>
  <c r="BE318" i="12"/>
  <c r="BE328" i="12"/>
  <c r="BE336" i="12"/>
  <c r="BE346" i="12"/>
  <c r="BE348" i="12"/>
  <c r="BE350" i="12"/>
  <c r="BE354" i="12"/>
  <c r="BE357" i="12"/>
  <c r="BE361" i="12"/>
  <c r="BE362" i="12"/>
  <c r="BE364" i="12"/>
  <c r="BE368" i="12"/>
  <c r="BE386" i="12"/>
  <c r="BE388" i="12"/>
  <c r="BE400" i="12"/>
  <c r="BE403" i="12"/>
  <c r="BE431" i="12"/>
  <c r="BE433" i="12"/>
  <c r="BE438" i="12"/>
  <c r="BE443" i="12"/>
  <c r="BE446" i="12"/>
  <c r="BE467" i="12"/>
  <c r="BE469" i="12"/>
  <c r="BE470" i="12"/>
  <c r="BE475" i="12"/>
  <c r="BE499" i="12"/>
  <c r="BE503" i="12"/>
  <c r="BE504" i="12"/>
  <c r="BE507" i="12"/>
  <c r="BE525" i="12"/>
  <c r="BE527" i="12"/>
  <c r="BE529" i="12"/>
  <c r="BE532" i="12"/>
  <c r="BE541" i="12"/>
  <c r="BE547" i="12"/>
  <c r="BE549" i="12"/>
  <c r="BE553" i="12"/>
  <c r="BE557" i="12"/>
  <c r="BE559" i="12"/>
  <c r="BE135" i="12"/>
  <c r="BE149" i="12"/>
  <c r="BE166" i="12"/>
  <c r="BE174" i="12"/>
  <c r="BE205" i="12"/>
  <c r="BE223" i="12"/>
  <c r="BE229" i="12"/>
  <c r="BE230" i="12"/>
  <c r="BE233" i="12"/>
  <c r="BE234" i="12"/>
  <c r="BE239" i="12"/>
  <c r="BE241" i="12"/>
  <c r="BE244" i="12"/>
  <c r="BE248" i="12"/>
  <c r="BE265" i="12"/>
  <c r="BE266" i="12"/>
  <c r="BE273" i="12"/>
  <c r="BE275" i="12"/>
  <c r="BE277" i="12"/>
  <c r="BE278" i="12"/>
  <c r="BE280" i="12"/>
  <c r="BE285" i="12"/>
  <c r="BE302" i="12"/>
  <c r="BE311" i="12"/>
  <c r="BE322" i="12"/>
  <c r="BE331" i="12"/>
  <c r="BE333" i="12"/>
  <c r="BE344" i="12"/>
  <c r="BE359" i="12"/>
  <c r="BE363" i="12"/>
  <c r="BE392" i="12"/>
  <c r="BE396" i="12"/>
  <c r="BE398" i="12"/>
  <c r="BE399" i="12"/>
  <c r="BE405" i="12"/>
  <c r="BE408" i="12"/>
  <c r="BE418" i="12"/>
  <c r="BE421" i="12"/>
  <c r="BE426" i="12"/>
  <c r="BE440" i="12"/>
  <c r="BE452" i="12"/>
  <c r="BE458" i="12"/>
  <c r="BE460" i="12"/>
  <c r="BE462" i="12"/>
  <c r="BE466" i="12"/>
  <c r="BE474" i="12"/>
  <c r="BE500" i="12"/>
  <c r="BE513" i="12"/>
  <c r="BE515" i="12"/>
  <c r="BE519" i="12"/>
  <c r="BE520" i="12"/>
  <c r="BE522" i="12"/>
  <c r="BE538" i="12"/>
  <c r="BE540" i="12"/>
  <c r="BE551" i="12"/>
  <c r="BE129" i="11"/>
  <c r="BE137" i="11"/>
  <c r="BE145" i="11"/>
  <c r="BE150" i="11"/>
  <c r="BE155" i="11"/>
  <c r="BE187" i="11"/>
  <c r="BE206" i="11"/>
  <c r="BE218" i="11"/>
  <c r="BE227" i="11"/>
  <c r="BE230" i="11"/>
  <c r="BE235" i="11"/>
  <c r="BE239" i="11"/>
  <c r="BE279" i="11"/>
  <c r="BE292" i="11"/>
  <c r="BE297" i="11"/>
  <c r="BE302" i="11"/>
  <c r="BE316" i="11"/>
  <c r="BE319" i="11"/>
  <c r="BE325" i="11"/>
  <c r="BE328" i="11"/>
  <c r="BE334" i="11"/>
  <c r="BE349" i="11"/>
  <c r="BE360" i="11"/>
  <c r="BE367" i="11"/>
  <c r="BE376" i="11"/>
  <c r="BE377" i="11"/>
  <c r="BE378" i="11"/>
  <c r="BE386" i="11"/>
  <c r="BE390" i="11"/>
  <c r="BE397" i="11"/>
  <c r="BE403" i="11"/>
  <c r="BE412" i="11"/>
  <c r="BE418" i="11"/>
  <c r="BE429" i="11"/>
  <c r="BE443" i="11"/>
  <c r="BE446" i="11"/>
  <c r="BE448" i="11"/>
  <c r="E113" i="11"/>
  <c r="J122" i="11"/>
  <c r="BE134" i="11"/>
  <c r="BE166" i="11"/>
  <c r="BE221" i="11"/>
  <c r="BE232" i="11"/>
  <c r="BE252" i="11"/>
  <c r="BE264" i="11"/>
  <c r="BE275" i="11"/>
  <c r="BE278" i="11"/>
  <c r="BE282" i="11"/>
  <c r="BE285" i="11"/>
  <c r="BE287" i="11"/>
  <c r="BE307" i="11"/>
  <c r="BE312" i="11"/>
  <c r="BE322" i="11"/>
  <c r="BE331" i="11"/>
  <c r="BE337" i="11"/>
  <c r="BE347" i="11"/>
  <c r="BE353" i="11"/>
  <c r="BE357" i="11"/>
  <c r="BE364" i="11"/>
  <c r="BE382" i="11"/>
  <c r="BE409" i="11"/>
  <c r="BE420" i="11"/>
  <c r="BE427" i="11"/>
  <c r="BE432" i="11"/>
  <c r="BE434" i="11"/>
  <c r="BE447" i="11"/>
  <c r="J91" i="11"/>
  <c r="BE128" i="11"/>
  <c r="BE131" i="11"/>
  <c r="BE142" i="11"/>
  <c r="BE147" i="11"/>
  <c r="BE157" i="11"/>
  <c r="BE172" i="11"/>
  <c r="BE175" i="11"/>
  <c r="BE189" i="11"/>
  <c r="BE195" i="11"/>
  <c r="BE200" i="11"/>
  <c r="BE203" i="11"/>
  <c r="BE212" i="11"/>
  <c r="BE215" i="11"/>
  <c r="BE224" i="11"/>
  <c r="BE247" i="11"/>
  <c r="BE250" i="11"/>
  <c r="BE254" i="11"/>
  <c r="BE256" i="11"/>
  <c r="BE261" i="11"/>
  <c r="BE273" i="11"/>
  <c r="BE280" i="11"/>
  <c r="BE343" i="11"/>
  <c r="BE374" i="11"/>
  <c r="BE384" i="11"/>
  <c r="BE388" i="11"/>
  <c r="BE392" i="11"/>
  <c r="BE400" i="11"/>
  <c r="BE423" i="11"/>
  <c r="BE441" i="11"/>
  <c r="F94" i="11"/>
  <c r="BE139" i="11"/>
  <c r="BE152" i="11"/>
  <c r="BE160" i="11"/>
  <c r="BE163" i="11"/>
  <c r="BE169" i="11"/>
  <c r="BE173" i="11"/>
  <c r="BE178" i="11"/>
  <c r="BE181" i="11"/>
  <c r="BE184" i="11"/>
  <c r="BE197" i="11"/>
  <c r="BE209" i="11"/>
  <c r="BE242" i="11"/>
  <c r="BE258" i="11"/>
  <c r="BE267" i="11"/>
  <c r="BE270" i="11"/>
  <c r="BE276" i="11"/>
  <c r="BE283" i="11"/>
  <c r="BE289" i="11"/>
  <c r="BE294" i="11"/>
  <c r="BE300" i="11"/>
  <c r="BE310" i="11"/>
  <c r="BE314" i="11"/>
  <c r="BE339" i="11"/>
  <c r="BE341" i="11"/>
  <c r="BE345" i="11"/>
  <c r="BE351" i="11"/>
  <c r="BE363" i="11"/>
  <c r="BE366" i="11"/>
  <c r="BE373" i="11"/>
  <c r="BE379" i="11"/>
  <c r="BE380" i="11"/>
  <c r="BE393" i="11"/>
  <c r="BE395" i="11"/>
  <c r="BE405" i="11"/>
  <c r="BE407" i="11"/>
  <c r="BE413" i="11"/>
  <c r="BE436" i="11"/>
  <c r="BE438" i="11"/>
  <c r="BE449" i="11"/>
  <c r="BE451" i="11"/>
  <c r="BE453" i="11"/>
  <c r="BE455" i="11"/>
  <c r="BE457" i="11"/>
  <c r="J91" i="10"/>
  <c r="J128" i="10"/>
  <c r="BE151" i="10"/>
  <c r="BE165" i="10"/>
  <c r="BE181" i="10"/>
  <c r="BE189" i="10"/>
  <c r="BE193" i="10"/>
  <c r="BE199" i="10"/>
  <c r="BE359" i="10"/>
  <c r="BE374" i="10"/>
  <c r="BE381" i="10"/>
  <c r="BE387" i="10"/>
  <c r="BE392" i="10"/>
  <c r="BE401" i="10"/>
  <c r="BE404" i="10"/>
  <c r="BE416" i="10"/>
  <c r="BE417" i="10"/>
  <c r="BE426" i="10"/>
  <c r="BE428" i="10"/>
  <c r="BE447" i="10"/>
  <c r="BE461" i="10"/>
  <c r="BE473" i="10"/>
  <c r="BE476" i="10"/>
  <c r="BE486" i="10"/>
  <c r="BE491" i="10"/>
  <c r="F128" i="10"/>
  <c r="BE142" i="10"/>
  <c r="BE172" i="10"/>
  <c r="BE179" i="10"/>
  <c r="BE195" i="10"/>
  <c r="BE197" i="10"/>
  <c r="BE201" i="10"/>
  <c r="BE203" i="10"/>
  <c r="BE205" i="10"/>
  <c r="BE209" i="10"/>
  <c r="BE213" i="10"/>
  <c r="BE227" i="10"/>
  <c r="BE232" i="10"/>
  <c r="BE235" i="10"/>
  <c r="BE245" i="10"/>
  <c r="BE255" i="10"/>
  <c r="BE257" i="10"/>
  <c r="BE272" i="10"/>
  <c r="BE282" i="10"/>
  <c r="BE287" i="10"/>
  <c r="BE310" i="10"/>
  <c r="BE312" i="10"/>
  <c r="BE323" i="10"/>
  <c r="BE332" i="10"/>
  <c r="BE362" i="10"/>
  <c r="BE364" i="10"/>
  <c r="BE369" i="10"/>
  <c r="BE383" i="10"/>
  <c r="BE409" i="10"/>
  <c r="BE412" i="10"/>
  <c r="BE419" i="10"/>
  <c r="BE449" i="10"/>
  <c r="BE457" i="10"/>
  <c r="BE459" i="10"/>
  <c r="BE470" i="10"/>
  <c r="BE493" i="10"/>
  <c r="BE497" i="10"/>
  <c r="E85" i="10"/>
  <c r="BE149" i="10"/>
  <c r="BE158" i="10"/>
  <c r="BE191" i="10"/>
  <c r="BE240" i="10"/>
  <c r="BE250" i="10"/>
  <c r="BE263" i="10"/>
  <c r="BE267" i="10"/>
  <c r="BE269" i="10"/>
  <c r="BE274" i="10"/>
  <c r="BE277" i="10"/>
  <c r="BE280" i="10"/>
  <c r="BE290" i="10"/>
  <c r="BE314" i="10"/>
  <c r="BE342" i="10"/>
  <c r="BE347" i="10"/>
  <c r="BE354" i="10"/>
  <c r="BE376" i="10"/>
  <c r="BE378" i="10"/>
  <c r="BE407" i="10"/>
  <c r="BE430" i="10"/>
  <c r="BE432" i="10"/>
  <c r="BE435" i="10"/>
  <c r="BE440" i="10"/>
  <c r="BE441" i="10"/>
  <c r="BE453" i="10"/>
  <c r="BE458" i="10"/>
  <c r="BE466" i="10"/>
  <c r="BE478" i="10"/>
  <c r="BE484" i="10"/>
  <c r="BE134" i="10"/>
  <c r="BE137" i="10"/>
  <c r="BE139" i="10"/>
  <c r="BE145" i="10"/>
  <c r="BE154" i="10"/>
  <c r="BE218" i="10"/>
  <c r="BE221" i="10"/>
  <c r="BE258" i="10"/>
  <c r="BE259" i="10"/>
  <c r="BE261" i="10"/>
  <c r="BE265" i="10"/>
  <c r="BE285" i="10"/>
  <c r="BE297" i="10"/>
  <c r="BE304" i="10"/>
  <c r="BE308" i="10"/>
  <c r="BE337" i="10"/>
  <c r="BE385" i="10"/>
  <c r="BE389" i="10"/>
  <c r="BE395" i="10"/>
  <c r="BE398" i="10"/>
  <c r="BE406" i="10"/>
  <c r="BE414" i="10"/>
  <c r="BE421" i="10"/>
  <c r="BE424" i="10"/>
  <c r="BE443" i="10"/>
  <c r="BE444" i="10"/>
  <c r="BE445" i="10"/>
  <c r="BE451" i="10"/>
  <c r="BE455" i="10"/>
  <c r="BE462" i="10"/>
  <c r="BE463" i="10"/>
  <c r="BE465" i="10"/>
  <c r="BE468" i="10"/>
  <c r="BE482" i="10"/>
  <c r="BE489" i="10"/>
  <c r="BE500" i="10"/>
  <c r="BE503" i="10"/>
  <c r="BE509" i="10"/>
  <c r="BE511" i="10"/>
  <c r="F94" i="9"/>
  <c r="BE167" i="9"/>
  <c r="BE173" i="9"/>
  <c r="BE185" i="9"/>
  <c r="BE189" i="9"/>
  <c r="BE194" i="9"/>
  <c r="BE196" i="9"/>
  <c r="BE218" i="9"/>
  <c r="BE240" i="9"/>
  <c r="BE244" i="9"/>
  <c r="BE257" i="9"/>
  <c r="BE260" i="9"/>
  <c r="BE266" i="9"/>
  <c r="BE277" i="9"/>
  <c r="BE279" i="9"/>
  <c r="BE281" i="9"/>
  <c r="J94" i="9"/>
  <c r="J125" i="9"/>
  <c r="BE136" i="9"/>
  <c r="BE142" i="9"/>
  <c r="BE146" i="9"/>
  <c r="BE148" i="9"/>
  <c r="BE165" i="9"/>
  <c r="BE169" i="9"/>
  <c r="BE171" i="9"/>
  <c r="BE175" i="9"/>
  <c r="BE179" i="9"/>
  <c r="BE181" i="9"/>
  <c r="BE206" i="9"/>
  <c r="BE220" i="9"/>
  <c r="BE222" i="9"/>
  <c r="BE248" i="9"/>
  <c r="BE309" i="9"/>
  <c r="BE311" i="9"/>
  <c r="BE313" i="9"/>
  <c r="BE321" i="9"/>
  <c r="BE332" i="9"/>
  <c r="BE340" i="9"/>
  <c r="BE349" i="9"/>
  <c r="BE351" i="9"/>
  <c r="BE355" i="9"/>
  <c r="BE361" i="9"/>
  <c r="BE369" i="9"/>
  <c r="BE373" i="9"/>
  <c r="BE377" i="9"/>
  <c r="BE381" i="9"/>
  <c r="BE390" i="9"/>
  <c r="BE397" i="9"/>
  <c r="BE399" i="9"/>
  <c r="BE403" i="9"/>
  <c r="BE150" i="9"/>
  <c r="BE154" i="9"/>
  <c r="BE156" i="9"/>
  <c r="BE187" i="9"/>
  <c r="BE191" i="9"/>
  <c r="BE200" i="9"/>
  <c r="BE202" i="9"/>
  <c r="BE216" i="9"/>
  <c r="BE238" i="9"/>
  <c r="BE242" i="9"/>
  <c r="BE250" i="9"/>
  <c r="BE262" i="9"/>
  <c r="BE268" i="9"/>
  <c r="BE270" i="9"/>
  <c r="BE273" i="9"/>
  <c r="BE275" i="9"/>
  <c r="BE285" i="9"/>
  <c r="BE291" i="9"/>
  <c r="BE293" i="9"/>
  <c r="BE296" i="9"/>
  <c r="BE299" i="9"/>
  <c r="BE307" i="9"/>
  <c r="BE315" i="9"/>
  <c r="BE317" i="9"/>
  <c r="BE319" i="9"/>
  <c r="BE323" i="9"/>
  <c r="BE329" i="9"/>
  <c r="BE338" i="9"/>
  <c r="BE346" i="9"/>
  <c r="BE359" i="9"/>
  <c r="BE371" i="9"/>
  <c r="BE375" i="9"/>
  <c r="BE384" i="9"/>
  <c r="BE392" i="9"/>
  <c r="BE401" i="9"/>
  <c r="BE405" i="9"/>
  <c r="E85" i="9"/>
  <c r="BE134" i="9"/>
  <c r="BE138" i="9"/>
  <c r="BE140" i="9"/>
  <c r="BE144" i="9"/>
  <c r="BE152" i="9"/>
  <c r="BE159" i="9"/>
  <c r="BE161" i="9"/>
  <c r="BE177" i="9"/>
  <c r="BE183" i="9"/>
  <c r="BE204" i="9"/>
  <c r="BE208" i="9"/>
  <c r="BE210" i="9"/>
  <c r="BE212" i="9"/>
  <c r="BE214" i="9"/>
  <c r="BE225" i="9"/>
  <c r="BE228" i="9"/>
  <c r="BE230" i="9"/>
  <c r="BE234" i="9"/>
  <c r="BE236" i="9"/>
  <c r="BE246" i="9"/>
  <c r="BE252" i="9"/>
  <c r="BE254" i="9"/>
  <c r="BE264" i="9"/>
  <c r="BE283" i="9"/>
  <c r="BE287" i="9"/>
  <c r="BE289" i="9"/>
  <c r="BE301" i="9"/>
  <c r="BE305" i="9"/>
  <c r="BE325" i="9"/>
  <c r="BE327" i="9"/>
  <c r="BE336" i="9"/>
  <c r="BE342" i="9"/>
  <c r="BE344" i="9"/>
  <c r="BE353" i="9"/>
  <c r="BE357" i="9"/>
  <c r="BE363" i="9"/>
  <c r="BE365" i="9"/>
  <c r="BE379" i="9"/>
  <c r="BE386" i="9"/>
  <c r="BE395" i="9"/>
  <c r="E85" i="8"/>
  <c r="J91" i="8"/>
  <c r="F122" i="8"/>
  <c r="BE128" i="8"/>
  <c r="BE130" i="8"/>
  <c r="BE155" i="8"/>
  <c r="BE157" i="8"/>
  <c r="BE161" i="8"/>
  <c r="BE173" i="8"/>
  <c r="BE177" i="8"/>
  <c r="BE181" i="8"/>
  <c r="BE213" i="8"/>
  <c r="BE224" i="8"/>
  <c r="BE235" i="8"/>
  <c r="BE237" i="8"/>
  <c r="J122" i="8"/>
  <c r="BE133" i="8"/>
  <c r="BE141" i="8"/>
  <c r="BE149" i="8"/>
  <c r="BE184" i="8"/>
  <c r="BE216" i="8"/>
  <c r="BE219" i="8"/>
  <c r="BE226" i="8"/>
  <c r="BE246" i="8"/>
  <c r="BE249" i="8"/>
  <c r="BE255" i="8"/>
  <c r="BE269" i="8"/>
  <c r="BE135" i="8"/>
  <c r="BE138" i="8"/>
  <c r="BE152" i="8"/>
  <c r="BE159" i="8"/>
  <c r="BE169" i="8"/>
  <c r="BE171" i="8"/>
  <c r="BE187" i="8"/>
  <c r="BE192" i="8"/>
  <c r="BE199" i="8"/>
  <c r="BE208" i="8"/>
  <c r="BE222" i="8"/>
  <c r="BE231" i="8"/>
  <c r="BE259" i="8"/>
  <c r="BE261" i="8"/>
  <c r="BE267" i="8"/>
  <c r="BE163" i="8"/>
  <c r="BE165" i="8"/>
  <c r="BE167" i="8"/>
  <c r="BE175" i="8"/>
  <c r="BE179" i="8"/>
  <c r="BE189" i="8"/>
  <c r="BE195" i="8"/>
  <c r="BE197" i="8"/>
  <c r="BE201" i="8"/>
  <c r="BE203" i="8"/>
  <c r="BE205" i="8"/>
  <c r="BE228" i="8"/>
  <c r="BE229" i="8"/>
  <c r="BE240" i="8"/>
  <c r="BE243" i="8"/>
  <c r="BE252" i="8"/>
  <c r="BE264" i="8"/>
  <c r="BE272" i="8"/>
  <c r="BE274" i="8"/>
  <c r="BE277" i="8"/>
  <c r="J91" i="7"/>
  <c r="J94" i="7"/>
  <c r="F124" i="7"/>
  <c r="BE144" i="7"/>
  <c r="BE154" i="7"/>
  <c r="BE155" i="7"/>
  <c r="BE157" i="7"/>
  <c r="BE160" i="7"/>
  <c r="BE180" i="7"/>
  <c r="BE199" i="7"/>
  <c r="BE210" i="7"/>
  <c r="BE216" i="7"/>
  <c r="BE240" i="7"/>
  <c r="BE242" i="7"/>
  <c r="BE248" i="7"/>
  <c r="BE252" i="7"/>
  <c r="BE255" i="7"/>
  <c r="BE273" i="7"/>
  <c r="BE278" i="7"/>
  <c r="BE295" i="7"/>
  <c r="BE308" i="7"/>
  <c r="BE319" i="7"/>
  <c r="BE333" i="7"/>
  <c r="BE363" i="7"/>
  <c r="BE375" i="7"/>
  <c r="BE381" i="7"/>
  <c r="BE382" i="7"/>
  <c r="BE385" i="7"/>
  <c r="BE388" i="7"/>
  <c r="BE407" i="7"/>
  <c r="BE416" i="7"/>
  <c r="BE425" i="7"/>
  <c r="BE440" i="7"/>
  <c r="BE454" i="7"/>
  <c r="BE488" i="7"/>
  <c r="BE493" i="7"/>
  <c r="BE507" i="7"/>
  <c r="BE521" i="7"/>
  <c r="BE523" i="7"/>
  <c r="BE526" i="7"/>
  <c r="BE527" i="7"/>
  <c r="BE531" i="7"/>
  <c r="BE536" i="7"/>
  <c r="BE547" i="7"/>
  <c r="BE550" i="7"/>
  <c r="BE562" i="7"/>
  <c r="BE567" i="7"/>
  <c r="BE569" i="7"/>
  <c r="BE584" i="7"/>
  <c r="BE586" i="7"/>
  <c r="BE600" i="7"/>
  <c r="BE604" i="7"/>
  <c r="BE606" i="7"/>
  <c r="BE607" i="7"/>
  <c r="BE609" i="7"/>
  <c r="BE130" i="7"/>
  <c r="BE134" i="7"/>
  <c r="BE139" i="7"/>
  <c r="BE168" i="7"/>
  <c r="BE188" i="7"/>
  <c r="BE193" i="7"/>
  <c r="BE204" i="7"/>
  <c r="BE231" i="7"/>
  <c r="BE246" i="7"/>
  <c r="BE258" i="7"/>
  <c r="BE266" i="7"/>
  <c r="BE269" i="7"/>
  <c r="BE275" i="7"/>
  <c r="BE327" i="7"/>
  <c r="BE377" i="7"/>
  <c r="BE379" i="7"/>
  <c r="BE400" i="7"/>
  <c r="BE410" i="7"/>
  <c r="BE419" i="7"/>
  <c r="BE445" i="7"/>
  <c r="BE449" i="7"/>
  <c r="BE459" i="7"/>
  <c r="BE465" i="7"/>
  <c r="BE467" i="7"/>
  <c r="BE482" i="7"/>
  <c r="BE494" i="7"/>
  <c r="BE499" i="7"/>
  <c r="BE524" i="7"/>
  <c r="BE533" i="7"/>
  <c r="BE538" i="7"/>
  <c r="BE542" i="7"/>
  <c r="BE573" i="7"/>
  <c r="BE578" i="7"/>
  <c r="BE580" i="7"/>
  <c r="J132" i="6"/>
  <c r="J100" i="6" s="1"/>
  <c r="BE132" i="7"/>
  <c r="BE136" i="7"/>
  <c r="BE147" i="7"/>
  <c r="BE148" i="7"/>
  <c r="BE151" i="7"/>
  <c r="BE163" i="7"/>
  <c r="BE182" i="7"/>
  <c r="BE185" i="7"/>
  <c r="BE190" i="7"/>
  <c r="BE196" i="7"/>
  <c r="BE218" i="7"/>
  <c r="BE237" i="7"/>
  <c r="BE250" i="7"/>
  <c r="BE260" i="7"/>
  <c r="BE264" i="7"/>
  <c r="BE270" i="7"/>
  <c r="BE283" i="7"/>
  <c r="BE290" i="7"/>
  <c r="BE293" i="7"/>
  <c r="BE313" i="7"/>
  <c r="BE342" i="7"/>
  <c r="BE359" i="7"/>
  <c r="BE361" i="7"/>
  <c r="BE371" i="7"/>
  <c r="BE391" i="7"/>
  <c r="BE394" i="7"/>
  <c r="BE397" i="7"/>
  <c r="BE413" i="7"/>
  <c r="BE461" i="7"/>
  <c r="BE463" i="7"/>
  <c r="BE472" i="7"/>
  <c r="BE491" i="7"/>
  <c r="BE505" i="7"/>
  <c r="BE513" i="7"/>
  <c r="BE515" i="7"/>
  <c r="BE520" i="7"/>
  <c r="BE541" i="7"/>
  <c r="BE552" i="7"/>
  <c r="BE565" i="7"/>
  <c r="BE571" i="7"/>
  <c r="BE581" i="7"/>
  <c r="BE589" i="7"/>
  <c r="BE590" i="7"/>
  <c r="BE597" i="7"/>
  <c r="BE598" i="7"/>
  <c r="BE602" i="7"/>
  <c r="E85" i="7"/>
  <c r="BE142" i="7"/>
  <c r="BE166" i="7"/>
  <c r="BE201" i="7"/>
  <c r="BE206" i="7"/>
  <c r="BE209" i="7"/>
  <c r="BE221" i="7"/>
  <c r="BE225" i="7"/>
  <c r="BE228" i="7"/>
  <c r="BE234" i="7"/>
  <c r="BE238" i="7"/>
  <c r="BE244" i="7"/>
  <c r="BE256" i="7"/>
  <c r="BE262" i="7"/>
  <c r="BE280" i="7"/>
  <c r="BE285" i="7"/>
  <c r="BE288" i="7"/>
  <c r="BE298" i="7"/>
  <c r="BE300" i="7"/>
  <c r="BE303" i="7"/>
  <c r="BE305" i="7"/>
  <c r="BE310" i="7"/>
  <c r="BE316" i="7"/>
  <c r="BE330" i="7"/>
  <c r="BE335" i="7"/>
  <c r="BE338" i="7"/>
  <c r="BE349" i="7"/>
  <c r="BE356" i="7"/>
  <c r="BE365" i="7"/>
  <c r="BE367" i="7"/>
  <c r="BE369" i="7"/>
  <c r="BE373" i="7"/>
  <c r="BE403" i="7"/>
  <c r="BE422" i="7"/>
  <c r="BE431" i="7"/>
  <c r="BE434" i="7"/>
  <c r="BE437" i="7"/>
  <c r="BE452" i="7"/>
  <c r="BE456" i="7"/>
  <c r="BE469" i="7"/>
  <c r="BE470" i="7"/>
  <c r="BE474" i="7"/>
  <c r="BE477" i="7"/>
  <c r="BE486" i="7"/>
  <c r="BE490" i="7"/>
  <c r="BE498" i="7"/>
  <c r="BE500" i="7"/>
  <c r="BE501" i="7"/>
  <c r="BE502" i="7"/>
  <c r="BE504" i="7"/>
  <c r="BE509" i="7"/>
  <c r="BE510" i="7"/>
  <c r="BE517" i="7"/>
  <c r="BE545" i="7"/>
  <c r="BE555" i="7"/>
  <c r="BE557" i="7"/>
  <c r="BE560" i="7"/>
  <c r="BE576" i="7"/>
  <c r="BE592" i="7"/>
  <c r="BE595" i="7"/>
  <c r="BE596" i="7"/>
  <c r="BK130" i="5"/>
  <c r="BK129" i="5"/>
  <c r="J129" i="5" s="1"/>
  <c r="J32" i="5" s="1"/>
  <c r="E85" i="6"/>
  <c r="J91" i="6"/>
  <c r="BE138" i="6"/>
  <c r="BE160" i="6"/>
  <c r="BE180" i="6"/>
  <c r="BE213" i="6"/>
  <c r="BE215" i="6"/>
  <c r="BE218" i="6"/>
  <c r="BE227" i="6"/>
  <c r="BE233" i="6"/>
  <c r="BE235" i="6"/>
  <c r="BE238" i="6"/>
  <c r="BE245" i="6"/>
  <c r="BE259" i="6"/>
  <c r="BE262" i="6"/>
  <c r="BE264" i="6"/>
  <c r="BE287" i="6"/>
  <c r="BE292" i="6"/>
  <c r="BE294" i="6"/>
  <c r="BE298" i="6"/>
  <c r="BE302" i="6"/>
  <c r="BE305" i="6"/>
  <c r="BE308" i="6"/>
  <c r="BE313" i="6"/>
  <c r="BE323" i="6"/>
  <c r="BE334" i="6"/>
  <c r="BE344" i="6"/>
  <c r="BE354" i="6"/>
  <c r="BE372" i="6"/>
  <c r="BE375" i="6"/>
  <c r="J127" i="6"/>
  <c r="BE133" i="6"/>
  <c r="BE135" i="6"/>
  <c r="BE153" i="6"/>
  <c r="BE155" i="6"/>
  <c r="BE158" i="6"/>
  <c r="BE162" i="6"/>
  <c r="BE185" i="6"/>
  <c r="BE270" i="6"/>
  <c r="BE279" i="6"/>
  <c r="BE285" i="6"/>
  <c r="BE296" i="6"/>
  <c r="BE315" i="6"/>
  <c r="BE319" i="6"/>
  <c r="BE327" i="6"/>
  <c r="BE330" i="6"/>
  <c r="BE332" i="6"/>
  <c r="BE336" i="6"/>
  <c r="BE341" i="6"/>
  <c r="BE349" i="6"/>
  <c r="BE351" i="6"/>
  <c r="BE356" i="6"/>
  <c r="BE362" i="6"/>
  <c r="BE363" i="6"/>
  <c r="BE379" i="6"/>
  <c r="BE382" i="6"/>
  <c r="BE384" i="6"/>
  <c r="F127" i="6"/>
  <c r="BE140" i="6"/>
  <c r="BE151" i="6"/>
  <c r="BE190" i="6"/>
  <c r="BE199" i="6"/>
  <c r="BE207" i="6"/>
  <c r="BE224" i="6"/>
  <c r="BE229" i="6"/>
  <c r="BE242" i="6"/>
  <c r="BE247" i="6"/>
  <c r="BE249" i="6"/>
  <c r="BE251" i="6"/>
  <c r="BE253" i="6"/>
  <c r="BE256" i="6"/>
  <c r="BE273" i="6"/>
  <c r="BE282" i="6"/>
  <c r="BE310" i="6"/>
  <c r="BE312" i="6"/>
  <c r="BE317" i="6"/>
  <c r="BE325" i="6"/>
  <c r="BE353" i="6"/>
  <c r="BE357" i="6"/>
  <c r="BE360" i="6"/>
  <c r="BE365" i="6"/>
  <c r="BE368" i="6"/>
  <c r="BE377" i="6"/>
  <c r="BE144" i="6"/>
  <c r="BE146" i="6"/>
  <c r="BE149" i="6"/>
  <c r="BE171" i="6"/>
  <c r="BE193" i="6"/>
  <c r="BE196" i="6"/>
  <c r="BE204" i="6"/>
  <c r="BE210" i="6"/>
  <c r="BE221" i="6"/>
  <c r="BE231" i="6"/>
  <c r="BE236" i="6"/>
  <c r="BE240" i="6"/>
  <c r="BE267" i="6"/>
  <c r="BE276" i="6"/>
  <c r="BE289" i="6"/>
  <c r="BE291" i="6"/>
  <c r="BE321" i="6"/>
  <c r="BE337" i="6"/>
  <c r="BE342" i="6"/>
  <c r="BE346" i="6"/>
  <c r="BE370" i="6"/>
  <c r="J1004" i="4"/>
  <c r="J110" i="4" s="1"/>
  <c r="J91" i="5"/>
  <c r="J94" i="5"/>
  <c r="F126" i="5"/>
  <c r="BE140" i="5"/>
  <c r="BE143" i="5"/>
  <c r="BE148" i="5"/>
  <c r="BE172" i="5"/>
  <c r="BE174" i="5"/>
  <c r="BE178" i="5"/>
  <c r="BE188" i="5"/>
  <c r="BE194" i="5"/>
  <c r="BE200" i="5"/>
  <c r="BE204" i="5"/>
  <c r="BE218" i="5"/>
  <c r="BE220" i="5"/>
  <c r="BE224" i="5"/>
  <c r="BE232" i="5"/>
  <c r="BE238" i="5"/>
  <c r="BE257" i="5"/>
  <c r="BE261" i="5"/>
  <c r="BE282" i="5"/>
  <c r="BE322" i="5"/>
  <c r="BE333" i="5"/>
  <c r="BE350" i="5"/>
  <c r="BE352" i="5"/>
  <c r="BE356" i="5"/>
  <c r="BE360" i="5"/>
  <c r="BE374" i="5"/>
  <c r="BE378" i="5"/>
  <c r="BE382" i="5"/>
  <c r="BE394" i="5"/>
  <c r="BE413" i="5"/>
  <c r="BE415" i="5"/>
  <c r="BE417" i="5"/>
  <c r="BE431" i="5"/>
  <c r="BE435" i="5"/>
  <c r="BE445" i="5"/>
  <c r="BE451" i="5"/>
  <c r="BE459" i="5"/>
  <c r="BE489" i="5"/>
  <c r="BE496" i="5"/>
  <c r="BE507" i="5"/>
  <c r="BE509" i="5"/>
  <c r="BE515" i="5"/>
  <c r="BE518" i="5"/>
  <c r="BE521" i="5"/>
  <c r="BE524" i="5"/>
  <c r="E117" i="5"/>
  <c r="BE132" i="5"/>
  <c r="BE154" i="5"/>
  <c r="BE160" i="5"/>
  <c r="BE190" i="5"/>
  <c r="BE198" i="5"/>
  <c r="BE202" i="5"/>
  <c r="BE208" i="5"/>
  <c r="BE222" i="5"/>
  <c r="BE226" i="5"/>
  <c r="BE242" i="5"/>
  <c r="BE253" i="5"/>
  <c r="BE255" i="5"/>
  <c r="BE271" i="5"/>
  <c r="BE278" i="5"/>
  <c r="BE284" i="5"/>
  <c r="BE304" i="5"/>
  <c r="BE325" i="5"/>
  <c r="BE329" i="5"/>
  <c r="BE337" i="5"/>
  <c r="BE358" i="5"/>
  <c r="BE366" i="5"/>
  <c r="BE368" i="5"/>
  <c r="BE370" i="5"/>
  <c r="BE372" i="5"/>
  <c r="BE384" i="5"/>
  <c r="BE390" i="5"/>
  <c r="BE407" i="5"/>
  <c r="BE427" i="5"/>
  <c r="BE429" i="5"/>
  <c r="BE449" i="5"/>
  <c r="BE475" i="5"/>
  <c r="BE501" i="5"/>
  <c r="BE137" i="5"/>
  <c r="BE146" i="5"/>
  <c r="BE163" i="5"/>
  <c r="BE166" i="5"/>
  <c r="BE168" i="5"/>
  <c r="BE170" i="5"/>
  <c r="BE180" i="5"/>
  <c r="BE182" i="5"/>
  <c r="BE184" i="5"/>
  <c r="BE186" i="5"/>
  <c r="BE196" i="5"/>
  <c r="BE206" i="5"/>
  <c r="BE210" i="5"/>
  <c r="BE228" i="5"/>
  <c r="BE230" i="5"/>
  <c r="BE240" i="5"/>
  <c r="BE249" i="5"/>
  <c r="BE259" i="5"/>
  <c r="BE265" i="5"/>
  <c r="BE267" i="5"/>
  <c r="BE280" i="5"/>
  <c r="BE292" i="5"/>
  <c r="BE298" i="5"/>
  <c r="BE331" i="5"/>
  <c r="BE335" i="5"/>
  <c r="BE339" i="5"/>
  <c r="BE342" i="5"/>
  <c r="BE344" i="5"/>
  <c r="BE346" i="5"/>
  <c r="BE364" i="5"/>
  <c r="BE388" i="5"/>
  <c r="BE392" i="5"/>
  <c r="BE396" i="5"/>
  <c r="BE398" i="5"/>
  <c r="BE425" i="5"/>
  <c r="BE437" i="5"/>
  <c r="BE439" i="5"/>
  <c r="BE453" i="5"/>
  <c r="BE457" i="5"/>
  <c r="BE461" i="5"/>
  <c r="BE463" i="5"/>
  <c r="BE465" i="5"/>
  <c r="BE467" i="5"/>
  <c r="BE477" i="5"/>
  <c r="BE479" i="5"/>
  <c r="BE481" i="5"/>
  <c r="BE483" i="5"/>
  <c r="BE485" i="5"/>
  <c r="BE491" i="5"/>
  <c r="BE498" i="5"/>
  <c r="BE504" i="5"/>
  <c r="BE134" i="5"/>
  <c r="BE157" i="5"/>
  <c r="BE176" i="5"/>
  <c r="BE192" i="5"/>
  <c r="BE212" i="5"/>
  <c r="BE214" i="5"/>
  <c r="BE216" i="5"/>
  <c r="BE234" i="5"/>
  <c r="BE236" i="5"/>
  <c r="BE244" i="5"/>
  <c r="BE247" i="5"/>
  <c r="BE251" i="5"/>
  <c r="BE263" i="5"/>
  <c r="BE269" i="5"/>
  <c r="BE273" i="5"/>
  <c r="BE275" i="5"/>
  <c r="BE286" i="5"/>
  <c r="BE310" i="5"/>
  <c r="BE316" i="5"/>
  <c r="BE319" i="5"/>
  <c r="BE327" i="5"/>
  <c r="BE348" i="5"/>
  <c r="BE354" i="5"/>
  <c r="BE362" i="5"/>
  <c r="BE376" i="5"/>
  <c r="BE380" i="5"/>
  <c r="BE386" i="5"/>
  <c r="BE400" i="5"/>
  <c r="BE402" i="5"/>
  <c r="BE404" i="5"/>
  <c r="BE409" i="5"/>
  <c r="BE411" i="5"/>
  <c r="BE419" i="5"/>
  <c r="BE421" i="5"/>
  <c r="BE423" i="5"/>
  <c r="BE433" i="5"/>
  <c r="BE441" i="5"/>
  <c r="BE443" i="5"/>
  <c r="BE447" i="5"/>
  <c r="BE455" i="5"/>
  <c r="BE469" i="5"/>
  <c r="BE472" i="5"/>
  <c r="BE473" i="5"/>
  <c r="BE487" i="5"/>
  <c r="BE493" i="5"/>
  <c r="BE512" i="5"/>
  <c r="J145" i="4"/>
  <c r="J148" i="4"/>
  <c r="BE187" i="4"/>
  <c r="BE191" i="4"/>
  <c r="BE195" i="4"/>
  <c r="BE200" i="4"/>
  <c r="BE264" i="4"/>
  <c r="BE336" i="4"/>
  <c r="BE377" i="4"/>
  <c r="BE382" i="4"/>
  <c r="BE397" i="4"/>
  <c r="BE399" i="4"/>
  <c r="BE423" i="4"/>
  <c r="BE446" i="4"/>
  <c r="BE469" i="4"/>
  <c r="BE518" i="4"/>
  <c r="BE566" i="4"/>
  <c r="BE718" i="4"/>
  <c r="BE806" i="4"/>
  <c r="BE828" i="4"/>
  <c r="BE871" i="4"/>
  <c r="BE893" i="4"/>
  <c r="BE956" i="4"/>
  <c r="BE977" i="4"/>
  <c r="BE1009" i="4"/>
  <c r="BE1011" i="4"/>
  <c r="BE1020" i="4"/>
  <c r="BE1040" i="4"/>
  <c r="BE1075" i="4"/>
  <c r="BE1080" i="4"/>
  <c r="BE1094" i="4"/>
  <c r="BE1121" i="4"/>
  <c r="BE1130" i="4"/>
  <c r="BE1145" i="4"/>
  <c r="BE1148" i="4"/>
  <c r="BE1164" i="4"/>
  <c r="BE1189" i="4"/>
  <c r="BE1194" i="4"/>
  <c r="BE1198" i="4"/>
  <c r="BE1213" i="4"/>
  <c r="BE1242" i="4"/>
  <c r="BE1258" i="4"/>
  <c r="BE1289" i="4"/>
  <c r="BE1306" i="4"/>
  <c r="BE1310" i="4"/>
  <c r="BE1325" i="4"/>
  <c r="BE1330" i="4"/>
  <c r="BE1378" i="4"/>
  <c r="BE1380" i="4"/>
  <c r="BE1405" i="4"/>
  <c r="BE1407" i="4"/>
  <c r="BE1409" i="4"/>
  <c r="BE1420" i="4"/>
  <c r="BE1468" i="4"/>
  <c r="BE1499" i="4"/>
  <c r="BE1506" i="4"/>
  <c r="BE1522" i="4"/>
  <c r="BE1569" i="4"/>
  <c r="BE1628" i="4"/>
  <c r="BE1659" i="4"/>
  <c r="BE1664" i="4"/>
  <c r="BE1697" i="4"/>
  <c r="BE1703" i="4"/>
  <c r="BE1704" i="4"/>
  <c r="BE1710" i="4"/>
  <c r="BE1762" i="4"/>
  <c r="BE1767" i="4"/>
  <c r="BE1770" i="4"/>
  <c r="BE1779" i="4"/>
  <c r="BE1781" i="4"/>
  <c r="BE1787" i="4"/>
  <c r="BE1789" i="4"/>
  <c r="BE1818" i="4"/>
  <c r="BE1832" i="4"/>
  <c r="BE1834" i="4"/>
  <c r="BE1859" i="4"/>
  <c r="BE1861" i="4"/>
  <c r="BE1863" i="4"/>
  <c r="BE1870" i="4"/>
  <c r="BE1872" i="4"/>
  <c r="BE1875" i="4"/>
  <c r="BE1876" i="4"/>
  <c r="BE1901" i="4"/>
  <c r="BE1981" i="4"/>
  <c r="E139" i="4"/>
  <c r="BE154" i="4"/>
  <c r="BE174" i="4"/>
  <c r="BE258" i="4"/>
  <c r="BE272" i="4"/>
  <c r="BE301" i="4"/>
  <c r="BE343" i="4"/>
  <c r="BE350" i="4"/>
  <c r="BE384" i="4"/>
  <c r="BE414" i="4"/>
  <c r="BE418" i="4"/>
  <c r="BE457" i="4"/>
  <c r="BE480" i="4"/>
  <c r="BE488" i="4"/>
  <c r="BE511" i="4"/>
  <c r="BE598" i="4"/>
  <c r="BE640" i="4"/>
  <c r="BE644" i="4"/>
  <c r="BE678" i="4"/>
  <c r="BE734" i="4"/>
  <c r="BE754" i="4"/>
  <c r="BE769" i="4"/>
  <c r="BE777" i="4"/>
  <c r="BE789" i="4"/>
  <c r="BE808" i="4"/>
  <c r="BE816" i="4"/>
  <c r="BE864" i="4"/>
  <c r="BE888" i="4"/>
  <c r="BE905" i="4"/>
  <c r="BE970" i="4"/>
  <c r="BE982" i="4"/>
  <c r="BE994" i="4"/>
  <c r="BE997" i="4"/>
  <c r="BE1005" i="4"/>
  <c r="BE1026" i="4"/>
  <c r="BE1029" i="4"/>
  <c r="BE1030" i="4"/>
  <c r="BE1032" i="4"/>
  <c r="BE1055" i="4"/>
  <c r="BE1060" i="4"/>
  <c r="BE1084" i="4"/>
  <c r="BE1088" i="4"/>
  <c r="BE1089" i="4"/>
  <c r="BE1156" i="4"/>
  <c r="BE1161" i="4"/>
  <c r="BE1176" i="4"/>
  <c r="BE1223" i="4"/>
  <c r="BE1263" i="4"/>
  <c r="BE1265" i="4"/>
  <c r="BE1315" i="4"/>
  <c r="BE1342" i="4"/>
  <c r="BE1358" i="4"/>
  <c r="BE1374" i="4"/>
  <c r="BE1541" i="4"/>
  <c r="BE1583" i="4"/>
  <c r="BE1627" i="4"/>
  <c r="BE1642" i="4"/>
  <c r="BE1662" i="4"/>
  <c r="BE1667" i="4"/>
  <c r="BE1670" i="4"/>
  <c r="BE1680" i="4"/>
  <c r="BE1696" i="4"/>
  <c r="BE1698" i="4"/>
  <c r="BE1700" i="4"/>
  <c r="BE1701" i="4"/>
  <c r="BE1736" i="4"/>
  <c r="BE1753" i="4"/>
  <c r="BE1763" i="4"/>
  <c r="BE1773" i="4"/>
  <c r="BE1774" i="4"/>
  <c r="BE1791" i="4"/>
  <c r="BE1795" i="4"/>
  <c r="BE1796" i="4"/>
  <c r="BE1800" i="4"/>
  <c r="BE1837" i="4"/>
  <c r="BE1844" i="4"/>
  <c r="BE1846" i="4"/>
  <c r="BE1857" i="4"/>
  <c r="BE1886" i="4"/>
  <c r="BE1892" i="4"/>
  <c r="BE1908" i="4"/>
  <c r="BE1916" i="4"/>
  <c r="BE1920" i="4"/>
  <c r="BE1961" i="4"/>
  <c r="BE1977" i="4"/>
  <c r="BE166" i="4"/>
  <c r="BE172" i="4"/>
  <c r="BE232" i="4"/>
  <c r="BE306" i="4"/>
  <c r="BE321" i="4"/>
  <c r="BE329" i="4"/>
  <c r="BE348" i="4"/>
  <c r="BE352" i="4"/>
  <c r="BE373" i="4"/>
  <c r="BE500" i="4"/>
  <c r="BE507" i="4"/>
  <c r="BE522" i="4"/>
  <c r="BE527" i="4"/>
  <c r="BE533" i="4"/>
  <c r="BE592" i="4"/>
  <c r="BE604" i="4"/>
  <c r="BE665" i="4"/>
  <c r="BE669" i="4"/>
  <c r="BE682" i="4"/>
  <c r="BE699" i="4"/>
  <c r="BE765" i="4"/>
  <c r="BE779" i="4"/>
  <c r="BE784" i="4"/>
  <c r="BE821" i="4"/>
  <c r="BE844" i="4"/>
  <c r="BE862" i="4"/>
  <c r="BE914" i="4"/>
  <c r="BE916" i="4"/>
  <c r="BE954" i="4"/>
  <c r="BE972" i="4"/>
  <c r="BE987" i="4"/>
  <c r="BE996" i="4"/>
  <c r="BE1016" i="4"/>
  <c r="BE1024" i="4"/>
  <c r="BE1047" i="4"/>
  <c r="BE1086" i="4"/>
  <c r="BE1090" i="4"/>
  <c r="BE1091" i="4"/>
  <c r="BE1098" i="4"/>
  <c r="BE1112" i="4"/>
  <c r="BE1132" i="4"/>
  <c r="BE1135" i="4"/>
  <c r="BE1140" i="4"/>
  <c r="BE1185" i="4"/>
  <c r="BE1203" i="4"/>
  <c r="BE1227" i="4"/>
  <c r="BE1237" i="4"/>
  <c r="BE1247" i="4"/>
  <c r="BE1352" i="4"/>
  <c r="BE1400" i="4"/>
  <c r="BE1428" i="4"/>
  <c r="BE1435" i="4"/>
  <c r="BE1472" i="4"/>
  <c r="BE1485" i="4"/>
  <c r="BE1550" i="4"/>
  <c r="BE1567" i="4"/>
  <c r="BE1622" i="4"/>
  <c r="BE1674" i="4"/>
  <c r="BE1677" i="4"/>
  <c r="BE1699" i="4"/>
  <c r="BE1714" i="4"/>
  <c r="BE1743" i="4"/>
  <c r="BE1768" i="4"/>
  <c r="BE1771" i="4"/>
  <c r="BE1783" i="4"/>
  <c r="BE1785" i="4"/>
  <c r="BE1793" i="4"/>
  <c r="BE1810" i="4"/>
  <c r="BE1816" i="4"/>
  <c r="BE1864" i="4"/>
  <c r="BE1868" i="4"/>
  <c r="BE1873" i="4"/>
  <c r="BE1874" i="4"/>
  <c r="BE1879" i="4"/>
  <c r="BE1910" i="4"/>
  <c r="BE1912" i="4"/>
  <c r="BE1918" i="4"/>
  <c r="BE1958" i="4"/>
  <c r="BE1973" i="4"/>
  <c r="BE1975" i="4"/>
  <c r="BE1979" i="4"/>
  <c r="BE1984" i="4"/>
  <c r="BE2051" i="4"/>
  <c r="BE2053" i="4"/>
  <c r="BE2061" i="4"/>
  <c r="BE2128" i="4"/>
  <c r="BE2130" i="4"/>
  <c r="BE2133" i="4"/>
  <c r="BE2138" i="4"/>
  <c r="BE2149" i="4"/>
  <c r="BE2284" i="4"/>
  <c r="BE2287" i="4"/>
  <c r="BE2288" i="4"/>
  <c r="BE2292" i="4"/>
  <c r="BE2302" i="4"/>
  <c r="BE2305" i="4"/>
  <c r="BE2307" i="4"/>
  <c r="BE2308" i="4"/>
  <c r="F94" i="4"/>
  <c r="BE179" i="4"/>
  <c r="BE214" i="4"/>
  <c r="BE220" i="4"/>
  <c r="BE244" i="4"/>
  <c r="BE269" i="4"/>
  <c r="BE281" i="4"/>
  <c r="BE285" i="4"/>
  <c r="BE356" i="4"/>
  <c r="BE425" i="4"/>
  <c r="BE465" i="4"/>
  <c r="BE472" i="4"/>
  <c r="BE600" i="4"/>
  <c r="BE695" i="4"/>
  <c r="BE714" i="4"/>
  <c r="BE729" i="4"/>
  <c r="BE758" i="4"/>
  <c r="BE801" i="4"/>
  <c r="BE830" i="4"/>
  <c r="BE842" i="4"/>
  <c r="BE912" i="4"/>
  <c r="BE958" i="4"/>
  <c r="BE989" i="4"/>
  <c r="BE1002" i="4"/>
  <c r="BE1022" i="4"/>
  <c r="BE1045" i="4"/>
  <c r="BE1048" i="4"/>
  <c r="BE1049" i="4"/>
  <c r="BE1116" i="4"/>
  <c r="BE1152" i="4"/>
  <c r="BE1160" i="4"/>
  <c r="BE1180" i="4"/>
  <c r="BE1207" i="4"/>
  <c r="BE1217" i="4"/>
  <c r="BE1230" i="4"/>
  <c r="BE1252" i="4"/>
  <c r="BE1285" i="4"/>
  <c r="BE1294" i="4"/>
  <c r="BE1299" i="4"/>
  <c r="BE1334" i="4"/>
  <c r="BE1337" i="4"/>
  <c r="BE1347" i="4"/>
  <c r="BE1360" i="4"/>
  <c r="BE1416" i="4"/>
  <c r="BE1433" i="4"/>
  <c r="BE1459" i="4"/>
  <c r="BE1489" i="4"/>
  <c r="BE1492" i="4"/>
  <c r="BE1546" i="4"/>
  <c r="BE1590" i="4"/>
  <c r="BE1603" i="4"/>
  <c r="BE1633" i="4"/>
  <c r="BE1640" i="4"/>
  <c r="BE1665" i="4"/>
  <c r="BE1668" i="4"/>
  <c r="BE1679" i="4"/>
  <c r="BE1694" i="4"/>
  <c r="BE1695" i="4"/>
  <c r="BE1702" i="4"/>
  <c r="BE1705" i="4"/>
  <c r="BE1709" i="4"/>
  <c r="BE1715" i="4"/>
  <c r="BE1738" i="4"/>
  <c r="BE1748" i="4"/>
  <c r="BE1755" i="4"/>
  <c r="BE1760" i="4"/>
  <c r="BE1764" i="4"/>
  <c r="BE1766" i="4"/>
  <c r="BE1798" i="4"/>
  <c r="BE1805" i="4"/>
  <c r="BE1853" i="4"/>
  <c r="BE1855" i="4"/>
  <c r="BE1866" i="4"/>
  <c r="BE1889" i="4"/>
  <c r="BE1903" i="4"/>
  <c r="BE2055" i="4"/>
  <c r="BE2059" i="4"/>
  <c r="F94" i="3"/>
  <c r="BE151" i="3"/>
  <c r="BE164" i="3"/>
  <c r="BE184" i="3"/>
  <c r="BE195" i="3"/>
  <c r="BE200" i="3"/>
  <c r="BE237" i="3"/>
  <c r="BE274" i="3"/>
  <c r="BE282" i="3"/>
  <c r="BE356" i="3"/>
  <c r="BE500" i="3"/>
  <c r="BE523" i="3"/>
  <c r="BE583" i="3"/>
  <c r="BE613" i="3"/>
  <c r="BE630" i="3"/>
  <c r="BE764" i="3"/>
  <c r="BE811" i="3"/>
  <c r="BE815" i="3"/>
  <c r="BE853" i="3"/>
  <c r="BE932" i="3"/>
  <c r="BE953" i="3"/>
  <c r="BE971" i="3"/>
  <c r="BE972" i="3"/>
  <c r="BE997" i="3"/>
  <c r="BE1040" i="3"/>
  <c r="BE1045" i="3"/>
  <c r="BE1054" i="3"/>
  <c r="BE1123" i="3"/>
  <c r="BE1146" i="3"/>
  <c r="BE1162" i="3"/>
  <c r="BE1188" i="3"/>
  <c r="BE1195" i="3"/>
  <c r="BE1209" i="3"/>
  <c r="E131" i="3"/>
  <c r="BE171" i="3"/>
  <c r="BE224" i="3"/>
  <c r="BE226" i="3"/>
  <c r="BE230" i="3"/>
  <c r="BE265" i="3"/>
  <c r="BE278" i="3"/>
  <c r="BE280" i="3"/>
  <c r="BE311" i="3"/>
  <c r="BE320" i="3"/>
  <c r="BE327" i="3"/>
  <c r="BE370" i="3"/>
  <c r="BE384" i="3"/>
  <c r="BE394" i="3"/>
  <c r="BE477" i="3"/>
  <c r="BE505" i="3"/>
  <c r="BE529" i="3"/>
  <c r="BE537" i="3"/>
  <c r="BE556" i="3"/>
  <c r="BE574" i="3"/>
  <c r="BE595" i="3"/>
  <c r="BE769" i="3"/>
  <c r="BE843" i="3"/>
  <c r="BE861" i="3"/>
  <c r="BE937" i="3"/>
  <c r="BE977" i="3"/>
  <c r="BE1069" i="3"/>
  <c r="BE1178" i="3"/>
  <c r="BE1190" i="3"/>
  <c r="J94" i="3"/>
  <c r="J137" i="3"/>
  <c r="BE146" i="3"/>
  <c r="BE153" i="3"/>
  <c r="BE178" i="3"/>
  <c r="BE209" i="3"/>
  <c r="BE228" i="3"/>
  <c r="BE284" i="3"/>
  <c r="BE302" i="3"/>
  <c r="BE306" i="3"/>
  <c r="BE344" i="3"/>
  <c r="BE389" i="3"/>
  <c r="BE451" i="3"/>
  <c r="BE481" i="3"/>
  <c r="BE491" i="3"/>
  <c r="BE563" i="3"/>
  <c r="BE606" i="3"/>
  <c r="BE608" i="3"/>
  <c r="BE773" i="3"/>
  <c r="BE809" i="3"/>
  <c r="BE826" i="3"/>
  <c r="BE831" i="3"/>
  <c r="BE836" i="3"/>
  <c r="BE848" i="3"/>
  <c r="BE876" i="3"/>
  <c r="BE897" i="3"/>
  <c r="BE939" i="3"/>
  <c r="BE950" i="3"/>
  <c r="BE958" i="3"/>
  <c r="BE1023" i="3"/>
  <c r="BE1026" i="3"/>
  <c r="BE1088" i="3"/>
  <c r="BE1090" i="3"/>
  <c r="BE1098" i="3"/>
  <c r="BE1176" i="3"/>
  <c r="BE1211" i="3"/>
  <c r="BE1218" i="3"/>
  <c r="BE1362" i="3"/>
  <c r="BE162" i="3"/>
  <c r="BE221" i="3"/>
  <c r="BE269" i="3"/>
  <c r="BE304" i="3"/>
  <c r="BE307" i="3"/>
  <c r="BE407" i="3"/>
  <c r="BE486" i="3"/>
  <c r="BE512" i="3"/>
  <c r="BE615" i="3"/>
  <c r="BE625" i="3"/>
  <c r="BE642" i="3"/>
  <c r="BE651" i="3"/>
  <c r="BE759" i="3"/>
  <c r="BE799" i="3"/>
  <c r="BE801" i="3"/>
  <c r="BE805" i="3"/>
  <c r="BE857" i="3"/>
  <c r="BE914" i="3"/>
  <c r="BE923" i="3"/>
  <c r="BE941" i="3"/>
  <c r="BE944" i="3"/>
  <c r="BE947" i="3"/>
  <c r="BE979" i="3"/>
  <c r="BE988" i="3"/>
  <c r="BE990" i="3"/>
  <c r="BE995" i="3"/>
  <c r="BE1004" i="3"/>
  <c r="BE1183" i="3"/>
  <c r="BE1205" i="3"/>
  <c r="BE1207" i="3"/>
  <c r="BE1232" i="3"/>
  <c r="BE1353" i="3"/>
  <c r="BE1364" i="3"/>
  <c r="E85" i="2"/>
  <c r="J91" i="2"/>
  <c r="J94" i="2"/>
  <c r="BE125" i="2"/>
  <c r="BE127" i="2"/>
  <c r="BE137" i="2"/>
  <c r="BE141" i="2"/>
  <c r="BE143" i="2"/>
  <c r="BE145" i="2"/>
  <c r="BE147" i="2"/>
  <c r="BE149" i="2"/>
  <c r="BE151" i="2"/>
  <c r="BE153" i="2"/>
  <c r="BE157" i="2"/>
  <c r="F119" i="2"/>
  <c r="BE131" i="2"/>
  <c r="BE133" i="2"/>
  <c r="BE159" i="2"/>
  <c r="BE161" i="2"/>
  <c r="BE129" i="2"/>
  <c r="BE135" i="2"/>
  <c r="BE139" i="2"/>
  <c r="BE155" i="2"/>
  <c r="BE162" i="2"/>
  <c r="F39" i="2"/>
  <c r="BD96" i="1" s="1"/>
  <c r="BD95" i="1" s="1"/>
  <c r="F36" i="2"/>
  <c r="BA96" i="1" s="1"/>
  <c r="BA95" i="1" s="1"/>
  <c r="AW95" i="1" s="1"/>
  <c r="AS94" i="1"/>
  <c r="F39" i="3"/>
  <c r="BD98" i="1" s="1"/>
  <c r="F36" i="3"/>
  <c r="BA98" i="1"/>
  <c r="F37" i="3"/>
  <c r="BB98" i="1"/>
  <c r="J36" i="4"/>
  <c r="AW99" i="1" s="1"/>
  <c r="F39" i="4"/>
  <c r="BD99" i="1" s="1"/>
  <c r="F36" i="4"/>
  <c r="BA99" i="1"/>
  <c r="J36" i="5"/>
  <c r="AW100" i="1"/>
  <c r="F36" i="5"/>
  <c r="BA100" i="1" s="1"/>
  <c r="F39" i="5"/>
  <c r="BD100" i="1" s="1"/>
  <c r="F39" i="6"/>
  <c r="BD101" i="1"/>
  <c r="F37" i="6"/>
  <c r="BB101" i="1"/>
  <c r="F36" i="6"/>
  <c r="BA101" i="1" s="1"/>
  <c r="J36" i="7"/>
  <c r="AW102" i="1"/>
  <c r="F38" i="7"/>
  <c r="BC102" i="1" s="1"/>
  <c r="J36" i="8"/>
  <c r="AW103" i="1" s="1"/>
  <c r="F38" i="8"/>
  <c r="BC103" i="1"/>
  <c r="F36" i="9"/>
  <c r="BA105" i="1"/>
  <c r="J36" i="9"/>
  <c r="AW105" i="1" s="1"/>
  <c r="F37" i="9"/>
  <c r="BB105" i="1" s="1"/>
  <c r="F37" i="10"/>
  <c r="BB106" i="1"/>
  <c r="F36" i="10"/>
  <c r="BA106" i="1"/>
  <c r="J36" i="10"/>
  <c r="AW106" i="1" s="1"/>
  <c r="F38" i="10"/>
  <c r="BC106" i="1" s="1"/>
  <c r="F39" i="10"/>
  <c r="BD106" i="1"/>
  <c r="J36" i="11"/>
  <c r="AW107" i="1"/>
  <c r="F39" i="11"/>
  <c r="BD107" i="1" s="1"/>
  <c r="F37" i="11"/>
  <c r="BB107" i="1" s="1"/>
  <c r="F36" i="11"/>
  <c r="BA107" i="1"/>
  <c r="F38" i="11"/>
  <c r="BC107" i="1"/>
  <c r="J36" i="12"/>
  <c r="AW108" i="1" s="1"/>
  <c r="F37" i="12"/>
  <c r="BB108" i="1" s="1"/>
  <c r="F36" i="12"/>
  <c r="BA108" i="1"/>
  <c r="F38" i="12"/>
  <c r="BC108" i="1"/>
  <c r="F39" i="12"/>
  <c r="BD108" i="1" s="1"/>
  <c r="F36" i="13"/>
  <c r="BA109" i="1" s="1"/>
  <c r="J36" i="13"/>
  <c r="AW109" i="1"/>
  <c r="F37" i="13"/>
  <c r="BB109" i="1"/>
  <c r="F38" i="13"/>
  <c r="BC109" i="1" s="1"/>
  <c r="F39" i="13"/>
  <c r="BD109" i="1" s="1"/>
  <c r="F36" i="14"/>
  <c r="BA111" i="1"/>
  <c r="F37" i="14"/>
  <c r="BB111" i="1"/>
  <c r="J36" i="14"/>
  <c r="AW111" i="1" s="1"/>
  <c r="F38" i="14"/>
  <c r="BC111" i="1" s="1"/>
  <c r="F39" i="14"/>
  <c r="BD111" i="1"/>
  <c r="F36" i="15"/>
  <c r="BA112" i="1"/>
  <c r="F39" i="15"/>
  <c r="BD112" i="1" s="1"/>
  <c r="J36" i="15"/>
  <c r="AW112" i="1" s="1"/>
  <c r="F38" i="15"/>
  <c r="BC112" i="1"/>
  <c r="F37" i="15"/>
  <c r="BB112" i="1"/>
  <c r="F36" i="16"/>
  <c r="BA113" i="1" s="1"/>
  <c r="F39" i="16"/>
  <c r="BD113" i="1" s="1"/>
  <c r="J36" i="16"/>
  <c r="AW113" i="1"/>
  <c r="F38" i="16"/>
  <c r="BC113" i="1"/>
  <c r="F37" i="16"/>
  <c r="BB113" i="1" s="1"/>
  <c r="J36" i="17"/>
  <c r="AW115" i="1" s="1"/>
  <c r="F39" i="17"/>
  <c r="BD115" i="1"/>
  <c r="BD114" i="1" s="1"/>
  <c r="F36" i="17"/>
  <c r="BA115" i="1"/>
  <c r="BA114" i="1" s="1"/>
  <c r="AW114" i="1" s="1"/>
  <c r="F38" i="17"/>
  <c r="BC115" i="1"/>
  <c r="BC114" i="1"/>
  <c r="AY114" i="1" s="1"/>
  <c r="F37" i="17"/>
  <c r="BB115" i="1"/>
  <c r="BB114" i="1" s="1"/>
  <c r="AX114" i="1" s="1"/>
  <c r="J36" i="18"/>
  <c r="AW117" i="1" s="1"/>
  <c r="F36" i="18"/>
  <c r="BA117" i="1" s="1"/>
  <c r="BA116" i="1" s="1"/>
  <c r="AW116" i="1" s="1"/>
  <c r="F38" i="18"/>
  <c r="BC117" i="1" s="1"/>
  <c r="BC116" i="1" s="1"/>
  <c r="AY116" i="1" s="1"/>
  <c r="F39" i="18"/>
  <c r="BD117" i="1"/>
  <c r="BD116" i="1"/>
  <c r="F37" i="18"/>
  <c r="BB117" i="1"/>
  <c r="BB116" i="1" s="1"/>
  <c r="AX116" i="1" s="1"/>
  <c r="F38" i="19"/>
  <c r="BC119" i="1" s="1"/>
  <c r="BC118" i="1" s="1"/>
  <c r="AY118" i="1" s="1"/>
  <c r="F37" i="19"/>
  <c r="BB119" i="1"/>
  <c r="BB118" i="1" s="1"/>
  <c r="AX118" i="1" s="1"/>
  <c r="F39" i="19"/>
  <c r="BD119" i="1" s="1"/>
  <c r="BD118" i="1" s="1"/>
  <c r="J36" i="19"/>
  <c r="AW119" i="1" s="1"/>
  <c r="F36" i="19"/>
  <c r="BA119" i="1" s="1"/>
  <c r="BA118" i="1" s="1"/>
  <c r="AW118" i="1" s="1"/>
  <c r="J36" i="20"/>
  <c r="AW121" i="1"/>
  <c r="F38" i="20"/>
  <c r="BC121" i="1" s="1"/>
  <c r="BC120" i="1" s="1"/>
  <c r="AY120" i="1" s="1"/>
  <c r="F36" i="20"/>
  <c r="BA121" i="1"/>
  <c r="BA120" i="1" s="1"/>
  <c r="AW120" i="1" s="1"/>
  <c r="F39" i="20"/>
  <c r="BD121" i="1" s="1"/>
  <c r="BD120" i="1" s="1"/>
  <c r="F37" i="20"/>
  <c r="BB121" i="1"/>
  <c r="BB120" i="1"/>
  <c r="AX120" i="1" s="1"/>
  <c r="F37" i="2"/>
  <c r="BB96" i="1" s="1"/>
  <c r="BB95" i="1" s="1"/>
  <c r="F38" i="2"/>
  <c r="BC96" i="1" s="1"/>
  <c r="BC95" i="1" s="1"/>
  <c r="AY95" i="1" s="1"/>
  <c r="J36" i="2"/>
  <c r="AW96" i="1"/>
  <c r="J36" i="3"/>
  <c r="AW98" i="1"/>
  <c r="F38" i="3"/>
  <c r="BC98" i="1" s="1"/>
  <c r="F37" i="4"/>
  <c r="BB99" i="1" s="1"/>
  <c r="F38" i="4"/>
  <c r="BC99" i="1"/>
  <c r="F37" i="5"/>
  <c r="BB100" i="1"/>
  <c r="F38" i="5"/>
  <c r="BC100" i="1" s="1"/>
  <c r="J36" i="6"/>
  <c r="AW101" i="1" s="1"/>
  <c r="F38" i="6"/>
  <c r="BC101" i="1"/>
  <c r="F37" i="7"/>
  <c r="BB102" i="1"/>
  <c r="F39" i="7"/>
  <c r="BD102" i="1" s="1"/>
  <c r="F36" i="7"/>
  <c r="BA102" i="1" s="1"/>
  <c r="F37" i="8"/>
  <c r="BB103" i="1"/>
  <c r="F36" i="8"/>
  <c r="BA103" i="1"/>
  <c r="F39" i="8"/>
  <c r="BD103" i="1" s="1"/>
  <c r="F38" i="9"/>
  <c r="BC105" i="1" s="1"/>
  <c r="F39" i="9"/>
  <c r="BD105" i="1"/>
  <c r="BK477" i="12" l="1"/>
  <c r="J210" i="16"/>
  <c r="J106" i="16" s="1"/>
  <c r="BK202" i="19"/>
  <c r="J202" i="19" s="1"/>
  <c r="J107" i="19" s="1"/>
  <c r="J943" i="3"/>
  <c r="J112" i="3" s="1"/>
  <c r="BK129" i="16"/>
  <c r="BK128" i="16" s="1"/>
  <c r="J128" i="16" s="1"/>
  <c r="J98" i="16" s="1"/>
  <c r="R187" i="17"/>
  <c r="R129" i="17"/>
  <c r="P129" i="16"/>
  <c r="P128" i="16" s="1"/>
  <c r="AU113" i="1" s="1"/>
  <c r="R477" i="12"/>
  <c r="P133" i="12"/>
  <c r="T147" i="10"/>
  <c r="T131" i="10"/>
  <c r="T126" i="20"/>
  <c r="T125" i="20"/>
  <c r="R142" i="6"/>
  <c r="R130" i="6" s="1"/>
  <c r="P126" i="20"/>
  <c r="P125" i="20"/>
  <c r="AU121" i="1"/>
  <c r="R189" i="19"/>
  <c r="T131" i="19"/>
  <c r="T130" i="19"/>
  <c r="R130" i="5"/>
  <c r="R129" i="5" s="1"/>
  <c r="T128" i="7"/>
  <c r="T127" i="7"/>
  <c r="R1096" i="4"/>
  <c r="R341" i="4"/>
  <c r="R152" i="4" s="1"/>
  <c r="R151" i="4" s="1"/>
  <c r="T130" i="17"/>
  <c r="T129" i="17"/>
  <c r="R129" i="16"/>
  <c r="R128" i="16" s="1"/>
  <c r="T124" i="13"/>
  <c r="T123" i="13"/>
  <c r="R133" i="12"/>
  <c r="R132" i="12" s="1"/>
  <c r="P132" i="9"/>
  <c r="P131" i="9"/>
  <c r="AU105" i="1" s="1"/>
  <c r="P142" i="6"/>
  <c r="P130" i="6"/>
  <c r="AU101" i="1"/>
  <c r="P341" i="4"/>
  <c r="P152" i="4" s="1"/>
  <c r="P151" i="4" s="1"/>
  <c r="AU99" i="1" s="1"/>
  <c r="T235" i="3"/>
  <c r="T144" i="3"/>
  <c r="T143" i="3"/>
  <c r="P235" i="3"/>
  <c r="T126" i="11"/>
  <c r="T125" i="11"/>
  <c r="R132" i="9"/>
  <c r="R131" i="9" s="1"/>
  <c r="P233" i="8"/>
  <c r="P125" i="8"/>
  <c r="AU103" i="1"/>
  <c r="R130" i="19"/>
  <c r="P131" i="19"/>
  <c r="P187" i="17"/>
  <c r="P129" i="17" s="1"/>
  <c r="AU115" i="1" s="1"/>
  <c r="AU114" i="1" s="1"/>
  <c r="P127" i="14"/>
  <c r="P126" i="14" s="1"/>
  <c r="AU111" i="1" s="1"/>
  <c r="T130" i="5"/>
  <c r="T129" i="5"/>
  <c r="BK1003" i="4"/>
  <c r="J1003" i="4"/>
  <c r="J109" i="4"/>
  <c r="T129" i="16"/>
  <c r="T128" i="16"/>
  <c r="P477" i="12"/>
  <c r="P147" i="10"/>
  <c r="P131" i="10" s="1"/>
  <c r="AU106" i="1" s="1"/>
  <c r="P1003" i="4"/>
  <c r="T127" i="14"/>
  <c r="T126" i="14"/>
  <c r="T133" i="12"/>
  <c r="T132" i="9"/>
  <c r="T131" i="9" s="1"/>
  <c r="T142" i="6"/>
  <c r="T341" i="4"/>
  <c r="T152" i="4" s="1"/>
  <c r="T151" i="4" s="1"/>
  <c r="R126" i="20"/>
  <c r="R125" i="20"/>
  <c r="P130" i="5"/>
  <c r="P129" i="5" s="1"/>
  <c r="AU100" i="1" s="1"/>
  <c r="P144" i="3"/>
  <c r="P143" i="3" s="1"/>
  <c r="AU98" i="1" s="1"/>
  <c r="P189" i="19"/>
  <c r="T129" i="18"/>
  <c r="T128" i="18"/>
  <c r="R127" i="14"/>
  <c r="R126" i="14" s="1"/>
  <c r="T477" i="12"/>
  <c r="R126" i="11"/>
  <c r="R125" i="11" s="1"/>
  <c r="R147" i="10"/>
  <c r="R131" i="10"/>
  <c r="R233" i="8"/>
  <c r="R125" i="8" s="1"/>
  <c r="T130" i="6"/>
  <c r="R235" i="3"/>
  <c r="R144" i="3" s="1"/>
  <c r="R143" i="3" s="1"/>
  <c r="BK123" i="2"/>
  <c r="J123" i="2"/>
  <c r="J99" i="2"/>
  <c r="BK235" i="3"/>
  <c r="J235" i="3" s="1"/>
  <c r="J103" i="3" s="1"/>
  <c r="BK341" i="4"/>
  <c r="J341" i="4" s="1"/>
  <c r="J104" i="4" s="1"/>
  <c r="BK1096" i="4"/>
  <c r="J1096" i="4" s="1"/>
  <c r="J113" i="4" s="1"/>
  <c r="BK124" i="13"/>
  <c r="J124" i="13"/>
  <c r="J99" i="13" s="1"/>
  <c r="BK121" i="15"/>
  <c r="J121" i="15"/>
  <c r="BK126" i="20"/>
  <c r="BK125" i="20" s="1"/>
  <c r="J125" i="20" s="1"/>
  <c r="J98" i="20" s="1"/>
  <c r="J169" i="20"/>
  <c r="J103" i="20" s="1"/>
  <c r="BK142" i="6"/>
  <c r="J142" i="6"/>
  <c r="J101" i="6"/>
  <c r="BK233" i="8"/>
  <c r="J233" i="8" s="1"/>
  <c r="J101" i="8" s="1"/>
  <c r="BK132" i="9"/>
  <c r="J132" i="9" s="1"/>
  <c r="J99" i="9" s="1"/>
  <c r="BK147" i="10"/>
  <c r="J147" i="10"/>
  <c r="J102" i="10" s="1"/>
  <c r="BK128" i="7"/>
  <c r="J128" i="7" s="1"/>
  <c r="J99" i="7" s="1"/>
  <c r="BK132" i="10"/>
  <c r="J132" i="10" s="1"/>
  <c r="J99" i="10" s="1"/>
  <c r="BK133" i="12"/>
  <c r="J133" i="12" s="1"/>
  <c r="J99" i="12" s="1"/>
  <c r="BK127" i="14"/>
  <c r="J127" i="14"/>
  <c r="J99" i="14" s="1"/>
  <c r="BK126" i="8"/>
  <c r="J126" i="8"/>
  <c r="J99" i="8"/>
  <c r="BK126" i="11"/>
  <c r="J126" i="11" s="1"/>
  <c r="J99" i="11" s="1"/>
  <c r="BK129" i="18"/>
  <c r="J129" i="18" s="1"/>
  <c r="J99" i="18" s="1"/>
  <c r="BK131" i="19"/>
  <c r="J131" i="19"/>
  <c r="J99" i="19" s="1"/>
  <c r="BK189" i="19"/>
  <c r="BK130" i="19" s="1"/>
  <c r="J130" i="19" s="1"/>
  <c r="J98" i="19" s="1"/>
  <c r="AG115" i="1"/>
  <c r="J98" i="17"/>
  <c r="J130" i="17"/>
  <c r="J99" i="17" s="1"/>
  <c r="J129" i="16"/>
  <c r="J99" i="16" s="1"/>
  <c r="J477" i="12"/>
  <c r="J106" i="12"/>
  <c r="AG100" i="1"/>
  <c r="J98" i="5"/>
  <c r="J130" i="5"/>
  <c r="J99" i="5" s="1"/>
  <c r="AU120" i="1"/>
  <c r="J32" i="15"/>
  <c r="AG112" i="1" s="1"/>
  <c r="J35" i="2"/>
  <c r="AV96" i="1"/>
  <c r="AT96" i="1" s="1"/>
  <c r="F35" i="4"/>
  <c r="AZ99" i="1" s="1"/>
  <c r="J35" i="7"/>
  <c r="AV102" i="1" s="1"/>
  <c r="AT102" i="1" s="1"/>
  <c r="BD97" i="1"/>
  <c r="BB97" i="1"/>
  <c r="AX97" i="1" s="1"/>
  <c r="F35" i="9"/>
  <c r="AZ105" i="1" s="1"/>
  <c r="J35" i="11"/>
  <c r="AV107" i="1" s="1"/>
  <c r="AT107" i="1" s="1"/>
  <c r="F35" i="13"/>
  <c r="AZ109" i="1" s="1"/>
  <c r="J35" i="13"/>
  <c r="AV109" i="1"/>
  <c r="AT109" i="1" s="1"/>
  <c r="BC104" i="1"/>
  <c r="AY104" i="1" s="1"/>
  <c r="J35" i="14"/>
  <c r="AV111" i="1"/>
  <c r="AT111" i="1" s="1"/>
  <c r="F35" i="15"/>
  <c r="AZ112" i="1"/>
  <c r="J35" i="16"/>
  <c r="AV113" i="1"/>
  <c r="AT113" i="1" s="1"/>
  <c r="BD110" i="1"/>
  <c r="BC110" i="1"/>
  <c r="AY110" i="1" s="1"/>
  <c r="J35" i="17"/>
  <c r="AV115" i="1"/>
  <c r="AT115" i="1" s="1"/>
  <c r="AN115" i="1" s="1"/>
  <c r="J35" i="18"/>
  <c r="AV117" i="1" s="1"/>
  <c r="AT117" i="1" s="1"/>
  <c r="J35" i="19"/>
  <c r="AV119" i="1"/>
  <c r="AT119" i="1"/>
  <c r="F35" i="20"/>
  <c r="AZ121" i="1"/>
  <c r="AZ120" i="1" s="1"/>
  <c r="AV120" i="1" s="1"/>
  <c r="AT120" i="1" s="1"/>
  <c r="AX95" i="1"/>
  <c r="J35" i="3"/>
  <c r="AV98" i="1" s="1"/>
  <c r="AT98" i="1" s="1"/>
  <c r="F35" i="5"/>
  <c r="AZ100" i="1" s="1"/>
  <c r="J35" i="5"/>
  <c r="AV100" i="1" s="1"/>
  <c r="AT100" i="1" s="1"/>
  <c r="AN100" i="1" s="1"/>
  <c r="F35" i="6"/>
  <c r="AZ101" i="1"/>
  <c r="J35" i="6"/>
  <c r="AV101" i="1" s="1"/>
  <c r="AT101" i="1" s="1"/>
  <c r="F35" i="7"/>
  <c r="AZ102" i="1" s="1"/>
  <c r="J35" i="8"/>
  <c r="AV103" i="1" s="1"/>
  <c r="AT103" i="1" s="1"/>
  <c r="BA97" i="1"/>
  <c r="AW97" i="1" s="1"/>
  <c r="F35" i="10"/>
  <c r="AZ106" i="1" s="1"/>
  <c r="F35" i="11"/>
  <c r="AZ107" i="1"/>
  <c r="F35" i="12"/>
  <c r="AZ108" i="1"/>
  <c r="BB104" i="1"/>
  <c r="AX104" i="1" s="1"/>
  <c r="BD104" i="1"/>
  <c r="F35" i="14"/>
  <c r="AZ111" i="1" s="1"/>
  <c r="F35" i="2"/>
  <c r="AZ96" i="1" s="1"/>
  <c r="AZ95" i="1" s="1"/>
  <c r="F35" i="3"/>
  <c r="AZ98" i="1" s="1"/>
  <c r="J35" i="4"/>
  <c r="AV99" i="1" s="1"/>
  <c r="AT99" i="1" s="1"/>
  <c r="F35" i="8"/>
  <c r="AZ103" i="1" s="1"/>
  <c r="BC97" i="1"/>
  <c r="AY97" i="1" s="1"/>
  <c r="J35" i="9"/>
  <c r="AV105" i="1"/>
  <c r="AT105" i="1" s="1"/>
  <c r="J35" i="10"/>
  <c r="AV106" i="1"/>
  <c r="AT106" i="1" s="1"/>
  <c r="J35" i="12"/>
  <c r="AV108" i="1" s="1"/>
  <c r="AT108" i="1" s="1"/>
  <c r="BA104" i="1"/>
  <c r="AW104" i="1" s="1"/>
  <c r="J35" i="15"/>
  <c r="AV112" i="1"/>
  <c r="AT112" i="1" s="1"/>
  <c r="F35" i="16"/>
  <c r="AZ113" i="1" s="1"/>
  <c r="BA110" i="1"/>
  <c r="AW110" i="1" s="1"/>
  <c r="BB110" i="1"/>
  <c r="AX110" i="1"/>
  <c r="J32" i="16"/>
  <c r="AG113" i="1"/>
  <c r="F35" i="17"/>
  <c r="AZ115" i="1" s="1"/>
  <c r="AZ114" i="1" s="1"/>
  <c r="AV114" i="1" s="1"/>
  <c r="AT114" i="1" s="1"/>
  <c r="AG114" i="1"/>
  <c r="F35" i="18"/>
  <c r="AZ117" i="1"/>
  <c r="AZ116" i="1" s="1"/>
  <c r="AV116" i="1" s="1"/>
  <c r="AT116" i="1" s="1"/>
  <c r="F35" i="19"/>
  <c r="AZ119" i="1"/>
  <c r="AZ118" i="1"/>
  <c r="AV118" i="1" s="1"/>
  <c r="AT118" i="1" s="1"/>
  <c r="J35" i="20"/>
  <c r="AV121" i="1" s="1"/>
  <c r="AT121" i="1" s="1"/>
  <c r="AN112" i="1" l="1"/>
  <c r="J189" i="19"/>
  <c r="J104" i="19" s="1"/>
  <c r="T132" i="12"/>
  <c r="P130" i="19"/>
  <c r="AU119" i="1"/>
  <c r="P132" i="12"/>
  <c r="AU108" i="1"/>
  <c r="AU104" i="1" s="1"/>
  <c r="BK144" i="3"/>
  <c r="J144" i="3"/>
  <c r="J99" i="3"/>
  <c r="BK152" i="4"/>
  <c r="J152" i="4" s="1"/>
  <c r="J99" i="4" s="1"/>
  <c r="BK131" i="10"/>
  <c r="J131" i="10"/>
  <c r="J98" i="10" s="1"/>
  <c r="BK123" i="13"/>
  <c r="J123" i="13"/>
  <c r="J98" i="13"/>
  <c r="BK125" i="8"/>
  <c r="J125" i="8"/>
  <c r="J98" i="8" s="1"/>
  <c r="BK125" i="11"/>
  <c r="J125" i="11" s="1"/>
  <c r="J98" i="11" s="1"/>
  <c r="J126" i="20"/>
  <c r="J99" i="20"/>
  <c r="BK122" i="2"/>
  <c r="J122" i="2"/>
  <c r="J98" i="2" s="1"/>
  <c r="BK130" i="6"/>
  <c r="J130" i="6" s="1"/>
  <c r="J32" i="6" s="1"/>
  <c r="AG101" i="1" s="1"/>
  <c r="BK127" i="7"/>
  <c r="J127" i="7"/>
  <c r="J98" i="7"/>
  <c r="BK132" i="12"/>
  <c r="J132" i="12"/>
  <c r="BK131" i="9"/>
  <c r="J131" i="9"/>
  <c r="J98" i="9" s="1"/>
  <c r="BK126" i="14"/>
  <c r="J126" i="14"/>
  <c r="J32" i="14" s="1"/>
  <c r="AG111" i="1" s="1"/>
  <c r="J98" i="15"/>
  <c r="BK128" i="18"/>
  <c r="J128" i="18"/>
  <c r="J98" i="18" s="1"/>
  <c r="AN114" i="1"/>
  <c r="AN113" i="1"/>
  <c r="J41" i="17"/>
  <c r="J41" i="16"/>
  <c r="J41" i="15"/>
  <c r="J41" i="5"/>
  <c r="AU110" i="1"/>
  <c r="J32" i="20"/>
  <c r="AG121" i="1" s="1"/>
  <c r="AG120" i="1" s="1"/>
  <c r="J32" i="12"/>
  <c r="AG108" i="1"/>
  <c r="AZ110" i="1"/>
  <c r="AV110" i="1"/>
  <c r="AT110" i="1" s="1"/>
  <c r="BB94" i="1"/>
  <c r="W31" i="1"/>
  <c r="BA94" i="1"/>
  <c r="AW94" i="1" s="1"/>
  <c r="AK30" i="1" s="1"/>
  <c r="AU118" i="1"/>
  <c r="AU97" i="1"/>
  <c r="AV95" i="1"/>
  <c r="AT95" i="1" s="1"/>
  <c r="AZ97" i="1"/>
  <c r="AV97" i="1" s="1"/>
  <c r="AT97" i="1" s="1"/>
  <c r="AZ104" i="1"/>
  <c r="AV104" i="1"/>
  <c r="AT104" i="1"/>
  <c r="J32" i="19"/>
  <c r="AG119" i="1" s="1"/>
  <c r="AG118" i="1" s="1"/>
  <c r="AN118" i="1" s="1"/>
  <c r="BD94" i="1"/>
  <c r="W33" i="1" s="1"/>
  <c r="BC94" i="1"/>
  <c r="W32" i="1"/>
  <c r="AU94" i="1" l="1"/>
  <c r="J41" i="14"/>
  <c r="J41" i="12"/>
  <c r="J41" i="20"/>
  <c r="J41" i="6"/>
  <c r="BK151" i="4"/>
  <c r="J151" i="4"/>
  <c r="J32" i="4" s="1"/>
  <c r="AG99" i="1" s="1"/>
  <c r="AN99" i="1" s="1"/>
  <c r="J98" i="6"/>
  <c r="BK143" i="3"/>
  <c r="J143" i="3"/>
  <c r="J98" i="3"/>
  <c r="J98" i="14"/>
  <c r="J98" i="12"/>
  <c r="J41" i="19"/>
  <c r="AN119" i="1"/>
  <c r="AN111" i="1"/>
  <c r="AN120" i="1"/>
  <c r="AN101" i="1"/>
  <c r="AN108" i="1"/>
  <c r="AG110" i="1"/>
  <c r="AN121" i="1"/>
  <c r="AN110" i="1"/>
  <c r="J32" i="9"/>
  <c r="AG105" i="1" s="1"/>
  <c r="AN105" i="1" s="1"/>
  <c r="J32" i="13"/>
  <c r="AG109" i="1"/>
  <c r="J32" i="10"/>
  <c r="AG106" i="1"/>
  <c r="AZ94" i="1"/>
  <c r="W29" i="1"/>
  <c r="J32" i="8"/>
  <c r="AG103" i="1" s="1"/>
  <c r="J32" i="18"/>
  <c r="AG117" i="1" s="1"/>
  <c r="AG116" i="1" s="1"/>
  <c r="AN116" i="1" s="1"/>
  <c r="AY94" i="1"/>
  <c r="W30" i="1"/>
  <c r="J32" i="7"/>
  <c r="AG102" i="1" s="1"/>
  <c r="J32" i="11"/>
  <c r="AG107" i="1" s="1"/>
  <c r="J32" i="2"/>
  <c r="AG96" i="1" s="1"/>
  <c r="AG95" i="1" s="1"/>
  <c r="AX94" i="1"/>
  <c r="J41" i="4" l="1"/>
  <c r="J41" i="13"/>
  <c r="J41" i="2"/>
  <c r="J41" i="11"/>
  <c r="J41" i="18"/>
  <c r="J98" i="4"/>
  <c r="J41" i="7"/>
  <c r="J41" i="10"/>
  <c r="J41" i="8"/>
  <c r="J41" i="9"/>
  <c r="AN96" i="1"/>
  <c r="AN102" i="1"/>
  <c r="AN107" i="1"/>
  <c r="AN109" i="1"/>
  <c r="AN117" i="1"/>
  <c r="AN103" i="1"/>
  <c r="AN106" i="1"/>
  <c r="AN95" i="1"/>
  <c r="AG104" i="1"/>
  <c r="J32" i="3"/>
  <c r="AG98" i="1"/>
  <c r="AN98" i="1" s="1"/>
  <c r="AV94" i="1"/>
  <c r="AK29" i="1" s="1"/>
  <c r="J41" i="3" l="1"/>
  <c r="AN104" i="1"/>
  <c r="AG97" i="1"/>
  <c r="AN97" i="1"/>
  <c r="AT94" i="1"/>
  <c r="AG94" i="1" l="1"/>
  <c r="AN94" i="1" s="1"/>
  <c r="AK26" i="1" l="1"/>
  <c r="AK35" i="1" s="1"/>
</calcChain>
</file>

<file path=xl/sharedStrings.xml><?xml version="1.0" encoding="utf-8"?>
<sst xmlns="http://schemas.openxmlformats.org/spreadsheetml/2006/main" count="68069" uniqueCount="8127">
  <si>
    <t>Export Komplet</t>
  </si>
  <si>
    <t/>
  </si>
  <si>
    <t>2.0</t>
  </si>
  <si>
    <t>False</t>
  </si>
  <si>
    <t>{77383408-0d96-4464-91d6-43bdab506915}</t>
  </si>
  <si>
    <t>&gt;&gt;  skryté sloupce  &lt;&lt;</t>
  </si>
  <si>
    <t>0,01</t>
  </si>
  <si>
    <t>21</t>
  </si>
  <si>
    <t>15</t>
  </si>
  <si>
    <t>REKAPITULACE STAVBY</t>
  </si>
  <si>
    <t>v ---  níže se nacházejí doplnkové a pomocné údaje k sestavám  --- v</t>
  </si>
  <si>
    <t>Návod na vyplnění</t>
  </si>
  <si>
    <t>0,001</t>
  </si>
  <si>
    <t>Kód:</t>
  </si>
  <si>
    <t>20-057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</si>
  <si>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</si>
  <si>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</si>
  <si>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SPŠ a SOU Pelhřimov - objekt dílen Kamenice nad Lipou - úspora energie</t>
  </si>
  <si>
    <t>KSO:</t>
  </si>
  <si>
    <t>CC-CZ:</t>
  </si>
  <si>
    <t>Místo:</t>
  </si>
  <si>
    <t>Kamenice nad Lipu, ul. Lhotecká</t>
  </si>
  <si>
    <t>Datum:</t>
  </si>
  <si>
    <t>17. 3. 2021</t>
  </si>
  <si>
    <t>Zadavatel:</t>
  </si>
  <si>
    <t>IČ:</t>
  </si>
  <si>
    <t>70890749</t>
  </si>
  <si>
    <t>Kraj Vysočina</t>
  </si>
  <si>
    <t>DIČ:</t>
  </si>
  <si>
    <t>CZ70890749</t>
  </si>
  <si>
    <t>Uchazeč:</t>
  </si>
  <si>
    <t>Vyplň údaj</t>
  </si>
  <si>
    <t>Projektant:</t>
  </si>
  <si>
    <t>28094026</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</si>
  <si>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</si>
  <si>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</si>
  <si>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</si>
  <si>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</si>
  <si>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</si>
  <si>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</si>
  <si>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169/2016Sb.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</si>
  <si>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</si>
  <si>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</si>
  <si>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</si>
  <si>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</si>
  <si>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</si>
  <si>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</si>
  <si>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</si>
  <si>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</si>
  <si>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</si>
  <si>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</si>
  <si>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</si>
  <si>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</si>
  <si>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</si>
  <si>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</si>
  <si>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</si>
  <si>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</si>
  <si>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</si>
  <si>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</si>
  <si>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</si>
  <si>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</si>
  <si>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</si>
  <si>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</si>
  <si>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</si>
  <si>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</si>
  <si>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</si>
  <si>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</si>
  <si>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</si>
  <si>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</si>
  <si>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</si>
  <si>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</si>
  <si>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</si>
  <si>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</si>
  <si>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</si>
  <si>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</si>
  <si>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</si>
  <si>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</si>
  <si>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</si>
  <si>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</si>
  <si>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</si>
  <si>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</si>
  <si>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</si>
  <si>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</si>
  <si>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</si>
  <si>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</si>
  <si>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</si>
  <si>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</si>
  <si>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STA</t>
  </si>
  <si>
    <t>1</t>
  </si>
  <si>
    <t>{a71ef8f9-74fc-4f69-bd54-5611872a8f36}</t>
  </si>
  <si>
    <t>2</t>
  </si>
  <si>
    <t>/</t>
  </si>
  <si>
    <t>Soupis</t>
  </si>
  <si>
    <t>{505463fa-b3af-4796-9fd3-eee5ae3380dd}</t>
  </si>
  <si>
    <t>SO-01-A</t>
  </si>
  <si>
    <t>Objekt dílen ( Uznatelná část)</t>
  </si>
  <si>
    <t>{cf0662df-2c83-41aa-998d-9593a8453f59}</t>
  </si>
  <si>
    <t>01-0</t>
  </si>
  <si>
    <t>Bourací práce</t>
  </si>
  <si>
    <t>{ea58bacb-6bb7-4f1c-b4be-9d06931bb127}</t>
  </si>
  <si>
    <t>8013613</t>
  </si>
  <si>
    <t>01-1</t>
  </si>
  <si>
    <t>Architektonicko-stavební řešení</t>
  </si>
  <si>
    <t>{35b18626-a363-47ff-9c14-14dfd3d4e952}</t>
  </si>
  <si>
    <t>014A_A</t>
  </si>
  <si>
    <t>Zařízení pro vytápění staveb - uznatelné</t>
  </si>
  <si>
    <t>{fcffe08b-ce2d-48ca-aa25-b1d2aeecafa2}</t>
  </si>
  <si>
    <t>014A_C</t>
  </si>
  <si>
    <t xml:space="preserve">Zařízení zdravotně technických instalací (Uznatelná část) </t>
  </si>
  <si>
    <t>{88e9966f-df58-4a64-a33e-06e2e108ae5e}</t>
  </si>
  <si>
    <t>014A_D</t>
  </si>
  <si>
    <t>Zařízení silnoproudé elektroinstalace - uznatelné</t>
  </si>
  <si>
    <t>{f90af62f-f815-453c-8cd3-0c4d531f0de1}</t>
  </si>
  <si>
    <t>014A_D1</t>
  </si>
  <si>
    <t>Bleskosvod- uznatelné</t>
  </si>
  <si>
    <t>{f1131ba5-6313-47ad-84bc-4e1550983d6c}</t>
  </si>
  <si>
    <t>SO-01-B</t>
  </si>
  <si>
    <t>Objekt dílen (Neuznatelná část)</t>
  </si>
  <si>
    <t>{a31ebcab-0f76-41c8-95b3-a66294ad72f0}</t>
  </si>
  <si>
    <t>014B_B</t>
  </si>
  <si>
    <t>Zařízení vzduchotechniky - neuznatelné</t>
  </si>
  <si>
    <t>{dbcfbc5a-e4ae-4f42-94e6-2284530d53a4}</t>
  </si>
  <si>
    <t>014B_C</t>
  </si>
  <si>
    <t xml:space="preserve">Zařízení zdravotně technických instalací (Neuznatelná část) </t>
  </si>
  <si>
    <t>{f5acfcd9-3fcc-4177-82d0-3f40d498c191}</t>
  </si>
  <si>
    <t>014B_D</t>
  </si>
  <si>
    <t>Zařízení silnoproudé elektroinstalace - neuznatelné</t>
  </si>
  <si>
    <t>{a0f5a40a-34d2-48da-adf3-159bd5d4653a}</t>
  </si>
  <si>
    <t>014B_E</t>
  </si>
  <si>
    <t>Zařízení slaboproudé elektroinstalace - neuznatelné</t>
  </si>
  <si>
    <t>{614ac5d5-f973-4e87-aa10-2c3a3ba35a3d}</t>
  </si>
  <si>
    <t>014B_F</t>
  </si>
  <si>
    <t xml:space="preserve">Rozvod stlačeného vzduchu (Neuznatelná část) </t>
  </si>
  <si>
    <t>{d29599b2-1070-460f-ab6f-018335c7cb1e}</t>
  </si>
  <si>
    <t>801 36 13</t>
  </si>
  <si>
    <t>IO-01</t>
  </si>
  <si>
    <t>Zpevněné areálové plochy, terénní a sadové úpravy</t>
  </si>
  <si>
    <t>ING</t>
  </si>
  <si>
    <t>{2eb6823e-6903-4cf4-a30a-669a040da4f0}</t>
  </si>
  <si>
    <t>IO-01a</t>
  </si>
  <si>
    <t>Zpevněné plochy</t>
  </si>
  <si>
    <t>{e425dbff-85b3-407a-a022-95bad651f30b}</t>
  </si>
  <si>
    <t>822 52 72</t>
  </si>
  <si>
    <t>IO-01b</t>
  </si>
  <si>
    <t>Terénní úpravy</t>
  </si>
  <si>
    <t>{496a2b44-1a6a-407c-a898-382c6875d136}</t>
  </si>
  <si>
    <t>823 29 12</t>
  </si>
  <si>
    <t>IO-01c</t>
  </si>
  <si>
    <t>Oplocení</t>
  </si>
  <si>
    <t>{eb47292a-ec9b-4be9-997e-ced13d19c3a8}</t>
  </si>
  <si>
    <t>815 29 72</t>
  </si>
  <si>
    <t>IO-02</t>
  </si>
  <si>
    <t>Areálový venkovní rozvod plynu</t>
  </si>
  <si>
    <t>{040795d6-bdb7-49ee-bb13-1226d5b344da}</t>
  </si>
  <si>
    <t>{fed2b3a0-598a-4313-bf1e-7cad5e33be3e}</t>
  </si>
  <si>
    <t>827 59 12</t>
  </si>
  <si>
    <t>IO-03</t>
  </si>
  <si>
    <t>Areálová dešťová kanalizace</t>
  </si>
  <si>
    <t>{3e5f7aa7-9a73-4bdf-90dc-1ef048c3312a}</t>
  </si>
  <si>
    <t>{e1c32602-bf2d-422a-806d-1b444f687487}</t>
  </si>
  <si>
    <t>827 29 12</t>
  </si>
  <si>
    <t>IO-04</t>
  </si>
  <si>
    <t>Areálový venkovní rozvod vody</t>
  </si>
  <si>
    <t>{df541f45-b386-46d3-bca2-fd0fb18d6f51}</t>
  </si>
  <si>
    <t>{c22b3d03-bb34-4fec-b1db-a031eb2e9220}</t>
  </si>
  <si>
    <t>827 19 12</t>
  </si>
  <si>
    <t>IO-05</t>
  </si>
  <si>
    <t>Areálové rozvody SLP</t>
  </si>
  <si>
    <t>{86a57897-dfed-4d10-840c-4a991f248f7b}</t>
  </si>
  <si>
    <t>{0958db91-0a99-443c-9ef3-7a8e8df11326}</t>
  </si>
  <si>
    <t>828 89 19</t>
  </si>
  <si>
    <t>KRYCÍ LIST SOUPISU PRACÍ</t>
  </si>
  <si>
    <t>Objekt:</t>
  </si>
  <si>
    <t>VRN - Vedlejší a ostatní rozpočtové náklady</t>
  </si>
  <si>
    <t>Soupis:</t>
  </si>
  <si>
    <t>- U veškerých dodávek a výrobků bude do ceny zahrnuta jejich montáž vč. dodávky potřebného kotvení, doplňkového materiálu, staveništní a mimo staveništní dopravy v případě že tyto činnosti nejsou oceněny v samostatných položkách jednotlivých částí soupisu prací. U vybraných výrobků je nutné do ceny díla zahrnout zpracování dodavatelské případně výrobní dokumentace, dále výrobu prototypů, provádění barevného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soupisu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provozní a inženýrské objekty v zakázce, rovněž i pro všechny etapy výstavby.  - Vzhledem k výše uvedenému nelze stanovit jednotné JKSO pro tento objekt, zakázka obsahuje tyto objekty dle JKSO : 801 3613, 822 5272, 823 2912, 815 2972, 827 5912, 827 2912, 827 1912, 828 8919, 828 8219</t>
  </si>
  <si>
    <t>REKAPITULACE ČLENĚNÍ SOUPISU PRACÍ</t>
  </si>
  <si>
    <t>Kód dílu - Popis</t>
  </si>
  <si>
    <t>Cena celkem [CZK]</t>
  </si>
  <si>
    <t>Náklady ze soupisu prací</t>
  </si>
  <si>
    <t>-1</t>
  </si>
  <si>
    <t>OST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</si>
  <si>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</si>
  <si>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</si>
  <si>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</si>
  <si>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</si>
  <si>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</si>
  <si>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</si>
  <si>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</si>
  <si>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</si>
  <si>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</si>
  <si>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</si>
  <si>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</si>
  <si>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</si>
  <si>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</si>
  <si>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</si>
  <si>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OST</t>
  </si>
  <si>
    <t>Ostatní</t>
  </si>
  <si>
    <t>4</t>
  </si>
  <si>
    <t>ROZPOCET</t>
  </si>
  <si>
    <t>O02</t>
  </si>
  <si>
    <t>Vedlejší a ostatní náklady</t>
  </si>
  <si>
    <t>K</t>
  </si>
  <si>
    <t>0100</t>
  </si>
  <si>
    <t>Zařízení staveniště</t>
  </si>
  <si>
    <t>kpl</t>
  </si>
  <si>
    <t>1240126341</t>
  </si>
  <si>
    <t>PP</t>
  </si>
  <si>
    <t xml:space="preserve">Veškeré náklady a činnosti související s vybudováním, provozem a likvidací staveniště v rozsahu vyžadujícím řádné provedení  díla.
Stavební zařízení pro sklad, hygienické zázemí a administrativní činnost stavby (stavební buňky dle potřeby stavby).
Zajištění připojení staveniště na elektrickou energii, vodu, odpad a odvodnění staveniště. 
Provádění každodenního hrubého úklidu staveniště a průběžné likvidace vznikajících odpadů oprávněnou osobou. 
Pravidelné čištění a úklid příjezdových a přístupových komunikací.
Oplocení staveniště (trvalé a dočasné). Ostraha staveniště. 
Uvedení ploch dotčených stavbou do původního stavu před realizací záměru.
</t>
  </si>
  <si>
    <t>0101</t>
  </si>
  <si>
    <t>Bezpečnost a ochrana zdraví při práci (BOZP)</t>
  </si>
  <si>
    <t>1394522077</t>
  </si>
  <si>
    <t>Veškeré prvky zajišťující bezpečnost a ochranu zdraví při práci - dodávka, montáž, údržba, obnova a demontáž.
(trvalé oplocení, mobilní oplocení, výstražné značení, přechody výkopů, atd. ) 
Povinnosti vyplývající z plánu BOZP vč. připomínek příslušných úřadů.
Opatření k zajištění bezpečného provozu areálu.</t>
  </si>
  <si>
    <t>3</t>
  </si>
  <si>
    <t>0102</t>
  </si>
  <si>
    <t>Dočasné dopravní opatření</t>
  </si>
  <si>
    <t>-449053838</t>
  </si>
  <si>
    <t xml:space="preserve">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Zároveň budou projednány a odsouhlaseny s PČR, provozovatelem areálu a odborem dopravy dopravní cesty (odvoz stavební sutě, zeminy, odpadu)   </t>
  </si>
  <si>
    <t>0103</t>
  </si>
  <si>
    <t>Publicita akce a propagace zadavatele dle podmínek dotačního titulu</t>
  </si>
  <si>
    <t>-70146003</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</si>
  <si>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t>
  </si>
  <si>
    <t>5</t>
  </si>
  <si>
    <t>0104</t>
  </si>
  <si>
    <t>Poskytnutí zařízení staveniště (jeho části) pro umožnění činnosti TDS, AD, SÚ, atd. po dobu výstavby.</t>
  </si>
  <si>
    <t>1596164259</t>
  </si>
  <si>
    <t>Poskytnutí krytého, čistého prostoru včetně vybavení pracovním stolem a 6 židlemi s volným připojením na EI a internet (např. stavební buňka - kancelář stavby, místnost v objektu, ...)</t>
  </si>
  <si>
    <t>6</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</si>
  <si>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</si>
  <si>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</si>
  <si>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</si>
  <si>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vč. příslušných administratovních úkonů. 
O veškerých úkonech zhotovitele směrem k DOSS a správců inženýrských sítí, bude zhotovitelem informován TDI, TDS a investor.</t>
  </si>
  <si>
    <t>7</t>
  </si>
  <si>
    <t>0301</t>
  </si>
  <si>
    <t xml:space="preserve">Vytýčení stávajících inženýrských sítí </t>
  </si>
  <si>
    <t>1880854393</t>
  </si>
  <si>
    <t>Vytýčení stávajících inženýrských sítí i jejich správci. Bude provedeno vč. stabilizace bodů pro potřeby stavby po celou dobu výstavby.</t>
  </si>
  <si>
    <t>8</t>
  </si>
  <si>
    <t>0302</t>
  </si>
  <si>
    <t xml:space="preserve">Geodetické vytýčení a činnost geodeta během výstavby  </t>
  </si>
  <si>
    <t>-1592326142</t>
  </si>
  <si>
    <t xml:space="preserve">Vytýčení nově budovaných inženýrských sítí a stavebních objektů, kontrolní měření během výstavby. </t>
  </si>
  <si>
    <t>9</t>
  </si>
  <si>
    <t>0303</t>
  </si>
  <si>
    <t>Geodetické zaměření řešených objektů po dokončení stavby</t>
  </si>
  <si>
    <t>-1533253880</t>
  </si>
  <si>
    <t>Geodetické zaměření řešených objektů ve 3 tištěných vyhotoveních + 1x elektronicky CD) v každé etapě výstavby.</t>
  </si>
  <si>
    <t>10</t>
  </si>
  <si>
    <t>0305</t>
  </si>
  <si>
    <t>Geometrický plán</t>
  </si>
  <si>
    <t>-1224042796</t>
  </si>
  <si>
    <t xml:space="preserve">Geometrický plán objektů podléhajících vkladu do katastru nemovitostí (budovy, inženýrské sítě, věcná břemena k částem pozemků) v 6ti tištěných vyhotoveních + 1x elektronicky CD </t>
  </si>
  <si>
    <t>11</t>
  </si>
  <si>
    <t>0401</t>
  </si>
  <si>
    <t>Projektová dokumentace skutečného provedení  po dokončení stavby</t>
  </si>
  <si>
    <t>-1773495778</t>
  </si>
  <si>
    <t>Projektová dokumentace skutečného provedení 3x tištěně a 1x elektronicky na CD pro každou etapu výstavby</t>
  </si>
  <si>
    <t>12</t>
  </si>
  <si>
    <t>0502</t>
  </si>
  <si>
    <t xml:space="preserve">Měření intenzity umělého osvětlení </t>
  </si>
  <si>
    <t>1536122979</t>
  </si>
  <si>
    <t xml:space="preserve">Náklady spojené s ověřením navržených parametrů intenzity umělého osvětlení po dokončení stavby (před kolaudací).
</t>
  </si>
  <si>
    <t>13</t>
  </si>
  <si>
    <t>0505</t>
  </si>
  <si>
    <t xml:space="preserve">Kompletace dokladové části stavby k předání, převzetí a kolaudaci díla </t>
  </si>
  <si>
    <t>1047780156</t>
  </si>
  <si>
    <t>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</si>
  <si>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14</t>
  </si>
  <si>
    <t>0601</t>
  </si>
  <si>
    <t>Zpracování a předložení harmonogramů před podpisem smlouvy.</t>
  </si>
  <si>
    <t>1477048399</t>
  </si>
  <si>
    <t xml:space="preserve">Náklady na vyhotovení a předložení finančního a časového harmonogramu prací a plnění před podpisem smlouvy vč. průběžné aktualizace harmonogramu během výstavby. </t>
  </si>
  <si>
    <t>0602</t>
  </si>
  <si>
    <t>Náklady spojené prováděním stavby v blízkosti stávajících objektů, technologie a zeleně</t>
  </si>
  <si>
    <t>-426533918</t>
  </si>
  <si>
    <t xml:space="preserve">Náklady spojené s prováděním stavby v blízkosti stávajících objektů (provozů), technologií, zeleně a provozu areálu nemocnice. Omezení vlivu stavby na sousední objekty a stávající technologie - zakrytí konstrukcí a technologií (prach, hluk), zajištění přístupu do sousedních objektů, zajištění konstrukcí a technologií proti poškození. Ochrana stávající vzrostlé zeleně po dobu výstavby. Koordinace pracovních postupů s provozem areálu.                                                                                                                                                                   </t>
  </si>
  <si>
    <t>16</t>
  </si>
  <si>
    <t>0603</t>
  </si>
  <si>
    <t xml:space="preserve">Náklady spojené prováděním stavby uvnitř stávajícího objektu </t>
  </si>
  <si>
    <t>54976830</t>
  </si>
  <si>
    <t xml:space="preserve">Náklady spojené s prováděním stavby uvnitř stávajícího objektu za stávajícícho provozu objektu vč. technologií. 
Omezení vlivu stavby - zakrytí konstrukcí a technologií (prach, hluk, vibrace), zajištění konstrukcí a technologií proti poškození. 
Náklady na pravidelný úklid objektu, omezení manipulačních a stavebních ploch, další související omezující vlivy.                                                                                                                                                       </t>
  </si>
  <si>
    <t>17</t>
  </si>
  <si>
    <t>0608</t>
  </si>
  <si>
    <t>Zkoušky toxicity jednotlivých druhů odpadů vzniklých na stavbě - výluhem</t>
  </si>
  <si>
    <t>soubor</t>
  </si>
  <si>
    <t>1564197909</t>
  </si>
  <si>
    <t>Zkoušky akutní toxicity s naředěním vodním výluhem odpadu dle přílohy č.10 vyhl. 294/2005 Sb. dle tabulky 10.1. a 10.2..</t>
  </si>
  <si>
    <t>18</t>
  </si>
  <si>
    <t>0609</t>
  </si>
  <si>
    <t>Dílenská dokumentace</t>
  </si>
  <si>
    <t>734922493</t>
  </si>
  <si>
    <t>Zpracování dílenské dokumentace :
 - střešní záchytný systém 
 - pomocné ocelové kce pro vedení instalací</t>
  </si>
  <si>
    <t>19</t>
  </si>
  <si>
    <t>0611</t>
  </si>
  <si>
    <t>Úplný katalogový soupis provedených protipožárních konstrukcí, zařízení, ucpávek, atd. po dokončení stavby</t>
  </si>
  <si>
    <t>-192706791</t>
  </si>
  <si>
    <t>20</t>
  </si>
  <si>
    <t>1001</t>
  </si>
  <si>
    <t>Provedení mapování (zjištění přesného průběhu) rozvodů instalací TZB v objektu</t>
  </si>
  <si>
    <t>-1446039069</t>
  </si>
  <si>
    <t xml:space="preserve">PŘEVÁŽNÁ ČÁST VNITŘNÍCH INSTALACÍ V OBJEKTU JE VEDENA VE STAVEBNÍCH KONSTRUKCÍCH.
V DOBĚ ZPRACOVÁNÍ PROJEKTOVÉ DOKUMENTACE NEBYLO MOŽNÉ URČIT PŘESNÝ PRŮBĚH TĚCHTO INSTALACÍ V OBJEKTU. ZANESENÉ STÁVAJÍCÍ INSTALAČNÍ VEDENÍ JSOU V PROJEKTU POUZE INFORMATIVNÍ. PŘI PROVÁDĚNÍ STAVBY REALIZAČNÍ FIRMA ZAJISTÍ PŘESNÉ MAPOVÁNÍ VNITŘNÍCH ROZVODŮ TZB.
</t>
  </si>
  <si>
    <t>SO-01-A - Objekt dílen ( Uznatelná část)</t>
  </si>
  <si>
    <t>01-0 - Bourací práce</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</si>
  <si>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D.1.0 Technická zpráva P1) Schémata detailů střešní krytiny referenčního výrobku P2) Skladby konstrukcí P3) Technologický předpis 		 1.1.1 Půdorys 1.NP – stávající stav 1.1.2 Půdorys 2.NP – stávající stav 1.1.3 Půdorys střechy – stávající stav 1.1.4 Řezy  – stávající stav 1.1.5 Pohledy  – stávající stav 1.1.6 Půdorys 1.NP - bourání 1.1.7 Půdorys 2.NP - bourání 1.1.8 Půdorys střechy - bourání 1.1.9 Řezy  - bourání 1.1.10 Pohledy  - bourání</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</si>
  <si>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</si>
  <si>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</si>
  <si>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</si>
  <si>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</si>
  <si>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</si>
  <si>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</si>
  <si>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</si>
  <si>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</si>
  <si>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</si>
  <si>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</si>
  <si>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</si>
  <si>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</si>
  <si>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Zdravotechnika - zařizovací předměty</t>
  </si>
  <si>
    <t xml:space="preserve">    731 - Ústřední vytápění - kotelny</t>
  </si>
  <si>
    <t xml:space="preserve">    741 - Elektroinstalace - silnoproud</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</si>
  <si>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</si>
  <si>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</si>
  <si>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</si>
  <si>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</si>
  <si>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</si>
  <si>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</si>
  <si>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</si>
  <si>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784 - Dokončovací práce - malby a tapety</t>
  </si>
  <si>
    <t>HSV</t>
  </si>
  <si>
    <t>Práce a dodávky HSV</t>
  </si>
  <si>
    <t>Zemní práce</t>
  </si>
  <si>
    <t>113106121</t>
  </si>
  <si>
    <t>Rozebrání dlažeb z betonových nebo kamenných dlaždic komunikací pro pěší ručně</t>
  </si>
  <si>
    <t>m2</t>
  </si>
  <si>
    <t>CS ÚRS 2021 01</t>
  </si>
  <si>
    <t>-509353603</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</si>
  <si>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</si>
  <si>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VV</t>
  </si>
  <si>
    <t>okapový chodník</t>
  </si>
  <si>
    <t>(1+75,4+1)*0,5</t>
  </si>
  <si>
    <t>Součet</t>
  </si>
  <si>
    <t>113107312</t>
  </si>
  <si>
    <t>Odstranění podkladu z kameniva těženého tl 200 mm strojně pl do 50 m2</t>
  </si>
  <si>
    <t>1267681243</t>
  </si>
  <si>
    <t>Odstranění podkladů nebo krytů strojně plochy jednotlivě do 50 m2 s přemístěním hmot na skládku na vzdálenost do 3 m nebo s naložením na dopravní prostředek z kameniva těženého, o tl. vrstvy přes 100 do 200 mm</t>
  </si>
  <si>
    <t>113106242</t>
  </si>
  <si>
    <t>Rozebrání vozovek ze silničních dílců se spárami zalitými cementovou maltou strojně pl přes 200 m2</t>
  </si>
  <si>
    <t>-2089715601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</si>
  <si>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</si>
  <si>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panelová vozovka</t>
  </si>
  <si>
    <t>3,6*18</t>
  </si>
  <si>
    <t>40,5*6</t>
  </si>
  <si>
    <t>6,35*3</t>
  </si>
  <si>
    <t>14,8*2</t>
  </si>
  <si>
    <t>(10,5+15)*3</t>
  </si>
  <si>
    <t>113107222</t>
  </si>
  <si>
    <t>Odstranění podkladu z kameniva drceného tl 200 mm strojně pl přes 200 m2</t>
  </si>
  <si>
    <t>230099579</t>
  </si>
  <si>
    <t>Odstranění podkladů nebo krytů strojně plochy jednotlivě přes 200 m2 s přemístěním hmot na skládku na vzdálenost do 20 m nebo s naložením na dopravní prostředek z kameniva hrubého drceného, o tl. vrstvy přes 100 do 200 mm</t>
  </si>
  <si>
    <t>113106271</t>
  </si>
  <si>
    <t>Rozebrání dlažeb vozovek ze zámkové dlažby s ložem z kameniva strojně pl přes 50 do 200 m2</t>
  </si>
  <si>
    <t>1082003590</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</si>
  <si>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</si>
  <si>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5*4,85</t>
  </si>
  <si>
    <t>5,45*1,5</t>
  </si>
  <si>
    <t>1,5*1,5</t>
  </si>
  <si>
    <t>4,8*3,5</t>
  </si>
  <si>
    <t>113107162</t>
  </si>
  <si>
    <t>Odstranění podkladu z kameniva drceného tl 200 mm strojně pl přes 50 do 200 m2</t>
  </si>
  <si>
    <t>1579662880</t>
  </si>
  <si>
    <t>Odstranění podkladů nebo krytů strojně plochy jednotlivě přes 50 m2 do 200 m2 s přemístěním hmot na skládku na vzdálenost do 20 m nebo s naložením na dopravní prostředek z kameniva hrubého drceného, o tl. vrstvy přes 100 do 200 mm</t>
  </si>
  <si>
    <t>zámková dlažba</t>
  </si>
  <si>
    <t>51,475</t>
  </si>
  <si>
    <t>odovodňovací žlab u panelové plochy</t>
  </si>
  <si>
    <t>(4+75,4+12)*1</t>
  </si>
  <si>
    <t>113202111</t>
  </si>
  <si>
    <t>Vytrhání obrub krajníků obrubníků stojatých</t>
  </si>
  <si>
    <t>m</t>
  </si>
  <si>
    <t>-1866955563</t>
  </si>
  <si>
    <t>Vytrhání obrub  s vybouráním lože, s přemístěním hmot na skládku na vzdálenost do 3 m nebo s naložením na dopravní prostředek z krajníků nebo obrubníků stojatých</t>
  </si>
  <si>
    <t>16,3+5*2</t>
  </si>
  <si>
    <t>Svislé a kompletní konstrukce</t>
  </si>
  <si>
    <t>317234410</t>
  </si>
  <si>
    <t>Vyzdívka mezi nosníky z cihel pálených na MC</t>
  </si>
  <si>
    <t>m3</t>
  </si>
  <si>
    <t>-709875886</t>
  </si>
  <si>
    <t>Vyzdívka mezi nosníky cihlami pálenými  na maltu cementovou</t>
  </si>
  <si>
    <t>O101</t>
  </si>
  <si>
    <t>1,5*(0,2*0,16+0,3*0,1)*2</t>
  </si>
  <si>
    <t>O102</t>
  </si>
  <si>
    <t>2,5*(0,2*0,16+0,3*0,1)</t>
  </si>
  <si>
    <t>O103</t>
  </si>
  <si>
    <t>2,1*(0,2*0,12+0,3*0,1)*2</t>
  </si>
  <si>
    <t>O104</t>
  </si>
  <si>
    <t>1,8*(0,2*0,12+0,3*0,1)</t>
  </si>
  <si>
    <t>317944321</t>
  </si>
  <si>
    <t>Válcované nosníky do č.12 dodatečně osazované do připravených otvorů</t>
  </si>
  <si>
    <t>t</t>
  </si>
  <si>
    <t>-731892571</t>
  </si>
  <si>
    <t>Válcované nosníky dodatečně osazované do připravených otvorů  bez zazdění hlav do č. 12</t>
  </si>
  <si>
    <t>2,1*0,012*3*2</t>
  </si>
  <si>
    <t>317944323</t>
  </si>
  <si>
    <t>Válcované nosníky č.14 až 22 dodatečně osazované do připravených otvorů</t>
  </si>
  <si>
    <t>-1124665522</t>
  </si>
  <si>
    <t>Válcované nosníky dodatečně osazované do připravených otvorů  bez zazdění hlav č. 14 až 22</t>
  </si>
  <si>
    <t>1,5*0,018*3*2</t>
  </si>
  <si>
    <t>2,5*0,018*3</t>
  </si>
  <si>
    <t>1,8*0,018*2</t>
  </si>
  <si>
    <t>389941021</t>
  </si>
  <si>
    <t>Montáž kovových doplňkových konstrukcí do 1 kg pro montáž prefabrikovaných dílců</t>
  </si>
  <si>
    <t>kg</t>
  </si>
  <si>
    <t>-417122128</t>
  </si>
  <si>
    <t>Montáž kovových doplňkových konstrukcí pro montáž prefabrikovaných dílců hmotnosti jednoho kusu do 1 kg</t>
  </si>
  <si>
    <t>spojení horních pásnic I nosníků</t>
  </si>
  <si>
    <t>0,25*5*4</t>
  </si>
  <si>
    <t>0,25*5*6</t>
  </si>
  <si>
    <t>0,25*5*5*2</t>
  </si>
  <si>
    <t>M</t>
  </si>
  <si>
    <t>13010218</t>
  </si>
  <si>
    <t>tyč ocelová plochá jakost 11 375 50x5mm</t>
  </si>
  <si>
    <t>58019406</t>
  </si>
  <si>
    <t>Úpravy povrchů, podlahy a osazování výplní</t>
  </si>
  <si>
    <t>619991011</t>
  </si>
  <si>
    <t>Obalení konstrukcí a prvků fólií přilepenou lepící páskou</t>
  </si>
  <si>
    <t>170069145</t>
  </si>
  <si>
    <t>Zakrytí vnitřních ploch před znečištěním  včetně pozdějšího odkrytí konstrukcí a prvků obalením fólií a přelepením páskou</t>
  </si>
  <si>
    <t>619996117</t>
  </si>
  <si>
    <t>Ochrana podlahy obedněním z OSB desek včetně pozdějšího odstranění</t>
  </si>
  <si>
    <t>-290551852</t>
  </si>
  <si>
    <t>Ochrana stavebních konstrukcí a samostatných prvků včetně pozdějšího odstranění obedněním z OSB desek podlahy</t>
  </si>
  <si>
    <t>619996145</t>
  </si>
  <si>
    <t>Ochrana konstrukcí nebo samostatných prvků obalením geotextilií</t>
  </si>
  <si>
    <t>1608089315</t>
  </si>
  <si>
    <t>Ochrana stavebních konstrukcí a samostatných prvků včetně pozdějšího odstranění obalením geotextilií samostatných konstrukcí a prvků</t>
  </si>
  <si>
    <t>632451024</t>
  </si>
  <si>
    <t>Vyrovnávací potěr tl do 50 mm z MC 15 provedený v pásu</t>
  </si>
  <si>
    <t>330603012</t>
  </si>
  <si>
    <t>Potěr cementový vyrovnávací z malty (MC-15) v pásu o průměrné (střední) tl. přes 40 do 50 mm</t>
  </si>
  <si>
    <t>č104-106</t>
  </si>
  <si>
    <t>0,3*0,2*(2+2)</t>
  </si>
  <si>
    <t>Ostatní konstrukce a práce, bourání</t>
  </si>
  <si>
    <t>94</t>
  </si>
  <si>
    <t>Lešení a stavební výtahy</t>
  </si>
  <si>
    <t>941211112</t>
  </si>
  <si>
    <t>Montáž lešení řadového rámového lehkého zatížení do 200 kg/m2 š do 0,9 m v do 25 m</t>
  </si>
  <si>
    <t>1744365169</t>
  </si>
  <si>
    <t>Montáž lešení řadového rámového lehkého pracovního s podlahami  s provozním zatížením tř. 3 do 200 kg/m2 šířky tř. SW06 přes 0,6 do 0,9 m, výšky přes 10 do 25 m</t>
  </si>
  <si>
    <t>východ</t>
  </si>
  <si>
    <t>(0,9+40,5)*(3,9+0,15)</t>
  </si>
  <si>
    <t>28*3</t>
  </si>
  <si>
    <t>(3,2+0,9)*8+6,5*1</t>
  </si>
  <si>
    <t>6,35*(7,22+0,15)</t>
  </si>
  <si>
    <t>(1,2+0,9)*(8,6+0,15+0,6)</t>
  </si>
  <si>
    <t>7,5*2</t>
  </si>
  <si>
    <t>14,8*(8,6+0,15)</t>
  </si>
  <si>
    <t>(10,5+0,9)*(3,9+0,15)</t>
  </si>
  <si>
    <t>8,5*3</t>
  </si>
  <si>
    <t>sever</t>
  </si>
  <si>
    <t>16,3*(3,9+0,15)</t>
  </si>
  <si>
    <t>16,3*(9,5-3,9)/2</t>
  </si>
  <si>
    <t>3,45*(3,9+0,15+0,6)*2</t>
  </si>
  <si>
    <t>západ</t>
  </si>
  <si>
    <t>10,5*(3,9+0,15)</t>
  </si>
  <si>
    <t>(40,5+6,35)*(3,9+0,15)</t>
  </si>
  <si>
    <t>(9,5+9,5+14,2)*3</t>
  </si>
  <si>
    <t>jih</t>
  </si>
  <si>
    <t>12,1*(3,9+0,15)</t>
  </si>
  <si>
    <t>12,1*(9,5-3,9)/2</t>
  </si>
  <si>
    <t>941211211</t>
  </si>
  <si>
    <t>Příplatek k lešení řadovému rámovému lehkému š 0,9 m v do 25 m za první a ZKD den použití</t>
  </si>
  <si>
    <t>-1920579013</t>
  </si>
  <si>
    <t>Montáž lešení řadového rámového lehkého pracovního s podlahami  s provozním zatížením tř. 3 do 200 kg/m2 Příplatek za první a každý další den použití lešení k ceně -1111 nebo -1112</t>
  </si>
  <si>
    <t>1321,703*60</t>
  </si>
  <si>
    <t>943211111</t>
  </si>
  <si>
    <t>Montáž lešení prostorového rámového lehkého s podlahami zatížení do 200 kg/m2 v do 10 m</t>
  </si>
  <si>
    <t>-143534131</t>
  </si>
  <si>
    <t>Montáž lešení prostorového rámového lehkého pracovního s podlahami  s provozním zatížením tř. 3 do 200 kg/m2, výšky do 10 m</t>
  </si>
  <si>
    <t>č118</t>
  </si>
  <si>
    <t>163,07*6,4</t>
  </si>
  <si>
    <t>943211211</t>
  </si>
  <si>
    <t>Příplatek k lešení prostorovému rámovému lehkému s podlahami v do 10 m za první a ZKD den použití</t>
  </si>
  <si>
    <t>-1286404378</t>
  </si>
  <si>
    <t>Montáž lešení prostorového rámového lehkého pracovního s podlahami  Příplatek za první a každý další den použití lešení k ceně -1111</t>
  </si>
  <si>
    <t>1043,648*30</t>
  </si>
  <si>
    <t>943211811</t>
  </si>
  <si>
    <t>Demontáž lešení prostorového rámového lehkého s podlahami zatížení do 200 kg/m2 v do 10 m</t>
  </si>
  <si>
    <t>1471457395</t>
  </si>
  <si>
    <t>Demontáž lešení prostorového rámového lehkého pracovního s podlahami  s provozním zatížením tř. 3 do 200 kg/m2, výšky do 10 m</t>
  </si>
  <si>
    <t>22</t>
  </si>
  <si>
    <t>944511111</t>
  </si>
  <si>
    <t>Montáž ochranné sítě z textilie z umělých vláken</t>
  </si>
  <si>
    <t>1812272148</t>
  </si>
  <si>
    <t>Montáž ochranné sítě  zavěšené na konstrukci lešení z textilie z umělých vláken</t>
  </si>
  <si>
    <t>23</t>
  </si>
  <si>
    <t>944511211</t>
  </si>
  <si>
    <t>Příplatek k ochranné síti za první a ZKD den použití</t>
  </si>
  <si>
    <t>-2037296017</t>
  </si>
  <si>
    <t>Montáž ochranné sítě  Příplatek za první a každý další den použití sítě k ceně -1111</t>
  </si>
  <si>
    <t>24</t>
  </si>
  <si>
    <t>949101111</t>
  </si>
  <si>
    <t>Lešení pomocné pro objekty pozemních staveb s lešeňovou podlahou v do 1,9 m zatížení do 150 kg/m2</t>
  </si>
  <si>
    <t>-485646735</t>
  </si>
  <si>
    <t>Lešení pomocné pracovní pro objekty pozemních staveb  pro zatížení do 150 kg/m2, o výšce lešeňové podlahy do 1,9 m</t>
  </si>
  <si>
    <t>č101-110</t>
  </si>
  <si>
    <t>2,93+2,34+41,79+99,18*4+52,44+12,25+7,32</t>
  </si>
  <si>
    <t>č111-117</t>
  </si>
  <si>
    <t>7,63+6,35+20,25+4,62+5,73+4,62+5,73</t>
  </si>
  <si>
    <t>č119-125</t>
  </si>
  <si>
    <t>76,08+5,27+25,2+25,82+7,98+15,44+4,7</t>
  </si>
  <si>
    <t>č201-210</t>
  </si>
  <si>
    <t>9,34+4,2+4,2+20,56+50,54+46,91+46,64+46,91+31,1+11,83</t>
  </si>
  <si>
    <t>č211-220</t>
  </si>
  <si>
    <t>11,83*2+12,82+11,83+12,82+11,76+11,83+48,45+12,25+15,25</t>
  </si>
  <si>
    <t>č221-230</t>
  </si>
  <si>
    <t>6,66+13,86+13,86+3,57+23,94+2,7+2,7+15,52+17,2+1,35</t>
  </si>
  <si>
    <t>č231-237</t>
  </si>
  <si>
    <t>3,5+47,08+6,1+20,5+18,46+17,7+18,88</t>
  </si>
  <si>
    <t>95</t>
  </si>
  <si>
    <t>Různé dokončovací konstrukce a práce pozemních staveb</t>
  </si>
  <si>
    <t>25</t>
  </si>
  <si>
    <t>9500001</t>
  </si>
  <si>
    <t>Vystěhování stávajícího technologického zařízení z řešených prostorů</t>
  </si>
  <si>
    <t>-591127730</t>
  </si>
  <si>
    <t>26</t>
  </si>
  <si>
    <t>9500002</t>
  </si>
  <si>
    <t>Demontáž prvků z fasády</t>
  </si>
  <si>
    <t>-1270790290</t>
  </si>
  <si>
    <t>27</t>
  </si>
  <si>
    <t>95000031</t>
  </si>
  <si>
    <t>Demontáž sirény vč.stožáru, uložení pro další použití, plošina</t>
  </si>
  <si>
    <t>kus</t>
  </si>
  <si>
    <t>-1076537590</t>
  </si>
  <si>
    <t>28</t>
  </si>
  <si>
    <t>962032641</t>
  </si>
  <si>
    <t>Bourání zdiva komínového nad střechou z cihel na MC</t>
  </si>
  <si>
    <t>1825348466</t>
  </si>
  <si>
    <t>Bourání zdiva nadzákladového z cihel nebo tvárnic  komínového z cihel pálených, šamotových nebo vápenopískových nad střechou na maltu cementovou</t>
  </si>
  <si>
    <t>1,1*1,1*1</t>
  </si>
  <si>
    <t>29</t>
  </si>
  <si>
    <t>964011221</t>
  </si>
  <si>
    <t>Vybourání ŽB překladů prefabrikovaných dl do 3 m hmotnosti do 75 kg/m</t>
  </si>
  <si>
    <t>-1437265750</t>
  </si>
  <si>
    <t>Vybourání železobetonových prefabrikovaných překladů  uložených ve zdivu, délky do 3 m, hmotnosti do 75 kg/m</t>
  </si>
  <si>
    <t>č103</t>
  </si>
  <si>
    <t>2,4*0,3*0,21</t>
  </si>
  <si>
    <t>č122</t>
  </si>
  <si>
    <t>1,5*0,3*0,21</t>
  </si>
  <si>
    <t>č126</t>
  </si>
  <si>
    <t>30</t>
  </si>
  <si>
    <t>964061331</t>
  </si>
  <si>
    <t>Uvolnění zhlaví trámů ze zdiva cihelného průřezu zhlaví do 0,05 m2</t>
  </si>
  <si>
    <t>-1632396771</t>
  </si>
  <si>
    <t>Uvolnění zhlaví trámu při jeho výměně  pro jakoukoliv délku uložení, ze zdiva cihelného, o průřezu zhlaví do 0,05 m2</t>
  </si>
  <si>
    <t>2*30</t>
  </si>
  <si>
    <t>č221-227</t>
  </si>
  <si>
    <t>31</t>
  </si>
  <si>
    <t>965042131</t>
  </si>
  <si>
    <t>Bourání podkladů pod dlažby nebo mazanin betonových nebo z litého asfaltu tl do 100 mm pl do 4 m2</t>
  </si>
  <si>
    <t>1486602906</t>
  </si>
  <si>
    <t>Bourání mazanin betonových nebo z litého asfaltu tl. do 100 mm, plochy do 4 m2</t>
  </si>
  <si>
    <t>č114-117</t>
  </si>
  <si>
    <t>(4,62+5,73+4,62+5,73)*0,1</t>
  </si>
  <si>
    <t>č221</t>
  </si>
  <si>
    <t>6,66*0,1</t>
  </si>
  <si>
    <t>č222+223</t>
  </si>
  <si>
    <t>(13,86+13,86)*0,1</t>
  </si>
  <si>
    <t>č224+226+227</t>
  </si>
  <si>
    <t>(3,57+2,7+2,7)*0,1</t>
  </si>
  <si>
    <t>č233</t>
  </si>
  <si>
    <t>6,1*0,1</t>
  </si>
  <si>
    <t>č230</t>
  </si>
  <si>
    <t>1,55*0,1</t>
  </si>
  <si>
    <t>balkon č220</t>
  </si>
  <si>
    <t>4*0,5*0,1</t>
  </si>
  <si>
    <t>32</t>
  </si>
  <si>
    <t>965042141</t>
  </si>
  <si>
    <t>Bourání podkladů pod dlažby nebo mazanin betonových nebo z litého asfaltu tl do 100 mm pl přes 4 m2</t>
  </si>
  <si>
    <t>1321863386</t>
  </si>
  <si>
    <t>Bourání mazanin betonových nebo z litého asfaltu tl. do 100 mm, plochy přes 4 m2</t>
  </si>
  <si>
    <t>vrchní beton</t>
  </si>
  <si>
    <t>č104+105</t>
  </si>
  <si>
    <t>(4,2+4,2)*1,7*0,1</t>
  </si>
  <si>
    <t>č106+107</t>
  </si>
  <si>
    <t>4,3*1,7*0,1</t>
  </si>
  <si>
    <t>č119+121</t>
  </si>
  <si>
    <t>(5,7+4,2)*1,7*0,1</t>
  </si>
  <si>
    <t>33</t>
  </si>
  <si>
    <t>965042231</t>
  </si>
  <si>
    <t>Bourání podkladů pod dlažby nebo mazanin betonových nebo z litého asfaltu tl přes 100 mm pl do 4 m2</t>
  </si>
  <si>
    <t>701970672</t>
  </si>
  <si>
    <t>Bourání mazanin betonových nebo z litého asfaltu tl. přes 100 mm, plochy do 4 m2</t>
  </si>
  <si>
    <t>venkovní beton před vstupy vč.základu</t>
  </si>
  <si>
    <t>č101</t>
  </si>
  <si>
    <t>1,8*1*0,5</t>
  </si>
  <si>
    <t>č104+106</t>
  </si>
  <si>
    <t>4*0,5*0,5*4</t>
  </si>
  <si>
    <t>č110</t>
  </si>
  <si>
    <t>2*1*0,5</t>
  </si>
  <si>
    <t>4*0,5*0,5</t>
  </si>
  <si>
    <t>č119</t>
  </si>
  <si>
    <t>4*0,5*0,5*2</t>
  </si>
  <si>
    <t>34</t>
  </si>
  <si>
    <t>965042241</t>
  </si>
  <si>
    <t>Bourání podkladů pod dlažby nebo mazanin betonových nebo z litého asfaltu tl přes 100 mm pl přes 4 m2</t>
  </si>
  <si>
    <t>-1296604631</t>
  </si>
  <si>
    <t>Bourání mazanin betonových nebo z litého asfaltu tl. přes 100 mm, plochy přes 4 m2</t>
  </si>
  <si>
    <t>(4+75,4+12)*1*0,20</t>
  </si>
  <si>
    <t>(4,2+4,2)*1,7*0,15</t>
  </si>
  <si>
    <t>4,5*1,7*0,15</t>
  </si>
  <si>
    <t>(5,7+4,2)*1,7*0,15</t>
  </si>
  <si>
    <t>35</t>
  </si>
  <si>
    <t>965049111</t>
  </si>
  <si>
    <t>Příplatek k bourání betonových mazanin za bourání mazanin se svařovanou sítí tl do 100 mm</t>
  </si>
  <si>
    <t>514788462</t>
  </si>
  <si>
    <t>Bourání mazanin Příplatek k cenám za bourání mazanin betonových se svařovanou sítí, tl. do 100 mm</t>
  </si>
  <si>
    <t>7,37</t>
  </si>
  <si>
    <t>5,27</t>
  </si>
  <si>
    <t>36</t>
  </si>
  <si>
    <t>965049112</t>
  </si>
  <si>
    <t>Příplatek k bourání betonových mazanin za bourání mazanin se svařovanou sítí tl přes 100 mm</t>
  </si>
  <si>
    <t>-538203771</t>
  </si>
  <si>
    <t>Bourání mazanin Příplatek k cenám za bourání mazanin betonových se svařovanou sítí, tl. přes 100 mm</t>
  </si>
  <si>
    <t>8,90</t>
  </si>
  <si>
    <t>26,237</t>
  </si>
  <si>
    <t>37</t>
  </si>
  <si>
    <t>965081213</t>
  </si>
  <si>
    <t>Bourání podlah z dlaždic keramických nebo xylolitových tl do 10 mm plochy přes 1 m2</t>
  </si>
  <si>
    <t>-672060198</t>
  </si>
  <si>
    <t>Bourání podlah z dlaždic bez podkladního lože nebo mazaniny, s jakoukoliv výplní spár keramických nebo xylolitových tl. do 10 mm, plochy přes 1 m2</t>
  </si>
  <si>
    <t>4,62+5,73+4,62+5,73</t>
  </si>
  <si>
    <t>6,66</t>
  </si>
  <si>
    <t>č222+223+226+227</t>
  </si>
  <si>
    <t>13,86+13,86+2,7+2,7</t>
  </si>
  <si>
    <t>6,1</t>
  </si>
  <si>
    <t>1,55</t>
  </si>
  <si>
    <t>38</t>
  </si>
  <si>
    <t>966080101</t>
  </si>
  <si>
    <t>Bourání kontaktního zateplení z polystyrenových desek tloušťky do 60 mm</t>
  </si>
  <si>
    <t>1584177394</t>
  </si>
  <si>
    <t>Bourání kontaktního zateplení včetně povrchové úpravy omítkou nebo nátěrem z polystyrénových desek, tloušťky do 60 mm</t>
  </si>
  <si>
    <t>40,5*(3,9+0,15+0,6)</t>
  </si>
  <si>
    <t>-1,2*1,6*9+(1,2+1,6*2)*0,15*9</t>
  </si>
  <si>
    <t>-1,6*2,8+(1,6+2,8*2)*0,15</t>
  </si>
  <si>
    <t>-3,45*3,3*4</t>
  </si>
  <si>
    <t>3,2*8+6,5*1</t>
  </si>
  <si>
    <t>6,35*(7,22+0,15+0,6)</t>
  </si>
  <si>
    <t>-1,2*1,6+(1,2+1,6*2)*0,15</t>
  </si>
  <si>
    <t>-1,55*2,8+(1,55+2,8*2)*0,15</t>
  </si>
  <si>
    <t>-1,65*2+(1,65+2*2)*0,15</t>
  </si>
  <si>
    <t>1,2*(8,6+0,15+0,6)</t>
  </si>
  <si>
    <t>14,8*(8,6+0,15+0,6)</t>
  </si>
  <si>
    <t>-3,6*1,2*5+(3,6+1,2*2)*0,15*5</t>
  </si>
  <si>
    <t>-4*4,05</t>
  </si>
  <si>
    <t>10,5*(3,9+0,15+0,6)</t>
  </si>
  <si>
    <t>-3,75*3,3*2</t>
  </si>
  <si>
    <t>-1,8*1,2+(1,8+1,2*2)*0,15</t>
  </si>
  <si>
    <t>-1,1*3+(1+3*2)*0,15</t>
  </si>
  <si>
    <t>-2,45*4,7+(2,45+4,7*2)*0,15</t>
  </si>
  <si>
    <t>-0,9*2*2+(0,9+2*2)*0,15*2</t>
  </si>
  <si>
    <t>-3,6*1,2+(3,6+1,2*2)*0,15</t>
  </si>
  <si>
    <t>-3,6*1,2*6+(3,6+1,2*2)*0,15*6</t>
  </si>
  <si>
    <t>(40,5+6,35)*(3,9+0,15+0,6)</t>
  </si>
  <si>
    <t>-1,2*1,6*17+(1,2+1,6*2)*0,15*17</t>
  </si>
  <si>
    <t>-2,1*2+(2,1+2*2)*0,15</t>
  </si>
  <si>
    <t>-0,85*1,2*3+(0,85+1,2*2)*0,15</t>
  </si>
  <si>
    <t>39</t>
  </si>
  <si>
    <t>967031132</t>
  </si>
  <si>
    <t>Přisekání rovných ostění v cihelném zdivu na MV nebo MVC</t>
  </si>
  <si>
    <t>-717221280</t>
  </si>
  <si>
    <t>Přisekání (špicování) plošné nebo rovných ostění zdiva z cihel pálených  rovných ostění, bez odstupu, po hrubém vybourání otvorů, na maltu vápennou nebo vápenocementovou</t>
  </si>
  <si>
    <t>1np</t>
  </si>
  <si>
    <t>(1,2+1,6*2)*0,3*(1+2+4+2+1+2*8+1)</t>
  </si>
  <si>
    <t>(1,6+1,8*2)*0,3</t>
  </si>
  <si>
    <t>(3,45+3,3*2)*0,35*4</t>
  </si>
  <si>
    <t>(1,55+2,8*2)*0,3</t>
  </si>
  <si>
    <t>(3,6+1,2*2)*0,3*2</t>
  </si>
  <si>
    <t>(4+4*2)*0,3</t>
  </si>
  <si>
    <t>(3,75+3,3*2)*0,35*2</t>
  </si>
  <si>
    <t>(1,8+1,2*2)*0,3</t>
  </si>
  <si>
    <t>(1,1+3*2)*0,3</t>
  </si>
  <si>
    <t>(2,45+4,7*2)*0,3</t>
  </si>
  <si>
    <t>(0,9+2*2)*0,3*2</t>
  </si>
  <si>
    <t>(3,6+1,2*2)*0,3*5</t>
  </si>
  <si>
    <t>(2,1+2*2)*0,3</t>
  </si>
  <si>
    <t>2np</t>
  </si>
  <si>
    <t>(0,85+1,2*2)*0,3*3</t>
  </si>
  <si>
    <t>(3,6+1,2*2)*0,3*6</t>
  </si>
  <si>
    <t>(1,6+1,15*2)*0,3*6</t>
  </si>
  <si>
    <t>č225</t>
  </si>
  <si>
    <t>(1,2+1,5*2)*0,3</t>
  </si>
  <si>
    <t>0,3*2,4*(2+2)</t>
  </si>
  <si>
    <t>40</t>
  </si>
  <si>
    <t>967041112</t>
  </si>
  <si>
    <t>Přisekání ostění v betonu</t>
  </si>
  <si>
    <t>-2016386550</t>
  </si>
  <si>
    <t>plocha SO04 - sokl</t>
  </si>
  <si>
    <t>138</t>
  </si>
  <si>
    <t>41</t>
  </si>
  <si>
    <t>968062375</t>
  </si>
  <si>
    <t>Vybourání dřevěných rámů oken zdvojených včetně křídel pl do 2 m2</t>
  </si>
  <si>
    <t>656834180</t>
  </si>
  <si>
    <t>Vybourání dřevěných rámů oken s křídly, dveřních zárubní, vrat, stěn, ostění nebo obkladů  rámů oken s křídly zdvojených, plochy do 2 m2</t>
  </si>
  <si>
    <t>1,2*1,5</t>
  </si>
  <si>
    <t>42</t>
  </si>
  <si>
    <t>968062377</t>
  </si>
  <si>
    <t>Vybourání dřevěných rámů oken zdvojených včetně křídel pl přes 4 m2</t>
  </si>
  <si>
    <t>-496899958</t>
  </si>
  <si>
    <t>Vybourání dřevěných rámů oken s křídly, dveřních zárubní, vrat, stěn, ostění nebo obkladů  rámů oken s křídly zdvojených, plochy přes 4 m2</t>
  </si>
  <si>
    <t>č124</t>
  </si>
  <si>
    <t>2,45*4,7</t>
  </si>
  <si>
    <t>43</t>
  </si>
  <si>
    <t>968062456</t>
  </si>
  <si>
    <t>Vybourání dřevěných dveřních zárubní pl přes 2 m2</t>
  </si>
  <si>
    <t>-1573653328</t>
  </si>
  <si>
    <t>Vybourání dřevěných rámů oken s křídly, dveřních zárubní, vrat, stěn, ostění nebo obkladů  dveřních zárubní, plochy přes 2 m2</t>
  </si>
  <si>
    <t>1,6*2,8</t>
  </si>
  <si>
    <t>2,1*2</t>
  </si>
  <si>
    <t>1,1*3</t>
  </si>
  <si>
    <t>44</t>
  </si>
  <si>
    <t>968072244</t>
  </si>
  <si>
    <t>Vybourání kovových rámů oken jednoduchých včetně křídel pl do 1 m2</t>
  </si>
  <si>
    <t>-1335835754</t>
  </si>
  <si>
    <t>Vybourání kovových rámů oken s křídly, dveřních zárubní, vrat, stěn, ostění nebo obkladů  okenních rámů s křídly jednoduchých, plochy do 1 m2</t>
  </si>
  <si>
    <t>č122 - žaluzie</t>
  </si>
  <si>
    <t>0,9*0,9</t>
  </si>
  <si>
    <t>45</t>
  </si>
  <si>
    <t>968072356</t>
  </si>
  <si>
    <t>Vybourání kovových rámů oken zdvojených včetně křídel pl do 4 m2</t>
  </si>
  <si>
    <t>482479401</t>
  </si>
  <si>
    <t>Vybourání kovových rámů oken s křídly, dveřních zárubní, vrat, stěn, ostění nebo obkladů  okenních rámů s křídly zdvojených, plochy do 4 m2</t>
  </si>
  <si>
    <t>č121</t>
  </si>
  <si>
    <t>1,8*1,2</t>
  </si>
  <si>
    <t>č123</t>
  </si>
  <si>
    <t>46</t>
  </si>
  <si>
    <t>968072357</t>
  </si>
  <si>
    <t>Vybourání kovových rámů oken zdvojených včetně křídel pl přes 4 m2</t>
  </si>
  <si>
    <t>-423729874</t>
  </si>
  <si>
    <t>Vybourání kovových rámů oken s křídly, dveřních zárubní, vrat, stěn, ostění nebo obkladů  okenních rámů s křídly zdvojených, plochy přes 4 m2</t>
  </si>
  <si>
    <t>č115+118</t>
  </si>
  <si>
    <t>3,6*1,2*2</t>
  </si>
  <si>
    <t>č118-č120</t>
  </si>
  <si>
    <t>3,6*1,2*4</t>
  </si>
  <si>
    <t>č108</t>
  </si>
  <si>
    <t>3,6*1,2</t>
  </si>
  <si>
    <t>č118+225</t>
  </si>
  <si>
    <t>3,6*1,2*6</t>
  </si>
  <si>
    <t>47</t>
  </si>
  <si>
    <t>968072455</t>
  </si>
  <si>
    <t>Vybourání kovových dveřních zárubní pl do 2 m2</t>
  </si>
  <si>
    <t>-872309319</t>
  </si>
  <si>
    <t>Vybourání kovových rámů oken s křídly, dveřních zárubní, vrat, stěn, ostění nebo obkladů  dveřních zárubní, plochy do 2 m2</t>
  </si>
  <si>
    <t>0,6*2*8</t>
  </si>
  <si>
    <t>0,7*2*2</t>
  </si>
  <si>
    <t>0,8*2*3</t>
  </si>
  <si>
    <t>48</t>
  </si>
  <si>
    <t>968072559</t>
  </si>
  <si>
    <t>Vybourání kovových vrat pl přes 5 m2</t>
  </si>
  <si>
    <t>-1367300636</t>
  </si>
  <si>
    <t>Vybourání kovových rámů oken s křídly, dveřních zárubní, vrat, stěn, ostění nebo obkladů  vrat, mimo posuvných a skládacích, plochy přes 5 m2</t>
  </si>
  <si>
    <t>3,45*3,3*4</t>
  </si>
  <si>
    <t>č118+119+121</t>
  </si>
  <si>
    <t>4*4</t>
  </si>
  <si>
    <t>3,75*3,3*2</t>
  </si>
  <si>
    <t>49</t>
  </si>
  <si>
    <t>968082016</t>
  </si>
  <si>
    <t>Vybourání plastových rámů oken včetně křídel plochy přes 1 do 2 m2</t>
  </si>
  <si>
    <t>1882800500</t>
  </si>
  <si>
    <t>Vybourání plastových rámů oken s křídly, dveřních zárubní, vrat  rámu oken s křídly, plochy přes 1 do 2 m2</t>
  </si>
  <si>
    <t>č102</t>
  </si>
  <si>
    <t>1,2*1,6</t>
  </si>
  <si>
    <t>č104</t>
  </si>
  <si>
    <t>1,2*1,6*2</t>
  </si>
  <si>
    <t>č105+106</t>
  </si>
  <si>
    <t>1,2*1,6*(2+2)</t>
  </si>
  <si>
    <t>č107+109</t>
  </si>
  <si>
    <t>1,2*1,6*(2+1)</t>
  </si>
  <si>
    <t>č103-107</t>
  </si>
  <si>
    <t>1,2*1,6*(1+4+4+4+4)</t>
  </si>
  <si>
    <t>č201</t>
  </si>
  <si>
    <t>0,85*1,2*3</t>
  </si>
  <si>
    <t>č206-218</t>
  </si>
  <si>
    <t>0,9*1,15*(16+19)</t>
  </si>
  <si>
    <t>č232-236</t>
  </si>
  <si>
    <t>1,6*1,15*6</t>
  </si>
  <si>
    <t>50</t>
  </si>
  <si>
    <t>968082022</t>
  </si>
  <si>
    <t>Vybourání plastových zárubní dveří plochy do 4 m2</t>
  </si>
  <si>
    <t>-110369661</t>
  </si>
  <si>
    <t>Vybourání plastových rámů oken s křídly, dveřních zárubní, vrat  dveřních zárubní, plochy přes 2 do 4 m2</t>
  </si>
  <si>
    <t>1,55*2,8</t>
  </si>
  <si>
    <t>č220</t>
  </si>
  <si>
    <t>1,65*2</t>
  </si>
  <si>
    <t>51</t>
  </si>
  <si>
    <t>971033341</t>
  </si>
  <si>
    <t>Vybourání otvorů ve zdivu cihelném pl do 0,09 m2 na MVC nebo MV tl do 300 mm</t>
  </si>
  <si>
    <t>1238346196</t>
  </si>
  <si>
    <t>Vybourání otvorů ve zdivu základovém nebo nadzákladovém z cihel, tvárnic, příčkovek  z cihel pálených na maltu vápennou nebo vápenocementovou plochy do 0,09 m2, tl. do 300 mm</t>
  </si>
  <si>
    <t>15x30</t>
  </si>
  <si>
    <t>20x20</t>
  </si>
  <si>
    <t>30x30</t>
  </si>
  <si>
    <t>půdorys 2np návrh pozn.1</t>
  </si>
  <si>
    <t>52</t>
  </si>
  <si>
    <t>971033641</t>
  </si>
  <si>
    <t>Vybourání otvorů ve zdivu cihelném pl do 4 m2 na MVC nebo MV tl do 300 mm</t>
  </si>
  <si>
    <t>1048134667</t>
  </si>
  <si>
    <t>Vybourání otvorů ve zdivu základovém nebo nadzákladovém z cihel, tvárnic, příčkovek  z cihel pálených na maltu vápennou nebo vápenocementovou plochy do 4 m2, tl. do 300 mm</t>
  </si>
  <si>
    <t>č104-105</t>
  </si>
  <si>
    <t>1,8*2,4*0,3</t>
  </si>
  <si>
    <t>č105-106</t>
  </si>
  <si>
    <t>1,4*1*0,3</t>
  </si>
  <si>
    <t>53</t>
  </si>
  <si>
    <t>974031287</t>
  </si>
  <si>
    <t>Vysekání rýh ve zdivu cihelném u stropu hl do 300 mm š do 300 mm</t>
  </si>
  <si>
    <t>318376698</t>
  </si>
  <si>
    <t>Vysekání rýh ve zdivu cihelném na maltu vápennou nebo vápenocementovou  v prostoru přilehlém ke stropní konstrukci do hl. 300 mm a šířky do 300 mm</t>
  </si>
  <si>
    <t>1,5*2</t>
  </si>
  <si>
    <t>2,5</t>
  </si>
  <si>
    <t>1,8</t>
  </si>
  <si>
    <t>O105</t>
  </si>
  <si>
    <t>54</t>
  </si>
  <si>
    <t>975043111</t>
  </si>
  <si>
    <t>Jednořadové podchycení stropů pro osazení nosníků v do 3,5 m pro zatížení do 750 kg/m</t>
  </si>
  <si>
    <t>-1450699148</t>
  </si>
  <si>
    <t>Jednořadové podchycení stropů pro osazení nosníků dřevěnou výztuhou  v. podchycení do 3,5 m, a při zatížení hmotností do 750 kg/m</t>
  </si>
  <si>
    <t>3*2</t>
  </si>
  <si>
    <t>3*(2+2)</t>
  </si>
  <si>
    <t>55</t>
  </si>
  <si>
    <t>975048111</t>
  </si>
  <si>
    <t>Příplatek k jednořadovém podchycení stropů pro zatížení do 750 kg/m ZKD 1 m v podchycení</t>
  </si>
  <si>
    <t>-348537381</t>
  </si>
  <si>
    <t>Jednořadové podchycení stropů pro osazení nosníků dřevěnou výztuhou  Příplatek k cenám za každý další 1 m výšky přes 3,50 m a při zatížení hmotností do 750 kg/m</t>
  </si>
  <si>
    <t>56</t>
  </si>
  <si>
    <t>976071111</t>
  </si>
  <si>
    <t>Vybourání kovových madel a zábradlí</t>
  </si>
  <si>
    <t>698726776</t>
  </si>
  <si>
    <t>Vybourání kovových madel, zábradlí, dvířek, zděří, kotevních želez  madel a zábradlí</t>
  </si>
  <si>
    <t>57</t>
  </si>
  <si>
    <t>976072221</t>
  </si>
  <si>
    <t>Vybourání kovových komínových dvířek, ventilací pl do 0,3 m2 ze zdiva cihelného</t>
  </si>
  <si>
    <t>-1652928103</t>
  </si>
  <si>
    <t>Vybourání kovových madel, zábradlí, dvířek, zděří, kotevních želez  komínových a topných dvířek, ventilací apod., plochy do 0,30 m2, ze zdiva cihelného nebo kamenného</t>
  </si>
  <si>
    <t>58</t>
  </si>
  <si>
    <t>976084111</t>
  </si>
  <si>
    <t>Vybourání ochranných úhelníků s vysekáním kotev</t>
  </si>
  <si>
    <t>-1037561239</t>
  </si>
  <si>
    <t>Vybourání drobných zámečnických a jiných konstrukcí  ochranných úhelníků ze zdiva s vysekáním kotev</t>
  </si>
  <si>
    <t>ochranné rohy vrat</t>
  </si>
  <si>
    <t>3,3*2*4</t>
  </si>
  <si>
    <t>4*2</t>
  </si>
  <si>
    <t>3,3*2*2</t>
  </si>
  <si>
    <t>59</t>
  </si>
  <si>
    <t>977312112</t>
  </si>
  <si>
    <t>Řezání stávajících betonových mazanin vyztužených hl do 100 mm</t>
  </si>
  <si>
    <t>1981751712</t>
  </si>
  <si>
    <t>Řezání stávajících betonových mazanin s vyztužením hloubky přes 50 do 100 mm</t>
  </si>
  <si>
    <t>podkladní beton</t>
  </si>
  <si>
    <t>32,7</t>
  </si>
  <si>
    <t>60</t>
  </si>
  <si>
    <t>977312113</t>
  </si>
  <si>
    <t>Řezání stávajících betonových mazanin vyztužených hl do 150 mm</t>
  </si>
  <si>
    <t>177959288</t>
  </si>
  <si>
    <t>Řezání stávajících betonových mazanin s vyztužením hloubky přes 100 do 150 mm</t>
  </si>
  <si>
    <t>4,2+4,2</t>
  </si>
  <si>
    <t>4,2*2</t>
  </si>
  <si>
    <t>4,3+1,7</t>
  </si>
  <si>
    <t>5,7+4,2</t>
  </si>
  <si>
    <t>61</t>
  </si>
  <si>
    <t>978011141</t>
  </si>
  <si>
    <t>Otlučení (osekání) vnitřní vápenné nebo vápenocementové omítky stropů v rozsahu do 30 %</t>
  </si>
  <si>
    <t>-142331357</t>
  </si>
  <si>
    <t>Otlučení vápenných nebo vápenocementových omítek vnitřních ploch stropů, v rozsahu přes 10 do 30 %</t>
  </si>
  <si>
    <t>č111-120</t>
  </si>
  <si>
    <t>7,63+6,35+20,25+4,62+5,73+4,62+5,73+163,07+76,08+5,27</t>
  </si>
  <si>
    <t>č121-125</t>
  </si>
  <si>
    <t>25,2+25,62+7,98+15,44+4,7</t>
  </si>
  <si>
    <t>62</t>
  </si>
  <si>
    <t>978013141</t>
  </si>
  <si>
    <t>Otlučení (osekání) vnitřní vápenné nebo vápenocementové omítky stěn v rozsahu do 30 %</t>
  </si>
  <si>
    <t>1950210022</t>
  </si>
  <si>
    <t>Otlučení vápenných nebo vápenocementových omítek vnitřních ploch stěn s vyškrabáním spar, s očištěním zdiva, v rozsahu přes 10 do 30 %</t>
  </si>
  <si>
    <t>(2,3+1,3)*2*3,6</t>
  </si>
  <si>
    <t>(1,8+1,3)*2*3,6</t>
  </si>
  <si>
    <t>(9,9+4,2)*2*3,6</t>
  </si>
  <si>
    <t>č104-107</t>
  </si>
  <si>
    <t>(11,4+4,2)*2*3,6*8</t>
  </si>
  <si>
    <t>-3,45*3,3*4+(3,45+3,3*2)*0,3*4</t>
  </si>
  <si>
    <t>-8*3,3*8+(8+3,3*2)*0,3*8</t>
  </si>
  <si>
    <t>(9,3+5,)*2*3,6</t>
  </si>
  <si>
    <t>č109</t>
  </si>
  <si>
    <t>(5+2,5)*2*3,6</t>
  </si>
  <si>
    <t>(3+2,4)*2*3,6</t>
  </si>
  <si>
    <t>č111</t>
  </si>
  <si>
    <t>(3+2,5)*2*3,6</t>
  </si>
  <si>
    <t>č112</t>
  </si>
  <si>
    <t>(4,6+1,3)*2*3,6</t>
  </si>
  <si>
    <t>č113</t>
  </si>
  <si>
    <t>(4,6+4,5)*2*3,6</t>
  </si>
  <si>
    <t>č114</t>
  </si>
  <si>
    <t>(2,2+2,1)*2*(3,6-1,5)</t>
  </si>
  <si>
    <t>č115</t>
  </si>
  <si>
    <t>(2,6+2,2)*2*(3,6-1,5)</t>
  </si>
  <si>
    <t>(1,1+0,9)*2*(3,6-1,5)</t>
  </si>
  <si>
    <t>č116</t>
  </si>
  <si>
    <t>č117</t>
  </si>
  <si>
    <t>(2,6+1,1)*2*(3,6-1,5)</t>
  </si>
  <si>
    <t>(1,1+0,9)*2*(3,6-1,5)*3</t>
  </si>
  <si>
    <t>(15,7+9,1+4,9+0,4*5)*2*(6,4+1,4)</t>
  </si>
  <si>
    <t>15,7*1,5/2*2</t>
  </si>
  <si>
    <t>-3,6*1,2*4+(3,6+1,2*2)*0,15*4</t>
  </si>
  <si>
    <t>-4*4,05+(4+4,05*2)*0,3</t>
  </si>
  <si>
    <t>(14,4+5,65)*2*3,6</t>
  </si>
  <si>
    <t>-3,75*3,3+(3,75+3,3*2)*0,3</t>
  </si>
  <si>
    <t>č120</t>
  </si>
  <si>
    <t>(2,7+1,9)*2*3,6</t>
  </si>
  <si>
    <t>č121-123</t>
  </si>
  <si>
    <t>(6+6,2+1,9+4,2*3)*2*3,6</t>
  </si>
  <si>
    <t>-3,75*3,3+(3,75+3,3*2)*0,3*3</t>
  </si>
  <si>
    <t>(4,85+3,1)*2*3,45</t>
  </si>
  <si>
    <t>(4,2+6+1)*2*3</t>
  </si>
  <si>
    <t>č202</t>
  </si>
  <si>
    <t>(2+2*2)*3</t>
  </si>
  <si>
    <t>č203</t>
  </si>
  <si>
    <t>č204</t>
  </si>
  <si>
    <t>(4,2+5,5*2+1,2)*3</t>
  </si>
  <si>
    <t>č205</t>
  </si>
  <si>
    <t>(41,5+8,5*2+1)*3</t>
  </si>
  <si>
    <t>č206-208</t>
  </si>
  <si>
    <t>(8,85+8,8+8,85+5,5*6)*3</t>
  </si>
  <si>
    <t>č209</t>
  </si>
  <si>
    <t>(5,25+5,5*2)*3</t>
  </si>
  <si>
    <t>č210-217</t>
  </si>
  <si>
    <t>(4,3+2,8*2)*3*8</t>
  </si>
  <si>
    <t>č218</t>
  </si>
  <si>
    <t>(8,8+5,7+8,8+1*2)*3</t>
  </si>
  <si>
    <t>č219</t>
  </si>
  <si>
    <t>(5+2,45)*2*3</t>
  </si>
  <si>
    <t>(5+3,05)*2*3</t>
  </si>
  <si>
    <t>(4,6+1,4)*2*3</t>
  </si>
  <si>
    <t>(3,7+2,2)*2*(3-1,5)*2</t>
  </si>
  <si>
    <t>(2,7+1)*2*(3-1,5)*2</t>
  </si>
  <si>
    <t>(1,1+0,9*2)*(3-1,5)*3*2</t>
  </si>
  <si>
    <t>č224</t>
  </si>
  <si>
    <t>(5,3+4,6)*2*3</t>
  </si>
  <si>
    <t>č226+227</t>
  </si>
  <si>
    <t>(2,6+1)*2*(3-1,5)*2</t>
  </si>
  <si>
    <t>č228</t>
  </si>
  <si>
    <t>(4,85+3,1)*2*3,5</t>
  </si>
  <si>
    <t>č229</t>
  </si>
  <si>
    <t>(7,8+3)*2*3</t>
  </si>
  <si>
    <t>(1,6+1)*2*(3-1,5)</t>
  </si>
  <si>
    <t>č231</t>
  </si>
  <si>
    <t>(3,5+1+3,5)*3</t>
  </si>
  <si>
    <t>č232</t>
  </si>
  <si>
    <t>(6,5+9+6,5)*3</t>
  </si>
  <si>
    <t>(2,7+2,3)*2*(3-1,5)</t>
  </si>
  <si>
    <t>č234</t>
  </si>
  <si>
    <t>(3,6+6,1*2)*3</t>
  </si>
  <si>
    <t>č235</t>
  </si>
  <si>
    <t>(3+6,1*2)*3</t>
  </si>
  <si>
    <t>č236</t>
  </si>
  <si>
    <t>(3,3+6,1*2)*3</t>
  </si>
  <si>
    <t>č237</t>
  </si>
  <si>
    <t>(3,2+5,5*2)*3</t>
  </si>
  <si>
    <t>63</t>
  </si>
  <si>
    <t>978015361</t>
  </si>
  <si>
    <t>Otlučení (osekání) vnější vápenné nebo vápenocementové omítky stupně členitosti 1 a 2 rozsahu do 50%</t>
  </si>
  <si>
    <t>-811607807</t>
  </si>
  <si>
    <t>Otlučení vápenných nebo vápenocementových omítek vnějších ploch s vyškrabáním spar a s očištěním zdiva stupně členitosti 1 a 2, v rozsahu přes 30 do 50 %</t>
  </si>
  <si>
    <t>fasáda sokl</t>
  </si>
  <si>
    <t>(75,4+16,3)*2*0,3</t>
  </si>
  <si>
    <t>64</t>
  </si>
  <si>
    <t>978015391</t>
  </si>
  <si>
    <t>Otlučení (osekání) vnější vápenné nebo vápenocementové omítky stupně členitosti 1 a 2 do 100%  s vyškrabáním spar</t>
  </si>
  <si>
    <t>-13003639</t>
  </si>
  <si>
    <t>Otlučení vápenných nebo vápenocementových omítek vnějších ploch s vyškrabáním spar a s očištěním zdiva stupně členitosti 1 a 2, v rozsahu přes 80 do 100 %</t>
  </si>
  <si>
    <t>viz bourání kontaktního zateplení</t>
  </si>
  <si>
    <t>945,236</t>
  </si>
  <si>
    <t>65</t>
  </si>
  <si>
    <t>978023471</t>
  </si>
  <si>
    <t>Vyškrabání spár zdiva cihelného komínového</t>
  </si>
  <si>
    <t>-273648106</t>
  </si>
  <si>
    <t>Vyškrabání cementové malty ze spár zdiva cihelného komínového nad střechou</t>
  </si>
  <si>
    <t>(1,1+1,1)*2*4</t>
  </si>
  <si>
    <t>66</t>
  </si>
  <si>
    <t>978059541</t>
  </si>
  <si>
    <t>Odsekání a odebrání obkladů stěn z vnitřních obkládaček plochy přes 1 m2  včetně otlučení podkladní omítky až na zdivo</t>
  </si>
  <si>
    <t>1545806966</t>
  </si>
  <si>
    <t>Odsekání obkladů  stěn včetně otlučení podkladní omítky až na zdivo z obkládaček vnitřních, z jakýchkoliv materiálů, plochy přes 1 m2</t>
  </si>
  <si>
    <t>(2,1+2,2)*2*1,5</t>
  </si>
  <si>
    <t>(2,6+2,2)*2*1,5</t>
  </si>
  <si>
    <t>(1,1+0,9)*2*1,5</t>
  </si>
  <si>
    <t>(2,2+2,1)*2*1,5</t>
  </si>
  <si>
    <t>(2,6+1,1)*2*1,5</t>
  </si>
  <si>
    <t>(1,1+0,9)*2*1,5*3</t>
  </si>
  <si>
    <t>(3,7+2,2)*2*1,5*2</t>
  </si>
  <si>
    <t>(2,7+1)*2*1,5*2</t>
  </si>
  <si>
    <t>(1,1+0,9*2)*1,5*3*2</t>
  </si>
  <si>
    <t>č226</t>
  </si>
  <si>
    <t>(2,6+1)*2*1,5</t>
  </si>
  <si>
    <t>č227</t>
  </si>
  <si>
    <t>(1,6+1)*2*1,5</t>
  </si>
  <si>
    <t>(2,7+2,3)*2*1,5</t>
  </si>
  <si>
    <t>997</t>
  </si>
  <si>
    <t>Přesun sutě</t>
  </si>
  <si>
    <t>67</t>
  </si>
  <si>
    <t>997013153</t>
  </si>
  <si>
    <t>Vnitrostaveništní doprava suti a vybouraných hmot pro budovy v do 12 m s omezením mechanizace</t>
  </si>
  <si>
    <t>1690911316</t>
  </si>
  <si>
    <t>Vnitrostaveništní doprava suti a vybouraných hmot  vodorovně do 50 m svisle s omezením mechanizace pro budovy a haly výšky přes 9 do 12 m</t>
  </si>
  <si>
    <t>68</t>
  </si>
  <si>
    <t>997013311</t>
  </si>
  <si>
    <t>Montáž a demontáž shozu suti v do 10 m</t>
  </si>
  <si>
    <t>1752374186</t>
  </si>
  <si>
    <t>Doprava suti shozem montáž a demontáž shozu výšky do 10 m</t>
  </si>
  <si>
    <t>7*8</t>
  </si>
  <si>
    <t>69</t>
  </si>
  <si>
    <t>997013321</t>
  </si>
  <si>
    <t>Příplatek k shozu suti v do 10 m za první a ZKD den použití</t>
  </si>
  <si>
    <t>1188361765</t>
  </si>
  <si>
    <t>Doprava suti shozem montáž a demontáž shozu výšky Příplatek za první a každý další den použití shozu k ceně -3311</t>
  </si>
  <si>
    <t>56*45</t>
  </si>
  <si>
    <t>70</t>
  </si>
  <si>
    <t>997013501</t>
  </si>
  <si>
    <t>Odvoz suti a vybouraných hmot na skládku nebo meziskládku do 1 km se složením</t>
  </si>
  <si>
    <t>1107162565</t>
  </si>
  <si>
    <t>Odvoz suti a vybouraných hmot na skládku nebo meziskládku  se složením, na vzdálenost do 1 km</t>
  </si>
  <si>
    <t>71</t>
  </si>
  <si>
    <t>997013509</t>
  </si>
  <si>
    <t>Příplatek k odvozu suti a vybouraných hmot na skládku ZKD 1 km přes 1 km</t>
  </si>
  <si>
    <t>-833394275</t>
  </si>
  <si>
    <t>Odvoz suti a vybouraných hmot na skládku nebo meziskládku  se složením, na vzdálenost Příplatek k ceně za každý další i započatý 1 km přes 1 km</t>
  </si>
  <si>
    <t>938,185*26</t>
  </si>
  <si>
    <t>72</t>
  </si>
  <si>
    <t>997013601</t>
  </si>
  <si>
    <t xml:space="preserve">Poplatek za uložení na skládce (skládkovné) stavebního odpadu </t>
  </si>
  <si>
    <t>-1887170921</t>
  </si>
  <si>
    <t xml:space="preserve">Poplatek za uložení stavebního odpadu na skládce (skládkovné) </t>
  </si>
  <si>
    <t>938,185</t>
  </si>
  <si>
    <t>-184,004</t>
  </si>
  <si>
    <t>-59,888</t>
  </si>
  <si>
    <t>-28,146</t>
  </si>
  <si>
    <t>-6,502</t>
  </si>
  <si>
    <t>-128,576</t>
  </si>
  <si>
    <t>-3,914</t>
  </si>
  <si>
    <t>527,155*0,2 'Přepočtené koeficientem množství</t>
  </si>
  <si>
    <t>73</t>
  </si>
  <si>
    <t>997013631</t>
  </si>
  <si>
    <t>Poplatek za uložení na skládce (skládkovné) stavebního odpadu směsného kód odpadu 17 09 04</t>
  </si>
  <si>
    <t>553171905</t>
  </si>
  <si>
    <t>Poplatek za uložení stavebního odpadu na skládce (skládkovné) směsného stavebního a demoličního zatříděného do Katalogu odpadů pod kódem 17 09 04</t>
  </si>
  <si>
    <t>elektroinstalace, folie z od.765, od.766, ostatní</t>
  </si>
  <si>
    <t>938,185*0,03</t>
  </si>
  <si>
    <t>74</t>
  </si>
  <si>
    <t>997013804</t>
  </si>
  <si>
    <t>Poplatek za uložení na skládce (skládkovné) stavebního odpadu ze skla kód odpadu 17 09 04</t>
  </si>
  <si>
    <t>-150360228</t>
  </si>
  <si>
    <t>Poplatek za uložení stavebního odpadu na skládce (skládkovné) ze skla zatříděného do Katalogu odpadů pod kódem 17 02 02</t>
  </si>
  <si>
    <t>6,028</t>
  </si>
  <si>
    <t>0,474</t>
  </si>
  <si>
    <t>75</t>
  </si>
  <si>
    <t>997013814</t>
  </si>
  <si>
    <t>Poplatek za uložení na skládce (skládkovné) stavebního odpadu izolací kód odpadu 17 06 04</t>
  </si>
  <si>
    <t>-812450558</t>
  </si>
  <si>
    <t>Poplatek za uložení stavebního odpadu na skládce (skládkovné) z izolačních materiálů zatříděného do Katalogu odpadů pod kódem 17 06 04</t>
  </si>
  <si>
    <t>od.711</t>
  </si>
  <si>
    <t>0,302</t>
  </si>
  <si>
    <t>od.713</t>
  </si>
  <si>
    <t>3,612</t>
  </si>
  <si>
    <t>76</t>
  </si>
  <si>
    <t>997013862</t>
  </si>
  <si>
    <t>Poplatek za uložení stavebního odpadu na recyklační skládce (skládkovné) z armovaného betonu kód odpadu  17 01 01</t>
  </si>
  <si>
    <t>100806937</t>
  </si>
  <si>
    <t>Poplatek za uložení stavebního odpadu na recyklační skládce (skládkovné) z armovaného betonu zatříděného do Katalogu odpadů pod kódem 17 01 01</t>
  </si>
  <si>
    <t>panely</t>
  </si>
  <si>
    <t>184,004</t>
  </si>
  <si>
    <t>77</t>
  </si>
  <si>
    <t>997013867</t>
  </si>
  <si>
    <t>Poplatek za uložení stavebního odpadu na recyklační skládce (skládkovné) z tašek a keramických výrobků kód odpadu  17 01 03</t>
  </si>
  <si>
    <t>1912909188</t>
  </si>
  <si>
    <t>Poplatek za uložení stavebního odpadu na recyklační skládce (skládkovné) z tašek a keramických výrobků zatříděného do Katalogu odpadů pod kódem 17 01 03</t>
  </si>
  <si>
    <t>od.765</t>
  </si>
  <si>
    <t>59,888</t>
  </si>
  <si>
    <t>78</t>
  </si>
  <si>
    <t>997013871</t>
  </si>
  <si>
    <t>Poplatek za uložení stavebního odpadu na recyklační skládce (skládkovné) směsného stavebního a demoličního kód odpadu  17 09 04</t>
  </si>
  <si>
    <t>50913773</t>
  </si>
  <si>
    <t>Poplatek za uložení stavebního odpadu na recyklační skládce (skládkovné) směsného stavebního a demoličního zatříděného do Katalogu odpadů pod kódem 17 09 04</t>
  </si>
  <si>
    <t>527,155*0,8 'Přepočtené koeficientem množství</t>
  </si>
  <si>
    <t>998</t>
  </si>
  <si>
    <t>Přesun hmot</t>
  </si>
  <si>
    <t>79</t>
  </si>
  <si>
    <t>998017002</t>
  </si>
  <si>
    <t>Přesun hmot s omezením mechanizace pro budovy v do 12 m</t>
  </si>
  <si>
    <t>-504176217</t>
  </si>
  <si>
    <t>Přesun hmot pro budovy občanské výstavby, bydlení, výrobu a služby  s omezením mechanizace vodorovná dopravní vzdálenost do 100 m pro budovy s jakoukoliv nosnou konstrukcí výšky přes 6 do 12 m</t>
  </si>
  <si>
    <t>PSV</t>
  </si>
  <si>
    <t>Práce a dodávky PSV</t>
  </si>
  <si>
    <t>711</t>
  </si>
  <si>
    <t>Izolace proti vodě, vlhkosti a plynům</t>
  </si>
  <si>
    <t>80</t>
  </si>
  <si>
    <t>711131811</t>
  </si>
  <si>
    <t>Odstranění izolace proti zemní vlhkosti vodorovné</t>
  </si>
  <si>
    <t>689876302</t>
  </si>
  <si>
    <t>Odstranění izolace proti zemní vlhkosti  na ploše vodorovné V</t>
  </si>
  <si>
    <t>S05</t>
  </si>
  <si>
    <t>(4,2+4,2)*1,7</t>
  </si>
  <si>
    <t>4,5*1,7</t>
  </si>
  <si>
    <t>(5,7+4,2)*1,7</t>
  </si>
  <si>
    <t>4,5*5</t>
  </si>
  <si>
    <t>713</t>
  </si>
  <si>
    <t>Izolace tepelné</t>
  </si>
  <si>
    <t>81</t>
  </si>
  <si>
    <t>713110811</t>
  </si>
  <si>
    <t>Odstranění tepelné izolace stropů volně kladené z vláknitých materiálů suchých tl do 100 mm</t>
  </si>
  <si>
    <t>1294546961</t>
  </si>
  <si>
    <t>Odstranění tepelné izolace stropů nebo podhledů z rohoží, pásů, dílců, desek, bloků volně kladených z vláknitých materiálů suchých, tloušťka izolace do 100 mm</t>
  </si>
  <si>
    <t>č201-204</t>
  </si>
  <si>
    <t>4,4*(3,75+5,2+3,75)</t>
  </si>
  <si>
    <t>č206-215</t>
  </si>
  <si>
    <t>27*10,2</t>
  </si>
  <si>
    <t>č209-216</t>
  </si>
  <si>
    <t>9*(3,75+8)</t>
  </si>
  <si>
    <t>č218-220</t>
  </si>
  <si>
    <t>14,5*6</t>
  </si>
  <si>
    <t>4,5*15,7</t>
  </si>
  <si>
    <t>15,7*9,2</t>
  </si>
  <si>
    <t>10,5*13,1</t>
  </si>
  <si>
    <t>3,15*(3,85+3,85)</t>
  </si>
  <si>
    <t>Mezisoučet</t>
  </si>
  <si>
    <t>900,925</t>
  </si>
  <si>
    <t>82</t>
  </si>
  <si>
    <t>713130831</t>
  </si>
  <si>
    <t>Odstranění tepelné izolace stěn přibité nebo nastřelené z vláknitých materiálů tl do 100 mm</t>
  </si>
  <si>
    <t>9042048</t>
  </si>
  <si>
    <t>Odstranění tepelné izolace stěn a příček z rohoží, pásů, dílců, desek, bloků připevněných přibitím nebo nastřelením z vláknitých materiálů, tloušťka izolace do 100 mm</t>
  </si>
  <si>
    <t>4,4*(0,7+0,7)</t>
  </si>
  <si>
    <t>27*(3,3+3,3)</t>
  </si>
  <si>
    <t>5,5*4,5*3</t>
  </si>
  <si>
    <t>9*(0,7+3,3)</t>
  </si>
  <si>
    <t>6*3,3</t>
  </si>
  <si>
    <t>10,5*(3,3+3,3)</t>
  </si>
  <si>
    <t>383,71</t>
  </si>
  <si>
    <t>725</t>
  </si>
  <si>
    <t>Zdravotechnika - zařizovací předměty</t>
  </si>
  <si>
    <t>83</t>
  </si>
  <si>
    <t>725110814</t>
  </si>
  <si>
    <t>Demontáž klozetu Kombi, odsávací</t>
  </si>
  <si>
    <t>1158574218</t>
  </si>
  <si>
    <t>Demontáž klozetů  odsávacích nebo kombinačních</t>
  </si>
  <si>
    <t>č115+117</t>
  </si>
  <si>
    <t>3+3</t>
  </si>
  <si>
    <t>84</t>
  </si>
  <si>
    <t>725210821</t>
  </si>
  <si>
    <t>Demontáž umyvadel bez výtokových armatur</t>
  </si>
  <si>
    <t>-589648319</t>
  </si>
  <si>
    <t>Demontáž umyvadel  bez výtokových armatur umyvadel</t>
  </si>
  <si>
    <t>č114+116</t>
  </si>
  <si>
    <t>1+3</t>
  </si>
  <si>
    <t>85</t>
  </si>
  <si>
    <t>725220842</t>
  </si>
  <si>
    <t xml:space="preserve">Demontáž van ocelových </t>
  </si>
  <si>
    <t>-921180059</t>
  </si>
  <si>
    <t xml:space="preserve">Demontáž van  ocelových </t>
  </si>
  <si>
    <t>86</t>
  </si>
  <si>
    <t>725330820</t>
  </si>
  <si>
    <t>Demontáž výlevka diturvitová</t>
  </si>
  <si>
    <t>-1538957480</t>
  </si>
  <si>
    <t>Demontáž výlevek  bez výtokových armatur a bez nádrže a splachovacího potrubí diturvitových</t>
  </si>
  <si>
    <t>87</t>
  </si>
  <si>
    <t>725820801</t>
  </si>
  <si>
    <t xml:space="preserve">Demontáž baterie </t>
  </si>
  <si>
    <t>-235166794</t>
  </si>
  <si>
    <t xml:space="preserve">Demontáž baterií  </t>
  </si>
  <si>
    <t>88</t>
  </si>
  <si>
    <t>725840850</t>
  </si>
  <si>
    <t xml:space="preserve">Demontáž baterie sprch </t>
  </si>
  <si>
    <t>-433269846</t>
  </si>
  <si>
    <t xml:space="preserve">Demontáž baterií sprchových  </t>
  </si>
  <si>
    <t>731</t>
  </si>
  <si>
    <t>Ústřední vytápění - kotelny</t>
  </si>
  <si>
    <t>89</t>
  </si>
  <si>
    <t>731001</t>
  </si>
  <si>
    <t>DMTZ ústřední vytápění (zdroje, rozvody, radiátory)</t>
  </si>
  <si>
    <t>-1626438753</t>
  </si>
  <si>
    <t>741</t>
  </si>
  <si>
    <t>Elektroinstalace - silnoproud</t>
  </si>
  <si>
    <t>90</t>
  </si>
  <si>
    <t>741001</t>
  </si>
  <si>
    <t xml:space="preserve">DMTZ světel, ovládací prvky, rozvody vedené po povrchu </t>
  </si>
  <si>
    <t>-1526078265</t>
  </si>
  <si>
    <t>751</t>
  </si>
  <si>
    <t>Vzduchotechnika</t>
  </si>
  <si>
    <t>91</t>
  </si>
  <si>
    <t>751001</t>
  </si>
  <si>
    <t>DMTZ stávající  VZT</t>
  </si>
  <si>
    <t>-104108701</t>
  </si>
  <si>
    <t>762</t>
  </si>
  <si>
    <t>Konstrukce tesařské</t>
  </si>
  <si>
    <t>92</t>
  </si>
  <si>
    <t>762131811</t>
  </si>
  <si>
    <t>Demontáž bednění svislých stěn z hrubých prken</t>
  </si>
  <si>
    <t>2016863777</t>
  </si>
  <si>
    <t>Demontáž bednění svislých stěn a nadstřešních stěn  z hrubých prken, latí nebo tyčoviny</t>
  </si>
  <si>
    <t>podklad pod palubkami</t>
  </si>
  <si>
    <t>93</t>
  </si>
  <si>
    <t>762131811A</t>
  </si>
  <si>
    <t>Demontáž bednění svislých stěn z hrubých prken s omítkou na pletivu</t>
  </si>
  <si>
    <t>-982530428</t>
  </si>
  <si>
    <t>762131812A</t>
  </si>
  <si>
    <t>Demontáž obkladů stěn z desek tvrdých  (cementotřískových, dřevoštěpkových apod.)</t>
  </si>
  <si>
    <t>1976837826</t>
  </si>
  <si>
    <t>762331921</t>
  </si>
  <si>
    <t>Vyřezání části střešní vazby průřezové plochy řeziva do 224 cm2 délky do 3 m</t>
  </si>
  <si>
    <t>1767373043</t>
  </si>
  <si>
    <t>Vyřezání části střešní vazby vázané konstrukce krovů průřezové plochy řeziva přes 120 do 224 cm2, délky vyřezané části krovového prvku do 3 m</t>
  </si>
  <si>
    <t>krokve á 90cm (počet = délka žlabu /0,9)</t>
  </si>
  <si>
    <t>820*1,6</t>
  </si>
  <si>
    <t>96</t>
  </si>
  <si>
    <t>762342812</t>
  </si>
  <si>
    <t>Demontáž laťování střech z latí osové vzdálenosti do 0,50 m</t>
  </si>
  <si>
    <t>142160168</t>
  </si>
  <si>
    <t>Demontáž bednění a laťování  laťování střech sklonu do 60° se všemi nadstřešními konstrukcemi, z latí průřezové plochy do 25 cm2 při osové vzdálenosti přes 0,22 do 0,50 m</t>
  </si>
  <si>
    <t>97</t>
  </si>
  <si>
    <t>762343811</t>
  </si>
  <si>
    <t>Demontáž bednění okapů a štítových říms z prken</t>
  </si>
  <si>
    <t>-164939564</t>
  </si>
  <si>
    <t>Demontáž bednění a laťování  bednění okapů a štítových říms, včetně kostry, krajnice a závětrného prkna, pevných žaluzií a bednění z dílců, z prken hrubých, hoblovaných tl. do 32 mm</t>
  </si>
  <si>
    <t>(47+15+11+4)*(0,5+0,3)</t>
  </si>
  <si>
    <t>(28+6,7+8,5)*(0,5+0,3)</t>
  </si>
  <si>
    <t>z</t>
  </si>
  <si>
    <t>(14,2+9,5+9,5+4,5+8,5)*(0,5+0,3)</t>
  </si>
  <si>
    <t>98</t>
  </si>
  <si>
    <t>766421822</t>
  </si>
  <si>
    <t>Demontáž truhlářského obložení podhledů podkladových roštů</t>
  </si>
  <si>
    <t>-1248482531</t>
  </si>
  <si>
    <t>Demontáž obložení podhledů  podkladových roštů</t>
  </si>
  <si>
    <t>99</t>
  </si>
  <si>
    <t>762346813</t>
  </si>
  <si>
    <t>Demontáž laťování střech k dalšímu použití z latí osové vzdálenosti přes 0,50 m</t>
  </si>
  <si>
    <t>-2123748176</t>
  </si>
  <si>
    <t>Demontáž bednění a laťování k dalšímu použití sklonu do 60° se všemi nadstřešními konstrukcemi laťování střech z latí průřezové plochy do 25 cm2 při osové vzdálenosti přes 0,50 m</t>
  </si>
  <si>
    <t>kontralatě</t>
  </si>
  <si>
    <t>1319,275</t>
  </si>
  <si>
    <t>100</t>
  </si>
  <si>
    <t>762811811</t>
  </si>
  <si>
    <t>Demontáž záklopů stropů z hrubých prken tl do 32 mm</t>
  </si>
  <si>
    <t>-440099001</t>
  </si>
  <si>
    <t>Demontáž záklopů stropů vrchních a zapuštěných  z hrubých prken, tl. do 32 mm</t>
  </si>
  <si>
    <t>101</t>
  </si>
  <si>
    <t>762822830</t>
  </si>
  <si>
    <t>Demontáž stropních trámů z hraněného řeziva průřezové plochy do 450 cm2</t>
  </si>
  <si>
    <t>278027180</t>
  </si>
  <si>
    <t>Demontáž stropních trámů  z hraněného řeziva, průřezové plochy přes 288 do 450 cm2</t>
  </si>
  <si>
    <t>9,5*30</t>
  </si>
  <si>
    <t>5*30</t>
  </si>
  <si>
    <t>102</t>
  </si>
  <si>
    <t>762841812</t>
  </si>
  <si>
    <t>Demontáž podbíjení obkladů stropů a střech sklonu do 60° z hrubých prken s omítkou na pletivu</t>
  </si>
  <si>
    <t>-1133393053</t>
  </si>
  <si>
    <t>Demontáž podbíjení obkladů stropů a střech sklonu do 60°  z hrubých prken tl. do 35 mm s omítkou</t>
  </si>
  <si>
    <t>103</t>
  </si>
  <si>
    <t>762841822</t>
  </si>
  <si>
    <t>Demontáž podbíjení obkladů stropů a střech sklonu do 60° z desek tvrdých  (cementotřískových, dřevoštěpkových apod.)</t>
  </si>
  <si>
    <t>-541729412</t>
  </si>
  <si>
    <t>Demontáž podbíjení obkladů stropů a střech sklonu do 60°  z desek tvrdých (cementotřískových, dřevoštěpkových apod.)</t>
  </si>
  <si>
    <t>764</t>
  </si>
  <si>
    <t>Konstrukce klempířské</t>
  </si>
  <si>
    <t>104</t>
  </si>
  <si>
    <t>764002801</t>
  </si>
  <si>
    <t>Demontáž závětrné lišty do suti</t>
  </si>
  <si>
    <t>-1189193734</t>
  </si>
  <si>
    <t>Demontáž klempířských konstrukcí závětrné lišty do suti</t>
  </si>
  <si>
    <t>řez BB</t>
  </si>
  <si>
    <t>9+9</t>
  </si>
  <si>
    <t>řez AA+CC</t>
  </si>
  <si>
    <t>5,75*2*3</t>
  </si>
  <si>
    <t>5,75*2</t>
  </si>
  <si>
    <t>řez GG</t>
  </si>
  <si>
    <t>8,85*2*2</t>
  </si>
  <si>
    <t>řez EE+DD</t>
  </si>
  <si>
    <t>7,3*2*2</t>
  </si>
  <si>
    <t>řez FF</t>
  </si>
  <si>
    <t>3,85*2</t>
  </si>
  <si>
    <t>105</t>
  </si>
  <si>
    <t>764002811</t>
  </si>
  <si>
    <t>Demontáž okapového plechu do suti v krytině povlakové</t>
  </si>
  <si>
    <t>-719605671</t>
  </si>
  <si>
    <t>Demontáž klempířských konstrukcí okapového plechu do suti, v krytině povlakové</t>
  </si>
  <si>
    <t>4+0,5</t>
  </si>
  <si>
    <t>106</t>
  </si>
  <si>
    <t>764002812</t>
  </si>
  <si>
    <t>Demontáž okapového plechu do suti v krytině skládané</t>
  </si>
  <si>
    <t>239793571</t>
  </si>
  <si>
    <t>Demontáž klempířských konstrukcí okapového plechu do suti, v krytině skládané</t>
  </si>
  <si>
    <t>47+15+11+4</t>
  </si>
  <si>
    <t>28+6,7+8,5</t>
  </si>
  <si>
    <t>14,2+9,5+9,5+4,5+8,5</t>
  </si>
  <si>
    <t>107</t>
  </si>
  <si>
    <t>764002851</t>
  </si>
  <si>
    <t>Demontáž oplechování parapetů do suti</t>
  </si>
  <si>
    <t>-195970045</t>
  </si>
  <si>
    <t>Demontáž klempířských konstrukcí oplechování parapetů do suti</t>
  </si>
  <si>
    <t>1,2*(1+2+2+2+2+1)</t>
  </si>
  <si>
    <t>3,6*2</t>
  </si>
  <si>
    <t>1,8+2,45</t>
  </si>
  <si>
    <t>1,8+3,6*5</t>
  </si>
  <si>
    <t>1,2*(2+2+2+2+2+2+2+2+1)</t>
  </si>
  <si>
    <t>0,9*(16+19)</t>
  </si>
  <si>
    <t>0,85*3</t>
  </si>
  <si>
    <t>1,2</t>
  </si>
  <si>
    <t>3,6*6</t>
  </si>
  <si>
    <t>1,6*6</t>
  </si>
  <si>
    <t>108</t>
  </si>
  <si>
    <t>764002871</t>
  </si>
  <si>
    <t>Demontáž lemování zdí do suti</t>
  </si>
  <si>
    <t>-1190846578</t>
  </si>
  <si>
    <t>Demontáž klempířských konstrukcí lemování zdí do suti</t>
  </si>
  <si>
    <t>28+8*2</t>
  </si>
  <si>
    <t>14,2+8*2</t>
  </si>
  <si>
    <t>9,5+8*2</t>
  </si>
  <si>
    <t>9,5+4,5+8*2</t>
  </si>
  <si>
    <t>9*2</t>
  </si>
  <si>
    <t>(8,5+8*2)*2</t>
  </si>
  <si>
    <t>balkon 220</t>
  </si>
  <si>
    <t>109</t>
  </si>
  <si>
    <t>764004801</t>
  </si>
  <si>
    <t>Demontáž podokapního žlabu do suti</t>
  </si>
  <si>
    <t>566931654</t>
  </si>
  <si>
    <t>Demontáž klempířských konstrukcí žlabu podokapního do suti</t>
  </si>
  <si>
    <t>110</t>
  </si>
  <si>
    <t>764004861</t>
  </si>
  <si>
    <t>Demontáž svodu do suti</t>
  </si>
  <si>
    <t>1030061345</t>
  </si>
  <si>
    <t>Demontáž klempířských konstrukcí svodu do suti</t>
  </si>
  <si>
    <t>6+2+4+9+7+4*3+2*2</t>
  </si>
  <si>
    <t>4*3+2*5+9+9+1+2+6</t>
  </si>
  <si>
    <t>765</t>
  </si>
  <si>
    <t>Krytina skládaná</t>
  </si>
  <si>
    <t>111</t>
  </si>
  <si>
    <t>765111801</t>
  </si>
  <si>
    <t>Demontáž krytiny keramické drážkové sklonu do 30° na sucho do suti</t>
  </si>
  <si>
    <t>-1977846432</t>
  </si>
  <si>
    <t>Demontáž krytiny keramické  drážkové, sklonu do 30° na sucho do suti</t>
  </si>
  <si>
    <t>5*(9+9)</t>
  </si>
  <si>
    <t>řez AA</t>
  </si>
  <si>
    <t>28*(5,75+2)</t>
  </si>
  <si>
    <t>8,8*9</t>
  </si>
  <si>
    <t>(14,2+9,5+9,5)*(5,75+2)</t>
  </si>
  <si>
    <t>(2,2+2,2)*9</t>
  </si>
  <si>
    <t>řez CC</t>
  </si>
  <si>
    <t>6,7*9,9</t>
  </si>
  <si>
    <t>4,5*(5,75+2)</t>
  </si>
  <si>
    <t>2*9</t>
  </si>
  <si>
    <t>15*(8,85+8,85)</t>
  </si>
  <si>
    <t>řez E+D</t>
  </si>
  <si>
    <t>(1,4+1,5)*(9,9+9,9)</t>
  </si>
  <si>
    <t>8,5*(7,3+1,85)*2</t>
  </si>
  <si>
    <t>5*(3,85+3,85)</t>
  </si>
  <si>
    <t>112</t>
  </si>
  <si>
    <t>765111811</t>
  </si>
  <si>
    <t>Příplatek k demontáži krytiny keramické drážkové do suti za sklon přes 30°</t>
  </si>
  <si>
    <t>-79564255</t>
  </si>
  <si>
    <t>Demontáž krytiny keramické  Příplatek k cenám za sklon přes 30° do suti</t>
  </si>
  <si>
    <t>28*2</t>
  </si>
  <si>
    <t>(14,2+9,5+9,5)*2</t>
  </si>
  <si>
    <t>4,5*2</t>
  </si>
  <si>
    <t>8,5*1,85*2</t>
  </si>
  <si>
    <t>113</t>
  </si>
  <si>
    <t>765111861</t>
  </si>
  <si>
    <t>Demontáž krytiny keramické hřebenů a nároží sklonu do 30° na sucho do suti</t>
  </si>
  <si>
    <t>-1819584169</t>
  </si>
  <si>
    <t>Demontáž krytiny keramické  hřebenů a nároží, sklonu do 30° z hřebenáčů na sucho do suti</t>
  </si>
  <si>
    <t>28+8,8</t>
  </si>
  <si>
    <t>6,7</t>
  </si>
  <si>
    <t>1,4+1,5+8,5</t>
  </si>
  <si>
    <t>114</t>
  </si>
  <si>
    <t>765111881</t>
  </si>
  <si>
    <t>Příplatek k demontáži krytiny keramické hřebenů a nároží do suti za sklon přes 30°</t>
  </si>
  <si>
    <t>1815982124</t>
  </si>
  <si>
    <t>115</t>
  </si>
  <si>
    <t>765191901</t>
  </si>
  <si>
    <t>Demontáž pojistné hydroizolační fólie kladené ve sklonu do 30°</t>
  </si>
  <si>
    <t>-1328597438</t>
  </si>
  <si>
    <t>Demontáž pojistné hydroizolační fólie  kladené ve sklonu do 30°</t>
  </si>
  <si>
    <t>116</t>
  </si>
  <si>
    <t>765191911</t>
  </si>
  <si>
    <t>Demontáž pojistné hydroizolační fólie kladené ve sklonu přes 30°</t>
  </si>
  <si>
    <t>722300731</t>
  </si>
  <si>
    <t>Demontáž pojistné hydroizolační fólie  kladené ve sklonu přes 30°</t>
  </si>
  <si>
    <t>-551,9</t>
  </si>
  <si>
    <t>117</t>
  </si>
  <si>
    <t>765192001</t>
  </si>
  <si>
    <t>Nouzové (provizorní) zakrytí střechy plachtou</t>
  </si>
  <si>
    <t>411589059</t>
  </si>
  <si>
    <t>Nouzové zakrytí střechy plachtou</t>
  </si>
  <si>
    <t>1319,275*1,15</t>
  </si>
  <si>
    <t>766</t>
  </si>
  <si>
    <t>Konstrukce truhlářské</t>
  </si>
  <si>
    <t>118</t>
  </si>
  <si>
    <t>766411821</t>
  </si>
  <si>
    <t>Demontáž truhlářského obložení stěn z palubek</t>
  </si>
  <si>
    <t>-1983701077</t>
  </si>
  <si>
    <t>Demontáž obložení stěn  palubkami</t>
  </si>
  <si>
    <t>119</t>
  </si>
  <si>
    <t>766441811</t>
  </si>
  <si>
    <t>Demontáž parapetních desek dřevěných nebo plastových šířky do 30 cm délky do 1,0 m</t>
  </si>
  <si>
    <t>-146187232</t>
  </si>
  <si>
    <t>Demontáž parapetních desek dřevěných nebo plastových šířky do 300 mm délky do 1 m</t>
  </si>
  <si>
    <t>16+19+3</t>
  </si>
  <si>
    <t>120</t>
  </si>
  <si>
    <t>766441812</t>
  </si>
  <si>
    <t>Demontáž parapetních desek dřevěných nebo plastových šířky přes 30 cm délky do 1,0 m</t>
  </si>
  <si>
    <t>-42102683</t>
  </si>
  <si>
    <t>Demontáž parapetních desek dřevěných nebo plastových šířky přes 300 mm délky do 1 m</t>
  </si>
  <si>
    <t>1+2+2+2+2+1+2</t>
  </si>
  <si>
    <t>1+1</t>
  </si>
  <si>
    <t>1+5</t>
  </si>
  <si>
    <t>1*17</t>
  </si>
  <si>
    <t>1+3+3+3+3</t>
  </si>
  <si>
    <t>121</t>
  </si>
  <si>
    <t>766674811</t>
  </si>
  <si>
    <t>Demontáž střešního okna hladká krytina do 45°</t>
  </si>
  <si>
    <t>-1158918795</t>
  </si>
  <si>
    <t>Demontáž střešních oken  na krytině hladké a drážkové, sklonu přes 30 do 45°</t>
  </si>
  <si>
    <t>122</t>
  </si>
  <si>
    <t>766812840A</t>
  </si>
  <si>
    <t xml:space="preserve">Demontáž kuchyňských linek  </t>
  </si>
  <si>
    <t>-420627857</t>
  </si>
  <si>
    <t>767</t>
  </si>
  <si>
    <t>Konstrukce zámečnické</t>
  </si>
  <si>
    <t>123</t>
  </si>
  <si>
    <t>767001</t>
  </si>
  <si>
    <t>M+D markýzy - vstup č.124</t>
  </si>
  <si>
    <t>-1584111570</t>
  </si>
  <si>
    <t>783</t>
  </si>
  <si>
    <t>Dokončovací práce - nátěry</t>
  </si>
  <si>
    <t>124</t>
  </si>
  <si>
    <t>783306805</t>
  </si>
  <si>
    <t>Odstranění nátěru ze zámečnických konstrukcí opálením s obroušením</t>
  </si>
  <si>
    <t>1909490985</t>
  </si>
  <si>
    <t>Odstranění nátěrů ze zámečnických konstrukcí opálením s obroušením</t>
  </si>
  <si>
    <t>zábradlí 125</t>
  </si>
  <si>
    <t>7*1,1</t>
  </si>
  <si>
    <t>zábradlí 124</t>
  </si>
  <si>
    <t>(3,5+0,2+3,5+0,2+1+4)*1,1</t>
  </si>
  <si>
    <t>125</t>
  </si>
  <si>
    <t>783314201</t>
  </si>
  <si>
    <t>Základní antikorozní jednonásobný syntetický standardní nátěr zámečnických konstrukcí</t>
  </si>
  <si>
    <t>-1982613826</t>
  </si>
  <si>
    <t>Základní antikorozní nátěr zámečnických konstrukcí jednonásobný syntetický standardní</t>
  </si>
  <si>
    <t>1,5*0,574*3*2*1,05</t>
  </si>
  <si>
    <t>2,5*0,574*3*1,05</t>
  </si>
  <si>
    <t>2,1*0,438*3*2*1,05</t>
  </si>
  <si>
    <t>1,8*0,574*3*1,05</t>
  </si>
  <si>
    <t>18,994</t>
  </si>
  <si>
    <t>784</t>
  </si>
  <si>
    <t>Dokončovací práce - malby a tapety</t>
  </si>
  <si>
    <t>126</t>
  </si>
  <si>
    <t>784121001</t>
  </si>
  <si>
    <t>Oškrabání malby v mísnostech výšky do 3,80 m</t>
  </si>
  <si>
    <t>-167618124</t>
  </si>
  <si>
    <t>Oškrabání malby v místnostech výšky do 3,80 m</t>
  </si>
  <si>
    <t>2,93</t>
  </si>
  <si>
    <t>2,34</t>
  </si>
  <si>
    <t>č103+125</t>
  </si>
  <si>
    <t>41,79+4,7</t>
  </si>
  <si>
    <t>99,18*4</t>
  </si>
  <si>
    <t>52,44</t>
  </si>
  <si>
    <t>(9,3+5,7)*2*3,6</t>
  </si>
  <si>
    <t>12,25</t>
  </si>
  <si>
    <t>7,32</t>
  </si>
  <si>
    <t>7,63</t>
  </si>
  <si>
    <t>6,35</t>
  </si>
  <si>
    <t>20,25</t>
  </si>
  <si>
    <t>4,62</t>
  </si>
  <si>
    <t>5,73</t>
  </si>
  <si>
    <t>76,08</t>
  </si>
  <si>
    <t>25,2+25,62+7,98</t>
  </si>
  <si>
    <t>15,44</t>
  </si>
  <si>
    <t>(41,5+8,5*2+1)*2*3</t>
  </si>
  <si>
    <t>127</t>
  </si>
  <si>
    <t>784121005</t>
  </si>
  <si>
    <t>Oškrabání malby v mísnostech výšky přes 5,00 m</t>
  </si>
  <si>
    <t>-2069366307</t>
  </si>
  <si>
    <t>Oškrabání malby v místnostech výšky přes 5,00 m</t>
  </si>
  <si>
    <t>163,07</t>
  </si>
  <si>
    <t>128</t>
  </si>
  <si>
    <t>784121011</t>
  </si>
  <si>
    <t>Rozmývání podkladu po oškrabání malby v místnostech výšky do 3,80 m</t>
  </si>
  <si>
    <t>-1637938512</t>
  </si>
  <si>
    <t>129</t>
  </si>
  <si>
    <t>784121015</t>
  </si>
  <si>
    <t>Rozmývání podkladu po oškrabání malby v místnostech výšky přes 5,00 m</t>
  </si>
  <si>
    <t>-312611109</t>
  </si>
  <si>
    <t>01-1 - Architektonicko-stavební řešení</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</si>
  <si>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D.1.0 Technická zpráva P1) Schémata detailů střešní krytiny referenčního výrobku P2) Skladby konstrukcí P3) Technologický předpis 		 1.1.11 Půdorys 1.NP - návrh 1.1.12 Půdorys 2.NP  - návrh 1.1.13 Půdorys střechy  - návrh 1.1.14 Řezy  - návrh 1.1.15 Pohledy – technické řešení  - návrh 1.1.16 Tabulky PSV</t>
  </si>
  <si>
    <t xml:space="preserve">    2 - Zakládání</t>
  </si>
  <si>
    <t xml:space="preserve">    4 - Vodorovné konstrukce</t>
  </si>
  <si>
    <t xml:space="preserve">      61 - Úprava povrchů vnitřních</t>
  </si>
  <si>
    <t xml:space="preserve">      62 - Úprava povrchů vnějších</t>
  </si>
  <si>
    <t xml:space="preserve">      63 - Podlahy a podlahové konstrukce</t>
  </si>
  <si>
    <t xml:space="preserve">      64 - Osazování výplní otvorů</t>
  </si>
  <si>
    <t xml:space="preserve">    712 - Povlakové krytiny</t>
  </si>
  <si>
    <t xml:space="preserve">    763 - Konstrukce suché výstavby</t>
  </si>
  <si>
    <t xml:space="preserve">    776 - Podlahy povlakové</t>
  </si>
  <si>
    <t>771 - Podlahy z dlaždic</t>
  </si>
  <si>
    <t>777 - Podlahy lité</t>
  </si>
  <si>
    <t xml:space="preserve">    781 - Dokončovací práce - obklady</t>
  </si>
  <si>
    <t>783 - Dokončovací práce - nátěry</t>
  </si>
  <si>
    <t>786 - Dokončovací práce - čalounické úpravy</t>
  </si>
  <si>
    <t>131251100</t>
  </si>
  <si>
    <t>Hloubení jam nezapažených v hornině třídy těžitelnosti I, skupiny 3 objem do 20 m3 strojně</t>
  </si>
  <si>
    <t>721746254</t>
  </si>
  <si>
    <t>Hloubení nezapažených jam a zářezů strojně s urovnáním dna do předepsaného profilu a spádu v hornině třídy těžitelnosti I skupiny 3 do 20 m3</t>
  </si>
  <si>
    <t>(4,2+4,2)*1,7*0,55</t>
  </si>
  <si>
    <t>4,5*1,7*0,55</t>
  </si>
  <si>
    <t>(5,7+4,2)*1,7*0,55</t>
  </si>
  <si>
    <t>132251102</t>
  </si>
  <si>
    <t>Hloubení rýh nezapažených  š do 800 mm v hornině třídy těžitelnosti I, skupiny 3 objem do 50 m3 strojně</t>
  </si>
  <si>
    <t>1331707851</t>
  </si>
  <si>
    <t>Hloubení nezapažených rýh šířky do 800 mm strojně s urovnáním dna do předepsaného profilu a spádu v hornině třídy těžitelnosti I skupiny 3 přes 20 do 50 m3</t>
  </si>
  <si>
    <t>S04</t>
  </si>
  <si>
    <t>(75,65+16,4)*2*0,7*0,7</t>
  </si>
  <si>
    <t>-90,209*0,20</t>
  </si>
  <si>
    <t>132212111</t>
  </si>
  <si>
    <t>Hloubení rýh š do 800 mm v soudržných horninách třídy těžitelnosti I, skupiny 3 ručně</t>
  </si>
  <si>
    <t>1615529545</t>
  </si>
  <si>
    <t>Hloubení rýh šířky do 800 mm ručně zapažených i nezapažených, s urovnáním dna do předepsaného profilu a spádu v hornině třídy těžitelnosti I skupiny 3 soudržných</t>
  </si>
  <si>
    <t>133212011</t>
  </si>
  <si>
    <t>Hloubení šachet v hornině třídy těžitelnosti I, skupiny 3, plocha výkopu do 4 m2 ručně</t>
  </si>
  <si>
    <t>1447508799</t>
  </si>
  <si>
    <t>Hloubení šachet ručně zapažených i nezapažených v horninách třídy těžitelnosti I skupiny 3, půdorysná plocha výkopu do 4 m2</t>
  </si>
  <si>
    <t>ZV3</t>
  </si>
  <si>
    <t>0,6*0,6*0,8*14</t>
  </si>
  <si>
    <t>162751117</t>
  </si>
  <si>
    <t>Vodorovné přemístění do 10000 m výkopku/sypaniny z horniny třídy těžitelnosti I, skupiny 1 až 3</t>
  </si>
  <si>
    <t>121130326</t>
  </si>
  <si>
    <t>Vodorovné přemístění výkopku nebo sypaniny po suchu na obvyklém dopravním prostředku, bez naložení výkopku, avšak se složením bez rozhrnutí z horniny třídy těžitelnosti I skupiny 1 až 3 na vzdálenost přes 9 000 do 10 000 m</t>
  </si>
  <si>
    <t>29,173</t>
  </si>
  <si>
    <t>72,167</t>
  </si>
  <si>
    <t>18,042</t>
  </si>
  <si>
    <t>4,032</t>
  </si>
  <si>
    <t>-70,879</t>
  </si>
  <si>
    <t>162751119</t>
  </si>
  <si>
    <t>Příplatek k vodorovnému přemístění výkopku/sypaniny z horniny třídy těžitelnosti I, skupiny 1 až 3 ZKD 1000 m přes 10000 m</t>
  </si>
  <si>
    <t>1249087696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</si>
  <si>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</si>
  <si>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52,535*17</t>
  </si>
  <si>
    <t>171201231</t>
  </si>
  <si>
    <t>Poplatek za uložení zeminy a kamení na recyklační skládce (skládkovné) kód odpadu 17 05 04</t>
  </si>
  <si>
    <t>1650199113</t>
  </si>
  <si>
    <t>Poplatek za uložení stavebního odpadu na recyklační skládce (skládkovné) zeminy a kamení zatříděného do Katalogu odpadů pod kódem 17 05 04</t>
  </si>
  <si>
    <t>52,535*2,1</t>
  </si>
  <si>
    <t>175151201</t>
  </si>
  <si>
    <t>Obsypání objektu původním terénem sypaninou bez prohození, uloženou do 3 m strojně</t>
  </si>
  <si>
    <t>-1817046673</t>
  </si>
  <si>
    <t>Obsypání objektů původním terénem strojně sypaninou z vhodných hornin třídy těžitelnosti I a II, skupiny 1 až 4 nebo materiálem uloženým ve vzdálenosti do 3 m od vnějšího kraje objektu pro jakoukoliv míru zhutnění bez prohození sypaniny</t>
  </si>
  <si>
    <t>(75,65+16,4)*2*(0,7-0,15)*0,7</t>
  </si>
  <si>
    <t>181912112</t>
  </si>
  <si>
    <t>Úprava pláně v hornině třídy těžitelnosti I, skupiny 3 se zhutněním ručně</t>
  </si>
  <si>
    <t>1476552228</t>
  </si>
  <si>
    <t>Úprava pláně vyrovnáním výškových rozdílů ručně v hornině třídy těžitelnosti I skupiny 3 se zhutněním</t>
  </si>
  <si>
    <t>043154000</t>
  </si>
  <si>
    <t>Zkoušky hutnicí</t>
  </si>
  <si>
    <t>…</t>
  </si>
  <si>
    <t>1024</t>
  </si>
  <si>
    <t>-2135933224</t>
  </si>
  <si>
    <t>Zakládání</t>
  </si>
  <si>
    <t>271532212</t>
  </si>
  <si>
    <t>Podsyp pod základové konstrukce se zhutněním z hrubého kameniva frakce 0 až 32 mm</t>
  </si>
  <si>
    <t>241714440</t>
  </si>
  <si>
    <t>Podsyp pod základové konstrukce se zhutněním a urovnáním povrchu z kameniva hrubého, frakce 0 - 32 mm</t>
  </si>
  <si>
    <t>273321411</t>
  </si>
  <si>
    <t>Základové desky ze ŽB bez zvýšených nároků na prostředí tř. C 20/25</t>
  </si>
  <si>
    <t>-347514354</t>
  </si>
  <si>
    <t>Základy z betonu železového (bez výztuže) desky z betonu bez zvláštních nároků na prostředí tř. C 20/25</t>
  </si>
  <si>
    <t>273362021</t>
  </si>
  <si>
    <t>Výztuž základových desek svařovanými sítěmi Kari</t>
  </si>
  <si>
    <t>-1239228841</t>
  </si>
  <si>
    <t>Výztuž základů desek ze svařovaných sítí z drátů typu KARI</t>
  </si>
  <si>
    <t>(4,2+4,2)*1,7*0,00444*2</t>
  </si>
  <si>
    <t>4,5*1,7*0,00444*2</t>
  </si>
  <si>
    <t>(5,7+4,2)*1,7*0,00444*2</t>
  </si>
  <si>
    <t>0,471*0,15</t>
  </si>
  <si>
    <t>275313711</t>
  </si>
  <si>
    <t>Základové patky z betonu tř. C 20/25</t>
  </si>
  <si>
    <t>-367063008</t>
  </si>
  <si>
    <t>Základy z betonu prostého patky a bloky z betonu kamenem neprokládaného tř. C 20/25</t>
  </si>
  <si>
    <t>4,032*0,10</t>
  </si>
  <si>
    <t>275351121</t>
  </si>
  <si>
    <t>Zřízení bednění základových patek</t>
  </si>
  <si>
    <t>-773268044</t>
  </si>
  <si>
    <t>Bednění základů patek zřízení</t>
  </si>
  <si>
    <t>(0,6+0,6)*2*0,2*14</t>
  </si>
  <si>
    <t>275351122</t>
  </si>
  <si>
    <t>Odstranění bednění základových patek</t>
  </si>
  <si>
    <t>-592873770</t>
  </si>
  <si>
    <t>Bednění základů patek odstranění</t>
  </si>
  <si>
    <t>311235151</t>
  </si>
  <si>
    <t>Zdivo jednovrstvé z cihel broušených do P10 na tenkovrstvou maltu tl 300 mm</t>
  </si>
  <si>
    <t>-1697230022</t>
  </si>
  <si>
    <t>Zdivo jednovrstvé z cihel děrovaných broušených na celoplošnou tenkovrstvou maltu, pevnost cihel do P10, tl. zdiva 300 mm</t>
  </si>
  <si>
    <t>1,8*1,25</t>
  </si>
  <si>
    <t>půdorys 2np pozn.2</t>
  </si>
  <si>
    <t>15,5*1,5</t>
  </si>
  <si>
    <t>316381112</t>
  </si>
  <si>
    <t>Komínové krycí desky tl do 100 mm z betonu tř. C 12/15 až C 16/20 bez přesahů s případnou konstrukční obvodovou výztuží včetně bednění, s potěrem nebo s povrchem vyhlazeným ve spádu k okrajům</t>
  </si>
  <si>
    <t>-1721776119</t>
  </si>
  <si>
    <t>Komínové krycí desky z betonu  tř. C 12/15 až C 16/20 s případnou konstrukční obvodovou výztuží včetně bednění, s potěrem nebo s povrchem vyhlazeným ve spádu k okrajům, bez přesahu, tl. přes 80 do 100 mm</t>
  </si>
  <si>
    <t>1,1*1,1</t>
  </si>
  <si>
    <t>342272225</t>
  </si>
  <si>
    <t>Příčka z pórobetonových hladkých tvárnic na tenkovrstvou maltu tl 100 mm</t>
  </si>
  <si>
    <t>1399076191</t>
  </si>
  <si>
    <t>Příčky z pórobetonových tvárnic hladkých na tenké maltové lože objemová hmotnost do 500 kg/m3, tloušťka příčky 100 mm</t>
  </si>
  <si>
    <t>(2+1,1*2)*2,2</t>
  </si>
  <si>
    <t>-0,6*2*2</t>
  </si>
  <si>
    <t>(2,7+1,1*2)*2,2</t>
  </si>
  <si>
    <t>-0,6*2*3</t>
  </si>
  <si>
    <t>č238</t>
  </si>
  <si>
    <t>(1,7+1,1)*2,2</t>
  </si>
  <si>
    <t>č239</t>
  </si>
  <si>
    <t>1*2,6</t>
  </si>
  <si>
    <t>342272245</t>
  </si>
  <si>
    <t>Příčka z pórobetonových hladkých tvárnic na tenkovrstvou maltu tl 150 mm</t>
  </si>
  <si>
    <t>794504353</t>
  </si>
  <si>
    <t>Příčky z pórobetonových tvárnic hladkých na tenké maltové lože objemová hmotnost do 500 kg/m3, tloušťka příčky 150 mm</t>
  </si>
  <si>
    <t>2*2,4</t>
  </si>
  <si>
    <t>342291121</t>
  </si>
  <si>
    <t>Ukotvení příček k cihelným konstrukcím plochými kotvami</t>
  </si>
  <si>
    <t>-2066053969</t>
  </si>
  <si>
    <t>Ukotvení příček  plochými kotvami, do konstrukce cihelné</t>
  </si>
  <si>
    <t>2,2*3</t>
  </si>
  <si>
    <t>2,6*2</t>
  </si>
  <si>
    <t>2,4*2</t>
  </si>
  <si>
    <t>349231811</t>
  </si>
  <si>
    <t>Přizdívka ostění z cihel tl do 150 mm</t>
  </si>
  <si>
    <t>860860410</t>
  </si>
  <si>
    <t>Přizdívka z cihel ostění ve vybouraných otvorech, s vysekáním kapes pro zavázaní přes 80 do 150 mm</t>
  </si>
  <si>
    <t>přizdění ostění zárubní</t>
  </si>
  <si>
    <t>(0,6+2*2)*0,15*8</t>
  </si>
  <si>
    <t>(0,7+2*2)*0,15*2</t>
  </si>
  <si>
    <t>(0,8+2*2)*0,15*5</t>
  </si>
  <si>
    <t>Vodorovné konstrukce</t>
  </si>
  <si>
    <t>413231231</t>
  </si>
  <si>
    <t>Zazdívka zhlaví stropních trámů průřezu přes 0,04 m2</t>
  </si>
  <si>
    <t>-92306961</t>
  </si>
  <si>
    <t>Zazdívka zhlaví stropních trámů nebo válcovaných nosníků pálenými cihlami  trámů, průřezu přes 0,04 mm2</t>
  </si>
  <si>
    <t>č118 - demontované stropnice</t>
  </si>
  <si>
    <t>30*2</t>
  </si>
  <si>
    <t>417388174</t>
  </si>
  <si>
    <t>Ztužující věnec pro vnitřní zdivo z děrovaných cihel tl 25 cm pro vnitřní zdi š 30 cm</t>
  </si>
  <si>
    <t>1649277665</t>
  </si>
  <si>
    <t>Ztužující věnce pro vnitřní zdivo z děrovaných cihel z betonu železového včetně výztuže šířka vnitřní zdi 30 cm, stropní konstrukce tl. 25 cm</t>
  </si>
  <si>
    <t>15,5</t>
  </si>
  <si>
    <t>Úprava povrchů vnitřních</t>
  </si>
  <si>
    <t>611131121</t>
  </si>
  <si>
    <t xml:space="preserve">Penetrační disperzní nátěr vnitřních stropů nanášený </t>
  </si>
  <si>
    <t>870303203</t>
  </si>
  <si>
    <t>Podkladní a spojovací vrstva vnitřních omítaných ploch  penetrace akrylát-silikonová stropů</t>
  </si>
  <si>
    <t>S12</t>
  </si>
  <si>
    <t>891</t>
  </si>
  <si>
    <t>611311131</t>
  </si>
  <si>
    <t>Potažení vnitřních rovných stropů štukem tloušťky do 3 mm</t>
  </si>
  <si>
    <t>-1204166667</t>
  </si>
  <si>
    <t>Potažení vnitřních ploch štukem tloušťky do 3 mm vodorovných konstrukcí stropů rovných</t>
  </si>
  <si>
    <t>611325412</t>
  </si>
  <si>
    <t>Oprava vnitřní vápenocementové hladké omítky stropů v rozsahu plochy do 30%</t>
  </si>
  <si>
    <t>1390538917</t>
  </si>
  <si>
    <t>Oprava vápenocementové omítky vnitřních ploch hladké, tloušťky do 20 mm stropů, v rozsahu opravované plochy přes 10 do 30%</t>
  </si>
  <si>
    <t>611142001</t>
  </si>
  <si>
    <t>Potažení vnitřních stropů sklovláknitým pletivem vtlačeným do tenkovrstvé hmoty</t>
  </si>
  <si>
    <t>710169818</t>
  </si>
  <si>
    <t>Potažení vnitřních ploch pletivem  v ploše nebo pruzích, na plném podkladu sklovláknitým vtlačením do tmelu stropů</t>
  </si>
  <si>
    <t>891*0,20</t>
  </si>
  <si>
    <t>612143004</t>
  </si>
  <si>
    <t>Montáž omítkových samolepících začišťovacích profilů pro spojení s okenním rámem</t>
  </si>
  <si>
    <t>-1414982368</t>
  </si>
  <si>
    <t>Montáž omítkových profilů  plastových, pozinkovaných nebo dřevěných upevněných vtlačením do podkladní vrstvy nebo přibitím začišťovacích samolepících pro vytvoření dilatujícího spoje s okenním rámem</t>
  </si>
  <si>
    <t>tab.PSV W01-W20</t>
  </si>
  <si>
    <t>(1,2+1,6*2)*27</t>
  </si>
  <si>
    <t>(3,6+1,2*2)*10</t>
  </si>
  <si>
    <t>(1,8+1,2*2)*1</t>
  </si>
  <si>
    <t>(2,45+4,7*2)*1</t>
  </si>
  <si>
    <t>(0,9+1,15*2)*22</t>
  </si>
  <si>
    <t>(0,85+1,2*2)*3</t>
  </si>
  <si>
    <t>(1,6+1,15*2)*6</t>
  </si>
  <si>
    <t>(2,4+1,15*2)*3</t>
  </si>
  <si>
    <t>(2,4+1,15*2)*1</t>
  </si>
  <si>
    <t>(3,6+1,2*2)*1</t>
  </si>
  <si>
    <t>(0,9+1,15*2)*1</t>
  </si>
  <si>
    <t>(2,4+1,15*2)*2</t>
  </si>
  <si>
    <t>(3,6+1,2*2)*2</t>
  </si>
  <si>
    <t>59051476</t>
  </si>
  <si>
    <t>profil začišťovací PVC 9mm s výztužnou tkaninou pro ostění ETICS</t>
  </si>
  <si>
    <t>-1552634649</t>
  </si>
  <si>
    <t>347,8*1,05</t>
  </si>
  <si>
    <t>612321121</t>
  </si>
  <si>
    <t>Vápenocementová omítka hladká jednovrstvá vnitřních stěn tloušťky do 10 mm</t>
  </si>
  <si>
    <t>-838314740</t>
  </si>
  <si>
    <t>Omítka vápenocementová vnitřních ploch  jednovrstvá, tloušťky do 10 mm hladká svislých konstrukcí stěn</t>
  </si>
  <si>
    <t>viz odsekání obkladů</t>
  </si>
  <si>
    <t>203,4</t>
  </si>
  <si>
    <t>612321191</t>
  </si>
  <si>
    <t xml:space="preserve">Příplatek k vápenocementové omítce vnitřních stěn za každých dalších 5 mm tloušťky </t>
  </si>
  <si>
    <t>-1800563367</t>
  </si>
  <si>
    <t>Omítka vápenocementová vnitřních ploch Příplatek k cenám za každých dalších i započatých 5 mm tloušťky omítky přes 10 mm stěn</t>
  </si>
  <si>
    <t>612321141</t>
  </si>
  <si>
    <t>Vápenocementová omítka štuková dvouvrstvá vnitřních stěn tloušťky jádrové omítky do 10 mm a tloušťky štuku do 3 mm</t>
  </si>
  <si>
    <t>1989972781</t>
  </si>
  <si>
    <t>Omítka vápenocementová vnitřních ploch dvouvrstvá, tloušťky jádrové omítky do 10 mm a tloušťky štuku do 3 mm štuková svislých konstrukcí stěn</t>
  </si>
  <si>
    <t xml:space="preserve">příčky </t>
  </si>
  <si>
    <t>26,54*2</t>
  </si>
  <si>
    <t>4,8*2</t>
  </si>
  <si>
    <t>zdivo</t>
  </si>
  <si>
    <t>1,8*1,25*2</t>
  </si>
  <si>
    <t>1,2*1,5*2</t>
  </si>
  <si>
    <t>15,5*1,75*2</t>
  </si>
  <si>
    <t>-1707779970</t>
  </si>
  <si>
    <t>612325302</t>
  </si>
  <si>
    <t>Vápenocementová štuková omítka ostění nebo nadpraží</t>
  </si>
  <si>
    <t>-2015700351</t>
  </si>
  <si>
    <t>Vápenocementová omítka ostění nebo nadpraží štuková</t>
  </si>
  <si>
    <t>viz přisekání ostění</t>
  </si>
  <si>
    <t>114,72</t>
  </si>
  <si>
    <t>1,5*(0,3+0,3+0,3)*2</t>
  </si>
  <si>
    <t>2,5*(0,3+0,3+0,3)</t>
  </si>
  <si>
    <t>2,1*(0,3+0,3+0,3)*2</t>
  </si>
  <si>
    <t>1,8*(0,3+0,3+0,3)</t>
  </si>
  <si>
    <t>přizdění ostění</t>
  </si>
  <si>
    <t>10,53*2</t>
  </si>
  <si>
    <t>612142001</t>
  </si>
  <si>
    <t>Potažení vnitřních stěn sklovláknitým pletivem vtlačeným do tenkovrstvé hmoty</t>
  </si>
  <si>
    <t>-1486909296</t>
  </si>
  <si>
    <t>Potažení vnitřních ploch pletivem  v ploše nebo pruzích, na plném podkladu sklovláknitým vtlačením do tmelu stěn</t>
  </si>
  <si>
    <t>3788,327*0,20</t>
  </si>
  <si>
    <t>612325412</t>
  </si>
  <si>
    <t>Oprava vnitřní vápenocementové hladké omítky stěn v rozsahu plochy do 30%</t>
  </si>
  <si>
    <t>1305351469</t>
  </si>
  <si>
    <t>Oprava vápenocementové omítky vnitřních ploch hladké, tloušťky do 20 mm stěn, v rozsahu opravované plochy přes 10 do 30%</t>
  </si>
  <si>
    <t>viz otlučení omítky z 30%</t>
  </si>
  <si>
    <t>3788,327</t>
  </si>
  <si>
    <t>612311131</t>
  </si>
  <si>
    <t>Potažení vnitřních stěn štukem tloušťky do 3 mm</t>
  </si>
  <si>
    <t>1370596118</t>
  </si>
  <si>
    <t>Potažení vnitřních ploch štukem tloušťky do 3 mm svislých konstrukcí stěn</t>
  </si>
  <si>
    <t>-1345859397</t>
  </si>
  <si>
    <t>1,2*1,6*27</t>
  </si>
  <si>
    <t>3,6*1,2*10</t>
  </si>
  <si>
    <t>1,8*1,2*1</t>
  </si>
  <si>
    <t>2,45*4,7*1</t>
  </si>
  <si>
    <t>0,9*1,15*22</t>
  </si>
  <si>
    <t>2,4*1,15*3</t>
  </si>
  <si>
    <t>2,4*1,15*1</t>
  </si>
  <si>
    <t>3,6*1,2*1</t>
  </si>
  <si>
    <t>0,9*1,15*1</t>
  </si>
  <si>
    <t>2,4*1,15*2</t>
  </si>
  <si>
    <t>2,1*2,2*1</t>
  </si>
  <si>
    <t>0,9*2*1</t>
  </si>
  <si>
    <t>0,9*2*2</t>
  </si>
  <si>
    <t>1,65*2,15*1</t>
  </si>
  <si>
    <t>619995001</t>
  </si>
  <si>
    <t>Začištění omítek kolem oken, dveří, podlah nebo obkladů</t>
  </si>
  <si>
    <t>957580118</t>
  </si>
  <si>
    <t>Začištění omítek (s dodáním hmot)  kolem oken, dveří, podlah, obkladů apod.</t>
  </si>
  <si>
    <t>č206</t>
  </si>
  <si>
    <t>1+1,2+1,5*2</t>
  </si>
  <si>
    <t>č207</t>
  </si>
  <si>
    <t>(1+4,5+0,6)*2</t>
  </si>
  <si>
    <t>čč232</t>
  </si>
  <si>
    <t>(3+3+0,6)*2</t>
  </si>
  <si>
    <t>611221021</t>
  </si>
  <si>
    <t>Montáž kontaktního zateplení vnitřních podhledů lepením a mechanickým kotvením desek z minerální vlny s podélnou orientací tl do 120 mm</t>
  </si>
  <si>
    <t>1540066672</t>
  </si>
  <si>
    <t>Montáž kontaktního zateplení lepením a mechanickým kotvením z desek z minerální vlny s podélnou orientací vláken na vnitřní podhledy, tloušťky desek přes 80 do 120 mm</t>
  </si>
  <si>
    <t>S12 - půdorys 1np</t>
  </si>
  <si>
    <t>8,25+32,45+99,19+99,37+99,19+99,19+51,59+12,25</t>
  </si>
  <si>
    <t>7,48+7,67+7,52+20,01+4,18+5,48+4,18+5,72+163,18+77,38</t>
  </si>
  <si>
    <t>5,27+35,06+16,8+3,7+15,52+5,88+3,99</t>
  </si>
  <si>
    <t>0,5</t>
  </si>
  <si>
    <t>63151563</t>
  </si>
  <si>
    <t>deska tepelně izolační minerální kontaktních fasád podélné vlákno λ=0,038-0,039 tl 100mm</t>
  </si>
  <si>
    <t>-1211217522</t>
  </si>
  <si>
    <t>891*1,02</t>
  </si>
  <si>
    <t>611251105</t>
  </si>
  <si>
    <t>Příplatek k cenám kontaktního zateplení podhledů za použití tepelněizolačních zátek z minerální vlny</t>
  </si>
  <si>
    <t>-474830420</t>
  </si>
  <si>
    <t>Montáž kontaktního zateplení lepením a mechanickým kotvením Příplatek k cenám za zápustnou montáž kotev s použitím tepelněizolačních zátek na vnější podhledy z minerální vlny</t>
  </si>
  <si>
    <t>Úprava povrchů vnějších</t>
  </si>
  <si>
    <t>622131101</t>
  </si>
  <si>
    <t xml:space="preserve">Cementový postřik vnějších stěn nanášený celoplošně </t>
  </si>
  <si>
    <t>-617808842</t>
  </si>
  <si>
    <t>Podkladní a spojovací vrstva vnějších omítaných ploch  cementový postřik celoplošně stěn</t>
  </si>
  <si>
    <t>S01</t>
  </si>
  <si>
    <t>618</t>
  </si>
  <si>
    <t>137</t>
  </si>
  <si>
    <t>S02</t>
  </si>
  <si>
    <t>175</t>
  </si>
  <si>
    <t>622131111</t>
  </si>
  <si>
    <t xml:space="preserve">Polymercementový spojovací můstek vnějších stěn </t>
  </si>
  <si>
    <t>1469604791</t>
  </si>
  <si>
    <t>Podkladní a spojovací vrstva vnějších omítaných ploch  polymercementový spojovací můstek stěn</t>
  </si>
  <si>
    <t>622131121</t>
  </si>
  <si>
    <t xml:space="preserve">Penetrační nátěr vnějších stěn </t>
  </si>
  <si>
    <t>-325318342</t>
  </si>
  <si>
    <t xml:space="preserve">Podkladní a spojovací vrstva vnějších omítaných ploch  penetrace nanášená </t>
  </si>
  <si>
    <t>S03</t>
  </si>
  <si>
    <t>622135002</t>
  </si>
  <si>
    <t>Vyrovnání podkladu vnějších stěn maltou cementovou tl do 10 mm</t>
  </si>
  <si>
    <t>470616803</t>
  </si>
  <si>
    <t>Vyrovnání nerovností podkladu vnějších omítaných ploch  maltou, tloušťky do 10 mm cementovou stěn</t>
  </si>
  <si>
    <t>622135092</t>
  </si>
  <si>
    <t>Příplatek k vyrovnání vnějších stěn maltou cementovou za každých dalších 5 mm tl</t>
  </si>
  <si>
    <t>-1541544158</t>
  </si>
  <si>
    <t>Vyrovnání nerovností podkladu vnějších omítaných ploch  tmelem, tloušťky do 2 mm Příplatek k ceně za každých dalších 5 mm tloušťky podkladní vrstvy přes 10 mm maltou cementovou stěn</t>
  </si>
  <si>
    <t>230*4</t>
  </si>
  <si>
    <t>622135011</t>
  </si>
  <si>
    <t>Vyrovnání podkladu vnějších stěn tmelem tl do 2 mm</t>
  </si>
  <si>
    <t>66188156</t>
  </si>
  <si>
    <t>Vyrovnání nerovností podkladu vnějších omítaných ploch  tmelem, tloušťky do 2 mm stěn</t>
  </si>
  <si>
    <t>622135095</t>
  </si>
  <si>
    <t>Příplatek k vyrovnání vnějších stěn tmelem za každý dalších 1 mm tl</t>
  </si>
  <si>
    <t>874557984</t>
  </si>
  <si>
    <t>Vyrovnání nerovností podkladu vnějších omítaných ploch  tmelem, tloušťky do 2 mm Příplatek k ceně za každý další 1 mm tloušťky podkladní vrstvy přes 2 mm tmelem stěn</t>
  </si>
  <si>
    <t>230*2</t>
  </si>
  <si>
    <t>622142001</t>
  </si>
  <si>
    <t>Potažení vnějších stěn sklovláknitým pletivem vtlačeným do tenkovrstvé hmoty</t>
  </si>
  <si>
    <t>1959845743</t>
  </si>
  <si>
    <t>Potažení vnějších ploch pletivem  v ploše nebo pruzích, na plném podkladu sklovláknitým vtlačením do tmelu stěn</t>
  </si>
  <si>
    <t>622143003</t>
  </si>
  <si>
    <t>Montáž omítkových plastových nebo pozinkovaných rohových profilů s tkaninou</t>
  </si>
  <si>
    <t>1885602477</t>
  </si>
  <si>
    <t>Montáž omítkových profilů  plastových, pozinkovaných nebo dřevěných upevněných vtlačením do podkladní vrstvy nebo přibitím rohových s tkaninou</t>
  </si>
  <si>
    <t>484,4</t>
  </si>
  <si>
    <t>185,15</t>
  </si>
  <si>
    <t>142,8</t>
  </si>
  <si>
    <t>63127464</t>
  </si>
  <si>
    <t>profil rohový Al 15x15mm s výztužnou tkaninou š 100mm pro ETICS</t>
  </si>
  <si>
    <t>138645589</t>
  </si>
  <si>
    <t>(1,6+1,6)*27</t>
  </si>
  <si>
    <t>(1,2+1,2)*10</t>
  </si>
  <si>
    <t>(1,2+1,2)*1</t>
  </si>
  <si>
    <t>(4,7+4,7)*1</t>
  </si>
  <si>
    <t>(1,15+1,15)*22</t>
  </si>
  <si>
    <t>(1,2+1,2)*3</t>
  </si>
  <si>
    <t>(1,15+1,15)*6</t>
  </si>
  <si>
    <t>(1,15+1,15)*3</t>
  </si>
  <si>
    <t>(1,15+1,15)*1</t>
  </si>
  <si>
    <t>(1,15+1,15)*2</t>
  </si>
  <si>
    <t>(1,2+1,2)*2</t>
  </si>
  <si>
    <t>(2,2+2,2)*1</t>
  </si>
  <si>
    <t>(2,1+2)*1</t>
  </si>
  <si>
    <t>(2+2)*2</t>
  </si>
  <si>
    <t>(2,15+2,15)*1</t>
  </si>
  <si>
    <t>(4,1+4,1)*2*1</t>
  </si>
  <si>
    <t>(3,35+3,35)*2*5</t>
  </si>
  <si>
    <t>(3,35+3,35)*2*1</t>
  </si>
  <si>
    <t>rohy budovy</t>
  </si>
  <si>
    <t>4,1*2</t>
  </si>
  <si>
    <t>3,5*10</t>
  </si>
  <si>
    <t>8,55*4</t>
  </si>
  <si>
    <t>3,5*4</t>
  </si>
  <si>
    <t>484,3*0,05</t>
  </si>
  <si>
    <t>59051510</t>
  </si>
  <si>
    <t>profil začišťovací s okapnicí PVC s výztužnou tkaninou pro nadpraží ETICS</t>
  </si>
  <si>
    <t>-1419033955</t>
  </si>
  <si>
    <t>1,2*27</t>
  </si>
  <si>
    <t>3,6*10</t>
  </si>
  <si>
    <t>1,8*1</t>
  </si>
  <si>
    <t>2,45*1</t>
  </si>
  <si>
    <t>0,9*22</t>
  </si>
  <si>
    <t>2,4*3</t>
  </si>
  <si>
    <t>2,4*1</t>
  </si>
  <si>
    <t>3,6*1</t>
  </si>
  <si>
    <t>0,9*1</t>
  </si>
  <si>
    <t>2,1*1</t>
  </si>
  <si>
    <t>0,9*2</t>
  </si>
  <si>
    <t>1,65*1</t>
  </si>
  <si>
    <t>3,35*2*5</t>
  </si>
  <si>
    <t>3,75*2</t>
  </si>
  <si>
    <t>186,15*0,05</t>
  </si>
  <si>
    <t>59051512</t>
  </si>
  <si>
    <t>profil začišťovací s okapnicí PVC s výztužnou tkaninou pro parapet ETICS</t>
  </si>
  <si>
    <t>-1243864713</t>
  </si>
  <si>
    <t>oplechování parapetů</t>
  </si>
  <si>
    <t>142,8*0,05</t>
  </si>
  <si>
    <t>622143004</t>
  </si>
  <si>
    <t>1296885977</t>
  </si>
  <si>
    <t>-1685230647</t>
  </si>
  <si>
    <t>622211021</t>
  </si>
  <si>
    <t>Montáž kontaktního zateplení vnějších stěn lepením a mechanickým kotvením polystyrénových desek tl do 120 mm</t>
  </si>
  <si>
    <t>392881035</t>
  </si>
  <si>
    <t>Montáž kontaktního zateplení lepením a mechanickým kotvením z polystyrenových desek nebo z kombinovaných desek na vnější stěny, tloušťky desek přes 80 do 120 mm</t>
  </si>
  <si>
    <t xml:space="preserve">S01 </t>
  </si>
  <si>
    <t>40,2*(2,6+0,3+0,5)</t>
  </si>
  <si>
    <t>3,2*(8-1)+4*1+5,5*0,75</t>
  </si>
  <si>
    <t>1,3*(8,5-1)+7,5*1,5</t>
  </si>
  <si>
    <t>14,7*8,55</t>
  </si>
  <si>
    <t>10,5*(2,6+0,3+0,5)</t>
  </si>
  <si>
    <t>-1,1*1,55*3</t>
  </si>
  <si>
    <t>-3,35*(3,35-1)*4</t>
  </si>
  <si>
    <t>-1,1*1,55*6</t>
  </si>
  <si>
    <t>-3,4*1,15</t>
  </si>
  <si>
    <t>-3,9*(4,1-1)</t>
  </si>
  <si>
    <t>-3,55*(3,35-1)</t>
  </si>
  <si>
    <t>-3,25*(3,35-1)</t>
  </si>
  <si>
    <t>-3,5*1,15*3</t>
  </si>
  <si>
    <t>s</t>
  </si>
  <si>
    <t>(3,5+5,65+3,5)*(5,4-1)</t>
  </si>
  <si>
    <t>5,65*(7,75-5,5)/2</t>
  </si>
  <si>
    <t>-2,45*3,85</t>
  </si>
  <si>
    <t>14,7*(8,55-1)</t>
  </si>
  <si>
    <t>8*2</t>
  </si>
  <si>
    <t>4*1+8,5*1</t>
  </si>
  <si>
    <t>4*1+6,5*1</t>
  </si>
  <si>
    <t>50,45*(2,6+0,3+0,5)</t>
  </si>
  <si>
    <t>-1,8*1,2</t>
  </si>
  <si>
    <t>-3,6*1,2*5</t>
  </si>
  <si>
    <t>-1,2*1,6*17</t>
  </si>
  <si>
    <t>0,888</t>
  </si>
  <si>
    <t>28375938</t>
  </si>
  <si>
    <t>deska EPS 70 fasádní λ=0,039 tl 100mm</t>
  </si>
  <si>
    <t>-260458547</t>
  </si>
  <si>
    <t>618*1,02</t>
  </si>
  <si>
    <t>622211041</t>
  </si>
  <si>
    <t>Montáž kontaktního zateplení vnějších stěn lepením a mechanickým kotvením polystyrénových desek tl do 200 mm</t>
  </si>
  <si>
    <t>-1599296883</t>
  </si>
  <si>
    <t>Montáž kontaktního zateplení lepením a mechanickým kotvením z polystyrenových desek nebo z kombinovaných desek na vnější stěny, tloušťky desek přes 160 do 200 mm</t>
  </si>
  <si>
    <t>6,3*7,5</t>
  </si>
  <si>
    <t>-1,55*2,65</t>
  </si>
  <si>
    <t>-1,1*1,55</t>
  </si>
  <si>
    <t>-1,55*2,1</t>
  </si>
  <si>
    <t>15,2*3,9</t>
  </si>
  <si>
    <t>15,2*(9,5-3,9)/2</t>
  </si>
  <si>
    <t>-5,65*5,5</t>
  </si>
  <si>
    <t>-5,65*(7,75-5,5)/2</t>
  </si>
  <si>
    <t>-0,9*2*2</t>
  </si>
  <si>
    <t>j</t>
  </si>
  <si>
    <t>12,2*3,9</t>
  </si>
  <si>
    <t>12,2*(9,5-3,9)/2</t>
  </si>
  <si>
    <t>-1,8*2,05</t>
  </si>
  <si>
    <t>-0,75*1,15*3</t>
  </si>
  <si>
    <t>0,547</t>
  </si>
  <si>
    <t>28376046</t>
  </si>
  <si>
    <t>deska EPS grafitová fasádní λ=0,032 tl 180mm</t>
  </si>
  <si>
    <t>-155413137</t>
  </si>
  <si>
    <t>175*1,02</t>
  </si>
  <si>
    <t>622212061</t>
  </si>
  <si>
    <t>Montáž kontaktního zateplení vnějšího ostění, nadpraží nebo parapetu hl. špalety do 400 mm lepením desek z polystyrenu tl do 80 mm</t>
  </si>
  <si>
    <t>-370170927</t>
  </si>
  <si>
    <t>Montáž kontaktního zateplení vnějšího ostění, nadpraží nebo parapetu lepením z polystyrenových desek nebo z kombinovaných desek hloubky špalet přes 200 do 400 mm, tloušťky desek přes 40 do 80 mm</t>
  </si>
  <si>
    <t>W21</t>
  </si>
  <si>
    <t>(3,45+3,35*2)*5</t>
  </si>
  <si>
    <t>W10</t>
  </si>
  <si>
    <t>(4+4,1*2)*1</t>
  </si>
  <si>
    <t>W22</t>
  </si>
  <si>
    <t>(3,65+3,75*2)*1</t>
  </si>
  <si>
    <t>28376033</t>
  </si>
  <si>
    <t>deska EPS grafitová fasádní λ=0,032 tl 50mm</t>
  </si>
  <si>
    <t>287064604</t>
  </si>
  <si>
    <t>74,1*0,4*1,1</t>
  </si>
  <si>
    <t>622221021</t>
  </si>
  <si>
    <t>Montáž kontaktního zateplení vnějších stěn lepením a mechanickým kotvením desek z minerální vlny s podélnou orientací vláken tl do 120 mm</t>
  </si>
  <si>
    <t>2078012389</t>
  </si>
  <si>
    <t>Montáž kontaktního zateplení lepením a mechanickým kotvením z desek z minerální vlny s podélnou orientací vláken na vnější stěny, tloušťky desek přes 80 do 120 mm</t>
  </si>
  <si>
    <t>S01 - požární pásy</t>
  </si>
  <si>
    <t>(75,65+3-6,3+1,3*2)*1</t>
  </si>
  <si>
    <t>-(1,65+3,45*4)*1</t>
  </si>
  <si>
    <t>-(4+3,65+3,35)*1</t>
  </si>
  <si>
    <t>(3,5+5,65+3,5)*1</t>
  </si>
  <si>
    <t>75,63*1</t>
  </si>
  <si>
    <t>0,22</t>
  </si>
  <si>
    <t>-873291467</t>
  </si>
  <si>
    <t>137*1,02</t>
  </si>
  <si>
    <t>-627412050</t>
  </si>
  <si>
    <t>S14</t>
  </si>
  <si>
    <t>27,5*3,4</t>
  </si>
  <si>
    <t>7*(2/2)*2</t>
  </si>
  <si>
    <t>8*(2/2)*2</t>
  </si>
  <si>
    <t>(12,7+9,5+14)*3,4</t>
  </si>
  <si>
    <t>7*(2/2)*6</t>
  </si>
  <si>
    <t>0,42</t>
  </si>
  <si>
    <t>1671636623</t>
  </si>
  <si>
    <t>356*1,02</t>
  </si>
  <si>
    <t>622251101</t>
  </si>
  <si>
    <t>Příplatek k cenám kontaktního zateplení stěn za použití tepelněizolačních zátek z polystyrenu</t>
  </si>
  <si>
    <t>985864174</t>
  </si>
  <si>
    <t>Montáž kontaktního zateplení lepením a mechanickým kotvením Příplatek k cenám za zápustnou montáž kotev s použitím tepelněizolačních zátek na vnější stěny z polystyrenu</t>
  </si>
  <si>
    <t>622251105</t>
  </si>
  <si>
    <t>Příplatek k cenám kontaktního zateplení stěn za použití tepelněizolačních zátek z minerální vlny</t>
  </si>
  <si>
    <t>-1858097977</t>
  </si>
  <si>
    <t>Montáž kontaktního zateplení lepením a mechanickým kotvením Příplatek k cenám za zápustnou montáž kotev s použitím tepelněizolačních zátek na vnější stěny z minerální vlny</t>
  </si>
  <si>
    <t>622252001</t>
  </si>
  <si>
    <t>Montáž profilů kontaktního zateplení připevněných mechanicky</t>
  </si>
  <si>
    <t>1170113390</t>
  </si>
  <si>
    <t>Montáž profilů kontaktního zateplení zakládacích soklových připevněných hmoždinkami</t>
  </si>
  <si>
    <t>(75,65+16,4)*2</t>
  </si>
  <si>
    <t>-12,2</t>
  </si>
  <si>
    <t>-6,3</t>
  </si>
  <si>
    <t>-4,75-4,8</t>
  </si>
  <si>
    <t>8,65*2</t>
  </si>
  <si>
    <t>řez AA + CC</t>
  </si>
  <si>
    <t>5,75*8</t>
  </si>
  <si>
    <t>řez EE</t>
  </si>
  <si>
    <t>7,3*4</t>
  </si>
  <si>
    <t>8,5*2</t>
  </si>
  <si>
    <t>řez DD</t>
  </si>
  <si>
    <t>9,9*4</t>
  </si>
  <si>
    <t>59051647</t>
  </si>
  <si>
    <t>profil zakládací Al tl 0,7mm pro ETICS pro izolant tl 100mm</t>
  </si>
  <si>
    <t>2115075752</t>
  </si>
  <si>
    <t>324,35*1,05</t>
  </si>
  <si>
    <t>1923037804</t>
  </si>
  <si>
    <t>12,2</t>
  </si>
  <si>
    <t>6,3</t>
  </si>
  <si>
    <t>4,75+4,8</t>
  </si>
  <si>
    <t>59051655</t>
  </si>
  <si>
    <t>profil zakládací Al tl 0,7mm pro ETICS pro izolant tl 180mm</t>
  </si>
  <si>
    <t>1139165003</t>
  </si>
  <si>
    <t>28,05*1,05</t>
  </si>
  <si>
    <t>622321121</t>
  </si>
  <si>
    <t>Vápenocementová omítka hladká jednovrstvá vnějších stěn tl.15mm</t>
  </si>
  <si>
    <t>-1497189048</t>
  </si>
  <si>
    <t>Omítka vápenocementová vnějších ploch jednovrstvá, tloušťky do 15 mm hladká stěn</t>
  </si>
  <si>
    <t>622321191</t>
  </si>
  <si>
    <t xml:space="preserve">Příplatek k vápenocementové omítce vnějších stěn za každých dalších 5 mm tloušťky </t>
  </si>
  <si>
    <t>1804990072</t>
  </si>
  <si>
    <t>Omítka vápenocementová vnějších ploch Příplatek k cenám za každých dalších i započatých 5 mm tloušťky omítky přes 15 mm stěn</t>
  </si>
  <si>
    <t>622325103</t>
  </si>
  <si>
    <t>Oprava vnější vápenocementové hladké omítky složitosti 1 stěn v rozsahu do 50%</t>
  </si>
  <si>
    <t>-1717464899</t>
  </si>
  <si>
    <t>Oprava vápenocementové omítky vnějších ploch stupně členitosti 1 hladké stěn, v rozsahu opravované plochy přes 30 do 50%</t>
  </si>
  <si>
    <t>viz otlučení venkovní omítky</t>
  </si>
  <si>
    <t>55,02</t>
  </si>
  <si>
    <t>622511111</t>
  </si>
  <si>
    <t>Tenkovrstvá akrylátová mozaiková střednězrnná omítka včetně penetrace vnějších stěn</t>
  </si>
  <si>
    <t>-773515105</t>
  </si>
  <si>
    <t>Omítka tenkovrstvá akrylátová vnějších ploch  probarvená, včetně penetrace podkladu mozaiková střednězrnná stěn</t>
  </si>
  <si>
    <t>622532031</t>
  </si>
  <si>
    <t>Tenkovrstvá silikonová hydrofilní zrnitá omítka tl. 3,0 mm včetně penetrace vnějších stěn</t>
  </si>
  <si>
    <t>-1205821087</t>
  </si>
  <si>
    <t>Omítka tenkovrstvá silikonová vnějších ploch  probarvená, včetně penetrace podkladu hydrofilní, s regulací vlhkosti na povrchu a se zvýšenou ochranou proti mikroorganismům zrnitá, tloušťky 3,0 mm stěn</t>
  </si>
  <si>
    <t>obložení ostění</t>
  </si>
  <si>
    <t>74,1*0,4</t>
  </si>
  <si>
    <t>APU lišty</t>
  </si>
  <si>
    <t>347,8*0,15</t>
  </si>
  <si>
    <t>623631001</t>
  </si>
  <si>
    <t>Spárování spárovací maltou vnějších pohledových ploch pilířů nebo sloupů, komínů z cihel</t>
  </si>
  <si>
    <t>1310735604</t>
  </si>
  <si>
    <t>Spárování vnějších ploch pohledového zdiva  z cihel, spárovací maltou pilířů nebo sloupů</t>
  </si>
  <si>
    <t>viz vyškrabání spár</t>
  </si>
  <si>
    <t>17,6</t>
  </si>
  <si>
    <t>629991011</t>
  </si>
  <si>
    <t>Zakrytí výplní otvorů a svislých ploch fólií přilepenou lepící páskou</t>
  </si>
  <si>
    <t>-612857495</t>
  </si>
  <si>
    <t>Zakrytí vnějších ploch před znečištěním  včetně pozdějšího odkrytí výplní otvorů a svislých ploch fólií přilepenou lepící páskou</t>
  </si>
  <si>
    <t>629995101</t>
  </si>
  <si>
    <t>Očištění vnějších ploch tlakovou vodou</t>
  </si>
  <si>
    <t>711827530</t>
  </si>
  <si>
    <t>Očištění vnějších ploch tlakovou vodou omytím</t>
  </si>
  <si>
    <t>Podlahy a podlahové konstrukce</t>
  </si>
  <si>
    <t>631311115</t>
  </si>
  <si>
    <t>Mazanina tl do 80 mm z betonu prostého bez zvýšených nároků na prostředí tř. C 20/25</t>
  </si>
  <si>
    <t>1241654767</t>
  </si>
  <si>
    <t>Mazanina z betonu  prostého bez zvýšených nároků na prostředí tl. přes 50 do 80 mm tř. C 20/25</t>
  </si>
  <si>
    <t>č220 - balkon</t>
  </si>
  <si>
    <t>4*0,3*0,08</t>
  </si>
  <si>
    <t>631311125</t>
  </si>
  <si>
    <t>Mazanina tl do 120 mm z betonu prostého bez zvýšených nároků na prostředí tř. C 20/25</t>
  </si>
  <si>
    <t>-1219979213</t>
  </si>
  <si>
    <t>Mazanina z betonu  prostého bez zvýšených nároků na prostředí tl. přes 80 do 120 mm tř. C 20/25</t>
  </si>
  <si>
    <t>ZV01</t>
  </si>
  <si>
    <t>1,3*2,2*0,1*2</t>
  </si>
  <si>
    <t>ZV02</t>
  </si>
  <si>
    <t>1,3*1,7*0,1</t>
  </si>
  <si>
    <t>631319012</t>
  </si>
  <si>
    <t>Příplatek k mazanině tl do 120 mm za přehlazení povrchu</t>
  </si>
  <si>
    <t>990974365</t>
  </si>
  <si>
    <t>Příplatek k cenám mazanin  za úpravu povrchu mazaniny přehlazením, mazanina tl. přes 80 do 120 mm</t>
  </si>
  <si>
    <t>631311135</t>
  </si>
  <si>
    <t>Mazanina tl do 240 mm z betonu prostého bez zvýšených nároků na prostředí tř. C 20/25</t>
  </si>
  <si>
    <t>-473597063</t>
  </si>
  <si>
    <t>Mazanina z betonu  prostého bez zvýšených nároků na prostředí tl. přes 120 do 240 mm tř. C 20/25</t>
  </si>
  <si>
    <t>(4,2+4,2)*1,7*0,25</t>
  </si>
  <si>
    <t>4,5*1,7*0,25</t>
  </si>
  <si>
    <t>(5,7+4,2)*1,7*0,25</t>
  </si>
  <si>
    <t>631319202</t>
  </si>
  <si>
    <t>Příplatek k mazaninám za přidání ocelových vláken (drátkobeton) pro objemové vyztužení 20 kg/m3</t>
  </si>
  <si>
    <t>2082461129</t>
  </si>
  <si>
    <t>Příplatek k cenám betonových mazanin za vyztužení  ocelovými vlákny (drátkobeton) objemové vyztužení 20 kg/m3</t>
  </si>
  <si>
    <t>631351101</t>
  </si>
  <si>
    <t>Zřízení bednění rýh a hran v podlahách</t>
  </si>
  <si>
    <t>-2087408434</t>
  </si>
  <si>
    <t>Bednění v podlahách  rýh a hran zřízení</t>
  </si>
  <si>
    <t>(4,2+4,2)*0,3</t>
  </si>
  <si>
    <t>4,5*1,7*0,3</t>
  </si>
  <si>
    <t>(5,7+4,2)*0,3</t>
  </si>
  <si>
    <t>(1,3+2,2)*2*0,1*2</t>
  </si>
  <si>
    <t>(1,3+1,7)*2*0,1</t>
  </si>
  <si>
    <t>(4+0,3)*0,20</t>
  </si>
  <si>
    <t>631351102</t>
  </si>
  <si>
    <t>Odstranění bednění rýh a hran v podlahách</t>
  </si>
  <si>
    <t>-269176288</t>
  </si>
  <si>
    <t>Bednění v podlahách  rýh a hran odstranění</t>
  </si>
  <si>
    <t>631362021</t>
  </si>
  <si>
    <t>Výztuž mazanin svařovanými sítěmi Kari</t>
  </si>
  <si>
    <t>-411516562</t>
  </si>
  <si>
    <t>Výztuž mazanin  ze svařovaných sítí z drátů typu KARI</t>
  </si>
  <si>
    <t>1,3*2,2*0,0031*1,15*2</t>
  </si>
  <si>
    <t>1,3*1,7*0,0031*1,15</t>
  </si>
  <si>
    <t>632451214</t>
  </si>
  <si>
    <t>Potěr cementový samonivelační litý C20 tl do 50 mm</t>
  </si>
  <si>
    <t>-507524361</t>
  </si>
  <si>
    <t>Potěr cementový samonivelační litý tř. C 20, tl. přes 45 do 50 mm</t>
  </si>
  <si>
    <t>S06</t>
  </si>
  <si>
    <t>4,18+5,48+4,18+5,72</t>
  </si>
  <si>
    <t>S07</t>
  </si>
  <si>
    <t>č221-223</t>
  </si>
  <si>
    <t>6,66+4,08+6,4</t>
  </si>
  <si>
    <t>4,45+3,8+3,01</t>
  </si>
  <si>
    <t>č230+233</t>
  </si>
  <si>
    <t>1,55+6,1</t>
  </si>
  <si>
    <t>č238+239</t>
  </si>
  <si>
    <t>10,56+5,92</t>
  </si>
  <si>
    <t>632451291</t>
  </si>
  <si>
    <t>Příplatek k cementovému samonivelačnímu litému potěru C20 ZKD 5 mm tloušťky přes 50 mm</t>
  </si>
  <si>
    <t>1349611116</t>
  </si>
  <si>
    <t>Potěr cementový samonivelační litý Příplatek k cenám za každých dalších i započatých 5 mm tloušťky přes 50 mm tř. C 20</t>
  </si>
  <si>
    <t>19,56*3</t>
  </si>
  <si>
    <t>52,53*4</t>
  </si>
  <si>
    <t>632451494</t>
  </si>
  <si>
    <t>Příplatek k cenám potěru za strojní přehlazení povrchu</t>
  </si>
  <si>
    <t>1094348344</t>
  </si>
  <si>
    <t>Potěr pískocementový běžný  Příplatek k cenám za strojní přehlazení povrchu</t>
  </si>
  <si>
    <t>632481213</t>
  </si>
  <si>
    <t>Separační vrstva z PE fólie</t>
  </si>
  <si>
    <t>1854421991</t>
  </si>
  <si>
    <t>Separační vrstva k oddělení podlahových vrstev  z polyetylénové fólie</t>
  </si>
  <si>
    <t>19,56</t>
  </si>
  <si>
    <t>52,53</t>
  </si>
  <si>
    <t>632481215</t>
  </si>
  <si>
    <t>Separační vrstva z geotextilie</t>
  </si>
  <si>
    <t>51475134</t>
  </si>
  <si>
    <t>Separační vrstva k oddělení podlahových vrstev  z geotextilie</t>
  </si>
  <si>
    <t>633811111</t>
  </si>
  <si>
    <t>Broušení nerovností betonových podlah do 2 mm - stržení šlemu</t>
  </si>
  <si>
    <t>1196423872</t>
  </si>
  <si>
    <t>Broušení betonových podlah  nerovností do 2 mm (stržení šlemu)</t>
  </si>
  <si>
    <t>634112112</t>
  </si>
  <si>
    <t>Obvodová dilatace podlahovým páskem z pěnového PE mezi stěnou a mazaninou nebo potěrem v 100 mm</t>
  </si>
  <si>
    <t>-773978785</t>
  </si>
  <si>
    <t>Obvodová dilatace mezi stěnou a mazaninou nebo potěrem podlahovým páskem z pěnového PE tl. do 10 mm, výšky 100 mm</t>
  </si>
  <si>
    <t>(2,2+2)*2</t>
  </si>
  <si>
    <t>(2,7+2,2)*2</t>
  </si>
  <si>
    <t>(1,1+0,9)*2*2</t>
  </si>
  <si>
    <t>(1,1+0,9)*2*3</t>
  </si>
  <si>
    <t>(4,5+1,4)*2</t>
  </si>
  <si>
    <t>č222</t>
  </si>
  <si>
    <t>(2,4+1,9)*2</t>
  </si>
  <si>
    <t>(2,8+1,1)*2</t>
  </si>
  <si>
    <t>č223</t>
  </si>
  <si>
    <t>(4,7+2,1)*2</t>
  </si>
  <si>
    <t>(2,8+1)*2</t>
  </si>
  <si>
    <t>(2,7+1,7)*2</t>
  </si>
  <si>
    <t>(1,6+1,5)*2</t>
  </si>
  <si>
    <t>(1,5+1)*2</t>
  </si>
  <si>
    <t>(2,7+2,3)*2</t>
  </si>
  <si>
    <t>(4,6+1,4)*2</t>
  </si>
  <si>
    <t>(1,7+1)*2</t>
  </si>
  <si>
    <t>633121112</t>
  </si>
  <si>
    <t>Povrchová úprava průmyslových podlah pro střední provoz vsypovou směsí s příměsí korundu tl 3 mm</t>
  </si>
  <si>
    <t>-1826474308</t>
  </si>
  <si>
    <t>Povrchová úprava vsypovou směsí průmyslových betonových podlah  středně těžký provoz s přísadou korundu, tl. 3 mm</t>
  </si>
  <si>
    <t>634113113</t>
  </si>
  <si>
    <t>Výplň dilatačních spár mazanin plastovým profilem v 40 mm</t>
  </si>
  <si>
    <t>-553236093</t>
  </si>
  <si>
    <t>Výplň dilatačních spár mazanin plastovým profilem  výšky 40 mm</t>
  </si>
  <si>
    <t>634911113</t>
  </si>
  <si>
    <t>Řezání dilatačních spár š 5 mm hl do 50 mm v čerstvé betonové mazanině</t>
  </si>
  <si>
    <t>1018505748</t>
  </si>
  <si>
    <t>Řezání dilatačních nebo smršťovacích spár  v čerstvé betonové mazanině nebo potěru šířky do 5 mm, hloubky přes 20 do 50 mm</t>
  </si>
  <si>
    <t>4,2+4,2+1,7*6</t>
  </si>
  <si>
    <t>4,2*2+1,7*6</t>
  </si>
  <si>
    <t>4,3+1,7*3</t>
  </si>
  <si>
    <t>5,7+4,2+1,7*6</t>
  </si>
  <si>
    <t>Osazování výplní otvorů</t>
  </si>
  <si>
    <t>642944121</t>
  </si>
  <si>
    <t>Osazování ocelových zárubní dodatečné pl do 2,5 m2</t>
  </si>
  <si>
    <t>171948887</t>
  </si>
  <si>
    <t>Osazení ocelových dveřních zárubní lisovaných nebo z úhelníků dodatečně  s vybetonováním prahu, plochy do 2,5 m2</t>
  </si>
  <si>
    <t>55331480</t>
  </si>
  <si>
    <t>zárubeň jednokřídlá ocelová pro zdění tl stěny 75-100mm rozměru 600/1970, 2100mm s těsněním</t>
  </si>
  <si>
    <t>315479108</t>
  </si>
  <si>
    <t>zárubeň jednokřídlá ocelová pro zdění tl stěny 75-100mm rozměru 600/1970, 2100mm</t>
  </si>
  <si>
    <t>Zr03</t>
  </si>
  <si>
    <t>55331481</t>
  </si>
  <si>
    <t>zárubeň jednokřídlá ocelová pro zdění tl stěny 75-100mm rozměru 700/1970, 2100mm s těsněním</t>
  </si>
  <si>
    <t>-1262325679</t>
  </si>
  <si>
    <t>zárubeň jednokřídlá ocelová pro zdění tl stěny 75-100mm rozměru 700/1970, 2100mm</t>
  </si>
  <si>
    <t>Zr04</t>
  </si>
  <si>
    <t>55331482</t>
  </si>
  <si>
    <t>zárubeň jednokřídlá ocelová pro zdění tl stěny 75-100mm rozměru 800/1970, 2100mm s těsněním</t>
  </si>
  <si>
    <t>-847459957</t>
  </si>
  <si>
    <t>zárubeň jednokřídlá ocelová pro zdění tl stěny 75-100mm rozměru 800/1970, 2100mm</t>
  </si>
  <si>
    <t>Zr02</t>
  </si>
  <si>
    <t>642944221</t>
  </si>
  <si>
    <t>Osazování ocelových zárubní dodatečné pl přes 2,5 m2</t>
  </si>
  <si>
    <t>-1264317889</t>
  </si>
  <si>
    <t>Osazení ocelových dveřních zárubní lisovaných nebo z úhelníků dodatečně  s vybetonováním prahu, plochy přes 2,5 m2</t>
  </si>
  <si>
    <t>55331761</t>
  </si>
  <si>
    <t>zárubeň dvoukřídlá ocelová pro zdění s protipožární úpravou tl stěny 110-150mm rozměru 1250/1970, 2100mm s těsněním</t>
  </si>
  <si>
    <t>-742514410</t>
  </si>
  <si>
    <t>zárubeň dvoukřídlá ocelová pro zdění s protipožární úpravou tl stěny 110-150mm rozměru 1250/1970, 2100mm</t>
  </si>
  <si>
    <t>Zr01</t>
  </si>
  <si>
    <t>644941112</t>
  </si>
  <si>
    <t>Osazování ventilačních mřížek velikosti do 300 x 300 mm</t>
  </si>
  <si>
    <t>1709248736</t>
  </si>
  <si>
    <t>Montáž průvětrníků nebo mřížek odvětrávacích  velikosti přes 150 x 200 do 300 x 300 mm</t>
  </si>
  <si>
    <t>55341426</t>
  </si>
  <si>
    <t>mřížka větrací nerezová se síťovinou 200x200mm</t>
  </si>
  <si>
    <t>824502369</t>
  </si>
  <si>
    <t>55341425A</t>
  </si>
  <si>
    <t>mřížka větrací nerezová se síťovinou 300x300mm</t>
  </si>
  <si>
    <t>-1027708168</t>
  </si>
  <si>
    <t>půdorys 2np pozn.1</t>
  </si>
  <si>
    <t>55341427A</t>
  </si>
  <si>
    <t>mřížka větrací nerezová se síťovinou 150x300mm</t>
  </si>
  <si>
    <t>-1276311931</t>
  </si>
  <si>
    <t>338735379</t>
  </si>
  <si>
    <t>1321,703*90</t>
  </si>
  <si>
    <t>941211811</t>
  </si>
  <si>
    <t>Demontáž lešení řadového rámového lehkého zatížení do 200 kg/m2 š do 0,9 m v do 10 m</t>
  </si>
  <si>
    <t>-503500433</t>
  </si>
  <si>
    <t>Demontáž lešení řadového rámového lehkého pracovního  s provozním zatížením tř. 3 do 200 kg/m2 šířky tř. SW06 přes 0,6 do 0,9 m, výšky do 10 m</t>
  </si>
  <si>
    <t>1713846343</t>
  </si>
  <si>
    <t>163,07*8</t>
  </si>
  <si>
    <t>-208105834</t>
  </si>
  <si>
    <t>1304,56*60</t>
  </si>
  <si>
    <t>763066615</t>
  </si>
  <si>
    <t>1944868138</t>
  </si>
  <si>
    <t>944511811</t>
  </si>
  <si>
    <t>Demontáž ochranné sítě z textilie z umělých vláken</t>
  </si>
  <si>
    <t>821592064</t>
  </si>
  <si>
    <t>Demontáž ochranné sítě  zavěšené na konstrukci lešení z textilie z umělých vláken</t>
  </si>
  <si>
    <t>1467371847</t>
  </si>
  <si>
    <t>95000032</t>
  </si>
  <si>
    <t>Zpětná montáž sirény vč.stožáru, oprava nátěrů, plošina</t>
  </si>
  <si>
    <t>1858049278</t>
  </si>
  <si>
    <t>9500004</t>
  </si>
  <si>
    <t>M+D ochranný ocelový sloupek vč.povrchové úpravy a kotvení - viz tab.PSV ozn.ZV3</t>
  </si>
  <si>
    <t>-802361586</t>
  </si>
  <si>
    <t>95000051</t>
  </si>
  <si>
    <t>M+D ochraný úhelník podlahy prah vrat L50x50 vč.kotvení, úprava žárový Pz</t>
  </si>
  <si>
    <t>-112891307</t>
  </si>
  <si>
    <t>4,2*1</t>
  </si>
  <si>
    <t>3,65*5</t>
  </si>
  <si>
    <t>3,95*1</t>
  </si>
  <si>
    <t>95000052</t>
  </si>
  <si>
    <t>M+D ochraný úhelník rozhraní podlah L150x50 vč.kotvení, úprava žárový Pz</t>
  </si>
  <si>
    <t>123409929</t>
  </si>
  <si>
    <t>M+D ochraný úhelník podlahy prah vrat vč.kotvení, úprava žárový Pz</t>
  </si>
  <si>
    <t>viz řezání mazanin</t>
  </si>
  <si>
    <t>9500006</t>
  </si>
  <si>
    <t>M+D ochranného úhelníku rohu s výstražným šrafováním - viz půdorys 1np rohy vrat</t>
  </si>
  <si>
    <t>-1716195506</t>
  </si>
  <si>
    <t>9500007</t>
  </si>
  <si>
    <t>Revize průvlaku - viz půdorys 1NP pozn.1</t>
  </si>
  <si>
    <t>59346724</t>
  </si>
  <si>
    <t>9500008</t>
  </si>
  <si>
    <t>Revize průvlaku - viz půdorys 2NP pozn.2</t>
  </si>
  <si>
    <t>-500196822</t>
  </si>
  <si>
    <t>952901111</t>
  </si>
  <si>
    <t>Vyčištění budov bytové a občanské výstavby při výšce podlaží do 4 m</t>
  </si>
  <si>
    <t>-359072548</t>
  </si>
  <si>
    <t>Vyčištění budov nebo objektů před předáním do užívání  budov bytové nebo občanské výstavby, světlé výšky podlaží do 4 m</t>
  </si>
  <si>
    <t>40,2*12,4</t>
  </si>
  <si>
    <t>6,2*(12,4+3,2)</t>
  </si>
  <si>
    <t>5,2*16,5</t>
  </si>
  <si>
    <t>952901114</t>
  </si>
  <si>
    <t>Vyčištění budov bytové a občanské výstavby při výšce podlaží přes 4 m</t>
  </si>
  <si>
    <t>-413840041</t>
  </si>
  <si>
    <t>Vyčištění budov nebo objektů před předáním do užívání  budov bytové nebo občanské výstavby, světlé výšky podlaží přes 4 m</t>
  </si>
  <si>
    <t>16,5*9</t>
  </si>
  <si>
    <t>952901221</t>
  </si>
  <si>
    <t>Vyčištění budov průmyslových objektů při jakékoliv výšce podlaží</t>
  </si>
  <si>
    <t>1818797391</t>
  </si>
  <si>
    <t>Vyčištění budov nebo objektů před předáním do užívání  průmyslových budov a objektů výrobních, skladovacích, garáží, dílen nebo hal apod. s nespalnou podlahou jakékoliv výšky podlaží</t>
  </si>
  <si>
    <t>14,5*16,5</t>
  </si>
  <si>
    <t>10,5*15,2</t>
  </si>
  <si>
    <t>5,65*3,5</t>
  </si>
  <si>
    <t>953961114A</t>
  </si>
  <si>
    <t>Kotvy chemickým tmelem M 10 hl 250 mm do betonu, ŽB nebo kamene s vyvrtáním otvoru</t>
  </si>
  <si>
    <t>-881282125</t>
  </si>
  <si>
    <t>Kotvy chemické s vyvrtáním otvoru  do betonu, železobetonu nebo tvrdého kamene tmel, velikost M 16, hloubka 125 mm</t>
  </si>
  <si>
    <t>230</t>
  </si>
  <si>
    <t>13021011</t>
  </si>
  <si>
    <t>tyč ocelová žebírková jakost BSt 500S (10 505) výztuž do betonu D 8mm</t>
  </si>
  <si>
    <t>-2089709847</t>
  </si>
  <si>
    <t>0,5*0,00042*230</t>
  </si>
  <si>
    <t>130</t>
  </si>
  <si>
    <t>95394901</t>
  </si>
  <si>
    <t xml:space="preserve">M+D fotoluminicenční tabulky </t>
  </si>
  <si>
    <t>1007851681</t>
  </si>
  <si>
    <t>131</t>
  </si>
  <si>
    <t>953943211</t>
  </si>
  <si>
    <t>Osazování hasicího přístroje</t>
  </si>
  <si>
    <t>-1681004219</t>
  </si>
  <si>
    <t>Osazování drobných kovových předmětů  kotvených do stěny hasicího přístroje</t>
  </si>
  <si>
    <t>132</t>
  </si>
  <si>
    <t>44932112</t>
  </si>
  <si>
    <t>přístroj hasicí ruční 34A</t>
  </si>
  <si>
    <t>842537679</t>
  </si>
  <si>
    <t>133</t>
  </si>
  <si>
    <t>44932114</t>
  </si>
  <si>
    <t>přístroj hasicí ruční 183B</t>
  </si>
  <si>
    <t>-2105668637</t>
  </si>
  <si>
    <t>134</t>
  </si>
  <si>
    <t>44932114A</t>
  </si>
  <si>
    <t>přístroj hasicí ruční 21A/113B</t>
  </si>
  <si>
    <t>200567163</t>
  </si>
  <si>
    <t>135</t>
  </si>
  <si>
    <t>44932410A</t>
  </si>
  <si>
    <t>přístroj hasicí ruční 55B</t>
  </si>
  <si>
    <t>2063993251</t>
  </si>
  <si>
    <t>přístroj hasicí ruční pěnový PP 6 LE</t>
  </si>
  <si>
    <t>136</t>
  </si>
  <si>
    <t>327338145</t>
  </si>
  <si>
    <t>711111001</t>
  </si>
  <si>
    <t>Provedení izolace proti zemní vlhkosti vodorovné za studena nátěrem penetračním</t>
  </si>
  <si>
    <t>-1809171700</t>
  </si>
  <si>
    <t>Provedení izolace proti zemní vlhkosti natěradly a tmely za studena  na ploše vodorovné V nátěrem penetračním</t>
  </si>
  <si>
    <t>11163150</t>
  </si>
  <si>
    <t>lak penetrační asfaltový</t>
  </si>
  <si>
    <t>129163099</t>
  </si>
  <si>
    <t>75,54*0,0003</t>
  </si>
  <si>
    <t>139</t>
  </si>
  <si>
    <t>711113115</t>
  </si>
  <si>
    <t>Izolace proti vlhkosti na vodorovné ploše za studena těsnicí hmotou dvousložkovou na bázi polymery modifikované živičné emulze</t>
  </si>
  <si>
    <t>1508366009</t>
  </si>
  <si>
    <t>Izolace proti zemní vlhkosti natěradly a tmely za studena na ploše vodorovné V těsnicí hmotou dvousložkovou na bázi polymery modifikované živice</t>
  </si>
  <si>
    <t>4*0,3</t>
  </si>
  <si>
    <t>140</t>
  </si>
  <si>
    <t>711113125</t>
  </si>
  <si>
    <t>Izolace proti vlhkosti na svislé ploše za studena těsnicí hmotou dvousložkovou na bázi polymery modifikované živičné emulze</t>
  </si>
  <si>
    <t>1157609461</t>
  </si>
  <si>
    <t>Izolace proti zemní vlhkosti natěradly a tmely za studena na ploše svislé S těsnicí hmotou dvousložkovou na bázi polymery modifikované živice</t>
  </si>
  <si>
    <t>141</t>
  </si>
  <si>
    <t>711141559</t>
  </si>
  <si>
    <t>Provedení izolace proti zemní vlhkosti pásy přitavením vodorovné NAIP</t>
  </si>
  <si>
    <t>1887039840</t>
  </si>
  <si>
    <t>Provedení izolace proti zemní vlhkosti pásy přitavením  NAIP na ploše vodorovné V</t>
  </si>
  <si>
    <t>142</t>
  </si>
  <si>
    <t>62853004</t>
  </si>
  <si>
    <t>pás asfaltový natavitelný modifikovaný SBS tl 4,0mm s vložkou ze skleněné tkaniny a spalitelnou PE fólií nebo jemnozrnným minerálním posypem na horním povrchu</t>
  </si>
  <si>
    <t>863203185</t>
  </si>
  <si>
    <t>75,54*1,1655 'Přepočtené koeficientem množství</t>
  </si>
  <si>
    <t>143</t>
  </si>
  <si>
    <t>711161212</t>
  </si>
  <si>
    <t>Izolace proti zemní vlhkosti nopovou fólií svislá, nopek v 8,0 mm, tl do 0,6 mm</t>
  </si>
  <si>
    <t>-246185087</t>
  </si>
  <si>
    <t>Izolace proti zemní vlhkosti a beztlakové vodě nopovými fóliemi na ploše svislé S vrstva ochranná, odvětrávací a drenážní výška nopku 8,0 mm, tl. fólie do 0,6 mm</t>
  </si>
  <si>
    <t>144</t>
  </si>
  <si>
    <t>711161384</t>
  </si>
  <si>
    <t>Izolace proti zemní vlhkosti nopovou fólií ukončení provětrávací lištou</t>
  </si>
  <si>
    <t>-1944385027</t>
  </si>
  <si>
    <t>Izolace proti zemní vlhkosti a beztlakové vodě nopovými fóliemi ostatní ukončení izolace provětrávací lištou</t>
  </si>
  <si>
    <t>145</t>
  </si>
  <si>
    <t>998711102</t>
  </si>
  <si>
    <t>Přesun hmot tonážní pro izolace proti vodě, vlhkosti a plynům v objektech výšky do 12 m</t>
  </si>
  <si>
    <t>232816816</t>
  </si>
  <si>
    <t>Přesun hmot pro izolace proti vodě, vlhkosti a plynům  stanovený z hmotnosti přesunovaného materiálu vodorovná dopravní vzdálenost do 50 m v objektech výšky přes 6 do 12 m</t>
  </si>
  <si>
    <t>712</t>
  </si>
  <si>
    <t>Povlakové krytiny</t>
  </si>
  <si>
    <t>146</t>
  </si>
  <si>
    <t>712431111</t>
  </si>
  <si>
    <t>Provedení povlakové krytiny střech do 30° podkladní vrstvy pásy na sucho samolepící</t>
  </si>
  <si>
    <t>1024703499</t>
  </si>
  <si>
    <t>Provedení povlakové krytiny střech šikmých přes 10° do 30° pásy na sucho  podkladní samolepící asfaltový pás</t>
  </si>
  <si>
    <t>867,54*2</t>
  </si>
  <si>
    <t>147</t>
  </si>
  <si>
    <t>712631111</t>
  </si>
  <si>
    <t>Provedení povlakové krytiny střech přes 30° podkladní vrstvy pásy na sucho samolepící</t>
  </si>
  <si>
    <t>911799806</t>
  </si>
  <si>
    <t>Provedení povlakové krytiny střech šikmých přes 30° pásy na sucho  na dřevěném podkladě s lištami podkladní samolepící asfaltový pás</t>
  </si>
  <si>
    <t>449,603*2</t>
  </si>
  <si>
    <t>148</t>
  </si>
  <si>
    <t>628001</t>
  </si>
  <si>
    <t>pás asfaltový samolepící viz skladba SO8, S09 (ref. Bauder TOP DIFUNEX NSK)</t>
  </si>
  <si>
    <t>1402738664</t>
  </si>
  <si>
    <t>867,54*1,15</t>
  </si>
  <si>
    <t>449,603*1,15</t>
  </si>
  <si>
    <t>149</t>
  </si>
  <si>
    <t>628002</t>
  </si>
  <si>
    <t>pás asfaltový samolepící viz skladba SO8, S09 (ref. Bauder TOP UDS 1,5)</t>
  </si>
  <si>
    <t>13901192</t>
  </si>
  <si>
    <t>150</t>
  </si>
  <si>
    <t>998712102</t>
  </si>
  <si>
    <t>Přesun hmot tonážní tonážní pro krytiny povlakové v objektech v do 12 m</t>
  </si>
  <si>
    <t>897063528</t>
  </si>
  <si>
    <t>Přesun hmot pro povlakové krytiny stanovený z hmotnosti přesunovaného materiálu vodorovná dopravní vzdálenost do 50 m v objektech výšky přes 6 do 12 m</t>
  </si>
  <si>
    <t>151</t>
  </si>
  <si>
    <t>713111111</t>
  </si>
  <si>
    <t>Montáž izolace tepelné vrchem stropů volně kladenými rohožemi, pásy, dílci, deskami</t>
  </si>
  <si>
    <t>-602550481</t>
  </si>
  <si>
    <t>Montáž tepelné izolace stropů rohožemi, pásy, dílci, deskami, bloky (izolační materiál ve specifikaci) vrchem bez překrytí lepenkou kladenými volně</t>
  </si>
  <si>
    <t>podlaha mezi pozednicí a S14</t>
  </si>
  <si>
    <t>37*(0,5+0,5)</t>
  </si>
  <si>
    <t>6*0,5</t>
  </si>
  <si>
    <t>řez DD+EE</t>
  </si>
  <si>
    <t>10*(0,5+0,5)</t>
  </si>
  <si>
    <t>50*2</t>
  </si>
  <si>
    <t>152</t>
  </si>
  <si>
    <t>63150864</t>
  </si>
  <si>
    <t>pás tepelně izolační minerální λ=0,039 tl 100mm</t>
  </si>
  <si>
    <t>-1838021497</t>
  </si>
  <si>
    <t>150*1,02</t>
  </si>
  <si>
    <t>153</t>
  </si>
  <si>
    <t>713121111</t>
  </si>
  <si>
    <t>Montáž izolace tepelné podlah volně kladenými rohožemi, pásy, dílci, deskami 1 vrstva</t>
  </si>
  <si>
    <t>-735000240</t>
  </si>
  <si>
    <t>Montáž tepelné izolace podlah rohožemi, pásy, deskami, dílci, bloky (izolační materiál ve specifikaci) kladenými volně jednovrstvá</t>
  </si>
  <si>
    <t>154</t>
  </si>
  <si>
    <t>28375671</t>
  </si>
  <si>
    <t>deska pro kročejový útlum tl 20mm - specifikace viz skladba S07</t>
  </si>
  <si>
    <t>1638456395</t>
  </si>
  <si>
    <t>deska pro kročejový útlum tl 20mm</t>
  </si>
  <si>
    <t>52,53*1,02</t>
  </si>
  <si>
    <t>155</t>
  </si>
  <si>
    <t>713121121</t>
  </si>
  <si>
    <t>Montáž izolace tepelné podlah volně kladenými rohožemi, pásy, dílci, deskami 2 vrstvy</t>
  </si>
  <si>
    <t>-1909902597</t>
  </si>
  <si>
    <t>Montáž tepelné izolace podlah rohožemi, pásy, deskami, dílci, bloky (izolační materiál ve specifikaci) kladenými volně dvouvrstvá</t>
  </si>
  <si>
    <t>156</t>
  </si>
  <si>
    <t>28372305</t>
  </si>
  <si>
    <t>deska EPS 100 do plochých střech a podlah λ=0,037 tl 50mm</t>
  </si>
  <si>
    <t>-1259954052</t>
  </si>
  <si>
    <t>19,56*2*1,02</t>
  </si>
  <si>
    <t>157</t>
  </si>
  <si>
    <t>713131121</t>
  </si>
  <si>
    <t>Montáž izolace tepelné stěn přichycením dráty rohoží, pásů, dílců, desek</t>
  </si>
  <si>
    <t>-2065464984</t>
  </si>
  <si>
    <t>Montáž tepelné izolace stěn rohožemi, pásy, deskami, dílci, bloky (izolační materiál ve specifikaci) přichycením úchytnými dráty a závlačkami</t>
  </si>
  <si>
    <t>356</t>
  </si>
  <si>
    <t>158</t>
  </si>
  <si>
    <t>63151288</t>
  </si>
  <si>
    <t>deska tepelně izolační minerální do příček λ=0,038-0,039 tl 80mm</t>
  </si>
  <si>
    <t>757767467</t>
  </si>
  <si>
    <t>356*1,05</t>
  </si>
  <si>
    <t>159</t>
  </si>
  <si>
    <t>713131141</t>
  </si>
  <si>
    <t>Montáž izolace tepelné stěn a základů lepením celoplošně rohoží, pásů, dílců, desek</t>
  </si>
  <si>
    <t>620582405</t>
  </si>
  <si>
    <t>Montáž tepelné izolace stěn rohožemi, pásy, deskami, dílci, bloky (izolační materiál ve specifikaci) lepením celoplošně</t>
  </si>
  <si>
    <t>(75,65+16,4)*2*0,5</t>
  </si>
  <si>
    <t>-0,05</t>
  </si>
  <si>
    <t>160</t>
  </si>
  <si>
    <t>28376356</t>
  </si>
  <si>
    <t>deska perimetrická spodních staveb, podlah a plochých střech λ=0,034 tl 80mm</t>
  </si>
  <si>
    <t>2146062331</t>
  </si>
  <si>
    <t>92*1,05</t>
  </si>
  <si>
    <t>161</t>
  </si>
  <si>
    <t>909244705</t>
  </si>
  <si>
    <t>(75,65+16,4)*2*0,75</t>
  </si>
  <si>
    <t>-0,075</t>
  </si>
  <si>
    <t>162</t>
  </si>
  <si>
    <t>321597662</t>
  </si>
  <si>
    <t>138*1,05</t>
  </si>
  <si>
    <t>163</t>
  </si>
  <si>
    <t>998713102</t>
  </si>
  <si>
    <t>Přesun hmot tonážní pro izolace tepelné v objektech v do 12 m</t>
  </si>
  <si>
    <t>-665434963</t>
  </si>
  <si>
    <t>Přesun hmot pro izolace tepelné stanovený z hmotnosti přesunovaného materiálu vodorovná dopravní vzdálenost do 50 m v objektech výšky přes 6 m do 12 m</t>
  </si>
  <si>
    <t>164</t>
  </si>
  <si>
    <t>762083111</t>
  </si>
  <si>
    <t>Impregnace řeziva proti dřevokaznému hmyzu a houbám máčením třída ohrožení 1 a 2</t>
  </si>
  <si>
    <t>-2110824434</t>
  </si>
  <si>
    <t>Práce společné pro tesařské konstrukce  impregnace řeziva máčením proti dřevokaznému hmyzu a houbám, třída ohrožení 1 a 2 (dřevo v interiéru)</t>
  </si>
  <si>
    <t>16,999</t>
  </si>
  <si>
    <t>69,545</t>
  </si>
  <si>
    <t>1,278</t>
  </si>
  <si>
    <t>1,664</t>
  </si>
  <si>
    <t>165</t>
  </si>
  <si>
    <t>762332131</t>
  </si>
  <si>
    <t>Montáž vázaných kcí krovů pravidelných z hraněného řeziva průřezové plochy do 120 cm2</t>
  </si>
  <si>
    <t>1495476759</t>
  </si>
  <si>
    <t>Montáž vázaných konstrukcí krovů  střech pultových, sedlových, valbových, stanových čtvercového nebo obdélníkového půdorysu z řeziva hraněného průřezové plochy do 120 cm2</t>
  </si>
  <si>
    <t>viz skladby střechy - vyrovnání stávajících krokví</t>
  </si>
  <si>
    <t>1609,842</t>
  </si>
  <si>
    <t>166</t>
  </si>
  <si>
    <t>60512125</t>
  </si>
  <si>
    <t xml:space="preserve">hranol stavební řezivo průřezu do 120cm2  </t>
  </si>
  <si>
    <t>-406923302</t>
  </si>
  <si>
    <t>1609,842*0,16*0,06</t>
  </si>
  <si>
    <t>15,454*0,1</t>
  </si>
  <si>
    <t>167</t>
  </si>
  <si>
    <t>762332922</t>
  </si>
  <si>
    <t>Doplnění části střešní vazby hranoly průřezové plochy do 224 cm2 včetně materiálu a SOP</t>
  </si>
  <si>
    <t>700779854</t>
  </si>
  <si>
    <t>Doplnění střešní vazby řezivem (materiál v ceně) průřezové plochy přes 120 do 224 cm2</t>
  </si>
  <si>
    <t>viz vyřezání</t>
  </si>
  <si>
    <t>1312</t>
  </si>
  <si>
    <t>168</t>
  </si>
  <si>
    <t>762341210</t>
  </si>
  <si>
    <t>Montáž bednění střech rovných a šikmých sklonu do 60° z hrubých prken na sraz</t>
  </si>
  <si>
    <t>1032751034</t>
  </si>
  <si>
    <t>Bednění a laťování montáž bednění střech rovných a šikmých sklonu do 60° s vyřezáním otvorů z prken hrubých na sraz tl. do 32 mm</t>
  </si>
  <si>
    <t>skladba S08, S09a, S11</t>
  </si>
  <si>
    <t>169</t>
  </si>
  <si>
    <t>60511064</t>
  </si>
  <si>
    <t>řezivo jehličnaté středové omítané</t>
  </si>
  <si>
    <t>1602189169</t>
  </si>
  <si>
    <t>1317,143*2*0,024</t>
  </si>
  <si>
    <t>63,223*0,1</t>
  </si>
  <si>
    <t>170</t>
  </si>
  <si>
    <t>762340001</t>
  </si>
  <si>
    <t>M+D roštu pro okapovou římsu, impregnace, SOP</t>
  </si>
  <si>
    <t>-727194434</t>
  </si>
  <si>
    <t>171</t>
  </si>
  <si>
    <t>762341680</t>
  </si>
  <si>
    <t>Montáž bednění štítových okapových říms z cementotřískových na sraz</t>
  </si>
  <si>
    <t>967118988</t>
  </si>
  <si>
    <t>Bednění a laťování montáž bednění štítových okapových říms, krajnic, závětrných prken a žaluzií ve spádu nebo rovnoběžně s okapem z desek cementotřískových nebo cementových na sraz</t>
  </si>
  <si>
    <t>5*(0,2+0,3)*2</t>
  </si>
  <si>
    <t>28,5*(0,2+0,3)*2</t>
  </si>
  <si>
    <t>28,5*(0,4+0,2)*2</t>
  </si>
  <si>
    <t>řec CC</t>
  </si>
  <si>
    <t>6,5*(0,4+0,2)*2</t>
  </si>
  <si>
    <t>15*(0,2+0,8)*2</t>
  </si>
  <si>
    <t>(1,2+1,2)*(0,2+0,3)*2</t>
  </si>
  <si>
    <t>9*(0,4+0,2)*(2+2)</t>
  </si>
  <si>
    <t>3,6*(0,4+0,2)*2</t>
  </si>
  <si>
    <t>viz závětrná lišta</t>
  </si>
  <si>
    <t>171,25*(0,2+0,4)</t>
  </si>
  <si>
    <t>172</t>
  </si>
  <si>
    <t>59590768</t>
  </si>
  <si>
    <t>deska cementotřísková fasádní hladká finální vrstva lasura tl 14mm</t>
  </si>
  <si>
    <t>1962909653</t>
  </si>
  <si>
    <t>236,57*1,1</t>
  </si>
  <si>
    <t>173</t>
  </si>
  <si>
    <t>762342441</t>
  </si>
  <si>
    <t>Montáž lišt trojúhelníkových nebo kontralatí na střechách sklonu do 60°</t>
  </si>
  <si>
    <t>538894836</t>
  </si>
  <si>
    <t>Bednění a laťování montáž lišt trojúhelníkových nebo kontralatí</t>
  </si>
  <si>
    <t>(867,54/0,9)*1,1</t>
  </si>
  <si>
    <t>(449,603/0,9)*1,1</t>
  </si>
  <si>
    <t>174</t>
  </si>
  <si>
    <t>60514114</t>
  </si>
  <si>
    <t>řezivo jehličnaté lať impregnovaná dl 4 m</t>
  </si>
  <si>
    <t>214931326</t>
  </si>
  <si>
    <t>1609,842*0,04*0,06</t>
  </si>
  <si>
    <t>3,864*0,10</t>
  </si>
  <si>
    <t>762395000</t>
  </si>
  <si>
    <t>Spojovací prostředky krovů, bednění, laťování, nadstřešních konstrukcí</t>
  </si>
  <si>
    <t>-864276397</t>
  </si>
  <si>
    <t>Spojovací prostředky krovů, bednění a laťování, nadstřešních konstrukcí  svory, prkna, hřebíky, pásová ocel, vruty</t>
  </si>
  <si>
    <t>15,454</t>
  </si>
  <si>
    <t>63,223</t>
  </si>
  <si>
    <t>236,57*0,014</t>
  </si>
  <si>
    <t>3,864</t>
  </si>
  <si>
    <t>176</t>
  </si>
  <si>
    <t>762512261</t>
  </si>
  <si>
    <t>Montáž podlahové kce podkladového roštu</t>
  </si>
  <si>
    <t>1022956223</t>
  </si>
  <si>
    <t>Podlahové konstrukce podkladové montáž roštu podkladového</t>
  </si>
  <si>
    <t>60,5*3</t>
  </si>
  <si>
    <t>177</t>
  </si>
  <si>
    <t>1929560885</t>
  </si>
  <si>
    <t>60,5*3*0,08*0,08</t>
  </si>
  <si>
    <t>1,162*0,1</t>
  </si>
  <si>
    <t>178</t>
  </si>
  <si>
    <t>762521104</t>
  </si>
  <si>
    <t>Položení podlahy z hrubých prken na sraz</t>
  </si>
  <si>
    <t>-460141955</t>
  </si>
  <si>
    <t>Položení podlah  nehoblovaných na sraz z prken hrubých</t>
  </si>
  <si>
    <t>pochůzná lávka v podstřešním prostoru</t>
  </si>
  <si>
    <t>řez BB až CC</t>
  </si>
  <si>
    <t>46*1</t>
  </si>
  <si>
    <t>4,5*1</t>
  </si>
  <si>
    <t>10*1</t>
  </si>
  <si>
    <t>179</t>
  </si>
  <si>
    <t>-804205372</t>
  </si>
  <si>
    <t>60,5*0,025</t>
  </si>
  <si>
    <t>1,513*0,10</t>
  </si>
  <si>
    <t>180</t>
  </si>
  <si>
    <t>762595001</t>
  </si>
  <si>
    <t>Spojovací prostředky pro položení dřevěných podlah a zakrytí kanálů</t>
  </si>
  <si>
    <t>-1859674352</t>
  </si>
  <si>
    <t>Spojovací prostředky podlah a podkladových konstrukcí hřebíky, vruty</t>
  </si>
  <si>
    <t>60,5*2</t>
  </si>
  <si>
    <t>181</t>
  </si>
  <si>
    <t>998762102</t>
  </si>
  <si>
    <t>Přesun hmot tonážní pro kce tesařské v objektech v do 12 m</t>
  </si>
  <si>
    <t>-234645842</t>
  </si>
  <si>
    <t>Přesun hmot pro konstrukce tesařské  stanovený z hmotnosti přesunovaného materiálu vodorovná dopravní vzdálenost do 50 m v objektech výšky přes 6 do 12 m</t>
  </si>
  <si>
    <t>763</t>
  </si>
  <si>
    <t>Konstrukce suché výstavby</t>
  </si>
  <si>
    <t>182</t>
  </si>
  <si>
    <t>763121421</t>
  </si>
  <si>
    <t>SDK stěna předsazená tl 62,5 mm profil CW+UW 50 deska 1xDF 12,5 s izolací EI 30</t>
  </si>
  <si>
    <t>2095257637</t>
  </si>
  <si>
    <t>Stěna předsazená ze sádrokartonových desek s nosnou konstrukcí z ocelových profilů CW, UW jednoduše opláštěná deskou protipožární DF tl. 12,5 mm s izolací, EI 30, stěna tl. 62,5 mm, profil 50</t>
  </si>
  <si>
    <t>183</t>
  </si>
  <si>
    <t>763164521</t>
  </si>
  <si>
    <t>SDK obklad kcí tvaru L š do 0,4 m desky 1xH2 12,5</t>
  </si>
  <si>
    <t>208992923</t>
  </si>
  <si>
    <t>Obklad konstrukcí sádrokartonovými deskami včetně ochranných úhelníků ve tvaru L rozvinuté šíře do 0,4 m, opláštěný deskou impregnovanou H2, tl. 12,5 mm</t>
  </si>
  <si>
    <t>3*4</t>
  </si>
  <si>
    <t>184</t>
  </si>
  <si>
    <t>763221121</t>
  </si>
  <si>
    <t>Sádrovláknitá stěna předsazená CW+UW 50 deska 1x12,5 s izolací EI 30 Rw do 40 dB</t>
  </si>
  <si>
    <t>-1702487382</t>
  </si>
  <si>
    <t>Stěna předsazená ze sádrovláknitých desek  s nosnou konstrukcí z ocelových profilů CW, UW jednoduše opláštěná deskou tl. 12,5 mm s izolací , EI 30, Rw do 40 dB, stěna tl. 87,5 mm, profil 75</t>
  </si>
  <si>
    <t>185</t>
  </si>
  <si>
    <t>763131751</t>
  </si>
  <si>
    <t>Montáž parotěsné zábrany do SDK podhledu</t>
  </si>
  <si>
    <t>1152511835</t>
  </si>
  <si>
    <t>Podhled ze sádrokartonových desek  ostatní práce a konstrukce na podhledech ze sádrokartonových desek montáž parotěsné zábrany</t>
  </si>
  <si>
    <t>203</t>
  </si>
  <si>
    <t>218,4</t>
  </si>
  <si>
    <t>502,72</t>
  </si>
  <si>
    <t>186</t>
  </si>
  <si>
    <t>28329274</t>
  </si>
  <si>
    <t xml:space="preserve">fólie PE vyztužená pro parotěsnou vrstvu </t>
  </si>
  <si>
    <t>-571373859</t>
  </si>
  <si>
    <t>924,12*1,1235 'Přepočtené koeficientem množství</t>
  </si>
  <si>
    <t>187</t>
  </si>
  <si>
    <t>763131752</t>
  </si>
  <si>
    <t>Montáž jedné vrstvy tepelné izolace do SDK podhledu</t>
  </si>
  <si>
    <t>1392804166</t>
  </si>
  <si>
    <t>Podhled ze sádrokartonových desek  ostatní práce a konstrukce na podhledech ze sádrokartonových desek montáž jedné vrstvy tepelné izolace</t>
  </si>
  <si>
    <t>S09a</t>
  </si>
  <si>
    <t>4,2*(4,5+4,5)</t>
  </si>
  <si>
    <t>9*(4,5+4,5)</t>
  </si>
  <si>
    <t>3,2*(1,6+1,6)</t>
  </si>
  <si>
    <t>(1,2+1,2)*(4,8+4,8)</t>
  </si>
  <si>
    <t>152,08*3</t>
  </si>
  <si>
    <t>188</t>
  </si>
  <si>
    <t>63150863</t>
  </si>
  <si>
    <t>pás tepelně izolační minerální λ=0,039 tl 80mm</t>
  </si>
  <si>
    <t>1825395463</t>
  </si>
  <si>
    <t>152,08*2*1,02</t>
  </si>
  <si>
    <t>189</t>
  </si>
  <si>
    <t>2098685578</t>
  </si>
  <si>
    <t>190</t>
  </si>
  <si>
    <t>-836191973</t>
  </si>
  <si>
    <t>S10</t>
  </si>
  <si>
    <t>4,2*5,6</t>
  </si>
  <si>
    <t>27*10</t>
  </si>
  <si>
    <t>9*5</t>
  </si>
  <si>
    <t>6*15</t>
  </si>
  <si>
    <t>(1,2+1,2)*9</t>
  </si>
  <si>
    <t>6*14</t>
  </si>
  <si>
    <t>8,5*15</t>
  </si>
  <si>
    <t>3,2*3,6</t>
  </si>
  <si>
    <t>673,14*2</t>
  </si>
  <si>
    <t>191</t>
  </si>
  <si>
    <t>63150860</t>
  </si>
  <si>
    <t>pás tepelně izolační minerální λ=0,039 tl 40mm</t>
  </si>
  <si>
    <t>-1156633264</t>
  </si>
  <si>
    <t>673,14*1,02</t>
  </si>
  <si>
    <t>686,603*1,02 'Přepočtené koeficientem množství</t>
  </si>
  <si>
    <t>192</t>
  </si>
  <si>
    <t>-1129664423</t>
  </si>
  <si>
    <t>193</t>
  </si>
  <si>
    <t>63150867</t>
  </si>
  <si>
    <t>pás tepelně izolační minerální λ=0,039 tl 160mm</t>
  </si>
  <si>
    <t>-1879161769</t>
  </si>
  <si>
    <t>194</t>
  </si>
  <si>
    <t>-742830032</t>
  </si>
  <si>
    <t>S11b</t>
  </si>
  <si>
    <t>14*16,6</t>
  </si>
  <si>
    <t>232,4*2</t>
  </si>
  <si>
    <t>195</t>
  </si>
  <si>
    <t>758127591</t>
  </si>
  <si>
    <t>697,2*1,02</t>
  </si>
  <si>
    <t>196</t>
  </si>
  <si>
    <t>763131411</t>
  </si>
  <si>
    <t>SDK podhled desky 1xA 12,5 bez izolace dvouvrstvá spodní kce profil CD+UD</t>
  </si>
  <si>
    <t>-205933958</t>
  </si>
  <si>
    <t>Podhled ze sádrokartonových desek  dvouvrstvá zavěšená spodní konstrukce z ocelových profilů CD, UD jednoduše opláštěná deskou standardní A, tl. 12,5 mm, bez izolace</t>
  </si>
  <si>
    <t>8,5*14</t>
  </si>
  <si>
    <t>197</t>
  </si>
  <si>
    <t>763132311A</t>
  </si>
  <si>
    <t>SDK podhled samonosný 1xA 12,5 mm bez TI - viz skladba S11b</t>
  </si>
  <si>
    <t>1148989737</t>
  </si>
  <si>
    <t>14*15,6</t>
  </si>
  <si>
    <t>198</t>
  </si>
  <si>
    <t>763131765</t>
  </si>
  <si>
    <t>Příplatek k SDK podhledu za výšku zavěšení přes 0,5 do 1,0 m</t>
  </si>
  <si>
    <t>936060170</t>
  </si>
  <si>
    <t>Podhled ze sádrokartonových desek  Příplatek k cenám za výšku zavěšení přes 0,5 do 1,0 m</t>
  </si>
  <si>
    <t>199</t>
  </si>
  <si>
    <t>763161710</t>
  </si>
  <si>
    <t>SDK podkroví deska 1xA 12,5 bez TI REI 15 dvouvrstvá spodní kce profil CD+UD na krokvových závěsech</t>
  </si>
  <si>
    <t>65601920</t>
  </si>
  <si>
    <t>Podkroví ze sádrokartonových desek  dvouvrstvá spodní konstrukce z ocelových profilů CD, UD na krokvových závěsech jednoduše opláštěná deskou standardní A, tl. 12,5 mm, bez TI, REI 15</t>
  </si>
  <si>
    <t>4,2*(4+4)</t>
  </si>
  <si>
    <t>9*(4+4)</t>
  </si>
  <si>
    <t>3,2*(1,3+1,3)</t>
  </si>
  <si>
    <t>(1,2+1,2)*(4,5+4,5)</t>
  </si>
  <si>
    <t>4,2*5</t>
  </si>
  <si>
    <t>3,2*3</t>
  </si>
  <si>
    <t>200</t>
  </si>
  <si>
    <t>763164621</t>
  </si>
  <si>
    <t>SDK obklad kcí tvaru U š do 0,6 m desky 1xH2 12,5</t>
  </si>
  <si>
    <t>-1431863446</t>
  </si>
  <si>
    <t>Obklad konstrukcí sádrokartonovými deskami včetně ochranných úhelníků ve tvaru U rozvinuté šíře do 0,6 m, opláštěný deskou impregnovanou H2, tl. 12,5 mm</t>
  </si>
  <si>
    <t>3,6</t>
  </si>
  <si>
    <t>201</t>
  </si>
  <si>
    <t>763182314</t>
  </si>
  <si>
    <t>Ostění oken z desek v SDK konstrukci hloubky do 0,5 m</t>
  </si>
  <si>
    <t>1556060394</t>
  </si>
  <si>
    <t>Výplně otvorů konstrukcí ze sádrokartonových desek  ostění oken z desek hloubky přes 0,2 do 0,5 m</t>
  </si>
  <si>
    <t>(0,8+1,4)*2*6</t>
  </si>
  <si>
    <t>202</t>
  </si>
  <si>
    <t>763431011</t>
  </si>
  <si>
    <t>Montáž minerálního podhledu s vyjímatelnými panely vel. do 0,36 m2 na zavěšený polozapuštěný rošt vč.dodávky roštu</t>
  </si>
  <si>
    <t>-1435341546</t>
  </si>
  <si>
    <t>Montáž podhledu minerálního  včetně zavěšeného roštu polozapuštěného s panely vyjímatelnými, velikosti panelů do 0,36 m2</t>
  </si>
  <si>
    <t>7,67</t>
  </si>
  <si>
    <t>163,18</t>
  </si>
  <si>
    <t>6,66+4,08+6,4+4,45+21,63+3,8+3,01</t>
  </si>
  <si>
    <t>59036513</t>
  </si>
  <si>
    <t>deska podhledová minerální rovná bílá jemná hladká 15x600x600mm</t>
  </si>
  <si>
    <t>-1630808171</t>
  </si>
  <si>
    <t>256,92*1,1</t>
  </si>
  <si>
    <t>204</t>
  </si>
  <si>
    <t>998763302</t>
  </si>
  <si>
    <t>Přesun hmot tonážní pro sádrokartonové konstrukce v objektech v do 12 m</t>
  </si>
  <si>
    <t>243451350</t>
  </si>
  <si>
    <t>Přesun hmot pro konstrukce montované z desek  sádrokartonových, sádrovláknitých, cementovláknitých nebo cementových stanovený z hmotnosti přesunovaného materiálu vodorovná dopravní vzdálenost do 50 m v objektech výšky přes 6 do 12 m</t>
  </si>
  <si>
    <t>205</t>
  </si>
  <si>
    <t>764021403</t>
  </si>
  <si>
    <t>Podkladní plech z Al plechu rš 250 mm</t>
  </si>
  <si>
    <t>1496766404</t>
  </si>
  <si>
    <t>Podkladní plech z hliníkového plechu rš 250 mm</t>
  </si>
  <si>
    <t>detail štítové lemování</t>
  </si>
  <si>
    <t>171,25</t>
  </si>
  <si>
    <t>detail okapní hrana</t>
  </si>
  <si>
    <t>246,65</t>
  </si>
  <si>
    <t>206</t>
  </si>
  <si>
    <t>764021421</t>
  </si>
  <si>
    <t>Dilatační připojovací lišta z Al plechu včetně tmelení a těsnění rš 100 mm</t>
  </si>
  <si>
    <t>239481675</t>
  </si>
  <si>
    <t>Dilatační lišta z hliníkového plechu připojovací, včetně tmelení rš 100 mm</t>
  </si>
  <si>
    <t>komín</t>
  </si>
  <si>
    <t>(1,+1,4)*2</t>
  </si>
  <si>
    <t>detail lemování stěny</t>
  </si>
  <si>
    <t>251</t>
  </si>
  <si>
    <t>207</t>
  </si>
  <si>
    <t>764121401</t>
  </si>
  <si>
    <t>Krytina střechy rovné drážkováním ze svitků z Al plechu rš 500 mm sklonu do 30° vč.provedení střešního zlomu</t>
  </si>
  <si>
    <t>-283631975</t>
  </si>
  <si>
    <t>Krytina z hliníkového plechu s úpravou u okapů, prostupů a výčnělků střechy rovné drážkováním ze svitků rš 500 mm, sklon střechy do 30°</t>
  </si>
  <si>
    <t>skladba S08, S09a, S11a</t>
  </si>
  <si>
    <t>14,5*(5,75+7,5)</t>
  </si>
  <si>
    <t>1,6*5,75</t>
  </si>
  <si>
    <t>9,7*(5,75+5,75)</t>
  </si>
  <si>
    <t>2,5*5,75</t>
  </si>
  <si>
    <t>14*5,75</t>
  </si>
  <si>
    <t>6,5*9,9</t>
  </si>
  <si>
    <t>8,9*(7,3+7,3)</t>
  </si>
  <si>
    <t>208</t>
  </si>
  <si>
    <t>764121403</t>
  </si>
  <si>
    <t>Krytina střechy rovné drážkováním ze svitků z Al plechu rš 500 mm sklonu do 60°  vč.provedení střešního zlomu</t>
  </si>
  <si>
    <t>-1912107432</t>
  </si>
  <si>
    <t>Krytina z hliníkového plechu s úpravou u okapů, prostupů a výčnělků střechy rovné drážkováním ze svitků rš 500 mm, sklon střechy přes 30 do 60°</t>
  </si>
  <si>
    <t>skladba S08, S09</t>
  </si>
  <si>
    <t>5*(8,65+8,65)</t>
  </si>
  <si>
    <t>(13,8+9)*1,9</t>
  </si>
  <si>
    <t>27,5*1,9</t>
  </si>
  <si>
    <t>13,5*1,9</t>
  </si>
  <si>
    <t>2,4*8,65*2</t>
  </si>
  <si>
    <t>8,7*8,65</t>
  </si>
  <si>
    <t>2,2*8,65</t>
  </si>
  <si>
    <t>(1,2+1,8)*(9,9+9,9)</t>
  </si>
  <si>
    <t>3,6*(3,84+3,84)</t>
  </si>
  <si>
    <t>209</t>
  </si>
  <si>
    <t>764121491</t>
  </si>
  <si>
    <t>Příplatek k cenám krytiny z Al plechu za těsnění drážek sklonu do 10°</t>
  </si>
  <si>
    <t>1182249021</t>
  </si>
  <si>
    <t>Krytina z hliníkového plechu s úpravou u okapů, prostupů a výčnělků Příplatek k cenám za těsnění drážek ve sklonu do 10°</t>
  </si>
  <si>
    <t>867,54</t>
  </si>
  <si>
    <t>449,603</t>
  </si>
  <si>
    <t>210</t>
  </si>
  <si>
    <t>764221407</t>
  </si>
  <si>
    <t>Oplechování větraného hřebene s větrací mřížkou z Al plechu rš 670 mm - viz detail hřebenové odvětrání</t>
  </si>
  <si>
    <t>-2346068</t>
  </si>
  <si>
    <t>Oplechování střešních prvků z hliníkového plechu hřebene větraného, včetně větrací mřížky rš 670 mm</t>
  </si>
  <si>
    <t>72,45+0,5*3</t>
  </si>
  <si>
    <t>211</t>
  </si>
  <si>
    <t>764222404</t>
  </si>
  <si>
    <t>Oplechování štítu závětrnou lištou z Al plechu rš 330 mm</t>
  </si>
  <si>
    <t>-1402601718</t>
  </si>
  <si>
    <t>Oplechování střešních prvků z hliníkového plechu štítu závětrnou lištou rš 330 mm</t>
  </si>
  <si>
    <t>5,75+9,9</t>
  </si>
  <si>
    <t>8,9*4</t>
  </si>
  <si>
    <t>9,9+9,9</t>
  </si>
  <si>
    <t>212</t>
  </si>
  <si>
    <t>764222433</t>
  </si>
  <si>
    <t>Oplechování rovné okapové hrany z Al plechu rš 250 mm</t>
  </si>
  <si>
    <t>1432625599</t>
  </si>
  <si>
    <t>Oplechování střešních prvků z hliníkového plechu okapu okapovým plechem střechy rovné rš 250 mm</t>
  </si>
  <si>
    <t>213</t>
  </si>
  <si>
    <t>764223455</t>
  </si>
  <si>
    <t>Sněhový zachytávač krytiny z Al plechu průběžný jednotrubkový vč.spojek a kotvení</t>
  </si>
  <si>
    <t>-457780963</t>
  </si>
  <si>
    <t>Oplechování střešních prvků z hliníkového plechu sněhový zachytávač průbežný jednotrubkový</t>
  </si>
  <si>
    <t>5*2</t>
  </si>
  <si>
    <t>14,5+2,4+9,7+2,4</t>
  </si>
  <si>
    <t>14+2,2+8,7+6,5</t>
  </si>
  <si>
    <t>15*2</t>
  </si>
  <si>
    <t>8,9*2</t>
  </si>
  <si>
    <t>214</t>
  </si>
  <si>
    <t>764223456</t>
  </si>
  <si>
    <t>Sněhový zachytávač krytiny z Al plechu průběžný dvoutrubkový vč.spojek a kotvení</t>
  </si>
  <si>
    <t>-478148157</t>
  </si>
  <si>
    <t>Oplechování střešních prvků z hliníkového plechu sněhový zachytávač průbežný dvoutrubkový</t>
  </si>
  <si>
    <t>14,5+9,7+9+14+8,9</t>
  </si>
  <si>
    <t>28+8,9</t>
  </si>
  <si>
    <t>72,45+0,5*2+3,6</t>
  </si>
  <si>
    <t>40,75+6,5+15+10,75+3,6</t>
  </si>
  <si>
    <t>215</t>
  </si>
  <si>
    <t>764226404</t>
  </si>
  <si>
    <t>Oplechování parapetů rovných mechanicky kotvené z Al plechu rš 330 mm</t>
  </si>
  <si>
    <t>602137716</t>
  </si>
  <si>
    <t>Oplechování parapetů z hliníkového plechu rovných mechanicky kotvené, bez rohů rš 330 mm</t>
  </si>
  <si>
    <t>Z01-09</t>
  </si>
  <si>
    <t>1,3*27</t>
  </si>
  <si>
    <t>3,7*13</t>
  </si>
  <si>
    <t>1,9*1</t>
  </si>
  <si>
    <t>2,55*1</t>
  </si>
  <si>
    <t>2,5*6</t>
  </si>
  <si>
    <t>1*23</t>
  </si>
  <si>
    <t>0,95*3</t>
  </si>
  <si>
    <t>1,7*6</t>
  </si>
  <si>
    <t>4,1</t>
  </si>
  <si>
    <t>216</t>
  </si>
  <si>
    <t>764322415</t>
  </si>
  <si>
    <t>Lemování rovných zdí střech s krytinou skládanou z Al plechu rš 400 mm s formováním do tvaru krytiny</t>
  </si>
  <si>
    <t>2094954966</t>
  </si>
  <si>
    <t>Lemování zdí z hliníkového plechu  s formováním do tvaru krytiny rovných, střech s krytinou skládanou mimo prejzovou rš 400 mm</t>
  </si>
  <si>
    <t>13,8+9+9+13,5</t>
  </si>
  <si>
    <t>27,5</t>
  </si>
  <si>
    <t>5,75*2+9,9</t>
  </si>
  <si>
    <t>4+0,3</t>
  </si>
  <si>
    <t>217</t>
  </si>
  <si>
    <t>764324412</t>
  </si>
  <si>
    <t>Lemování prostupů střech s krytinou skládanou nebo plechovou bez lišty z Al plechu</t>
  </si>
  <si>
    <t>-1139657864</t>
  </si>
  <si>
    <t>Lemování prostupů z hliníkového plechu bez lišty, střech s krytinou skládanou nebo z plechu</t>
  </si>
  <si>
    <t>(1,+1,4+0,5*2)*2</t>
  </si>
  <si>
    <t>218</t>
  </si>
  <si>
    <t>764325425A</t>
  </si>
  <si>
    <t>Lemování trub z Al plechu střech s krytinou skládanou - VZT</t>
  </si>
  <si>
    <t>-611429363</t>
  </si>
  <si>
    <t>219</t>
  </si>
  <si>
    <t>764326443</t>
  </si>
  <si>
    <t>Ventilační turbína z Al plechu na skládané nebo plechové krytině průměru přes 350 mm (ref.Lomanco BIB 14)</t>
  </si>
  <si>
    <t>47106525</t>
  </si>
  <si>
    <t>Ventilační turbína z hliníkového plechu s lemováním na střechách s krytinou skládanou mimo prejzovou nebo z plechu, průměru přes 350 mm</t>
  </si>
  <si>
    <t>půdorys střechy pozn.2</t>
  </si>
  <si>
    <t>220</t>
  </si>
  <si>
    <t>764521404</t>
  </si>
  <si>
    <t>Žlab podokapní půlkruhový z Al plechu rš 330 mm</t>
  </si>
  <si>
    <t>-194391396</t>
  </si>
  <si>
    <t>Žlab podokapní z hliníkového plechu včetně háků a čel půlkruhový rš 330 mm</t>
  </si>
  <si>
    <t>221</t>
  </si>
  <si>
    <t>764521444</t>
  </si>
  <si>
    <t>Kotlík oválný (trychtýřový) pro podokapní žlaby z Al plechu 330/100 mm</t>
  </si>
  <si>
    <t>1872942892</t>
  </si>
  <si>
    <t>Žlab podokapní z hliníkového plechu včetně háků a čel kotlík oválný (trychtýřový), rš žlabu/průměr svodu 330/100 mm</t>
  </si>
  <si>
    <t>222</t>
  </si>
  <si>
    <t>764528422</t>
  </si>
  <si>
    <t>Svody kruhové včetně objímek, kolen, odskoků z Al plechu průměru 100 mm</t>
  </si>
  <si>
    <t>994919401</t>
  </si>
  <si>
    <t>Svod z hliníkového plechu včetně objímek, kolen a odskoků kruhový, průměru 100 mm</t>
  </si>
  <si>
    <t>D1+D3+D4+D6+D7+D9+D24+D22+D20</t>
  </si>
  <si>
    <t>3*9</t>
  </si>
  <si>
    <t>D11+D16</t>
  </si>
  <si>
    <t>D2+D5+D8+D23+D21+D19</t>
  </si>
  <si>
    <t>5*6</t>
  </si>
  <si>
    <t>D18</t>
  </si>
  <si>
    <t>D10+D17</t>
  </si>
  <si>
    <t>D12+D15</t>
  </si>
  <si>
    <t>D13+D14</t>
  </si>
  <si>
    <t>6*2</t>
  </si>
  <si>
    <t>223</t>
  </si>
  <si>
    <t>998764102</t>
  </si>
  <si>
    <t>Přesun hmot tonážní pro konstrukce klempířské v objektech v do 12 m</t>
  </si>
  <si>
    <t>-318051112</t>
  </si>
  <si>
    <t>Přesun hmot pro konstrukce klempířské stanovený z hmotnosti přesunovaného materiálu vodorovná dopravní vzdálenost do 50 m v objektech výšky přes 6 do 12 m</t>
  </si>
  <si>
    <t>224</t>
  </si>
  <si>
    <t>765115302</t>
  </si>
  <si>
    <t xml:space="preserve">Montáž střešního výlezu plochy jednotlivě přes 0,25 m2  </t>
  </si>
  <si>
    <t>-1679688415</t>
  </si>
  <si>
    <t>Montáž střešních doplňků střešního výlezu plochy jednotlivě přes 0,25 m2</t>
  </si>
  <si>
    <t>225</t>
  </si>
  <si>
    <t>55351066A</t>
  </si>
  <si>
    <t>výlez střešní pro falcované Al střechy 45x73cm - viz tab.PSV ozn.W23</t>
  </si>
  <si>
    <t>-1681078739</t>
  </si>
  <si>
    <t>226</t>
  </si>
  <si>
    <t>765115352</t>
  </si>
  <si>
    <t>Montáž střešní stoupací plošiny délky do 800 mm pro keramickou krytinu</t>
  </si>
  <si>
    <t>-2084315276</t>
  </si>
  <si>
    <t>Montáž střešních doplňků krytiny keramické  stoupací plošiny délky přes 400 do 800 mm</t>
  </si>
  <si>
    <t>227</t>
  </si>
  <si>
    <t>59660007A</t>
  </si>
  <si>
    <t>stoupací komplet pro falcovanou krytinu - viz půdorys střechy pozn.1</t>
  </si>
  <si>
    <t>sada</t>
  </si>
  <si>
    <t>1942776027</t>
  </si>
  <si>
    <t>228</t>
  </si>
  <si>
    <t>765191031</t>
  </si>
  <si>
    <t>Lepení těsnících pásků pod kontralatě</t>
  </si>
  <si>
    <t>-883642855</t>
  </si>
  <si>
    <t>Montáž pojistné hydroizolační nebo parotěsné fólie lepení těsnících pásků pod kontralatě</t>
  </si>
  <si>
    <t>229</t>
  </si>
  <si>
    <t>28329303</t>
  </si>
  <si>
    <t>páska těsnící jednostranně lepící butylkaučuková pod kontralatě š 50mm</t>
  </si>
  <si>
    <t>1387716795</t>
  </si>
  <si>
    <t>1609,842*1,1</t>
  </si>
  <si>
    <t>998765102</t>
  </si>
  <si>
    <t>Přesun hmot tonážní pro krytiny skládané v objektech v do 12 m</t>
  </si>
  <si>
    <t>927357055</t>
  </si>
  <si>
    <t>Přesun hmot pro krytiny skládané stanovený z hmotnosti přesunovaného materiálu vodorovná dopravní vzdálenost do 50 m na objektech výšky přes 6 do 12 m</t>
  </si>
  <si>
    <t>231</t>
  </si>
  <si>
    <t>766231113</t>
  </si>
  <si>
    <t>Montáž sklápěcích půdních schodů</t>
  </si>
  <si>
    <t>-239813389</t>
  </si>
  <si>
    <t>Montáž sklápěcich schodů  na půdu s vyřezáním otvoru a kompletizací</t>
  </si>
  <si>
    <t>232</t>
  </si>
  <si>
    <t>55347586A</t>
  </si>
  <si>
    <t>schody skládací protipožární,EW 45, 120x60cm - specifikace vi tab.PSV ozn.SV1</t>
  </si>
  <si>
    <t>904235443</t>
  </si>
  <si>
    <t>233</t>
  </si>
  <si>
    <t>766622131</t>
  </si>
  <si>
    <t>Montáž plastových oken plochy přes 1 m2 otevíravých výšky do 1,5 m s rámem do zdiva</t>
  </si>
  <si>
    <t>-275528391</t>
  </si>
  <si>
    <t>Montáž oken plastových včetně montáže rámu plochy přes 1 m2 otevíravých do zdiva, výšky do 1,5 m</t>
  </si>
  <si>
    <t>234</t>
  </si>
  <si>
    <t>611-W02</t>
  </si>
  <si>
    <t>okno plast 3600x1200mm vč.kování - specifikace viz tab.PSV ozn.W02</t>
  </si>
  <si>
    <t>986225444</t>
  </si>
  <si>
    <t>235</t>
  </si>
  <si>
    <t>611-W03</t>
  </si>
  <si>
    <t>okno plast 1800x1200mm vč.kování - specifikace viz tab.PSV ozn.W03</t>
  </si>
  <si>
    <t>-390306709</t>
  </si>
  <si>
    <t>236</t>
  </si>
  <si>
    <t>611-W05</t>
  </si>
  <si>
    <t>okno plast 900x1150mm vč.kování - specifikace viz tab.PSV ozn.W05</t>
  </si>
  <si>
    <t>2016833711</t>
  </si>
  <si>
    <t>237</t>
  </si>
  <si>
    <t>611-W06</t>
  </si>
  <si>
    <t>okno plast 850x1200mm vč.kování - specifikace viz tab.PSV ozn.W06</t>
  </si>
  <si>
    <t>1278262639</t>
  </si>
  <si>
    <t>238</t>
  </si>
  <si>
    <t>611-W07</t>
  </si>
  <si>
    <t>okno plast 1600x1150mm vč.kování - specifikace viz tab.PSV ozn.W07</t>
  </si>
  <si>
    <t>-863151056</t>
  </si>
  <si>
    <t>239</t>
  </si>
  <si>
    <t>611-W15</t>
  </si>
  <si>
    <t>okno plast 2400x1150mm vč.kování - specifikace viz tab.PSV ozn.W15</t>
  </si>
  <si>
    <t>1202217710</t>
  </si>
  <si>
    <t>240</t>
  </si>
  <si>
    <t>611-W16</t>
  </si>
  <si>
    <t>okno plast 2400x1150mm vč.kování - specifikace viz tab.PSV ozn.W16</t>
  </si>
  <si>
    <t>186511472</t>
  </si>
  <si>
    <t>241</t>
  </si>
  <si>
    <t>611-W17</t>
  </si>
  <si>
    <t>okno plast 3600x1200mm vč.kování - specifikace viz tab.PSV ozn.W16+R02</t>
  </si>
  <si>
    <t>-1294769730</t>
  </si>
  <si>
    <t>242</t>
  </si>
  <si>
    <t>611-W18</t>
  </si>
  <si>
    <t>okno plast 900x1150mm vč.kování - specifikace viz tab.PSV ozn.W18</t>
  </si>
  <si>
    <t>-41652281</t>
  </si>
  <si>
    <t>243</t>
  </si>
  <si>
    <t>611-W19</t>
  </si>
  <si>
    <t>okno plast 2400x1150mm vč.kování - specifikace viz tab.PSV ozn.W19</t>
  </si>
  <si>
    <t>668445178</t>
  </si>
  <si>
    <t>244</t>
  </si>
  <si>
    <t>611-W20</t>
  </si>
  <si>
    <t>okno plast 3600x1200mm vč.kování - specifikace viz tab.PSV ozn.W20</t>
  </si>
  <si>
    <t>-1588137727</t>
  </si>
  <si>
    <t>245</t>
  </si>
  <si>
    <t>766622132</t>
  </si>
  <si>
    <t>Montáž plastových oken plochy přes 1 m2 otevíravých výšky do 2,5 m s rámem do zdiva</t>
  </si>
  <si>
    <t>1811149478</t>
  </si>
  <si>
    <t>Montáž oken plastových včetně montáže rámu plochy přes 1 m2 otevíravých do zdiva, výšky přes 1,5 do 2,5 m</t>
  </si>
  <si>
    <t>246</t>
  </si>
  <si>
    <t>611-W01</t>
  </si>
  <si>
    <t>okno plast 1200x1600mm vč.kování - specifikace viz tab.PSV ozn.W01</t>
  </si>
  <si>
    <t>18175346</t>
  </si>
  <si>
    <t>247</t>
  </si>
  <si>
    <t>766622133</t>
  </si>
  <si>
    <t>Montáž plastových oken plochy přes 1 m2 otevíravých výšky přes 2,5 m s rámem do zdiva</t>
  </si>
  <si>
    <t>-330069908</t>
  </si>
  <si>
    <t>Montáž oken plastových včetně montáže rámu plochy přes 1 m2 otevíravých do zdiva, výšky přes 2,5 m</t>
  </si>
  <si>
    <t>248</t>
  </si>
  <si>
    <t>611-W04</t>
  </si>
  <si>
    <t>okno plast 2450x4700mm vč.kování - specifikace viz tab.PSV ozn.W04</t>
  </si>
  <si>
    <t>1672596518</t>
  </si>
  <si>
    <t>249</t>
  </si>
  <si>
    <t>766629215</t>
  </si>
  <si>
    <t>Příplatek k montáži oken rovné ostění připojovací spára do 45 mm (M+D oboustranné folie)</t>
  </si>
  <si>
    <t>1716247459</t>
  </si>
  <si>
    <t>Montáž oken dřevěných Příplatek k cenám za tepelnou izolaci mezi ostěním a rámem okna při rovném ostění, připojovací spára tl. do 45 mm</t>
  </si>
  <si>
    <t>(1,2+1,6)*2*27</t>
  </si>
  <si>
    <t>(3,6+1,2)*2*10</t>
  </si>
  <si>
    <t>(1,8+1,2)*2*1</t>
  </si>
  <si>
    <t>(4,7+2,45)*2*1</t>
  </si>
  <si>
    <t>(0,9+1,15)*2*22</t>
  </si>
  <si>
    <t>(0,85+1,2)*2*3</t>
  </si>
  <si>
    <t>(1,6+1,15)*2*6</t>
  </si>
  <si>
    <t>(2,4+1,15)*2*3</t>
  </si>
  <si>
    <t>(2,4+1,15)*2*1</t>
  </si>
  <si>
    <t>(3,6+1,2)*2*1</t>
  </si>
  <si>
    <t>(0,9+1,15)*2*1</t>
  </si>
  <si>
    <t>(2,4+1,15)*2*2</t>
  </si>
  <si>
    <t>(1,65+2,7)*2*2</t>
  </si>
  <si>
    <t>(2,1+2,2)*2*1</t>
  </si>
  <si>
    <t>(1,1+2)*2*1</t>
  </si>
  <si>
    <t>(1,65+2,15)*2*1</t>
  </si>
  <si>
    <t>(1,1+2)*2*2</t>
  </si>
  <si>
    <t>250</t>
  </si>
  <si>
    <t>766660001</t>
  </si>
  <si>
    <t>Montáž dveřních křídel otvíravých jednokřídlových š do 0,8 m do ocelové zárubně</t>
  </si>
  <si>
    <t>602945734</t>
  </si>
  <si>
    <t>Montáž dveřních křídel dřevěných nebo plastových otevíravých do ocelové zárubně povrchově upravených jednokřídlových, šířky do 800 mm</t>
  </si>
  <si>
    <t>61162072</t>
  </si>
  <si>
    <t>dveře jednokřídlé povrch laminátový plné 600x1970-2100mm</t>
  </si>
  <si>
    <t>-308692955</t>
  </si>
  <si>
    <t>D03</t>
  </si>
  <si>
    <t>252</t>
  </si>
  <si>
    <t>61162073</t>
  </si>
  <si>
    <t>dveře jednokřídlé povrch laminátový plné 700x1970-2100mm</t>
  </si>
  <si>
    <t>-1140039817</t>
  </si>
  <si>
    <t>D04</t>
  </si>
  <si>
    <t>253</t>
  </si>
  <si>
    <t>61162074</t>
  </si>
  <si>
    <t>dveře jednokřídlé povrch laminátový plné 800x1970-2100mm</t>
  </si>
  <si>
    <t>-2017373130</t>
  </si>
  <si>
    <t>D02</t>
  </si>
  <si>
    <t>254</t>
  </si>
  <si>
    <t>766660031</t>
  </si>
  <si>
    <t>Montáž dveřních křídel otvíravých dvoukřídlových požárních do ocelové zárubně</t>
  </si>
  <si>
    <t>722119792</t>
  </si>
  <si>
    <t>Montáž dveřních křídel dřevěných nebo plastových otevíravých do ocelové zárubně protipožárních dvoukřídlových jakékoliv šířky</t>
  </si>
  <si>
    <t>255</t>
  </si>
  <si>
    <t>61165322</t>
  </si>
  <si>
    <t>dveře dvoukřídlé protipožární EI (EW) 30 DP3 povrch laminátový plné 1450x1970-2100mm</t>
  </si>
  <si>
    <t>304291952</t>
  </si>
  <si>
    <t>dveře dvoukřídlé dřevotřískové protipožární EI (EW) 30 DP3 povrch laminátový plné 1450x1970-2100mm</t>
  </si>
  <si>
    <t>D01</t>
  </si>
  <si>
    <t>256</t>
  </si>
  <si>
    <t>766660411</t>
  </si>
  <si>
    <t>Montáž vchodových dveří jednokřídlových bez nadsvětlíku do zdiva</t>
  </si>
  <si>
    <t>1085822099</t>
  </si>
  <si>
    <t>Montáž dveřních křídel dřevěných nebo plastových vchodových dveří včetně rámu do zdiva jednokřídlových bez nadsvětlíku</t>
  </si>
  <si>
    <t>257</t>
  </si>
  <si>
    <t>611-W12</t>
  </si>
  <si>
    <t>dveře 900x2000mm vč.kování a doplňků - specifikace viz tab.PSV ozn.W12</t>
  </si>
  <si>
    <t>1554345432</t>
  </si>
  <si>
    <t>258</t>
  </si>
  <si>
    <t>611-W13</t>
  </si>
  <si>
    <t>dveře 900x2000mm vč.kování a doplňků - specifikace viz tab.PSV ozn.W13</t>
  </si>
  <si>
    <t>1768981208</t>
  </si>
  <si>
    <t>259</t>
  </si>
  <si>
    <t>766660451</t>
  </si>
  <si>
    <t>Montáž vchodových dveří dvoukřídlových vč.rámu bez nadsvětlíku do zdiva</t>
  </si>
  <si>
    <t>-1926617659</t>
  </si>
  <si>
    <t>Montáž dveřních křídel dřevěných nebo plastových vchodových dveří včetně rámu do zdiva dvoukřídlových bez nadsvětlíku</t>
  </si>
  <si>
    <t>260</t>
  </si>
  <si>
    <t>611-W14</t>
  </si>
  <si>
    <t>dveře 1650x2150mm vč.kování a doplňků - specifikace viz tab.PSV ozn.W14</t>
  </si>
  <si>
    <t>482897058</t>
  </si>
  <si>
    <t>261</t>
  </si>
  <si>
    <t>611-W11</t>
  </si>
  <si>
    <t>dveře 2100x2200mm vč.kování a doplňků - specifikace viz tab.PSV ozn.W11</t>
  </si>
  <si>
    <t>1308141571</t>
  </si>
  <si>
    <t>262</t>
  </si>
  <si>
    <t>766660461</t>
  </si>
  <si>
    <t>Montáž vchodových dveří dvoukřídlových vč.rámu s nadsvětlíkem do zdiva</t>
  </si>
  <si>
    <t>-1457858277</t>
  </si>
  <si>
    <t>Montáž dveřních křídel dřevěných nebo plastových vchodových dveří včetně rámu do zdiva dvoukřídlových s nadsvětlíkem</t>
  </si>
  <si>
    <t>263</t>
  </si>
  <si>
    <t>611-W09</t>
  </si>
  <si>
    <t>dveře 1650x2700mm vč.kování a doplňků - specifikace viz tab.PSV ozn.W09</t>
  </si>
  <si>
    <t>-466024431</t>
  </si>
  <si>
    <t>264</t>
  </si>
  <si>
    <t>766660717</t>
  </si>
  <si>
    <t>Montáž dveřních křídel samozavírače na ocelovou zárubeň</t>
  </si>
  <si>
    <t>-1559513358</t>
  </si>
  <si>
    <t>Montáž dveřních doplňků samozavírače na zárubeň ocelovou</t>
  </si>
  <si>
    <t>265</t>
  </si>
  <si>
    <t>54917250A</t>
  </si>
  <si>
    <t>samozavírač dveří C3 = 50 000 cyklů</t>
  </si>
  <si>
    <t>-235683731</t>
  </si>
  <si>
    <t>266</t>
  </si>
  <si>
    <t>766660718</t>
  </si>
  <si>
    <t>Montáž dveřních křídel dokování stavěče křídla</t>
  </si>
  <si>
    <t>1779475045</t>
  </si>
  <si>
    <t>Montáž dveřních doplňků stavěče křídla</t>
  </si>
  <si>
    <t>2*2</t>
  </si>
  <si>
    <t>267</t>
  </si>
  <si>
    <t>54916362</t>
  </si>
  <si>
    <t xml:space="preserve">kování dveřní stavěč dveří </t>
  </si>
  <si>
    <t>1339189615</t>
  </si>
  <si>
    <t>268</t>
  </si>
  <si>
    <t>766660720</t>
  </si>
  <si>
    <t>Osazení větrací mřížky s vyříznutím otvoru</t>
  </si>
  <si>
    <t>-521711307</t>
  </si>
  <si>
    <t>Montáž dveřních doplňků větrací mřížky s vyříznutím otvoru</t>
  </si>
  <si>
    <t>269</t>
  </si>
  <si>
    <t>562001</t>
  </si>
  <si>
    <t>větrací mřížka plast vč.spojovacího materiálu</t>
  </si>
  <si>
    <t>-1815671022</t>
  </si>
  <si>
    <t>270</t>
  </si>
  <si>
    <t>766660728</t>
  </si>
  <si>
    <t>Montáž dveřního interiérového kování - zámku</t>
  </si>
  <si>
    <t>-1827414937</t>
  </si>
  <si>
    <t>Montáž dveřních doplňků dveřního kování interiérového zámku</t>
  </si>
  <si>
    <t>271</t>
  </si>
  <si>
    <t>54924003</t>
  </si>
  <si>
    <t xml:space="preserve">zámek </t>
  </si>
  <si>
    <t>300078357</t>
  </si>
  <si>
    <t>272</t>
  </si>
  <si>
    <t>766660729</t>
  </si>
  <si>
    <t>Montáž dveřního interiérového kování - štítku s klikou</t>
  </si>
  <si>
    <t>877952709</t>
  </si>
  <si>
    <t>Montáž dveřních doplňků dveřního kování interiérového štítku s klikou</t>
  </si>
  <si>
    <t>273</t>
  </si>
  <si>
    <t>54914620</t>
  </si>
  <si>
    <t xml:space="preserve">kování dveřní vrchní klika včetně rozet a montážního materiálu  </t>
  </si>
  <si>
    <t>133880663</t>
  </si>
  <si>
    <t xml:space="preserve">kování dveřní vrchní klika včetně rozet a montážního materiálu </t>
  </si>
  <si>
    <t>274</t>
  </si>
  <si>
    <t>766671005</t>
  </si>
  <si>
    <t>Montáž střešního okna do krytiny ploché 78 x 140 cm</t>
  </si>
  <si>
    <t>1021917540</t>
  </si>
  <si>
    <t>Montáž střešních oken dřevěných nebo plastových  kyvných, výklopných/kyvných s okenním rámem a lemováním, s plisovaným límcem, s napojením na krytinu do krytiny ploché, rozměru 78 x 140 cm</t>
  </si>
  <si>
    <t>275</t>
  </si>
  <si>
    <t>61124499A</t>
  </si>
  <si>
    <t>okno střešní dřevěné 78x140cm (ref. VELUX GLU MK08 0064) - specifikace viz tab.PSV ozn.W08</t>
  </si>
  <si>
    <t>-249829820</t>
  </si>
  <si>
    <t>276</t>
  </si>
  <si>
    <t>61124061</t>
  </si>
  <si>
    <t>zateplovací sada střešních oken rám 78x140cm</t>
  </si>
  <si>
    <t>-775019489</t>
  </si>
  <si>
    <t>277</t>
  </si>
  <si>
    <t>61124108</t>
  </si>
  <si>
    <t>zateplovací sada střešních oken manžeta z parotěsné fólie 78x140cm</t>
  </si>
  <si>
    <t>1796240924</t>
  </si>
  <si>
    <t>278</t>
  </si>
  <si>
    <t>766694111</t>
  </si>
  <si>
    <t>Montáž parapetních desek dřevěných nebo plastových šířky do 30 cm délky do 1,0 m</t>
  </si>
  <si>
    <t>-565646053</t>
  </si>
  <si>
    <t>Montáž ostatních truhlářských konstrukcí parapetních desek dřevěných nebo plastových šířky do 300 mm, délky do 1000 mm</t>
  </si>
  <si>
    <t>279</t>
  </si>
  <si>
    <t>766694112</t>
  </si>
  <si>
    <t>Montáž parapetních desek dřevěných nebo plastových šířky do 30 cm délky do 1,6 m</t>
  </si>
  <si>
    <t>-267020699</t>
  </si>
  <si>
    <t>Montáž ostatních truhlářských konstrukcí parapetních desek dřevěných nebo plastových šířky do 300 mm, délky přes 1000 do 1600 mm</t>
  </si>
  <si>
    <t>280</t>
  </si>
  <si>
    <t>766694113</t>
  </si>
  <si>
    <t>Montáž parapetních desek dřevěných nebo plastových šířky do 30 cm délky do 2,6 m</t>
  </si>
  <si>
    <t>617146868</t>
  </si>
  <si>
    <t>Montáž ostatních truhlářských konstrukcí parapetních desek dřevěných nebo plastových šířky do 300 mm, délky přes 1600 do 2600 mm</t>
  </si>
  <si>
    <t>281</t>
  </si>
  <si>
    <t>766694114</t>
  </si>
  <si>
    <t>Montáž parapetních desek dřevěných nebo plastových šířky do 30 cm délky do 3,6 m</t>
  </si>
  <si>
    <t>1306376216</t>
  </si>
  <si>
    <t>Montáž ostatních truhlářských konstrukcí parapetních desek dřevěných nebo plastových šířky do 300 mm, délky přes 2600 do 3600 mm</t>
  </si>
  <si>
    <t>282</t>
  </si>
  <si>
    <t>61140080</t>
  </si>
  <si>
    <t>parapet plastový vnitřní – š 300mm, barva bílá</t>
  </si>
  <si>
    <t>-349634520</t>
  </si>
  <si>
    <t>R01-08</t>
  </si>
  <si>
    <t>3,6*13</t>
  </si>
  <si>
    <t>2,45</t>
  </si>
  <si>
    <t>2,4*6</t>
  </si>
  <si>
    <t>0,9*23</t>
  </si>
  <si>
    <t>130,7*0,05</t>
  </si>
  <si>
    <t>283</t>
  </si>
  <si>
    <t>61140076</t>
  </si>
  <si>
    <t>koncovka k parapetu oboustranná š 600mm, barva bílá</t>
  </si>
  <si>
    <t>-576006213</t>
  </si>
  <si>
    <t>284</t>
  </si>
  <si>
    <t>998766102</t>
  </si>
  <si>
    <t>Přesun hmot tonážní pro konstrukce truhlářské v objektech v do 12 m</t>
  </si>
  <si>
    <t>1839844400</t>
  </si>
  <si>
    <t>Přesun hmot pro konstrukce truhlářské stanovený z hmotnosti přesunovaného materiálu vodorovná dopravní vzdálenost do 50 m v objektech výšky přes 6 do 12 m</t>
  </si>
  <si>
    <t>285</t>
  </si>
  <si>
    <t>767531111</t>
  </si>
  <si>
    <t>Montáž vstupních kovových nebo plastových rohoží čistících zón</t>
  </si>
  <si>
    <t>1464480814</t>
  </si>
  <si>
    <t>Montáž vstupních čistících zón z rohoží  kovových nebo plastových</t>
  </si>
  <si>
    <t>0,8*1,7*2</t>
  </si>
  <si>
    <t>0,8*1,2*1</t>
  </si>
  <si>
    <t>286</t>
  </si>
  <si>
    <t>69752035</t>
  </si>
  <si>
    <t>rohož vstupní samonosná kovová - škrabák</t>
  </si>
  <si>
    <t>481171744</t>
  </si>
  <si>
    <t>287</t>
  </si>
  <si>
    <t>767531121</t>
  </si>
  <si>
    <t>Osazení zapuštěného rámu z L profilů k čistícím rohožím</t>
  </si>
  <si>
    <t>1974268143</t>
  </si>
  <si>
    <t>Montáž vstupních čistících zón z rohoží  osazení rámu mosazného nebo hliníkového zapuštěného z L profilů</t>
  </si>
  <si>
    <t>(0,8+1,7)*2*2</t>
  </si>
  <si>
    <t>(0,8+1,2)*2*1</t>
  </si>
  <si>
    <t>288</t>
  </si>
  <si>
    <t>69752160</t>
  </si>
  <si>
    <t>rám pro zapuštění profil L-30/30 25/25 20/30 15/30-Al</t>
  </si>
  <si>
    <t>-1463873996</t>
  </si>
  <si>
    <t>289</t>
  </si>
  <si>
    <t>767881132</t>
  </si>
  <si>
    <t>Montáž bodů záchytného systému do šikmé střechy se střešní krytinou falcovanou</t>
  </si>
  <si>
    <t>1382802751</t>
  </si>
  <si>
    <t>Montáž záchytného systému proti pádu bodů samostatných nebo v systému s poddajným kotvícím vedením na šikmé střechy (přes 15 °) se střešní krytinou drážkovanou</t>
  </si>
  <si>
    <t>290</t>
  </si>
  <si>
    <t>70921425-1</t>
  </si>
  <si>
    <t>kotvicí bod pro šikmé střechy s falcovanou krytinou pro měděné střechy (ref.výrobky TOPSAFE - viz půdorys střechy U1)</t>
  </si>
  <si>
    <t>-1887653231</t>
  </si>
  <si>
    <t>kotvicí bod pro šikmé střechy s falcovanou krytinou pro měděné střechy</t>
  </si>
  <si>
    <t>291</t>
  </si>
  <si>
    <t>70921425-2</t>
  </si>
  <si>
    <t>kotvicí bod pro šikmé střechy s falcovanou krytinou pro měděné střechy (ref.výrobky TOPSAFE - viz půdorys střechy U1x)</t>
  </si>
  <si>
    <t>-1489082280</t>
  </si>
  <si>
    <t>292</t>
  </si>
  <si>
    <t>70921425-3</t>
  </si>
  <si>
    <t>kotvicí bod pro šikmé střechy s falcovanou krytinou pro měděné střechy (ref.výrobky TOPSAFE - viz půdorys střechy U2)</t>
  </si>
  <si>
    <t>-809355710</t>
  </si>
  <si>
    <t>293</t>
  </si>
  <si>
    <t>76788113A1</t>
  </si>
  <si>
    <t xml:space="preserve">Revize záchytného systému </t>
  </si>
  <si>
    <t>1886970370</t>
  </si>
  <si>
    <t>294</t>
  </si>
  <si>
    <t>767881161</t>
  </si>
  <si>
    <t>Montáž lana do nástavců v záchytném systému poddajného kotvícího vedení</t>
  </si>
  <si>
    <t>2079147085</t>
  </si>
  <si>
    <t>Montáž záchytného systému proti pádu nástavců určených k upevnění na sloupky nebo body v systému poddajného kotvícího vedení montáž lana uchycení lana k nástavcům</t>
  </si>
  <si>
    <t>295</t>
  </si>
  <si>
    <t>31452201</t>
  </si>
  <si>
    <t>nerezové lano určené pro systémy s požadavkem na permanentní kotvicí vedení tl 8mm</t>
  </si>
  <si>
    <t>1711287478</t>
  </si>
  <si>
    <t>296</t>
  </si>
  <si>
    <t>31452203</t>
  </si>
  <si>
    <t>koncovka k nerez lanu napínací pro systémy s požadavkem na permanentní kotvicí vedení lano tl 8mm</t>
  </si>
  <si>
    <t>474057025</t>
  </si>
  <si>
    <t>297</t>
  </si>
  <si>
    <t>314529001A</t>
  </si>
  <si>
    <t>skříňka pro uložení OOPP</t>
  </si>
  <si>
    <t>-1371626641</t>
  </si>
  <si>
    <t>298</t>
  </si>
  <si>
    <t>767-W10</t>
  </si>
  <si>
    <t>M+D sekční vrata 4000x4100mm vč.pohonu a ovládání - specifikace viz tab.PSV ozn.W10</t>
  </si>
  <si>
    <t>533971329</t>
  </si>
  <si>
    <t>299</t>
  </si>
  <si>
    <t>767-W21</t>
  </si>
  <si>
    <t>M+D sekční vrata 3450x3350mm vč.pohonu a ovládání - specifikace viz tab.PSV ozn.W21</t>
  </si>
  <si>
    <t>1905811440</t>
  </si>
  <si>
    <t>300</t>
  </si>
  <si>
    <t>767-W22</t>
  </si>
  <si>
    <t>M+D sekční vrata 3750x3350mm vč.pohonu a ovládání - specifikace viz tab.PSV ozn.W22</t>
  </si>
  <si>
    <t>-1684929016</t>
  </si>
  <si>
    <t>301</t>
  </si>
  <si>
    <t>767-ZV4</t>
  </si>
  <si>
    <t>M+D zábradlí vč.výplně, povrchové úpravy, kotvení - viz zab.PSV ozn.ZV4</t>
  </si>
  <si>
    <t>-1118531425</t>
  </si>
  <si>
    <t>302</t>
  </si>
  <si>
    <t>998767102</t>
  </si>
  <si>
    <t>Přesun hmot tonážní pro zámečnické konstrukce v objektech v do 12 m</t>
  </si>
  <si>
    <t>398451049</t>
  </si>
  <si>
    <t>Přesun hmot pro zámečnické konstrukce  stanovený z hmotnosti přesunovaného materiálu vodorovná dopravní vzdálenost do 50 m v objektech výšky přes 6 do 12 m</t>
  </si>
  <si>
    <t>776</t>
  </si>
  <si>
    <t>Podlahy povlakové</t>
  </si>
  <si>
    <t>303</t>
  </si>
  <si>
    <t>776421312</t>
  </si>
  <si>
    <t>Montáž přechodových lišt</t>
  </si>
  <si>
    <t>1268204205</t>
  </si>
  <si>
    <t>Montáž lišt přechodových šroubovaných</t>
  </si>
  <si>
    <t>0,6*17</t>
  </si>
  <si>
    <t>0,7*2</t>
  </si>
  <si>
    <t>0,8*5</t>
  </si>
  <si>
    <t>1,45*2</t>
  </si>
  <si>
    <t>304</t>
  </si>
  <si>
    <t>55343119</t>
  </si>
  <si>
    <t>profil přechodový</t>
  </si>
  <si>
    <t>965578094</t>
  </si>
  <si>
    <t>18,5*1,02</t>
  </si>
  <si>
    <t>305</t>
  </si>
  <si>
    <t>998776102</t>
  </si>
  <si>
    <t>Přesun hmot tonážní pro podlahy povlakové v objektech v do 12 m</t>
  </si>
  <si>
    <t>715804462</t>
  </si>
  <si>
    <t>Přesun hmot pro podlahy povlakové  stanovený z hmotnosti přesunovaného materiálu vodorovná dopravní vzdálenost do 50 m v objektech výšky přes 6 do 12 m</t>
  </si>
  <si>
    <t>771</t>
  </si>
  <si>
    <t>Podlahy z dlaždic</t>
  </si>
  <si>
    <t>306</t>
  </si>
  <si>
    <t>771111011</t>
  </si>
  <si>
    <t>Vysátí podkladu před pokládkou dlažby</t>
  </si>
  <si>
    <t>-726741804</t>
  </si>
  <si>
    <t>Příprava podkladu před provedením dlažby vysátí podlah</t>
  </si>
  <si>
    <t>4*0,30</t>
  </si>
  <si>
    <t>307</t>
  </si>
  <si>
    <t>771121011</t>
  </si>
  <si>
    <t>Nátěr penetrační na podlahu</t>
  </si>
  <si>
    <t>-1620367088</t>
  </si>
  <si>
    <t>Příprava podkladu před provedením dlažby nátěr penetrační na podlahu</t>
  </si>
  <si>
    <t>308</t>
  </si>
  <si>
    <t>771161023</t>
  </si>
  <si>
    <t>Montáž profilu ukončujícího pro balkony a terasy</t>
  </si>
  <si>
    <t>474486398</t>
  </si>
  <si>
    <t>Příprava podkladu před provedením dlažby montáž profilu ukončujícího profilu pro balkony a terasy</t>
  </si>
  <si>
    <t>č220 - balokn</t>
  </si>
  <si>
    <t>309</t>
  </si>
  <si>
    <t>59054296</t>
  </si>
  <si>
    <t xml:space="preserve">profil ukončovací s okapničkou děrovaná hrana s drenáží barevný lak Al dl 2,5m  </t>
  </si>
  <si>
    <t>-401330459</t>
  </si>
  <si>
    <t xml:space="preserve">profil ukončovací s okapničkou děrovaná hrana s drenáží barevný lak Al dl 2,5m </t>
  </si>
  <si>
    <t>310</t>
  </si>
  <si>
    <t>771574263</t>
  </si>
  <si>
    <t>Montáž podlah keramických pro mechanické zatížení protiskluzných lepených flexibilním lepidlem do 12 ks/m2</t>
  </si>
  <si>
    <t>-2138608276</t>
  </si>
  <si>
    <t>Montáž podlah z dlaždic keramických lepených flexibilním lepidlem maloformátových pro vysoké mechanické zatížení protiskluzných nebo reliéfních (bezbariérových) přes 9 do 12 ks/m2</t>
  </si>
  <si>
    <t>311</t>
  </si>
  <si>
    <t>59761409</t>
  </si>
  <si>
    <t>dlažba keramická slinutá protiskluzná R10 do interiéru i exteriéru pro vysoké mechanické namáhání přes 9 do 12ks/m2</t>
  </si>
  <si>
    <t>-848860617</t>
  </si>
  <si>
    <t>dlažba keramická slinutá protiskluzná do interiéru i exteriéru pro vysoké mechanické namáhání přes 9 do 12ks/m2</t>
  </si>
  <si>
    <t>73,29*1,1</t>
  </si>
  <si>
    <t>312</t>
  </si>
  <si>
    <t>771577111</t>
  </si>
  <si>
    <t>Příplatek k montáži podlah keramických lepených flexibilním lepidlem za plochu do 5 m2</t>
  </si>
  <si>
    <t>1243871732</t>
  </si>
  <si>
    <t>Montáž podlah z dlaždic keramických lepených flexibilním lepidlem Příplatek k cenám za plochu do 5 m2 jednotlivě</t>
  </si>
  <si>
    <t>313</t>
  </si>
  <si>
    <t>771591112</t>
  </si>
  <si>
    <t>Izolace pod dlažbu nátěrem nebo stěrkou ve dvou vrstvách</t>
  </si>
  <si>
    <t>670203140</t>
  </si>
  <si>
    <t>Izolace podlahy pod dlažbu nátěrem nebo stěrkou ve dvou vrstvách</t>
  </si>
  <si>
    <t>314</t>
  </si>
  <si>
    <t>771591264</t>
  </si>
  <si>
    <t>Izolace těsnícími pásy mezi podlahou a stěnou</t>
  </si>
  <si>
    <t>-1538823478</t>
  </si>
  <si>
    <t>Izolace podlahy pod dlažbu těsnícími izolačními pásy mezi podlahou a stěnu</t>
  </si>
  <si>
    <t>315</t>
  </si>
  <si>
    <t>998771102</t>
  </si>
  <si>
    <t>Přesun hmot tonážní pro podlahy z dlaždic v objektech v do 12 m</t>
  </si>
  <si>
    <t>1120357363</t>
  </si>
  <si>
    <t>Přesun hmot pro podlahy z dlaždic stanovený z hmotnosti přesunovaného materiálu vodorovná dopravní vzdálenost do 50 m v objektech výšky přes 6 do 12 m</t>
  </si>
  <si>
    <t>777</t>
  </si>
  <si>
    <t>Podlahy lité</t>
  </si>
  <si>
    <t>316</t>
  </si>
  <si>
    <t>777111111</t>
  </si>
  <si>
    <t>Vysátí podkladu před provedením lité podlahy</t>
  </si>
  <si>
    <t>-49111299</t>
  </si>
  <si>
    <t>Příprava podkladu před provedením litých podlah vysátí</t>
  </si>
  <si>
    <t>317</t>
  </si>
  <si>
    <t>777111141</t>
  </si>
  <si>
    <t>Otryskání podkladu před provedením lité podlahy</t>
  </si>
  <si>
    <t>-1837032795</t>
  </si>
  <si>
    <t>Příprava podkladu před provedením litých podlah otryskání</t>
  </si>
  <si>
    <t>318</t>
  </si>
  <si>
    <t>777131105</t>
  </si>
  <si>
    <t>Penetrační epoxidový nátěr podlahy na podklad z čerstvého betonu</t>
  </si>
  <si>
    <t>-2002004203</t>
  </si>
  <si>
    <t>Penetrační nátěr podlahy epoxidový na podklad z čerstvého betonu</t>
  </si>
  <si>
    <t>319</t>
  </si>
  <si>
    <t>777511123</t>
  </si>
  <si>
    <t>Krycí epoxidová stěrka tloušťky přes 1 do 2 mm průmyslové lité podlahy</t>
  </si>
  <si>
    <t>1307693945</t>
  </si>
  <si>
    <t>Krycí stěrka průmyslová epoxidová, tloušťky přes 1 do 2 mm</t>
  </si>
  <si>
    <t>320</t>
  </si>
  <si>
    <t>777611161</t>
  </si>
  <si>
    <t>Protiskluzná úprava lité podlahy prosypem křemenným pískem</t>
  </si>
  <si>
    <t>188037408</t>
  </si>
  <si>
    <t>Krycí nátěr podlahy protiskluzová úprava prosyp křemenným pískem</t>
  </si>
  <si>
    <t>321</t>
  </si>
  <si>
    <t>998777102</t>
  </si>
  <si>
    <t>Přesun hmot tonážní pro podlahy lité v objektech v do 12 m</t>
  </si>
  <si>
    <t>1576324449</t>
  </si>
  <si>
    <t>Přesun hmot pro podlahy lité  stanovený z hmotnosti přesunovaného materiálu vodorovná dopravní vzdálenost do 50 m v objektech výšky přes 6 do 12 m</t>
  </si>
  <si>
    <t>781</t>
  </si>
  <si>
    <t>Dokončovací práce - obklady</t>
  </si>
  <si>
    <t>322</t>
  </si>
  <si>
    <t>781121011</t>
  </si>
  <si>
    <t>Nátěr penetrační na stěnu</t>
  </si>
  <si>
    <t>-245786753</t>
  </si>
  <si>
    <t>Příprava podkladu před provedením obkladu nátěr penetrační na stěnu</t>
  </si>
  <si>
    <t>(2,2+2)*2*1,5</t>
  </si>
  <si>
    <t>-0,6*1,5</t>
  </si>
  <si>
    <t>-0,7*1,5</t>
  </si>
  <si>
    <t>(2,7+2,2)*2*1,5</t>
  </si>
  <si>
    <t>(1,1+0,9)*2*1,5*2</t>
  </si>
  <si>
    <t>-0,6*1,5*4</t>
  </si>
  <si>
    <t>-0,6*1,5*7</t>
  </si>
  <si>
    <t>(4,5+1,4+0,6)*2*1,5</t>
  </si>
  <si>
    <t>-0,8*1,5*5</t>
  </si>
  <si>
    <t>(2,4+1,9)*2*1,5</t>
  </si>
  <si>
    <t>(2,8+1,1)*2*2</t>
  </si>
  <si>
    <t>-0,6*1,5*3</t>
  </si>
  <si>
    <t>-0,8*1,5</t>
  </si>
  <si>
    <t>-0,6*2</t>
  </si>
  <si>
    <t>(4,7+2,1)*2*1,5</t>
  </si>
  <si>
    <t>-0,6*1,5*2</t>
  </si>
  <si>
    <t>(2,7+1,7)*2*1,5</t>
  </si>
  <si>
    <t>-0,8*1,5*2</t>
  </si>
  <si>
    <t>(1,6+1,5)*2*1,5</t>
  </si>
  <si>
    <t>(1,5+1)*2*1,5</t>
  </si>
  <si>
    <t>(2,7+1,7)*2*2</t>
  </si>
  <si>
    <t>(2,7+2,3)*2*2</t>
  </si>
  <si>
    <t>-0,8*2</t>
  </si>
  <si>
    <t>(4,6+1,4)*2*1,5</t>
  </si>
  <si>
    <t>-0,6*1,5*5</t>
  </si>
  <si>
    <t>(1,7+1)*2*1,5</t>
  </si>
  <si>
    <t>(1+1,2)*1,5</t>
  </si>
  <si>
    <t>(1+4,5)*0,6</t>
  </si>
  <si>
    <t>(3+3)*0,6</t>
  </si>
  <si>
    <t>323</t>
  </si>
  <si>
    <t>781131112</t>
  </si>
  <si>
    <t>Izolace pod obklad nátěrem nebo stěrkou ve dvou vrstvách</t>
  </si>
  <si>
    <t>109930195</t>
  </si>
  <si>
    <t>Izolace stěny pod obklad izolace nátěrem nebo stěrkou ve dvou vrstvách</t>
  </si>
  <si>
    <t>324</t>
  </si>
  <si>
    <t>781474112</t>
  </si>
  <si>
    <t>Montáž obkladů vnitřních keramických hladkých do 12 ks/m2 lepených flexibilním lepidlem</t>
  </si>
  <si>
    <t>701170898</t>
  </si>
  <si>
    <t>Montáž obkladů vnitřních stěn z dlaždic keramických lepených flexibilním lepidlem maloformátových hladkých přes 9 do 12 ks/m2</t>
  </si>
  <si>
    <t>325</t>
  </si>
  <si>
    <t>59761026</t>
  </si>
  <si>
    <t>obklad keramický hladký do 12ks/m2</t>
  </si>
  <si>
    <t>1582434113</t>
  </si>
  <si>
    <t>259,2*1,1</t>
  </si>
  <si>
    <t>326</t>
  </si>
  <si>
    <t>781477111</t>
  </si>
  <si>
    <t>Příplatek k montáži obkladů vnitřních keramických hladkých za plochu do 10 m2</t>
  </si>
  <si>
    <t>478616399</t>
  </si>
  <si>
    <t>Montáž obkladů vnitřních stěn z dlaždic keramických Příplatek k cenám za plochu do 10 m2 jednotlivě</t>
  </si>
  <si>
    <t>327</t>
  </si>
  <si>
    <t>781494511</t>
  </si>
  <si>
    <t>Plastové profily ukončovací lepené flexibilním lepidlem</t>
  </si>
  <si>
    <t>960505650</t>
  </si>
  <si>
    <t>Obklad - dokončující práce profily ukončovací lepené flexibilním lepidlem ukončovací</t>
  </si>
  <si>
    <t>-0,6</t>
  </si>
  <si>
    <t>-0,7</t>
  </si>
  <si>
    <t>-0,6*4</t>
  </si>
  <si>
    <t>-0,6*7</t>
  </si>
  <si>
    <t>(4,5+1,4+0,6)*2</t>
  </si>
  <si>
    <t>-0,8*5</t>
  </si>
  <si>
    <t>-0,6*3</t>
  </si>
  <si>
    <t>-0,8</t>
  </si>
  <si>
    <t>-0,6*5</t>
  </si>
  <si>
    <t>1+4,5+0,6*2</t>
  </si>
  <si>
    <t>3+3+0,6*0,2</t>
  </si>
  <si>
    <t>328</t>
  </si>
  <si>
    <t>781495115</t>
  </si>
  <si>
    <t>Spárování vnitřních obkladů silikonem</t>
  </si>
  <si>
    <t>-147197216</t>
  </si>
  <si>
    <t>Obklad - dokončující práce ostatní práce spárování silikonem</t>
  </si>
  <si>
    <t>329</t>
  </si>
  <si>
    <t>998781102</t>
  </si>
  <si>
    <t>Přesun hmot tonážní pro obklady keramické v objektech v do 12 m</t>
  </si>
  <si>
    <t>-687872353</t>
  </si>
  <si>
    <t>Přesun hmot pro obklady keramické  stanovený z hmotnosti přesunovaného materiálu vodorovná dopravní vzdálenost do 50 m v objektech výšky přes 6 do 12 m</t>
  </si>
  <si>
    <t>330</t>
  </si>
  <si>
    <t>2022007358</t>
  </si>
  <si>
    <t>viz odstranění nátěru</t>
  </si>
  <si>
    <t>21,34</t>
  </si>
  <si>
    <t>331</t>
  </si>
  <si>
    <t>783317101</t>
  </si>
  <si>
    <t>Krycí jednonásobný syntetický standardní nátěr zámečnických konstrukcí</t>
  </si>
  <si>
    <t>2041244150</t>
  </si>
  <si>
    <t>Krycí nátěr (email) zámečnických konstrukcí jednonásobný syntetický standardní</t>
  </si>
  <si>
    <t>zárubně</t>
  </si>
  <si>
    <t>(1,45+2*2)*(0,15+0,05*2)*2</t>
  </si>
  <si>
    <t>(0,8+2*2)*(0,1+0,05*2)*5</t>
  </si>
  <si>
    <t>(0,7+2*2)*(0,1+0,05*2)*2</t>
  </si>
  <si>
    <t>(0,6+2*2)*(0,1+0,05*2)*17</t>
  </si>
  <si>
    <t>46,385</t>
  </si>
  <si>
    <t>332</t>
  </si>
  <si>
    <t>783813131</t>
  </si>
  <si>
    <t>Penetrační syntetický nátěr hladkých, tenkovrstvých zrnitých a štukových omítek</t>
  </si>
  <si>
    <t>943821653</t>
  </si>
  <si>
    <t>Penetrační nátěr omítek hladkých omítek hladkých, zrnitých tenkovrstvých nebo štukových stupně členitosti 1 a 2 syntetický</t>
  </si>
  <si>
    <t>SDK předstěna</t>
  </si>
  <si>
    <t>SDK podhledy</t>
  </si>
  <si>
    <t>8,25</t>
  </si>
  <si>
    <t>(2,3+4,2+1)*2*3,6</t>
  </si>
  <si>
    <t>-1,65*2,7+(1,65+2,7*2)*0,30</t>
  </si>
  <si>
    <t>32,45+5,88</t>
  </si>
  <si>
    <t>(9+4,2+4,7)*2*3,6</t>
  </si>
  <si>
    <t>-2,1*2,2+(2,1+2,2*2)*0,3</t>
  </si>
  <si>
    <t>99,19+99,37+99,19+99,19</t>
  </si>
  <si>
    <t>51,59</t>
  </si>
  <si>
    <t>(8,8+5,7+1)*2*3</t>
  </si>
  <si>
    <t>(2,4+1,9)*2*(3-1,5)</t>
  </si>
  <si>
    <t>(2,8+1,1)*2*(3-1,5)</t>
  </si>
  <si>
    <t>(2,1+1,9)*2*(3-1,5)</t>
  </si>
  <si>
    <t>(2,7+1,7)*2*(3-1,5)</t>
  </si>
  <si>
    <t>(5+4,2)*2*3</t>
  </si>
  <si>
    <t>(1,6+1,5)*2*(3-1,5)</t>
  </si>
  <si>
    <t>(1,0+1,5)*2*(3-1,5)</t>
  </si>
  <si>
    <t>(2,7+1,2)*2*(3-1,5)</t>
  </si>
  <si>
    <t>(4,85+3,1)*2*3</t>
  </si>
  <si>
    <t>(3,5+1+3,5+1)*3</t>
  </si>
  <si>
    <t>(2,7+2,3)*2*(3-2)</t>
  </si>
  <si>
    <t>(1,7+1+1,1*2+0,9*2)*2*(3-1,5)</t>
  </si>
  <si>
    <t>333</t>
  </si>
  <si>
    <t>783817421</t>
  </si>
  <si>
    <t>Krycí dvojnásobný syntetický nátěr hladkých, zrnitých tenkovrstvých nebo štukových omítek</t>
  </si>
  <si>
    <t>1866361256</t>
  </si>
  <si>
    <t>Krycí (ochranný ) nátěr omítek dvojnásobný hladkých omítek hladkých, zrnitých tenkovrstvých nebo štukových stupně členitosti 1 a 2 syntetický</t>
  </si>
  <si>
    <t>786</t>
  </si>
  <si>
    <t>Dokončovací práce - čalounické úpravy</t>
  </si>
  <si>
    <t>335</t>
  </si>
  <si>
    <t>786002</t>
  </si>
  <si>
    <t>M+D vnitřní zatemňující rolety pro střešní okno 78x140, manuální ovládání</t>
  </si>
  <si>
    <t>-1829880583</t>
  </si>
  <si>
    <t>336</t>
  </si>
  <si>
    <t>786623111</t>
  </si>
  <si>
    <t>Montáž lamelové žaluzie vnitřní manuálně ovládané do oken střešních</t>
  </si>
  <si>
    <t>-1791140451</t>
  </si>
  <si>
    <t>Montáž zastiňujících žaluzií  lamelových vnitřních manuálně ovládaných, do oken střešních</t>
  </si>
  <si>
    <t>22+12+9+3+1+6+2</t>
  </si>
  <si>
    <t>337</t>
  </si>
  <si>
    <t>55346200</t>
  </si>
  <si>
    <t>žaluzie horizontální interiérové s lištou</t>
  </si>
  <si>
    <t>-615868826</t>
  </si>
  <si>
    <t>žaluzie horizontální interiérové</t>
  </si>
  <si>
    <t>0,8*1,15*12</t>
  </si>
  <si>
    <t>0,8*1,15*9</t>
  </si>
  <si>
    <t>0,8*1,15*3</t>
  </si>
  <si>
    <t>0,8*1,15*6</t>
  </si>
  <si>
    <t>0,83*2,15*2</t>
  </si>
  <si>
    <t>338</t>
  </si>
  <si>
    <t>998786102</t>
  </si>
  <si>
    <t>Přesun hmot tonážní pro stínění a čalounické úpravy v objektech v do 12 m</t>
  </si>
  <si>
    <t>876490991</t>
  </si>
  <si>
    <t>Přesun hmot pro stínění a čalounické úpravy stanovený z hmotnosti přesunovaného materiálu vodorovná dopravní vzdálenost do 50 m v objektech výšky (hloubky) přes 6 do 12 m</t>
  </si>
  <si>
    <t>339</t>
  </si>
  <si>
    <t>90001</t>
  </si>
  <si>
    <t>Komplexní box 4,5x4,5m vč.montáže</t>
  </si>
  <si>
    <t>262144</t>
  </si>
  <si>
    <t>1832221473</t>
  </si>
  <si>
    <t>Komplexní box 4,5x4,5m</t>
  </si>
  <si>
    <t>340</t>
  </si>
  <si>
    <t>90002</t>
  </si>
  <si>
    <t>Stůl svařovací 2560x1250 s nitridovým povrchem vč.pojezdových nohou</t>
  </si>
  <si>
    <t>-1517084857</t>
  </si>
  <si>
    <t>341</t>
  </si>
  <si>
    <t>90003</t>
  </si>
  <si>
    <t>Svařovací zdroj (ref.Fronius TransSteel 3500c 4R/FCS)</t>
  </si>
  <si>
    <t>-746448305</t>
  </si>
  <si>
    <t>014A_A - Zařízení pro vytápění staveb - uznatelné</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</si>
  <si>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1.4.A.1 Technická zpráva – ÚT  1.4.A.2 Půdorys 1.NP – ÚT  1.4.A.3 Půdorys 2.NP – ÚT  1.4.A.4 Schéma zapojení ÚT</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</si>
  <si>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</si>
  <si>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</si>
  <si>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</si>
  <si>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</si>
  <si>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Plynový ohřívač vzduchu</t>
  </si>
  <si>
    <t xml:space="preserve">    739 - Ostatní</t>
  </si>
  <si>
    <t>713463111</t>
  </si>
  <si>
    <t>Montáž izolace tepelné potrubí potrubními pouzdry bez úpravy staženými drátem 1x D do 100 mm</t>
  </si>
  <si>
    <t>180730612</t>
  </si>
  <si>
    <t>Montáž izolace tepelné potrubí a ohybů tvarovkami nebo deskami  potrubními pouzdry bez povrchové úpravy (izolační materiál ve specifikaci) staženými pozinkovaným drátem potrubí jednovrstvá D do 100 mm</t>
  </si>
  <si>
    <t>28377096</t>
  </si>
  <si>
    <t>izolace tepelná potrubí z pěnového polyetylenu s Al fólií 15 x 20 mm</t>
  </si>
  <si>
    <t>1634884933</t>
  </si>
  <si>
    <t>izolace tepelná potrubí z pěnového polyetylenu 15 x 20 mm</t>
  </si>
  <si>
    <t>1,1*2*75</t>
  </si>
  <si>
    <t>28377106</t>
  </si>
  <si>
    <t>izolace tepelná potrubí z pěnového polyetylenu s Al fólií 18 x 20 mm</t>
  </si>
  <si>
    <t>-971779070</t>
  </si>
  <si>
    <t>izolace tepelná potrubí z pěnového polyetylenu 18 x 20 mm</t>
  </si>
  <si>
    <t>1,1*2*(9+5+2*10+10,2+9+7,5+7+11)</t>
  </si>
  <si>
    <t>28377045</t>
  </si>
  <si>
    <t>izolace tepelná potrubí z pěnového polyetylenu s Al fólií 22 x 20 mm</t>
  </si>
  <si>
    <t>1102223210</t>
  </si>
  <si>
    <t>izolace tepelná potrubí z pěnového polyetylenu 22 x 20 mm</t>
  </si>
  <si>
    <t>1,1*2*(10+14+8,5)</t>
  </si>
  <si>
    <t>28377049</t>
  </si>
  <si>
    <t>izolace tepelná potrubí z pěnového polyetylenu s Al fólií 28 x 25 mm</t>
  </si>
  <si>
    <t>260021176</t>
  </si>
  <si>
    <t>izolace tepelná potrubí z pěnového polyetylenu 28 x 25 mm</t>
  </si>
  <si>
    <t>1,1*2*(8+3+10,5+4+9+2+3)</t>
  </si>
  <si>
    <t>713463213</t>
  </si>
  <si>
    <t>Montáž izolace tepelné potrubí potrubními pouzdry s Al fólií staženými Al páskou 1x D do 150 mm</t>
  </si>
  <si>
    <t>-542900611</t>
  </si>
  <si>
    <t>Montáž izolace tepelné potrubí a ohybů tvarovkami nebo deskami potrubními pouzdry s povrchovou úpravou hliníkovou fólií (izolační materiál ve specifikaci) přelepenými samolepící hliníkovou páskou potrubí jednovrstvá D přes 100 do 150 mm</t>
  </si>
  <si>
    <t>63154572</t>
  </si>
  <si>
    <t>pouzdro izolační potrubní z minerální vlny s Al fólií max. 250/100°C 35/40mm</t>
  </si>
  <si>
    <t>1457550430</t>
  </si>
  <si>
    <t>1,1*2*(9,5+16+3+12+3)</t>
  </si>
  <si>
    <t>BYT</t>
  </si>
  <si>
    <t>1,1*2*(6)</t>
  </si>
  <si>
    <t>63154573</t>
  </si>
  <si>
    <t>pouzdro izolační potrubní z minerální vlny s Al fólií max. 250/100°C 42/40mm</t>
  </si>
  <si>
    <t>1995569128</t>
  </si>
  <si>
    <t>1,1*2*(10+6,5)</t>
  </si>
  <si>
    <t>63154018</t>
  </si>
  <si>
    <t>pouzdro izolační potrubní z minerální vlny s Al fólií max. 250/100°C 54/40mm</t>
  </si>
  <si>
    <t>1898538071</t>
  </si>
  <si>
    <t>1,1*2*(20+3+10+21)</t>
  </si>
  <si>
    <t>63154023</t>
  </si>
  <si>
    <t>pouzdro izolační potrubní z minerální vlny s Al fólií max. 250/100°C 64/50mm</t>
  </si>
  <si>
    <t>1571084017</t>
  </si>
  <si>
    <t>1,1*2*(10+19+3)</t>
  </si>
  <si>
    <t>1465043571</t>
  </si>
  <si>
    <t>731244494</t>
  </si>
  <si>
    <t>Montáž kotle ocelového závěsného na plyn kondenzačního o výkonu do 50 kW</t>
  </si>
  <si>
    <t>-1322849703</t>
  </si>
  <si>
    <t>Kotle ocelové teplovodní plynové závěsné kondenzační montáž kotlů kondenzačních ostatních typů o výkonu přes 28 do 50 kW</t>
  </si>
  <si>
    <t>7736701297</t>
  </si>
  <si>
    <t>Nástěnný kondenzační kotel 6-47,9kW</t>
  </si>
  <si>
    <t>-1803186314</t>
  </si>
  <si>
    <t>Nástěnný kondenzační kotel 6-47,9kW
2x PLYNOVÝ KONDENZAČNÍ KOTEL
VÝKON PŘI TEPLOTNÍM SPÁDU 80/60°C: 6-47,9 kW 
PŘÍKON 6,3-48,9kW
SPOLEČNÉ ODKOUŘENÍ %%C125mm - SPALINOVÁ KASKÁDA
SVISLE ŠACHTOU NAD STŘECHU
PROSTUP STŘECHOU Z POZINK.TRUBKY %%C150mm
PŘÍVOD SPALOVACÍHO VZDUCHU-KAŽDÝ KOTEL SAMOSTATNĚ
PLASTOVÉ POTRUBÍ Z FASÁDY %%C80mm, DĚLÉNÉ ODKOUŘENÍ
KOTLE KOTVENY DO NOSNÉ STĚNY
PŘÍPADNĚ OSAZENY NA MONTÁŽNÍM RÁMU OD VÝROBCE KOTLŮ 
viz. technický list UT č.1</t>
  </si>
  <si>
    <t>7099089.1</t>
  </si>
  <si>
    <t>Sada sifonu</t>
  </si>
  <si>
    <t>1679699444</t>
  </si>
  <si>
    <t>63015978</t>
  </si>
  <si>
    <t>Sada připojovacích kohoutů, R1", vč. připojení exp. nádoby a plnícího kohoutu</t>
  </si>
  <si>
    <t>-1057238280</t>
  </si>
  <si>
    <t>7738112223</t>
  </si>
  <si>
    <t>Plynový kohout s integrovaným protipožárním ventilem, R3/4"</t>
  </si>
  <si>
    <t>292068495</t>
  </si>
  <si>
    <t>7738320318</t>
  </si>
  <si>
    <t>Odlučovač nečistot s magnetem, vč. izolace, připojení 5/4" IG</t>
  </si>
  <si>
    <t>-1796459981</t>
  </si>
  <si>
    <t>7738504415</t>
  </si>
  <si>
    <t>Termohydraulický rozdělovač, max. 8 m3/h, vč. izolace, odvzdušnění a vypouštění, připojení 4x 2"</t>
  </si>
  <si>
    <t>350558690</t>
  </si>
  <si>
    <t>7738302158</t>
  </si>
  <si>
    <t>Konzole pro uchycení na zeď</t>
  </si>
  <si>
    <t>-181950569</t>
  </si>
  <si>
    <t>732219301</t>
  </si>
  <si>
    <t>Montáž ohříváku vody stojatého kombinovaného do 200 litrů</t>
  </si>
  <si>
    <t>1086094865</t>
  </si>
  <si>
    <t>Montáž ohříváků vody zásobníkových  stojatých kombinovaných do 200 l</t>
  </si>
  <si>
    <t>7735500671</t>
  </si>
  <si>
    <t>Zásobník teplé vody 200l - nepřímoohřívaný</t>
  </si>
  <si>
    <t>793571898</t>
  </si>
  <si>
    <t>reg001</t>
  </si>
  <si>
    <t xml:space="preserve">Montáž systémové regulace </t>
  </si>
  <si>
    <t>2047563542</t>
  </si>
  <si>
    <t>Montáž systémové regulace 
včetně prokabelování</t>
  </si>
  <si>
    <t>7738112317</t>
  </si>
  <si>
    <t>Regulační přístroj s venkovním čidlem</t>
  </si>
  <si>
    <t>1991216201</t>
  </si>
  <si>
    <t>Regulační přístroj s venkovním čidlem
včetně kabeláže</t>
  </si>
  <si>
    <t>7738503911</t>
  </si>
  <si>
    <t>Kaskádový modul až pro 4 kotle, vč. čidla</t>
  </si>
  <si>
    <t>-1765163085</t>
  </si>
  <si>
    <t>7738110138</t>
  </si>
  <si>
    <t>Modul pro směšovaný okruh, vč. čidla</t>
  </si>
  <si>
    <t>-58121761</t>
  </si>
  <si>
    <t>7735502288</t>
  </si>
  <si>
    <t>Sada čidla teplé vody, obsahuje čidlo TV Ø 6 mm, připojovací konektory a montážní materiál do jímky</t>
  </si>
  <si>
    <t>660895500</t>
  </si>
  <si>
    <t>zab001</t>
  </si>
  <si>
    <t>Montáž systému zabezpečení kotelny</t>
  </si>
  <si>
    <t>1983307403</t>
  </si>
  <si>
    <t>zab_d_001</t>
  </si>
  <si>
    <t>Systém zabezpečení kotelny - ústředna detekce IP54</t>
  </si>
  <si>
    <t>-562092237</t>
  </si>
  <si>
    <t>urp_m_001</t>
  </si>
  <si>
    <t>Montáž úpravny vody</t>
  </si>
  <si>
    <t>-255049502</t>
  </si>
  <si>
    <t>7738328644</t>
  </si>
  <si>
    <t>Demineralizační sada, obsahuje patronu s kapacitou 8000 l x °dH, náhradní náplň, připojovací sadu s měřičem vodivosti, elektronický vodoměr, izolaci a konzolu na stěnu</t>
  </si>
  <si>
    <t>-499123605</t>
  </si>
  <si>
    <t>odk001</t>
  </si>
  <si>
    <t>Montáž odkouření pro plynový kondenzační kotel</t>
  </si>
  <si>
    <t>380193766</t>
  </si>
  <si>
    <t>7736700773</t>
  </si>
  <si>
    <t>Připojovací kus pro dělené odkouření a nasávání vzduchu 2x DN80</t>
  </si>
  <si>
    <t>-641674642</t>
  </si>
  <si>
    <t>7738112654</t>
  </si>
  <si>
    <t>Koleno DN80, 87°</t>
  </si>
  <si>
    <t>-2075217913</t>
  </si>
  <si>
    <t>7738112652</t>
  </si>
  <si>
    <t>Trubka DN80, délka 2000 mm</t>
  </si>
  <si>
    <t>-25242285</t>
  </si>
  <si>
    <t>7738113243</t>
  </si>
  <si>
    <t>Sada pro sání vzduchu DN80, vč. krycí rozety, koncovky a 1000 mm trubky DN80</t>
  </si>
  <si>
    <t>1196878818</t>
  </si>
  <si>
    <t>87090022</t>
  </si>
  <si>
    <t>Sada odkouření pro 2 kotle DN125, plast</t>
  </si>
  <si>
    <t>-1016468040</t>
  </si>
  <si>
    <t>87090682</t>
  </si>
  <si>
    <t>Trubka revizní DN125</t>
  </si>
  <si>
    <t>2106918776</t>
  </si>
  <si>
    <t>87090313</t>
  </si>
  <si>
    <t>Koleno DN125, 87°</t>
  </si>
  <si>
    <t>-1772708721</t>
  </si>
  <si>
    <t>87090393</t>
  </si>
  <si>
    <t>Trubka DN125, délka 2000 mm</t>
  </si>
  <si>
    <t>-1083799461</t>
  </si>
  <si>
    <t>87090936</t>
  </si>
  <si>
    <t>Sada odkouření přes střechu, atyp provedení, nerezové odkouření DN125</t>
  </si>
  <si>
    <t>-1609683915</t>
  </si>
  <si>
    <t>Sada odkouření přes střechu, atyp provedení, nerezové odkouření DN125
min. 2 nad střechu objektu
včetně kotvení, přechodu na vnitřní plastové odkouření, prostupu střechou, a hlavice</t>
  </si>
  <si>
    <t>731244492</t>
  </si>
  <si>
    <t>Montáž kotle ocelového závěsného na plyn kondenzačního o výkonu do 20 kW</t>
  </si>
  <si>
    <t>1867170739</t>
  </si>
  <si>
    <t>Kotle ocelové teplovodní plynové závěsné kondenzační montáž kotlů kondenzačních ostatních typů o výkonu přes 14 do 20 kW
včetně montáže regulace a prokabelování</t>
  </si>
  <si>
    <t>PKN51</t>
  </si>
  <si>
    <t>Nástěnný kondenzační kotel 2-16,7kW, vč. regulačního přístroje s venkovním čidlem, sady sifonu a připojovacích kohoutů</t>
  </si>
  <si>
    <t>-365328559</t>
  </si>
  <si>
    <t>Nástěnný kondenzační kotel 2-16,7kW, vč. regulačního přístroje s venkovním čidlem, pokojového termostatu, sady sifonu a připojovacích kohoutů
PLYNOVÝ KONDENZAČNÍ KOTEL
VÝKON PŘI TEPLOTNÍM SPÁDU 80/60°C: 2-16,7 kW 
PŘÍKON 2,7-17kW
KOAXIÁLNÍ ODKOUŘENÍ %%C100mm/ %%C125mm 
SVISLE ŠACHTOU NAD STŘECHU
PROSTUP STŘECHOU Z POZINK.TRUBKY %%C150mm
viz. technický list UT č.1</t>
  </si>
  <si>
    <t>7738112222</t>
  </si>
  <si>
    <t>Plynový kohout s integrovaným protipožárním ventilem, R1/2"</t>
  </si>
  <si>
    <t>-971717410</t>
  </si>
  <si>
    <t>7738319548</t>
  </si>
  <si>
    <t>Odlučovač nečistot s magnetem Buderus, vč. izolace, vnitřní závit G1"</t>
  </si>
  <si>
    <t>-839955011</t>
  </si>
  <si>
    <t>Odlučovač nečistot s magnetem, vč. izolace, vnitřní závit G1"</t>
  </si>
  <si>
    <t>-334959910</t>
  </si>
  <si>
    <t>7738112666</t>
  </si>
  <si>
    <t>Trubka revizní DN80/125, 250 mm</t>
  </si>
  <si>
    <t>-141504835</t>
  </si>
  <si>
    <t>7738112646</t>
  </si>
  <si>
    <t>Trubka DN80/125, 1000 mm</t>
  </si>
  <si>
    <t>-957435955</t>
  </si>
  <si>
    <t>7738112647</t>
  </si>
  <si>
    <t>Trubka DN80/125, 2000 mm</t>
  </si>
  <si>
    <t>-455420555</t>
  </si>
  <si>
    <t>7738112660</t>
  </si>
  <si>
    <t>Sada odkouření přes střechu DO, 80/125 mm, hlavice 500 mm přes střechu</t>
  </si>
  <si>
    <t>-1350370330</t>
  </si>
  <si>
    <t>731109</t>
  </si>
  <si>
    <t>Revize komínu</t>
  </si>
  <si>
    <t>781764494</t>
  </si>
  <si>
    <t>998731102</t>
  </si>
  <si>
    <t>Přesun hmot tonážní pro kotelny v objektech v do 12 m</t>
  </si>
  <si>
    <t>1851321725</t>
  </si>
  <si>
    <t>Přesun hmot pro kotelny v objektech výšky přes 6 do 12 m</t>
  </si>
  <si>
    <t>732</t>
  </si>
  <si>
    <t>Ústřední vytápění - strojovny</t>
  </si>
  <si>
    <t>732111132</t>
  </si>
  <si>
    <t>Tělesa rozdělovačů a sběračů DN 125 z trub ocelových bezešvých</t>
  </si>
  <si>
    <t>262476729</t>
  </si>
  <si>
    <t>Rozdělovače a sběrače tělesa rozdělovačů a sběračů z ocelových trub bezešvých DN 125</t>
  </si>
  <si>
    <t>732111232</t>
  </si>
  <si>
    <t>Příplatek k rozdělovačům a sběračům za každých dalších 0,5 m tělesa DN 125</t>
  </si>
  <si>
    <t>-1665223234</t>
  </si>
  <si>
    <t>Rozdělovače a sběrače tělesa rozdělovačů a sběračů z ocelových trub bezešvých Příplatek k cenám za každých dalších i započatých 0,5 m délky tělesa DN 125</t>
  </si>
  <si>
    <t>732111314</t>
  </si>
  <si>
    <t>Trubková hrdla rozdělovačů a sběračů bez přírub DN 25</t>
  </si>
  <si>
    <t>-169088406</t>
  </si>
  <si>
    <t>732111315</t>
  </si>
  <si>
    <t>Trubková hrdla rozdělovačů a sběračů bez přírub DN 32</t>
  </si>
  <si>
    <t>251417753</t>
  </si>
  <si>
    <t>Rozdělovače a sběrače trubková hrdla rozdělovačů a sběračů bez přírub DN 32</t>
  </si>
  <si>
    <t>MATm00098</t>
  </si>
  <si>
    <t>Konzole na stěnu pro rozdělovač a sběrač</t>
  </si>
  <si>
    <t>1691617984</t>
  </si>
  <si>
    <t>732111318</t>
  </si>
  <si>
    <t>Trubková hrdla rozdělovačů a sběračů bez přírub DN 50</t>
  </si>
  <si>
    <t>-1968143678</t>
  </si>
  <si>
    <t>Rozdělovače a sběrače trubková hrdla rozdělovačů a sběračů bez přírub DN 50</t>
  </si>
  <si>
    <t>732199100</t>
  </si>
  <si>
    <t>Montáž orientačních štítků</t>
  </si>
  <si>
    <t>-814329203</t>
  </si>
  <si>
    <t>732331102</t>
  </si>
  <si>
    <t>Nádoba tlaková expanzní pro solární, topnou a chladící soustavu s membránou závitové připojení PN 1,0 o objemu 12 l</t>
  </si>
  <si>
    <t>122364300</t>
  </si>
  <si>
    <t>Nádoby expanzní tlakové pro solární, topné a chladicí soustavy s membránou bez pojistného ventilu se závitovým připojením PN 1,0 o objemu 12 l</t>
  </si>
  <si>
    <t>732331103</t>
  </si>
  <si>
    <t>Nádoba tlaková expanzní pro solární, topnou a chladící soustavu s membránou závitové připojení PN 1,0 o objemu 18 l</t>
  </si>
  <si>
    <t>-113715343</t>
  </si>
  <si>
    <t>Nádoby expanzní tlakové pro solární, topné a chladicí soustavy s membránou bez pojistného ventilu se závitovým připojením PN 1,0 o objemu 18 l</t>
  </si>
  <si>
    <t>732331108</t>
  </si>
  <si>
    <t>Nádoba tlaková expanzní pro solární, topnou a chladící soustavu s membránou závitové připojení PN 1,0 o objemu 100 l</t>
  </si>
  <si>
    <t>-1756960407</t>
  </si>
  <si>
    <t>Nádoby expanzní tlakové pro solární, topné a chladicí soustavy s membránou bez pojistného ventilu se závitovým připojením PN 1,0 o objemu 100 l</t>
  </si>
  <si>
    <t>484265567</t>
  </si>
  <si>
    <t>Servisní armatura k exp. 1" D+M</t>
  </si>
  <si>
    <t>161117462</t>
  </si>
  <si>
    <t>Servisní armatura k exp. 3/4" D+M</t>
  </si>
  <si>
    <t>732421404</t>
  </si>
  <si>
    <t>Čerpadlo teplovodní mokroběžné závitové oběhové DN 25 výtlak do 4,0 m průtok 2,5 m3/h pro vytápění</t>
  </si>
  <si>
    <t>-2104324724</t>
  </si>
  <si>
    <t>Čerpadla teplovodní závitová mokroběžná oběhová pro teplovodní vytápění (elektronicky řízená) PN 10, do 110°C DN přípojky/dopravní výška H (m) - čerpací výkon Q (m3/h) DN 25 / do 4,0 m / 2,5 m3/h</t>
  </si>
  <si>
    <t>732421411</t>
  </si>
  <si>
    <t>Čerpadlo teplovodní mokroběžné závitové oběhové DN 25 výtlak do 6,0 m průtok 2,5 m3/h pro vytápění</t>
  </si>
  <si>
    <t>742695825</t>
  </si>
  <si>
    <t>Čerpadla teplovodní závitová mokroběžná oběhová pro teplovodní vytápění (elektronicky řízená) PN 10, do 110°C DN přípojky/dopravní výška H (m) - čerpací výkon Q (m3/h) DN 25 / do 6,0 m / 2,5 m3/h</t>
  </si>
  <si>
    <t>732421416</t>
  </si>
  <si>
    <t>Čerpadlo teplovodní mokroběžné závitové oběhové DN 25 výtlak do 6,0 m průtok 7,0 m3/h pro vytápění</t>
  </si>
  <si>
    <t>1123474846</t>
  </si>
  <si>
    <t>Čerpadla teplovodní závitová mokroběžná oběhová pro teplovodní vytápění (elektronicky řízená) PN 10, do 110°C DN přípojky/dopravní výška H (m) - čerpací výkon Q (m3/h) DN 25 / do 6,0 m / 7,0 m3/h</t>
  </si>
  <si>
    <t>998732102</t>
  </si>
  <si>
    <t>Přesun hmot tonážní pro strojovny v objektech v do 12 m</t>
  </si>
  <si>
    <t>-843514652</t>
  </si>
  <si>
    <t>Přesun hmot pro strojovny stanovený z hmotnosti přesunovaného materiálu vodorovná dopravní vzdálenost do 50 m v objektech výšky přes 6 do 12 m</t>
  </si>
  <si>
    <t>733</t>
  </si>
  <si>
    <t>Ústřední vytápění - rozvodné potrubí</t>
  </si>
  <si>
    <t>733120815</t>
  </si>
  <si>
    <t>Demontáž potrubí ocelového hladkého do D 38</t>
  </si>
  <si>
    <t>-53076995</t>
  </si>
  <si>
    <t>Demontáž potrubí z trubek ocelových hladkých D do 38</t>
  </si>
  <si>
    <t>733120819</t>
  </si>
  <si>
    <t>Demontáž potrubí ocelového hladkého do D 60,3</t>
  </si>
  <si>
    <t>-1831193005</t>
  </si>
  <si>
    <t>Demontáž potrubí z trubek ocelových hladkých D přes 38 do 60,3</t>
  </si>
  <si>
    <t>733193810</t>
  </si>
  <si>
    <t>Rozřezání konzoly, podpěry nebo výložníku pro potrubí z L profilu do 50x50x5 mm</t>
  </si>
  <si>
    <t>378316611</t>
  </si>
  <si>
    <t>Demontáž příslušenství potrubí rozřezání konzol, podpěr a výložníků pro potrubí z úhelníků L do 50x50x5 mm</t>
  </si>
  <si>
    <t>733193820</t>
  </si>
  <si>
    <t>Rozřezání konzoly, podpěry nebo výložníku pro potrubí z L profilu do 80x80x8 mm</t>
  </si>
  <si>
    <t>-1501763150</t>
  </si>
  <si>
    <t>Demontáž příslušenství potrubí rozřezání konzol, podpěr a výložníků pro potrubí z úhelníků L přes 50x50x5 do 80x80x8 mm</t>
  </si>
  <si>
    <t>733223301</t>
  </si>
  <si>
    <t>Potrubí měděné tvrdé spojované lisováním D 15x1 mm</t>
  </si>
  <si>
    <t>83781227</t>
  </si>
  <si>
    <t>Potrubí z trubek měděných tvrdých spojovaných lisováním [mapress] DN 12
15x1</t>
  </si>
  <si>
    <t>1,1*2*(46*3+11+1,6+2,3+1,6+6,5+4,3+4+8,3+2+1+2+2,5*11+7+13+2,5*3+5+6+2+2+19+2+2+38*1+8,3+2+1*4+2*3+3,1)</t>
  </si>
  <si>
    <t>1,1*2*(11*1+9,5+5+3+3+3)</t>
  </si>
  <si>
    <t>733223302</t>
  </si>
  <si>
    <t>Potrubí měděné tvrdé spojované lisováním D 18x1 mm</t>
  </si>
  <si>
    <t>-602461604</t>
  </si>
  <si>
    <t>Potrubí z trubek měděných tvrdých spojovaných lisováním [mapress] DN 15
18x1</t>
  </si>
  <si>
    <t>1,1*2*(5)</t>
  </si>
  <si>
    <t>733223303</t>
  </si>
  <si>
    <t>Potrubí měděné tvrdé spojované lisováním D 22x1 mm</t>
  </si>
  <si>
    <t>1668470163</t>
  </si>
  <si>
    <t>Potrubí z trubek měděných tvrdých spojovaných lisováním [mapress] DN 20
22x1</t>
  </si>
  <si>
    <t>1,1*2*(3,4+11+3+3)</t>
  </si>
  <si>
    <t>733223304</t>
  </si>
  <si>
    <t>Potrubí měděné tvrdé spojované lisováním D 28x1,5 mm</t>
  </si>
  <si>
    <t>-2069553271</t>
  </si>
  <si>
    <t>Potrubí z trubek měděných tvrdých spojovaných lisováním [mapress] DN 25
28x1</t>
  </si>
  <si>
    <t>1,1*2*(7+3+4)</t>
  </si>
  <si>
    <t>733223305</t>
  </si>
  <si>
    <t>Potrubí měděné tvrdé spojované lisováním D 35x1,5 mm</t>
  </si>
  <si>
    <t>-700794389</t>
  </si>
  <si>
    <t>Potrubí z trubek měděných tvrdých spojovaných lisováním [mapress] DN 32
35x1,5</t>
  </si>
  <si>
    <t>733223306</t>
  </si>
  <si>
    <t>Potrubí měděné tvrdé spojované lisováním D 42x1,5 mm</t>
  </si>
  <si>
    <t>2130038342</t>
  </si>
  <si>
    <t>Potrubí z trubek měděných tvrdých spojovaných lisováním [mapress] DN 40
42x1,5</t>
  </si>
  <si>
    <t>733223307</t>
  </si>
  <si>
    <t>Potrubí měděné tvrdé spojované lisováním D 54x2 mm</t>
  </si>
  <si>
    <t>2069207203</t>
  </si>
  <si>
    <t>Potrubí z trubek měděných tvrdých spojovaných lisováním [mapress] DN 50
54x2</t>
  </si>
  <si>
    <t>733223309</t>
  </si>
  <si>
    <t>Potrubí měděné tvrdé spojované lisováním D 64x2 mm</t>
  </si>
  <si>
    <t>819990980</t>
  </si>
  <si>
    <t>Potrubí z trubek měděných tvrdých spojovaných lisováním PN 16, T= +110°C Ø 64/2</t>
  </si>
  <si>
    <t>733231112</t>
  </si>
  <si>
    <t>Kompenzátor pro měděné potrubíí D 18 tvaru U s hladkými ohyby s konci na vnitřní pájen</t>
  </si>
  <si>
    <t>106019227</t>
  </si>
  <si>
    <t>Kompenzátory pro měděné potrubí  tvaru U s hladkými ohyby s konci na vnitřní pájení D 18</t>
  </si>
  <si>
    <t>733231115</t>
  </si>
  <si>
    <t>Kompenzátor pro měděné potrubí D 28 tvaru U s hladkými ohyby s konci na vnitřní pájení</t>
  </si>
  <si>
    <t>633377983</t>
  </si>
  <si>
    <t>Kompenzátory pro měděné potrubí  tvaru U s hladkými ohyby s konci na vnitřní pájení D 28</t>
  </si>
  <si>
    <t>733231116</t>
  </si>
  <si>
    <t>Kompenzátor pro měděné potrubí D 35 tvaru U s hladkými ohyby s konci na vnitřní pájení</t>
  </si>
  <si>
    <t>-1717371806</t>
  </si>
  <si>
    <t>Kompenzátory pro měděné potrubí  tvaru U s hladkými ohyby s konci na vnitřní pájení D 35</t>
  </si>
  <si>
    <t>733231117</t>
  </si>
  <si>
    <t>Kompenzátor pro měděné potrubíí D 42 tvaru U s hladkými ohyby s konci na vnitřní pájen</t>
  </si>
  <si>
    <t>188112306</t>
  </si>
  <si>
    <t>Kompenzátory pro měděné potrubí  tvaru U s hladkými ohyby s konci na vnitřní pájení D 42</t>
  </si>
  <si>
    <t>733231118</t>
  </si>
  <si>
    <t>Kompenzátor pro měděné potrubí D 54 tvaru U s hladkými ohyby s konci na vnitřní pájení</t>
  </si>
  <si>
    <t>-2118083245</t>
  </si>
  <si>
    <t>Kompenzátory pro měděné potrubí  tvaru U s hladkými ohyby s konci na vnitřní pájení D 54</t>
  </si>
  <si>
    <t>733231119</t>
  </si>
  <si>
    <t>Kompenzátor pro měděné potrubí D 64 tvaru U s hladkými ohyby s konci na vnitřní pájení</t>
  </si>
  <si>
    <t>484428773</t>
  </si>
  <si>
    <t>Kompenzátory pro měděné potrubí  tvaru U s hladkými ohyby s konci na vnitřní pájení D 64</t>
  </si>
  <si>
    <t>733890801</t>
  </si>
  <si>
    <t>Přemístění potrubí demontovaného vodorovně do 100 m v objektech výšky do 6 m</t>
  </si>
  <si>
    <t>-199693991</t>
  </si>
  <si>
    <t>Vnitrostaveništní přemístění vybouraných (demontovaných) hmot rozvodů potrubí vodorovně do 100 m v objektech výšky do 6 m</t>
  </si>
  <si>
    <t>998733102</t>
  </si>
  <si>
    <t>Přesun hmot tonážní pro rozvody potrubí v objektech v do 12 m</t>
  </si>
  <si>
    <t>-1449367075</t>
  </si>
  <si>
    <t>Přesun hmot pro rozvody potrubí stanovený z hmotnosti přesunovaného materiálu vodorovná dopravní vzdálenost do 50 m v objektech výšky přes 6 do 12 m</t>
  </si>
  <si>
    <t>734</t>
  </si>
  <si>
    <t>Ústřední vytápění - armatury</t>
  </si>
  <si>
    <t>484265568.1</t>
  </si>
  <si>
    <t>Termostatická hlavice, kapal.náplň, pro veřejné prostory</t>
  </si>
  <si>
    <t>1325022160</t>
  </si>
  <si>
    <t>Termostatická hlavice, kapal.náplň, pro veřejné prostory 
- plynulé nastavení teploty speciálním klíčem bez demontáže ochranné krytky
- kapalinou plněné čidlo
- ochranná krytka neomezeně otočná</t>
  </si>
  <si>
    <t>734111414</t>
  </si>
  <si>
    <t>Ventil přírubový uzavírací přímý DN 50 PN 16 do 300°C ovládaný ručně</t>
  </si>
  <si>
    <t>-1542877900</t>
  </si>
  <si>
    <t>Ventily uzavírací přírubové  přímé ovládané ručně PN 16 do 300°C (V 30 111 616) DN 50</t>
  </si>
  <si>
    <t>734111416</t>
  </si>
  <si>
    <t>Ventil přírubový uzavírací přímý DN 65 PN 16 do 300°C ovládaný ručně</t>
  </si>
  <si>
    <t>948233629</t>
  </si>
  <si>
    <t>Ventily uzavírací přírubové  přímé ovládané ručně PN 16 do 300°C (V 30 111 616) DN 65</t>
  </si>
  <si>
    <t>734200823</t>
  </si>
  <si>
    <t>Demontáž armatury závitové se dvěma závity do G 6/4</t>
  </si>
  <si>
    <t>-1903265173</t>
  </si>
  <si>
    <t>Demontáž armatur závitových  se dvěma závity přes 1 do G 6/4</t>
  </si>
  <si>
    <t>734211120</t>
  </si>
  <si>
    <t>Ventil závitový odvzdušňovací G 1/2 PN 14 do 120°C automatický</t>
  </si>
  <si>
    <t>-376648332</t>
  </si>
  <si>
    <t>Ventily odvzdušňovací závitové automatické PN 14 do 120 st.C (R 99 Giacomini) G 1/2</t>
  </si>
  <si>
    <t>734221545e1</t>
  </si>
  <si>
    <t>Termostatický radiátorový ventil s automatickým omezením průtoku G 1/2 PN 16 do 110°C bez hlavice ovládání</t>
  </si>
  <si>
    <t>945801447</t>
  </si>
  <si>
    <t>Termostatický ventil je vybaven unikátním regulátorem průtoku, který pracuje zcela automaticky. Požadovaný průtok lze přímo nastavit na tělese termostatického ventilu nastavením odpovídající hodnoty na stupnici. Hydraulické vyvážení topného okruhu tak lze provést velmi snadno a rychle. Automatický omezovač průtoku integrovaný v tělese termostatického ventilu zajistí omezení maximálního průtoku dle nastavené hodnoty odpovídající požadovanému výkonu otopného tělesa. Ventil reguluje průtok nezávisle na diferenční tlaku.
Rozsah průtoku od 10 do 150 l/h</t>
  </si>
  <si>
    <t>734242411</t>
  </si>
  <si>
    <t>Ventil závitový zpětný přímý G 3/8 PN 16 do 110°C</t>
  </si>
  <si>
    <t>298390811</t>
  </si>
  <si>
    <t>Ventily zpětné závitové PN 16 do 110 st.C (R60 Giacomini) přímé G 3/8</t>
  </si>
  <si>
    <t>734242413</t>
  </si>
  <si>
    <t>Ventil závitový zpětný přímý G 3/4 PN 16 do 110°C</t>
  </si>
  <si>
    <t>341032711</t>
  </si>
  <si>
    <t>Ventily zpětné závitové PN 16 do 110 st.C (R60 Giacomini) přímé G 3/4</t>
  </si>
  <si>
    <t>734242414</t>
  </si>
  <si>
    <t>Ventil závitový zpětný přímý G 1 PN 16 do 110°C</t>
  </si>
  <si>
    <t>-1806904848</t>
  </si>
  <si>
    <t>Ventily zpětné závitové PN 16 do 110 st.C (R60 Giacomini) přímé G 1</t>
  </si>
  <si>
    <t>734242415</t>
  </si>
  <si>
    <t>Ventil závitový zpětný přímý G 5/4 PN 16 do 110°C</t>
  </si>
  <si>
    <t>-1964950931</t>
  </si>
  <si>
    <t>Ventily zpětné závitové PN 16 do 110 st.C (R60 Giacomini) přímé G 5/4</t>
  </si>
  <si>
    <t>734242416</t>
  </si>
  <si>
    <t>Ventil závitový zpětný přímý G 6/4 PN 16 do 110°C</t>
  </si>
  <si>
    <t>-1233244022</t>
  </si>
  <si>
    <t>Ventily zpětné závitové PN 16 do 110 st.C (R60 Giacomini) přímé G 6/4</t>
  </si>
  <si>
    <t>734242417</t>
  </si>
  <si>
    <t>Ventil závitový zpětný přímý G 2 PN 16 do 110°C</t>
  </si>
  <si>
    <t>2004426209</t>
  </si>
  <si>
    <t>Ventily zpětné závitové PN 16 do 110°C přímé G 2</t>
  </si>
  <si>
    <t>734251212</t>
  </si>
  <si>
    <t>Ventil závitový pojistný rohový G 3/4 provozní tlak od 2,5 do 6 barů</t>
  </si>
  <si>
    <t>506664170</t>
  </si>
  <si>
    <t>Ventily pojistné závitové a čepové rohové provozní tlak od 2,5 do 6 bar G 3/4</t>
  </si>
  <si>
    <t>734261233</t>
  </si>
  <si>
    <t>Šroubení topenářské přímé/rohové G 1/2 PN 16 do 120°C</t>
  </si>
  <si>
    <t>1085917360</t>
  </si>
  <si>
    <t>Šroubení topenářské PN 16 do 120°C přímé/rohové G 1/2</t>
  </si>
  <si>
    <t>734291123</t>
  </si>
  <si>
    <t>Kohout plnící a vypouštěcí G 1/2 PN 10 do 90°C závitový</t>
  </si>
  <si>
    <t>-1495903416</t>
  </si>
  <si>
    <t>Ostatní armatury kohouty plnicí a vypouštěcí PN 10 do 110 st.C</t>
  </si>
  <si>
    <t>734291273</t>
  </si>
  <si>
    <t>Filtr závitový přímý G 3/4 PN 30 do 110°C s vnitřními závity a integrovaným magnetem</t>
  </si>
  <si>
    <t>-1119530527</t>
  </si>
  <si>
    <t>Ostatní armatury filtry závitové PN 30 do 110°C přímé s vnitřními závity a integrovaným magnetem G 3/4</t>
  </si>
  <si>
    <t>734291274</t>
  </si>
  <si>
    <t>Filtr závitový přímý G 1 PN 30 do 110°C s vnitřními závity a integrovaným magnetem</t>
  </si>
  <si>
    <t>-503166370</t>
  </si>
  <si>
    <t>Ostatní armatury filtry závitové PN 30 do 110°C přímé s vnitřními závity a integrovaným magnetem G 1</t>
  </si>
  <si>
    <t>734291275</t>
  </si>
  <si>
    <t>Filtr závitový přímý G 1 1/4 PN 30 do 110°C s vnitřními závity a integrovaným magnetem</t>
  </si>
  <si>
    <t>-800255358</t>
  </si>
  <si>
    <t>Ostatní armatury filtry závitové PN 30 do 110°C přímé s vnitřními závity a integrovaným magnetem G 1 1/4</t>
  </si>
  <si>
    <t>734291277</t>
  </si>
  <si>
    <t>Filtr závitový přímý G 2 PN 30 do 110°C s vnitřními závity a integrovaným magnetem</t>
  </si>
  <si>
    <t>-1352790292</t>
  </si>
  <si>
    <t>Ostatní armatury filtry závitové PN 30 do 110°C přímé s vnitřními závity a integrovaným magnetem G 2</t>
  </si>
  <si>
    <t>734292712</t>
  </si>
  <si>
    <t>Kohout kulový přímý G 3/8 PN 42 do 185°C vnitřní závit</t>
  </si>
  <si>
    <t>-286642098</t>
  </si>
  <si>
    <t>Ostatní armatury kulové kohouty PN 42 do 185 st.C přímé vnitřní závit (R 250 D Giacomini) G 3/8</t>
  </si>
  <si>
    <t>734292714</t>
  </si>
  <si>
    <t>Kohout kulový přímý G 3/4 PN 42 do 185°C vnitřní závit</t>
  </si>
  <si>
    <t>-1569033134</t>
  </si>
  <si>
    <t>Ostatní armatury kulové kohouty PN 42 do 185 st.C přímé vnitřní závit (R 250 D Giacomini) G 3/4</t>
  </si>
  <si>
    <t>734292715</t>
  </si>
  <si>
    <t>Kohout kulový přímý G 1 PN 42 do 185°C vnitřní závit</t>
  </si>
  <si>
    <t>1143191102</t>
  </si>
  <si>
    <t>Ostatní armatury kulové kohouty PN 42 do 185 st.C přímé vnitřní závit (R 250 D Giacomini) G 1</t>
  </si>
  <si>
    <t>734292716</t>
  </si>
  <si>
    <t>Kohout kulový přímý G 1 1/4 PN 42 do 185°C vnitřní závit</t>
  </si>
  <si>
    <t>391116526</t>
  </si>
  <si>
    <t>Ostatní armatury kulové kohouty PN 42 do 185 st.C přímé vnitřní závit (R 250 D Giacomini) G 1 1/4</t>
  </si>
  <si>
    <t>734292717</t>
  </si>
  <si>
    <t>Kohout kulový přímý G 1 1/2 PN 42 do 185°C vnitřní závit</t>
  </si>
  <si>
    <t>1092780706</t>
  </si>
  <si>
    <t>Ostatní armatury kulové kohouty PN 42 do 185 st.C přímé vnitřní závit (R 250 D Giacomini) G 1 1/2</t>
  </si>
  <si>
    <t>734295021</t>
  </si>
  <si>
    <t>Směšovací ventil otopných a chladicích systémů závitový třícestný G 3/4" se servomotorem</t>
  </si>
  <si>
    <t>1337314015</t>
  </si>
  <si>
    <t>Směšovací armatury závitové trojcestné se servomotorem DN 20</t>
  </si>
  <si>
    <t>734295022</t>
  </si>
  <si>
    <t>Směšovací ventil otopných a chladicích systémů závitový třícestný G 1" se servomotorem</t>
  </si>
  <si>
    <t>2066118260</t>
  </si>
  <si>
    <t>Směšovací armatury otopných a chladících systémů ventily závitové PN 10 T= 120°C třícestné se servomotorem G 1</t>
  </si>
  <si>
    <t>734411102</t>
  </si>
  <si>
    <t>Teploměr technický s pevným stonkem a jímkou zadní připojení průměr 63 mm délky 75 mm</t>
  </si>
  <si>
    <t>-1924331878</t>
  </si>
  <si>
    <t>734421112</t>
  </si>
  <si>
    <t>Tlakoměr s pevným stonkem a zpětnou klapkou tlak 0-16 bar průměr 63 mm zadní připojení</t>
  </si>
  <si>
    <t>-1546712013</t>
  </si>
  <si>
    <t>734494213</t>
  </si>
  <si>
    <t>Návarek s trubkovým závitem G 1/2</t>
  </si>
  <si>
    <t>-2004278949</t>
  </si>
  <si>
    <t>Měřicí armatury návarky s trubkovým závitem G 1/2</t>
  </si>
  <si>
    <t>734494214</t>
  </si>
  <si>
    <t>Návarek s trubkovým závitem G 3/4</t>
  </si>
  <si>
    <t>-649075565</t>
  </si>
  <si>
    <t>Měřicí armatury návarky s trubkovým závitem G 3/4</t>
  </si>
  <si>
    <t>734890801</t>
  </si>
  <si>
    <t>Přemístění demontovaných armatur vodorovně do 100 m v objektech výšky do 6 m</t>
  </si>
  <si>
    <t>-1367497767</t>
  </si>
  <si>
    <t>Vnitrostaveništní přemístění vybouraných (demontovaných) hmot armatur  vodorovně do 100 m v objektech výšky do 6 m</t>
  </si>
  <si>
    <t>998734102</t>
  </si>
  <si>
    <t>Přesun hmot tonážní pro armatury v objektech v do 12 m</t>
  </si>
  <si>
    <t>-1368819615</t>
  </si>
  <si>
    <t>Přesun hmot pro armatury stanovený z hmotnosti přesunovaného materiálu vodorovná dopravní vzdálenost do 50 m v objektech výšky přes 6 do 12 m</t>
  </si>
  <si>
    <t>735</t>
  </si>
  <si>
    <t>Ústřední vytápění - otopná tělesa</t>
  </si>
  <si>
    <t>735000912</t>
  </si>
  <si>
    <t>Vyregulování ventilu nebo kohoutu dvojregulačního s termostatickým ovládáním</t>
  </si>
  <si>
    <t>1599392319</t>
  </si>
  <si>
    <t>Regulace otopného systému při opravách vyregulování dvojregulačních ventilů a kohoutů s termostatickým ovládáním</t>
  </si>
  <si>
    <t>735151171</t>
  </si>
  <si>
    <t>Otopné těleso panelové jednodeskové bez přídavné přestupní plochy výška/délka 600/400 mm výkon 242 W</t>
  </si>
  <si>
    <t>1940253500</t>
  </si>
  <si>
    <t>Otopná tělesa panelová jednodesková PN 1,0 MPa, T do 110°C bez přídavné přestupní plochy výšky tělesa 600 mm stavební délky / výkonu 400 mm / 242 W</t>
  </si>
  <si>
    <t>735151275</t>
  </si>
  <si>
    <t>Otopné těleso panelové jednodeskové 1 přídavná přestupní plocha výška/délka 600/800 mm výkon 802 W</t>
  </si>
  <si>
    <t>219636483</t>
  </si>
  <si>
    <t>Otopná tělesa panelová jednodesková PN 1,0 MPa, T do 110°C s jednou přídavnou přestupní plochou výšky tělesa 600 mm stavební délky / výkonu 800 mm / 802 W</t>
  </si>
  <si>
    <t>735151472</t>
  </si>
  <si>
    <t>Otopné těleso panelové dvoudeskové 1 přídavná přestupní plocha výška/délka 600/500 mm výkon 644 W</t>
  </si>
  <si>
    <t>1407386533</t>
  </si>
  <si>
    <t>Otopná tělesa panelová dvoudesková PN 1,0 MPa, T do 110°C s jednou přídavnou přestupní plochou výšky tělesa 600 mm stavební délky / výkonu 500 mm / 644 W</t>
  </si>
  <si>
    <t>735151473</t>
  </si>
  <si>
    <t>Otopné těleso panelové dvoudeskové 1 přídavná přestupní plocha výška/délka 600/600 mm výkon 773 W</t>
  </si>
  <si>
    <t>-1548247233</t>
  </si>
  <si>
    <t>Otopná tělesa panelová dvoudesková PN 1,0 MPa, T do 110°C s jednou přídavnou přestupní plochou výšky tělesa 600 mm stavební délky / výkonu 600 mm / 773 W</t>
  </si>
  <si>
    <t>735151474</t>
  </si>
  <si>
    <t>Otopné těleso panelové dvoudeskové 1 přídavná přestupní plocha výška/délka 600/700 mm výkon 902 W</t>
  </si>
  <si>
    <t>1788320684</t>
  </si>
  <si>
    <t>Otopná tělesa panelová dvoudesková PN 1,0 MPa, T do 110°C s jednou přídavnou přestupní plochou výšky tělesa 600 mm stavební délky / výkonu 700 mm / 902 W</t>
  </si>
  <si>
    <t>735151475</t>
  </si>
  <si>
    <t>Otopné těleso panelové dvoudeskové 1 přídavná přestupní plocha výška/délka 600/800 mm výkon 1030 W</t>
  </si>
  <si>
    <t>-938783586</t>
  </si>
  <si>
    <t>Otopná tělesa panelová dvoudesková PN 1,0 MPa, T do 110°C s jednou přídavnou přestupní plochou výšky tělesa 600 mm stavební délky / výkonu 800 mm / 1030 W</t>
  </si>
  <si>
    <t>735151476</t>
  </si>
  <si>
    <t>Otopné těleso panelové dvoudeskové 1 přídavná přestupní plocha výška/délka 600/900 mm výkon 1159 W</t>
  </si>
  <si>
    <t>-1274554309</t>
  </si>
  <si>
    <t>Otopná tělesa panelová dvoudesková PN 1,0 MPa, T do 110°C s jednou přídavnou přestupní plochou výšky tělesa 600 mm stavební délky / výkonu 900 mm / 1159 W</t>
  </si>
  <si>
    <t>735151477</t>
  </si>
  <si>
    <t>Otopné těleso panelové dvoudeskové 1 přídavná přestupní plocha výška/délka 600/1000 mm výkon 1288 W</t>
  </si>
  <si>
    <t>1748138495</t>
  </si>
  <si>
    <t>Otopná tělesa panelová dvoudesková PN 1,0 MPa, T do 110°C s jednou přídavnou přestupní plochou výšky tělesa 600 mm stavební délky / výkonu 1000 mm / 1288 W</t>
  </si>
  <si>
    <t>735151479</t>
  </si>
  <si>
    <t>Otopné těleso panelové dvoudeskové 1 přídavná přestupní plocha výška/délka 600/1200 mm výkon 1546 W</t>
  </si>
  <si>
    <t>-1415314668</t>
  </si>
  <si>
    <t>Otopná tělesa panelová dvoudesková PN 1,0 MPa, T do 110°C s jednou přídavnou přestupní plochou výšky tělesa 600 mm stavební délky / výkonu 1200 mm / 1546 W</t>
  </si>
  <si>
    <t>735151480</t>
  </si>
  <si>
    <t>Otopné těleso panelové dvoudeskové 1 přídavná přestupní plocha výška/délka 600/1400 mm výkon 1803 W</t>
  </si>
  <si>
    <t>554914580</t>
  </si>
  <si>
    <t>Otopná tělesa panelová dvoudesková PN 1,0 MPa, T do 110°C s jednou přídavnou přestupní plochou výšky tělesa 600 mm stavební délky / výkonu 1400 mm / 1803 W</t>
  </si>
  <si>
    <t>735151481</t>
  </si>
  <si>
    <t>Otopné těleso panelové dvoudeskové 1 přídavná přestupní plocha výška/délka 600/1600 mm výkon 2061 W</t>
  </si>
  <si>
    <t>-382425711</t>
  </si>
  <si>
    <t>Otopná tělesa panelová dvoudesková PN 1,0 MPa, T do 110°C s jednou přídavnou přestupní plochou výšky tělesa 600 mm stavební délky / výkonu 1600 mm / 2061 W</t>
  </si>
  <si>
    <t>735151482</t>
  </si>
  <si>
    <t>Otopné těleso panelové dvoudeskové 1 přídavná přestupní plocha výška/délka 600/1800 mm výkon 2318 W</t>
  </si>
  <si>
    <t>-1932294690</t>
  </si>
  <si>
    <t>Otopná tělesa panelová dvoudesková PN 1,0 MPa, T do 110°C s jednou přídavnou přestupní plochou výšky tělesa 600 mm stavební délky / výkonu 1800 mm / 2318 W</t>
  </si>
  <si>
    <t>735151483v2</t>
  </si>
  <si>
    <t>Otopné těleso panelové dvoudeskové 1 přídavná přestupní plocha výška/délka 600/2300 mm</t>
  </si>
  <si>
    <t>1285121046</t>
  </si>
  <si>
    <t>Otopná tělesa panelová dvoudesková PN 1,0 MPa, T do 110°C s jednou přídavnou přestupní plochou výšky tělesa 600 mm stavební délky / výkonu 2300 mm</t>
  </si>
  <si>
    <t>735151577</t>
  </si>
  <si>
    <t>Otopné těleso panelové dvoudeskové 2 přídavné přestupní plochy výška/délka 600/1000 mm výkon 1679 W</t>
  </si>
  <si>
    <t>-993118777</t>
  </si>
  <si>
    <t>Otopná tělesa panelová dvoudesková PN 1,0 MPa, T do 110°C se dvěma přídavnými přestupními plochami výšky tělesa 600 mm stavební délky / výkonu 1000 mm / 1679 W</t>
  </si>
  <si>
    <t>735151580</t>
  </si>
  <si>
    <t>Otopné těleso panelové dvoudeskové 2 přídavné přestupní plochy výška/délka 600/1400 mm výkon 2351 W</t>
  </si>
  <si>
    <t>1952315443</t>
  </si>
  <si>
    <t>Otopná tělesa panelová dvoudesková PN 1,0 MPa, T do 110°C se dvěma přídavnými přestupními plochami výšky tělesa 600 mm stavební délky / výkonu 1400 mm / 2351 W</t>
  </si>
  <si>
    <t>735151581</t>
  </si>
  <si>
    <t>Otopné těleso panelové dvoudeskové 2 přídavné přestupní plochy výška/délka 600/1600 mm výkon 2686 W</t>
  </si>
  <si>
    <t>17485366</t>
  </si>
  <si>
    <t>Otopná tělesa panelová dvoudesková PN 1,0 MPa, T do 110°C se dvěma přídavnými přestupními plochami výšky tělesa 600 mm stavební délky / výkonu 1600 mm / 2686 W</t>
  </si>
  <si>
    <t>735151582</t>
  </si>
  <si>
    <t>Otopné těleso panelové dvoudeskové 2 přídavné přestupní plochy výška/délka 600/1800 mm výkon 3022 W</t>
  </si>
  <si>
    <t>-471528695</t>
  </si>
  <si>
    <t>Otopná tělesa panelová dvoudesková PN 1,0 MPa, T do 110°C se dvěma přídavnými přestupními plochami výšky tělesa 600 mm stavební délky / výkonu 1800 mm / 3022 W</t>
  </si>
  <si>
    <t>735151621</t>
  </si>
  <si>
    <t>Otopné těleso panelové třídeskové 3 přídavné přestupní plochy výška/délka 200/1600 mm výkon</t>
  </si>
  <si>
    <t>-365411114</t>
  </si>
  <si>
    <t>Otopná tělesa panelová třídesková PN 1,0 MPa, T do 110°C se třemi přídavnými přestupními plochami výšky tělesa 200 mm stavební délky / výkonu 1600 mm</t>
  </si>
  <si>
    <t>735151622</t>
  </si>
  <si>
    <t>Otopné těleso panelové třídeskové 3 přídavné přestupní plochy výška/délka 200/1800 mm</t>
  </si>
  <si>
    <t>1454399338</t>
  </si>
  <si>
    <t>Otopná tělesa panelová třídesková PN 1,0 MPa, T do 110°C se třemi přídavnými přestupními plochami výšky tělesa 200 mm stavební délky / výkonu 1800 mm</t>
  </si>
  <si>
    <t>735151660</t>
  </si>
  <si>
    <t>Otopné těleso panelové třídeskové 3 přídavné přestupní plochy výška/délka 500/1400 mm výkon 2911 W</t>
  </si>
  <si>
    <t>302506488</t>
  </si>
  <si>
    <t>Otopná tělesa panelová třídesková PN 1,0 MPa, T do 110°C se třemi přídavnými přestupními plochami výšky tělesa 500 mm stavební délky / výkonu 1400 mm / 2911 W</t>
  </si>
  <si>
    <t>735151661</t>
  </si>
  <si>
    <t>Otopné těleso panelové třídeskové 3 přídavné přestupní plochy výška/délka 500/1600 mm výkon 3326 W</t>
  </si>
  <si>
    <t>-1446006942</t>
  </si>
  <si>
    <t>Otopná tělesa panelová třídesková PN 1,0 MPa, T do 110°C se třemi přídavnými přestupními plochami výšky tělesa 500 mm stavební délky / výkonu 1600 mm / 3326 W</t>
  </si>
  <si>
    <t>735151677</t>
  </si>
  <si>
    <t>Otopné těleso panelové třídeskové 3 přídavné přestupní plochy výška/délka 600/1000 mm výkon 2406 W</t>
  </si>
  <si>
    <t>-507819746</t>
  </si>
  <si>
    <t>Otopná tělesa panelová třídesková PN 1,0 MPa, T do 110°C se třemi přídavnými přestupními plochami výšky tělesa 600 mm stavební délky / výkonu 1000 mm / 2406 W</t>
  </si>
  <si>
    <t>735151679</t>
  </si>
  <si>
    <t>Otopné těleso panelové třídeskové 3 přídavné přestupní plochy výška/délka 600/1200 mm výkon 2887 W</t>
  </si>
  <si>
    <t>1372448439</t>
  </si>
  <si>
    <t>Otopná tělesa panelová třídesková PN 1,0 MPa, T do 110°C se třemi přídavnými přestupními plochami výšky tělesa 600 mm stavební délky / výkonu 1200 mm / 2887 W</t>
  </si>
  <si>
    <t>735151680</t>
  </si>
  <si>
    <t>Otopné těleso panelové třídeskové 3 přídavné přestupní plochy výška/délka 600/1400 mm výkon 3368 W</t>
  </si>
  <si>
    <t>-834079726</t>
  </si>
  <si>
    <t>Otopná tělesa panelová třídesková PN 1,0 MPa, T do 110°C se třemi přídavnými přestupními plochami výšky tělesa 600 mm stavební délky / výkonu 1400 mm / 3368 W</t>
  </si>
  <si>
    <t>735164522</t>
  </si>
  <si>
    <t>Montáž otopného tělesa trubkového na stěny výšky tělesa přes 1340 mm</t>
  </si>
  <si>
    <t>1804895054</t>
  </si>
  <si>
    <t>MATm00108</t>
  </si>
  <si>
    <t>Trubkové otopné těleso KLC 1820 x 750mm</t>
  </si>
  <si>
    <t>-947721915</t>
  </si>
  <si>
    <t>MATm00109</t>
  </si>
  <si>
    <t>Trubkové otopné těleso KLC 1500 x 600mm</t>
  </si>
  <si>
    <t>-1619546682</t>
  </si>
  <si>
    <t>735191905</t>
  </si>
  <si>
    <t>Odvzdušnění otopných těles</t>
  </si>
  <si>
    <t>265389043</t>
  </si>
  <si>
    <t>Ostatní opravy otopných těles odvzdušnění tělesa</t>
  </si>
  <si>
    <t>735191910</t>
  </si>
  <si>
    <t>Napuštění vody do otopných těles</t>
  </si>
  <si>
    <t>-1074084498</t>
  </si>
  <si>
    <t>735494811</t>
  </si>
  <si>
    <t>Vypuštění vody z otopných těles</t>
  </si>
  <si>
    <t>2142210983</t>
  </si>
  <si>
    <t>Vypuštění vody z otopných soustav bez kotlů, ohříváků, zásobníků a nádrží</t>
  </si>
  <si>
    <t>998735102</t>
  </si>
  <si>
    <t>Přesun hmot tonážní pro otopná tělesa v objektech v do 12 m</t>
  </si>
  <si>
    <t>-1552706551</t>
  </si>
  <si>
    <t>Přesun hmot pro otopná tělesa stanovený z hmotnosti přesunovaného materiálu vodorovná dopravní vzdálenost do 50 m v objektech výšky přes 6 do 12 m</t>
  </si>
  <si>
    <t>735-1</t>
  </si>
  <si>
    <t>Plynový ohřívač vzduchu</t>
  </si>
  <si>
    <t>735419118v</t>
  </si>
  <si>
    <t>Montáž Plynového ohřívače vzduchu s plynulou modulací horizontální</t>
  </si>
  <si>
    <t>1931997268</t>
  </si>
  <si>
    <t>AL2T20HG01</t>
  </si>
  <si>
    <t>Plynový ohřívač vzduchu 20kW RAL 9007 - horizontální - UDP v ceně</t>
  </si>
  <si>
    <t>1740366699</t>
  </si>
  <si>
    <t>Plynový ohřívač vzduchu 20kW RAL 9007 - horizontální - UDP v ceně
viz. technický list UT č.2</t>
  </si>
  <si>
    <t>AL2DO00001</t>
  </si>
  <si>
    <t>Dálkové ovládání s kabelem 3m</t>
  </si>
  <si>
    <t>-1710723369</t>
  </si>
  <si>
    <t>ZWAAPH0001</t>
  </si>
  <si>
    <t>Žaluzie AL15-20 horizontální</t>
  </si>
  <si>
    <t>1053430417</t>
  </si>
  <si>
    <t>Žaluzie  AL15-20 horizontální
pro instalaci nad 5m, prodloužení dosahu proudu vzduchu</t>
  </si>
  <si>
    <t>OPALAS0001</t>
  </si>
  <si>
    <t>Podpěra otočná  standard</t>
  </si>
  <si>
    <t>-1257502078</t>
  </si>
  <si>
    <t>509CK</t>
  </si>
  <si>
    <t>Kondenzační jímka T-kus AL pr.100/100mm s uzávěrem</t>
  </si>
  <si>
    <t>1620230305</t>
  </si>
  <si>
    <t>105CF</t>
  </si>
  <si>
    <t>Flexi prodloužení  100/600mm SÁNÍ</t>
  </si>
  <si>
    <t>1719422777</t>
  </si>
  <si>
    <t>N105CF.1</t>
  </si>
  <si>
    <t>Flexi prodloužení  100/500mm ODTAH</t>
  </si>
  <si>
    <t>272816253</t>
  </si>
  <si>
    <t>108CH</t>
  </si>
  <si>
    <t>Prodloužení AL 100/800mm s protivětrnnou koncovkou</t>
  </si>
  <si>
    <t>-408925182</t>
  </si>
  <si>
    <t>111CH</t>
  </si>
  <si>
    <t>Prodloužení AL 100/1000mm s protivětrnnou koncovkou</t>
  </si>
  <si>
    <t>-1900872389</t>
  </si>
  <si>
    <t>T105</t>
  </si>
  <si>
    <t>Termostat týdenní programovatelný, 0-230V, 0,5°C, 5A</t>
  </si>
  <si>
    <t>-246108755</t>
  </si>
  <si>
    <t>1204745</t>
  </si>
  <si>
    <t>Elektromag.relé s AC cívkou,U 230V+cR/55.34.8.230.0040/</t>
  </si>
  <si>
    <t>-330394215</t>
  </si>
  <si>
    <t>739</t>
  </si>
  <si>
    <t>751581351</t>
  </si>
  <si>
    <t>Protipožární prostup stěnou kruhového potrubí průměru do 100 šířka spáry 25 mm</t>
  </si>
  <si>
    <t>-1853489115</t>
  </si>
  <si>
    <t>Protipožární ochrana vzduchotechnického potrubí  prostup kruhového potrubí stěnou, průměru potrubí do 100 mm</t>
  </si>
  <si>
    <t>vp_ost0001</t>
  </si>
  <si>
    <t>Výstupní revize všech instalovaných zařízení pro vytápění</t>
  </si>
  <si>
    <t>hod</t>
  </si>
  <si>
    <t>512</t>
  </si>
  <si>
    <t>1606329046</t>
  </si>
  <si>
    <t>vp_ost0002</t>
  </si>
  <si>
    <t>Koordinace řemesel</t>
  </si>
  <si>
    <t>-181070140</t>
  </si>
  <si>
    <t>vp_ost0005</t>
  </si>
  <si>
    <t>Zkušební provoz, zaškolení obsluhy</t>
  </si>
  <si>
    <t>869608230</t>
  </si>
  <si>
    <t>Zkušební provoz</t>
  </si>
  <si>
    <t>vp_ost0031</t>
  </si>
  <si>
    <t>Zhotovení prostupů do stávajících konstrukcí pro vedení potrubí UT</t>
  </si>
  <si>
    <t>746040869</t>
  </si>
  <si>
    <t>Zhotovení prostupů do stávajících zděných konstrukcí a stávajícího panelového stropu.
Počet prostupů pro UT je cca 12 do stropu a 24 do zdiva</t>
  </si>
  <si>
    <t>vp_ost007</t>
  </si>
  <si>
    <t>Spojovací, těsnící a závěsný materiál</t>
  </si>
  <si>
    <t>490832138</t>
  </si>
  <si>
    <t>Spojovací, těsnící a závěsný materiál
materiál pozink.</t>
  </si>
  <si>
    <t>vp_ost008</t>
  </si>
  <si>
    <t>Příplatek - stížená montáž otopných těles a připojovacího potrubí</t>
  </si>
  <si>
    <t>-2102491962</t>
  </si>
  <si>
    <t>V rámci montáže otpných těles a připojovacího potrubí je nutné zohlednit, že cca v rozsahu 60% bude nutné kotvení s použitím pomocné konstrukce.</t>
  </si>
  <si>
    <t>vp_ost009</t>
  </si>
  <si>
    <t>Utěsnění požárních prostupů</t>
  </si>
  <si>
    <t>796375570</t>
  </si>
  <si>
    <t>vp001001</t>
  </si>
  <si>
    <t>Topná zkouška</t>
  </si>
  <si>
    <t>-811780472</t>
  </si>
  <si>
    <t>vp001002</t>
  </si>
  <si>
    <t>Stavební přípomoce</t>
  </si>
  <si>
    <t>-697300864</t>
  </si>
  <si>
    <t>vp001003</t>
  </si>
  <si>
    <t>Demontáže zařízení UT</t>
  </si>
  <si>
    <t>1043460491</t>
  </si>
  <si>
    <t>Demontáže zařízení UT
- pomocné demontáže a rozřezání kotvících prvků</t>
  </si>
  <si>
    <t xml:space="preserve">014A_C - Zařízení zdravotně technických instalací (Uznatelná část) </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</si>
  <si>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1.4.C.1 Technická zpráva – ZTI, rozvod stlačeného vzduchu  1.4.C.2 Půdorys 1.NP – ZTI 1.4.C.3 Půdorys 2.NP – ZTI 1.4.C.4 Axonometrie rozvodu plynu</t>
  </si>
  <si>
    <t xml:space="preserve">    722 - Zdravotechnika - vnitřní vodovod</t>
  </si>
  <si>
    <t xml:space="preserve">    723 - Zdravotechnika - vnitřní plynovod</t>
  </si>
  <si>
    <t xml:space="preserve">    727 - Zdravotechnika - požární ochrana</t>
  </si>
  <si>
    <t xml:space="preserve">    OST - Ostatní</t>
  </si>
  <si>
    <t>-1256411307</t>
  </si>
  <si>
    <t>-73433493</t>
  </si>
  <si>
    <t>0,73*26 'Přepočtené koeficientem množství</t>
  </si>
  <si>
    <t>997013813</t>
  </si>
  <si>
    <t>Poplatek za uložení na skládce (skládkovné) stavebního odpadu z plastických hmot kód odpadu 17 02 03</t>
  </si>
  <si>
    <t>1720169054</t>
  </si>
  <si>
    <t>Poplatek za uložení stavebního odpadu na skládce (skládkovné) z plastických hmot zatříděného do Katalogu odpadů pod kódem 17 02 03</t>
  </si>
  <si>
    <t>-1312568932</t>
  </si>
  <si>
    <t>713461811</t>
  </si>
  <si>
    <t>Odstranění izolace tepelné potrubí potrubními pouzdry staženými drátem tl do 100 mm</t>
  </si>
  <si>
    <t>1715259293</t>
  </si>
  <si>
    <t>Odstranění tepelné izolace potrubí, ohybů a armatur tvarovkami nebo deskami  potrubními pouzdry staženými drátem potrubí, tloušťka izolace do 100 mm</t>
  </si>
  <si>
    <t>713463211</t>
  </si>
  <si>
    <t>Montáž izolace tepelné potrubí potrubními pouzdry s Al fólií staženými Al páskou 1x D do 50 mm</t>
  </si>
  <si>
    <t>1697795421</t>
  </si>
  <si>
    <t>Montáž izolace tepelné potrubí a ohybů tvarovkami nebo deskami  potrubními pouzdry s povrchovou úpravou hliníkovou fólií (izolační materiál ve specifikaci) přelepenými samolepící hliníkovou páskou potrubí jednovrstvá D do 50 mm</t>
  </si>
  <si>
    <t>56+40,5+1+45</t>
  </si>
  <si>
    <t>63154004</t>
  </si>
  <si>
    <t>pouzdro izolační potrubní z minerální vlny s Al fólií max. 250/100°C 22/20mm</t>
  </si>
  <si>
    <t>-1393529441</t>
  </si>
  <si>
    <t>63154005</t>
  </si>
  <si>
    <t>pouzdro izolační potrubní z minerální vlny s Al fólií max. 250/100°C 28/20mm</t>
  </si>
  <si>
    <t>206679679</t>
  </si>
  <si>
    <t>63154006</t>
  </si>
  <si>
    <t>pouzdro izolační potrubní z minerální vlny s Al fólií max. 250/100°C 35/20mm</t>
  </si>
  <si>
    <t>-133204382</t>
  </si>
  <si>
    <t>63154007</t>
  </si>
  <si>
    <t>pouzdro izolační potrubní z minerální vlny s Al fólií max. 250/100°C 42/20mm</t>
  </si>
  <si>
    <t>1145159732</t>
  </si>
  <si>
    <t>722</t>
  </si>
  <si>
    <t>Zdravotechnika - vnitřní vodovod</t>
  </si>
  <si>
    <t>722130802</t>
  </si>
  <si>
    <t>Demontáž potrubí ocelové pozinkované závitové do DN 40</t>
  </si>
  <si>
    <t>-1449744331</t>
  </si>
  <si>
    <t>Demontáž potrubí z ocelových trubek pozinkovaných  závitových přes 25 do DN 40</t>
  </si>
  <si>
    <t>722170804</t>
  </si>
  <si>
    <t>Demontáž rozvodů vody z plastů do D 50</t>
  </si>
  <si>
    <t>331787028</t>
  </si>
  <si>
    <t>Demontáž rozvodů vody z plastů  přes 25 do Ø 50 mm</t>
  </si>
  <si>
    <t>722174022</t>
  </si>
  <si>
    <t>Potrubí vodovodní plastové PPR svar polyfúze PN 20 D 20x3,4 mm</t>
  </si>
  <si>
    <t>1390966050</t>
  </si>
  <si>
    <t>Potrubí z plastových trubek z polypropylenu PPR svařovaných polyfúzně PN 20 (SDR 6) D 20 x 3,4</t>
  </si>
  <si>
    <t>Ve zdi</t>
  </si>
  <si>
    <t>2+1+2+2+2+2+2+2+4+2+2+2</t>
  </si>
  <si>
    <t>Volně vedené</t>
  </si>
  <si>
    <t>20+18+2,5+2,5+6+7</t>
  </si>
  <si>
    <t>722174023</t>
  </si>
  <si>
    <t>Potrubí vodovodní plastové PPR svar polyfúze PN 20 D 25x4,2 mm</t>
  </si>
  <si>
    <t>-989580345</t>
  </si>
  <si>
    <t>Potrubí z plastových trubek z polypropylenu PPR svařovaných polyfúzně PN 20 (SDR 6) D 25 x 4,2</t>
  </si>
  <si>
    <t>3+2+2</t>
  </si>
  <si>
    <t>1+1.5+9+12+12+3+2</t>
  </si>
  <si>
    <t>722174024</t>
  </si>
  <si>
    <t>Potrubí vodovodní plastové PPR svar polyfúze PN 20 D 32x5,4 mm</t>
  </si>
  <si>
    <t>313786114</t>
  </si>
  <si>
    <t>Potrubí z plastových trubek z polypropylenu PPR svařovaných polyfúzně PN 20 (SDR 6) D 32 x 5,4</t>
  </si>
  <si>
    <t>722174025</t>
  </si>
  <si>
    <t>Potrubí vodovodní plastové PPR svar polyfúze PN 20 D 40x6,7 mm</t>
  </si>
  <si>
    <t>-2025408627</t>
  </si>
  <si>
    <t>Potrubí z plastových trubek z polypropylenu PPR svařovaných polyfúzně PN 20 (SDR 6) D 40 x 6,7</t>
  </si>
  <si>
    <t>6+5+5+12+12+3+2</t>
  </si>
  <si>
    <t>722181222</t>
  </si>
  <si>
    <t>Ochrana vodovodního potrubí přilepenými termoizolačními trubicemi z PE tl do 9 mm DN do 45 mm</t>
  </si>
  <si>
    <t>763984235</t>
  </si>
  <si>
    <t>Ochrana potrubí  termoizolačními trubicemi z pěnového polyetylenu PE přilepenými v příčných a podélných spojích, tloušťky izolace přes 6 do 9 mm, vnitřního průměru izolace DN přes 22 do 45 mm</t>
  </si>
  <si>
    <t>27+10</t>
  </si>
  <si>
    <t>722220111</t>
  </si>
  <si>
    <t>Nástěnka pro výtokový ventil G 1/2" s jedním závitem</t>
  </si>
  <si>
    <t>-1420429857</t>
  </si>
  <si>
    <t>Armatury s jedním závitem nástěnky pro výtokový ventil G 1/2"</t>
  </si>
  <si>
    <t>722220121</t>
  </si>
  <si>
    <t>Nástěnka pro baterii G 1/2" s jedním závitem</t>
  </si>
  <si>
    <t>pár</t>
  </si>
  <si>
    <t>1894256527</t>
  </si>
  <si>
    <t>Armatury s jedním závitem nástěnky pro baterii G 1/2"</t>
  </si>
  <si>
    <t>4+2+1+2+6</t>
  </si>
  <si>
    <t>722224115</t>
  </si>
  <si>
    <t>Kohout plnicí nebo vypouštěcí G 1/2" PN 10 s jedním závitem</t>
  </si>
  <si>
    <t>812409021</t>
  </si>
  <si>
    <t>Armatury s jedním závitem kohouty plnicí a vypouštěcí PN 10 G 1/2"</t>
  </si>
  <si>
    <t>1+2+1</t>
  </si>
  <si>
    <t>2+1+1+1</t>
  </si>
  <si>
    <t>722224116</t>
  </si>
  <si>
    <t>Kohout plnicí nebo vypouštěcí G 3/4" PN 10 s jedním závitem</t>
  </si>
  <si>
    <t>-598223776</t>
  </si>
  <si>
    <t>Armatury s jedním závitem kohouty plnicí a vypouštěcí PN 10 G 3/4"</t>
  </si>
  <si>
    <t>722231073</t>
  </si>
  <si>
    <t>Ventil zpětný mosazný G 3/4" PN 10 do 110°C se dvěma závity</t>
  </si>
  <si>
    <t>-926630047</t>
  </si>
  <si>
    <t>Armatury se dvěma závity ventily zpětné mosazné PN 10 do 110°C G 3/4"</t>
  </si>
  <si>
    <t>1+1+1</t>
  </si>
  <si>
    <t>722231075</t>
  </si>
  <si>
    <t>Ventil zpětný mosazný G 5/4" PN 10 do 110°C se dvěma závity</t>
  </si>
  <si>
    <t>7653612</t>
  </si>
  <si>
    <t>Armatury se dvěma závity ventily zpětné mosazné PN 10 do 110°C G 5/4"</t>
  </si>
  <si>
    <t>722231142</t>
  </si>
  <si>
    <t>Ventil závitový pojistný rohový G 3/4"</t>
  </si>
  <si>
    <t>-1728907954</t>
  </si>
  <si>
    <t>Armatury se dvěma závity ventily pojistné rohové G 3/4"</t>
  </si>
  <si>
    <t>722232043</t>
  </si>
  <si>
    <t>Kohout kulový přímý G 1/2" PN 42 do 185°C vnitřní závit</t>
  </si>
  <si>
    <t>-1119808753</t>
  </si>
  <si>
    <t>Armatury se dvěma závity kulové kohouty PN 42 do 185 °C přímé vnitřní závit G 1/2"</t>
  </si>
  <si>
    <t>2+1</t>
  </si>
  <si>
    <t>722232044</t>
  </si>
  <si>
    <t>Kohout kulový přímý G 3/4" PN 42 do 185°C vnitřní závit</t>
  </si>
  <si>
    <t>-1597239122</t>
  </si>
  <si>
    <t>Armatury se dvěma závity kulové kohouty PN 42 do 185 °C přímé vnitřní závit G 3/4"</t>
  </si>
  <si>
    <t>1+1+2+1+1</t>
  </si>
  <si>
    <t>722232045</t>
  </si>
  <si>
    <t>Kohout kulový přímý G 1" PN 42 do 185°C vnitřní závit</t>
  </si>
  <si>
    <t>-209670613</t>
  </si>
  <si>
    <t>Armatury se dvěma závity kulové kohouty PN 42 do 185 °C přímé vnitřní závit G 1"</t>
  </si>
  <si>
    <t>722232046</t>
  </si>
  <si>
    <t>Kohout kulový přímý G 5/4" PN 42 do 185°C vnitřní závit</t>
  </si>
  <si>
    <t>1633382983</t>
  </si>
  <si>
    <t>Armatury se dvěma závity kulové kohouty PN 42 do 185 °C přímé vnitřní závit G 5/4"</t>
  </si>
  <si>
    <t>1+1+2</t>
  </si>
  <si>
    <t>722234264</t>
  </si>
  <si>
    <t>Filtr mosazný G 3/4" PN 20 do 80°C s 2x vnitřním závitem</t>
  </si>
  <si>
    <t>1913819898</t>
  </si>
  <si>
    <t>Armatury se dvěma závity filtry mosazný PN 20 do 80 °C G 3/4"</t>
  </si>
  <si>
    <t>722239102</t>
  </si>
  <si>
    <t>Montáž armatur vodovodních se dvěma závity G 3/4"</t>
  </si>
  <si>
    <t>1374178253</t>
  </si>
  <si>
    <t>Armatury se dvěma závity montáž vodovodních armatur se dvěma závity ostatních typů G 3/4"</t>
  </si>
  <si>
    <t>72223910R</t>
  </si>
  <si>
    <t>Vyvažovací ventil DN20</t>
  </si>
  <si>
    <t>-394909942</t>
  </si>
  <si>
    <t>722239104</t>
  </si>
  <si>
    <t>Montáž armatur vodovodních se dvěma závity G 5/4"</t>
  </si>
  <si>
    <t>-1015514344</t>
  </si>
  <si>
    <t>Armatury se dvěma závity montáž vodovodních armatur se dvěma závity ostatních typů G 5/4"</t>
  </si>
  <si>
    <t>5512885R</t>
  </si>
  <si>
    <t>termostatický směšovací třícestný ventil DN32 (min. průtok 85 l/min.) - výstupní teploita 60°C</t>
  </si>
  <si>
    <t>-488404034</t>
  </si>
  <si>
    <t>732429212</t>
  </si>
  <si>
    <t>Montáž čerpadla oběhového mokroběžného závitového DN 25</t>
  </si>
  <si>
    <t>1639385949</t>
  </si>
  <si>
    <t>Čerpadla teplovodní montáž čerpadel (do potrubí) ostatních typů mokroběžných závitových DN 25</t>
  </si>
  <si>
    <t>42610589</t>
  </si>
  <si>
    <t>čerpadlo oběhové teplovodní závitové DN 25 cirkulační pro TUV výtlak 4m Qmax 2,2m3/h PN 10 nerezové T 80°C</t>
  </si>
  <si>
    <t>67417854</t>
  </si>
  <si>
    <t>734411124</t>
  </si>
  <si>
    <t>Teploměr technický s pevným stonkem a jímkou zadní připojení průměr 100 mm délky 75 mm</t>
  </si>
  <si>
    <t>-2066095004</t>
  </si>
  <si>
    <t>Teploměry technické s pevným stonkem a jímkou zadní připojení (axiální) průměr 100 mm délka stonku 75 mm</t>
  </si>
  <si>
    <t>722290215</t>
  </si>
  <si>
    <t>Zkouška těsnosti vodovodního potrubí hrdlového nebo přírubového do DN 100</t>
  </si>
  <si>
    <t>-2091810563</t>
  </si>
  <si>
    <t>Zkoušky, proplach a desinfekce vodovodního potrubí  zkoušky těsnosti vodovodního potrubí hrdlového nebo přírubového do DN 100</t>
  </si>
  <si>
    <t>83+50.5+1+45</t>
  </si>
  <si>
    <t>722290234</t>
  </si>
  <si>
    <t>Proplach a dezinfekce vodovodního potrubí do DN 80</t>
  </si>
  <si>
    <t>439997859</t>
  </si>
  <si>
    <t>Zkoušky, proplach a desinfekce vodovodního potrubí  proplach a desinfekce vodovodního potrubí do DN 80</t>
  </si>
  <si>
    <t>722290822</t>
  </si>
  <si>
    <t>Přemístění vnitrostaveništní demontovaných hmot pro vnitřní vodovod v objektech výšky do 12 m</t>
  </si>
  <si>
    <t>-651274162</t>
  </si>
  <si>
    <t>Vnitrostaveništní přemístění vybouraných (demontovaných) hmot  vnitřní vodovod vodorovně do 100 m v objektech výšky přes 6 do 12 m</t>
  </si>
  <si>
    <t>722303R</t>
  </si>
  <si>
    <t>Zednické a stavební přípomoce pro vnitřní vodovod</t>
  </si>
  <si>
    <t>2042374106</t>
  </si>
  <si>
    <t>Zednické a stavební přípomoce pro vnitřní vodovod
 - vysekání (vyfrézování) drážek do zdi a podlahy, provedení průrazů prostupů ve stropních konstrukcích a zdech
 - hrubé zapravení drážek a prostupů po provedení istalace potrubí</t>
  </si>
  <si>
    <t>998722102</t>
  </si>
  <si>
    <t>Přesun hmot tonážní pro vnitřní vodovod v objektech v do 12 m</t>
  </si>
  <si>
    <t>784854169</t>
  </si>
  <si>
    <t>Přesun hmot pro vnitřní vodovod  stanovený z hmotnosti přesunovaného materiálu vodorovná dopravní vzdálenost do 50 m v objektech výšky přes 6 do 12 m</t>
  </si>
  <si>
    <t>998722181</t>
  </si>
  <si>
    <t>Příplatek k přesunu hmot tonážní 722 prováděný bez použití mechanizace</t>
  </si>
  <si>
    <t>1253037398</t>
  </si>
  <si>
    <t>Přesun hmot pro vnitřní vodovod  stanovený z hmotnosti přesunovaného materiálu Příplatek k ceně za přesun prováděný bez použití mechanizace pro jakoukoliv výšku objektu</t>
  </si>
  <si>
    <t>723</t>
  </si>
  <si>
    <t>Zdravotechnika - vnitřní plynovod</t>
  </si>
  <si>
    <t>723111202</t>
  </si>
  <si>
    <t>Potrubí ocelové závitové černé bezešvé svařované běžné DN 15</t>
  </si>
  <si>
    <t>-920259469</t>
  </si>
  <si>
    <t>Potrubí z ocelových trubek závitových černých  spojovaných svařováním, bezešvých běžných DN 15</t>
  </si>
  <si>
    <t>4+4+2</t>
  </si>
  <si>
    <t>723111203</t>
  </si>
  <si>
    <t>Potrubí ocelové závitové černé bezešvé svařované běžné DN 20</t>
  </si>
  <si>
    <t>653607315</t>
  </si>
  <si>
    <t>Potrubí z ocelových trubek závitových černých  spojovaných svařováním, bezešvých běžných DN 20</t>
  </si>
  <si>
    <t>2+2+2+1+1+2</t>
  </si>
  <si>
    <t>723111204</t>
  </si>
  <si>
    <t>Potrubí ocelové závitové černé bezešvé svařované běžné DN 25</t>
  </si>
  <si>
    <t>215235101</t>
  </si>
  <si>
    <t>Potrubí z ocelových trubek závitových černých  spojovaných svařováním, bezešvých běžných DN 25</t>
  </si>
  <si>
    <t>723111205</t>
  </si>
  <si>
    <t>Potrubí ocelové závitové černé bezešvé svařované běžné DN 32</t>
  </si>
  <si>
    <t>-1197004144</t>
  </si>
  <si>
    <t>Potrubí z ocelových trubek závitových černých  spojovaných svařováním, bezešvých běžných DN 32</t>
  </si>
  <si>
    <t>3,5+6+2</t>
  </si>
  <si>
    <t>723111206</t>
  </si>
  <si>
    <t>Potrubí ocelové závitové černé bezešvé svařované běžné DN 40</t>
  </si>
  <si>
    <t>-1778675719</t>
  </si>
  <si>
    <t>Potrubí z ocelových trubek závitových černých  spojovaných svařováním, bezešvých běžných DN 40</t>
  </si>
  <si>
    <t>2+2+4+3+1+11</t>
  </si>
  <si>
    <t>723150313</t>
  </si>
  <si>
    <t>Potrubí ocelové hladké černé bezešvé spojované svařováním tvářené za tepla D 76x3,2 mm</t>
  </si>
  <si>
    <t>1278631794</t>
  </si>
  <si>
    <t>Potrubí z ocelových trubek hladkých  černých spojovaných svařováním tvářených za tepla Ø 76/3,2</t>
  </si>
  <si>
    <t>2+4+4+3</t>
  </si>
  <si>
    <t>723150365</t>
  </si>
  <si>
    <t>Chránička D 38x2,6 mm</t>
  </si>
  <si>
    <t>16304013</t>
  </si>
  <si>
    <t>Potrubí z ocelových trubek hladkých  černých spojovaných chráničky Ø 38/2,6</t>
  </si>
  <si>
    <t>0.5</t>
  </si>
  <si>
    <t>723150367</t>
  </si>
  <si>
    <t>Chránička D 57x3,2 mm</t>
  </si>
  <si>
    <t>-251394460</t>
  </si>
  <si>
    <t>Potrubí z ocelových trubek hladkých  černých spojovaných chráničky Ø 57/3,2</t>
  </si>
  <si>
    <t>0,5+0.2</t>
  </si>
  <si>
    <t>723150368</t>
  </si>
  <si>
    <t>Chránička D 76x3,2 mm</t>
  </si>
  <si>
    <t>-803172228</t>
  </si>
  <si>
    <t>Potrubí z ocelových trubek hladkých  černých spojovaných chráničky Ø 76/3,2</t>
  </si>
  <si>
    <t>0.5+0.5</t>
  </si>
  <si>
    <t>723150371</t>
  </si>
  <si>
    <t>Chránička D 108x4 mm</t>
  </si>
  <si>
    <t>-1766830742</t>
  </si>
  <si>
    <t>Potrubí z ocelových trubek hladkých  černých spojovaných chráničky Ø 108/4</t>
  </si>
  <si>
    <t>0.6+0.4</t>
  </si>
  <si>
    <t>723150802</t>
  </si>
  <si>
    <t>Demontáž potrubí ocelové hladké svařované do D 44,5</t>
  </si>
  <si>
    <t>1293556477</t>
  </si>
  <si>
    <t>Demontáž potrubí svařovaného z ocelových trubek hladkých  přes 32 do Ø 44,5</t>
  </si>
  <si>
    <t>723160204</t>
  </si>
  <si>
    <t>Přípojka k plynoměru spojované na závit bez ochozu G 1"</t>
  </si>
  <si>
    <t>-1005086391</t>
  </si>
  <si>
    <t>Přípojky k plynoměrům  spojované na závit bez ochozu G 1"</t>
  </si>
  <si>
    <t>723190105</t>
  </si>
  <si>
    <t>Přípojka plynovodní nerezová hadice G 1/2"F x G 1/2"F délky 100 cm spojovaná na závit</t>
  </si>
  <si>
    <t>2122257680</t>
  </si>
  <si>
    <t>Přípojky plynovodní ke spotřebičům z hadic nerezových vnitřní závit G 1/2" FF, délky 100 cm</t>
  </si>
  <si>
    <t>72319010R</t>
  </si>
  <si>
    <t>Přípojka plynovodní nerezová hadice G 3/4"F x G 3/4"M délky 100 cm spojovaná na závit</t>
  </si>
  <si>
    <t>-1987525728</t>
  </si>
  <si>
    <t>723190202</t>
  </si>
  <si>
    <t>Přípojka plynovodní ocelová závitová černá bezešvá spojovaná na závit běžná DN 15</t>
  </si>
  <si>
    <t>-715044989</t>
  </si>
  <si>
    <t>Přípojky plynovodní ke strojům a zařízením z trubek  ocelových závitových černých spojovaných na závit, bezešvých, běžných DN 15</t>
  </si>
  <si>
    <t>723190203</t>
  </si>
  <si>
    <t>Přípojka plynovodní ocelová závitová černá bezešvá spojovaná na závit běžná DN 20</t>
  </si>
  <si>
    <t>-1763047238</t>
  </si>
  <si>
    <t>Přípojky plynovodní ke strojům a zařízením z trubek  ocelových závitových černých spojovaných na závit, bezešvých, běžných DN 20</t>
  </si>
  <si>
    <t>723190901</t>
  </si>
  <si>
    <t>Uzavření,otevření plynovodního potrubí při opravě</t>
  </si>
  <si>
    <t>1380562999</t>
  </si>
  <si>
    <t>Opravy plynovodního potrubí  uzavření nebo otevření potrubí</t>
  </si>
  <si>
    <t>723190907</t>
  </si>
  <si>
    <t>Odvzdušnění nebo napuštění plynovodního potrubí</t>
  </si>
  <si>
    <t>376371289</t>
  </si>
  <si>
    <t>Opravy plynovodního potrubí  odvzdušnění a napuštění potrubí</t>
  </si>
  <si>
    <t>10+10+1+11,5+23+13</t>
  </si>
  <si>
    <t>68,5*2 'Přepočtené koeficientem množství</t>
  </si>
  <si>
    <t>723231162</t>
  </si>
  <si>
    <t>Kohout kulový přímý G 1/2" PN 42 do 185°C plnoprůtokový vnitřní závit těžká řada</t>
  </si>
  <si>
    <t>-668981905</t>
  </si>
  <si>
    <t>Armatury se dvěma závity kohouty kulové PN 42 do 185°C plnoprůtokové vnitřní závit těžká řada G 1/2"</t>
  </si>
  <si>
    <t>1+2</t>
  </si>
  <si>
    <t>723231163</t>
  </si>
  <si>
    <t>Kohout kulový přímý G 3/4" PN 42 do 185°C plnoprůtokový vnitřní závit těžká řada</t>
  </si>
  <si>
    <t>-1806125238</t>
  </si>
  <si>
    <t>Armatury se dvěma závity kohouty kulové PN 42 do 185°C plnoprůtokové vnitřní závit těžká řada G 3/4"</t>
  </si>
  <si>
    <t>1+2+2</t>
  </si>
  <si>
    <t>723231164</t>
  </si>
  <si>
    <t>Kohout kulový přímý G 1" PN 42 do 185°C plnoprůtokový vnitřní závit těžká řada</t>
  </si>
  <si>
    <t>2042733823</t>
  </si>
  <si>
    <t>Armatury se dvěma závity kohouty kulové PN 42 do 185°C plnoprůtokové vnitřní závit těžká řada G 1"</t>
  </si>
  <si>
    <t>723231167</t>
  </si>
  <si>
    <t>Kohout kulový přímý G 2" PN 42 do 185°C plnoprůtokový vnitřní závit těžká řada</t>
  </si>
  <si>
    <t>1115220640</t>
  </si>
  <si>
    <t>Armatury se dvěma závity kohouty kulové PN 42 do 185°C plnoprůtokové vnitřní závit těžká řada G 2"</t>
  </si>
  <si>
    <t>72323116R</t>
  </si>
  <si>
    <t xml:space="preserve">Kohout kulový přímý (vzorkovací) G 1/2" </t>
  </si>
  <si>
    <t>-148177921</t>
  </si>
  <si>
    <t>723234315R</t>
  </si>
  <si>
    <t>Manometr 0 - 4 kPa D160 mm, vč. manometr. ventilu a připojení /D+M/</t>
  </si>
  <si>
    <t>-876780678</t>
  </si>
  <si>
    <t>1,5*2 'Přepočtené koeficientem množství</t>
  </si>
  <si>
    <t>723239103</t>
  </si>
  <si>
    <t>Montáž armatur plynovodních se dvěma závity G 1" ostatní typ</t>
  </si>
  <si>
    <t>-387769138</t>
  </si>
  <si>
    <t>Armatury se dvěma závity montáž armatur se dvěma závity ostatních typů G 1"</t>
  </si>
  <si>
    <t>72323910R</t>
  </si>
  <si>
    <t>Membránový plynoměr G4, rozteč 110 mm, připojení DN25</t>
  </si>
  <si>
    <t>-1314115263</t>
  </si>
  <si>
    <t>723290821</t>
  </si>
  <si>
    <t>Přemístění vnitrostaveništní demontovaných hmot pro vnitřní plynovod v objektech výšky do 6 m</t>
  </si>
  <si>
    <t>-1306146967</t>
  </si>
  <si>
    <t>Vnitrostaveništní přemítění vybouraných (demontovaných) hmot  vnitřní plynovod vodorovně do 100 m v objektech výšky do 6 m</t>
  </si>
  <si>
    <t>998723101</t>
  </si>
  <si>
    <t>Přesun hmot tonážní pro vnitřní plynovod v objektech v do 6 m</t>
  </si>
  <si>
    <t>-754053009</t>
  </si>
  <si>
    <t>Přesun hmot pro vnitřní plynovod  stanovený z hmotnosti přesunovaného materiálu vodorovná dopravní vzdálenost do 50 m v objektech výšky do 6 m</t>
  </si>
  <si>
    <t>998723181</t>
  </si>
  <si>
    <t>Příplatek k přesunu hmot tonážní 723 prováděný bez použití mechanizace</t>
  </si>
  <si>
    <t>892991415</t>
  </si>
  <si>
    <t>Přesun hmot pro vnitřní plynovod  stanovený z hmotnosti přesunovaného materiálu Příplatek k ceně za přesun prováděný bez použití mechanizace pro jakoukoliv výšku objektu</t>
  </si>
  <si>
    <t>230170013</t>
  </si>
  <si>
    <t>Tlakové zkoušky těsnosti potrubí - zkouška DN do 125</t>
  </si>
  <si>
    <t>1448760871</t>
  </si>
  <si>
    <t>Zkouška těsnosti potrubí  DN přes 80 do 125</t>
  </si>
  <si>
    <t>0001</t>
  </si>
  <si>
    <t>Výstupní revize plynovodu a instalovaných zařízení</t>
  </si>
  <si>
    <t>-1007243525</t>
  </si>
  <si>
    <t>Výstupní revize plynovodu a instalovaných zařízení vč. kladného protokolu</t>
  </si>
  <si>
    <t>725530823</t>
  </si>
  <si>
    <t>Demontáž ohřívač elektrický tlakový do 200 litrů</t>
  </si>
  <si>
    <t>62575856</t>
  </si>
  <si>
    <t>Demontáž elektrických zásobníkových ohřívačů vody  tlakových od 50 do 200 l</t>
  </si>
  <si>
    <t>725532124</t>
  </si>
  <si>
    <t>Elektrický ohřívač zásobníkový akumulační závěsný svislý 160 l / 2 kW</t>
  </si>
  <si>
    <t>-190007978</t>
  </si>
  <si>
    <t>Elektrické ohřívače zásobníkové beztlakové přepadové akumulační s pojistným ventilem závěsné svislé objem nádrže (příkon) 160 l (2,0 kW)</t>
  </si>
  <si>
    <t>725539201</t>
  </si>
  <si>
    <t>Montáž ohřívačů zásobníkových závěsných tlakových do 15 litrů</t>
  </si>
  <si>
    <t>723150896</t>
  </si>
  <si>
    <t>Elektrické ohřívače zásobníkové montáž tlakových ohřívačů závěsných (svislých nebo vodorovných) do 15 l</t>
  </si>
  <si>
    <t>48432641</t>
  </si>
  <si>
    <t>Elektrické průtokové ohřívače vody 3,5 kW - technický list č.2 (U1)</t>
  </si>
  <si>
    <t>-1926062065</t>
  </si>
  <si>
    <t>725813111</t>
  </si>
  <si>
    <t>Ventil rohový bez připojovací trubičky nebo flexi hadičky G 1/2"</t>
  </si>
  <si>
    <t>1878216946</t>
  </si>
  <si>
    <t>Ventily rohové bez připojovací trubičky nebo flexi hadičky G 1/2"</t>
  </si>
  <si>
    <t>725821316</t>
  </si>
  <si>
    <t>Baterie dřezová nástěnná páková s otáčivým plochým ústím a délkou ramínka 300 mm - technický list č.3 (VL)</t>
  </si>
  <si>
    <t>-960176117</t>
  </si>
  <si>
    <t>725821325</t>
  </si>
  <si>
    <t>Baterie dřezová stojánková páková s otáčivým kulatým ústím a délkou ramínka 220 mm - technický list č. 4 (DJ)</t>
  </si>
  <si>
    <t>-2127904762</t>
  </si>
  <si>
    <t>Baterie dřezové stojánkové pákové s otáčivým ústím a délkou ramínka 220 mm</t>
  </si>
  <si>
    <t>725829121</t>
  </si>
  <si>
    <t>Montáž baterie umyvadlové nástěnné pákové a klasické ostatní typ</t>
  </si>
  <si>
    <t>1164429360</t>
  </si>
  <si>
    <t>Baterie umyvadlové montáž ostatních typů nástěnných pákových nebo klasických</t>
  </si>
  <si>
    <t>55145615</t>
  </si>
  <si>
    <t>baterie nástěnná páková 180mm chrom - technický list č.1 (U)</t>
  </si>
  <si>
    <t>-2069720218</t>
  </si>
  <si>
    <t>baterie umyvadlová nástěnná páková 150mm chrom</t>
  </si>
  <si>
    <t>4+1+1+6</t>
  </si>
  <si>
    <t>725829131</t>
  </si>
  <si>
    <t>Montáž baterie umyvadlové stojánkové G 1/2" ostatní typ</t>
  </si>
  <si>
    <t>1163461401</t>
  </si>
  <si>
    <t>Baterie umyvadlové montáž ostatních typů stojánkových G 1/2"</t>
  </si>
  <si>
    <t>55143991</t>
  </si>
  <si>
    <t>baterie umyvadlová stojánková klasická bez výpusti pevné ústí - technický list č. 11 (U2)</t>
  </si>
  <si>
    <t>1010747801</t>
  </si>
  <si>
    <t>PŘED OBJEDNÁNÍM OVĚŘIT PROSTOROVÉ USPOŘÁDÁNÍ V KOUPELNĚ BYTU S OHLEDEM NA DALŠÍ ZAŘIZOVACÍ PŘEDMĚTY</t>
  </si>
  <si>
    <t>55143987R</t>
  </si>
  <si>
    <t>baterie umyvadlová stojánková beztlaková - příslušenství eliktrického průtokového ohřívače - technický list č. 2 (U1)</t>
  </si>
  <si>
    <t>-1718564525</t>
  </si>
  <si>
    <t>725839101</t>
  </si>
  <si>
    <t>Montáž baterie vanové nástěnné G 1/2" ostatní typ</t>
  </si>
  <si>
    <t>-1236055219</t>
  </si>
  <si>
    <t>Baterie vanové montáž ostatních typů nástěnných nebo stojánkových G 1/2"</t>
  </si>
  <si>
    <t>55144944R</t>
  </si>
  <si>
    <t>baterie vanová páková nástěnná kombinovaná se sprchou - technický list č.12 (VA)</t>
  </si>
  <si>
    <t>1705572122</t>
  </si>
  <si>
    <t>725849411</t>
  </si>
  <si>
    <t>Montáž baterie sprchové nástěnná s nastavitelnou výškou sprchy</t>
  </si>
  <si>
    <t>2018088669</t>
  </si>
  <si>
    <t>Baterie sprchové montáž nástěnných baterií s nastavitelnou výškou sprchy</t>
  </si>
  <si>
    <t>3+1</t>
  </si>
  <si>
    <t>55145537</t>
  </si>
  <si>
    <t>baterie sprchová nástěnná prostá - technický list č.6, 10 (SK, SK1)</t>
  </si>
  <si>
    <t>317845964</t>
  </si>
  <si>
    <t>baterie sprchová nástěnná prostá</t>
  </si>
  <si>
    <t>5514553R</t>
  </si>
  <si>
    <t>sprchová hlavice + hadice dl. 1,50 m - technický list č.6, 10 (SK, SK1)</t>
  </si>
  <si>
    <t>1135552901</t>
  </si>
  <si>
    <t>998725102</t>
  </si>
  <si>
    <t>Přesun hmot tonážní pro zařizovací předměty v objektech v do 12 m</t>
  </si>
  <si>
    <t>-750798464</t>
  </si>
  <si>
    <t>Přesun hmot pro zařizovací předměty  stanovený z hmotnosti přesunovaného materiálu vodorovná dopravní vzdálenost do 50 m v objektech výšky přes 6 do 12 m</t>
  </si>
  <si>
    <t>998725181</t>
  </si>
  <si>
    <t>Příplatek k přesunu hmot tonážní 725 prováděný bez použití mechanizace</t>
  </si>
  <si>
    <t>1377795045</t>
  </si>
  <si>
    <t>Přesun hmot pro zařizovací předměty  stanovený z hmotnosti přesunovaného materiálu Příplatek k cenám za přesun prováděný bez použití mechanizace pro jakoukoliv výšku objektu</t>
  </si>
  <si>
    <t>727</t>
  </si>
  <si>
    <t>Zdravotechnika - požární ochrana</t>
  </si>
  <si>
    <t>727011R</t>
  </si>
  <si>
    <t>Prostup polypropylénového potrubí vodovodu do d50 mm požární kcí (min. odolnost 90 min.)</t>
  </si>
  <si>
    <t>1169114797</t>
  </si>
  <si>
    <t>6*2+2</t>
  </si>
  <si>
    <t>727111304</t>
  </si>
  <si>
    <t>Prostup kovového potrubí D 50 mm stěnou včetně dodatečné izolace požární odolnost EI 60</t>
  </si>
  <si>
    <t>-1184951914</t>
  </si>
  <si>
    <t>2*1</t>
  </si>
  <si>
    <t>727111315</t>
  </si>
  <si>
    <t>Prostup kovového potrubí D 76 mm stěnou včetně dodatečné izolace požární odolnost EI 60</t>
  </si>
  <si>
    <t>69178632</t>
  </si>
  <si>
    <t>783614663</t>
  </si>
  <si>
    <t>Základní antikorozní jednonásobný syntetický samozákladující potrubí DN do 100 mm</t>
  </si>
  <si>
    <t>214988603</t>
  </si>
  <si>
    <t>Základní antikorozní nátěr armatur a kovových potrubí jednonásobný potrubí přes DN 50 do DN 100 mm syntetický samozákladující</t>
  </si>
  <si>
    <t>783615561</t>
  </si>
  <si>
    <t>Mezinátěr jednonásobný syntetický nátěr potrubí DN do 100 mm</t>
  </si>
  <si>
    <t>-901004627</t>
  </si>
  <si>
    <t>Mezinátěr armatur a kovových potrubí potrubí přes DN 50 do DN 100 mm syntetický standardní</t>
  </si>
  <si>
    <t>783617631</t>
  </si>
  <si>
    <t>Krycí dvojnásobný syntetický nátěr potrubí DN do 100 mm</t>
  </si>
  <si>
    <t>-851857610</t>
  </si>
  <si>
    <t>Krycí nátěr (email) armatur a kovových potrubí potrubí přes DN 50 do DN 100 mm dvojnásobný syntetický standardní</t>
  </si>
  <si>
    <t>OS_001</t>
  </si>
  <si>
    <t>Provedení mapování (zjištění přesného průběhu) rozvodů ZTI v objektu</t>
  </si>
  <si>
    <t>-1066100634</t>
  </si>
  <si>
    <t>PŘEVÁŽNÁ ČÁST VNITŘNÍCH INSTALACÍ V OBJEKTU JE VEDENA VE STAVEBNÍCH KONSTRUKCÍCH.
V DOBĚ ZPRACOVÁNÍ PROJEKTOVÉ DOKUMENTACE NEBYLO MOŽNÉ URČIT PŘESNÝ PRŮBĚH TĚCHTO INSTALACÍ.
PŘI PROVÁDĚNÍ STAVBY REALIZAČNÍ FIRMA ZAJISTÍ PŘESNÉ MAPOVÁNÍ VNITŘNÍCH ROZVODŮ VODY A KANALIZACE.
VEŠKERÉ INSTALACE KOLIDUJÍCÍ SE STAVEBNÍMI ÚPRAVAMI MOHOU BÝT ODSTRANĚNY, AŽ PO PROVĚŘENÍ JEJICH VYUŽITÍ REALIZAČNÍ FIRMOU. V PŘÍPADĚ POTŘEBY REALIZAČNÍ FIRMA, PO ODSOUHLASENÍ TECHNICKÝM DOZOREM STAVBY, ZAJISTÍ PŘELOŽENÍ FUNKČNÍHO VEDENÍ KOLIDUJÍCÍHO SE STAVBOU. PŘI ODPOJOVÁNÍ JEDNOTLIVÝCH ROZVODŮ NESMÍ DOJÍT K PONECHÁNÍ SLEPÉHO RAMENE ROZVODU VODY Z DŮVODU MOŽNÉHO MNOŽENÍ BAKTERIÍ. BUDE ODPOJENO VŽDY CELÉ PŘIPOJOVACÍ POTRUBÍ OD PÁTEŘNÍHO PROVOZOVANÉHO ROZVODU.</t>
  </si>
  <si>
    <t>OS_003</t>
  </si>
  <si>
    <t>Vzájemné koordinace výstavby (řemesel a stavební činnosti), vzorkování</t>
  </si>
  <si>
    <t>-1718025466</t>
  </si>
  <si>
    <t>014A_D - Zařízení silnoproudé elektroinstalace - uznatelné</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</si>
  <si>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1.4.D.1 Technická zpráva EI Příloha č.1 Řízení rizika Příloha č. 2 Protokol VV Příloha č. 3. Výpočet osvětlení 1.4.D.2 Půdorys 1.NP – světelné okruhy 1.4.D.3 Půdorys 1.NP – silové okruhy 1.4.D.4 Půdorys 2.NP – světelné okruhy 1.4.D.5 Půdorys 2.NP – silové okruhy 1.4.D.6 Půdorys střechy – hromosvod 1.4.D.7 Schéma RH1 1.4.D.8 Schéma RK – kotelna 1.4.D.9 Schéma RP1.1 1.4.D.10 Schéma RP1.2 1.4.D.11 Schéma RP1.3 1.4.D.12 Schéma RP2.1 1.4.D.13 Schéma RD- byt 1.4.D.14 Blokové schéma</t>
  </si>
  <si>
    <t xml:space="preserve">    741 - Elektroinstalace</t>
  </si>
  <si>
    <t xml:space="preserve">    743 - Elektromontáže - hrubá montáž</t>
  </si>
  <si>
    <t xml:space="preserve">    747 - Elektromontáže - kompletace rozvodů</t>
  </si>
  <si>
    <t>M - Práce a dodávky M</t>
  </si>
  <si>
    <t>B - Služební byt</t>
  </si>
  <si>
    <t>M1 - Práce a dodávky Byt</t>
  </si>
  <si>
    <t>Elektroinstalace</t>
  </si>
  <si>
    <t>741110042</t>
  </si>
  <si>
    <t>Montáž trubka plastová ohebná D přes 23 do 35 mm uložená pevně</t>
  </si>
  <si>
    <t>634154789</t>
  </si>
  <si>
    <t>225+50</t>
  </si>
  <si>
    <t>345710730</t>
  </si>
  <si>
    <t>trubka elektroinstalační ohebná z PVC (EN) 2325</t>
  </si>
  <si>
    <t>1390465462</t>
  </si>
  <si>
    <t>45*5</t>
  </si>
  <si>
    <t>741110121</t>
  </si>
  <si>
    <t>Montáž trubka pancéřová plastová tuhá D přes 16 do 23 mm uložená pod omítku</t>
  </si>
  <si>
    <t>176124132</t>
  </si>
  <si>
    <t>Montáž trubek pancéřových elektroinstalačních s nasunutím nebo našroubováním do krabic plastových tuhých, uložených pod omítku, Ø přes 16 do 23 mm</t>
  </si>
  <si>
    <t>34571106</t>
  </si>
  <si>
    <t>trubka elektroinstalační pancéřová pevná z PH D 12,2/16mm, délka 3m</t>
  </si>
  <si>
    <t>18963349</t>
  </si>
  <si>
    <t>40*5</t>
  </si>
  <si>
    <t>34571990</t>
  </si>
  <si>
    <t>příchytka distanční z PH k upevňování trubek D 16mm</t>
  </si>
  <si>
    <t>1709675994</t>
  </si>
  <si>
    <t>příchytka distanční z PH k upevňování kabelů, 22,5x26x30mm, D 8-16mm</t>
  </si>
  <si>
    <t>350</t>
  </si>
  <si>
    <t>741110501</t>
  </si>
  <si>
    <t>Montáž lišta a kanálek protahovací šířky do 60 mm</t>
  </si>
  <si>
    <t>793370447</t>
  </si>
  <si>
    <t>Montáž lišt a kanálků elektroinstalačních se spojkami, ohyby a rohy a s nasunutím do krabic protahovacích, šířky do 60 mm</t>
  </si>
  <si>
    <t>34571008</t>
  </si>
  <si>
    <t>lišta elektroinstalační hranatá bílá 40x40</t>
  </si>
  <si>
    <t>-1681977314</t>
  </si>
  <si>
    <t>741112061</t>
  </si>
  <si>
    <t>Montáž krabice přístrojová zapuštěná plastová kruhová</t>
  </si>
  <si>
    <t>336963617</t>
  </si>
  <si>
    <t>34571450</t>
  </si>
  <si>
    <t>krabice pod omítku PVC přístrojová kruhová D 70mm</t>
  </si>
  <si>
    <t>1356729028</t>
  </si>
  <si>
    <t>35+15</t>
  </si>
  <si>
    <t>34571451</t>
  </si>
  <si>
    <t>krabice pod omítku PVC přístrojová kruhová D 70mm hluboká</t>
  </si>
  <si>
    <t>1406326435</t>
  </si>
  <si>
    <t>741120403</t>
  </si>
  <si>
    <t>Montáž vodič Cu izolovaný drátovací plný žíla 10-16 mm2 v rozváděči (CY)</t>
  </si>
  <si>
    <t>-1910608009</t>
  </si>
  <si>
    <t>3414085V1</t>
  </si>
  <si>
    <t>vodič izolovaný s Cu jádrem 16mm2</t>
  </si>
  <si>
    <t>-1276959496</t>
  </si>
  <si>
    <t>741120405</t>
  </si>
  <si>
    <t>Montáž vodič Cu izolovaný drátovací plný žíla 25-35 mm2 v rozváděči (CY)</t>
  </si>
  <si>
    <t>-1115066779</t>
  </si>
  <si>
    <t>Montáž vodičů izolovaných měděných drátovacích bez ukončení v rozváděčích plných (CY), průřezu žily 25 až 35 mm2</t>
  </si>
  <si>
    <t>100+45</t>
  </si>
  <si>
    <t>34140850</t>
  </si>
  <si>
    <t>vodič propojovací jádro Cu lanované izolace PVC 450/750V (H07V-R) 1x25mm2</t>
  </si>
  <si>
    <t>-1747327113</t>
  </si>
  <si>
    <t>vodič izolovaný s Cu jádrem 25mm2</t>
  </si>
  <si>
    <t>60+40</t>
  </si>
  <si>
    <t>34140851</t>
  </si>
  <si>
    <t>vodič propojovací jádro Cu lanované izolace PVC 450/750V (H07V-R) 1x35mm2</t>
  </si>
  <si>
    <t>-1327795938</t>
  </si>
  <si>
    <t>741122015</t>
  </si>
  <si>
    <t>Montáž kabel Cu bez ukončení uložený pod omítku plný kulatý 3x1,5 mm2 (CYKY)</t>
  </si>
  <si>
    <t>1217502067</t>
  </si>
  <si>
    <t>3680+250</t>
  </si>
  <si>
    <t>34111030</t>
  </si>
  <si>
    <t xml:space="preserve">kabel silový s Cu jádrem 1 kV 3x1,5mm2 </t>
  </si>
  <si>
    <t>679429120</t>
  </si>
  <si>
    <t>1NP</t>
  </si>
  <si>
    <t>50+120+120+120+120</t>
  </si>
  <si>
    <t>50+40+60+80+40+25+25+140+80</t>
  </si>
  <si>
    <t>150+100+250</t>
  </si>
  <si>
    <t>500</t>
  </si>
  <si>
    <t>2.np</t>
  </si>
  <si>
    <t>50+50+50+50</t>
  </si>
  <si>
    <t>160+20+10+10+20+30+40+40+20+50+50+40</t>
  </si>
  <si>
    <t>800</t>
  </si>
  <si>
    <t>34111030.1</t>
  </si>
  <si>
    <t>kabel silový s Cu jádrem 1 kV 3x1,5mm2 B2ca,s1,d0</t>
  </si>
  <si>
    <t>-1321360184</t>
  </si>
  <si>
    <t>741122025</t>
  </si>
  <si>
    <t>Montáž kabel Cu bez ukončení uložený pod omítku plný kulatý 5x16 až 25 mm2 (např. CYKY)</t>
  </si>
  <si>
    <t>-840208947</t>
  </si>
  <si>
    <t>Montáž kabelů měděných bez ukončení uložených pod omítku plných kulatých (např. CYKY), počtu a průřezu žil 4x16 až 25 mm2</t>
  </si>
  <si>
    <t>34111080</t>
  </si>
  <si>
    <t>kabel instalační jádro Cu plné izolace PVC plášť PVC 450/750V (CYKY) 5x16mm2</t>
  </si>
  <si>
    <t>-946799202</t>
  </si>
  <si>
    <t>kabel instalační jádro Cu plné izolace PVC plášť PVC 450/750V (CYKY) 4x16mm2</t>
  </si>
  <si>
    <t>741122125</t>
  </si>
  <si>
    <t>Montáž kabel Cu plný kulatý žíla 5x25 až 35 mm2 zatažený v trubkách (např. CYKY)</t>
  </si>
  <si>
    <t>1863837770</t>
  </si>
  <si>
    <t>Montáž kabelů měděných bez ukončení uložených v trubkách zatažených plných kulatých nebo bezhalogenových (např. CYKY) počtu a průřezu žil 3x25 až 35 mm2</t>
  </si>
  <si>
    <t>34112371</t>
  </si>
  <si>
    <t>kabel silový jádro Cu izolace PVC plášť PVC 0,6/1kV (NYY) 5x25mm2</t>
  </si>
  <si>
    <t>1067593996</t>
  </si>
  <si>
    <t>741122126</t>
  </si>
  <si>
    <t>Montáž kabel Cu plný kulatý žíla 3x50 až 70 mm2 zatažený v trubkách (např. CYKY)</t>
  </si>
  <si>
    <t>-1901826594</t>
  </si>
  <si>
    <t>Montáž kabelů měděných bez ukončení uložených v trubkách zatažených plných kulatých nebo bezhalogenových (např. CYKY) počtu a průřezu žil 3x50 až 70 mm2</t>
  </si>
  <si>
    <t>34112362</t>
  </si>
  <si>
    <t>kabel silový jádro Cu izolace PVC plášť PVC 0,6/1kV (NYY) 5x50mm2</t>
  </si>
  <si>
    <t>-1038998453</t>
  </si>
  <si>
    <t>kabel silový jádro Cu izolace PVC plášť PVC 0,6/1kV (NYY) 4x50mm2</t>
  </si>
  <si>
    <t>45,</t>
  </si>
  <si>
    <t>741122033</t>
  </si>
  <si>
    <t>Montáž kabel Cu bez ukončení uložený pod omítku plný kulatý 5x10mm2 (CYKY)</t>
  </si>
  <si>
    <t>-181512182</t>
  </si>
  <si>
    <t>Montáž kabelů měděných bez ukončení uložených pod omítku plných kulatých (CYKY), počtu a průřezu žil 5x10mm2</t>
  </si>
  <si>
    <t>34113034</t>
  </si>
  <si>
    <t>kabel instalační jádro Cu plné izolace PVC plášť PVC 450/750V (CYKY) 5x10mm2</t>
  </si>
  <si>
    <t>-1322221326</t>
  </si>
  <si>
    <t>741122201</t>
  </si>
  <si>
    <t>Montáž kabel Cu plný kulatý žíla 2x1,5 až 6 mm2 uložený volně (např. CYKY) ohniodolna trasa</t>
  </si>
  <si>
    <t>1348790570</t>
  </si>
  <si>
    <t>Montáž kabelů měděných bez ukončení uložených volně nebo v liště plných kulatých (např. CYKY) počtu a průřezu žil 2x1,5 až 6 mm2</t>
  </si>
  <si>
    <t>34111006</t>
  </si>
  <si>
    <t>kabel silový s Cu jádrem 1kV 3x2,5mm2 B2ca,s1,d0, P30-R</t>
  </si>
  <si>
    <t>-1696416227</t>
  </si>
  <si>
    <t>kabel silový s Cu jádrem 1kV 2x2,5mm2</t>
  </si>
  <si>
    <t>741122016</t>
  </si>
  <si>
    <t>Montáž kabel Cu bez ukončení uložený pod omítku plný kulatý 3x2,5 až 6 mm2 (CYKY)</t>
  </si>
  <si>
    <t>-635341325</t>
  </si>
  <si>
    <t>34111036</t>
  </si>
  <si>
    <t xml:space="preserve">kabel silový s Cu jádrem 1 kV 3x2,5mm2 </t>
  </si>
  <si>
    <t>-286579663</t>
  </si>
  <si>
    <t>40+40</t>
  </si>
  <si>
    <t>50+50</t>
  </si>
  <si>
    <t>50+10</t>
  </si>
  <si>
    <t>741122031</t>
  </si>
  <si>
    <t>Montáž kabel Cu bez ukončení uložený pod omítku plný kulatý 5x1,5 až 2,5 mm2 (CYKY)</t>
  </si>
  <si>
    <t>-2140220138</t>
  </si>
  <si>
    <t>Montáž kabelů měděných bez ukončení uložených pod omítku plných kulatých (CYKY), počtu a průřezu žil 5x1,5 až 2,5 mm2</t>
  </si>
  <si>
    <t>34111090</t>
  </si>
  <si>
    <t>kabel silový s Cu jádrem 1kV 5x1,5mm2 B2caS1d0</t>
  </si>
  <si>
    <t>-1984023567</t>
  </si>
  <si>
    <t>kabel silový s Cu jádrem 1kV 5x1,5mm2</t>
  </si>
  <si>
    <t>80+20</t>
  </si>
  <si>
    <t>741132103</t>
  </si>
  <si>
    <t>Ukončení kabelů 3x1,5 až 4 mm2 smršťovací záklopkou nebo páskem bez letování</t>
  </si>
  <si>
    <t>533472727</t>
  </si>
  <si>
    <t>147+63+111</t>
  </si>
  <si>
    <t>741132134</t>
  </si>
  <si>
    <t>Ukončení kabelů 5x25 mm2 smršťovací záklopkou nebo páskem bez letování</t>
  </si>
  <si>
    <t>-2029030499</t>
  </si>
  <si>
    <t>Ukončení kabelů smršťovací záklopkou nebo páskou se zapojením bez letování, počtu a průřezu žil 4x25 mm2</t>
  </si>
  <si>
    <t>741132136</t>
  </si>
  <si>
    <t>Ukončení kabelů 5x50 mm2 smršťovací záklopkou nebo páskem bez letování</t>
  </si>
  <si>
    <t>2142141038</t>
  </si>
  <si>
    <t>Ukončení kabelů smršťovací záklopkou nebo páskou se zapojením bez letování, počtu a průřezu žil 4x50 mm2</t>
  </si>
  <si>
    <t>741132147</t>
  </si>
  <si>
    <t>Ukončení kabelů 5x10 mm2 smršťovací záklopkou nebo páskem bez letování</t>
  </si>
  <si>
    <t>2017311974</t>
  </si>
  <si>
    <t>Ukončení kabelů smršťovací záklopkou nebo páskou se zapojením bez letování, počtu a průřezu žil 5x10 mm2</t>
  </si>
  <si>
    <t>741132148</t>
  </si>
  <si>
    <t>Ukončení kabelů 5x16 mm2 smršťovací záklopkou nebo páskem bez letování</t>
  </si>
  <si>
    <t>-4694066</t>
  </si>
  <si>
    <t>Ukončení kabelů smršťovací záklopkou nebo páskou se zapojením bez letování, počtu a průřezu žil 5x16 mm2</t>
  </si>
  <si>
    <t>741210001</t>
  </si>
  <si>
    <t>Montáž rozvodnice oceloplechová nebo plastová běžná do 20 kg</t>
  </si>
  <si>
    <t>-2084123334</t>
  </si>
  <si>
    <t>357180001R4</t>
  </si>
  <si>
    <t>Rozvodnice oceloplechová vestavná 4/96 modulů - RP2.1</t>
  </si>
  <si>
    <t>1546503664</t>
  </si>
  <si>
    <t xml:space="preserve">Rozvodnice oceloplechová na omítku 
včetně příslušenství ( přístrojové lišty, svorkovnice, ucpávky, krycí desky, záslepky atd.) 
</t>
  </si>
  <si>
    <t>357180001R6</t>
  </si>
  <si>
    <t>Rozvodnice oceloplechová vestavná 4/60 modulů - RK</t>
  </si>
  <si>
    <t>1914384903</t>
  </si>
  <si>
    <t xml:space="preserve">Rozvodnice oceloplechová nástěná 5/60 modulů - RK
Rozvodnice oceloplechová na omítku 
včetně příslušenství ( přístrojové lišty, svorkovnice, ucpávky, krycí desky, záslepky atd.) 
</t>
  </si>
  <si>
    <t>741210201</t>
  </si>
  <si>
    <t>Montáž rozváděč skříňový nebo panelový dělitelný pole do 200 kg</t>
  </si>
  <si>
    <t>531234834</t>
  </si>
  <si>
    <t>Montáž rozváděčů skříňových nebo panelových bez zapojení vodičů dělitelných, hmotnosti jednoho pole do 200 kg</t>
  </si>
  <si>
    <t>35713142V32</t>
  </si>
  <si>
    <t>Rozvodnicová skřín 2000x800x400 IP 40 -  RP1.1, RH1 pole 2</t>
  </si>
  <si>
    <t>1903580422</t>
  </si>
  <si>
    <t>Rozvodnicová skřín v=2000 x š=800 x h= 400 IP 40 -  RP1.1</t>
  </si>
  <si>
    <t>35713142V33</t>
  </si>
  <si>
    <t>Rozvodnicová skřín 2000x600x400 IP 40 -  RH1 pole 1</t>
  </si>
  <si>
    <t>125488370</t>
  </si>
  <si>
    <t>Rozvodnicová skřín v=2000 x š=600 x h= 400 IP 40 -  RP1.1</t>
  </si>
  <si>
    <t>741210102</t>
  </si>
  <si>
    <t>Montáž rozváděčů litinových, hliníkových nebo plastových sestava do 100 kg</t>
  </si>
  <si>
    <t>-1028860464</t>
  </si>
  <si>
    <t>Montáž rozváděčů litinových, hliníkových nebo plastových bez zapojení vodičů sestavy hmotnosti do 100 kg</t>
  </si>
  <si>
    <t>35711733</t>
  </si>
  <si>
    <t>skříň přípojková plastová pro průběžné připojení 9 x 250 A SR301</t>
  </si>
  <si>
    <t>1081392133</t>
  </si>
  <si>
    <t>skříň přípojková plastová pro průběžné připojení 9 x 160 A SR301</t>
  </si>
  <si>
    <t>741310402</t>
  </si>
  <si>
    <t>Montáž spínač tří/čtyřpólový nástěnný do 25 A prostředí normální</t>
  </si>
  <si>
    <t>-1378528410</t>
  </si>
  <si>
    <t>Montáž spínačů tří nebo čtyřpólových nástěnných se zapojením vodičů, pro prostředí normální do 25 A</t>
  </si>
  <si>
    <t>358112592V1</t>
  </si>
  <si>
    <t>talčítko nouzového vypnutí STOP</t>
  </si>
  <si>
    <t>1442783289</t>
  </si>
  <si>
    <t>741320024</t>
  </si>
  <si>
    <t>Montáž pojistka - spodek do 500 V, 350 A se zapojením vodičů</t>
  </si>
  <si>
    <t>-1728940167</t>
  </si>
  <si>
    <t>Montáž pojistek se zapojením vodičů pojistkových částí spodků do 500 V 350 A</t>
  </si>
  <si>
    <t>35825428</t>
  </si>
  <si>
    <t>pojistka nožová výkonová 224A charakteristiky aM, montážní velikosti NH1</t>
  </si>
  <si>
    <t>-866075020</t>
  </si>
  <si>
    <t>pojistka nožová výkonová 200A charakteristiky aM, montážní velikosti NH1</t>
  </si>
  <si>
    <t>741211817</t>
  </si>
  <si>
    <t>Demontáž rozvodnic kovových pod omítkou s krytím do IPx4 plochou přes 0,8 m2</t>
  </si>
  <si>
    <t>1300434346</t>
  </si>
  <si>
    <t>Demontáž rozvodnic kovových, uložených pod omítkou, krytí do IPx 4, plochy přes 0,8 m2</t>
  </si>
  <si>
    <t>741211853</t>
  </si>
  <si>
    <t>Demontáž rozvodnic kovových volně stojících s krytím do IPx4 plochou přes 1 m2</t>
  </si>
  <si>
    <t>902076989</t>
  </si>
  <si>
    <t>Demontáž rozvodnic kovových, uložených volně stojících (skříňových), krytí do IPx 4, plochy přes 1 m2</t>
  </si>
  <si>
    <t>741310101</t>
  </si>
  <si>
    <t>Montáž vypínač (polo)zapuštěný bezšroubové připojení 1-jednopólový</t>
  </si>
  <si>
    <t>-327884196</t>
  </si>
  <si>
    <t>Montáž spínačů jedno nebo dvoupólových polozapuštěných nebo zapuštěných se zapojením vodičů bezšroubové připojení vypínačů, řazení 1-jednopólových</t>
  </si>
  <si>
    <t>34539010</t>
  </si>
  <si>
    <t>přístroj spínače jednopólového, řazení 1, 1So bezšroubové svorky</t>
  </si>
  <si>
    <t>-787077482</t>
  </si>
  <si>
    <t>14+9+7+5</t>
  </si>
  <si>
    <t>741310121</t>
  </si>
  <si>
    <t>Montáž přepínač (polo)zapuštěný bezšroubové připojení 5-seriový</t>
  </si>
  <si>
    <t>1233781390</t>
  </si>
  <si>
    <t>34539012</t>
  </si>
  <si>
    <t>přístroj přepínače sériového, řazení 5 bezšroubové svorky</t>
  </si>
  <si>
    <t>1153258456</t>
  </si>
  <si>
    <t>6+4</t>
  </si>
  <si>
    <t>741310122</t>
  </si>
  <si>
    <t>Montáž přepínač (polo)zapuštěný bezšroubové připojení 6-střídavý</t>
  </si>
  <si>
    <t>-1253404867</t>
  </si>
  <si>
    <t>Montáž spínačů jedno nebo dvoupólových polozapuštěných nebo zapuštěných se zapojením vodičů bezšroubové připojení přepínačů, řazení 6-střídavých</t>
  </si>
  <si>
    <t>34539016</t>
  </si>
  <si>
    <t>přístroj přepínače střídavého, řazení 6, 6So, 6S bezšroubové svorky</t>
  </si>
  <si>
    <t>-1545795692</t>
  </si>
  <si>
    <t>14+4</t>
  </si>
  <si>
    <t>741310126</t>
  </si>
  <si>
    <t>Montáž přepínač (polo)zapuštěný bezšroubové připojení 7-křížový</t>
  </si>
  <si>
    <t>1003278838</t>
  </si>
  <si>
    <t>Montáž spínačů jedno nebo dvoupólových polozapuštěných nebo zapuštěných se zapojením vodičů bezšroubové připojení přepínačů, řazení 7-křížových</t>
  </si>
  <si>
    <t>34539014</t>
  </si>
  <si>
    <t>přístroj přepínače křížového, řazení 7, 7So bezšroubové svorky</t>
  </si>
  <si>
    <t>-461639376</t>
  </si>
  <si>
    <t>741310251</t>
  </si>
  <si>
    <t>Montáž vypínač (polo)zapuštěný šroubové připojení 1-jednopólových prostředí venkovní/mokré</t>
  </si>
  <si>
    <t>1779835001</t>
  </si>
  <si>
    <t>Montáž spínačů jedno nebo dvoupólových polozapuštěných nebo zapuštěných se zapojením vodičů šroubové připojení, pro prostředí venkovní nebo mokré vypínačů, řazení 1-jednopólových</t>
  </si>
  <si>
    <t>34535512v1</t>
  </si>
  <si>
    <t>spínač jednopólový 10A IP44</t>
  </si>
  <si>
    <t>1462332138</t>
  </si>
  <si>
    <t>3+20+7+5+5</t>
  </si>
  <si>
    <t>741310261</t>
  </si>
  <si>
    <t>Montáž přepínač (polo)zapuštěný šroubové připojení 5-sériových prostředí venkovní/mokré</t>
  </si>
  <si>
    <t>-1697032914</t>
  </si>
  <si>
    <t>Montáž spínačů jedno nebo dvoupólových polozapuštěných nebo zapuštěných se zapojením vodičů šroubové připojení, pro prostředí venkovní nebo mokré přepínačů, řazení 5-sériových</t>
  </si>
  <si>
    <t>34539012V1</t>
  </si>
  <si>
    <t xml:space="preserve">přístroj přepínače sériového, řazení 5, IP 44 </t>
  </si>
  <si>
    <t>358917273</t>
  </si>
  <si>
    <t>741310263</t>
  </si>
  <si>
    <t>Montáž přepínač (polo)zapuštěný šroubové připojení 6-střídavých prostředí venkovní/mokré</t>
  </si>
  <si>
    <t>-379608750</t>
  </si>
  <si>
    <t>Montáž spínačů jedno nebo dvoupólových polozapuštěných nebo zapuštěných se zapojením vodičů šroubové připojení, pro prostředí venkovní nebo mokré přepínačů, řazení 6-střídavých</t>
  </si>
  <si>
    <t>34539016V1</t>
  </si>
  <si>
    <t>přístroj přepínače střídavého, řazení 6, 6So, 6S IP 44</t>
  </si>
  <si>
    <t>1692599419</t>
  </si>
  <si>
    <t>741310268</t>
  </si>
  <si>
    <t>Montáž přepínač (polo)zapuštěný šroubové připojení 6+6-dvojitých střídavých prostředí venkovní/mokré</t>
  </si>
  <si>
    <t>-1614211047</t>
  </si>
  <si>
    <t>Montáž spínačů jedno nebo dvoupólových polozapuštěných nebo zapuštěných se zapojením vodičů šroubové připojení, pro prostředí venkovní nebo mokré přepínačů, řazení 6+6-dvojitých střídavých</t>
  </si>
  <si>
    <t>34539016V2</t>
  </si>
  <si>
    <t>přístroj přepínače střídavého, řazení 6 +6 IP 44</t>
  </si>
  <si>
    <t>-125288002</t>
  </si>
  <si>
    <t>741313082</t>
  </si>
  <si>
    <t>Montáž zásuvka chráněná v krabici šroubové připojení 2P+PE prostředí venkovní, mokré</t>
  </si>
  <si>
    <t>-613737773</t>
  </si>
  <si>
    <t>Montáž zásuvek domovních se zapojením vodičů šroubové připojení venkovní nebo mokré, provedení 2P + PE</t>
  </si>
  <si>
    <t>34555229</t>
  </si>
  <si>
    <t>zásuvka nástěnná jednonásobná s víčkem, IP44, šroubové svorky</t>
  </si>
  <si>
    <t>898340311</t>
  </si>
  <si>
    <t>741313402v1</t>
  </si>
  <si>
    <t>Montáž zásuvkové skříně</t>
  </si>
  <si>
    <t>-1510958746</t>
  </si>
  <si>
    <t>Montáž zásuvek průmyslových ve skříni, se zapojením vodičů jištěných 32 A</t>
  </si>
  <si>
    <t>35811258V1</t>
  </si>
  <si>
    <t>zásuvková skřín s vlastním jištěním a chráničem 1x400V/32A, 1x400V/16A, 3x 230V/16A</t>
  </si>
  <si>
    <t>394072823</t>
  </si>
  <si>
    <t>chránič 40A/4/003 typ A
jistič 32A/3
jistič 16A/3
jistič 3x 16A/1</t>
  </si>
  <si>
    <t>741320105</t>
  </si>
  <si>
    <t>Montáž jistič jednopólový nn do 25 A ve skříni</t>
  </si>
  <si>
    <t>-2078319890</t>
  </si>
  <si>
    <t>2+4+2+15+4</t>
  </si>
  <si>
    <t>35822109</t>
  </si>
  <si>
    <t>jistič 1pólový-charakteristika B 10A</t>
  </si>
  <si>
    <t>900996633</t>
  </si>
  <si>
    <t>35822111</t>
  </si>
  <si>
    <t>jistič 1pólový-charakteristika B 16A</t>
  </si>
  <si>
    <t>1540056059</t>
  </si>
  <si>
    <t>RK</t>
  </si>
  <si>
    <t>5+2+3</t>
  </si>
  <si>
    <t>RP1.1</t>
  </si>
  <si>
    <t>RP2.1</t>
  </si>
  <si>
    <t>35822105</t>
  </si>
  <si>
    <t>jistič 1pólový-charakteristika B 4A</t>
  </si>
  <si>
    <t>-635986807</t>
  </si>
  <si>
    <t>jistič 1pólový-charakteristika B 2A</t>
  </si>
  <si>
    <t>35822640</t>
  </si>
  <si>
    <t>pomocný vyp/zap kontak</t>
  </si>
  <si>
    <t>-439981918</t>
  </si>
  <si>
    <t>pomocný spínač s pozlacenými kontakty (pro 5-60V)</t>
  </si>
  <si>
    <t>10+5</t>
  </si>
  <si>
    <t>35822640.1</t>
  </si>
  <si>
    <t>impulsní rele 40/20/230</t>
  </si>
  <si>
    <t>1614431544</t>
  </si>
  <si>
    <t>741320115</t>
  </si>
  <si>
    <t>Montáž jističů jednopólových nn do 63 A ve skříni</t>
  </si>
  <si>
    <t>2143977687</t>
  </si>
  <si>
    <t>Montáž jističů se zapojením vodičů jednopólových nn do 63 A ve skříni</t>
  </si>
  <si>
    <t>1+2+2+1</t>
  </si>
  <si>
    <t>35822404V1</t>
  </si>
  <si>
    <t>jistič 3pólový-charakteristika C 25A</t>
  </si>
  <si>
    <t>-284003521</t>
  </si>
  <si>
    <t>jistič 3pólový-charakteristika B 32A</t>
  </si>
  <si>
    <t>35822404V2</t>
  </si>
  <si>
    <t>2143532570</t>
  </si>
  <si>
    <t>RH</t>
  </si>
  <si>
    <t>35822404V3</t>
  </si>
  <si>
    <t>jistič 3pólový-charakteristika B 50A</t>
  </si>
  <si>
    <t>-1977924872</t>
  </si>
  <si>
    <t>35822917</t>
  </si>
  <si>
    <t>vypínací (napěťová) spoušť</t>
  </si>
  <si>
    <t>-1561404908</t>
  </si>
  <si>
    <t>741320202</t>
  </si>
  <si>
    <t>Montáž jistič deionový vestavný do 300 A</t>
  </si>
  <si>
    <t>228712489</t>
  </si>
  <si>
    <t>Montáž jističů se zapojením vodičů čtyřpólových nn deionových vestavných do 300 A</t>
  </si>
  <si>
    <t>35822610</t>
  </si>
  <si>
    <t>jistič 3-pól. D - distribuční, Ir = 40-250A, třmen. svorky pro 2,5-150mm2</t>
  </si>
  <si>
    <t>244952311</t>
  </si>
  <si>
    <t>jistič 3-pól. D - distribuční, Ir = 125-160A, třmen. svorky pro 2,5-95mm2</t>
  </si>
  <si>
    <t>35822627</t>
  </si>
  <si>
    <t>jistič 3-pól. pouze zkratová spoušť, In = 100-250A, třmen. svorky pro 105-240mm2 AL</t>
  </si>
  <si>
    <t>-1757584870</t>
  </si>
  <si>
    <t>jistič 3-pól. pouze zkratová spoušť, In = 160A, třmen. svorky pro 2,5-95mm2</t>
  </si>
  <si>
    <t>358229081</t>
  </si>
  <si>
    <t>Blok zpoždění, pro podpěťové spouště, AC 230 V / DC 220 V</t>
  </si>
  <si>
    <t>-1162301721</t>
  </si>
  <si>
    <t>spoušť podpěťová 230, 400, 500V AC/220 V DC pro elektronické nadproudové spouště 250 a 630A</t>
  </si>
  <si>
    <t>35822908</t>
  </si>
  <si>
    <t>1954105562</t>
  </si>
  <si>
    <t>35822912</t>
  </si>
  <si>
    <t>spoušť napěpěťová 230, 400, 500V AC/220 V DC s předstihovým kontaktem pro elektronické nadproudové spouště 250 a 630A</t>
  </si>
  <si>
    <t>-1919792244</t>
  </si>
  <si>
    <t>spoušť podpěťová 230, 400, 500V AC/220 V DC s předstihovým kontaktem pro elektronické nadproudové spouště 250 a 630A</t>
  </si>
  <si>
    <t>35822598</t>
  </si>
  <si>
    <t>jistič 3-pól. L - vedení, In = 160A, bez regulace, třmen. svorky pro 2,5-95mm2</t>
  </si>
  <si>
    <t>-209484639</t>
  </si>
  <si>
    <t>-1307085551</t>
  </si>
  <si>
    <t>35822597</t>
  </si>
  <si>
    <t>jistič 3-pól. L - vedení, In = 125A, bez regulace, třmen. svorky pro 2,5-95mm2</t>
  </si>
  <si>
    <t>1468315117</t>
  </si>
  <si>
    <t>35822621</t>
  </si>
  <si>
    <t>jistič 3-pól. pouze zkratová spoušť, In = 40A, třmen. svorky pro 2,5-95mm2</t>
  </si>
  <si>
    <t>-301432334</t>
  </si>
  <si>
    <t>35822624</t>
  </si>
  <si>
    <t>jistič 3-pól. pouze zkratová spoušť, In = 80A, třmen. svorky pro 2,5-95mm2</t>
  </si>
  <si>
    <t>1493594683</t>
  </si>
  <si>
    <t>741322021</t>
  </si>
  <si>
    <t>Montáž svodiče bleskových proudů nn typ 1+2 čtyřpólových impulzní proud do 35 kA</t>
  </si>
  <si>
    <t>701230627</t>
  </si>
  <si>
    <t>358895050.2</t>
  </si>
  <si>
    <t>přepěťová ochrana  -  1+2. stupeň 12,5kA 4pól</t>
  </si>
  <si>
    <t>-1926780421</t>
  </si>
  <si>
    <t>přepěťová ochrana  -  2. stupeň 12,5kA</t>
  </si>
  <si>
    <t>358895050.1</t>
  </si>
  <si>
    <t>přepěťová ochrana  -  1+2. stupeň 25kA 3 pól</t>
  </si>
  <si>
    <t>2098153765</t>
  </si>
  <si>
    <t>přepěťová ochrana  -  1+2. stupeň 25kA</t>
  </si>
  <si>
    <t>741372021</t>
  </si>
  <si>
    <t>Montáž svítidlo LED bytové přisazené nástěnné panelové do 0,09 m2</t>
  </si>
  <si>
    <t>1542883050</t>
  </si>
  <si>
    <t>Montáž svítidel LED se zapojením vodičů bytových nebo společenských místností přisazených nástěnných panelových, obsahu do 0,09 m2</t>
  </si>
  <si>
    <t>12+5+10+10+26</t>
  </si>
  <si>
    <t>3481445V4</t>
  </si>
  <si>
    <t>Nouzové LED svítidlo  NO přisazané protipanikové osvětlení, se zdrojem 3W, 350 lm, univerzální optika, záložní bateri 60 min.</t>
  </si>
  <si>
    <t>326645888</t>
  </si>
  <si>
    <t>3481445V3</t>
  </si>
  <si>
    <t>Nouzové LED svítidlo  NO1 přisazané protipanikové osvětlení, se zdrojem 1W, 120 lm, optika únikové cesty, záložní bateri 60 min.</t>
  </si>
  <si>
    <t>-264553453</t>
  </si>
  <si>
    <t>3481445V7</t>
  </si>
  <si>
    <t>Nouzové LED svítidlo  NO2 přisazané protipanikové osvětlení, se zdrojem 2W, 350 lm, asimetrická optika, záložní bateri 60 min.</t>
  </si>
  <si>
    <t>-670162983</t>
  </si>
  <si>
    <t>2+8</t>
  </si>
  <si>
    <t>3481445V5</t>
  </si>
  <si>
    <t>Nouzové LED svítidlo  NO3 venkové přisazané protipanikové osvětlení, se zdrojem 3W, 360 lm, IO66, záložní bateri 60 min.</t>
  </si>
  <si>
    <t>-1728199781</t>
  </si>
  <si>
    <t>3481445V6</t>
  </si>
  <si>
    <t>Nouzové LED svítidlo  NP Piktogarmové svítidlo přisazené/zavěčené s piktogramem, se zdrojem 3W, záložní bateri 60 min.</t>
  </si>
  <si>
    <t>-815405108</t>
  </si>
  <si>
    <t>741372022</t>
  </si>
  <si>
    <t>Montáž svítidlo LED bytové přisazené nástěnné panelové do 0,36 m2</t>
  </si>
  <si>
    <t>382833345</t>
  </si>
  <si>
    <t>Montáž svítidel LED se zapojením vodičů bytových nebo společenských místností přisazených nástěnných panelových, obsahu přes 0,09 do 0,36 m2</t>
  </si>
  <si>
    <t>18+6+23+4+35+28+3+5</t>
  </si>
  <si>
    <t>3481445V14</t>
  </si>
  <si>
    <t>LED svítidlo 5, interiérové přsazené LED svítdilo 30W, 3700lm, 4000K, IP 20, diruzor mikoprismatický DMPP</t>
  </si>
  <si>
    <t>1889488405</t>
  </si>
  <si>
    <t>- svítidla jsou rozebíratelná a servisovatelná
 - těleso svítkdla z lakovaného ocelového plechu, barva standardně bílá RAL 9003, na zakázku je možné nalakovat jakoukoliv barvou ze vzorníku RAL
-  mikroprizmatického difuzoru DMPP -s nízkým indexem oslnění</t>
  </si>
  <si>
    <t>3481445V13</t>
  </si>
  <si>
    <t>LED svítidlo 6, interiérové přsazené LED svítdilo 45W, 6000lm, 4000K, IP 20, diruzor mikoprismatický DMPP</t>
  </si>
  <si>
    <t>93923764</t>
  </si>
  <si>
    <t>3481445V12</t>
  </si>
  <si>
    <t>LED svítidlo 7, interiérové přsazené LED svítdilo 33W, 4500lm, 4000K, IP 20, diruzor mikoprismatický DMPP,</t>
  </si>
  <si>
    <t>-1869853622</t>
  </si>
  <si>
    <t>6+6+6+5</t>
  </si>
  <si>
    <t>3481445V05</t>
  </si>
  <si>
    <t>LED svítidlo 8, asymetrkcé závěsné/přsazené LED svítdilo na tabule, 24W, 3534m, 4000K, IP 20, DALI, včetně lanového závěsu,</t>
  </si>
  <si>
    <t>1634769806</t>
  </si>
  <si>
    <t xml:space="preserve">- svítidla jsou rozebíratelná a servisovatelná
 - těleso svítkdla z lakovaného ocelového plechu, barva standardně bílá RAL 9003, na zakázku je možné nalakovat jakoukoliv barvou ze vzorníku RAL
</t>
  </si>
  <si>
    <t>2+2</t>
  </si>
  <si>
    <t>3481445V16</t>
  </si>
  <si>
    <t>LED svítidlo 3, interiérové přsazené kruhové r 480mm  LED svítdilo 34W, 3600lm, 4000K, IP 44,</t>
  </si>
  <si>
    <t>1970924888</t>
  </si>
  <si>
    <t xml:space="preserve">- svítidla jsou rozebíratelná a servisovatelná
</t>
  </si>
  <si>
    <t>18+2+3+4+8</t>
  </si>
  <si>
    <t>3481445V08</t>
  </si>
  <si>
    <t>LED svítidlo 10, interiérové vestavné LED svítdilo, downlight 20W, 2100m, 4000K, IP 43,</t>
  </si>
  <si>
    <t>-88836924</t>
  </si>
  <si>
    <t>1.NP</t>
  </si>
  <si>
    <t>2.NP</t>
  </si>
  <si>
    <t>14+2</t>
  </si>
  <si>
    <t>3481445V01</t>
  </si>
  <si>
    <t>LED svítidlo 11, interiérové vestavné LED svítdilo downlight, 20W, 2100m, 4000K, IP 54,</t>
  </si>
  <si>
    <t>-1682589243</t>
  </si>
  <si>
    <t>3481445V03</t>
  </si>
  <si>
    <t>LED svítidlo 14, LED svítdilo monáž přisazenímna zed, opalový asimetrický difuzor, 20W, 2549m, 4000K, DALI, IP 40 + záložní zdroj 60 min.</t>
  </si>
  <si>
    <t>-499756272</t>
  </si>
  <si>
    <t>741372151</t>
  </si>
  <si>
    <t>Montáž svítidlo LED průmyslové závěsné lampa</t>
  </si>
  <si>
    <t>-1986538673</t>
  </si>
  <si>
    <t>Montáž svítidel LED se zapojením vodičů průmyslových závěsných lamp</t>
  </si>
  <si>
    <t>84+15+25</t>
  </si>
  <si>
    <t>3481445V06</t>
  </si>
  <si>
    <t>LED svítidlo 1, průmyslové přsazené LED svítdilo 53W, 7030m, 4000K, IP 65,</t>
  </si>
  <si>
    <t>154544075</t>
  </si>
  <si>
    <t>- svítidla jsou rozebíratelná a servisovatelná
referenční výrobek: FUTURA, vyrobce TREVOS</t>
  </si>
  <si>
    <t>8*6</t>
  </si>
  <si>
    <t>4+8+4+4+9+2+5</t>
  </si>
  <si>
    <t>3481445V107</t>
  </si>
  <si>
    <t>LED svítidlo 2, průmyslové přsazené LED svítdilo 106W, 9620m, 4000K, IP 65,</t>
  </si>
  <si>
    <t>-523652992</t>
  </si>
  <si>
    <t>3481445V106</t>
  </si>
  <si>
    <t>LED svítidlo 9, průmyslové přsazené LED svítdilo 22W, 2810m, 4000K, IP 65,</t>
  </si>
  <si>
    <t>623244058</t>
  </si>
  <si>
    <t>- svítidla jsou rozebíratelná a servisovatelná
referenční výrobek: PRIMA, vyrobce TREVOS</t>
  </si>
  <si>
    <t>16+2+4+3</t>
  </si>
  <si>
    <t>741810003</t>
  </si>
  <si>
    <t>Celková prohlídka elektrického rozvodu a zařízení do 1 milionu Kč</t>
  </si>
  <si>
    <t>-1099659050</t>
  </si>
  <si>
    <t>Zkoušky a prohlídky elektrických rozvodů a zařízení celková prohlídka a vyhotovení revizní zprávy pro objem montážních prací přes 500 do 1000 tis. Kč</t>
  </si>
  <si>
    <t>741820102</t>
  </si>
  <si>
    <t>Měření intenzity osvětlení</t>
  </si>
  <si>
    <t>735811340</t>
  </si>
  <si>
    <t>Měření osvětlovacího zařízení intenzity osvětlení na pracovišti do 50 svítidel</t>
  </si>
  <si>
    <t>742190004</t>
  </si>
  <si>
    <t>Požárně těsnící materiál do prostupu</t>
  </si>
  <si>
    <t>CS ÚRS 2020 02</t>
  </si>
  <si>
    <t>1446917719</t>
  </si>
  <si>
    <t>Ostatní práce pro trasy požárně těsnící materiál do prostupu</t>
  </si>
  <si>
    <t>VD31233</t>
  </si>
  <si>
    <t>Protipožární prostupy kabely komplet, štítky, revize</t>
  </si>
  <si>
    <t>727833604</t>
  </si>
  <si>
    <t>5+7+7</t>
  </si>
  <si>
    <t>74362930R8</t>
  </si>
  <si>
    <t>Montáž ekvipotencionální svorkovnice</t>
  </si>
  <si>
    <t>-1334453629</t>
  </si>
  <si>
    <t>35442110R2</t>
  </si>
  <si>
    <t>uzemňovací ekvipotencionální svorkovnice</t>
  </si>
  <si>
    <t>-1888391845</t>
  </si>
  <si>
    <t>998741102</t>
  </si>
  <si>
    <t>Přesun hmot tonážní pro silnoproud v objektech v do 12 m</t>
  </si>
  <si>
    <t>1399613570</t>
  </si>
  <si>
    <t>Přesun hmot pro silnoproud stanovený z hmotnosti přesunovaného materiálu vodorovná dopravní vzdálenost do 50 m v objektech výšky přes 6 do 12 m</t>
  </si>
  <si>
    <t>PKR4</t>
  </si>
  <si>
    <t>Montážní a instalační materiál pro rozvaděče</t>
  </si>
  <si>
    <t>-1835516135</t>
  </si>
  <si>
    <t>Montážní a instalační materiál pro rozvaděče
- propojovací vodiče,hřebeny, montážní lišty a žlaby, vyvazovací panely, popisné štítky, šrouby atd.)</t>
  </si>
  <si>
    <t>7413130V4</t>
  </si>
  <si>
    <t>Montáž požárního tlačítka</t>
  </si>
  <si>
    <t>-392946912</t>
  </si>
  <si>
    <t>358112592R1.1</t>
  </si>
  <si>
    <t>pořární tlačítko T STOP</t>
  </si>
  <si>
    <t>-660350874</t>
  </si>
  <si>
    <t>743</t>
  </si>
  <si>
    <t>Elektromontáže - hrubá montáž</t>
  </si>
  <si>
    <t>74355212R</t>
  </si>
  <si>
    <t>Montáž kabelového žlabu, šířky do 250 mm bez víka</t>
  </si>
  <si>
    <t>-429764320</t>
  </si>
  <si>
    <t>50+145+10</t>
  </si>
  <si>
    <t>34575494R8</t>
  </si>
  <si>
    <t>žlab kabelový drátěný 200x100 komplet včetně spojovacích a kotvících prvků</t>
  </si>
  <si>
    <t>1626322902</t>
  </si>
  <si>
    <t>montáž s vyší nostností, kotvení po 1500mm</t>
  </si>
  <si>
    <t>34575494R7</t>
  </si>
  <si>
    <t>žlab kabelový drátěný 150x50 komplet včetně spojovacích a kotvících prvků</t>
  </si>
  <si>
    <t>1598246463</t>
  </si>
  <si>
    <t>50+20</t>
  </si>
  <si>
    <t>50+10+15</t>
  </si>
  <si>
    <t>3457549.17</t>
  </si>
  <si>
    <t>žlab kabelový drátěný 100x50 komplet včetně spojovacích a kotvících prvků</t>
  </si>
  <si>
    <t>-31313443</t>
  </si>
  <si>
    <t>747</t>
  </si>
  <si>
    <t>Elektromontáže - kompletace rozvodů</t>
  </si>
  <si>
    <t>35822107V2</t>
  </si>
  <si>
    <t>Pojistkový odpínač  1f do 32A</t>
  </si>
  <si>
    <t>-92409622</t>
  </si>
  <si>
    <t>jistič 1pólový-charakteristika B 6A</t>
  </si>
  <si>
    <t>35822107V3</t>
  </si>
  <si>
    <t>pojistky Gg 4A</t>
  </si>
  <si>
    <t>1900833210</t>
  </si>
  <si>
    <t>741321003</t>
  </si>
  <si>
    <t>Montáž proudových chráničů dvoupólových nn do 25 A ve skříni</t>
  </si>
  <si>
    <t>-904129545</t>
  </si>
  <si>
    <t>3588920VV</t>
  </si>
  <si>
    <t>Proudový chránič s nadproudovou ochranou  10/2/003 typ A</t>
  </si>
  <si>
    <t>-332598907</t>
  </si>
  <si>
    <t>741321043</t>
  </si>
  <si>
    <t>Montáž proudových chráničů čtyřpólových nn do 63 A ve skříni</t>
  </si>
  <si>
    <t>510769499</t>
  </si>
  <si>
    <t>3588921VV</t>
  </si>
  <si>
    <t>chránič proudový 4pólový 40/4/003 typ A</t>
  </si>
  <si>
    <t>-1253568873</t>
  </si>
  <si>
    <t xml:space="preserve">RK </t>
  </si>
  <si>
    <t>Práce a dodávky M</t>
  </si>
  <si>
    <t>014</t>
  </si>
  <si>
    <t>Prohlídka stávajících rozvodů</t>
  </si>
  <si>
    <t>1391895151</t>
  </si>
  <si>
    <t>0155</t>
  </si>
  <si>
    <t>Úpravy stávající elektroinstalace, demontáže a zpětné montáže</t>
  </si>
  <si>
    <t>1905390338</t>
  </si>
  <si>
    <t>016</t>
  </si>
  <si>
    <t>Zednické práce, frézování drážek, prostupy, zapravení, začistění drážek a prostupů apod.</t>
  </si>
  <si>
    <t>-1685899279</t>
  </si>
  <si>
    <t>018.1</t>
  </si>
  <si>
    <t>Drobný materiál k zapravení, začistění drážek, prostupů apod.</t>
  </si>
  <si>
    <t>817317320</t>
  </si>
  <si>
    <t>74814510R11</t>
  </si>
  <si>
    <t>Demontáž stávajícího systému osvětlení</t>
  </si>
  <si>
    <t>-1218667165</t>
  </si>
  <si>
    <t>Demontáž stávajícího systému osvětlení
cca 150 ks osvětlení
2000m kabeláže</t>
  </si>
  <si>
    <t>VD30</t>
  </si>
  <si>
    <t>Demontáž a ekologická likvidace stávajících elektrozařízení</t>
  </si>
  <si>
    <t>1716826144</t>
  </si>
  <si>
    <t>VD31</t>
  </si>
  <si>
    <t>Demontáž a ekologická likvidace stávajícícho vystrojení rozvaděčů</t>
  </si>
  <si>
    <t>1573593370</t>
  </si>
  <si>
    <t>Patrový rozvaděč 
podružný rozvaděč RP/1 ,R kadeřnictví, R- garáže</t>
  </si>
  <si>
    <t>PR3</t>
  </si>
  <si>
    <t>Ostatní drobný el. montážní materiál</t>
  </si>
  <si>
    <t>-1667043973</t>
  </si>
  <si>
    <t>wago svorky, vázací pásky, upevonovací materál, izolační pásky, atd.</t>
  </si>
  <si>
    <t>VL7</t>
  </si>
  <si>
    <t>Práce ve stávajícím rozvaděči</t>
  </si>
  <si>
    <t>1641141018</t>
  </si>
  <si>
    <t>210280712</t>
  </si>
  <si>
    <t>Měření intenzity osvětlení na pracovišti</t>
  </si>
  <si>
    <t>-2022113070</t>
  </si>
  <si>
    <t>Zkoušky a prohlídky osvětlovacího zařízení  měření intenzity osvětlení</t>
  </si>
  <si>
    <t>B</t>
  </si>
  <si>
    <t>Služební byt</t>
  </si>
  <si>
    <t>492344629</t>
  </si>
  <si>
    <t>1403473246</t>
  </si>
  <si>
    <t>862997540</t>
  </si>
  <si>
    <t>86894744</t>
  </si>
  <si>
    <t>-1136085691</t>
  </si>
  <si>
    <t>-1392761069</t>
  </si>
  <si>
    <t>61062066</t>
  </si>
  <si>
    <t>90+40+40+30+60+50</t>
  </si>
  <si>
    <t>-672322802</t>
  </si>
  <si>
    <t>703363274</t>
  </si>
  <si>
    <t>20+30</t>
  </si>
  <si>
    <t>702990588</t>
  </si>
  <si>
    <t>1935363263</t>
  </si>
  <si>
    <t>256881191</t>
  </si>
  <si>
    <t>-1220164156</t>
  </si>
  <si>
    <t>398500791</t>
  </si>
  <si>
    <t>916717560</t>
  </si>
  <si>
    <t>1298722635</t>
  </si>
  <si>
    <t>188824312</t>
  </si>
  <si>
    <t>309173685</t>
  </si>
  <si>
    <t>1675240790</t>
  </si>
  <si>
    <t>741313001</t>
  </si>
  <si>
    <t>Montáž zásuvka (polo)zapuštěná bezšroubové připojení 2P+PE se zapojením vodičů</t>
  </si>
  <si>
    <t>-472541865</t>
  </si>
  <si>
    <t>Montáž zásuvek domovních se zapojením vodičů bezšroubové připojení polozapuštěných nebo zapuštěných 10/16 A, provedení 2P + PE</t>
  </si>
  <si>
    <t>34555202</t>
  </si>
  <si>
    <t>zásuvka zápustná jednonásobná chráněná, šroubové svorky</t>
  </si>
  <si>
    <t>-1446819347</t>
  </si>
  <si>
    <t>741112001</t>
  </si>
  <si>
    <t>Montáž krabice zapuštěná plastová kruhová</t>
  </si>
  <si>
    <t>1701751659</t>
  </si>
  <si>
    <t>Montáž krabic elektroinstalačních bez napojení na trubky a lišty, demontáže a montáže víčka a přístroje protahovacích nebo odbočných zapuštěných plastových kruhových</t>
  </si>
  <si>
    <t>-1890006003</t>
  </si>
  <si>
    <t>-307060707</t>
  </si>
  <si>
    <t>59871751</t>
  </si>
  <si>
    <t>741320165</t>
  </si>
  <si>
    <t>Montáž jističů třípólových nn do 25 A ve skříni</t>
  </si>
  <si>
    <t>1117730463</t>
  </si>
  <si>
    <t>Montáž jističů se zapojením vodičů třípólových nn do 25 A ve skříni</t>
  </si>
  <si>
    <t>35822403</t>
  </si>
  <si>
    <t>jistič 3pólový-charakteristika B 25A</t>
  </si>
  <si>
    <t>-235001439</t>
  </si>
  <si>
    <t>741321033</t>
  </si>
  <si>
    <t>Montáž proudových chráničů čtyřpólových nn do 25 A ve skříni</t>
  </si>
  <si>
    <t>710189998</t>
  </si>
  <si>
    <t>Montáž proudových chráničů se zapojením vodičů čtyřpólových nn do 25 A ve skříni</t>
  </si>
  <si>
    <t>3588920V4</t>
  </si>
  <si>
    <t>Proudový chránič s nadproudovou ochranou  25/2/003 typ A</t>
  </si>
  <si>
    <t>-337667829</t>
  </si>
  <si>
    <t>1651402866</t>
  </si>
  <si>
    <t>2009609114</t>
  </si>
  <si>
    <t>-909619860</t>
  </si>
  <si>
    <t>741330001</t>
  </si>
  <si>
    <t>Montáž stykač vestavný jednopólový do 40 A</t>
  </si>
  <si>
    <t>1056389911</t>
  </si>
  <si>
    <t>Montáž stykačů nn se zapojením vodičů stejnosměrných vestavných jednopólových do 40 A</t>
  </si>
  <si>
    <t>35821001</t>
  </si>
  <si>
    <t>stykač 2N0 230V AC/DC</t>
  </si>
  <si>
    <t>-1706642315</t>
  </si>
  <si>
    <t>226960826</t>
  </si>
  <si>
    <t>357180001R5</t>
  </si>
  <si>
    <t>Rozvodnice plastová vestavná 4/56 modulů RB</t>
  </si>
  <si>
    <t>-1524016802</t>
  </si>
  <si>
    <t>741210813</t>
  </si>
  <si>
    <t>Demontáž rozvodnic plastových pod omítkou s krytím do IPx4 plochou přes 0,2 m2</t>
  </si>
  <si>
    <t>1993807505</t>
  </si>
  <si>
    <t>Demontáž rozvodnic plastových, uložených pod omítkou, krytí do IPx 4, plochy přes 0,2 m2</t>
  </si>
  <si>
    <t>M1</t>
  </si>
  <si>
    <t>Práce a dodávky Byt</t>
  </si>
  <si>
    <t>-1631367648</t>
  </si>
  <si>
    <t>-1835350758</t>
  </si>
  <si>
    <t>-379420255</t>
  </si>
  <si>
    <t>74814510R2</t>
  </si>
  <si>
    <t>2061327033</t>
  </si>
  <si>
    <t>Demontáž stávajícího systému osvětlení
cca 20 ks osvětlení
300m kabeláže</t>
  </si>
  <si>
    <t>-1134477589</t>
  </si>
  <si>
    <t>VD31.1</t>
  </si>
  <si>
    <t xml:space="preserve">pronájem vysokozviřná plošinea délky do 10m pro potřebi instalace osvětlení </t>
  </si>
  <si>
    <t>1851454721</t>
  </si>
  <si>
    <t>372071418</t>
  </si>
  <si>
    <t>-119881614</t>
  </si>
  <si>
    <t>741810002</t>
  </si>
  <si>
    <t>Celková prohlídka elektrického rozvodu a zařízení do 500 000,- Kč</t>
  </si>
  <si>
    <t>2099709122</t>
  </si>
  <si>
    <t>Zkoušky a prohlídky elektrických rozvodů a zařízení celková prohlídka a vyhotovení revizní zprávy pro objem montážních prací přes 100 do 500 tis. Kč</t>
  </si>
  <si>
    <t>1871670212</t>
  </si>
  <si>
    <t>014A_D1 - Bleskosvod- uznatelné</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</si>
  <si>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1.4.D.1 Technická zpráva EI Příloha č.1 Řízení rizika Příloha č. 2 Protokol VV Příloha č. 3. Výpočet osvětlení 1.4.D.6 Půdorys střechy – hromosvod</t>
  </si>
  <si>
    <t xml:space="preserve">    21-M - Elektromontáže</t>
  </si>
  <si>
    <t xml:space="preserve">    46-M - Zemní práce při extr.mont.pracích</t>
  </si>
  <si>
    <t>741410001</t>
  </si>
  <si>
    <t>Montáž vodič uzemňovací pásek D do 120 mm2 na povrchu</t>
  </si>
  <si>
    <t>24491960</t>
  </si>
  <si>
    <t>Montáž uzemňovacího vedení s upevněním, propojením a připojením pomocí svorek na povrchu pásku průřezu do 120 mm2</t>
  </si>
  <si>
    <t>35442062</t>
  </si>
  <si>
    <t>pás zemnící 30x4mm FeZn</t>
  </si>
  <si>
    <t>703123179</t>
  </si>
  <si>
    <t>225*1,105</t>
  </si>
  <si>
    <t>741410041</t>
  </si>
  <si>
    <t>Montáž vodič uzemňovací drát nebo lano D do 10 mm v městské zástavbě</t>
  </si>
  <si>
    <t>-496778189</t>
  </si>
  <si>
    <t>Montáž uzemňovacího vedení s upevněním, propojením a připojením pomocí svorek v zemi s izolací spojů drátu nebo lana Ø do 10 mm v městské zástavbě</t>
  </si>
  <si>
    <t>35441073</t>
  </si>
  <si>
    <t>drát D 10mm FeZn</t>
  </si>
  <si>
    <t>56442680</t>
  </si>
  <si>
    <t>(20*5)*0,61</t>
  </si>
  <si>
    <t>741420001</t>
  </si>
  <si>
    <t>Montáž drát nebo lano hromosvodné svodové D do 10 mm s podpěrou</t>
  </si>
  <si>
    <t>906493885</t>
  </si>
  <si>
    <t>Montáž hromosvodného vedení svodových drátů nebo lan s podpěrami, Ø do 10 mm</t>
  </si>
  <si>
    <t>475</t>
  </si>
  <si>
    <t>35441077</t>
  </si>
  <si>
    <t>drát D 8mm AlMgSi</t>
  </si>
  <si>
    <t>196841162</t>
  </si>
  <si>
    <t>50+15+20</t>
  </si>
  <si>
    <t>23*10</t>
  </si>
  <si>
    <t>20*8</t>
  </si>
  <si>
    <t>475*0,135</t>
  </si>
  <si>
    <t>35441560</t>
  </si>
  <si>
    <t>podpěra vedení FeZn na plechové střechy 110mm</t>
  </si>
  <si>
    <t>-614719919</t>
  </si>
  <si>
    <t>35441700</t>
  </si>
  <si>
    <t>podpěra vedení hromosvodu do zdiva na hmoždinku - 6/50mm, nerez</t>
  </si>
  <si>
    <t>1541976784</t>
  </si>
  <si>
    <t>741420051</t>
  </si>
  <si>
    <t>Montáž vedení hromosvodné-úhelník nebo trubka s držáky do zdiva</t>
  </si>
  <si>
    <t>-1132278372</t>
  </si>
  <si>
    <t>Montáž hromosvodného vedení ochranných prvků úhelníků nebo trubek s držáky do zdiva</t>
  </si>
  <si>
    <t>35441831</t>
  </si>
  <si>
    <t>úhelník ochranný na ochranu svodu - 2000mm, FeZn</t>
  </si>
  <si>
    <t>-2071212228</t>
  </si>
  <si>
    <t>35441836</t>
  </si>
  <si>
    <t>držák ochranného úhelníku do zdiva, FeZn</t>
  </si>
  <si>
    <t>-919042494</t>
  </si>
  <si>
    <t>741420083</t>
  </si>
  <si>
    <t>Montáž vedení hromosvodné-štítek k označení svodu</t>
  </si>
  <si>
    <t>1843834161</t>
  </si>
  <si>
    <t>Montáž hromosvodného vedení doplňků štítků k označení svodů</t>
  </si>
  <si>
    <t>35442110</t>
  </si>
  <si>
    <t>štítek plastový - čísla svodů</t>
  </si>
  <si>
    <t>-1226365806</t>
  </si>
  <si>
    <t>35442239</t>
  </si>
  <si>
    <t>bezpečnostní tabulka plast (A4)</t>
  </si>
  <si>
    <t>-437593908</t>
  </si>
  <si>
    <t>741420083V1</t>
  </si>
  <si>
    <t>Montáž bezpečnostní tabuky</t>
  </si>
  <si>
    <t>-937705801</t>
  </si>
  <si>
    <t>741420121</t>
  </si>
  <si>
    <t>Montáž izolační tyče oddáleného vedení</t>
  </si>
  <si>
    <t>-656148154</t>
  </si>
  <si>
    <t>Montáž oddáleného vedení izolační tyče</t>
  </si>
  <si>
    <t>35442218</t>
  </si>
  <si>
    <t>tyč izolační GFK pro jímací tyč, uchycení v ose tyče, nerezFeZn 430 mm</t>
  </si>
  <si>
    <t>2088551515</t>
  </si>
  <si>
    <t>tyč izolační GFK pro jímací tyč, uchycení v ose tyče, FeZn 430 mm</t>
  </si>
  <si>
    <t>35442219</t>
  </si>
  <si>
    <t>tyč izolační GFK pro jímací tyč, uchycení v ose tyče,  nerez 680 mm</t>
  </si>
  <si>
    <t>1938601120</t>
  </si>
  <si>
    <t>tyč izolační GFK pro jímací tyč, uchycení v ose tyče,  FeZn 680 mm</t>
  </si>
  <si>
    <t>35442218V1</t>
  </si>
  <si>
    <t>vzpěra izolační tyče  GFK pro jímací tyč</t>
  </si>
  <si>
    <t>426368855</t>
  </si>
  <si>
    <t>35442218V2</t>
  </si>
  <si>
    <t>nerezová pásková objámka pro kotvení k nerez komínu/ potrubí</t>
  </si>
  <si>
    <t>-231437305</t>
  </si>
  <si>
    <t>35442218V3</t>
  </si>
  <si>
    <t xml:space="preserve">příslušenství k oddálenému jímači </t>
  </si>
  <si>
    <t>-236657051</t>
  </si>
  <si>
    <t xml:space="preserve">příslušenství k oddálenému jímači 
upevnovací adptéry, upevňovací úhelníky, třmeny na trubky, upínací pásek na potrubí
</t>
  </si>
  <si>
    <t>741430004</t>
  </si>
  <si>
    <t>Montáž tyč jímací délky do 3 m na střešní hřeben</t>
  </si>
  <si>
    <t>375921442</t>
  </si>
  <si>
    <t>Montáž jímacích tyčí délky do 3 m, na střešní hřeben</t>
  </si>
  <si>
    <t>5+6</t>
  </si>
  <si>
    <t>35441061</t>
  </si>
  <si>
    <t>tyč jímací s kovaným hrotem 2000mm AlMgSi</t>
  </si>
  <si>
    <t>-8672947</t>
  </si>
  <si>
    <t>35441055</t>
  </si>
  <si>
    <t>tyč jímací s kovaným hrotem 1500mm AlMgSi</t>
  </si>
  <si>
    <t>1522907285</t>
  </si>
  <si>
    <t>741430004V1</t>
  </si>
  <si>
    <t>Montáž držáku jímací tyče - střešní hřeben</t>
  </si>
  <si>
    <t>644908403</t>
  </si>
  <si>
    <t>35441055V1</t>
  </si>
  <si>
    <t>držák jímací tyče</t>
  </si>
  <si>
    <t>802648252</t>
  </si>
  <si>
    <t>11*2</t>
  </si>
  <si>
    <t>741430005</t>
  </si>
  <si>
    <t>Montáž tyč jímací délky do 3 m na stojan</t>
  </si>
  <si>
    <t>2037402634</t>
  </si>
  <si>
    <t>Montáž jímacích tyčí délky do 3 m, na stojan</t>
  </si>
  <si>
    <t>35441050</t>
  </si>
  <si>
    <t>tyč jímací s kovaným hrotem 1000mm AlMgSi</t>
  </si>
  <si>
    <t>1126082742</t>
  </si>
  <si>
    <t>35442181</t>
  </si>
  <si>
    <t>stojan pro jímací tyč s rovným koncem, FeZn, s plastbetonovými podpěrami, pro jímač do 2000 mm - rozpětí podpěr 350 mm</t>
  </si>
  <si>
    <t>2082211370</t>
  </si>
  <si>
    <t>35442172</t>
  </si>
  <si>
    <t>podstavec betonový 9 kg</t>
  </si>
  <si>
    <t>1805276332</t>
  </si>
  <si>
    <t>35442173</t>
  </si>
  <si>
    <t>podložka pod betonový podstavec 9 kg</t>
  </si>
  <si>
    <t>1476305053</t>
  </si>
  <si>
    <t>741421811</t>
  </si>
  <si>
    <t>Demontáž drátu nebo lana svodového vedení D do 8 mm kolmý svod</t>
  </si>
  <si>
    <t>1594399383</t>
  </si>
  <si>
    <t>Demontáž hromosvodného vedení bez zachování funkčnosti svodových drátů nebo lan kolmého svodu, průměru do 8 mm</t>
  </si>
  <si>
    <t>741421831</t>
  </si>
  <si>
    <t>Demontáž drátu nebo lana svodového vedení D do 8 mm šikmá střecha</t>
  </si>
  <si>
    <t>-1360964760</t>
  </si>
  <si>
    <t>Demontáž hromosvodného vedení bez zachování funkčnosti svodových drátů nebo lan na šikmé střeše, průměru do 8 mm</t>
  </si>
  <si>
    <t>6*10</t>
  </si>
  <si>
    <t>741421843</t>
  </si>
  <si>
    <t>Demontáž svorky šroubové hromosvodné se 2 šrouby</t>
  </si>
  <si>
    <t>-297768893</t>
  </si>
  <si>
    <t>Demontáž hromosvodného vedení bez zachování funkčnosti svorek šroubových se 2 šrouby</t>
  </si>
  <si>
    <t>741421851</t>
  </si>
  <si>
    <t>Demontáž vedení hromosvodné-podpěra střešní pod hřeben</t>
  </si>
  <si>
    <t>772466446</t>
  </si>
  <si>
    <t>Demontáž hromosvodného vedení podpěr střešního vedení pod hřeben</t>
  </si>
  <si>
    <t>741421873</t>
  </si>
  <si>
    <t>Demontáž vedení hromosvodné-ochranného úhelníku délky přes 1,4 m</t>
  </si>
  <si>
    <t>-479040752</t>
  </si>
  <si>
    <t>Demontáž hromosvodného vedení doplňků ochranných úhelníků, délky přes 1,4 m</t>
  </si>
  <si>
    <t>1994757454</t>
  </si>
  <si>
    <t>741820001</t>
  </si>
  <si>
    <t>Měření zemních odporů zemniče</t>
  </si>
  <si>
    <t>-1895594795</t>
  </si>
  <si>
    <t>741820013</t>
  </si>
  <si>
    <t>Měření zemnící síť délky pásku do 500 m</t>
  </si>
  <si>
    <t>-1579620704</t>
  </si>
  <si>
    <t>Měření zemních odporů zemnicí sítě délky pásku přes 200 do 500 m</t>
  </si>
  <si>
    <t>74362930R2</t>
  </si>
  <si>
    <t>Ochranný nátěr spojů</t>
  </si>
  <si>
    <t>-875405655</t>
  </si>
  <si>
    <t>1745520658</t>
  </si>
  <si>
    <t>741421873v1</t>
  </si>
  <si>
    <t>Demontáž a zpětná montáž sirény HZS</t>
  </si>
  <si>
    <t>1013963576</t>
  </si>
  <si>
    <t>Demontáž a zpětná montáž sirény HZS za použité příslušné techniky
odpojeaní a zpětné připojení napájecího kabelu 5x2,5 (dotažení od sitény k příjmači)
demontáž a zpětná montáž koaxiálního vedení k anténě pro příjem signálu ( dotažení od antény k příjmači)
Demontáž, obroušení, očištění, obnova nátěru stojanu sirény a zpětná montáž.
Nové kotvící body</t>
  </si>
  <si>
    <t>21-M</t>
  </si>
  <si>
    <t>Elektromontáže</t>
  </si>
  <si>
    <t>210220301</t>
  </si>
  <si>
    <t>Montáž svorek hromosvodných se 2 šrouby</t>
  </si>
  <si>
    <t>1715941543</t>
  </si>
  <si>
    <t>Montáž hromosvodného vedení  svorek se 2 šrouby</t>
  </si>
  <si>
    <t>35441895</t>
  </si>
  <si>
    <t>svorka připojovací k připojení kovových částí</t>
  </si>
  <si>
    <t>55107508</t>
  </si>
  <si>
    <t>10+55</t>
  </si>
  <si>
    <t>35441885</t>
  </si>
  <si>
    <t>svorka spojovací pro lano D 8-10mm</t>
  </si>
  <si>
    <t>1843398675</t>
  </si>
  <si>
    <t>45*3</t>
  </si>
  <si>
    <t>210220302</t>
  </si>
  <si>
    <t>Montáž svorek hromosvodných se 3 a více šrouby</t>
  </si>
  <si>
    <t>-1190534723</t>
  </si>
  <si>
    <t>Montáž hromosvodného vedení  svorek se 3 a vícešrouby</t>
  </si>
  <si>
    <t>20+20+30+40</t>
  </si>
  <si>
    <t>35442034</t>
  </si>
  <si>
    <t>svorka uzemnění nerez zkušební, 81mm</t>
  </si>
  <si>
    <t>-1821318041</t>
  </si>
  <si>
    <t>35441860</t>
  </si>
  <si>
    <t>svorka FeZn k jímací tyči - 4 šrouby</t>
  </si>
  <si>
    <t>-1981873857</t>
  </si>
  <si>
    <t>35441905</t>
  </si>
  <si>
    <t>svorka připojovací k připojení okapových žlabů</t>
  </si>
  <si>
    <t>990739711</t>
  </si>
  <si>
    <t>35441986</t>
  </si>
  <si>
    <t>svorka odbočovací a spojovací pro pásek 30x4 mm, FeZn</t>
  </si>
  <si>
    <t>-1074070680</t>
  </si>
  <si>
    <t>10*2+20</t>
  </si>
  <si>
    <t>46-M</t>
  </si>
  <si>
    <t>Zemní práce při extr.mont.pracích</t>
  </si>
  <si>
    <t>460010025</t>
  </si>
  <si>
    <t>Vytyčení trasy inženýrských sítí v zastavěném prostoru</t>
  </si>
  <si>
    <t>km</t>
  </si>
  <si>
    <t>673084815</t>
  </si>
  <si>
    <t>Vytyčení trasy inženýrských sítí v zastavěném prostoru</t>
  </si>
  <si>
    <t>460021111</t>
  </si>
  <si>
    <t>Sejmutí ornice při elektromontážích ručně tl vrstvy do 20 cm</t>
  </si>
  <si>
    <t>-1304384601</t>
  </si>
  <si>
    <t>Sejmutí ornice ručně včetně rozpojení a odhozu ornice do vzdálenosti 3 m nebo naložení na dopravní prostředek tl. vrstvy do 20 cm</t>
  </si>
  <si>
    <t>80*0,4</t>
  </si>
  <si>
    <t>460030011</t>
  </si>
  <si>
    <t>Sejmutí drnu při elektromontážích jakékoliv tloušťky</t>
  </si>
  <si>
    <t>-1321847264</t>
  </si>
  <si>
    <t>Přípravné terénní práce sejmutí drnu včetně nařezání a uložení na hromady na vzdálenost do 50 m nebo naložení na dopravní prostředek jakékoliv tloušťky</t>
  </si>
  <si>
    <t>460161172</t>
  </si>
  <si>
    <t>Hloubení kabelových rýh ručně š 35 cm hl 80 cm v hornině tř I skupiny 3</t>
  </si>
  <si>
    <t>-778203718</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</si>
  <si>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</si>
  <si>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460291111</t>
  </si>
  <si>
    <t>Vodorovné přemístění horniny jakékoliv třídy nošením při elektromontážích do 10 m</t>
  </si>
  <si>
    <t>892102450</t>
  </si>
  <si>
    <t>Vodorovné přemístění (odvoz) horniny nošením s vyprázdněním nádoby na hromady nebo do dopravního prostředku jakékoliv horniny na vzdálenost do 10 m</t>
  </si>
  <si>
    <t>200*0,4*0,8</t>
  </si>
  <si>
    <t>460431182</t>
  </si>
  <si>
    <t>Zásyp kabelových rýh ručně se zhutněním š 35 cm hl 80 cm z horniny tř I skupiny 3</t>
  </si>
  <si>
    <t>-649429508</t>
  </si>
  <si>
    <t>Zásyp kabelových rýh ručně s přemístění sypaniny ze vzdálenosti do 10 m, s uložením výkopku ve vrstvách včetně zhutnění a úpravy povrchu šířky 35 cm hloubky 80 cm z horniny třídy těžitelnosti I skupiny 3</t>
  </si>
  <si>
    <t>460551111</t>
  </si>
  <si>
    <t>Rozprostření ornice při elektromotážích ručně tl vrstvy do 20 cm</t>
  </si>
  <si>
    <t>-1214982600</t>
  </si>
  <si>
    <t>Rozprostření a urovnání ornice ručně včetně přemístění hromad nebo dočasných skládek na místo spotřeby ze vzdálenosti do 3 m při souvislé ploše, tl. vrstvy do 20 cm</t>
  </si>
  <si>
    <t>460581111</t>
  </si>
  <si>
    <t>Položení drnu včetně zalití vodou na rovině</t>
  </si>
  <si>
    <t>301666785</t>
  </si>
  <si>
    <t>Úprava terénu položení drnu, včetně zalití vodou na rovině</t>
  </si>
  <si>
    <t>SO-01-B - Objekt dílen (Neuznatelná část)</t>
  </si>
  <si>
    <t>014B_B - Zařízení vzduchotechniky - neuznatelné</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</si>
  <si>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1.4.B.1 Technická zpráva – VZT 1.4.B.2 Půdorys 1.NP – VZT 1.4.B.3 Půdorys 2.NP – VZT </t>
  </si>
  <si>
    <t xml:space="preserve">    751-1 - VZT - Zařízení 1</t>
  </si>
  <si>
    <t xml:space="preserve">    751-2 - VZT - Zařízení 2</t>
  </si>
  <si>
    <t xml:space="preserve">    751-3 - VZT - Zařízení 3</t>
  </si>
  <si>
    <t xml:space="preserve">    751-4 - VZT - Zařízení 4</t>
  </si>
  <si>
    <t xml:space="preserve">    751-5 - VZT - Zařízení 5</t>
  </si>
  <si>
    <t xml:space="preserve">    751-6 - VZT - Zařízení 6</t>
  </si>
  <si>
    <t xml:space="preserve">    751-7 - VZT - Zařízení 7</t>
  </si>
  <si>
    <t xml:space="preserve">    751-8 - VZT - Zařízení 8</t>
  </si>
  <si>
    <t xml:space="preserve">    751-9 - VZT - Zařízení 9</t>
  </si>
  <si>
    <t>751-1</t>
  </si>
  <si>
    <t>VZT - Zařízení 1</t>
  </si>
  <si>
    <t>751111012</t>
  </si>
  <si>
    <t>Mtž vent ax ntl nástěnného základního D do 200 mm</t>
  </si>
  <si>
    <t>-1244682634</t>
  </si>
  <si>
    <t>Montáž ventilátoru axiálního nízkotlakého  nástěnného základního, průměru přes 100 do 200 mm</t>
  </si>
  <si>
    <t>42914525</t>
  </si>
  <si>
    <t>ventiláor axiální diagonální potrubní dvouotáčkový plastový IP44 připojení D 125mm</t>
  </si>
  <si>
    <t>-1691572013</t>
  </si>
  <si>
    <t>ventiláor axiální diagonální potrubní dvouotáčkový plastový IP44 připojení D 125mm
200m3/h (70Pa)</t>
  </si>
  <si>
    <t>1.01.02</t>
  </si>
  <si>
    <t>Pružná spojka pro pružné připojení ventilátoru na  potrubí</t>
  </si>
  <si>
    <t>1097506011</t>
  </si>
  <si>
    <t>751514679</t>
  </si>
  <si>
    <t>Mtž škrtící klapky do plech potrubí kruhové bez příruby D do 200 mm</t>
  </si>
  <si>
    <t>-658033633</t>
  </si>
  <si>
    <t>Montáž škrtící klapky nebo zpětné klapky do plechového potrubí kruhové bez příruby, průměru přes 100 do 200 mm</t>
  </si>
  <si>
    <t>1.02</t>
  </si>
  <si>
    <t>125 zpětná klapka</t>
  </si>
  <si>
    <t>1812826987</t>
  </si>
  <si>
    <t>751398051</t>
  </si>
  <si>
    <t>Mtž protidešťové žaluzie potrubí do 0,150 m2</t>
  </si>
  <si>
    <t>1765517146</t>
  </si>
  <si>
    <t>Montáž ostatních zařízení protidešťové žaluzie nebo žaluziové klapky na čtyřhranné potrubí, průřezu do 0,150 m2</t>
  </si>
  <si>
    <t>42972913</t>
  </si>
  <si>
    <t>žaluzie protidešťová s pevnými lamelami, pozink, pro potrubí 160x160mm</t>
  </si>
  <si>
    <t>1092706575</t>
  </si>
  <si>
    <t>žaluzie protidešťová s pevnými lamelami, pozink, pro potrubí 160x160mm
+přechod na spiro</t>
  </si>
  <si>
    <t>751514775</t>
  </si>
  <si>
    <t>Mtž protidešťové stříšky nebo výfukové hlavice do potrubí kruhového bez příruby D do 100 mm</t>
  </si>
  <si>
    <t>-1655867061</t>
  </si>
  <si>
    <t>Montáž protidešťové stříšky nebo výfukové hlavice do plechového potrubí  kruhové bez příruby, průměru do 100 mm</t>
  </si>
  <si>
    <t>42974002</t>
  </si>
  <si>
    <t>stříška protidešťová s lemem Pz D 100mm</t>
  </si>
  <si>
    <t>-676425124</t>
  </si>
  <si>
    <t>751322012</t>
  </si>
  <si>
    <t>Mtž talířového ventilu D do 200 mm</t>
  </si>
  <si>
    <t>-375825621</t>
  </si>
  <si>
    <t>Montáž talířových ventilů, anemostatů, dýz  talířového ventilu, průměru přes 100 do 200 mm</t>
  </si>
  <si>
    <t>42972213</t>
  </si>
  <si>
    <t>talířový ventil pro odvod vzduchu kovový D 125mm</t>
  </si>
  <si>
    <t>-160673816</t>
  </si>
  <si>
    <t>751510042</t>
  </si>
  <si>
    <t>Vzduchotechnické potrubí pozink kruhové spirálně vinuté D do 200 mm</t>
  </si>
  <si>
    <t>531611424</t>
  </si>
  <si>
    <t xml:space="preserve">Vzduchotechnické potrubí z pozinkovaného plechu kruhové, trouba spirálně vinutá bez příruby, průměru přes 100 do 200 mm
včetně tvarovek
</t>
  </si>
  <si>
    <t>1,3*(3+2+5+4)</t>
  </si>
  <si>
    <t>713vp_iz0012</t>
  </si>
  <si>
    <t>Montáž izolace tepelné potrubí pásy nebo rohožemi</t>
  </si>
  <si>
    <t>1365191175</t>
  </si>
  <si>
    <t>Montáž izolace tepelné potrubí pásy nebo rohožemi s Al fólií staženými Al páskou 1x</t>
  </si>
  <si>
    <t>631izol_001</t>
  </si>
  <si>
    <t>Tepelná izolace tl.15mm ALS -  z pěnového polyetylenu laminované hliníkovou fólií, samolepící</t>
  </si>
  <si>
    <t>1414364105</t>
  </si>
  <si>
    <t>Nezasítěný pěnový polyetylen s uzavřenou buněčnou strukturou</t>
  </si>
  <si>
    <t>(Pi*(0,125+2*0,015+2*0)*9)</t>
  </si>
  <si>
    <t>751-2</t>
  </si>
  <si>
    <t>VZT - Zařízení 2</t>
  </si>
  <si>
    <t>751133012</t>
  </si>
  <si>
    <t>Mtž vent diag ntl potrubního  D do 200 mm</t>
  </si>
  <si>
    <t>-1523425162</t>
  </si>
  <si>
    <t>Montáž ventilátoru diagonálního nízkotlakého potrubního, průměru přes 100 do 200 mm</t>
  </si>
  <si>
    <t>2.01</t>
  </si>
  <si>
    <t>160 T IP44 potrubní ventilátor s doběhem</t>
  </si>
  <si>
    <t>-126810465</t>
  </si>
  <si>
    <t xml:space="preserve">160 T IP44 potrubní ventilátor s doběhem
350m3/h (150Pa)
230V, 53W, 0,21A
</t>
  </si>
  <si>
    <t>2.01.02</t>
  </si>
  <si>
    <t>459484015</t>
  </si>
  <si>
    <t>-135017543</t>
  </si>
  <si>
    <t>2.02</t>
  </si>
  <si>
    <t>160 zpětná klapka</t>
  </si>
  <si>
    <t>1477647022</t>
  </si>
  <si>
    <t>RSK 150 zpětná klapka</t>
  </si>
  <si>
    <t>751514776</t>
  </si>
  <si>
    <t>Mtž protidešťové stříšky nebo výfukové hlavice do potrubí kruhového bez příruby D do 200 mm</t>
  </si>
  <si>
    <t>-874764842</t>
  </si>
  <si>
    <t>Montáž protidešťové stříšky nebo výfukové hlavice do plechového potrubí  kruhové bez příruby, průměru přes 100 do 200 mm</t>
  </si>
  <si>
    <t>42974005</t>
  </si>
  <si>
    <t>stříška protidešťová s lemem Pz D 160mm</t>
  </si>
  <si>
    <t>1854753251</t>
  </si>
  <si>
    <t>751322011</t>
  </si>
  <si>
    <t>Mtž talířového ventilu D do 100 mm</t>
  </si>
  <si>
    <t>-105409740</t>
  </si>
  <si>
    <t>Montáž talířových ventilů, anemostatů, dýz  talířového ventilu, průměru do 100 mm</t>
  </si>
  <si>
    <t>42972212</t>
  </si>
  <si>
    <t>talířový ventil pro odvod vzduchu kovový D 100mm</t>
  </si>
  <si>
    <t>77853860</t>
  </si>
  <si>
    <t>-1925904250</t>
  </si>
  <si>
    <t>42972215</t>
  </si>
  <si>
    <t>talířový ventil pro odvod vzduchu kovový D 160mm</t>
  </si>
  <si>
    <t>-1265616636</t>
  </si>
  <si>
    <t>751311112</t>
  </si>
  <si>
    <t>Mtž vyústi čtyřhranné na kruhové potrubí do 0,080 m2</t>
  </si>
  <si>
    <t>1350862181</t>
  </si>
  <si>
    <t>Montáž vyústí  čtyřhranné do kruhového potrubí, průřezu přes 0,040 do 0,080 m2</t>
  </si>
  <si>
    <t>42973014</t>
  </si>
  <si>
    <t>vyúsť jednořadá do kruhového potrubí SPIRO Pz 400x75mm</t>
  </si>
  <si>
    <t>1098354701</t>
  </si>
  <si>
    <t>232235469</t>
  </si>
  <si>
    <t>1,3*(6+8+4+4+7+4+4+6+2+4)</t>
  </si>
  <si>
    <t>2139137844</t>
  </si>
  <si>
    <t>1460403679</t>
  </si>
  <si>
    <t>(Pi*(0,2+2*0,015+2*0)*20)</t>
  </si>
  <si>
    <t>751-3</t>
  </si>
  <si>
    <t>VZT - Zařízení 3</t>
  </si>
  <si>
    <t>751133012.1</t>
  </si>
  <si>
    <t>-390364210</t>
  </si>
  <si>
    <t>3.01</t>
  </si>
  <si>
    <t>potrubní ventilátor 200 - 800m3/h (150Pa)</t>
  </si>
  <si>
    <t>-1882979344</t>
  </si>
  <si>
    <t xml:space="preserve">potrubní ventilátor 200 - 800m3/h (150Pa)
800m3/h (150Pa)
vč. pružného připojení na kruhové potrubí
</t>
  </si>
  <si>
    <t>3.01.02</t>
  </si>
  <si>
    <t>1530712300</t>
  </si>
  <si>
    <t>751514679.1</t>
  </si>
  <si>
    <t>1044254443</t>
  </si>
  <si>
    <t>3.02</t>
  </si>
  <si>
    <t>200 zpětná klapka</t>
  </si>
  <si>
    <t>-943725201</t>
  </si>
  <si>
    <t xml:space="preserve">200 zpětná klapka
</t>
  </si>
  <si>
    <t>402204361</t>
  </si>
  <si>
    <t>42974007</t>
  </si>
  <si>
    <t>stříška protidešťová s lemem Pz D 200mm</t>
  </si>
  <si>
    <t>1246004903</t>
  </si>
  <si>
    <t>-1545542184</t>
  </si>
  <si>
    <t>1566536816</t>
  </si>
  <si>
    <t>-1085606229</t>
  </si>
  <si>
    <t>-1981682463</t>
  </si>
  <si>
    <t>751510041</t>
  </si>
  <si>
    <t>Vzduchotechnické potrubí pozink kruhové spirálně vinuté D do 100 mm</t>
  </si>
  <si>
    <t>-2073425642</t>
  </si>
  <si>
    <t>Vzduchotechnické potrubí z pozinkovaného plechu  kruhové, trouba spirálně vinutá bez příruby, průměru do 100 mm</t>
  </si>
  <si>
    <t>1,3*(2+0,5*5)</t>
  </si>
  <si>
    <t>751510042.1</t>
  </si>
  <si>
    <t>-1062175556</t>
  </si>
  <si>
    <t>Vzduchotechnické potrubí z pozinkovaného plechu kruhové, trouba spirálně vinutá bez příruby, průměru přes 100 do 200 mm
včetně tvarovek</t>
  </si>
  <si>
    <t>1,3*(8+3)</t>
  </si>
  <si>
    <t>713411141</t>
  </si>
  <si>
    <t>1411867540</t>
  </si>
  <si>
    <t>Montáž izolace tepelné potrubí a ohybů pásy nebo rohožemi s povrchovou úpravou hliníkovou fólií připevněnými samolepící hliníkovou páskou potrubí jednovrstvá</t>
  </si>
  <si>
    <t>vp_iz_001</t>
  </si>
  <si>
    <t>Tepelná izolace tl.15mm ALS - nezasítěný pěnový polyetylen</t>
  </si>
  <si>
    <t>1234616848</t>
  </si>
  <si>
    <t>(Pi*(0,2+2*0,015+2*0)*5)</t>
  </si>
  <si>
    <t>751-4</t>
  </si>
  <si>
    <t>VZT - Zařízení 4</t>
  </si>
  <si>
    <t>751122112</t>
  </si>
  <si>
    <t>Mtž vent rad ntl potrubního základního do 0,140 m2</t>
  </si>
  <si>
    <t>917017866</t>
  </si>
  <si>
    <t>Montáž ventilátoru radiálního nízkotlakého  potrubního základního do čtyřhranného potrubí, průřezu přes 0,070 do 0,140 m2</t>
  </si>
  <si>
    <t>4.01</t>
  </si>
  <si>
    <t>potrubní radiální ventilátor 700m3/h (250Pa)</t>
  </si>
  <si>
    <t>806301510</t>
  </si>
  <si>
    <t xml:space="preserve">potrubní radiální ventilátor 700m3/h (250Pa)
230V, 0,24kW, 1,2A
ovládání ruční - spínačem
</t>
  </si>
  <si>
    <t>4.01.01</t>
  </si>
  <si>
    <t>200 pružná spojka</t>
  </si>
  <si>
    <t>188651168</t>
  </si>
  <si>
    <t>4.01.02</t>
  </si>
  <si>
    <t xml:space="preserve"> regulátor otáček</t>
  </si>
  <si>
    <t>1783619883</t>
  </si>
  <si>
    <t>751344121</t>
  </si>
  <si>
    <t>Mtž tlumiče hluku pro čtyřhranné potrubí do 0,150 m2</t>
  </si>
  <si>
    <t>63848868</t>
  </si>
  <si>
    <t>Montáž tlumičů  hluku pro čtyřhranné potrubí, průřezu do 0,150 m2</t>
  </si>
  <si>
    <t>4.02</t>
  </si>
  <si>
    <t xml:space="preserve">200 tlumič hluku </t>
  </si>
  <si>
    <t>2102563264</t>
  </si>
  <si>
    <t>200 tlumič hluku 400x200x1000mm</t>
  </si>
  <si>
    <t>751311092</t>
  </si>
  <si>
    <t>Mtž vyústi čtyřhranné na čtyřhranné potrubí do 0,080 m2</t>
  </si>
  <si>
    <t>1443361943</t>
  </si>
  <si>
    <t>Montáž vyústí  čtyřhranné do čtyřhranného potrubí, průřezu přes 0,040 do 0,080 m2</t>
  </si>
  <si>
    <t>4.03</t>
  </si>
  <si>
    <t>jednořadá vyústka na čtyřhranné potrubí 400x140mm</t>
  </si>
  <si>
    <t>1615805323</t>
  </si>
  <si>
    <t>jednořadá vyústka na čtyřhranné potrubí 400x140mm
1A 560x140</t>
  </si>
  <si>
    <t>-2044329630</t>
  </si>
  <si>
    <t>4.04</t>
  </si>
  <si>
    <t>žaluziová klapka samotížná 400x200mm</t>
  </si>
  <si>
    <t>-20415463</t>
  </si>
  <si>
    <t>751_4hran002</t>
  </si>
  <si>
    <t>čtyřhranné potrubí sk. I z pozink. plechu - tvarové</t>
  </si>
  <si>
    <t>490958981</t>
  </si>
  <si>
    <t>vp_potr4h001</t>
  </si>
  <si>
    <t>čtyřhranné potrubí sk. I z pozink. plechu - rovné</t>
  </si>
  <si>
    <t>-1592781723</t>
  </si>
  <si>
    <t>čtyřhranné potrubí sk. I z pozink. plechu</t>
  </si>
  <si>
    <t>7+1,5</t>
  </si>
  <si>
    <t>1936615144</t>
  </si>
  <si>
    <t>76340016</t>
  </si>
  <si>
    <t>751514619</t>
  </si>
  <si>
    <t>Mtž škrtící klapky do plech potrubí s přírubou do 0,560 m2</t>
  </si>
  <si>
    <t>80672262</t>
  </si>
  <si>
    <t>Montáž škrtící klapky nebo zpětné klapky do plechového potrubí  čtyřhranné s přírubou, průřezu přes 0,490 do 0,560 m2</t>
  </si>
  <si>
    <t>4.05</t>
  </si>
  <si>
    <t>těsná uzavírací klapka 500x500mm - ruční</t>
  </si>
  <si>
    <t>-1973675142</t>
  </si>
  <si>
    <t>751398052</t>
  </si>
  <si>
    <t>Mtž protidešťové žaluzie potrubí do 0,300 m2</t>
  </si>
  <si>
    <t>335789554</t>
  </si>
  <si>
    <t>Montáž ostatních zařízení  protidešťové žaluzie nebo žaluziové klapky na čtyřhranné potrubí, průřezu přes 0,150 do 0,300 m2</t>
  </si>
  <si>
    <t>42972921</t>
  </si>
  <si>
    <t>žaluzie protidešťová s pevnými lamelami, pozink, pro potrubí 500x500mm</t>
  </si>
  <si>
    <t>-1447353300</t>
  </si>
  <si>
    <t>751-5</t>
  </si>
  <si>
    <t>VZT - Zařízení 5</t>
  </si>
  <si>
    <t>751122113</t>
  </si>
  <si>
    <t>Mtž vent rad ntl potrubního základního do 0,210 m2</t>
  </si>
  <si>
    <t>-853084545</t>
  </si>
  <si>
    <t>Montáž ventilátoru radiálního nízkotlakého  potrubního základního do čtyřhranného potrubí, průřezu přes 0,140 do 0,210 m2</t>
  </si>
  <si>
    <t>5.01</t>
  </si>
  <si>
    <t xml:space="preserve"> potrubní radiální ventilátor 1500m3/h (250Pa)</t>
  </si>
  <si>
    <t>997701412</t>
  </si>
  <si>
    <t>250 IP55 radiální ventilátor
 potrubní radiální ventilátor 1500m3/h (250Pa)
400V, 0,93kW, 1,77A</t>
  </si>
  <si>
    <t>5.01.01</t>
  </si>
  <si>
    <t>250 pružná spojka</t>
  </si>
  <si>
    <t>-1095983382</t>
  </si>
  <si>
    <t>5.01.02</t>
  </si>
  <si>
    <t>-378943220</t>
  </si>
  <si>
    <t>751344122</t>
  </si>
  <si>
    <t>Mtž tlumiče hluku pro čtyřhranné potrubí do 0,300 m2</t>
  </si>
  <si>
    <t>249612457</t>
  </si>
  <si>
    <t>Montáž tlumičů  hluku pro čtyřhranné potrubí, průřezu přes 0,150 do 0,300 m2</t>
  </si>
  <si>
    <t>5.02</t>
  </si>
  <si>
    <t>250 tlumič hluku 500x300x1000mm</t>
  </si>
  <si>
    <t>-741802193</t>
  </si>
  <si>
    <t>250 tlumič hluku</t>
  </si>
  <si>
    <t>1189871454</t>
  </si>
  <si>
    <t>5.03</t>
  </si>
  <si>
    <t>jednořadá vyústka na čtyřhranné potrubí 560x140mm</t>
  </si>
  <si>
    <t>1633362722</t>
  </si>
  <si>
    <t>jednořadá vyústka na čtyřhranné potrubí 560x140mm
1A 560x140</t>
  </si>
  <si>
    <t>-975243844</t>
  </si>
  <si>
    <t>5.04</t>
  </si>
  <si>
    <t>žaluziová klapka samotížná 500x300mm</t>
  </si>
  <si>
    <t>-1296543925</t>
  </si>
  <si>
    <t>žaluziová klapka samotížná</t>
  </si>
  <si>
    <t>434103001</t>
  </si>
  <si>
    <t>1228843546</t>
  </si>
  <si>
    <t>1023393921</t>
  </si>
  <si>
    <t>2081709190</t>
  </si>
  <si>
    <t>751-6</t>
  </si>
  <si>
    <t>VZT - Zařízení 6</t>
  </si>
  <si>
    <t>751122092</t>
  </si>
  <si>
    <t>Mtž vent rad ntl potrubního základního D do 200 mm</t>
  </si>
  <si>
    <t>-1650698318</t>
  </si>
  <si>
    <t>Montáž ventilátoru radiálního nízkotlakého  potrubního základního do kruhového potrubí, průměru přes 100 do 200 mm</t>
  </si>
  <si>
    <t>6.01</t>
  </si>
  <si>
    <t>Radiální ventilátor pro odsávání výfukových plynů</t>
  </si>
  <si>
    <t>1427143752</t>
  </si>
  <si>
    <t xml:space="preserve">Radiální ventilátor pro odsávání výfukových plynů
1750m3/h (750Pa)
230/400V/50Hz, 0,9kW.
viz. technický list VZT č.1
</t>
  </si>
  <si>
    <t>20373557</t>
  </si>
  <si>
    <t>On/off spínač</t>
  </si>
  <si>
    <t>818983221</t>
  </si>
  <si>
    <t>20373556</t>
  </si>
  <si>
    <t>Konzole ventilátoru</t>
  </si>
  <si>
    <t>-1497872785</t>
  </si>
  <si>
    <t>14519037</t>
  </si>
  <si>
    <t>Manuální řízení ventilátoru 1-fáze 50/60Hz</t>
  </si>
  <si>
    <t>-283840246</t>
  </si>
  <si>
    <t>Manuální řízení ventilátoru 1-fáze 50/60Hz
110-120/220-240V transf. 24V/20W pro 1světelnou sadu. Stykač 3-fáze, ochrana proti přetížení 1-5A.
viz. technický list VZT č.3</t>
  </si>
  <si>
    <t>vyf_m_001</t>
  </si>
  <si>
    <t>Odsávací prvek</t>
  </si>
  <si>
    <t>1591112705</t>
  </si>
  <si>
    <t>20801965</t>
  </si>
  <si>
    <t>Odsávací buben, pružinový</t>
  </si>
  <si>
    <t>1440113655</t>
  </si>
  <si>
    <t>Odsávací buben, pružinový
Odsávací hadicový naviják Pružinová západka 865 s damper. S ø 100 mm hadice NR-CP, délka 10 m, široký.
viz. technický list VZT č.1</t>
  </si>
  <si>
    <t>20802561</t>
  </si>
  <si>
    <t>ODSÁVACÍ KONCOVKY</t>
  </si>
  <si>
    <t>401899160</t>
  </si>
  <si>
    <t>ODSÁVACÍ KONCOVKY
Exhaust nozzle, rubber. Hose connection ø 100 mm with springloaded lid. For PV+LVC, oval max ø 110 mm with opening for CO-probe, without locking clamp
viz. technický list VZT č.1</t>
  </si>
  <si>
    <t>751514615</t>
  </si>
  <si>
    <t>Mtž škrtící klapky nebo zpětné klapky do plech potrubí s přírubou do 0,280 m2</t>
  </si>
  <si>
    <t>1184971476</t>
  </si>
  <si>
    <t>Montáž škrtící klapky nebo zpětné klapky do plechového potrubí  čtyřhranné s přírubou, průřezu přes 0,210 do 0,280 m2</t>
  </si>
  <si>
    <t>42982464</t>
  </si>
  <si>
    <t>klapka čtyřhranná regulační Pz 500x500mm + servopohon</t>
  </si>
  <si>
    <t>-9108692</t>
  </si>
  <si>
    <t>klapka čtyřhranná regulační Pz 500x500mm
servopohon 230V, 2 polohy, ovládáno samostatným spínačem</t>
  </si>
  <si>
    <t>-896537350</t>
  </si>
  <si>
    <t>911881934</t>
  </si>
  <si>
    <t>-225366382</t>
  </si>
  <si>
    <t>1*4</t>
  </si>
  <si>
    <t>-1199844320</t>
  </si>
  <si>
    <t>1,3*(18+4+18+4+15)</t>
  </si>
  <si>
    <t>751-7</t>
  </si>
  <si>
    <t>VZT - Zařízení 7</t>
  </si>
  <si>
    <t>sva_m_001</t>
  </si>
  <si>
    <t>Montáž svařovacího stůlu s odsávacím systémem</t>
  </si>
  <si>
    <t>-328859133</t>
  </si>
  <si>
    <t>Montáž svarovacího stůlu s odsávacím systémem</t>
  </si>
  <si>
    <t>NED 2000x800</t>
  </si>
  <si>
    <t>Odsávací stůl rozměr 800 x 2000 mm se spodním odtahem</t>
  </si>
  <si>
    <t>-71121471</t>
  </si>
  <si>
    <t>svářečský stůl se spodním odtahem rozměr 2000 x 800 mm, v. 850 mm, dolů se zásuvkou (šuplíkem) na prách
- odsávát svářecí stůl daných rozměrů včetně filtrace
- filtrace volně v prostoru
- potřebný výkon 3.200 m3/hod.
viz. technický list VZT č.2</t>
  </si>
  <si>
    <t>MJC mini</t>
  </si>
  <si>
    <t>Modulový filtrační systém, Částečný filtr vč. konzole.Pro svářecí kouř, prach a velké částice</t>
  </si>
  <si>
    <t>1320534725</t>
  </si>
  <si>
    <t xml:space="preserve">- filtrace volně v prostoru
- potřebný výkon 3.200 m3/hod.
filtrační jednotka -  kompaktní filtrační jednotka s válcovými filtračními patronami, která byla vyvinuta pro kontinuální odsávání v průmyslových aplikacích. Filtrační jednotka disponuje patentovanou technologií regenerace filtračních patron, která snižuje spotřebu stlačeného vzduchu a zároveň prodlužuje životnost filtračního média. Obsahuje 6 ks
polyesterových patron s PTFE membránou (specifikace filtračního materiálu CA190) s celkovou filtrační plochou 40 m2. Jednotka je vybavena sběrnou nádobou s objemem 75 litrů s tlumiče hluku na ventilátoru. Filtrační jednotka bude vybavena integrovaným ventilátorem o výkonu 4kW na max. 3.600 m3/hod.
Frekvenční měnič bude v závislosti na počtu odsávacích míst řídit otáčky motoru.
viz. technický list VZT č.2
</t>
  </si>
  <si>
    <t>52001040-KBI</t>
  </si>
  <si>
    <t>Frekvenční měnič s regulací na 4 kW</t>
  </si>
  <si>
    <t>-1321344253</t>
  </si>
  <si>
    <t>Frekvenční měnič s regulací na 4 kW
viz. technický list VZT č.2</t>
  </si>
  <si>
    <t>svar_001</t>
  </si>
  <si>
    <t>textilní vyústka DN 315, L=4 m</t>
  </si>
  <si>
    <t>-49138711</t>
  </si>
  <si>
    <t>751510044</t>
  </si>
  <si>
    <t>Vzduchotechnické potrubí pozink kruhové spirálně vinuté D do 400 mm</t>
  </si>
  <si>
    <t>330800268</t>
  </si>
  <si>
    <t>Vzduchotechnické potrubí z pozinkovaného plechu  kruhové, trouba spirálně vinutá bez příruby, průměru přes 300 do 400 mm</t>
  </si>
  <si>
    <t>751-8</t>
  </si>
  <si>
    <t>VZT - Zařízení 8</t>
  </si>
  <si>
    <t>pis_m_001</t>
  </si>
  <si>
    <t>Mantáž systému technologického odsávání - pískování</t>
  </si>
  <si>
    <t>-1749675536</t>
  </si>
  <si>
    <t xml:space="preserve">Mantáž systému technologického odsávání </t>
  </si>
  <si>
    <t>12600144</t>
  </si>
  <si>
    <t>Modulový filtrační systém (MFS) Částečný filtr vč. konzole.Pro prach a velké částice</t>
  </si>
  <si>
    <t>1711827427</t>
  </si>
  <si>
    <t>Modulový filtrační systém (MFS) Částečný filtr vč. konzole.Pro prach a velké částice
viz. technický list VZT č.3</t>
  </si>
  <si>
    <t>-1809934338</t>
  </si>
  <si>
    <t>8.01</t>
  </si>
  <si>
    <t>Radiální ventilátor</t>
  </si>
  <si>
    <t>82242869</t>
  </si>
  <si>
    <t xml:space="preserve">Radiální ventilátor pro systém pískování
1750m3/h (750Pa)
230/400V/50Hz, 0,9kW.
viz. technický list VZT č.3
</t>
  </si>
  <si>
    <t>10560332</t>
  </si>
  <si>
    <t>Odsávací rameno 3 m.</t>
  </si>
  <si>
    <t>-154341382</t>
  </si>
  <si>
    <t>Odsávací rameno 3 m.
viz. technický list VZT č.3</t>
  </si>
  <si>
    <t>725009334</t>
  </si>
  <si>
    <t>pis_001</t>
  </si>
  <si>
    <t>textilní vyústka DN 200, L=2 m</t>
  </si>
  <si>
    <t>-60817461</t>
  </si>
  <si>
    <t>textilní vyústka DN 200, L=2 m
viz. technický list VZT č.3</t>
  </si>
  <si>
    <t>pis_002</t>
  </si>
  <si>
    <t>tlumič hluku DN 200</t>
  </si>
  <si>
    <t>254508556</t>
  </si>
  <si>
    <t>349566563</t>
  </si>
  <si>
    <t>1,3*(15)</t>
  </si>
  <si>
    <t>751-9</t>
  </si>
  <si>
    <t>VZT - Zařízení 9</t>
  </si>
  <si>
    <t>751377012</t>
  </si>
  <si>
    <t>Mtž odsávacího zákrytu (digestoř) bytového komínového</t>
  </si>
  <si>
    <t>-633003362</t>
  </si>
  <si>
    <t>Montáž odsávacích stropů, zákrytů  odsávacího zákrytu (digestoř) bytového komínového</t>
  </si>
  <si>
    <t>42958002</t>
  </si>
  <si>
    <t>odsavač par komínový (digestoř) černý nerez, max. výkon 370 m3/hod</t>
  </si>
  <si>
    <t>524119959</t>
  </si>
  <si>
    <t>-1606992857</t>
  </si>
  <si>
    <t>1119457469</t>
  </si>
  <si>
    <t>2053594689</t>
  </si>
  <si>
    <t>42972915</t>
  </si>
  <si>
    <t>žaluzie protidešťová s pevnými lamelami, pozink, pro potrubí 200x200mm</t>
  </si>
  <si>
    <t>1513448771</t>
  </si>
  <si>
    <t>-136154635</t>
  </si>
  <si>
    <t>1,3*2*(2+1+4)</t>
  </si>
  <si>
    <t>1825047221</t>
  </si>
  <si>
    <t>-455503595</t>
  </si>
  <si>
    <t>(Pi*(0,16+2*0,015+2*0)*10)</t>
  </si>
  <si>
    <t>751581356</t>
  </si>
  <si>
    <t>Protipožární prostup  stropem kruhového potrubí průměru do 200 šířka spáry 25 mm</t>
  </si>
  <si>
    <t>522219066</t>
  </si>
  <si>
    <t>Protipožární ochrana vzduchotechnického potrubí prostup kruhového potrubí stropem, průměru potrubí přes 100 do 200 mm</t>
  </si>
  <si>
    <t>751581211</t>
  </si>
  <si>
    <t>Obklad čtyřhranného potrubí protipožárními deskami EI 30</t>
  </si>
  <si>
    <t>-98659326</t>
  </si>
  <si>
    <t>Protipožární ochrana vzduchotechnického potrubí  dodatečný obklad přímého potrubí čtyřhranného, požární odolnost EI 30</t>
  </si>
  <si>
    <t>1,1*5*12*2*(0,2+0,2)</t>
  </si>
  <si>
    <t>998751101</t>
  </si>
  <si>
    <t>Přesun hmot tonážní pro vzduchotechniku v objektech v do 12 m</t>
  </si>
  <si>
    <t>-919679497</t>
  </si>
  <si>
    <t>Přesun hmot pro vzduchotechniku stanovený z hmotnosti přesunovaného materiálu vodorovná dopravní vzdálenost do 100 m v objektech výšky do 12 m</t>
  </si>
  <si>
    <t>vp_ost001</t>
  </si>
  <si>
    <t>561159958</t>
  </si>
  <si>
    <t>Stavební výpomoce</t>
  </si>
  <si>
    <t>vp_ost003</t>
  </si>
  <si>
    <t>Zaregulování zařízení vzduchotechniky</t>
  </si>
  <si>
    <t>110314284</t>
  </si>
  <si>
    <t>Zaregulování zařízení vzduchotzechniky</t>
  </si>
  <si>
    <t>vp_ost005</t>
  </si>
  <si>
    <t>Protokol o měření hlučnosti z provozu VZT zařízení</t>
  </si>
  <si>
    <t>-2144403362</t>
  </si>
  <si>
    <t>Kotvící, spojovací, těsnící a závěsný materiál</t>
  </si>
  <si>
    <t>-287772773</t>
  </si>
  <si>
    <t>Drobný spojovací, těsnící a závěsný materiál (závitové tyče M8, hmoždinky, příchytky, matice, těsnící pásky, rychloupínací spony, závěsy, profily L,U)</t>
  </si>
  <si>
    <t>Demontáže a likvidace odpadů</t>
  </si>
  <si>
    <t>148271840</t>
  </si>
  <si>
    <t xml:space="preserve">- likvidace demontovaných zařízení a prvků VZT
- likvidace tepelných izolací VZT potrubí
- demontáže vzt potrubí do 0,8m3, 30m
- demontáž 3x rad. ventilátor </t>
  </si>
  <si>
    <t xml:space="preserve">014B_C - Zařízení zdravotně technických instalací (Neuznatelná část) </t>
  </si>
  <si>
    <t xml:space="preserve">    721 - Zdravotechnika - vnitřní kanalizace</t>
  </si>
  <si>
    <t xml:space="preserve">    724 - Zdravotechnika - strojní vybavení</t>
  </si>
  <si>
    <t>359901212</t>
  </si>
  <si>
    <t>Monitoring stoky jakékoli výšky na stávající kanalizaci</t>
  </si>
  <si>
    <t>1544284660</t>
  </si>
  <si>
    <t>Monitoring stok (kamerový systém) jakékoli výšky stávající kanalizace</t>
  </si>
  <si>
    <t>1,22*26 'Přepočtené koeficientem množství</t>
  </si>
  <si>
    <t>0,02+0.015</t>
  </si>
  <si>
    <t>91+14+28+103</t>
  </si>
  <si>
    <t>Studená voda d20</t>
  </si>
  <si>
    <t>Požární vody ve zdi DN25</t>
  </si>
  <si>
    <t>Studená voda d25</t>
  </si>
  <si>
    <t>Požární vody ve zdi DN32</t>
  </si>
  <si>
    <t>Studená voda d32</t>
  </si>
  <si>
    <t>Požární vody ve zdi DN40</t>
  </si>
  <si>
    <t>Studená voda d40</t>
  </si>
  <si>
    <t>713463212</t>
  </si>
  <si>
    <t>Montáž izolace tepelné potrubí potrubními pouzdry s Al fólií staženými Al páskou 1x D do 100 mm</t>
  </si>
  <si>
    <t>-1294045256</t>
  </si>
  <si>
    <t>Montáž izolace tepelné potrubí a ohybů tvarovkami nebo deskami  potrubními pouzdry s povrchovou úpravou hliníkovou fólií (izolační materiál ve specifikaci) přelepenými samolepící hliníkovou páskou potrubí jednovrstvá D přes 50 do 100 mm</t>
  </si>
  <si>
    <t>63154009</t>
  </si>
  <si>
    <t>pouzdro izolační potrubní z minerální vlny s Al fólií max. 250/100°C 54/20mm</t>
  </si>
  <si>
    <t>-1925361130</t>
  </si>
  <si>
    <t>Požární vody ve zdi DN50</t>
  </si>
  <si>
    <t>Studená voda d50</t>
  </si>
  <si>
    <t>721</t>
  </si>
  <si>
    <t>Zdravotechnika - vnitřní kanalizace</t>
  </si>
  <si>
    <t>721140802</t>
  </si>
  <si>
    <t>Demontáž potrubí litinové do DN 100</t>
  </si>
  <si>
    <t>-539212308</t>
  </si>
  <si>
    <t>Demontáž potrubí z litinových trub  odpadních nebo dešťových do DN 100</t>
  </si>
  <si>
    <t>721140912</t>
  </si>
  <si>
    <t>Potrubí litinové propojení potrubí DN 50</t>
  </si>
  <si>
    <t>-1592778918</t>
  </si>
  <si>
    <t>Opravy odpadního potrubí litinového  propojení dosavadního potrubí DN 50</t>
  </si>
  <si>
    <t>721140913</t>
  </si>
  <si>
    <t>Potrubí litinové propojení potrubí DN 75</t>
  </si>
  <si>
    <t>-334174246</t>
  </si>
  <si>
    <t>Opravy odpadního potrubí litinového  propojení dosavadního potrubí DN 75</t>
  </si>
  <si>
    <t>721140915</t>
  </si>
  <si>
    <t>Potrubí litinové propojení potrubí DN 100</t>
  </si>
  <si>
    <t>1341486854</t>
  </si>
  <si>
    <t>Opravy odpadního potrubí litinového  propojení dosavadního potrubí DN 100</t>
  </si>
  <si>
    <t>721140922</t>
  </si>
  <si>
    <t>Potrubí litinové odpadní krácení trub DN 50</t>
  </si>
  <si>
    <t>971938663</t>
  </si>
  <si>
    <t>Opravy odpadního potrubí litinového  krácení trub DN 50</t>
  </si>
  <si>
    <t>721140923</t>
  </si>
  <si>
    <t>Potrubí litinové odpadní krácení trub DN 75</t>
  </si>
  <si>
    <t>-1154213079</t>
  </si>
  <si>
    <t>Opravy odpadního potrubí litinového  krácení trub DN 75</t>
  </si>
  <si>
    <t>721140925</t>
  </si>
  <si>
    <t>Potrubí litinové odpadní krácení trub DN 100</t>
  </si>
  <si>
    <t>1138918670</t>
  </si>
  <si>
    <t>Opravy odpadního potrubí litinového  krácení trub DN 100</t>
  </si>
  <si>
    <t>721171808</t>
  </si>
  <si>
    <t>Demontáž potrubí z PVC do D 114</t>
  </si>
  <si>
    <t>1387875040</t>
  </si>
  <si>
    <t>Demontáž potrubí z novodurových trub  odpadních nebo připojovacích přes 75 do D 114</t>
  </si>
  <si>
    <t>721174005</t>
  </si>
  <si>
    <t>Potrubí kanalizační z PP svodné DN 110</t>
  </si>
  <si>
    <t>-320996192</t>
  </si>
  <si>
    <t>Potrubí z trub polypropylenových svodné (ležaté) DN 110</t>
  </si>
  <si>
    <t>6+5+3</t>
  </si>
  <si>
    <t>721174024</t>
  </si>
  <si>
    <t>Potrubí kanalizační z PP odpadní DN 75</t>
  </si>
  <si>
    <t>-1083638199</t>
  </si>
  <si>
    <t>Potrubí z trub polypropylenových odpadní (svislé) DN 75</t>
  </si>
  <si>
    <t>4+1</t>
  </si>
  <si>
    <t>721174025</t>
  </si>
  <si>
    <t>Potrubí kanalizační z PP odpadní DN 110</t>
  </si>
  <si>
    <t>-800244582</t>
  </si>
  <si>
    <t>Potrubí z trub polypropylenových odpadní (svislé) DN 110</t>
  </si>
  <si>
    <t>4+1+1+4+4+4+4+4</t>
  </si>
  <si>
    <t>4+4+4+4+4+4+4</t>
  </si>
  <si>
    <t>721174041</t>
  </si>
  <si>
    <t>Potrubí kanalizační z PP připojovací DN 32</t>
  </si>
  <si>
    <t>1719987814</t>
  </si>
  <si>
    <t>Potrubí z trub polypropylenových připojovací DN 32</t>
  </si>
  <si>
    <t>2+2+1+1+1+1</t>
  </si>
  <si>
    <t>721174042</t>
  </si>
  <si>
    <t>Potrubí kanalizační z PP připojovací DN 40</t>
  </si>
  <si>
    <t>2055273244</t>
  </si>
  <si>
    <t>Potrubí z trub polypropylenových připojovací DN 40</t>
  </si>
  <si>
    <t>1+1+1+1+1</t>
  </si>
  <si>
    <t>5+2</t>
  </si>
  <si>
    <t>2+2+6+2+2</t>
  </si>
  <si>
    <t>721174043</t>
  </si>
  <si>
    <t>Potrubí kanalizační z PP připojovací DN 50</t>
  </si>
  <si>
    <t>-398659063</t>
  </si>
  <si>
    <t>Potrubí z trub polypropylenových připojovací DN 50</t>
  </si>
  <si>
    <t>1+1+2+2+1+1+2+1+2+2+3+2</t>
  </si>
  <si>
    <t>4+4+2+1,5+1+1+2+1+2+2+2.5+4+3</t>
  </si>
  <si>
    <t>721174044</t>
  </si>
  <si>
    <t>Potrubí kanalizační z PP připojovací DN 75</t>
  </si>
  <si>
    <t>2086625625</t>
  </si>
  <si>
    <t>Potrubí z trub polypropylenových připojovací DN 75</t>
  </si>
  <si>
    <t>721174045</t>
  </si>
  <si>
    <t>Potrubí kanalizační z PP připojovací DN 110</t>
  </si>
  <si>
    <t>840247946</t>
  </si>
  <si>
    <t>Potrubí z trub polypropylenových připojovací DN 110</t>
  </si>
  <si>
    <t>1+1+1+1+2</t>
  </si>
  <si>
    <t>721194104</t>
  </si>
  <si>
    <t>Vyvedení a upevnění odpadních výpustek DN 40</t>
  </si>
  <si>
    <t>18785835</t>
  </si>
  <si>
    <t>Vyměření přípojek na potrubí vyvedení a upevnění odpadních výpustek DN 40</t>
  </si>
  <si>
    <t>4+1+4+2</t>
  </si>
  <si>
    <t>6+3</t>
  </si>
  <si>
    <t>721194105</t>
  </si>
  <si>
    <t>Vyvedení a upevnění odpadních výpustek DN 50</t>
  </si>
  <si>
    <t>107673363</t>
  </si>
  <si>
    <t>Vyměření přípojek na potrubí vyvedení a upevnění odpadních výpustek DN 50</t>
  </si>
  <si>
    <t>1+1+6+1+2+2+3</t>
  </si>
  <si>
    <t>721194109</t>
  </si>
  <si>
    <t>Vyvedení a upevnění odpadních výpustek DN 110</t>
  </si>
  <si>
    <t>1501766482</t>
  </si>
  <si>
    <t>Vyměření přípojek na potrubí vyvedení a upevnění odpadních výpustek DN 110</t>
  </si>
  <si>
    <t>1+2+4+2</t>
  </si>
  <si>
    <t>721211911</t>
  </si>
  <si>
    <t>Montáž vpustí podlahových DN 40/50 ostatní typ</t>
  </si>
  <si>
    <t>1009144633</t>
  </si>
  <si>
    <t>Podlahové vpusti montáž podlahových vpustí ostatních typů DN 40/50</t>
  </si>
  <si>
    <t>HLE.HL310NPR3120</t>
  </si>
  <si>
    <t>Podlahová vpust DN50/75/110 se svislým odtokem a zápachovým uzávěrem PRIMUS, 121x 121mm KLICK-KLACK /115 x 115mm - technický list č. 7 (VP)</t>
  </si>
  <si>
    <t>1141525665</t>
  </si>
  <si>
    <t>HLE.HL510NPR3120</t>
  </si>
  <si>
    <t xml:space="preserve">Podlahová vpust DN40/50 s vodorovným odtokema zápachovým uzávěrem PRIMUS, 121x 121mm KLICK-KLACK /115 x 115mm  - technický list č. 8 (VP1) </t>
  </si>
  <si>
    <t>-1711266888</t>
  </si>
  <si>
    <t>HLE.HL21.2</t>
  </si>
  <si>
    <t>Vtok (nálevka) DN32 se zápachovou uzávěrkou a kuličkou pro suchý stav</t>
  </si>
  <si>
    <t>-677569869</t>
  </si>
  <si>
    <t>HLE.HL138</t>
  </si>
  <si>
    <t>Podomítkový sifon ke klimatizačním jednotkám DN32 - 100x100mm</t>
  </si>
  <si>
    <t>1792841505</t>
  </si>
  <si>
    <t>721212123</t>
  </si>
  <si>
    <t>Odtokový sprchový žlab délky 800 mm s krycím roštem a zápachovou uzávěrkou  - technický list č.6 (SK)</t>
  </si>
  <si>
    <t>1899002957</t>
  </si>
  <si>
    <t>Odtokové sprchové žlaby se zápachovou uzávěrkou a krycím roštem délky 800 mm</t>
  </si>
  <si>
    <t>721212127</t>
  </si>
  <si>
    <t>Odtokový sprchový žlab délky 1000 mm s krycím roštem a zápachovou uzávěrkou - technický list č.6 (SK)</t>
  </si>
  <si>
    <t>-268458210</t>
  </si>
  <si>
    <t>Odtokové sprchové žlaby se zápachovou uzávěrkou a krycím roštem délky 1000 mm</t>
  </si>
  <si>
    <t>7212210R</t>
  </si>
  <si>
    <t xml:space="preserve">Zednické a stavební přípomoce pro vnitřní kanalizaci </t>
  </si>
  <si>
    <t>-1255359164</t>
  </si>
  <si>
    <t>Zednické a stavební přípomoce pro vnitřní kanalizaci
 - vysekání (vyfrézování) drážek do zdi a podlahy, provedení průrazů prostupů ve stropních konstrukcích a zdech
 - hrubé zapravení drážek a prostupů po provedení istalace potrubí</t>
  </si>
  <si>
    <t>7212211R</t>
  </si>
  <si>
    <t xml:space="preserve">Zalití potrubí vyřazených, ponechávaných ve stavební kci hubeným betonem C2/15 </t>
  </si>
  <si>
    <t>741976953</t>
  </si>
  <si>
    <t>(PI*0.05*0.05*1)*50</t>
  </si>
  <si>
    <t>721226513</t>
  </si>
  <si>
    <t>Zápachová uzávěrka podomítková pro pračku a myčku DN 40/50 s přípojem vody a elektřiny</t>
  </si>
  <si>
    <t>-933409138</t>
  </si>
  <si>
    <t>Zápachové uzávěrky podomítkové (Pe) s krycí deskou pro pračku a myčku DN 40/50 s přípojem vody a elektřiny</t>
  </si>
  <si>
    <t>721274126</t>
  </si>
  <si>
    <t>Přivzdušňovací ventil vnitřní odpadních potrubí DN 110</t>
  </si>
  <si>
    <t>1048259627</t>
  </si>
  <si>
    <t>Ventily přivzdušňovací odpadních potrubí vnitřní DN 110</t>
  </si>
  <si>
    <t>1+3+2</t>
  </si>
  <si>
    <t>721290111</t>
  </si>
  <si>
    <t>Zkouška těsnosti potrubí kanalizace vodou do DN 125</t>
  </si>
  <si>
    <t>1270630689</t>
  </si>
  <si>
    <t>Zkouška těsnosti kanalizace  v objektech vodou do DN 125</t>
  </si>
  <si>
    <t>14+5+54+8+26+50+3+9</t>
  </si>
  <si>
    <t>721290822</t>
  </si>
  <si>
    <t>Přemístění vnitrostaveništní demontovaných hmot vnitřní kanalizace v objektech výšky do 12 m</t>
  </si>
  <si>
    <t>663414595</t>
  </si>
  <si>
    <t>Vnitrostaveništní přemístění vybouraných (demontovaných) hmot  vnitřní kanalizace vodorovně do 100 m v objektech výšky přes 6 do 12 m</t>
  </si>
  <si>
    <t>721910922</t>
  </si>
  <si>
    <t>Pročištění svodů ležatých do DN 300</t>
  </si>
  <si>
    <t>-1323423289</t>
  </si>
  <si>
    <t>Pročištění  ležatých svodů do DN 300</t>
  </si>
  <si>
    <t>10*20</t>
  </si>
  <si>
    <t>998721102</t>
  </si>
  <si>
    <t>Přesun hmot tonážní pro vnitřní kanalizace v objektech v do 12 m</t>
  </si>
  <si>
    <t>-1867810723</t>
  </si>
  <si>
    <t>Přesun hmot pro vnitřní kanalizace  stanovený z hmotnosti přesunovaného materiálu vodorovná dopravní vzdálenost do 50 m v objektech výšky přes 6 do 12 m</t>
  </si>
  <si>
    <t>998721181</t>
  </si>
  <si>
    <t>Příplatek k přesunu hmot tonážní 721 prováděný bez použití mechanizace</t>
  </si>
  <si>
    <t>1177893568</t>
  </si>
  <si>
    <t>Přesun hmot pro vnitřní kanalizace  stanovený z hmotnosti přesunovaného materiálu Příplatek k ceně za přesun prováděný bez použití mechanizace pro jakoukoliv výšku objektu</t>
  </si>
  <si>
    <t>722130233</t>
  </si>
  <si>
    <t>Potrubí vodovodní ocelové závitové pozinkované svařované běžné DN 25</t>
  </si>
  <si>
    <t>-1759265591</t>
  </si>
  <si>
    <t>Potrubí z ocelových trubek pozinkovaných  závitových svařovaných běžných DN 25</t>
  </si>
  <si>
    <t>Volně</t>
  </si>
  <si>
    <t>722130234</t>
  </si>
  <si>
    <t>Potrubí vodovodní ocelové závitové pozinkované svařované běžné DN 32</t>
  </si>
  <si>
    <t>1747699072</t>
  </si>
  <si>
    <t>Potrubí z ocelových trubek pozinkovaných  závitových svařovaných běžných DN 32</t>
  </si>
  <si>
    <t>2+2+3+2</t>
  </si>
  <si>
    <t>3+10+4</t>
  </si>
  <si>
    <t>722130235</t>
  </si>
  <si>
    <t>Potrubí vodovodní ocelové závitové pozinkované svařované běžné DN 40</t>
  </si>
  <si>
    <t>-2096225569</t>
  </si>
  <si>
    <t>Potrubí z ocelových trubek pozinkovaných  závitových svařovaných běžných DN 40</t>
  </si>
  <si>
    <t>45+5+16+12+10+4</t>
  </si>
  <si>
    <t>722130236</t>
  </si>
  <si>
    <t>Potrubí vodovodní ocelové závitové pozinkované svařované běžné DN 50</t>
  </si>
  <si>
    <t>-1519854762</t>
  </si>
  <si>
    <t>Potrubí z ocelových trubek pozinkovaných  závitových svařovaných běžných DN 50</t>
  </si>
  <si>
    <t>2+2+4+1.5+2+1,5+2,5+1,5+1.5+2,5+1.5+1.5+2.5+2+1.5+4.5+3+1.5</t>
  </si>
  <si>
    <t>4+1+3</t>
  </si>
  <si>
    <t>15+6+34+5+5+2+18+5+1</t>
  </si>
  <si>
    <t>1+2+3+2+2,5+2.5</t>
  </si>
  <si>
    <t>1+2+3+7</t>
  </si>
  <si>
    <t>2+3+3+3</t>
  </si>
  <si>
    <t>2+6+3</t>
  </si>
  <si>
    <t>722174026</t>
  </si>
  <si>
    <t>Potrubí vodovodní plastové PPR svar polyfúze PN 20 D 50x8,4 mm</t>
  </si>
  <si>
    <t>336794299</t>
  </si>
  <si>
    <t>Potrubí z plastových trubek z polypropylenu PPR svařovaných polyfúzně PN 20 (SDR 6) D 50 x 8,3</t>
  </si>
  <si>
    <t>6+4+4+12+6+4+3</t>
  </si>
  <si>
    <t>Požární vody ve zdi</t>
  </si>
  <si>
    <t>3+9</t>
  </si>
  <si>
    <t>Studená voda</t>
  </si>
  <si>
    <t>47+16</t>
  </si>
  <si>
    <t>722190401</t>
  </si>
  <si>
    <t>Vyvedení a upevnění výpustku do DN 25</t>
  </si>
  <si>
    <t>195359915</t>
  </si>
  <si>
    <t>Zřízení přípojek na potrubí  vyvedení a upevnění výpustek do DN 25</t>
  </si>
  <si>
    <t>1+1+2+17</t>
  </si>
  <si>
    <t>722221134</t>
  </si>
  <si>
    <t>Ventil výtokový G 1/2" s jedním závitem</t>
  </si>
  <si>
    <t>-1849090079</t>
  </si>
  <si>
    <t>Armatury s jedním závitem ventily výtokové G 1/2"</t>
  </si>
  <si>
    <t>2+1+1+1+1+1+1+1+1</t>
  </si>
  <si>
    <t>722231074</t>
  </si>
  <si>
    <t>Ventil zpětný mosazný G 1" PN 10 do 110°C se dvěma závity</t>
  </si>
  <si>
    <t>828059595</t>
  </si>
  <si>
    <t>Armatury se dvěma závity ventily zpětné mosazné PN 10 do 110°C G 1"</t>
  </si>
  <si>
    <t>722231076</t>
  </si>
  <si>
    <t>Ventil zpětný mosazný G 6/4" PN 10 do 110°C se dvěma závity</t>
  </si>
  <si>
    <t>-325462040</t>
  </si>
  <si>
    <t>Armatury se dvěma závity ventily zpětné mosazné PN 10 do 110°C G 6/4"</t>
  </si>
  <si>
    <t>722231086</t>
  </si>
  <si>
    <t>Ventil zpětný G 6/4" PN 16 do 90°C (EA)</t>
  </si>
  <si>
    <t>-1364334970</t>
  </si>
  <si>
    <t>Armatury se dvěma závity ventily zpětné mosazné PN 16 do 90°C vnitřní závit G 6/4"</t>
  </si>
  <si>
    <t>722231141</t>
  </si>
  <si>
    <t>Ventil závitový pojistný rohový G 1/2"</t>
  </si>
  <si>
    <t>1349880401</t>
  </si>
  <si>
    <t>Armatury se dvěma závity ventily pojistné rohové G 1/2"</t>
  </si>
  <si>
    <t>722232047</t>
  </si>
  <si>
    <t>Kohout kulový přímý G 6/4" PN 42 do 185°C vnitřní závit</t>
  </si>
  <si>
    <t>939903137</t>
  </si>
  <si>
    <t>Armatury se dvěma závity kulové kohouty PN 42 do 185 °C přímé vnitřní závit G 6/4"</t>
  </si>
  <si>
    <t>722250133</t>
  </si>
  <si>
    <t>Hydrantový systém s tvarově stálou hadicí D 25 x 30 m celoplechový</t>
  </si>
  <si>
    <t>930648532</t>
  </si>
  <si>
    <t>Požární příslušenství a armatury  hydrantový systém s tvarově stálou hadicí celoplechový D 25 x 30 m</t>
  </si>
  <si>
    <t>722263211</t>
  </si>
  <si>
    <t>Vodoměr závitový vícevtokový mokroběžný do 100°C G 3/4"x 160 mm Qn 1,5 m3/h horizontální</t>
  </si>
  <si>
    <t>854644728</t>
  </si>
  <si>
    <t>722263212</t>
  </si>
  <si>
    <t>Vodoměr závitový vícevtokový mokroběžný do 100°C G 3/4"x 190 mm Qn 2,5 m3/h horizontální</t>
  </si>
  <si>
    <t>-679832210</t>
  </si>
  <si>
    <t>Vodoměry pro vodu do 100°C závitové horizontální vícevtokové mokroběžné G 3/4"x 190 mm Qn 2,5</t>
  </si>
  <si>
    <t>4+26+92+1+138+29+11+11+39</t>
  </si>
  <si>
    <t>722300VD</t>
  </si>
  <si>
    <t>Výstupní revize hydrantového systému a rozvodu požární vody</t>
  </si>
  <si>
    <t>1050024359</t>
  </si>
  <si>
    <t>724</t>
  </si>
  <si>
    <t>Zdravotechnika - strojní vybavení</t>
  </si>
  <si>
    <t>724231128</t>
  </si>
  <si>
    <t>Příslušenství domovních vodáren měřící tlakoměr deformační 0 - 1 MPa</t>
  </si>
  <si>
    <t>946138039</t>
  </si>
  <si>
    <t>Příslušenství domovních vodáren měřicí tlakoměr deformační</t>
  </si>
  <si>
    <t>724239112</t>
  </si>
  <si>
    <t>Montáž domovní vodárny nádoba tlaková do 80 l vertikální ostatní typ</t>
  </si>
  <si>
    <t>-1233721103</t>
  </si>
  <si>
    <t>Příslušenství domovních vodáren montáž nádoby tlakové ostatních typů vertikální objemu do 80 l</t>
  </si>
  <si>
    <t>48466573</t>
  </si>
  <si>
    <t xml:space="preserve">nádoba expanzní tlaková s membránou pro pitnou vodu objem 18L PN 1 + průtočná armatura 3/4" </t>
  </si>
  <si>
    <t>2070058630</t>
  </si>
  <si>
    <t>nádoba expanzní tlaková s membránou pro pitnou vodu objem 18L PN 1</t>
  </si>
  <si>
    <t>998724101</t>
  </si>
  <si>
    <t>Přesun hmot tonážní pro strojní vybavení v objektech v do 6 m</t>
  </si>
  <si>
    <t>353379542</t>
  </si>
  <si>
    <t>Přesun hmot pro strojní vybavení  stanovený z hmotnosti přesunovaného materiálu vodorovná dopravní vzdálenost do 50 m v objektech výšky do 6 m</t>
  </si>
  <si>
    <t>998724181</t>
  </si>
  <si>
    <t>Příplatek k přesunu hmot tonážní 724 prováděný bez použití mechanizace</t>
  </si>
  <si>
    <t>-1150081150</t>
  </si>
  <si>
    <t>Přesun hmot pro strojní vybavení  stanovený z hmotnosti přesunovaného materiálu Příplatek k ceně za přesun prováděný bez použití mechanizace pro jakoukoliv výšku objektu</t>
  </si>
  <si>
    <t>725119122</t>
  </si>
  <si>
    <t>Montáž klozetových mís kombi</t>
  </si>
  <si>
    <t>199715274</t>
  </si>
  <si>
    <t>Zařízení záchodů montáž klozetových mís kombi</t>
  </si>
  <si>
    <t>4+1+2</t>
  </si>
  <si>
    <t>64232051R</t>
  </si>
  <si>
    <t>klozet keramický kombinovaný vč. sedátka s poklopem - technický list .č 5 (WC)</t>
  </si>
  <si>
    <t>-1355443492</t>
  </si>
  <si>
    <t>725129101</t>
  </si>
  <si>
    <t>Montáž pisoáru keramického</t>
  </si>
  <si>
    <t>973781865</t>
  </si>
  <si>
    <t>Pisoárové záchodky montáž ostatních typů keramických</t>
  </si>
  <si>
    <t>64251310</t>
  </si>
  <si>
    <t>pisoár keramický automatický s radarovým splachovačem napájecí napětí - technický list č. 9 (PZ)</t>
  </si>
  <si>
    <t>1051400516</t>
  </si>
  <si>
    <t>72512152R</t>
  </si>
  <si>
    <t>Příslušentsví pro pisoárový záchodek - napájecí zdroj pro až 3 zařízení 230V, 50 Hz</t>
  </si>
  <si>
    <t>-1950469556</t>
  </si>
  <si>
    <t>725219102</t>
  </si>
  <si>
    <t>Montáž umyvadla připevněného na šrouby do zdiva</t>
  </si>
  <si>
    <t>-1156526114</t>
  </si>
  <si>
    <t>Umyvadla montáž umyvadel ostatních typů na šrouby</t>
  </si>
  <si>
    <t>64211045</t>
  </si>
  <si>
    <t>umyvadlo keramické závěsné bílé š 550mm - technický list č. 1, 2 (U, U1)</t>
  </si>
  <si>
    <t>474344265</t>
  </si>
  <si>
    <t>umyvadlo keramické závěsné bílé š 550mm</t>
  </si>
  <si>
    <t>64212010R</t>
  </si>
  <si>
    <t>umyvadlo keramické do nábytku bílé š 500mm - technický list č.11 (U2)</t>
  </si>
  <si>
    <t>1758444262</t>
  </si>
  <si>
    <t>64212011R</t>
  </si>
  <si>
    <t>Skříňka pdo umyvadlo - technický list č. 11 (U2)</t>
  </si>
  <si>
    <t>-421938014</t>
  </si>
  <si>
    <t>725229103</t>
  </si>
  <si>
    <t>Montáž vany se zápachovou uzávěrkou akrylátových</t>
  </si>
  <si>
    <t>1563440781</t>
  </si>
  <si>
    <t>Vany bez výtokových armatur montáž van se zápachovou uzávěrkou akrylátových</t>
  </si>
  <si>
    <t>55421023R</t>
  </si>
  <si>
    <t>vana akrylátová rohová  - technický list č. 12 (VA)</t>
  </si>
  <si>
    <t>125758892</t>
  </si>
  <si>
    <t>55421024R</t>
  </si>
  <si>
    <t>vanový odtokový komplet - technický list č. 12 (VA)</t>
  </si>
  <si>
    <t>179308205</t>
  </si>
  <si>
    <t>55421025R</t>
  </si>
  <si>
    <t>Boční panel - technický list č. 12 (VA)</t>
  </si>
  <si>
    <t>1235703471</t>
  </si>
  <si>
    <t>725241901</t>
  </si>
  <si>
    <t>Montáž vaničky sprchové</t>
  </si>
  <si>
    <t>1746465344</t>
  </si>
  <si>
    <t>Sprchové vaničky montáž sprchových vaniček</t>
  </si>
  <si>
    <t>55423002R</t>
  </si>
  <si>
    <t>vanička sprchová čtvrtkruhová 800x800mm - technický list č. 10 (SK1)</t>
  </si>
  <si>
    <t>-575258188</t>
  </si>
  <si>
    <t>55423003R</t>
  </si>
  <si>
    <t>vaničkový sifon - technický list č. 10 (SK1)</t>
  </si>
  <si>
    <t>-1961866786</t>
  </si>
  <si>
    <t>725244904</t>
  </si>
  <si>
    <t>Montáž sprchových dveří</t>
  </si>
  <si>
    <t>1993849074</t>
  </si>
  <si>
    <t>Sprchové dveře a zástěny montáž sprchových dveří</t>
  </si>
  <si>
    <t>55495007R</t>
  </si>
  <si>
    <t>Sprchový kout s dveřmi čtvrtkruhový - posuvný - čtyřdílný - technický list č. 10 (SK1)</t>
  </si>
  <si>
    <t>1848379415</t>
  </si>
  <si>
    <t>725331111</t>
  </si>
  <si>
    <t>Výlevka bez výtokových armatur keramická se sklopnou plastovou mřížkou 500 mm - technický list č.3 (VL)</t>
  </si>
  <si>
    <t>-1767695129</t>
  </si>
  <si>
    <t>Výlevky bez výtokových armatur a splachovací nádrže keramické se sklopnou plastovou mřížkou 425 mm</t>
  </si>
  <si>
    <t>725111231</t>
  </si>
  <si>
    <t>Splachovač nádržkový keramický s armaturou boční nebo spodní napouštění - technický list č.3 (VL)</t>
  </si>
  <si>
    <t>-1572507080</t>
  </si>
  <si>
    <t>Zařízení záchodů splachovače nádržkové keramické s armaturou boční nebo spodní napouštění</t>
  </si>
  <si>
    <t>12+5+1++2</t>
  </si>
  <si>
    <t>725862103</t>
  </si>
  <si>
    <t>Zápachová uzávěrka pro dřezy DN 40/50 - technický list č. 4 (DJ)</t>
  </si>
  <si>
    <t>-719176620</t>
  </si>
  <si>
    <t>Zápachové uzávěrky zařizovacích předmětů pro dřezy DN 40/50</t>
  </si>
  <si>
    <t>725869101</t>
  </si>
  <si>
    <t>Montáž zápachových uzávěrek umyvadlových do DN 40</t>
  </si>
  <si>
    <t>1115382057</t>
  </si>
  <si>
    <t>Zápachové uzávěrky zařizovacích předmětů montáž zápachových uzávěrek umyvadlových do DN 40</t>
  </si>
  <si>
    <t>725001R</t>
  </si>
  <si>
    <t>Umyvadlový sifon 5/4" - 32 mm, chrom, mosaz - technický list č.1, 2, 11 (U,U1,UM)</t>
  </si>
  <si>
    <t>37368187</t>
  </si>
  <si>
    <t>1+1+1+1+4+1</t>
  </si>
  <si>
    <t>725980121</t>
  </si>
  <si>
    <t>Dvířka 15/15</t>
  </si>
  <si>
    <t>406606886</t>
  </si>
  <si>
    <t>Dvířka  15/15</t>
  </si>
  <si>
    <t>-504921077</t>
  </si>
  <si>
    <t>1+1+2+1+2+1</t>
  </si>
  <si>
    <t>727111303</t>
  </si>
  <si>
    <t>Prostup kovového potrubí D 33 mm stěnou včetně dodatečné izolace požární odolnost EI 60</t>
  </si>
  <si>
    <t>1928619726</t>
  </si>
  <si>
    <t>817164402</t>
  </si>
  <si>
    <t>727121102</t>
  </si>
  <si>
    <t>Protipožární manžeta D 40 mm z jedné strany dělící konstrukce požární odolnost EI 90</t>
  </si>
  <si>
    <t>2015338344</t>
  </si>
  <si>
    <t>Protipožární ochranné manžety z jedné strany dělící konstrukce požární odolnost EI 90 D 40</t>
  </si>
  <si>
    <t>1*2</t>
  </si>
  <si>
    <t>727121103</t>
  </si>
  <si>
    <t>Protipožární manžeta D 50 mm z jedné strany dělící konstrukce požární odolnost EI 90</t>
  </si>
  <si>
    <t>338846936</t>
  </si>
  <si>
    <t>Protipožární ochranné manžety z jedné strany dělící konstrukce požární odolnost EI 90 D 50</t>
  </si>
  <si>
    <t>1+1+1+2</t>
  </si>
  <si>
    <t>727121107</t>
  </si>
  <si>
    <t>Protipožární manžeta D 110 mm z jedné strany dělící konstrukce požární odolnost EI 90</t>
  </si>
  <si>
    <t>-1254493533</t>
  </si>
  <si>
    <t>Protipožární ochranné manžety z jedné strany dělící konstrukce požární odolnost EI 90 D 110</t>
  </si>
  <si>
    <t>2+4+1+1</t>
  </si>
  <si>
    <t>-1927815106</t>
  </si>
  <si>
    <t>935958592</t>
  </si>
  <si>
    <t>014B_D - Zařízení silnoproudé elektroinstalace - neuznatelné</t>
  </si>
  <si>
    <t xml:space="preserve">    M - Práce a dodávky M</t>
  </si>
  <si>
    <t>-1506096576</t>
  </si>
  <si>
    <t>263071919</t>
  </si>
  <si>
    <t>42*5</t>
  </si>
  <si>
    <t>140095101</t>
  </si>
  <si>
    <t>400+35</t>
  </si>
  <si>
    <t>34571108</t>
  </si>
  <si>
    <t>trubka elektroinstalační pancéřová pevná z PH D 20,6/25mm, délka 3m</t>
  </si>
  <si>
    <t>391335979</t>
  </si>
  <si>
    <t>80*5</t>
  </si>
  <si>
    <t>34571107</t>
  </si>
  <si>
    <t>trubka elektroinstalační pancéřová pevná z PH D 15,8/20mm, délka 3m</t>
  </si>
  <si>
    <t>1367729011</t>
  </si>
  <si>
    <t>příchytka distanční z PH k upevňování trubek D 20mm</t>
  </si>
  <si>
    <t>1033037392</t>
  </si>
  <si>
    <t>34572000</t>
  </si>
  <si>
    <t>příchytka distanční z PH k upevňovánítrubek, D 13-26mm</t>
  </si>
  <si>
    <t>-2033713912</t>
  </si>
  <si>
    <t>příchytka distanční z PH k upevňování kabelů, 30x39x40mm, D 13-26mm</t>
  </si>
  <si>
    <t>680</t>
  </si>
  <si>
    <t>20436920</t>
  </si>
  <si>
    <t>109361635</t>
  </si>
  <si>
    <t>60+60+60</t>
  </si>
  <si>
    <t>741110513</t>
  </si>
  <si>
    <t>Montáž lišta a kanálek vkládací šířky přes 120 do 180 mm s víčkem</t>
  </si>
  <si>
    <t>-1460304301</t>
  </si>
  <si>
    <t>Montáž lišt a kanálků elektroinstalačních se spojkami, ohyby a rohy a s nasunutím do krabic vkládacích s víčkem, šířky do přes 120 do 180 mm</t>
  </si>
  <si>
    <t>34575145</t>
  </si>
  <si>
    <t>Parapetní žlab dovjitý s přepážkou 160x65</t>
  </si>
  <si>
    <t>1679567984</t>
  </si>
  <si>
    <t>2110986148</t>
  </si>
  <si>
    <t>70+3+3</t>
  </si>
  <si>
    <t>34571454</t>
  </si>
  <si>
    <t>krabice pod omítku PVC přístrojová kruhová D 70mm čtyřnásobná</t>
  </si>
  <si>
    <t>-902596629</t>
  </si>
  <si>
    <t>34571453</t>
  </si>
  <si>
    <t>krabice pod omítku PVC přístrojová kruhová D 70mm trojnásobná</t>
  </si>
  <si>
    <t>-640031621</t>
  </si>
  <si>
    <t>741120401</t>
  </si>
  <si>
    <t>Montáž vodič Cu izolovaný drátovací plný žíla 0,35-6 mm2 v rozváděči (CY)</t>
  </si>
  <si>
    <t>114516119</t>
  </si>
  <si>
    <t>Montáž vodičů izolovaných měděných drátovacích bez ukončení v rozváděčích plných (CY), průřezu žily 0,35 až 6 mm2</t>
  </si>
  <si>
    <t>350+200</t>
  </si>
  <si>
    <t>34140825</t>
  </si>
  <si>
    <t>vodič silový s Cu jádrem 4mm2</t>
  </si>
  <si>
    <t>888644252</t>
  </si>
  <si>
    <t>60+40+40+40+40+60+40+30</t>
  </si>
  <si>
    <t>34140826</t>
  </si>
  <si>
    <t>vodič silový s Cu jádrem 6mm2</t>
  </si>
  <si>
    <t>1816225049</t>
  </si>
  <si>
    <t>2120549556</t>
  </si>
  <si>
    <t>1545199725</t>
  </si>
  <si>
    <t>60+20</t>
  </si>
  <si>
    <t>-852818978</t>
  </si>
  <si>
    <t>110+140</t>
  </si>
  <si>
    <t>-2039934460</t>
  </si>
  <si>
    <t>60+50</t>
  </si>
  <si>
    <t>-1428377951</t>
  </si>
  <si>
    <t>60+80</t>
  </si>
  <si>
    <t>741122011</t>
  </si>
  <si>
    <t>Montáž kabel Cu bez ukončení uložený pod omítku plný kulatý 2x1,5 až 2,5 mm2 (např. CYKY)</t>
  </si>
  <si>
    <t>1380714895</t>
  </si>
  <si>
    <t>Montáž kabelů měděných bez ukončení uložených pod omítku plných kulatých (např. CYKY), počtu a průřezu žil 2x1,5 až 2,5 mm2</t>
  </si>
  <si>
    <t>90+2770+100</t>
  </si>
  <si>
    <t>kabel silový s Cu jádrem 1kV 2x2,5mm2 B2ca,s1,d0, P30-R</t>
  </si>
  <si>
    <t>-923074841</t>
  </si>
  <si>
    <t>2141157219</t>
  </si>
  <si>
    <t>150+120+80</t>
  </si>
  <si>
    <t>90+230+240+160</t>
  </si>
  <si>
    <t>800+500</t>
  </si>
  <si>
    <t>34111036.1</t>
  </si>
  <si>
    <t>kabel silový s Cu jádrem 1 kV 3x2,5mm2 B2caS1d0</t>
  </si>
  <si>
    <t>1257652355</t>
  </si>
  <si>
    <t>Montáž kabel Cu bez ukončení uložený pod omítku plný kulatý 4x16 až 25 mm2 (např. CYKY)</t>
  </si>
  <si>
    <t>2100734669</t>
  </si>
  <si>
    <t>25+5</t>
  </si>
  <si>
    <t>1065286421</t>
  </si>
  <si>
    <t>34113282</t>
  </si>
  <si>
    <t>kabel Instalační flexibilní jádro Cu lanované izolace pryž plášť pryž chloroprenová 450/750V (H07RN-F) 5x16mm2</t>
  </si>
  <si>
    <t>-291331826</t>
  </si>
  <si>
    <t>4,34782608695652*1,15 'Přepočtené koeficientem množství</t>
  </si>
  <si>
    <t>-1010878912</t>
  </si>
  <si>
    <t>350+75+155+25</t>
  </si>
  <si>
    <t>2033949414</t>
  </si>
  <si>
    <t>60+110+70+70+40</t>
  </si>
  <si>
    <t>34113277</t>
  </si>
  <si>
    <t>kabel Instalační flexibilní jádro Cu lanované izolace pryž plášť pryž chloroprenová 450/750V (H07RN-F) 5x1,5mm2</t>
  </si>
  <si>
    <t>-306094317</t>
  </si>
  <si>
    <t>15*5</t>
  </si>
  <si>
    <t>34111094</t>
  </si>
  <si>
    <t>kabel instalační jádro Cu plné izolace PVC plášť PVC 450/750V (CYKY) 5x2,5mm2</t>
  </si>
  <si>
    <t>-427630158</t>
  </si>
  <si>
    <t>20+20+25+25+20+20+25</t>
  </si>
  <si>
    <t>34113278</t>
  </si>
  <si>
    <t>kabel Instalační flexibilní jádro Cu lanované izolace pryž plášť pryž chloroprenová 450/750V (H07RN-F) 5x2,5mm2</t>
  </si>
  <si>
    <t>-1096621046</t>
  </si>
  <si>
    <t>5*5</t>
  </si>
  <si>
    <t>741122032</t>
  </si>
  <si>
    <t>Montáž kabel Cu bez ukončení uložený pod omítku plný kulatý 5x4 až 6 mm2 (CYKY)</t>
  </si>
  <si>
    <t>-636827544</t>
  </si>
  <si>
    <t>Montáž kabelů měděných bez ukončení uložených pod omítku plných kulatých (CYKY), počtu a průřezu žil 5x4 až 6 mm2</t>
  </si>
  <si>
    <t>65+20</t>
  </si>
  <si>
    <t>34111098</t>
  </si>
  <si>
    <t>kabel silový s Cu jádrem 1kV 5x4mm2 B2ca,s1,d0</t>
  </si>
  <si>
    <t>-1283079467</t>
  </si>
  <si>
    <t>kabel silový s Cu jádrem 1kV 5x4mm2</t>
  </si>
  <si>
    <t>35+30</t>
  </si>
  <si>
    <t>34113279</t>
  </si>
  <si>
    <t>kabel Instalační flexibilní jádro Cu lanované izolace pryž plášť pryž chloroprenová 450/750V (H07RN-F) 5x4mm2</t>
  </si>
  <si>
    <t>1092198686</t>
  </si>
  <si>
    <t>2080872812</t>
  </si>
  <si>
    <t>34112372</t>
  </si>
  <si>
    <t>kabel silový jádro Cu izolace PVC plášť PVC 0,6/1kV (NYY) 5x35mm2</t>
  </si>
  <si>
    <t>1545539961</t>
  </si>
  <si>
    <t>70+50+20</t>
  </si>
  <si>
    <t>-1261205698</t>
  </si>
  <si>
    <t>80*2</t>
  </si>
  <si>
    <t>30+2</t>
  </si>
  <si>
    <t>741132135</t>
  </si>
  <si>
    <t>Ukončení kabelů 5x35 mm2 smršťovací záklopkou nebo páskem bez letování</t>
  </si>
  <si>
    <t>-2102822018</t>
  </si>
  <si>
    <t>Ukončení kabelů smršťovací záklopkou nebo páskou se zapojením bez letování, počtu a průřezu žil 4x35 mm2</t>
  </si>
  <si>
    <t>741132145</t>
  </si>
  <si>
    <t>Ukončení kabelů 5x1,5 až 4 mm2 smršťovací záklopkou nebo páskem bez letování</t>
  </si>
  <si>
    <t>1384439062</t>
  </si>
  <si>
    <t>Ukončení kabelů smršťovací záklopkou nebo páskou se zapojením bez letování, počtu a průřezu žil 5x1,5 až 4 mm2</t>
  </si>
  <si>
    <t>31*4</t>
  </si>
  <si>
    <t>43*4</t>
  </si>
  <si>
    <t>-632019441</t>
  </si>
  <si>
    <t>987042734</t>
  </si>
  <si>
    <t>357180000R6</t>
  </si>
  <si>
    <t>Rozvodnice oceloplechová zapuštěná RK o rozměru cca 300x400x150mm</t>
  </si>
  <si>
    <t>117053273</t>
  </si>
  <si>
    <t xml:space="preserve">Rozvodnice atipická pro umístění zásuvek:
2x zásuvka 230/16A
1x USB
1xHDMO
1x 2RJ45 cat. 6
1x RJ45 cat. 6
1x stikač
1xvypínač
</t>
  </si>
  <si>
    <t>741210005</t>
  </si>
  <si>
    <t>Montáž rozvodnice oceloplechová nebo plastová běžná do 200 kg</t>
  </si>
  <si>
    <t>-1392154749</t>
  </si>
  <si>
    <t>Montáž rozvodnic oceloplechových nebo plastových bez zapojení vodičů běžných, hmotnosti do 200 kg</t>
  </si>
  <si>
    <t>35713142V31</t>
  </si>
  <si>
    <t>Rozvodnicová skřín 2000x600x300mm, IP40 - RP1.2, RP1.3 - RP1,2, RP1.3</t>
  </si>
  <si>
    <t>637898366</t>
  </si>
  <si>
    <t>rozvodnice oceloplechová zapuštěná, průhledné dveře, 10 řady, šířka 24 modulárních jednotek - EI30DP1-S</t>
  </si>
  <si>
    <t>-1884749214</t>
  </si>
  <si>
    <t>30+27+2+2</t>
  </si>
  <si>
    <t>1813660851</t>
  </si>
  <si>
    <t>70+13</t>
  </si>
  <si>
    <t>-709291579</t>
  </si>
  <si>
    <t>34555245</t>
  </si>
  <si>
    <t>zásuvka zápustná dvojnásobná s optickou přepěťovou ochranou, s clonkami, šroubové svorky</t>
  </si>
  <si>
    <t>221884421</t>
  </si>
  <si>
    <t>1118300482</t>
  </si>
  <si>
    <t>723739380</t>
  </si>
  <si>
    <t>789797161</t>
  </si>
  <si>
    <t>358112592V2</t>
  </si>
  <si>
    <t>nástěný spínač  3x 25A,  IP 65</t>
  </si>
  <si>
    <t>2059728544</t>
  </si>
  <si>
    <t>28+2</t>
  </si>
  <si>
    <t>358112592V3</t>
  </si>
  <si>
    <t>zapuzřené tlačítko  IP 66 tpyu Harmony</t>
  </si>
  <si>
    <t>1701163698</t>
  </si>
  <si>
    <t>358112592V4</t>
  </si>
  <si>
    <t>zapuzřené klíčové tlačítko s kontrolkou IP 66 tpyu Harmony</t>
  </si>
  <si>
    <t>-233487501</t>
  </si>
  <si>
    <t>741310403</t>
  </si>
  <si>
    <t>Montáž spínač tří/čtyřpólový nástěnný do 63 A prostředí normální</t>
  </si>
  <si>
    <t>1865173488</t>
  </si>
  <si>
    <t>Montáž spínačů tří nebo čtyřpólových nástěnných se zapojením vodičů, pro prostředí normální do 63 A</t>
  </si>
  <si>
    <t>358112592V5</t>
  </si>
  <si>
    <t>nástěný spínač  3x 63A,  IP 65</t>
  </si>
  <si>
    <t>-1885399003</t>
  </si>
  <si>
    <t>741313121</t>
  </si>
  <si>
    <t>Montáž zásuvek průmyslových spojovacích provedení IP 67 3P+N+PE 16 A</t>
  </si>
  <si>
    <t>-708786001</t>
  </si>
  <si>
    <t>Montáž zásuvek průmyslových se zapojením vodičů spojovacích, provedení IP 67 3P+N+PE 16 A</t>
  </si>
  <si>
    <t>35811317</t>
  </si>
  <si>
    <t>zásuvka vestavná 16A - 5pól, řazení 3P+N+PE IP67, šroubové svorky</t>
  </si>
  <si>
    <t>-183573813</t>
  </si>
  <si>
    <t>741313122</t>
  </si>
  <si>
    <t>Montáž zásuvek průmyslových spojovacích provedení IP 67 3P+N+PE 32 A</t>
  </si>
  <si>
    <t>1082890724</t>
  </si>
  <si>
    <t>Montáž zásuvek průmyslových se zapojením vodičů spojovacích, provedení IP 67 3P+N+PE 32 A</t>
  </si>
  <si>
    <t>35811320</t>
  </si>
  <si>
    <t>zásuvka vestavná 32A - 5pól, řazení 3P+N+PE IP67, šroubové svorky</t>
  </si>
  <si>
    <t>-264583121</t>
  </si>
  <si>
    <t>1395514147</t>
  </si>
  <si>
    <t>-1670182726</t>
  </si>
  <si>
    <t>1459070593</t>
  </si>
  <si>
    <t>2+16+8+2+2+10</t>
  </si>
  <si>
    <t>610790198</t>
  </si>
  <si>
    <t>-1310906913</t>
  </si>
  <si>
    <t>212271153</t>
  </si>
  <si>
    <t>1782840792</t>
  </si>
  <si>
    <t>1922009908</t>
  </si>
  <si>
    <t>-1427758554</t>
  </si>
  <si>
    <t>-914202974</t>
  </si>
  <si>
    <t>24+21+8+2+20+4+1</t>
  </si>
  <si>
    <t>35822401</t>
  </si>
  <si>
    <t>jistič 3pólový-charakteristika B 16A</t>
  </si>
  <si>
    <t>-273305552</t>
  </si>
  <si>
    <t>8+1+5+2+8</t>
  </si>
  <si>
    <t>35822401V1</t>
  </si>
  <si>
    <t>jistič 3pólový-charakteristika C 10A</t>
  </si>
  <si>
    <t>554248578</t>
  </si>
  <si>
    <t>13+6+2</t>
  </si>
  <si>
    <t>35822401V2</t>
  </si>
  <si>
    <t>jistič 3pólový-charakteristika C 6A</t>
  </si>
  <si>
    <t>-1484530995</t>
  </si>
  <si>
    <t>35822402V1</t>
  </si>
  <si>
    <t>jistič 3pólový-charakteristika C 20A</t>
  </si>
  <si>
    <t>1035676316</t>
  </si>
  <si>
    <t>jistič 3pólový-charakteristika B 20A</t>
  </si>
  <si>
    <t>1032511067</t>
  </si>
  <si>
    <t>35822403V1</t>
  </si>
  <si>
    <t>jistič 3pólový-charakteristika B 63A</t>
  </si>
  <si>
    <t>-1866961244</t>
  </si>
  <si>
    <t>35822403V3</t>
  </si>
  <si>
    <t>jistič 3pólový-charakteristika C 50A</t>
  </si>
  <si>
    <t>-1651335124</t>
  </si>
  <si>
    <t>96959925</t>
  </si>
  <si>
    <t>1626085307</t>
  </si>
  <si>
    <t>35822626</t>
  </si>
  <si>
    <t>jistič 3-pól. pouze zkratová spoušť, In = 125A, třmen. svorky pro 2,5-95mm2</t>
  </si>
  <si>
    <t>-169067392</t>
  </si>
  <si>
    <t>-2090246543</t>
  </si>
  <si>
    <t>741810011</t>
  </si>
  <si>
    <t>Příplatek k celkové prohlídce za každých dalších 500 000,- Kč</t>
  </si>
  <si>
    <t>1681662221</t>
  </si>
  <si>
    <t>Zkoušky a prohlídky elektrických rozvodů a zařízení celková prohlídka a vyhotovení revizní zprávy pro objem montážních prací Příplatek k ceně 0003 za každých dalších i započatých 500 tis. Kč přes 1000 tis. Kč</t>
  </si>
  <si>
    <t>2026194048</t>
  </si>
  <si>
    <t>212919341</t>
  </si>
  <si>
    <t>85+25+100</t>
  </si>
  <si>
    <t>34575494R6</t>
  </si>
  <si>
    <t>žlab kabelový drátěný 150x100 komplet včetně spojovacích a kotvících prvků</t>
  </si>
  <si>
    <t>-925413702</t>
  </si>
  <si>
    <t>60+25</t>
  </si>
  <si>
    <t>15+20+10+10+5</t>
  </si>
  <si>
    <t>3457549.16</t>
  </si>
  <si>
    <t>žlab kabelový drátěný 100x100 komplet včetně spojovacích a kotvících prvků</t>
  </si>
  <si>
    <t>-1576556627</t>
  </si>
  <si>
    <t>20+5</t>
  </si>
  <si>
    <t>34575494R5</t>
  </si>
  <si>
    <t>žlab kabelový drátěný 50x50 komplet včetně spojovacích a kotvících prvků</t>
  </si>
  <si>
    <t>1582548298</t>
  </si>
  <si>
    <t>382701339</t>
  </si>
  <si>
    <t>3588920V2</t>
  </si>
  <si>
    <t>Proudový chránič s nadproudovou ochranou  16/2/003 typ A</t>
  </si>
  <si>
    <t>-1806872167</t>
  </si>
  <si>
    <t>13+9+15+2+1</t>
  </si>
  <si>
    <t>1532351137</t>
  </si>
  <si>
    <t>715271581</t>
  </si>
  <si>
    <t>RP1.1- RP1.3</t>
  </si>
  <si>
    <t>10+9+8+14</t>
  </si>
  <si>
    <t>741330052V2</t>
  </si>
  <si>
    <t>Montáž osoušeče rukou</t>
  </si>
  <si>
    <t>993102438</t>
  </si>
  <si>
    <t>35889212V</t>
  </si>
  <si>
    <t>triskový osoušeč rukou</t>
  </si>
  <si>
    <t>1701557067</t>
  </si>
  <si>
    <t>-1647735453</t>
  </si>
  <si>
    <t>97185465</t>
  </si>
  <si>
    <t>2071540074</t>
  </si>
  <si>
    <t>-1653238769</t>
  </si>
  <si>
    <t>-919377893</t>
  </si>
  <si>
    <t>cca 120 ks osvětlení</t>
  </si>
  <si>
    <t>VD301</t>
  </si>
  <si>
    <t>-2112583459</t>
  </si>
  <si>
    <t>Demontáž a ekologická likvidace stávajících elektrozařízení
demontáž 2000m kabeláže
100ks zásuvek, ovaladačů atd.</t>
  </si>
  <si>
    <t>-681955566</t>
  </si>
  <si>
    <t>-302434002</t>
  </si>
  <si>
    <t>PR4</t>
  </si>
  <si>
    <t>Demontáž a zpětná montáž sirény</t>
  </si>
  <si>
    <t>-1891602155</t>
  </si>
  <si>
    <t>Demontáž a zpětná montáž sirény
odpojení  demontáž sirény
odpojení a demontáž příjmače včetně přímací rádiové antény
zpětná montáž příjmače rádiové antény, montáž sirény na stožár
zapojení kabeláže do sirény</t>
  </si>
  <si>
    <t>1650707520</t>
  </si>
  <si>
    <t>-1506603114</t>
  </si>
  <si>
    <t>2115173256</t>
  </si>
  <si>
    <t>38*5</t>
  </si>
  <si>
    <t>785229327</t>
  </si>
  <si>
    <t>-1089832683</t>
  </si>
  <si>
    <t>-640081663</t>
  </si>
  <si>
    <t>34571455</t>
  </si>
  <si>
    <t>krabice pod omítku PVC přístrojová kruhová D 70mm pětinásobná</t>
  </si>
  <si>
    <t>874689205</t>
  </si>
  <si>
    <t>1324366011</t>
  </si>
  <si>
    <t>808146278</t>
  </si>
  <si>
    <t>34571458</t>
  </si>
  <si>
    <t>krabice pod omítku PVC odbočná kruhová D 100mm s víčkem</t>
  </si>
  <si>
    <t>1496478583</t>
  </si>
  <si>
    <t>-674732876</t>
  </si>
  <si>
    <t>-266893076</t>
  </si>
  <si>
    <t>20+25+35+40+30+40+50</t>
  </si>
  <si>
    <t>6*30</t>
  </si>
  <si>
    <t>1065199800</t>
  </si>
  <si>
    <t>1475019842</t>
  </si>
  <si>
    <t>-483545315</t>
  </si>
  <si>
    <t>480536891</t>
  </si>
  <si>
    <t>1671981627</t>
  </si>
  <si>
    <t>1615310824</t>
  </si>
  <si>
    <t>1879201570</t>
  </si>
  <si>
    <t>-663513033</t>
  </si>
  <si>
    <t>35822107</t>
  </si>
  <si>
    <t>-1074331543</t>
  </si>
  <si>
    <t>-730486791</t>
  </si>
  <si>
    <t>979092450</t>
  </si>
  <si>
    <t>-252910380</t>
  </si>
  <si>
    <t>102844718</t>
  </si>
  <si>
    <t>-519079119</t>
  </si>
  <si>
    <t>366916230</t>
  </si>
  <si>
    <t>415268607</t>
  </si>
  <si>
    <t>Demontáž a ekologická likvidace stávajících elektrozařízení
demontáž 600m kabeláže
60ks zásuvek, ovaladačů atd.</t>
  </si>
  <si>
    <t>41013593</t>
  </si>
  <si>
    <t>813556717</t>
  </si>
  <si>
    <t>-2047496149</t>
  </si>
  <si>
    <t>014B_E - Zařízení slaboproudé elektroinstalace - neuznatelné</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</si>
  <si>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1.4.E.1 Technická zpráva SLP, PZTS 1.4.E.2 Půdorys 1.NP –SLP, PZTS 1.4.E.3 Půdorys 2.NP – SLP, PZTS 1.4.E.4 Blokové schéma</t>
  </si>
  <si>
    <t xml:space="preserve">    742 - Elektroinstalace - slaboproud SKS</t>
  </si>
  <si>
    <t xml:space="preserve">    742-1 - Elektroinstalace - slaboproud PZTS</t>
  </si>
  <si>
    <t xml:space="preserve">    742-2 - Elektroinstalace - slaboproud ACE</t>
  </si>
  <si>
    <t xml:space="preserve">    742-5 - Elektroinstalace - slaboproud CCTV</t>
  </si>
  <si>
    <t xml:space="preserve">    742A - Elektroinstalace - slaboproud SKS</t>
  </si>
  <si>
    <t xml:space="preserve">    742-3 - Elektroinstalace - slaboproud STA/TV</t>
  </si>
  <si>
    <t xml:space="preserve">    742-4 - Elektroinstalace - slaboproud ACE </t>
  </si>
  <si>
    <t xml:space="preserve">      21-M-1 - Elektromontáže</t>
  </si>
  <si>
    <t>741110063</t>
  </si>
  <si>
    <t>Montáž trubka plastová ohebná D přes 35 mm uložená pod omítku</t>
  </si>
  <si>
    <t>2007341972</t>
  </si>
  <si>
    <t>Montáž trubek elektroinstalačních s nasunutím nebo našroubováním do krabic plastových ohebných, uložených pod omítku, vnější Ø přes 35 mm</t>
  </si>
  <si>
    <t>34571075</t>
  </si>
  <si>
    <t>trubka elektroinstalační ohebná z PVC (EN) 2340</t>
  </si>
  <si>
    <t>1930219177</t>
  </si>
  <si>
    <t>951118520</t>
  </si>
  <si>
    <t>34571004</t>
  </si>
  <si>
    <t>lišta elektroinstalační hranatá PVC 20x20mm</t>
  </si>
  <si>
    <t>749230638</t>
  </si>
  <si>
    <t>-1186823024</t>
  </si>
  <si>
    <t>1655568016</t>
  </si>
  <si>
    <t>8+5</t>
  </si>
  <si>
    <t>742</t>
  </si>
  <si>
    <t>Elektroinstalace - slaboproud SKS</t>
  </si>
  <si>
    <t>741110062</t>
  </si>
  <si>
    <t>Montáž trubka plastová ohebná D přes 23 do 35 mm uložená pod omítku</t>
  </si>
  <si>
    <t>1376342948</t>
  </si>
  <si>
    <t>Montáž trubek elektroinstalačních s nasunutím nebo našroubováním do krabic plastových ohebných, uložených pod omítku, vnější Ø přes 23 do 35 mm</t>
  </si>
  <si>
    <t>34571073</t>
  </si>
  <si>
    <t>-2063284230</t>
  </si>
  <si>
    <t>742110102</t>
  </si>
  <si>
    <t>Montáž kabelového žlabu pro slaboproud drátěného 150/100 mm</t>
  </si>
  <si>
    <t>1432382005</t>
  </si>
  <si>
    <t>Montáž kabelového žlabu drátěného 150/100 mm</t>
  </si>
  <si>
    <t>1966250923</t>
  </si>
  <si>
    <t>-1056786460</t>
  </si>
  <si>
    <t>-1578544791</t>
  </si>
  <si>
    <t>Montáž trubek elektroinstalačních s nasunutím nebo našroubováním do krabic plastových ohebných, uložených pevně, vnější Ø přes 23 do 35 mm</t>
  </si>
  <si>
    <t>50+30</t>
  </si>
  <si>
    <t>-530114446</t>
  </si>
  <si>
    <t>-346069870</t>
  </si>
  <si>
    <t>34571131</t>
  </si>
  <si>
    <t>trubka elektroinstalační ocelová žárově zinkovaná bezzávitová D 20,3/22,5mm</t>
  </si>
  <si>
    <t>-840813689</t>
  </si>
  <si>
    <t>příchytka distanční z PH k upevňování rubek,  D 13-26mm</t>
  </si>
  <si>
    <t>1408234740</t>
  </si>
  <si>
    <t>47,6190476190476*1,05 'Přepočtené koeficientem množství</t>
  </si>
  <si>
    <t>-1726888988</t>
  </si>
  <si>
    <t>Montáž krabic elektroinstalačních bez napojení na trubky a lišty, demontáže a montáže víčka a přístroje přístrojových zapuštěných plastových kruhových</t>
  </si>
  <si>
    <t>-866297239</t>
  </si>
  <si>
    <t>741112063</t>
  </si>
  <si>
    <t>Montáž krabice přístrojová zapuštěná plastová čtyřhranná</t>
  </si>
  <si>
    <t>CS ÚRS 2018 02</t>
  </si>
  <si>
    <t>-976651304</t>
  </si>
  <si>
    <t>34571524</t>
  </si>
  <si>
    <t>krabice pod omítku PVC odbočná čtvercová 125x125mm s víčkem</t>
  </si>
  <si>
    <t>-825333251</t>
  </si>
  <si>
    <t>3+5+2</t>
  </si>
  <si>
    <t>742110161</t>
  </si>
  <si>
    <t>Montáž spony pro uchycení kabelů pro slaboproud</t>
  </si>
  <si>
    <t>1030821010</t>
  </si>
  <si>
    <t>Montáž kabelového žlabu spony pro uchycení kabelů</t>
  </si>
  <si>
    <t>742121001</t>
  </si>
  <si>
    <t>Montáž kabelů sdělovacích pro vnitřní rozvody do 15 žil</t>
  </si>
  <si>
    <t>515672801</t>
  </si>
  <si>
    <t>Montáž kabelů sdělovacích pro vnitřní rozvody počtu žil do 15</t>
  </si>
  <si>
    <t>100+1870+335</t>
  </si>
  <si>
    <t>34121268</t>
  </si>
  <si>
    <t>kabel datový bezhalogenový třída reakce na oheň B2cas1d1a1 jádro Cu plné (U/UTP) kat. 6</t>
  </si>
  <si>
    <t>2040325812</t>
  </si>
  <si>
    <t>34121265</t>
  </si>
  <si>
    <t>kabel datový venkovní jádro Cu plné plášť PE (U/UTP) kat. 6</t>
  </si>
  <si>
    <t>-1563786137</t>
  </si>
  <si>
    <t>4*60</t>
  </si>
  <si>
    <t>4*50</t>
  </si>
  <si>
    <t>4*40</t>
  </si>
  <si>
    <t>4*30</t>
  </si>
  <si>
    <t>80+60+80+120+120</t>
  </si>
  <si>
    <t>40+40+20+20+40</t>
  </si>
  <si>
    <t>34121273</t>
  </si>
  <si>
    <t>kabel datový venkovní se stíněnými páry Al fólií jádro Cu plné (U/FTP) kat. 6a</t>
  </si>
  <si>
    <t>413387127</t>
  </si>
  <si>
    <t>45+40+40</t>
  </si>
  <si>
    <t>60+60+40</t>
  </si>
  <si>
    <t>742121001.1.1</t>
  </si>
  <si>
    <t>Montáž kabelů sdělovacích pro vnitřní rozvody</t>
  </si>
  <si>
    <t>CS ÚRS 2020 01</t>
  </si>
  <si>
    <t>343328056</t>
  </si>
  <si>
    <t>34126035</t>
  </si>
  <si>
    <t>kabel sdělovací stíněný laminovanou Al folií jádro Cu plné izolace PE plášť PE 150V (TCEKFLE) 10x4x0,6mm2</t>
  </si>
  <si>
    <t>-1460682026</t>
  </si>
  <si>
    <t>742230004v1</t>
  </si>
  <si>
    <t>Montáž přepěťové ochrany</t>
  </si>
  <si>
    <t>-509164178</t>
  </si>
  <si>
    <t>Montáž kamerového systému vnitřní kamery</t>
  </si>
  <si>
    <t>345V92</t>
  </si>
  <si>
    <t>SPD Ethernet cat. 6, C1+C2+C3, RJ45</t>
  </si>
  <si>
    <t>1555558502</t>
  </si>
  <si>
    <t>SPD Ethernet cat. 6, C1+C2+C3, RJ45
přepěťová ochran SPD Ethernet cat. 6, režim Ab, C1+C2+C3 
konektor RJ45,
Instalace na vstupu do objektu v blízkosti chráněného zařízení na rozhraní 
pro zónu LPZ 0/ LPZ 1</t>
  </si>
  <si>
    <t>74223000V1</t>
  </si>
  <si>
    <t>Demontaž telefonní ustředny</t>
  </si>
  <si>
    <t>1603910045</t>
  </si>
  <si>
    <t>742330001</t>
  </si>
  <si>
    <t>Montáž rozvaděče nástěnného</t>
  </si>
  <si>
    <t>708032501</t>
  </si>
  <si>
    <t>Montáž strukturované kabeláže rozvaděče nástěnného</t>
  </si>
  <si>
    <t>VD3745142V42.1</t>
  </si>
  <si>
    <t>datový rozvaděč 19"  12U  600x600</t>
  </si>
  <si>
    <t>1955969148</t>
  </si>
  <si>
    <t xml:space="preserve">Datový rozvaděč Rittal  Serverový rack 42U 800x1000mm, TS IT
skříň pro servery, ventilované dveře, zadní vertikálně dělené
(včetně podlahových plechů, podstavce, bočnic, vertkální
kabelový kanál, kabelová trasa, monitoring CMC III teplota, el.mag
rukojeť) 
- v areálu nemocnice Jihlava je využíván systém tohoto výrobce, je možné zamění za obdobné zařízení, nutno dodržet kompatibilitu komunikujících zařízení
</t>
  </si>
  <si>
    <t>742330023</t>
  </si>
  <si>
    <t>Montáž vyvazovacíhoho panelu 1U</t>
  </si>
  <si>
    <t>451242869</t>
  </si>
  <si>
    <t>Montáž strukturované kabeláže příslušenství a ostatní práce k rozvaděčům vyvazovacíhoho panelu 1U</t>
  </si>
  <si>
    <t>VD37785412V.1</t>
  </si>
  <si>
    <t>Vyvazovací panel 19" - 1U</t>
  </si>
  <si>
    <t>740815108</t>
  </si>
  <si>
    <t>742330024</t>
  </si>
  <si>
    <t>Montáž patch panelu 24 portů UTP/FTP</t>
  </si>
  <si>
    <t>-1924403839</t>
  </si>
  <si>
    <t>Montáž strukturované kabeláže příslušenství a ostatní práce k rozvaděčům patch panelu 24 portů UTP/FTP</t>
  </si>
  <si>
    <t>VD37785412V.3</t>
  </si>
  <si>
    <t>Patch panel 24 portů, modulový keystone</t>
  </si>
  <si>
    <t>1518974825</t>
  </si>
  <si>
    <t>VD37785412V.4</t>
  </si>
  <si>
    <t xml:space="preserve">Keystone 6a </t>
  </si>
  <si>
    <t>-1683630256</t>
  </si>
  <si>
    <t>VD37785412V.5</t>
  </si>
  <si>
    <t>Keystone 6</t>
  </si>
  <si>
    <t>-440260325</t>
  </si>
  <si>
    <t>742330042</t>
  </si>
  <si>
    <t>Montáž datové dvouzásuvky</t>
  </si>
  <si>
    <t>1533890309</t>
  </si>
  <si>
    <t>Montáž strukturované kabeláže zásuvek datových pod omítku, do nábytku, do parapetního žlabu nebo podlahové krabice dvouzásuvky</t>
  </si>
  <si>
    <t>2+25+6+2+4+2+2</t>
  </si>
  <si>
    <t>VD3745126V2</t>
  </si>
  <si>
    <t>datová zásuvka 2RJ45 modul 45x45</t>
  </si>
  <si>
    <t>-1294719048</t>
  </si>
  <si>
    <t>VD3745126V1</t>
  </si>
  <si>
    <t>datová zásuvka 2RJ45</t>
  </si>
  <si>
    <t>-447539558</t>
  </si>
  <si>
    <t>VD3745126V10</t>
  </si>
  <si>
    <t>datová zásuvka RJ45</t>
  </si>
  <si>
    <t>-73560157</t>
  </si>
  <si>
    <t>VD3745126V5</t>
  </si>
  <si>
    <t>zasuvka HDMI modul 45x45</t>
  </si>
  <si>
    <t>-449655068</t>
  </si>
  <si>
    <t>VD3745126V50</t>
  </si>
  <si>
    <t>zasuvka HDMI</t>
  </si>
  <si>
    <t>681998925</t>
  </si>
  <si>
    <t>VD3745126V7</t>
  </si>
  <si>
    <t>zasuvka USB modul 45x45</t>
  </si>
  <si>
    <t>-1943112412</t>
  </si>
  <si>
    <t>VD3745126V8</t>
  </si>
  <si>
    <t>zasuvka USB</t>
  </si>
  <si>
    <t>-1425310582</t>
  </si>
  <si>
    <t>742330051</t>
  </si>
  <si>
    <t>Popis portu datové zásuvky</t>
  </si>
  <si>
    <t>187088185</t>
  </si>
  <si>
    <t>Montáž strukturované kabeláže zásuvek datových popis portu zásuvky</t>
  </si>
  <si>
    <t>25+2+6</t>
  </si>
  <si>
    <t>742330052</t>
  </si>
  <si>
    <t>Popis portů patchpanelu</t>
  </si>
  <si>
    <t>1035431577</t>
  </si>
  <si>
    <t>Montáž strukturované kabeláže zásuvek datových popis portů patchpanelu</t>
  </si>
  <si>
    <t>24+10</t>
  </si>
  <si>
    <t>742330101</t>
  </si>
  <si>
    <t>Měření metalického segmentu s vyhotovením protokolu</t>
  </si>
  <si>
    <t>858736028</t>
  </si>
  <si>
    <t>Montáž strukturované kabeláže měření segmentu metalického s vyhotovením protokolu</t>
  </si>
  <si>
    <t>742430001</t>
  </si>
  <si>
    <t>Montáž projektoru a držáku na projektor s uchycením na strop nebo na stěnu</t>
  </si>
  <si>
    <t>292819300</t>
  </si>
  <si>
    <t>Montáž audiovizuální techniky projektoru včetně držáku a uchycením na strop nebo na stěnu</t>
  </si>
  <si>
    <t>VD3745126V9</t>
  </si>
  <si>
    <t>držák projektoru atip</t>
  </si>
  <si>
    <t>2010325365</t>
  </si>
  <si>
    <t>742430031</t>
  </si>
  <si>
    <t>Montáž kabelu HDMI se zakončením v zásuvce nebo krabici</t>
  </si>
  <si>
    <t>8642095</t>
  </si>
  <si>
    <t>Montáž audiovizuální techniky kabelu HDMI protažením a se zakončením v zásuvce nebo krabici</t>
  </si>
  <si>
    <t>3412101V6</t>
  </si>
  <si>
    <t>kabel HDMI 15 m s koncovkami</t>
  </si>
  <si>
    <t>-1274367264</t>
  </si>
  <si>
    <t>propojovací kabel HDMI  s konektory, HD 4K×2K@60hz, integrovaný zesilovač</t>
  </si>
  <si>
    <t>3412101V8</t>
  </si>
  <si>
    <t>kabel USB 15 m s koncovkami</t>
  </si>
  <si>
    <t>-809618070</t>
  </si>
  <si>
    <t>742430801</t>
  </si>
  <si>
    <t>Demontáž držáku na projektor s uchycením na strop nebo na stěnu</t>
  </si>
  <si>
    <t>197967868</t>
  </si>
  <si>
    <t>Demontáž audiovizuální techniky projektoru včetně držáku</t>
  </si>
  <si>
    <t>742430811</t>
  </si>
  <si>
    <t>Demontáž elektrického plátna</t>
  </si>
  <si>
    <t>-1091961978</t>
  </si>
  <si>
    <t>Demontáž audiovizuální techniky elektrického plátna</t>
  </si>
  <si>
    <t>799752292V</t>
  </si>
  <si>
    <t>Aplikace montážního příslušenství</t>
  </si>
  <si>
    <t>1138165516</t>
  </si>
  <si>
    <t>VD3778542V</t>
  </si>
  <si>
    <t>Montážní příslušenství racku</t>
  </si>
  <si>
    <t>-639376980</t>
  </si>
  <si>
    <t>montážní materiál, popisky, svorky,l išty, šroubky atd.</t>
  </si>
  <si>
    <t>799753296V2</t>
  </si>
  <si>
    <t>Montáž ventilační jednotky</t>
  </si>
  <si>
    <t>206091963</t>
  </si>
  <si>
    <t>VD37785412V1</t>
  </si>
  <si>
    <t>Ventilační jednotka 4V 230V/60V + termostat</t>
  </si>
  <si>
    <t>-631381577</t>
  </si>
  <si>
    <t>7997532991</t>
  </si>
  <si>
    <t>Demontáž stávající wifi antény a následné přemístění na stožár</t>
  </si>
  <si>
    <t>-1456734423</t>
  </si>
  <si>
    <t>742420021</t>
  </si>
  <si>
    <t>Montáž antenního stožáru včetně upevňovacího materiálu</t>
  </si>
  <si>
    <t>-452908603</t>
  </si>
  <si>
    <t>Montáž společné televizní antény antenního stožáru včetně upevňovacího materiálu</t>
  </si>
  <si>
    <t>345123679.6</t>
  </si>
  <si>
    <t>pozinkovaný anténní stožár 2,0m</t>
  </si>
  <si>
    <t>754411080</t>
  </si>
  <si>
    <t>včetně příslušenství</t>
  </si>
  <si>
    <t>799753299V</t>
  </si>
  <si>
    <t>Montáž rozvodného panelu</t>
  </si>
  <si>
    <t>613258168</t>
  </si>
  <si>
    <t>VD37785412V</t>
  </si>
  <si>
    <t>rozvodný panel 19" 1U 8x 230V</t>
  </si>
  <si>
    <t>-7153683</t>
  </si>
  <si>
    <t>799753299V1</t>
  </si>
  <si>
    <t>systémový střešní prostup</t>
  </si>
  <si>
    <t>1705463624</t>
  </si>
  <si>
    <t>998742102</t>
  </si>
  <si>
    <t>Přesun hmot tonážní pro slaboproud v objektech v do 12 m</t>
  </si>
  <si>
    <t>135717256</t>
  </si>
  <si>
    <t>Přesun hmot pro slaboproud stanovený z hmotnosti přesunovaného materiálu vodorovná dopravní vzdálenost do 50 m v objektech výšky přes 6 do 12 m</t>
  </si>
  <si>
    <t>01R821.1</t>
  </si>
  <si>
    <t xml:space="preserve">Certifikované měření portů strukturované kabeláže, včetně tisku protokolu </t>
  </si>
  <si>
    <t>625114208</t>
  </si>
  <si>
    <t>Měření všech portů strukturované kabeláže, včetně vystavení protokolů.
Měření jednotlivích portů musí byt vytištěno přímo z certivikovaného měříchho přístroj.</t>
  </si>
  <si>
    <t>742-1</t>
  </si>
  <si>
    <t>Elektroinstalace - slaboproud PZTS</t>
  </si>
  <si>
    <t>741110022</t>
  </si>
  <si>
    <t>Montáž trubka plastová tuhá D přes 23 do 35 mm uložená pod omítku</t>
  </si>
  <si>
    <t>-317113728</t>
  </si>
  <si>
    <t>Montáž trubek elektroinstalačních s nasunutím nebo našroubováním do krabic plastových tuhých, uložených pod omítku, vnější Ø přes 23 do 35 mm</t>
  </si>
  <si>
    <t>34571072</t>
  </si>
  <si>
    <t>trubka elektroinstalační ohebná z PVC (EN) 2320</t>
  </si>
  <si>
    <t>51203428</t>
  </si>
  <si>
    <t>-1595066426</t>
  </si>
  <si>
    <t>-1135681272</t>
  </si>
  <si>
    <t>-2088956473</t>
  </si>
  <si>
    <t>300/0,6</t>
  </si>
  <si>
    <t>742121001.2</t>
  </si>
  <si>
    <t>-1179920316</t>
  </si>
  <si>
    <t>80+450+80+80</t>
  </si>
  <si>
    <t>34121046</t>
  </si>
  <si>
    <t>kabel sdělovací s Cu jádrem 3x2x0,6mm</t>
  </si>
  <si>
    <t>-256457281</t>
  </si>
  <si>
    <t>kabel sdělovací s Cu jádrem 3x2x0,5mm</t>
  </si>
  <si>
    <t>34121044</t>
  </si>
  <si>
    <t>kabel sdělovací s Cu jádrem 2x2x0,6mm</t>
  </si>
  <si>
    <t>-1599762402</t>
  </si>
  <si>
    <t>kabel sdělovací stíněný laminovanou Al fólií s příložným Cu drátem jádro Cu plné izolace PVC plášť PVC 100V (SYKFY) 2x2x0,5mm2</t>
  </si>
  <si>
    <t>120+80</t>
  </si>
  <si>
    <t>85+85</t>
  </si>
  <si>
    <t>34121044.1</t>
  </si>
  <si>
    <t>kabel sdělovací s Cu jádrem 2x2x0,6mm B2caS1D0</t>
  </si>
  <si>
    <t>-1582546769</t>
  </si>
  <si>
    <t>34121046.1</t>
  </si>
  <si>
    <t>kabel sdělovací s Cu jádrem 3x2x0,6mm B2caS1d0</t>
  </si>
  <si>
    <t>-1171118401</t>
  </si>
  <si>
    <t>742220002</t>
  </si>
  <si>
    <t>Montáž ústředny PZTS přes 16 do 48 zón a 8 podsystémů s komunikátorem na PCO a zdrojem</t>
  </si>
  <si>
    <t>-814008779</t>
  </si>
  <si>
    <t>Montáž ústředny PZTS s komunikátorem na PCO a zdrojem přes 16 do 48 zón a 8 podsystémů</t>
  </si>
  <si>
    <t>345V121</t>
  </si>
  <si>
    <t>ústředa PZTS</t>
  </si>
  <si>
    <t>681898920</t>
  </si>
  <si>
    <t>ústředa PZTS
Typ zařízení:	ústředna zabezpečovacího systému v krytu
Max. počet zón:	50, bezdrátových nebo sbšrnicových
Max. počet uživatelů:	50
Max. počet oblastí (sekcí):	8
Max. počet PGM výstupů v systému:	32
Počet kalendářů:	20 vzájemně nezávislých
Tel. čísla pro SMS zprávy:	8
Tel. čísla pro hlasové zprávy:	8
Bezdrátová nadstavba:	ano, nutno dokoupit
Napájení:	230 V / 50 Hz, max. 0,1 A, třída ochrany II
Záložní akumulátor:	12 V, 2,6 Ah
Čas nabíjení:	max. 72 hodin
Max. proudový odběr z AUX výstupu:	1000 mA
80/53 mA při výpadku AC
Max. počet periferií:	50
Paměť událostí:	cca 7 milionů posledních událostí včetně data a času
Provedení krytu:	plast
Barva krytu:	bílá</t>
  </si>
  <si>
    <t>742220172</t>
  </si>
  <si>
    <t>Montáž komunikátoru GSM do ústředny</t>
  </si>
  <si>
    <t>1829025985</t>
  </si>
  <si>
    <t>Montáž komunikátoru do ústředny GSM</t>
  </si>
  <si>
    <t>345V1201</t>
  </si>
  <si>
    <t xml:space="preserve">telefonní komunikátor </t>
  </si>
  <si>
    <t>-1795409873</t>
  </si>
  <si>
    <t>742220161</t>
  </si>
  <si>
    <t>Montáž akumulátoru 12V</t>
  </si>
  <si>
    <t>-868338375</t>
  </si>
  <si>
    <t>345V122</t>
  </si>
  <si>
    <t>akumulátor 12V/2,6Ah</t>
  </si>
  <si>
    <t>1354585595</t>
  </si>
  <si>
    <t>akumulátor 12V/18Ah</t>
  </si>
  <si>
    <t>742220255</t>
  </si>
  <si>
    <t>Montáž sirény vnitřní pro vyhlášení poplachu</t>
  </si>
  <si>
    <t>-1744141241</t>
  </si>
  <si>
    <t>Montáž příslušenství pro PZTS siréna vnitřní pro vyhlášení poplachu</t>
  </si>
  <si>
    <t>345V123</t>
  </si>
  <si>
    <t>sběrnicová siréna vnitřní</t>
  </si>
  <si>
    <t>14984965</t>
  </si>
  <si>
    <t>sběrnicová siréna vnitřní
Typ sirény:	vnitřní, zálohovaná na BUS sběrnici
piezo elektrická, 100 dB/m
Adresace detektoru v systému:	jedna pozice
Napájení:	ze sběrnice ústředny 12 V (9 ... 15 V)
Proudový odběr:	5 - 120 mA
Funkce:	Alarm Verification (ověřování poplachů)
akustická signalizace poplachu, příchodového a odchodového zpoždění
Ovládání PGM výstupů:	pomocí tlačítka lze ovládat PGM v systému
Záložní akumulátor:	ano
Provedení krytu:	plast
Barva krytu:	bílá</t>
  </si>
  <si>
    <t>742220256</t>
  </si>
  <si>
    <t>Montáž zálohové sirény s majákem a s akumulátorem 1,2 Ah</t>
  </si>
  <si>
    <t>2051098774</t>
  </si>
  <si>
    <t>Montáž příslušenství pro PZTS siréna zálohovaná s majákem a s akumulátorem 1,2 Ah</t>
  </si>
  <si>
    <t>345V124</t>
  </si>
  <si>
    <t>sběrnicová siréna venkovní +  čelní kryt</t>
  </si>
  <si>
    <t>852235101</t>
  </si>
  <si>
    <t>sběrnicová siréna venkovní
Typ sirény:	venkovní, zálohovaná na BUS sběrnici
piezo elektrická, 110 dB/m
Adresace detektoru v systému:	jedna pozice
Napájení:	ze sběrnice ústředny 12 V (9 ... 15 V)
Proudový odběr:	5 - 50 mA
Funkce:	úspora energie při výpadku napájení
vestavěná vodováha pro přesné umístění
Záložní akumulátor:	ano
Typ záložního akumulátoru:	NiCd pack 4,8 V / 1,8 Ah
Životnost baterie:	cca 3 roky
Provedení krytu:	plast, čelní kryt se prodává samostatně!
Barva krytu:	bílá (zadní díl)</t>
  </si>
  <si>
    <t>742220141</t>
  </si>
  <si>
    <t>Montáž ovládací klávesnice pro dodanou ústřednu</t>
  </si>
  <si>
    <t>1506284143</t>
  </si>
  <si>
    <t>Montáž klávesnice pro dodanou ústřednu</t>
  </si>
  <si>
    <t>345V125</t>
  </si>
  <si>
    <t>ovládací klávesnice s ovládacím segmentem (semaforem)</t>
  </si>
  <si>
    <t>-1911939353</t>
  </si>
  <si>
    <t>ovládací klávesnice
Typ modulu:	sběrnicový přístupový modul s LCD displejem a čtečkou
Napájení:	ze sběrnice ústředny (9…15 V)
Proudový odběr:	10 mA při záloze (klidový)
50 mA pro volbu kabelu
0,5 mA každý další ovládací segment
Karta:	125 kHz
Barva modulu:	bílá</t>
  </si>
  <si>
    <t>742220232</t>
  </si>
  <si>
    <t>Montáž detektoru na stěnu nebo na strop</t>
  </si>
  <si>
    <t>861374130</t>
  </si>
  <si>
    <t>Montáž příslušenství pro PZTS detektor na stěnu nebo na strop</t>
  </si>
  <si>
    <t>13+3</t>
  </si>
  <si>
    <t>345123V06</t>
  </si>
  <si>
    <t>Detektor PIR stropní</t>
  </si>
  <si>
    <t>1468114289</t>
  </si>
  <si>
    <t>Detektor PIR stropní
Typ detektoru:	digitální na BUS sběrnici
Adresace detektoru v systému:	jedna pozice
Nastavení detektoru:	software F-link z PC
Napájení:	ze sběrnice ústředny 12 V (9 ... 15 V)
Proudový odběr:	2,8 - 30 mA
Montážní výška:	2,5 - 3,5 m nad úrovní podlahy
Dosah:	11 m, 360° (ve 3,5m istalační výšky)
Montáž/uchycení:	na strop
Poplachový výstup:	po BUS sběrnici
Odolnost na faleš. popl.	nastavitelná ve dvou úrovních
Provedení krytu:	plast
Barva krytu:	bílá</t>
  </si>
  <si>
    <t>345123V07</t>
  </si>
  <si>
    <t>Detektor PIR+MW</t>
  </si>
  <si>
    <t>1632434546</t>
  </si>
  <si>
    <t>Detektor PIR
Typ detektoru:	digitální duální detektor na BUS sběrnici
Funkce:	PIR + MW
Adresace detektoru v systému:	jedna pozice
Nastavení detektoru:	software F-link z PC
Napájení:	ze sběrnice ústředny 12 V (9 ... 15 V)
Proudový odběr:	5 - 25 mA
Montážní výška:	2,5 m nad úrovní podlahy
Dosah:	12 m, 110° (se základní čočkou)
Montáž/uchycení:	na stěnu, do rohu
Poplachový výstup:	po BUS sběrnici
Provedení krytu:	plast
Barva krytu:	bílá</t>
  </si>
  <si>
    <t>742220251</t>
  </si>
  <si>
    <t>Montáž tlačítka tísňového výklopného s pamětí poplachu</t>
  </si>
  <si>
    <t>717525977</t>
  </si>
  <si>
    <t>Montáž příslušenství pro PZTS tlačítka tísňové výklopné s pamětí poplachu</t>
  </si>
  <si>
    <t>345123V08</t>
  </si>
  <si>
    <t>tístnové tlačítko</t>
  </si>
  <si>
    <t>-2008104789</t>
  </si>
  <si>
    <t>742220401</t>
  </si>
  <si>
    <t>Programování základních parametrů ústředny PZTS</t>
  </si>
  <si>
    <t>1444102012</t>
  </si>
  <si>
    <t>Nastavení a oživení PZTS programování základních parametrů ústředny</t>
  </si>
  <si>
    <t>742220411</t>
  </si>
  <si>
    <t>Oživení systému na jeden detektor PZTS</t>
  </si>
  <si>
    <t>-723008589</t>
  </si>
  <si>
    <t>Nastavení a oživení PZTS oživení systému na jeden detektor</t>
  </si>
  <si>
    <t>9+1+13+2</t>
  </si>
  <si>
    <t>742220511</t>
  </si>
  <si>
    <t>Výchozí revize systému PZTS</t>
  </si>
  <si>
    <t>-779563973</t>
  </si>
  <si>
    <t>Zkoušky a revize PZTS revize výchozí systému PZTS</t>
  </si>
  <si>
    <t>825622V1</t>
  </si>
  <si>
    <t>Zakončení kabelu od detektoru na expander</t>
  </si>
  <si>
    <t>-241515914</t>
  </si>
  <si>
    <t>25*2</t>
  </si>
  <si>
    <t>017</t>
  </si>
  <si>
    <t>Drobný montážní materiál</t>
  </si>
  <si>
    <t>-653217031</t>
  </si>
  <si>
    <t>825622V2</t>
  </si>
  <si>
    <t>Vypracování dokumentace "Dokumentaceš skutečného stavu PZTS"</t>
  </si>
  <si>
    <t>-1344927834</t>
  </si>
  <si>
    <t>825622V3</t>
  </si>
  <si>
    <t>Vypracování tabulky prvků pro přenos signalizace na PCO (PCO)</t>
  </si>
  <si>
    <t>60921477</t>
  </si>
  <si>
    <t>825622V4</t>
  </si>
  <si>
    <t>Koordinace, jednání s f. PCO a pod</t>
  </si>
  <si>
    <t>-486634791</t>
  </si>
  <si>
    <t>742-2</t>
  </si>
  <si>
    <t>Elektroinstalace - slaboproud ACE</t>
  </si>
  <si>
    <t>742310006</t>
  </si>
  <si>
    <t>Montáž domácího nástěnného audio/video telefonu</t>
  </si>
  <si>
    <t>-956755128</t>
  </si>
  <si>
    <t>Montáž domovního telefonu nástěnného audio/video telefonu</t>
  </si>
  <si>
    <t>741110001</t>
  </si>
  <si>
    <t>Montáž trubka plastová tuhá D přes 16 do 23 mm uložená pevně</t>
  </si>
  <si>
    <t>2123498831</t>
  </si>
  <si>
    <t>Montáž trubek elektroinstalačních s nasunutím nebo našroubováním do krabic plastových tuhých, uložených pevně, vnější Ø přes 16 do 23 mm</t>
  </si>
  <si>
    <t>34571150</t>
  </si>
  <si>
    <t>trubka elektroinstalační ohebná z PH, D 13,5/18,7mm</t>
  </si>
  <si>
    <t>-1113663292</t>
  </si>
  <si>
    <t>150*1,05 'Přepočtené koeficientem množství</t>
  </si>
  <si>
    <t>741179978</t>
  </si>
  <si>
    <t>160+80</t>
  </si>
  <si>
    <t>34121233</t>
  </si>
  <si>
    <t>kabel sdělovací stíněný laminovanou Al fólií s příložným Cu drátem jádro Cu plné izolace PVC plášť PVC 300V (J-Y(St)Y…Lg) 2x2x0,8mm2</t>
  </si>
  <si>
    <t>284416005</t>
  </si>
  <si>
    <t>50+10+20+20</t>
  </si>
  <si>
    <t>40+20</t>
  </si>
  <si>
    <t>34121233.1</t>
  </si>
  <si>
    <t>kabel sdělovací stíněný laminovanou Al fólií s příložným Cu drátem jádro Cu plné izolace PVC plášť PVC 300V (J-Y(St)Y…Lg) 2x2x0,8mm2 B2caS1d0</t>
  </si>
  <si>
    <t>1039734970</t>
  </si>
  <si>
    <t>345V103</t>
  </si>
  <si>
    <t>dotikový panel s displejem 4,3"</t>
  </si>
  <si>
    <t>416878113</t>
  </si>
  <si>
    <t>345V104</t>
  </si>
  <si>
    <t>instalační krabice</t>
  </si>
  <si>
    <t>-722030041</t>
  </si>
  <si>
    <t xml:space="preserve">Telefon je ideální variantou do moderní kanceláře nebo domácnosti. Je vybaven podsvíceným 2,3" LCD grafickým displejem s rozlišením 132 x 64 pixelů a duálním 100 Mb/s switchem. Nabídne Vám 2 SIP účty a lokální telefonní seznam na 1000 kontaktů, včetně podpory vzdálených seznamů XML a LDAP.
Telefon má tlačítka na ztišení hovoru, nastavení hlasitosti i hlasitý odpolech (Hands-Free). Podporuje také SMS, vč. LED tlačítka upozorňujícího na novou zprávu.
Díky inovativní technologii Optima HD je přenášený zvuk vysoce kvalitní, tato technologie navíc využívá pokročilé bezpečnostní normy a šifrování (TLS/SSL).
Telefon je možné také snadno přichytit na zeď.
Telefon má českou i slovenskou lokalizaci displeje i webového managementu, jeho ovládání je tak jednoduché a intuitivní.
Podpora IPv6, duální 100Mb/s ethernetový port, integrace s významnými IP PBX systémy (3CX, Asterisk, TriXtel,...) umožňují nasazení tohoto v nejmodernějších síťových infrastrukturách.
Telefon podporuje napájení PoE
</t>
  </si>
  <si>
    <t>742310001</t>
  </si>
  <si>
    <t>Montáž napájecího modulu k domácímu telefonu na DIN lištu</t>
  </si>
  <si>
    <t>-822084649</t>
  </si>
  <si>
    <t>Montáž domovního telefonu napájecího modulu na DIN lištu</t>
  </si>
  <si>
    <t>345V105</t>
  </si>
  <si>
    <t>řídící jednotka s napájecím zdrojem mini</t>
  </si>
  <si>
    <t>1240169608</t>
  </si>
  <si>
    <t>univerzální řídící jednotka mini
vstup 230V/AC
výstup 28V(DC) 0,65A 
4 MODLY</t>
  </si>
  <si>
    <t>345V1015</t>
  </si>
  <si>
    <t>řídící jednotka s napájecím zdrojem</t>
  </si>
  <si>
    <t>144885081</t>
  </si>
  <si>
    <t>univerzální řídící jednotka mini
vstup 230V/AC
výstup 28V(DC) 1,2A 
8 MODLY</t>
  </si>
  <si>
    <t>345V106</t>
  </si>
  <si>
    <t>Gateway systémová, řadová</t>
  </si>
  <si>
    <t>-320345465</t>
  </si>
  <si>
    <t>Pro oddělení podsystémů, například pro jednu budovu, která je součástí větší instalace více budov.
Slouží též jako přídavný napájecí zdroj nebo linkový zesilovač pro potřeby prodloužení délky kabeláže.
Rozměry (v × š × h): 90 × 72 × 65 mm (4 M)
Stupeň krytí: IP 20
Pracovní teploty: –5 až +40 °C</t>
  </si>
  <si>
    <t>742310002</t>
  </si>
  <si>
    <t>Montáž komunikačního tabla k domácímu telefonu</t>
  </si>
  <si>
    <t>2055676159</t>
  </si>
  <si>
    <t>Montáž domovního telefonu komunikačního tabla</t>
  </si>
  <si>
    <t>VD37785413V.1</t>
  </si>
  <si>
    <t>El. tablo - základní jednotka s HD kamerou</t>
  </si>
  <si>
    <t>-1060261100</t>
  </si>
  <si>
    <t>VD37785413V2</t>
  </si>
  <si>
    <t>hlasový tlačítkový modul 1/2</t>
  </si>
  <si>
    <t>1881111534</t>
  </si>
  <si>
    <t>742310003</t>
  </si>
  <si>
    <t>Montáž klimatického krytu pro komunikační tablo domácího telefonu</t>
  </si>
  <si>
    <t>-402854095</t>
  </si>
  <si>
    <t>Montáž domovního telefonu klimatického krytu pro komunikační tablo</t>
  </si>
  <si>
    <t>VD37785413V3</t>
  </si>
  <si>
    <t>montážní rám pro základní a rozšiřující moduly</t>
  </si>
  <si>
    <t>1482259612</t>
  </si>
  <si>
    <t>742310004</t>
  </si>
  <si>
    <t>Montáž elektroinstalační krabice pod tablo domácího telefonu</t>
  </si>
  <si>
    <t>-2134881664</t>
  </si>
  <si>
    <t>Montáž domovního telefonu elektroinstalační krabice pod tablo</t>
  </si>
  <si>
    <t>VD37785413V4</t>
  </si>
  <si>
    <t xml:space="preserve">krabice pro zapuštěnou montáž </t>
  </si>
  <si>
    <t>1288468511</t>
  </si>
  <si>
    <t>1857518135</t>
  </si>
  <si>
    <t>742320011</t>
  </si>
  <si>
    <t>Montáž elektromechanického samozamykacího zámku s panikovou funkcí</t>
  </si>
  <si>
    <t>626287166</t>
  </si>
  <si>
    <t>Montáž elektricky ovládaných zámků elektromechanických samozamykacích s panikovou funkcí
nizkoodběrový zámek = součástí dodávky dveří</t>
  </si>
  <si>
    <t>74222041V</t>
  </si>
  <si>
    <t>Oživení systému ACE</t>
  </si>
  <si>
    <t>822823746</t>
  </si>
  <si>
    <t>742-5</t>
  </si>
  <si>
    <t>Elektroinstalace - slaboproud CCTV</t>
  </si>
  <si>
    <t>741110062.1</t>
  </si>
  <si>
    <t>1519250663</t>
  </si>
  <si>
    <t>862268841</t>
  </si>
  <si>
    <t>105570559</t>
  </si>
  <si>
    <t>-2032245837</t>
  </si>
  <si>
    <t>50+40+25+5</t>
  </si>
  <si>
    <t>-1859648321</t>
  </si>
  <si>
    <t>120/0,6</t>
  </si>
  <si>
    <t>741110501.1</t>
  </si>
  <si>
    <t>18037630</t>
  </si>
  <si>
    <t>708321499</t>
  </si>
  <si>
    <t>741112202</t>
  </si>
  <si>
    <t>Montáž krabice pancéřová protahovací plastová 167x167 mm</t>
  </si>
  <si>
    <t>1148908282</t>
  </si>
  <si>
    <t>Montáž krabic pancéřových bez napojení na trubky a lišty a demontáže a montáže víčka protahovacích nebo odbočných plastových čtyřhranných, vel. 167x167 mm</t>
  </si>
  <si>
    <t>34571430</t>
  </si>
  <si>
    <t>krabice pancéřová z PH 167x167x58mm</t>
  </si>
  <si>
    <t>-710495157</t>
  </si>
  <si>
    <t>570201032</t>
  </si>
  <si>
    <t>34140824</t>
  </si>
  <si>
    <t>vodič silový s Cu jádrem 2,50mm2</t>
  </si>
  <si>
    <t>-1248952549</t>
  </si>
  <si>
    <t>742121001.3</t>
  </si>
  <si>
    <t>-860461490</t>
  </si>
  <si>
    <t>168750166</t>
  </si>
  <si>
    <t>40+40+25+25+50</t>
  </si>
  <si>
    <t>825622V</t>
  </si>
  <si>
    <t>Montáž konektoru, včetně proměření</t>
  </si>
  <si>
    <t>335418068</t>
  </si>
  <si>
    <t>345123679VD</t>
  </si>
  <si>
    <t>konektor RJ45 cat. 6 včetně proměření</t>
  </si>
  <si>
    <t>1856012498</t>
  </si>
  <si>
    <t>105055722</t>
  </si>
  <si>
    <t>1410070491</t>
  </si>
  <si>
    <t>74222042V</t>
  </si>
  <si>
    <t>Oživení, nastaveni systému CCTV</t>
  </si>
  <si>
    <t>1479558712</t>
  </si>
  <si>
    <t>742230003</t>
  </si>
  <si>
    <t>Montáž venkovní kamery</t>
  </si>
  <si>
    <t>-2093289778</t>
  </si>
  <si>
    <t>Montáž kamerového systému venkovní kamery</t>
  </si>
  <si>
    <t>345V11</t>
  </si>
  <si>
    <t>venkovni IP kamera, 8MPIX</t>
  </si>
  <si>
    <t>286656937</t>
  </si>
  <si>
    <t>1/2,5" CMOS čip Progressive Scan
vestavěný motorizovaný objektiv 2,8-12mm@F1.6/ úhel záběru 105°-34,5° (horizontální); 55°-19° (vertikální), 125°-40° (diagonální)
rozlišení 8MP (3840 x 2160) @ při 12,5 sn/s, 5MP (3072 x 1728) @ 20sn/s, 4MP,2MP @ 25sn/s
0,01 Lux @ (F1.2, AGC ON) / 0,018 Lux @ (F1.6, AGC ON), 0Lux při IR
rychlost závěrky: 1/3 s - 1/100 000 s
funkce pomalé závěrky
skutečný režim DEN/NOC - ICR (IR cut filtr)
redukce šumu - 3D DNR
WDR 120dB
3-axiální nastavení v rozsahu 0°-355° horizontálně, 0°-90° vertikálně, 0°-355° rotace
EXIR přísvit s dosahem 50m; vlnová délka přísvitu: 850nm
komprese H.265+ / H.265 / H264+ / H.264 / MJPEG
video bit rate: 256 Kbps~16Mbps
ROI - 1 konfigurovatelná zóna pro hlavní a vedlejší stream (nastavitelné separátně)
BLC - nastavení zóny
triple STREAM - tři nezávislé streamy
nastavení obrazu: rotate mode, sytost, jas, kontrast, ostrost
přepínání do nočního režimu: den / noc / automaticky / podle plánu / pomocí alarmu (-S modely)
podporuje lokální záznam na microSD/SDHC/SDXC kartu do 128GB; NAS (NFS,SMB/CIFS), ANR
alarmové funkce (detekce pohybu, tamper alarm, detekce odpojení sítě, konflikt IP adres, neoprávněný přístup, plný HDD, chyba HDD
resetovací tlačítko
funkce AGC a AWB (nastavení Auto/Manual)
funkce hearbeat, zrcadlení obrazu, ochrana heslem, privátní masky, vodoznak, Filtr IP adres
SMART funkce (analýza chování, překročení linie, detekce průchodů, detekce narušení oblasti, detekce obličeje)
API: ONVIF (PROFILE S, PROFILE G), ISAPI
max. 6 součaných klientských přístupů
až 32 uživatelů, 3 úrovně (administrátor, operátor, uživatel)
1x RJ45 10M/100M
napájení DC12V±25% / 1,2A, 14,5W nebo PoE (802.3at, class 4), 0,5A - 0,3A, max. 18W
krytí IP67, IK10
kovové provedení
provozní teplota -30°C až 60°C
rozměry 105mm x 298mm
hmotnost 1335g</t>
  </si>
  <si>
    <t>742330011</t>
  </si>
  <si>
    <t>Montáž zařízení do rozvaděče (switch, UPS, DVR, server) bez nastavení</t>
  </si>
  <si>
    <t>1345828493</t>
  </si>
  <si>
    <t>Montáž strukturované kabeláže zařízení do rozvaděče switche, UPS, DVR, server bez nastavení</t>
  </si>
  <si>
    <t>345V91</t>
  </si>
  <si>
    <t xml:space="preserve">Switch PoE 110W, 8x gigabit port </t>
  </si>
  <si>
    <t>342435348</t>
  </si>
  <si>
    <t xml:space="preserve">
Typ zařízení:	PoE switch
Popis portů:	8 x PoE 10/100 Mbps, 1 x Uplink 10/100 Mbps
Počet portů celkem:	9
Počet PoE portů:	8
Typ PoE:	15,4 W (IEEE802.3af) PoE
30 W (IEEE802.3at) PoE+
Celkový výkon PoE výstupu:	60 W
Přenosová rychlost:	100 Mb/s
Napájení:	48 V=/1,35 A
Způsob montáže:	police
Materiál:	kovový kryt
Barva:	šedá</t>
  </si>
  <si>
    <t>345V93</t>
  </si>
  <si>
    <t>NVR nahrávací zařízení 8 portů</t>
  </si>
  <si>
    <t>-1248052937</t>
  </si>
  <si>
    <t>TECHNICKÉ PRARAMETR:
Jazyk menu	Čeština
Maximální počet kamer	8
Vstupní datový tok	80 Mb/s
Výstupní datový tok	160 Mb/s
Obousměrné audio	1 kanál, RCA (2,0 Vp-p, 1 kΩ)
Audio výstup	1 kanál, RCA (Lineární, 1 kΩ)
Rozlišení výstupu	HDMI - 4K (3840 × 2160)/30Hz, 1920 × 1080/60Hz, 1600 × 1200/60Hz,
1280 × 1024/60Hz, 1280 × 720/60Hz, 1024 × 768/60Hz
VGA - 1920 × 1080/60Hz, 1600 × 1200/60Hz,
1280 × 1024/60Hz, 1280 × 720/60Hz, 1024 × 768/60Hz
VGA a HDMI	Výstupy jsou nezávislé
CVBS - analogový výstup	Ne
Komprese	H.265/H.264/H.264+/MPEG4
Rozlišení záznamu	8MP/6MP/5MP/4MP/3MP/1080p/UXGA/
720p/VGA/4CIF/DCIF/2CIF/CIF/QCIF
Současné přehrávání záznamu	2-k @ 4K nebo 8-k @ 1080p
Síťové protokoly	TCP/IP, DHCP, HIK Cloud P2P, DNS, DDNS, NTP,
SADP, SMTP, NFS, iSCSI, UPnP™, HTTPS
SATA rozhraní pro HDD	2x SATA II/III
Kapacita disku	až 6 TB
Sítové rozhraní	1x RJ-45 10 /100 /1000 Mb/s, adaptabilní ethernetové rozhraní
Poplachový vstup/výstup	4/1
USB port	Přední panel: 1x USB 2.0; Zadní panel: 1x USB 3.0
Napájení	12 V DC
Příkon	≤ 15 W (bez HDD)
Provozní teplota	-10 ºC ~ 55 ºC (vnitřní prostředí)
Rozměry	385 × 315× 52 mm– (příchytky nejsou součástí)
Hmotnost	≤ 1 Kg (bez HDD)
Záruka	36 měsíců</t>
  </si>
  <si>
    <t>345V94</t>
  </si>
  <si>
    <t>HDD 6TB 3,5" do NVR</t>
  </si>
  <si>
    <t>693672345</t>
  </si>
  <si>
    <t xml:space="preserve">Úsporný pevný disk 3,5
ze série WD PURPLE vhodný a optimalizovaný pro dohledové systémy.
Známka PURPLE označuje technologii pevných disků, která je určena pro provoz 24/7, dále výrazně snižuje provozní spotřebu, vyzařované teplo a hluk.
Určený pro DVR, NVR, HDVR a další.
</t>
  </si>
  <si>
    <t>01556</t>
  </si>
  <si>
    <t>Demontáž stávající slabpoproudé elektroinstalace, včetně ekologické likvidace materiálu</t>
  </si>
  <si>
    <t>-1539145595</t>
  </si>
  <si>
    <t>Zednické práce, frézování drážek, prostupy, zapravení a začistění drážek a prostupů apod.</t>
  </si>
  <si>
    <t>691387105</t>
  </si>
  <si>
    <t>018</t>
  </si>
  <si>
    <t>Drobný materiál el. materál pro uchycení kab. tras</t>
  </si>
  <si>
    <t>1910083445</t>
  </si>
  <si>
    <t>objímky,příchytky, kabelové držáky atd.</t>
  </si>
  <si>
    <t>Drobný materiál k zapravení a začistění drážek, prostupů apod.</t>
  </si>
  <si>
    <t>-822922837</t>
  </si>
  <si>
    <t>018.3</t>
  </si>
  <si>
    <t>Zapojení nového telefonního vedení 20x2x0,6 do stávajícho UR</t>
  </si>
  <si>
    <t>-689245115</t>
  </si>
  <si>
    <t>01R821.1.1</t>
  </si>
  <si>
    <t>Osazení a připojení koncových zařízení</t>
  </si>
  <si>
    <t>1216932209</t>
  </si>
  <si>
    <t>2218.1</t>
  </si>
  <si>
    <t>Demontáž a zpětná montáž SLP zařízení</t>
  </si>
  <si>
    <t>-2134493054</t>
  </si>
  <si>
    <t>799753292V</t>
  </si>
  <si>
    <t>Oživení systému</t>
  </si>
  <si>
    <t>2070503826</t>
  </si>
  <si>
    <t>661358297</t>
  </si>
  <si>
    <t>742A</t>
  </si>
  <si>
    <t>959367247</t>
  </si>
  <si>
    <t>-745659267</t>
  </si>
  <si>
    <t>-575843487</t>
  </si>
  <si>
    <t>-437863740</t>
  </si>
  <si>
    <t>753174980</t>
  </si>
  <si>
    <t>528619078</t>
  </si>
  <si>
    <t>1924880889</t>
  </si>
  <si>
    <t>-973119215</t>
  </si>
  <si>
    <t>-58790189</t>
  </si>
  <si>
    <t>45077177</t>
  </si>
  <si>
    <t>-115993572</t>
  </si>
  <si>
    <t>-1409395795</t>
  </si>
  <si>
    <t>742-3</t>
  </si>
  <si>
    <t>Elektroinstalace - slaboproud STA/TV</t>
  </si>
  <si>
    <t>742420001</t>
  </si>
  <si>
    <t>Montáž venkovní televizní antény</t>
  </si>
  <si>
    <t>-1252356625</t>
  </si>
  <si>
    <t>Montáž společné televizní antény venkovní televizní antény</t>
  </si>
  <si>
    <t>345123679.4</t>
  </si>
  <si>
    <t>TV anténa</t>
  </si>
  <si>
    <t>2046267600</t>
  </si>
  <si>
    <t>-1603723342</t>
  </si>
  <si>
    <t>1862868380</t>
  </si>
  <si>
    <t>742420111</t>
  </si>
  <si>
    <t>Montáž F konektoru</t>
  </si>
  <si>
    <t>1486034473</t>
  </si>
  <si>
    <t>Montáž společné televizní antény F konektoru</t>
  </si>
  <si>
    <t>345123679.1</t>
  </si>
  <si>
    <t>konektor F včetně proměření</t>
  </si>
  <si>
    <t>-1616173463</t>
  </si>
  <si>
    <t>742123001</t>
  </si>
  <si>
    <t>Montáž přepěťové ochrany pro slaboproudá zařízení</t>
  </si>
  <si>
    <t>CS ÚRS 2019 01</t>
  </si>
  <si>
    <t>-1763697977</t>
  </si>
  <si>
    <t>742420811</t>
  </si>
  <si>
    <t>Demontáž antény venkovní televizní nebo FM</t>
  </si>
  <si>
    <t>-654352116</t>
  </si>
  <si>
    <t>Demontáž společné televizní antény venkovní televizní antény nebo FM antény</t>
  </si>
  <si>
    <t>VD37785412.2</t>
  </si>
  <si>
    <t>SPD Saltek FX-090 F75 T F/F</t>
  </si>
  <si>
    <t>-1619954266</t>
  </si>
  <si>
    <t>742420041</t>
  </si>
  <si>
    <t>Montáž anténního domovního zesilovače</t>
  </si>
  <si>
    <t>-1322430937</t>
  </si>
  <si>
    <t>Montáž společné televizní antény antenního domovního zesilovače</t>
  </si>
  <si>
    <t>VD37785412.1</t>
  </si>
  <si>
    <t>antenní zesilovač</t>
  </si>
  <si>
    <t>-1583715200</t>
  </si>
  <si>
    <t>345123679.2</t>
  </si>
  <si>
    <t>příslušenství STA/TV</t>
  </si>
  <si>
    <t>-487830423</t>
  </si>
  <si>
    <t>623354843</t>
  </si>
  <si>
    <t>-378558299</t>
  </si>
  <si>
    <t>466194722</t>
  </si>
  <si>
    <t>34112312</t>
  </si>
  <si>
    <t>kabel koaxiální H121 75 ohmů</t>
  </si>
  <si>
    <t>1542138854</t>
  </si>
  <si>
    <t>kabel instalační jádro Al plné izolace PVC plášť PVC 450/750V (AYKY) 4x10mm2</t>
  </si>
  <si>
    <t>742-4</t>
  </si>
  <si>
    <t xml:space="preserve">Elektroinstalace - slaboproud ACE </t>
  </si>
  <si>
    <t>-24603526</t>
  </si>
  <si>
    <t>55477970</t>
  </si>
  <si>
    <t>1889132066</t>
  </si>
  <si>
    <t>172495657</t>
  </si>
  <si>
    <t>-1255279991</t>
  </si>
  <si>
    <t>584173220</t>
  </si>
  <si>
    <t>1491367931</t>
  </si>
  <si>
    <t>1289931694</t>
  </si>
  <si>
    <t>1000548544</t>
  </si>
  <si>
    <t>-1873992524</t>
  </si>
  <si>
    <t>-1964166093</t>
  </si>
  <si>
    <t>1067740925</t>
  </si>
  <si>
    <t>1401776267</t>
  </si>
  <si>
    <t>-177843171</t>
  </si>
  <si>
    <t>21-M-1</t>
  </si>
  <si>
    <t>841598296</t>
  </si>
  <si>
    <t>563600127</t>
  </si>
  <si>
    <t>1138309669</t>
  </si>
  <si>
    <t>807557719</t>
  </si>
  <si>
    <t>741810001</t>
  </si>
  <si>
    <t>Celková prohlídka elektrického rozvodu a zařízení do 100 000,- Kč</t>
  </si>
  <si>
    <t>-1233938474</t>
  </si>
  <si>
    <t>Zkoušky a prohlídky elektrických rozvodů a zařízení celková prohlídka a vyhotovení revizní zprávy pro objem montážních prací do 100 tis. Kč</t>
  </si>
  <si>
    <t xml:space="preserve">014B_F - Rozvod stlačeného vzduchu (Neuznatelná část) </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</si>
  <si>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1.4.C.1 Technická zpráva – ZTI, rozvod stlačeného vzduchu  1.4.C.2 Půdorys 1.NP – ZTI 1.4.C.3 Půdorys 2.NP – ZTI</t>
  </si>
  <si>
    <t xml:space="preserve">    723 - Zdravotechnika - vnitřní rozvod stlačeného vzduchu</t>
  </si>
  <si>
    <t>Zdravotechnika - vnitřní rozvod stlačeného vzduchu</t>
  </si>
  <si>
    <t>2+10+2+10+2+2+2+2+10+2+2+10+2+13+3+3+3+6+2+2+2</t>
  </si>
  <si>
    <t>299734191</t>
  </si>
  <si>
    <t>9+10+10+14+7+6+11+7+0.5+3+3</t>
  </si>
  <si>
    <t>0.4+0.4+0.4+0.4+0.4+0.4+0.4+0.4+0.7+0.4+0.4</t>
  </si>
  <si>
    <t>723150801</t>
  </si>
  <si>
    <t>Demontáž potrubí ocelové hladké svařované do D 32</t>
  </si>
  <si>
    <t>-537907225</t>
  </si>
  <si>
    <t>Demontáž potrubí svařovaného z ocelových trubek hladkých  do Ø 32</t>
  </si>
  <si>
    <t>92+80.5</t>
  </si>
  <si>
    <t>723231161</t>
  </si>
  <si>
    <t>Kohout kulový přímý G 3/8" PN 42 do 185°C plnoprůtokový vnitřní závit těžká řada</t>
  </si>
  <si>
    <t>-1712972367</t>
  </si>
  <si>
    <t>Armatury se dvěma závity kohouty kulové PN 42 do 185°C plnoprůtokové vnitřní závit těžká řada G 3/8"</t>
  </si>
  <si>
    <t>1+1+1+1+2+2+1+2+1+2</t>
  </si>
  <si>
    <t>723231161R</t>
  </si>
  <si>
    <t>Rychlospojka s vnějším závitem - standard (vnější závit 3/8")</t>
  </si>
  <si>
    <t>-860907621</t>
  </si>
  <si>
    <t>Manometr 0 - 1 MPa D160 mm, vč. manometr. ventilu a připojení /D+M/</t>
  </si>
  <si>
    <t>1*2 'Přepočtené koeficientem množství</t>
  </si>
  <si>
    <t>230170011</t>
  </si>
  <si>
    <t>Tlakové zkoušky těsnosti potrubí - zkouška DN do 40</t>
  </si>
  <si>
    <t>1544436203</t>
  </si>
  <si>
    <t>Zkouška těsnosti potrubí  DN do 40</t>
  </si>
  <si>
    <t>Výstupní revize rozvodu a instalovaných zařízení</t>
  </si>
  <si>
    <t>Výstupní revize rozvodu a instalovaných zařízení vč. kladného protokolu</t>
  </si>
  <si>
    <t>783614653</t>
  </si>
  <si>
    <t>Základní antikorozní jednonásobný syntetický samozákladující potrubí DN do 50 mm</t>
  </si>
  <si>
    <t>-1009029008</t>
  </si>
  <si>
    <t>Základní antikorozní nátěr armatur a kovových potrubí jednonásobný potrubí do DN 50 mm syntetický samozákladující</t>
  </si>
  <si>
    <t>783615551</t>
  </si>
  <si>
    <t>Mezinátěr jednonásobný syntetický nátěr potrubí DN do 50 mm</t>
  </si>
  <si>
    <t>1457663316</t>
  </si>
  <si>
    <t>Mezinátěr armatur a kovových potrubí potrubí do DN 50 mm syntetický standardní</t>
  </si>
  <si>
    <t>783617611</t>
  </si>
  <si>
    <t>Krycí dvojnásobný syntetický nátěr potrubí DN do 50 mm</t>
  </si>
  <si>
    <t>1867400101</t>
  </si>
  <si>
    <t>Krycí nátěr (email) armatur a kovových potrubí potrubí do DN 50 mm dvojnásobný syntetický standardní</t>
  </si>
  <si>
    <t>IO-01 - Zpevněné areálové plochy, terénní a sadové úpravy</t>
  </si>
  <si>
    <t>IO-01a - Zpevněné plochy</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</si>
  <si>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C2. Celkový situační výkres IO-01.01	Technická zpráva IO-01</t>
  </si>
  <si>
    <t xml:space="preserve">    5 - Komunikace pozemní</t>
  </si>
  <si>
    <t>532587611</t>
  </si>
  <si>
    <t>V02</t>
  </si>
  <si>
    <t>50*0,24*1,1</t>
  </si>
  <si>
    <t>131251104</t>
  </si>
  <si>
    <t>Hloubení jam nezapažených v hornině třídy těžitelnosti I, skupiny 3 objem do 500 m3 strojně</t>
  </si>
  <si>
    <t>73094236</t>
  </si>
  <si>
    <t>Hloubení nezapažených jam a zářezů strojně s urovnáním dna do předepsaného profilu a spádu v hornině třídy těžitelnosti I skupiny 3 přes 100 do 500 m3</t>
  </si>
  <si>
    <t>V01</t>
  </si>
  <si>
    <t>378*0,65*1,1</t>
  </si>
  <si>
    <t>-843606088</t>
  </si>
  <si>
    <t>13,2</t>
  </si>
  <si>
    <t>270,27</t>
  </si>
  <si>
    <t>-1585260361</t>
  </si>
  <si>
    <t>283,47*17</t>
  </si>
  <si>
    <t>547659538</t>
  </si>
  <si>
    <t>283,47*2,1</t>
  </si>
  <si>
    <t>181951112</t>
  </si>
  <si>
    <t>Úprava pláně v hornině třídy těžitelnosti I, skupiny 1 až 3 se zhutněním strojně</t>
  </si>
  <si>
    <t>-1611039925</t>
  </si>
  <si>
    <t>Úprava pláně vyrovnáním výškových rozdílů strojně v hornině třídy těžitelnosti I, skupiny 1 až 3 se zhutněním</t>
  </si>
  <si>
    <t>378*1,1</t>
  </si>
  <si>
    <t>50*1,1</t>
  </si>
  <si>
    <t>75*0,5</t>
  </si>
  <si>
    <t>1147888118</t>
  </si>
  <si>
    <t>Komunikace pozemní</t>
  </si>
  <si>
    <t>564861111</t>
  </si>
  <si>
    <t>Podklad ze štěrkodrtě ŠD tl 200 mm</t>
  </si>
  <si>
    <t>-1134897762</t>
  </si>
  <si>
    <t>Podklad ze štěrkodrti ŠD  s rozprostřením a zhutněním, po zhutnění tl. 200 mm</t>
  </si>
  <si>
    <t>-896730779</t>
  </si>
  <si>
    <t>581141114</t>
  </si>
  <si>
    <t>Kryt cementobetonový vozovek tl 250 mm C30/37 XF4 úprava povrchu česáním vč.nástřiku proti vysychání</t>
  </si>
  <si>
    <t>-1240518213</t>
  </si>
  <si>
    <t>Kryt cementobetonový silničních komunikací tl. 250 mm</t>
  </si>
  <si>
    <t>631319203</t>
  </si>
  <si>
    <t>Příplatek k mazaninám za přidání ocelových vláken (drátkobeton) pro objemové vyztužení 25 kg/m3</t>
  </si>
  <si>
    <t>215080598</t>
  </si>
  <si>
    <t>Příplatek k cenám betonových mazanin za vyztužení  ocelovými vlákny (drátkobeton) objemové vyztužení 25 kg/m3</t>
  </si>
  <si>
    <t>378*0,25</t>
  </si>
  <si>
    <t>564851111</t>
  </si>
  <si>
    <t>Podklad ze štěrkodrtě ŠD tl 150 mm</t>
  </si>
  <si>
    <t>-137717036</t>
  </si>
  <si>
    <t>Podklad ze štěrkodrti ŠD  s rozprostřením a zhutněním, po zhutnění tl. 150 mm</t>
  </si>
  <si>
    <t>596211110</t>
  </si>
  <si>
    <t>Kladení zámkové dlažby komunikací pro pěší tl 60 mm skupiny A pl do 50 m2</t>
  </si>
  <si>
    <t>-998270451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</si>
  <si>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</si>
  <si>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59245015</t>
  </si>
  <si>
    <t>dlažba zámková tl.60mm přírodní</t>
  </si>
  <si>
    <t>-1863137644</t>
  </si>
  <si>
    <t>50*1,03 'Přepočtené koeficientem množství</t>
  </si>
  <si>
    <t>-2063646133</t>
  </si>
  <si>
    <t>po překopech</t>
  </si>
  <si>
    <t>596211110-1</t>
  </si>
  <si>
    <t xml:space="preserve">Kladení zámkové dlažby komunikací pro pěší tl 60 mm skupiny A pl do 50 m2  </t>
  </si>
  <si>
    <t>-986312990</t>
  </si>
  <si>
    <t>oprava po překopech</t>
  </si>
  <si>
    <t>-692938686</t>
  </si>
  <si>
    <t>(90% zámková dlažba použita stávající)</t>
  </si>
  <si>
    <t>2,5*0,10</t>
  </si>
  <si>
    <t>564750111</t>
  </si>
  <si>
    <t>Podklad z kameniva hrubého drceného vel. 16-32 mm tl 150 mm</t>
  </si>
  <si>
    <t>-856631477</t>
  </si>
  <si>
    <t>Podklad nebo kryt z kameniva hrubého drceného  vel. 16-32 mm s rozprostřením a zhutněním, po zhutnění tl. 150 mm</t>
  </si>
  <si>
    <t>596841220</t>
  </si>
  <si>
    <t>Kladení betonové dlažby komunikací pro pěší do lože z cement malty vel do 0,25 m2 plochy do 50 m2</t>
  </si>
  <si>
    <t>-1198238898</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</si>
  <si>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</si>
  <si>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59245601</t>
  </si>
  <si>
    <t>dlažba betonová 500x500x50mm přírodní</t>
  </si>
  <si>
    <t>-906256314</t>
  </si>
  <si>
    <t>dlažba desková betonová 500x500x50mm přírodní</t>
  </si>
  <si>
    <t>37,5*1,03 'Přepočtené koeficientem množství</t>
  </si>
  <si>
    <t>634661111</t>
  </si>
  <si>
    <t>Výplň dilatačních spar šířky do 5 mm v mazaninách tmelem</t>
  </si>
  <si>
    <t>-280882365</t>
  </si>
  <si>
    <t>Výplň dilatačních spar mazanin tmelem, šířka spáry do 5 mm</t>
  </si>
  <si>
    <t>1021003839</t>
  </si>
  <si>
    <t>3,3*3</t>
  </si>
  <si>
    <t>5,75*11+40,5</t>
  </si>
  <si>
    <t>6,35+4</t>
  </si>
  <si>
    <t>1,55*5</t>
  </si>
  <si>
    <t>10,5+3*4</t>
  </si>
  <si>
    <t>916132112</t>
  </si>
  <si>
    <t>Osazení obruby z betonové přídlažby bez boční opěry do lože z betonu prostého</t>
  </si>
  <si>
    <t>636166103</t>
  </si>
  <si>
    <t>Osazení silniční obruby z betonové přídlažby (krajníků) s ložem tl. přes 50 do 100 mm, s vyplněním a zatřením spár cementovou maltou šířky do 250 mm bez boční opěry, do lože z betonu prostého</t>
  </si>
  <si>
    <t>59218001</t>
  </si>
  <si>
    <t>krajník betonový silniční 500x250x80mm</t>
  </si>
  <si>
    <t>-260028059</t>
  </si>
  <si>
    <t>94*1,02 'Přepočtené koeficientem množství</t>
  </si>
  <si>
    <t>916231213</t>
  </si>
  <si>
    <t>Osazení chodníkového obrubníku betonového stojatého s boční opěrou do lože z betonu prostého</t>
  </si>
  <si>
    <t>-494744892</t>
  </si>
  <si>
    <t>Osazení chodníkového obrubníku betonového se zřízením lože, s vyplněním a zatřením spár cementovou maltou stojatého s boční opěrou z betonu prostého, do lože z betonu prostého</t>
  </si>
  <si>
    <t>59217002</t>
  </si>
  <si>
    <t>obrubník betonový šedý 1000x50x200mm</t>
  </si>
  <si>
    <t>2110647269</t>
  </si>
  <si>
    <t>obrubník betonový 1000x50x200mm</t>
  </si>
  <si>
    <t>98*1,02 'Přepočtené koeficientem množství</t>
  </si>
  <si>
    <t>916991121</t>
  </si>
  <si>
    <t>Lože pod obrubníky, krajníky nebo obruby z dlažebních kostek z betonu prostého</t>
  </si>
  <si>
    <t>-406792232</t>
  </si>
  <si>
    <t>Lože pod obrubníky, krajníky nebo obruby z dlažebních kostek  z betonu prostého</t>
  </si>
  <si>
    <t>94*0,25*0,1</t>
  </si>
  <si>
    <t>98*0,25*0,25</t>
  </si>
  <si>
    <t>979051121</t>
  </si>
  <si>
    <t>Očištění zámkových dlaždic se spárováním z kameniva těženého při překopech inženýrských sítí</t>
  </si>
  <si>
    <t>1876351007</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</si>
  <si>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</si>
  <si>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998223011</t>
  </si>
  <si>
    <t>Přesun hmot pro pozemní komunikace s krytem dlážděným</t>
  </si>
  <si>
    <t>807865579</t>
  </si>
  <si>
    <t>Přesun hmot pro pozemní komunikace s krytem dlážděným  dopravní vzdálenost do 200 m jakékoliv délky objektu</t>
  </si>
  <si>
    <t>998225111</t>
  </si>
  <si>
    <t>Přesun hmot pro pozemní komunikace s krytem z kamene, monolitickým betonovým nebo živičným</t>
  </si>
  <si>
    <t>2098230535</t>
  </si>
  <si>
    <t>Přesun hmot pro komunikace s krytem z kameniva, monolitickým betonovým nebo živičným  dopravní vzdálenost do 200 m jakékoliv délky objektu</t>
  </si>
  <si>
    <t>IO-01b - Terénní úpravy</t>
  </si>
  <si>
    <t>181351113</t>
  </si>
  <si>
    <t>Rozprostření ornice tl vrstvy do 200 mm pl přes 500 m2 v rovině nebo ve svahu do 1:5 strojně</t>
  </si>
  <si>
    <t>1021437512</t>
  </si>
  <si>
    <t>Rozprostření a urovnání ornice v rovině nebo ve svahu sklonu do 1:5 strojně při souvislé ploše přes 500 m2, tl. vrstvy do 200 mm</t>
  </si>
  <si>
    <t>10364101</t>
  </si>
  <si>
    <t>zemina pro terénní úpravy -  ornice vč.dopravy</t>
  </si>
  <si>
    <t>-1454641981</t>
  </si>
  <si>
    <t>zemina pro terénní úpravy -  ornice</t>
  </si>
  <si>
    <t>562*0,1*1,9</t>
  </si>
  <si>
    <t>181411131</t>
  </si>
  <si>
    <t>Založení parkového trávníku výsevem plochy do 1000 m2 v rovině a ve svahu do 1:5</t>
  </si>
  <si>
    <t>1469419815</t>
  </si>
  <si>
    <t>Založení trávníku na půdě předem připravené plochy do 1000 m2 výsevem včetně utažení parkového v rovině nebo na svahu do 1:5</t>
  </si>
  <si>
    <t>00572410</t>
  </si>
  <si>
    <t>osivo směs travní parková</t>
  </si>
  <si>
    <t>1961170175</t>
  </si>
  <si>
    <t>562*0,015 'Přepočtené koeficientem množství</t>
  </si>
  <si>
    <t>182303111</t>
  </si>
  <si>
    <t>Doplnění zeminy nebo substrátu na travnatých plochách tl 50 mm rovina v rovinně a svahu do 1:5</t>
  </si>
  <si>
    <t>-2070446306</t>
  </si>
  <si>
    <t>Doplnění zeminy nebo substrátu na travnatých plochách tloušťky do 50 mm v rovině nebo na svahu do 1:5</t>
  </si>
  <si>
    <t>10371500</t>
  </si>
  <si>
    <t xml:space="preserve">substrát pro trávníky </t>
  </si>
  <si>
    <t>1678829953</t>
  </si>
  <si>
    <t>substrát pro trávníky VL</t>
  </si>
  <si>
    <t>562*0,05</t>
  </si>
  <si>
    <t>183403113</t>
  </si>
  <si>
    <t>Obdělání půdy frézováním v rovině a svahu do 1:5</t>
  </si>
  <si>
    <t>-169483812</t>
  </si>
  <si>
    <t>Obdělání půdy frézováním v rovině nebo na svahu do 1:5</t>
  </si>
  <si>
    <t>183403153</t>
  </si>
  <si>
    <t>Obdělání půdy hrabáním v rovině a svahu do 1:5</t>
  </si>
  <si>
    <t>-1931042814</t>
  </si>
  <si>
    <t>Obdělání půdy hrabáním v rovině nebo na svahu do 1:5</t>
  </si>
  <si>
    <t>183403161</t>
  </si>
  <si>
    <t>Obdělání půdy válením v rovině a svahu do 1:5</t>
  </si>
  <si>
    <t>1216910696</t>
  </si>
  <si>
    <t>Obdělání půdy válením v rovině nebo na svahu do 1:5</t>
  </si>
  <si>
    <t>183404111</t>
  </si>
  <si>
    <t>Hubení plevele plošným postřikem ploch do 5 ha</t>
  </si>
  <si>
    <t>ha</t>
  </si>
  <si>
    <t>-146635085</t>
  </si>
  <si>
    <t>Hubení plevele chemickými prostředky  plošným postřikem, na ploše jednotlivě do 5 ha</t>
  </si>
  <si>
    <t>0,0562*2</t>
  </si>
  <si>
    <t>25234001</t>
  </si>
  <si>
    <t>herbicid totální systémový neselektivní</t>
  </si>
  <si>
    <t>litr</t>
  </si>
  <si>
    <t>1504090212</t>
  </si>
  <si>
    <t>0,0562*20*2</t>
  </si>
  <si>
    <t>184851111</t>
  </si>
  <si>
    <t xml:space="preserve">Hnojení roztokem hnojiva v rovině </t>
  </si>
  <si>
    <t>680186693</t>
  </si>
  <si>
    <t>Hnojení roztokem hnojiva  v rovině</t>
  </si>
  <si>
    <t>562*2*0,000035</t>
  </si>
  <si>
    <t>25191155</t>
  </si>
  <si>
    <t xml:space="preserve">hnojivo průmyslové  </t>
  </si>
  <si>
    <t>-106595738</t>
  </si>
  <si>
    <t>562*2*0,035</t>
  </si>
  <si>
    <t>39,34*0,05</t>
  </si>
  <si>
    <t>185804312</t>
  </si>
  <si>
    <t>Zalití rostlin vodou plocha přes 20 m2</t>
  </si>
  <si>
    <t>175549303</t>
  </si>
  <si>
    <t>Zalití rostlin vodou plochy záhonů jednotlivě přes 20 m2</t>
  </si>
  <si>
    <t>trávník 5L/1m2</t>
  </si>
  <si>
    <t>562*0,005*3</t>
  </si>
  <si>
    <t>998231311</t>
  </si>
  <si>
    <t>Přesun hmot pro sadovnické a krajinářské úpravy vodorovně do 5000 m</t>
  </si>
  <si>
    <t>1365822374</t>
  </si>
  <si>
    <t>Přesun hmot pro sadovnické a krajinářské úpravy - strojně dopravní vzdálenost do 5000 m</t>
  </si>
  <si>
    <t>IO-01c - Oplocení</t>
  </si>
  <si>
    <t>131213101</t>
  </si>
  <si>
    <t>Hloubení jam v soudržných horninách třídy těžitelnosti I, skupiny 3 ručně</t>
  </si>
  <si>
    <t>-1975484355</t>
  </si>
  <si>
    <t>Hloubení jam ručně zapažených i nezapažených s urovnáním dna do předepsaného profilu a spádu v hornině třídy těžitelnosti I skupiny 3 soudržných</t>
  </si>
  <si>
    <t>patky</t>
  </si>
  <si>
    <t>0,5*0,5*0,7*4</t>
  </si>
  <si>
    <t>658859423</t>
  </si>
  <si>
    <t>podezdívka</t>
  </si>
  <si>
    <t>8*0,2*0,6</t>
  </si>
  <si>
    <t>-581669132</t>
  </si>
  <si>
    <t>0,7</t>
  </si>
  <si>
    <t>0,96</t>
  </si>
  <si>
    <t>-1542085390</t>
  </si>
  <si>
    <t>1,66*26</t>
  </si>
  <si>
    <t>-178866478</t>
  </si>
  <si>
    <t>1,66*2,1</t>
  </si>
  <si>
    <t>274313711</t>
  </si>
  <si>
    <t>Základové pásy z betonu tř. C 20/25</t>
  </si>
  <si>
    <t>-1948956564</t>
  </si>
  <si>
    <t>Základy z betonu prostého pasy betonu kamenem neprokládaného tř. C 20/25</t>
  </si>
  <si>
    <t>8*0,2*0,6*1,1</t>
  </si>
  <si>
    <t>8*0,2*0,3</t>
  </si>
  <si>
    <t>274351121</t>
  </si>
  <si>
    <t>Zřízení bednění základových pasů rovného</t>
  </si>
  <si>
    <t>-40020689</t>
  </si>
  <si>
    <t>Bednění základů pasů rovné zřízení</t>
  </si>
  <si>
    <t>8*0,3*2</t>
  </si>
  <si>
    <t>274351122</t>
  </si>
  <si>
    <t>Odstranění bednění základových pasů rovného</t>
  </si>
  <si>
    <t>610253493</t>
  </si>
  <si>
    <t>Bednění základů pasů rovné odstranění</t>
  </si>
  <si>
    <t>274362021</t>
  </si>
  <si>
    <t>Výztuž základových pasů svařovanými sítěmi Kari</t>
  </si>
  <si>
    <t>1221755064</t>
  </si>
  <si>
    <t>Výztuž základů pasů ze svařovaných sítí z drátů typu KARI</t>
  </si>
  <si>
    <t>8*1*0,00444*1,15</t>
  </si>
  <si>
    <t>1869656107</t>
  </si>
  <si>
    <t>0,5*0,5*0,7*4*1,1</t>
  </si>
  <si>
    <t>0,5*0,5*0,3*4</t>
  </si>
  <si>
    <t>1347264159</t>
  </si>
  <si>
    <t>(0,5+0,5)*2*0,3*4</t>
  </si>
  <si>
    <t>-1370198550</t>
  </si>
  <si>
    <t>341001</t>
  </si>
  <si>
    <t>M+D ocelového sloupku vč.povrchové úpravy, kotvení, držáka na plotové pole</t>
  </si>
  <si>
    <t>966320757</t>
  </si>
  <si>
    <t>961044111</t>
  </si>
  <si>
    <t>Bourání základů z betonu prostého</t>
  </si>
  <si>
    <t>-1882636721</t>
  </si>
  <si>
    <t>Bourání základů z betonu  prostého</t>
  </si>
  <si>
    <t>0,5*0,5*0,9*3</t>
  </si>
  <si>
    <t>962032240</t>
  </si>
  <si>
    <t>Bourání zdiva z cihel pálených nebo vápenopískových na MC do 1 m3</t>
  </si>
  <si>
    <t>305293479</t>
  </si>
  <si>
    <t>Bourání zdiva nadzákladového z cihel nebo tvárnic  z cihel pálených nebo vápenopískových, na maltu cementovou, objemu do 1 m3</t>
  </si>
  <si>
    <t>sloupky s hlavicí</t>
  </si>
  <si>
    <t>0,3*0,3*1,5*3</t>
  </si>
  <si>
    <t>966049831</t>
  </si>
  <si>
    <t>Rozebrání prefabrikovaných plotových desek betonových</t>
  </si>
  <si>
    <t>-528857414</t>
  </si>
  <si>
    <t>-854765278</t>
  </si>
  <si>
    <t>1557036777</t>
  </si>
  <si>
    <t>2,351*26</t>
  </si>
  <si>
    <t>-1080052881</t>
  </si>
  <si>
    <t>762111811</t>
  </si>
  <si>
    <t>Demontáž stěn a příček z hraněného řeziva</t>
  </si>
  <si>
    <t>-1142998742</t>
  </si>
  <si>
    <t>Demontáž stěn a příček  z hranolků, fošen nebo latí</t>
  </si>
  <si>
    <t>dřevěná výplň</t>
  </si>
  <si>
    <t>8*1,2</t>
  </si>
  <si>
    <t>7629001</t>
  </si>
  <si>
    <t>M+D plotové pole (ocelový rám s dřevěnou výpní) vč.povrchové úpravy a spojovacího materiálu</t>
  </si>
  <si>
    <t>941645441</t>
  </si>
  <si>
    <t>IO-02 - Areálový venkovní rozvod plynu</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</si>
  <si>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C2. Celkový situační výkres IO-02.01	Technická zpráva IO-02 IO-02.02	Vzorový příčný řez uložení plynovodního potrubí</t>
  </si>
  <si>
    <t xml:space="preserve">    23-M - Montáže potrubí</t>
  </si>
  <si>
    <t>119001401</t>
  </si>
  <si>
    <t>Dočasné zajištění potrubí ocelového nebo litinového DN do 200 mm</t>
  </si>
  <si>
    <t>-660612772</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</si>
  <si>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</si>
  <si>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132212211</t>
  </si>
  <si>
    <t>Hloubení rýh š do 2000 mm v soudržných horninách třídy těžitelnosti I, skupiny 3 ručně</t>
  </si>
  <si>
    <t>1514956200</t>
  </si>
  <si>
    <t>Hloubení rýh šířky přes 800 do 2 000 mm ručně zapažených i nezapažených, s urovnáním dna do předepsaného profilu a spádu v hornině třídy těžitelnosti I skupiny 3 soudržných</t>
  </si>
  <si>
    <t>Trasa plynovodu</t>
  </si>
  <si>
    <t>2*1*0.5</t>
  </si>
  <si>
    <t>Základ pro pilíře (kravín, učební hala, dílan)</t>
  </si>
  <si>
    <t>0.8*0.5*0.85</t>
  </si>
  <si>
    <t>-1091044182</t>
  </si>
  <si>
    <t>1.34-0.314</t>
  </si>
  <si>
    <t>-1147302298</t>
  </si>
  <si>
    <t>1,026*17 'Přepočtené koeficientem množství</t>
  </si>
  <si>
    <t>-1652751461</t>
  </si>
  <si>
    <t>1,026*2,1 'Přepočtené koeficientem množství</t>
  </si>
  <si>
    <t>174101101</t>
  </si>
  <si>
    <t>Zásyp jam, šachet rýh nebo kolem objektů sypaninou se zhutněním</t>
  </si>
  <si>
    <t>985453204</t>
  </si>
  <si>
    <t>Zásyp sypaninou z jakékoliv horniny strojně s uložením výkopku ve vrstvách se zhutněním jam, šachet, rýh nebo kolem objektů v těchto vykopávkách</t>
  </si>
  <si>
    <t>1.34</t>
  </si>
  <si>
    <t>-0.1-0.926</t>
  </si>
  <si>
    <t>175151101</t>
  </si>
  <si>
    <t>Obsypání potrubí strojně sypaninou bez prohození, uloženou do 3 m</t>
  </si>
  <si>
    <t>1146064557</t>
  </si>
  <si>
    <t>Obsypání potrubí strojně sypaninou z vhodných třídy těžitelnosti I a II, skupiny 1 až 4 nebo materiálem připraveným podél výkopu ve vzdálenosti do 3 m od jeho kraje, pro jakoukoliv hloubku výkopu a míru zhutnění bez prohození sypaniny</t>
  </si>
  <si>
    <t>2*0,463*1</t>
  </si>
  <si>
    <t xml:space="preserve">Zapískování plynových pilířů </t>
  </si>
  <si>
    <t>0.31*0.6*1.2</t>
  </si>
  <si>
    <t>58331289</t>
  </si>
  <si>
    <t>kamenivo těžené drobné frakce 0/2</t>
  </si>
  <si>
    <t>-565556311</t>
  </si>
  <si>
    <t>1,612*1,89 'Přepočtené koeficientem množství</t>
  </si>
  <si>
    <t>451573111</t>
  </si>
  <si>
    <t>Lože pod potrubí otevřený výkop ze štěrkopísku</t>
  </si>
  <si>
    <t>-483051364</t>
  </si>
  <si>
    <t>Lože pod potrubí, stoky a drobné objekty v otevřeném výkopu z písku a štěrkopísku do 63 mm</t>
  </si>
  <si>
    <t>2*0,1*0.5</t>
  </si>
  <si>
    <t>-1025527477</t>
  </si>
  <si>
    <t>0,1*1,89 'Přepočtené koeficientem množství</t>
  </si>
  <si>
    <t>998276101</t>
  </si>
  <si>
    <t>Přesun hmot pro trubní vedení z trub z plastických hmot otevřený výkop</t>
  </si>
  <si>
    <t>-1129656248</t>
  </si>
  <si>
    <t>Přesun hmot pro trubní vedení hloubené z trub z plastických hmot nebo sklolaminátových pro vodovody nebo kanalizace v otevřeném výkopu dopravní vzdálenost do 15 m</t>
  </si>
  <si>
    <t>723150803</t>
  </si>
  <si>
    <t>Demontáž potrubí ocelové hladké svařované do D 76</t>
  </si>
  <si>
    <t>1282605618</t>
  </si>
  <si>
    <t>Demontáž potrubí svařovaného z ocelových trubek hladkých  přes 44,5 do Ø 76</t>
  </si>
  <si>
    <t>723230801</t>
  </si>
  <si>
    <t>Demontáž regulátoru plynu středotlakého řada jednoduchá</t>
  </si>
  <si>
    <t>-1682176454</t>
  </si>
  <si>
    <t>Demontáž středotlakých regulátorů tlaku plynu  regulační řada jednoduchá</t>
  </si>
  <si>
    <t>-761835225</t>
  </si>
  <si>
    <t>723234314R</t>
  </si>
  <si>
    <t>Regulátor tlaku plynu středotlaký pro zemní plyn /D+M/</t>
  </si>
  <si>
    <t>-1069367741</t>
  </si>
  <si>
    <t xml:space="preserve">Armatury se dvěma závity středotlaké regulátory tlaku plynu dvoustupňové pro zemní plyn
Dvoustupňový pružinový axiální regulátor tlaku plynu.
Základní charakteristika :
 - dvoustupňová regulace
 - vestavěný pojistný ventil
 - přetlakový a podtlakový rychlouzávěrový ventil
 - ruční nastevní (reset)
 - vestavěný filtr s filtrovací kapacitou 0,5 mm
Technické specifokace
 - max. průtok 70 m3/hod
 - vstupní tlak 100 kPa
 - výstupní tlak 2,1 kPa
</t>
  </si>
  <si>
    <t>-561326556</t>
  </si>
  <si>
    <t>23-M</t>
  </si>
  <si>
    <t>Montáže potrubí</t>
  </si>
  <si>
    <t>230205042</t>
  </si>
  <si>
    <t>Montáž potrubí plastového svařované na tupo nebo elektrospojkou dn 63 mm en 5,8 mm</t>
  </si>
  <si>
    <t>1989637214</t>
  </si>
  <si>
    <t>Montáž potrubí PE průměru do 110 mm návin nebo tyč, svařované na tupo nebo elektrospojkou Ø 63, tl. stěny 5,8 mm</t>
  </si>
  <si>
    <t>28613914</t>
  </si>
  <si>
    <t>potrubí plynovodní PE 100RC SDR 11 PN 0,4MPa D 63x5,8mm</t>
  </si>
  <si>
    <t>551396464</t>
  </si>
  <si>
    <t>230205242</t>
  </si>
  <si>
    <t>Montáž trubního dílu PE elektrotvarovky nebo svařovaného na tupo dn 63 mm en 5,7 mm</t>
  </si>
  <si>
    <t>1239787526</t>
  </si>
  <si>
    <t>Montáž trubních dílů PE průměru do 110 mm elektrotvarovky nebo svařované na tupo Ø 63, tl. stěny 5,8 mm</t>
  </si>
  <si>
    <t>28653055</t>
  </si>
  <si>
    <t>elektrokoleno 90° PE 100 D 63mm</t>
  </si>
  <si>
    <t>-1406384250</t>
  </si>
  <si>
    <t>NCL.616637</t>
  </si>
  <si>
    <t>USTRS d63/50, PE100, SDR11, přechodový kus PE-HD / ocel</t>
  </si>
  <si>
    <t>224134415</t>
  </si>
  <si>
    <t>230208513</t>
  </si>
  <si>
    <t>Odplynění a inertizace ocelového potrubí DN do 100 mm</t>
  </si>
  <si>
    <t>-1489120221</t>
  </si>
  <si>
    <t>230230016</t>
  </si>
  <si>
    <t>Hlavní tlaková zkouška vzduchem 0,6 MPa DN 50</t>
  </si>
  <si>
    <t>1086915677</t>
  </si>
  <si>
    <t>Tlakové zkoušky hlavní  vzduchem 0,6 MPa DN 50</t>
  </si>
  <si>
    <t>2302300R2</t>
  </si>
  <si>
    <t xml:space="preserve">Prefabrikovaný plynový pilíř pro HUP objektu </t>
  </si>
  <si>
    <t>-1651353604</t>
  </si>
  <si>
    <t>Prefabrikovaný plynový pilíř pro HUP objektu vč. typového základu /D+M/
- VIZ. VÝKRES č. 09.06
Vnější rozměr: 700 / 410 /1150 mm
Dvířka: 600 / 600 mm 
Základ: Dílce 20 cm - základový věnec ve 3 vrstvách
            2x linie šalovacích tvárnic tl. 200 mm, dl. 0,50 m vyplněné betonem C16/20</t>
  </si>
  <si>
    <t>899721111</t>
  </si>
  <si>
    <t>Signalizační vodič DN do 150 mm na potrubí</t>
  </si>
  <si>
    <t>-2022821680</t>
  </si>
  <si>
    <t>Signalizační vodič na potrubí DN do 150 mm</t>
  </si>
  <si>
    <t>3*1,1 'Přepočtené koeficientem množství</t>
  </si>
  <si>
    <t>899722113</t>
  </si>
  <si>
    <t>Krytí potrubí z plastů výstražnou fólií z PVC 34cm</t>
  </si>
  <si>
    <t>1308581482</t>
  </si>
  <si>
    <t>Krytí potrubí z plastů výstražnou fólií z PVC šířky 34 cm</t>
  </si>
  <si>
    <t>460520173</t>
  </si>
  <si>
    <t>Montáž trubek ochranných plastových ohebných do 90 mm uložených do rýhy</t>
  </si>
  <si>
    <t>459870154</t>
  </si>
  <si>
    <t>Montáž trubek ochranných uložených volně do rýhy plastových ohebných, vnitřního průměru přes 50 do 90 mm</t>
  </si>
  <si>
    <t>34571354</t>
  </si>
  <si>
    <t>trubka elektroinstalační ohebná dvouplášťová korugovaná (chránička) D 75/90mm, HDPE+LDPE</t>
  </si>
  <si>
    <t>374038317</t>
  </si>
  <si>
    <t>IO-03 - Areálová dešťová kanalizace</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</si>
  <si>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C2. Celkový situační výkres IO-03.01	Technická zpráva IO-03, 04 IO-03.02	Podélný profil kanalizace IO-03.03	Vzorový příčný řez uložení kanalizačního potrubí IO-03.04	Kanalizační šachta IO-03.05	Uliční vpust IO-04.01	Vzorový příčný řez uložení vodovodního potrubí</t>
  </si>
  <si>
    <t xml:space="preserve">    8 - Trubní vedení</t>
  </si>
  <si>
    <t>485682793</t>
  </si>
  <si>
    <t>167,582*0,2 'Přepočtené koeficientem množství</t>
  </si>
  <si>
    <t>132251254</t>
  </si>
  <si>
    <t>Hloubení rýh nezapažených š do 2000 mm v hornině třídy těžitelnosti I, skupiny 3 objem do 500 m3 strojně</t>
  </si>
  <si>
    <t>-1537403998</t>
  </si>
  <si>
    <t>Hloubení nezapažených rýh šířky přes 800 do 2 000 mm strojně s urovnáním dna do předepsaného profilu a spádu v hornině třídy těžitelnosti I skupiny 3 přes 100 do 500 m3</t>
  </si>
  <si>
    <t>4.3*((2.9+2.45)/2)*0.8</t>
  </si>
  <si>
    <t>(62-4.3)*((1.3+2.45)/2)*0.8</t>
  </si>
  <si>
    <t>4*(1*1)*(2.9+2.45+1.95+1.4)-4*0.8*(2.9+2.45+1.95+1.4)</t>
  </si>
  <si>
    <t>15*((2.45*1.3)/2)*0.8</t>
  </si>
  <si>
    <t>44*1.3*0.8</t>
  </si>
  <si>
    <t>167,582*0,8 'Přepočtené koeficientem množství</t>
  </si>
  <si>
    <t>151101101</t>
  </si>
  <si>
    <t>Zřízení příložného pažení a rozepření stěn rýh hl do 2 m</t>
  </si>
  <si>
    <t>506276061</t>
  </si>
  <si>
    <t>Zřízení pažení a rozepření stěn rýh pro podzemní vedení příložné pro jakoukoliv mezerovitost, hloubky do 2 m</t>
  </si>
  <si>
    <t>4.3*((2.9+2.45)/2)*2</t>
  </si>
  <si>
    <t>(62-4.3)*((1.3+2.45)/2)*2</t>
  </si>
  <si>
    <t>15*((2.45*1.3)/2)*2</t>
  </si>
  <si>
    <t>151101111</t>
  </si>
  <si>
    <t>Odstranění příložného pažení a rozepření stěn rýh hl do 2 m</t>
  </si>
  <si>
    <t>-970735254</t>
  </si>
  <si>
    <t>Odstranění pažení a rozepření stěn rýh pro podzemní vedení s uložením materiálu na vzdálenost do 3 m od kraje výkopu příložné, hloubky do 2 m</t>
  </si>
  <si>
    <t>1250715180</t>
  </si>
  <si>
    <t>33,516+134,066-112.072</t>
  </si>
  <si>
    <t>-1072300817</t>
  </si>
  <si>
    <t>55,51*17 'Přepočtené koeficientem množství</t>
  </si>
  <si>
    <t>-1823358234</t>
  </si>
  <si>
    <t>55,51*2,1 'Přepočtené koeficientem množství</t>
  </si>
  <si>
    <t>174151101</t>
  </si>
  <si>
    <t>-628993399</t>
  </si>
  <si>
    <t>33,516+134,066</t>
  </si>
  <si>
    <t>-12.44-43.070</t>
  </si>
  <si>
    <t>182134366</t>
  </si>
  <si>
    <t>95.5*(0.125+0.2)*0.8</t>
  </si>
  <si>
    <t>30*(0.16+0.2)*0.8</t>
  </si>
  <si>
    <t>30*(0.2+0.2)*0.8</t>
  </si>
  <si>
    <t>58337303</t>
  </si>
  <si>
    <t>štěrkopísek frakce 0/8</t>
  </si>
  <si>
    <t>-2065894666</t>
  </si>
  <si>
    <t>43,07*1,89 'Přepočtené koeficientem množství</t>
  </si>
  <si>
    <t>359901211</t>
  </si>
  <si>
    <t>Monitoring stoky jakékoli výšky na nové kanalizaci</t>
  </si>
  <si>
    <t>1291172449</t>
  </si>
  <si>
    <t>Monitoring stok (kamerový systém) jakékoli výšky nová kanalizace</t>
  </si>
  <si>
    <t>95.5+30+30</t>
  </si>
  <si>
    <t>-1602059253</t>
  </si>
  <si>
    <t>150*2</t>
  </si>
  <si>
    <t>451572111</t>
  </si>
  <si>
    <t>Lože pod potrubí otevřený výkop z kameniva drobného těženého</t>
  </si>
  <si>
    <t>378336858</t>
  </si>
  <si>
    <t>Lože pod potrubí, stoky a drobné objekty v otevřeném výkopu z kameniva drobného těženého 0 až 4 mm</t>
  </si>
  <si>
    <t>(95.5+30+30)*0.8*0.1</t>
  </si>
  <si>
    <t>-786451417</t>
  </si>
  <si>
    <t>12,44*1,89 'Přepočtené koeficientem množství</t>
  </si>
  <si>
    <t>Trubní vedení</t>
  </si>
  <si>
    <t>810351811</t>
  </si>
  <si>
    <t>Bourání stávajícího potrubí z betonu DN do 200</t>
  </si>
  <si>
    <t>-1110021322</t>
  </si>
  <si>
    <t>Bourání stávajícího potrubí z betonu v otevřeném výkopu DN do 200</t>
  </si>
  <si>
    <t>871275211</t>
  </si>
  <si>
    <t>Kanalizační potrubí z tvrdého PVC jednovrstvé tuhost třídy SN4 DN 125</t>
  </si>
  <si>
    <t>1876399517</t>
  </si>
  <si>
    <t>Kanalizační potrubí z tvrdého PVC v otevřeném výkopu ve sklonu do 20 %, hladkého plnostěnného jednovrstvého, tuhost třídy SN 4 DN 125</t>
  </si>
  <si>
    <t>5+4+3+4+15+11+1+6+4+8+9+6+13*1.5</t>
  </si>
  <si>
    <t>871315221</t>
  </si>
  <si>
    <t>Kanalizační potrubí z tvrdého PVC jednovrstvé tuhost třídy SN8 DN 160</t>
  </si>
  <si>
    <t>1167639229</t>
  </si>
  <si>
    <t>Kanalizační potrubí z tvrdého PVC v otevřeném výkopu ve sklonu do 20 %, hladkého plnostěnného jednovrstvého, tuhost třídy SN 8 DN 160</t>
  </si>
  <si>
    <t>871355221</t>
  </si>
  <si>
    <t>Kanalizační potrubí z tvrdého PVC jednovrstvé tuhost třídy SN8 DN 200</t>
  </si>
  <si>
    <t>-888429038</t>
  </si>
  <si>
    <t>Kanalizační potrubí z tvrdého PVC v otevřeném výkopu ve sklonu do 20 %, hladkého plnostěnného jednovrstvého, tuhost třídy SN 8 DN 200</t>
  </si>
  <si>
    <t>877265271</t>
  </si>
  <si>
    <t>Montáž lapače střešních splavenin z tvrdého PVC-systém KG DN 110</t>
  </si>
  <si>
    <t>-258585444</t>
  </si>
  <si>
    <t>Montáž tvarovek na kanalizačním potrubí z trub z plastu  z tvrdého PVC nebo z polypropylenu v otevřeném výkopu lapačů střešních splavenin DN 100</t>
  </si>
  <si>
    <t>56231163</t>
  </si>
  <si>
    <t>lapač střešních splavenin se zápachovou klapkou a lapacím košem DN 125/110</t>
  </si>
  <si>
    <t>1801146389</t>
  </si>
  <si>
    <t>877270310</t>
  </si>
  <si>
    <t>Montáž kolen na kanalizačním potrubí z PP trub hladkých plnostěnných DN 125</t>
  </si>
  <si>
    <t>2102438530</t>
  </si>
  <si>
    <t>Montáž tvarovek na kanalizačním plastovém potrubí z polypropylenu PP hladkého plnostěnného kolen DN 125</t>
  </si>
  <si>
    <t>33+2+2</t>
  </si>
  <si>
    <t>28611356</t>
  </si>
  <si>
    <t>koleno kanalizační PVC KG 125x45°</t>
  </si>
  <si>
    <t>1342676935</t>
  </si>
  <si>
    <t>2*13+7</t>
  </si>
  <si>
    <t>28611355</t>
  </si>
  <si>
    <t>koleno kanalizace PVC KG 125x30°</t>
  </si>
  <si>
    <t>621757900</t>
  </si>
  <si>
    <t>28611354</t>
  </si>
  <si>
    <t>koleno kanalizace PVC KG 125x15°</t>
  </si>
  <si>
    <t>-980181470</t>
  </si>
  <si>
    <t>877270320</t>
  </si>
  <si>
    <t>Montáž odboček na kanalizačním potrubí z PP trub hladkých plnostěnných DN 125</t>
  </si>
  <si>
    <t>-1512553787</t>
  </si>
  <si>
    <t>Montáž tvarovek na kanalizačním plastovém potrubí z polypropylenu PP hladkého plnostěnného odboček DN 125</t>
  </si>
  <si>
    <t>28611389</t>
  </si>
  <si>
    <t>odbočka kanalizační PVC s hrdlem 125/125/45°</t>
  </si>
  <si>
    <t>-505565754</t>
  </si>
  <si>
    <t>877270330</t>
  </si>
  <si>
    <t>Montáž spojek na kanalizačním potrubí z PP trub hladkých plnostěnných DN 125</t>
  </si>
  <si>
    <t>1983848284</t>
  </si>
  <si>
    <t>Montáž tvarovek na kanalizačním plastovém potrubí z polypropylenu PP hladkého plnostěnného spojek nebo redukcí DN 125</t>
  </si>
  <si>
    <t>28611566</t>
  </si>
  <si>
    <t>objímka převlečná kanalizace plastové KG DN 125</t>
  </si>
  <si>
    <t>49105764</t>
  </si>
  <si>
    <t>877310320</t>
  </si>
  <si>
    <t>Montáž odboček na kanalizačním potrubí z PP trub hladkých plnostěnných DN 150</t>
  </si>
  <si>
    <t>-822158207</t>
  </si>
  <si>
    <t>Montáž tvarovek na kanalizačním plastovém potrubí z polypropylenu PP hladkého plnostěnného odboček DN 150</t>
  </si>
  <si>
    <t>28611914</t>
  </si>
  <si>
    <t>odbočka kanalizační plastová s hrdlem KG 160/125/45°</t>
  </si>
  <si>
    <t>-207749515</t>
  </si>
  <si>
    <t>877310330</t>
  </si>
  <si>
    <t>Montáž spojek na kanalizačním potrubí z PP trub hladkých plnostěnných DN 150</t>
  </si>
  <si>
    <t>-211407930</t>
  </si>
  <si>
    <t>Montáž tvarovek na kanalizačním plastovém potrubí z polypropylenu PP hladkého plnostěnného spojek nebo redukcí DN 150</t>
  </si>
  <si>
    <t>28611568</t>
  </si>
  <si>
    <t>objímka převlečná kanalizace plastové KG DN 150</t>
  </si>
  <si>
    <t>1607028890</t>
  </si>
  <si>
    <t>877350320</t>
  </si>
  <si>
    <t>Montáž odboček na kanalizačním potrubí z PP trub hladkých plnostěnných DN 200</t>
  </si>
  <si>
    <t>-1100534212</t>
  </si>
  <si>
    <t>Montáž tvarovek na kanalizačním plastovém potrubí z polypropylenu PP hladkého plnostěnného odboček DN 200</t>
  </si>
  <si>
    <t>28611394</t>
  </si>
  <si>
    <t>odbočka kanalizační plastová s hrdlem KG 200/125/45°</t>
  </si>
  <si>
    <t>-1157295987</t>
  </si>
  <si>
    <t>877350330</t>
  </si>
  <si>
    <t>Montáž spojek na kanalizačním potrubí z PP trub hladkých plnostěnných DN 200</t>
  </si>
  <si>
    <t>1916234519</t>
  </si>
  <si>
    <t>Montáž tvarovek na kanalizačním plastovém potrubí z polypropylenu PP hladkého plnostěnného spojek nebo redukcí DN 200</t>
  </si>
  <si>
    <t>28611570</t>
  </si>
  <si>
    <t>objímka převlečná kanalizace plastové KG DN 200</t>
  </si>
  <si>
    <t>361763437</t>
  </si>
  <si>
    <t>88902R</t>
  </si>
  <si>
    <t>Propojení kanalizace u předělávaných UV</t>
  </si>
  <si>
    <t>437549804</t>
  </si>
  <si>
    <t>890431811</t>
  </si>
  <si>
    <t>Bourání šachet z prefabrikovaných skruží ručně obestavěného prostoru do 3 m3</t>
  </si>
  <si>
    <t>1981017566</t>
  </si>
  <si>
    <t>Bourání šachet a jímek ručně velikosti obestavěného prostoru přes 1,5 do 3 m3 z prefabrikovaných skruží</t>
  </si>
  <si>
    <t>(PI*2.5*(0.62*0.62-0.5*0.5))*4</t>
  </si>
  <si>
    <t>(PI*2*(0.175*0.175-0.125*0.125))*4</t>
  </si>
  <si>
    <t>892372121</t>
  </si>
  <si>
    <t>Tlaková zkouška vzduchem potrubí DN 300 těsnícím vakem ucpávkovým</t>
  </si>
  <si>
    <t>úsek</t>
  </si>
  <si>
    <t>-1046599358</t>
  </si>
  <si>
    <t>Tlakové zkoušky vzduchem těsnícími vaky ucpávkovými DN 300</t>
  </si>
  <si>
    <t>894201151</t>
  </si>
  <si>
    <t>Dno šachet tl nad 200 mm z prostého betonu se zvýšenými nároky na prostředí tř. C 25/30</t>
  </si>
  <si>
    <t>666929906</t>
  </si>
  <si>
    <t>Ostatní konstrukce na trubním vedení z prostého betonu dno šachet tloušťky přes 200 mm z betonu se zvýšenými nároky na prostředí tř. C 25/30</t>
  </si>
  <si>
    <t>((PI*0.650*0.650*0.25)+(PI*0.5*(0.65*0.65-0.5*0.5)))*1</t>
  </si>
  <si>
    <t>894201193</t>
  </si>
  <si>
    <t>Příplatek za tloušťku dna šachet do 200 mm</t>
  </si>
  <si>
    <t>-1297434557</t>
  </si>
  <si>
    <t>Ostatní konstrukce na trubním vedení z prostého betonu dno šachet tloušťky přes 200 mm Příplatek k ceně za tloušťku dna do 200 mm</t>
  </si>
  <si>
    <t>894502401</t>
  </si>
  <si>
    <t>Bednění stěn šachet kruhových oboustranné vč. odbednění</t>
  </si>
  <si>
    <t>-67207142</t>
  </si>
  <si>
    <t>Bednění konstrukcí na trubním vedení stěn šachet kruhových oboustranné</t>
  </si>
  <si>
    <t>((2*PI*0.65*0.65+2*PI*0.65*0.6)+(2*PI*0.5*0.5+2*PI*0.5*0.4))*1</t>
  </si>
  <si>
    <t>894411111</t>
  </si>
  <si>
    <t>Zřízení šachet kanalizačních z betonových dílců na potrubí DN do 200 dno beton tř. C 25/30</t>
  </si>
  <si>
    <t>1067350532</t>
  </si>
  <si>
    <t>Zřízení šachet kanalizačních z betonových dílců výšky vstupu do 1,50 m s obložením dna betonem tř. C 25/30, na potrubí DN do 200</t>
  </si>
  <si>
    <t>PFB.1120101OZ</t>
  </si>
  <si>
    <t>Prstenec šachtový vyrovnávací (OZ) TBW-Q.1 63/6</t>
  </si>
  <si>
    <t>-763709469</t>
  </si>
  <si>
    <t>PFB.1120103OZ</t>
  </si>
  <si>
    <t>Prstenec šachtový vyrovnávací (OZ) TBW-Q.1 63/10</t>
  </si>
  <si>
    <t>-1289436233</t>
  </si>
  <si>
    <t>PFB.1121104</t>
  </si>
  <si>
    <t>Konus TBR-Q.1 100-63/58/12 KPS</t>
  </si>
  <si>
    <t>620441332</t>
  </si>
  <si>
    <t>PFB.1121601</t>
  </si>
  <si>
    <t>Deska zákrytováTZK-Q.1 100-63/17</t>
  </si>
  <si>
    <t>-760741484</t>
  </si>
  <si>
    <t>PFB.1122113</t>
  </si>
  <si>
    <t>Skruž výšky 500 mm TBS-Q.1 100/50/12 PS</t>
  </si>
  <si>
    <t>-187348414</t>
  </si>
  <si>
    <t>PFB.1122123</t>
  </si>
  <si>
    <t>Skruž výšky 1000 mm TBS-Q.1 100/100/12 PS</t>
  </si>
  <si>
    <t>630399965</t>
  </si>
  <si>
    <t>PFB.1135106</t>
  </si>
  <si>
    <t>Dno jednolité šachtové TBZ-Q.1 100/489 KOM tl.15 cm</t>
  </si>
  <si>
    <t>-883284422</t>
  </si>
  <si>
    <t>PFB.1135101</t>
  </si>
  <si>
    <t>Dno jednolité šachtové TBZ-Q.1 100/470 KOM tl. 15 cm</t>
  </si>
  <si>
    <t>357355960</t>
  </si>
  <si>
    <t>PFB.0006002OZ</t>
  </si>
  <si>
    <t>Těsnění elastomerové pro spojení šachtových dílů  EMT DN 1000</t>
  </si>
  <si>
    <t>-1530052618</t>
  </si>
  <si>
    <t>895941111</t>
  </si>
  <si>
    <t>Zřízení vpusti kanalizační uliční z betonových dílců typ UV-50 normální</t>
  </si>
  <si>
    <t>-671261760</t>
  </si>
  <si>
    <t>Zřízení vpusti kanalizační  uliční z betonových dílců typ UV-50 normální</t>
  </si>
  <si>
    <t>59223852</t>
  </si>
  <si>
    <t>dno pro uliční vpusť s kalovou prohlubní betonové 450x300x50mm</t>
  </si>
  <si>
    <t>459673249</t>
  </si>
  <si>
    <t>59223864</t>
  </si>
  <si>
    <t>prstenec pro uliční vpusť vyrovnávací betonový 390x60x130mm</t>
  </si>
  <si>
    <t>1936264433</t>
  </si>
  <si>
    <t>59223854</t>
  </si>
  <si>
    <t>skruž pro uliční vpusť s výtokovým otvorem PVC betonová 450x350x50mm</t>
  </si>
  <si>
    <t>-483324781</t>
  </si>
  <si>
    <t>59223858</t>
  </si>
  <si>
    <t>skruž pro uliční vpusť horní betonová 450x570x50mm</t>
  </si>
  <si>
    <t>-672230630</t>
  </si>
  <si>
    <t>59223857</t>
  </si>
  <si>
    <t>skruž pro uliční vpusť horní betonová 450x295x50mm</t>
  </si>
  <si>
    <t>-1456758686</t>
  </si>
  <si>
    <t>28661789</t>
  </si>
  <si>
    <t>koš kalový ocelový pro silniční vpusť 425mm vč. madla</t>
  </si>
  <si>
    <t>1138975683</t>
  </si>
  <si>
    <t>899101211</t>
  </si>
  <si>
    <t>Demontáž poklopů litinových nebo ocelových včetně rámů hmotnosti do 50 kg</t>
  </si>
  <si>
    <t>2128065402</t>
  </si>
  <si>
    <t>Demontáž poklopů litinových a ocelových včetně rámů, hmotnosti jednotlivě do 50 kg</t>
  </si>
  <si>
    <t>899211112</t>
  </si>
  <si>
    <t>Osazení mříží s rámem hmotnosti nad 50 do 100 kg</t>
  </si>
  <si>
    <t>-1395505815</t>
  </si>
  <si>
    <t>Osazení litinových mříží s rámem na šachtách tunelové stoky  hmotnosti jednotlivě přes 50 do 100 kg</t>
  </si>
  <si>
    <t>KSI.KM05</t>
  </si>
  <si>
    <t>Vtoková mříž Standard, 500x500, rám litinový v.160mm, D 400</t>
  </si>
  <si>
    <t>-1381705020</t>
  </si>
  <si>
    <t>899311112</t>
  </si>
  <si>
    <t>Osazení poklopů s rámem hmotnosti nad 50 do 100 kg</t>
  </si>
  <si>
    <t>-556218315</t>
  </si>
  <si>
    <t>Osazení ocelových nebo litinových poklopů s rámem na šachtách tunelové stoky  hmotnosti jednotlivě přes 50 do 100 kg</t>
  </si>
  <si>
    <t>55241015</t>
  </si>
  <si>
    <t>poklop šachtový třída D400, kruhový rám 785, vstup 600mm, s ventilací</t>
  </si>
  <si>
    <t>1215938897</t>
  </si>
  <si>
    <t>977151122</t>
  </si>
  <si>
    <t>Jádrové vrty diamantovými korunkami do D 130 mm do stavebních materiálů</t>
  </si>
  <si>
    <t>1248492955</t>
  </si>
  <si>
    <t>Jádrové vrty diamantovými korunkami do stavebních materiálů (železobetonu, betonu, cihel, obkladů, dlažeb, kamene) průměru přes 120 do 130 mm</t>
  </si>
  <si>
    <t>6*0.05</t>
  </si>
  <si>
    <t>997002511</t>
  </si>
  <si>
    <t>Vodorovné přemístění suti a vybouraných hmot bez naložení ale se složením a urovnáním do 1 km</t>
  </si>
  <si>
    <t>783407373</t>
  </si>
  <si>
    <t>Vodorovné přemístění suti a vybouraných hmot  bez naložení, se složením a hrubým urovnáním na vzdálenost do 1 km</t>
  </si>
  <si>
    <t>997002519</t>
  </si>
  <si>
    <t>Příplatek ZKD 1 km přemístění suti a vybouraných hmot</t>
  </si>
  <si>
    <t>720823500</t>
  </si>
  <si>
    <t>Vodorovné přemístění suti a vybouraných hmot  bez naložení, se složením a hrubým urovnáním Příplatek k ceně za každý další i započatý 1 km přes 1 km</t>
  </si>
  <si>
    <t>30,175*26 'Přepočtené koeficientem množství</t>
  </si>
  <si>
    <t>997002611</t>
  </si>
  <si>
    <t>Nakládání suti a vybouraných hmot</t>
  </si>
  <si>
    <t>-1808686029</t>
  </si>
  <si>
    <t>Nakládání suti a vybouraných hmot na dopravní prostředek  pro vodorovné přemístění</t>
  </si>
  <si>
    <t>481098137</t>
  </si>
  <si>
    <t>170749188</t>
  </si>
  <si>
    <t>IO-04 - Areálový venkovní rozvod vody</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</si>
  <si>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C2. Celkový situační výkres IO-03.01	Technická zpráva IO-03, 04 IO-04.01	Vzorový příčný řez uložení vodovodního potrubí</t>
  </si>
  <si>
    <t>-1016935093</t>
  </si>
  <si>
    <t>26,52*0,5 'Přepočtené koeficientem množství</t>
  </si>
  <si>
    <t>132251101</t>
  </si>
  <si>
    <t>Hloubení rýh nezapažených  š do 800 mm v hornině třídy těžitelnosti I, skupiny 3 objem do 20 m3 strojně</t>
  </si>
  <si>
    <t>-1339781305</t>
  </si>
  <si>
    <t>Hloubení nezapažených rýh šířky do 800 mm strojně s urovnáním dna do předepsaného profilu a spádu v hornině třídy těžitelnosti I skupiny 3 do 20 m3</t>
  </si>
  <si>
    <t>34*1.3*0.6</t>
  </si>
  <si>
    <t>-615087895</t>
  </si>
  <si>
    <t>26.52-17.075</t>
  </si>
  <si>
    <t>1920805757</t>
  </si>
  <si>
    <t>9,445*17 'Přepočtené koeficientem množství</t>
  </si>
  <si>
    <t>1153084772</t>
  </si>
  <si>
    <t>9,445*2,1 'Přepočtené koeficientem množství</t>
  </si>
  <si>
    <t>-763575116</t>
  </si>
  <si>
    <t>26.52-2.04-7.405</t>
  </si>
  <si>
    <t>-1653541289</t>
  </si>
  <si>
    <t>34*0.363*0.6</t>
  </si>
  <si>
    <t>409679689</t>
  </si>
  <si>
    <t>7,405*1,89 'Přepočtené koeficientem množství</t>
  </si>
  <si>
    <t>1919667746</t>
  </si>
  <si>
    <t>34*0.6*0.1</t>
  </si>
  <si>
    <t>537970111</t>
  </si>
  <si>
    <t>2,04*1,89 'Přepočtené koeficientem množství</t>
  </si>
  <si>
    <t>871211141</t>
  </si>
  <si>
    <t>Montáž potrubí z PE100 SDR 11 otevřený výkop svařovaných na tupo D 63 x 5,8 mm</t>
  </si>
  <si>
    <t>640923814</t>
  </si>
  <si>
    <t>Montáž vodovodního potrubí z plastů v otevřeném výkopu z polyetylenu PE 100 svařovaných na tupo SDR 11/PN16 D 63 x 5,8 mm</t>
  </si>
  <si>
    <t>28613173</t>
  </si>
  <si>
    <t>trubka vodovodní PE100 SDR11 se signalizační vrstvou 63x5,8mm</t>
  </si>
  <si>
    <t>-152469310</t>
  </si>
  <si>
    <t>877211101</t>
  </si>
  <si>
    <t>Montáž elektrospojek na vodovodním potrubí z PE trub d 63</t>
  </si>
  <si>
    <t>1981811515</t>
  </si>
  <si>
    <t>Montáž tvarovek na vodovodním plastovém potrubí z polyetylenu PE 100 elektrotvarovek SDR 11/PN16 spojek, oblouků nebo redukcí d 63</t>
  </si>
  <si>
    <t>-1040491836</t>
  </si>
  <si>
    <t>877211112</t>
  </si>
  <si>
    <t>Montáž elektrokolen 90° na vodovodním potrubí z PE trub d 63</t>
  </si>
  <si>
    <t>300624790</t>
  </si>
  <si>
    <t>Montáž tvarovek na vodovodním plastovém potrubí z polyetylenu PE 100 elektrotvarovek SDR 11/PN16 kolen 90° d 63</t>
  </si>
  <si>
    <t>-1509229800</t>
  </si>
  <si>
    <t>892233122</t>
  </si>
  <si>
    <t>Proplach a dezinfekce vodovodního potrubí DN od 40 do 70</t>
  </si>
  <si>
    <t>-1085698879</t>
  </si>
  <si>
    <t>892241111</t>
  </si>
  <si>
    <t>Tlaková zkouška vodou potrubí do 80</t>
  </si>
  <si>
    <t>-1540420449</t>
  </si>
  <si>
    <t>Tlakové zkoušky vodou na potrubí DN do 80</t>
  </si>
  <si>
    <t>899721112</t>
  </si>
  <si>
    <t>Signalizační vodič DN nad 150 mm na potrubí</t>
  </si>
  <si>
    <t>-1148170159</t>
  </si>
  <si>
    <t>Signalizační vodič na potrubí DN nad 150 mm</t>
  </si>
  <si>
    <t>34*1,15 'Přepočtené koeficientem množství</t>
  </si>
  <si>
    <t>899722112</t>
  </si>
  <si>
    <t>Krytí potrubí z plastů výstražnou fólií z PVC 25 cm</t>
  </si>
  <si>
    <t>-1313100686</t>
  </si>
  <si>
    <t>Krytí potrubí z plastů výstražnou fólií z PVC šířky 25 cm</t>
  </si>
  <si>
    <t>-1527909476</t>
  </si>
  <si>
    <t>34492862</t>
  </si>
  <si>
    <t>1555019620</t>
  </si>
  <si>
    <t>999690180</t>
  </si>
  <si>
    <t>722131916</t>
  </si>
  <si>
    <t>Potrubí pozinkované závitové vsazení odbočky do potrubí DN 50</t>
  </si>
  <si>
    <t>-475844980</t>
  </si>
  <si>
    <t>Opravy vodovodního potrubí z ocelových trubek pozinkovaných závitových vsazení odbočky do potrubí DN 50</t>
  </si>
  <si>
    <t>722232048</t>
  </si>
  <si>
    <t>Kohout kulový přímý  G 2" PN 42 do 185°C vnitřní závit</t>
  </si>
  <si>
    <t>-2126235776</t>
  </si>
  <si>
    <t>Armatury se dvěma závity kulové kohouty PN 42 do 185 °C přímé vnitřní závit G 2"</t>
  </si>
  <si>
    <t>460791214</t>
  </si>
  <si>
    <t>Montáž trubek ochranných plastových ohebných do 110 mm uložených do rýhy</t>
  </si>
  <si>
    <t>1150850523</t>
  </si>
  <si>
    <t>Montáž trubek ochranných uložených volně do rýhy plastových ohebných, vnitřního průměru přes 90 do 110 mm</t>
  </si>
  <si>
    <t>34571355</t>
  </si>
  <si>
    <t>trubka elektroinstalační ohebná dvouplášťová korugovaná (chránička) D 94/110mm, HDPE+LDPE</t>
  </si>
  <si>
    <t>-2109230935</t>
  </si>
  <si>
    <t>IO-05 - Areálové rozvody SLP</t>
  </si>
  <si>
    <t>IO-05 - Zařízení slaboproudé elektroinstalace - neuznatelné</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</si>
  <si>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C2. Celkový situační výkres IO-05.01	Technická zpráva IO-05 IO-05.02	Vzorový řez uložení NN a SLP IO-06.01	Technická zpráva IO-06 </t>
  </si>
  <si>
    <t>741110053</t>
  </si>
  <si>
    <t>Montáž trubka plastová ohebná D přes 35 mm uložená volně</t>
  </si>
  <si>
    <t>-719650796</t>
  </si>
  <si>
    <t>Montáž trubek elektroinstalačních s nasunutím nebo našroubováním do krabic plastových ohebných, uložených volně, vnější Ø přes 35 mm</t>
  </si>
  <si>
    <t>34571361</t>
  </si>
  <si>
    <t>trubka elektroinstalační HDPE tuhá dvouplášťová korugovaná D 41/50mm</t>
  </si>
  <si>
    <t>-148022093</t>
  </si>
  <si>
    <t>741110051</t>
  </si>
  <si>
    <t>Montáž trubka plastová ohebná D přes 11 do 23 mm uložená volně</t>
  </si>
  <si>
    <t>-1353074856</t>
  </si>
  <si>
    <t>Montáž trubek elektroinstalačních s nasunutím nebo našroubováním do krabic plastových ohebných, uložených volně, vnější Ø přes 11 do 23 mm</t>
  </si>
  <si>
    <t>34571152</t>
  </si>
  <si>
    <t>trubka elektroinstalační ohebná z PH, D 16/21,2mm</t>
  </si>
  <si>
    <t>1219960134</t>
  </si>
  <si>
    <t>15+60</t>
  </si>
  <si>
    <t>Montáž kabel Cu bez ukončení uložený pod omítku plný kulatý 5x4 až 6 mm2 (např. CYKY)</t>
  </si>
  <si>
    <t>1429047719</t>
  </si>
  <si>
    <t>Montáž kabelů měděných bez ukončení uložených pod omítku plných kulatých (např. CYKY), počtu a průřezu žil 5x4 až 6 mm2</t>
  </si>
  <si>
    <t>kabel instalační jádro Cu plné izolace PVC plášť PVC 450/750V (CYKY) 5x4mm2</t>
  </si>
  <si>
    <t>-1345239620</t>
  </si>
  <si>
    <t>Montáž kabel Cu bez ukončení uložený pod omítku plný kulatý 3x2,5 až 6 mm2 (např. CYKY)</t>
  </si>
  <si>
    <t>-1180485891</t>
  </si>
  <si>
    <t>Montáž kabelů měděných bez ukončení uložených pod omítku plných kulatých (např. CYKY), počtu a průřezu žil 3x2,5 až 6 mm2</t>
  </si>
  <si>
    <t>kabel instalační jádro Cu plné izolace PVC plášť PVC 450/750V (CYKY) 3x2,5mm2</t>
  </si>
  <si>
    <t>488467480</t>
  </si>
  <si>
    <t>1402952370</t>
  </si>
  <si>
    <t>963237090</t>
  </si>
  <si>
    <t>60+30</t>
  </si>
  <si>
    <t>-720910354</t>
  </si>
  <si>
    <t>1188102968</t>
  </si>
  <si>
    <t>-1441593883</t>
  </si>
  <si>
    <t>VD37785411V2</t>
  </si>
  <si>
    <t>hlasový tlačitkový modul 2/4</t>
  </si>
  <si>
    <t>-1945674440</t>
  </si>
  <si>
    <t>357835318</t>
  </si>
  <si>
    <t>1799052249</t>
  </si>
  <si>
    <t>498288901</t>
  </si>
  <si>
    <t>VD37785413V6</t>
  </si>
  <si>
    <t>krabice pro zapuštěnou montáž</t>
  </si>
  <si>
    <t>-895566592</t>
  </si>
  <si>
    <t>48500370</t>
  </si>
  <si>
    <t>1931654536</t>
  </si>
  <si>
    <t>639771264</t>
  </si>
  <si>
    <t>50*0,6</t>
  </si>
  <si>
    <t>460030021</t>
  </si>
  <si>
    <t>Odstranění dřevitého porostu z křovin a stromů měkkého středně hustého při elektromontážích</t>
  </si>
  <si>
    <t>1755772040</t>
  </si>
  <si>
    <t>Přípravné terénní práce odstranění dřevitého porostu z keřů nebo stromků průměru kmenů do 5 cm včetně odstranění kořenů a složení do hromad nebo naložení na dopravní prostředek měkkého středně hustého</t>
  </si>
  <si>
    <t>460061111</t>
  </si>
  <si>
    <t>Přechod z dřevěných desek přes výkop u elektromontážních prací zřízení</t>
  </si>
  <si>
    <t>1716662402</t>
  </si>
  <si>
    <t>Zabezpečení výkopu a objektů přechod z dřevěných desek zřízení</t>
  </si>
  <si>
    <t>460061112</t>
  </si>
  <si>
    <t>Přechod z dřevěných desek přes výkop u elektromontážních prací odstranění</t>
  </si>
  <si>
    <t>599587299</t>
  </si>
  <si>
    <t>Zabezpečení výkopu a objektů přechod z dřevěných desek odstranění</t>
  </si>
  <si>
    <t>-1275987381</t>
  </si>
  <si>
    <t>460171172</t>
  </si>
  <si>
    <t>Hloubení kabelových nezapažených rýh strojně š 35 cm hl 80 cm v hornině tř I skupiny 3</t>
  </si>
  <si>
    <t>1121461487</t>
  </si>
  <si>
    <t>Hloubení nezapažených kabelových rýh strojně včetně urovnání dna s přemístěním výkopku do vzdálenosti 3 m od okraje jámy nebo s naložením na dopravní prostředek šířky 35 cm hloubky 80 cm v hornině třídy těžitelnosti I skupiny 3</t>
  </si>
  <si>
    <t>460242111</t>
  </si>
  <si>
    <t>Provizorní zajištění potrubí ve výkopech při křížení s kabelem</t>
  </si>
  <si>
    <t>-1451527947</t>
  </si>
  <si>
    <t>Provizorní zajištění inženýrských sítí ve výkopech potrubí při křížení s kabelem</t>
  </si>
  <si>
    <t>460242121</t>
  </si>
  <si>
    <t>Provizorní zajištění potrubí ve výkopech při souběhu s kabelem</t>
  </si>
  <si>
    <t>-294674913</t>
  </si>
  <si>
    <t>Provizorní zajištění inženýrských sítí ve výkopech potrubí při souběhu s kabelem</t>
  </si>
  <si>
    <t>460242211</t>
  </si>
  <si>
    <t>Provizorní zajištění kabelů ve výkopech při jejich křížení</t>
  </si>
  <si>
    <t>-1581732790</t>
  </si>
  <si>
    <t>Provizorní zajištění inženýrských sítí ve výkopech kabelů při křížení</t>
  </si>
  <si>
    <t>460661511</t>
  </si>
  <si>
    <t>Kabelové lože z písku pro kabely nn kryté plastovou fólií š lože do 25 cm</t>
  </si>
  <si>
    <t>1753563668</t>
  </si>
  <si>
    <t>Kabelové lože z písku včetně podsypu, zhutnění a urovnání povrchu pro kabely nn zakryté plastovou fólií, šířky do 25 cm</t>
  </si>
  <si>
    <t>460671112</t>
  </si>
  <si>
    <t>Výstražná fólie pro krytí kabelů šířky 25 cm</t>
  </si>
  <si>
    <t>1067747147</t>
  </si>
  <si>
    <t>Výstražná fólie z PVC pro krytí kabelů včetně vyrovnání povrchu rýhy, rozvinutí a uložení fólie šířky do 25 cm</t>
  </si>
  <si>
    <t>460431162</t>
  </si>
  <si>
    <t>Zásyp kabelových rýh ručně se zhutněním š 35 cm hl 60 cm z horniny tř I skupiny 3</t>
  </si>
  <si>
    <t>-14768439</t>
  </si>
  <si>
    <t>Zásyp kabelových rýh ručně s přemístění sypaniny ze vzdálenosti do 10 m, s uložením výkopku ve vrstvách včetně zhutnění a úpravy povrchu šířky 35 cm hloubky 60 cm z horniny třídy těžitelnosti I skupiny 3</t>
  </si>
  <si>
    <t>460451162</t>
  </si>
  <si>
    <t>Zásyp kabelových rýh strojně se zhutněním š 35 cm hl 60 cm z horniny tř I skupiny 3</t>
  </si>
  <si>
    <t>-1189837084</t>
  </si>
  <si>
    <t>Zásyp kabelových rýh strojně s přemístěním sypaniny ze vzdálenosti do 10 m, s uložením výkopku ve vrstvách včetně zhutnění a urovnání povrchu šířky 35 cm hloubky 60 cm z horniny třídy těžitelnosti I skupiny 3</t>
  </si>
  <si>
    <t>460481122</t>
  </si>
  <si>
    <t>Úprava pláně při elektromontážích v hornině třídy těžitelnosti I skupiny 3 se zhutněním ručně</t>
  </si>
  <si>
    <t>-417895005</t>
  </si>
  <si>
    <t>Úprava pláně ručně v hornině třídy těžitelnosti I skupiny 3 se zhutněním</t>
  </si>
  <si>
    <t>460541112</t>
  </si>
  <si>
    <t>Úprava pláně při elektromontážích strojně v hornině třídy těžitelnosti I skupiny 1 až 3 se zhutněním</t>
  </si>
  <si>
    <t>220016637</t>
  </si>
  <si>
    <t>Úprava pláně strojně v hornině třídy těžitelnosti I skupiny 1 až 3 se zhutněním</t>
  </si>
  <si>
    <t>-518606334</t>
  </si>
  <si>
    <t>60*0,6</t>
  </si>
  <si>
    <t>460321111</t>
  </si>
  <si>
    <t>Vodorovné přemístění horniny jakékoliv třídy stavebním kolečkem při elektromontážích do 10 m</t>
  </si>
  <si>
    <t>-1659806938</t>
  </si>
  <si>
    <t>Vodorovné přemístění (odvoz) horniny stavebním kolečkem s vyprázdněním kolečka na hromady nebo do dopravního prostředku z jakékoliv horniny na vzdálenost do 10 m</t>
  </si>
  <si>
    <t>60*0,4*0,8</t>
  </si>
  <si>
    <t>460361121</t>
  </si>
  <si>
    <t>Poplatek za uložení zeminy na recyklační skládce (skládkovné) kód odpadu 17 05 04</t>
  </si>
  <si>
    <t>-366120692</t>
  </si>
  <si>
    <t>Poplatek (skládkovné) za uložení zeminy na recyklační skládce zatříděné do Katalogu odpadů pod kódem 17 05 04</t>
  </si>
  <si>
    <t>60*0,4*0,2</t>
  </si>
  <si>
    <t>4,8*2,1 'Přepočtené koeficientem množství</t>
  </si>
  <si>
    <t>460371121</t>
  </si>
  <si>
    <t>Naložení výkopku při elektromontážích strojně z hornin třídy I skupiny 1 až 3</t>
  </si>
  <si>
    <t>-333184114</t>
  </si>
  <si>
    <t>Naložení výkopku strojně z hornin třídy těžitelnosti I skupiny 1 až 3</t>
  </si>
  <si>
    <t>46074212V1</t>
  </si>
  <si>
    <t xml:space="preserve">Osazení kabelových prostupů </t>
  </si>
  <si>
    <t>1699685730</t>
  </si>
  <si>
    <t>Osazení kabelových prostupů včetně utěsnění a spárování z trub plastových do rýhy, bez výkopových prací s obsypem z písku, vnitřního průměru do 10 cm</t>
  </si>
  <si>
    <t>2861000V2</t>
  </si>
  <si>
    <t xml:space="preserve">Systémovoý prostup spodí stavbou </t>
  </si>
  <si>
    <t>ks</t>
  </si>
  <si>
    <t>1334169313</t>
  </si>
  <si>
    <t>prostup spodí stavbou 
prostup spodí stavbou s asfaltovým límcem
včetně příslušné těsnící vložky pro vložení trubky pr. 50mm</t>
  </si>
  <si>
    <t>469981111</t>
  </si>
  <si>
    <t>Přesun hmot pro pomocné stavební práce při elektromotážích</t>
  </si>
  <si>
    <t>1726380879</t>
  </si>
  <si>
    <t>Přesun hmot pro pomocné stavební práce při elektromontážích dopravní vzdálenost do 1 000 m</t>
  </si>
  <si>
    <t>469981211</t>
  </si>
  <si>
    <t>Příplatek k přesunu hmot pro pomocné stavební práce při elektromotážích ZKD 1000 m</t>
  </si>
  <si>
    <t>-744838422</t>
  </si>
  <si>
    <t>Přesun hmot pro pomocné stavební práce při elektromontážích Příplatek k ceně za zvětšený přesun přes vymezenou největší dopravní vzdálenost za každých dalších i započatých 1000 m</t>
  </si>
  <si>
    <t>0,167*27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</si>
</sst>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6"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3"/>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1</v>
      </c>
      <c r="BT1" s="17" t="s">
        <v>3</v>
      </c>
      <c r="BU1" s="17" t="s">
        <v>3</v>
      </c>
      <c r="BV1" s="17" t="s">
        <v>4</v>
      </c>
    </row>
    <row r="2" spans="1:74" s="1" customFormat="1" ht="36.9" customHeight="1">
      <c r="AR2" s="262" t="s">
        <v>5</v>
      </c>
      <c r="AS2" s="247"/>
      <c r="AT2" s="247"/>
      <c r="AU2" s="247"/>
      <c r="AV2" s="247"/>
      <c r="AW2" s="247"/>
      <c r="AX2" s="247"/>
      <c r="AY2" s="247"/>
      <c r="AZ2" s="247"/>
      <c r="BA2" s="247"/>
      <c r="BB2" s="247"/>
      <c r="BC2" s="247"/>
      <c r="BD2" s="247"/>
      <c r="BE2" s="247"/>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E4" s="24" t="s">
        <v>11</v>
      </c>
      <c r="BS4" s="18" t="s">
        <v>12</v>
      </c>
    </row>
    <row r="5" spans="1:74" s="1" customFormat="1" ht="12" customHeight="1">
      <c r="B5" s="21"/>
      <c r="D5" s="25" t="s">
        <v>13</v>
      </c>
      <c r="K5" s="246" t="s">
        <v>14</v>
      </c>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R5" s="21"/>
      <c r="BE5" s="243" t="s">
        <v>15</v>
      </c>
      <c r="BS5" s="18" t="s">
        <v>6</v>
      </c>
    </row>
    <row r="6" spans="1:74" s="1" customFormat="1" ht="36.9" customHeight="1">
      <c r="B6" s="21"/>
      <c r="D6" s="27" t="s">
        <v>16</v>
      </c>
      <c r="K6" s="248" t="s">
        <v>17</v>
      </c>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R6" s="21"/>
      <c r="BE6" s="244"/>
      <c r="BS6" s="18" t="s">
        <v>6</v>
      </c>
    </row>
    <row r="7" spans="1:74" s="1" customFormat="1" ht="12" customHeight="1">
      <c r="B7" s="21"/>
      <c r="D7" s="28" t="s">
        <v>18</v>
      </c>
      <c r="K7" s="26" t="s">
        <v>1</v>
      </c>
      <c r="AK7" s="28" t="s">
        <v>19</v>
      </c>
      <c r="AN7" s="26" t="s">
        <v>1</v>
      </c>
      <c r="AR7" s="21"/>
      <c r="BE7" s="244"/>
      <c r="BS7" s="18" t="s">
        <v>6</v>
      </c>
    </row>
    <row r="8" spans="1:74" s="1" customFormat="1" ht="12" customHeight="1">
      <c r="B8" s="21"/>
      <c r="D8" s="28" t="s">
        <v>20</v>
      </c>
      <c r="K8" s="26" t="s">
        <v>21</v>
      </c>
      <c r="AK8" s="28" t="s">
        <v>22</v>
      </c>
      <c r="AN8" s="29" t="s">
        <v>23</v>
      </c>
      <c r="AR8" s="21"/>
      <c r="BE8" s="244"/>
      <c r="BS8" s="18" t="s">
        <v>6</v>
      </c>
    </row>
    <row r="9" spans="1:74" s="1" customFormat="1" ht="14.4" customHeight="1">
      <c r="B9" s="21"/>
      <c r="AR9" s="21"/>
      <c r="BE9" s="244"/>
      <c r="BS9" s="18" t="s">
        <v>6</v>
      </c>
    </row>
    <row r="10" spans="1:74" s="1" customFormat="1" ht="12" customHeight="1">
      <c r="B10" s="21"/>
      <c r="D10" s="28" t="s">
        <v>24</v>
      </c>
      <c r="AK10" s="28" t="s">
        <v>25</v>
      </c>
      <c r="AN10" s="26" t="s">
        <v>26</v>
      </c>
      <c r="AR10" s="21"/>
      <c r="BE10" s="244"/>
      <c r="BS10" s="18" t="s">
        <v>6</v>
      </c>
    </row>
    <row r="11" spans="1:74" s="1" customFormat="1" ht="18.45" customHeight="1">
      <c r="B11" s="21"/>
      <c r="E11" s="26" t="s">
        <v>27</v>
      </c>
      <c r="AK11" s="28" t="s">
        <v>28</v>
      </c>
      <c r="AN11" s="26" t="s">
        <v>29</v>
      </c>
      <c r="AR11" s="21"/>
      <c r="BE11" s="244"/>
      <c r="BS11" s="18" t="s">
        <v>6</v>
      </c>
    </row>
    <row r="12" spans="1:74" s="1" customFormat="1" ht="6.9" customHeight="1">
      <c r="B12" s="21"/>
      <c r="AR12" s="21"/>
      <c r="BE12" s="244"/>
      <c r="BS12" s="18" t="s">
        <v>6</v>
      </c>
    </row>
    <row r="13" spans="1:74" s="1" customFormat="1" ht="12" customHeight="1">
      <c r="B13" s="21"/>
      <c r="D13" s="28" t="s">
        <v>30</v>
      </c>
      <c r="AK13" s="28" t="s">
        <v>25</v>
      </c>
      <c r="AN13" s="30" t="s">
        <v>31</v>
      </c>
      <c r="AR13" s="21"/>
      <c r="BE13" s="244"/>
      <c r="BS13" s="18" t="s">
        <v>6</v>
      </c>
    </row>
    <row r="14" spans="1:74" ht="13.2">
      <c r="B14" s="21"/>
      <c r="E14" s="249" t="s">
        <v>31</v>
      </c>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8" t="s">
        <v>28</v>
      </c>
      <c r="AN14" s="30" t="s">
        <v>31</v>
      </c>
      <c r="AR14" s="21"/>
      <c r="BE14" s="244"/>
      <c r="BS14" s="18" t="s">
        <v>6</v>
      </c>
    </row>
    <row r="15" spans="1:74" s="1" customFormat="1" ht="6.9" customHeight="1">
      <c r="B15" s="21"/>
      <c r="AR15" s="21"/>
      <c r="BE15" s="244"/>
      <c r="BS15" s="18" t="s">
        <v>3</v>
      </c>
    </row>
    <row r="16" spans="1:74" s="1" customFormat="1" ht="12" customHeight="1">
      <c r="B16" s="21"/>
      <c r="D16" s="28" t="s">
        <v>32</v>
      </c>
      <c r="AK16" s="28" t="s">
        <v>25</v>
      </c>
      <c r="AN16" s="26" t="s">
        <v>33</v>
      </c>
      <c r="AR16" s="21"/>
      <c r="BE16" s="244"/>
      <c r="BS16" s="18" t="s">
        <v>3</v>
      </c>
    </row>
    <row r="17" spans="1:71" s="1" customFormat="1" ht="18.45" customHeight="1">
      <c r="B17" s="21"/>
      <c r="E17" s="26" t="s">
        <v>34</v>
      </c>
      <c r="AK17" s="28" t="s">
        <v>28</v>
      </c>
      <c r="AN17" s="26" t="s">
        <v>35</v>
      </c>
      <c r="AR17" s="21"/>
      <c r="BE17" s="244"/>
      <c r="BS17" s="18" t="s">
        <v>36</v>
      </c>
    </row>
    <row r="18" spans="1:71" s="1" customFormat="1" ht="6.9" customHeight="1">
      <c r="B18" s="21"/>
      <c r="AR18" s="21"/>
      <c r="BE18" s="244"/>
      <c r="BS18" s="18" t="s">
        <v>6</v>
      </c>
    </row>
    <row r="19" spans="1:71" s="1" customFormat="1" ht="12" customHeight="1">
      <c r="B19" s="21"/>
      <c r="D19" s="28" t="s">
        <v>37</v>
      </c>
      <c r="AK19" s="28" t="s">
        <v>25</v>
      </c>
      <c r="AN19" s="26" t="s">
        <v>1</v>
      </c>
      <c r="AR19" s="21"/>
      <c r="BE19" s="244"/>
      <c r="BS19" s="18" t="s">
        <v>6</v>
      </c>
    </row>
    <row r="20" spans="1:71" s="1" customFormat="1" ht="18.45" customHeight="1">
      <c r="B20" s="21"/>
      <c r="E20" s="26" t="s">
        <v>38</v>
      </c>
      <c r="AK20" s="28" t="s">
        <v>28</v>
      </c>
      <c r="AN20" s="26" t="s">
        <v>1</v>
      </c>
      <c r="AR20" s="21"/>
      <c r="BE20" s="244"/>
      <c r="BS20" s="18" t="s">
        <v>36</v>
      </c>
    </row>
    <row r="21" spans="1:71" s="1" customFormat="1" ht="6.9" customHeight="1">
      <c r="B21" s="21"/>
      <c r="AR21" s="21"/>
      <c r="BE21" s="244"/>
    </row>
    <row r="22" spans="1:71" s="1" customFormat="1" ht="12" customHeight="1">
      <c r="B22" s="21"/>
      <c r="D22" s="28" t="s">
        <v>39</v>
      </c>
      <c r="AR22" s="21"/>
      <c r="BE22" s="244"/>
    </row>
    <row r="23" spans="1:71" s="1" customFormat="1" ht="155.25" customHeight="1">
      <c r="B23" s="21"/>
      <c r="E23" s="251" t="s">
        <v>40</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R23" s="21"/>
      <c r="BE23" s="244"/>
    </row>
    <row r="24" spans="1:71" s="1" customFormat="1" ht="6.9" customHeight="1">
      <c r="B24" s="21"/>
      <c r="AR24" s="21"/>
      <c r="BE24" s="244"/>
    </row>
    <row r="25" spans="1:71" s="1" customFormat="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44"/>
    </row>
    <row r="26" spans="1:71" s="2" customFormat="1" ht="25.95" customHeight="1">
      <c r="A26" s="33"/>
      <c r="B26" s="34"/>
      <c r="C26" s="33"/>
      <c r="D26" s="35" t="s">
        <v>41</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2">
        <f>ROUND(AG94,2)</f>
        <v>0</v>
      </c>
      <c r="AL26" s="253"/>
      <c r="AM26" s="253"/>
      <c r="AN26" s="253"/>
      <c r="AO26" s="253"/>
      <c r="AP26" s="33"/>
      <c r="AQ26" s="33"/>
      <c r="AR26" s="34"/>
      <c r="BE26" s="244"/>
    </row>
    <row r="27" spans="1:71" s="2" customFormat="1" ht="6.9"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44"/>
    </row>
    <row r="28" spans="1:71" s="2" customFormat="1" ht="13.2">
      <c r="A28" s="33"/>
      <c r="B28" s="34"/>
      <c r="C28" s="33"/>
      <c r="D28" s="33"/>
      <c r="E28" s="33"/>
      <c r="F28" s="33"/>
      <c r="G28" s="33"/>
      <c r="H28" s="33"/>
      <c r="I28" s="33"/>
      <c r="J28" s="33"/>
      <c r="K28" s="33"/>
      <c r="L28" s="254" t="s">
        <v>42</v>
      </c>
      <c r="M28" s="254"/>
      <c r="N28" s="254"/>
      <c r="O28" s="254"/>
      <c r="P28" s="254"/>
      <c r="Q28" s="33"/>
      <c r="R28" s="33"/>
      <c r="S28" s="33"/>
      <c r="T28" s="33"/>
      <c r="U28" s="33"/>
      <c r="V28" s="33"/>
      <c r="W28" s="254" t="s">
        <v>43</v>
      </c>
      <c r="X28" s="254"/>
      <c r="Y28" s="254"/>
      <c r="Z28" s="254"/>
      <c r="AA28" s="254"/>
      <c r="AB28" s="254"/>
      <c r="AC28" s="254"/>
      <c r="AD28" s="254"/>
      <c r="AE28" s="254"/>
      <c r="AF28" s="33"/>
      <c r="AG28" s="33"/>
      <c r="AH28" s="33"/>
      <c r="AI28" s="33"/>
      <c r="AJ28" s="33"/>
      <c r="AK28" s="254" t="s">
        <v>44</v>
      </c>
      <c r="AL28" s="254"/>
      <c r="AM28" s="254"/>
      <c r="AN28" s="254"/>
      <c r="AO28" s="254"/>
      <c r="AP28" s="33"/>
      <c r="AQ28" s="33"/>
      <c r="AR28" s="34"/>
      <c r="BE28" s="244"/>
    </row>
    <row r="29" spans="1:71" s="3" customFormat="1" ht="14.4" customHeight="1">
      <c r="B29" s="38"/>
      <c r="D29" s="28" t="s">
        <v>45</v>
      </c>
      <c r="F29" s="28" t="s">
        <v>46</v>
      </c>
      <c r="L29" s="257">
        <v>0.21</v>
      </c>
      <c r="M29" s="256"/>
      <c r="N29" s="256"/>
      <c r="O29" s="256"/>
      <c r="P29" s="256"/>
      <c r="W29" s="255">
        <f>ROUND(AZ94, 2)</f>
        <v>0</v>
      </c>
      <c r="X29" s="256"/>
      <c r="Y29" s="256"/>
      <c r="Z29" s="256"/>
      <c r="AA29" s="256"/>
      <c r="AB29" s="256"/>
      <c r="AC29" s="256"/>
      <c r="AD29" s="256"/>
      <c r="AE29" s="256"/>
      <c r="AK29" s="255">
        <f>ROUND(AV94, 2)</f>
        <v>0</v>
      </c>
      <c r="AL29" s="256"/>
      <c r="AM29" s="256"/>
      <c r="AN29" s="256"/>
      <c r="AO29" s="256"/>
      <c r="AR29" s="38"/>
      <c r="BE29" s="245"/>
    </row>
    <row r="30" spans="1:71" s="3" customFormat="1" ht="14.4" customHeight="1">
      <c r="B30" s="38"/>
      <c r="F30" s="28" t="s">
        <v>47</v>
      </c>
      <c r="L30" s="257">
        <v>0.15</v>
      </c>
      <c r="M30" s="256"/>
      <c r="N30" s="256"/>
      <c r="O30" s="256"/>
      <c r="P30" s="256"/>
      <c r="W30" s="255">
        <f>ROUND(BA94, 2)</f>
        <v>0</v>
      </c>
      <c r="X30" s="256"/>
      <c r="Y30" s="256"/>
      <c r="Z30" s="256"/>
      <c r="AA30" s="256"/>
      <c r="AB30" s="256"/>
      <c r="AC30" s="256"/>
      <c r="AD30" s="256"/>
      <c r="AE30" s="256"/>
      <c r="AK30" s="255">
        <f>ROUND(AW94, 2)</f>
        <v>0</v>
      </c>
      <c r="AL30" s="256"/>
      <c r="AM30" s="256"/>
      <c r="AN30" s="256"/>
      <c r="AO30" s="256"/>
      <c r="AR30" s="38"/>
      <c r="BE30" s="245"/>
    </row>
    <row r="31" spans="1:71" s="3" customFormat="1" ht="14.4" hidden="1" customHeight="1">
      <c r="B31" s="38"/>
      <c r="F31" s="28" t="s">
        <v>48</v>
      </c>
      <c r="L31" s="257">
        <v>0.21</v>
      </c>
      <c r="M31" s="256"/>
      <c r="N31" s="256"/>
      <c r="O31" s="256"/>
      <c r="P31" s="256"/>
      <c r="W31" s="255">
        <f>ROUND(BB94, 2)</f>
        <v>0</v>
      </c>
      <c r="X31" s="256"/>
      <c r="Y31" s="256"/>
      <c r="Z31" s="256"/>
      <c r="AA31" s="256"/>
      <c r="AB31" s="256"/>
      <c r="AC31" s="256"/>
      <c r="AD31" s="256"/>
      <c r="AE31" s="256"/>
      <c r="AK31" s="255">
        <v>0</v>
      </c>
      <c r="AL31" s="256"/>
      <c r="AM31" s="256"/>
      <c r="AN31" s="256"/>
      <c r="AO31" s="256"/>
      <c r="AR31" s="38"/>
      <c r="BE31" s="245"/>
    </row>
    <row r="32" spans="1:71" s="3" customFormat="1" ht="14.4" hidden="1" customHeight="1">
      <c r="B32" s="38"/>
      <c r="F32" s="28" t="s">
        <v>49</v>
      </c>
      <c r="L32" s="257">
        <v>0.15</v>
      </c>
      <c r="M32" s="256"/>
      <c r="N32" s="256"/>
      <c r="O32" s="256"/>
      <c r="P32" s="256"/>
      <c r="W32" s="255">
        <f>ROUND(BC94, 2)</f>
        <v>0</v>
      </c>
      <c r="X32" s="256"/>
      <c r="Y32" s="256"/>
      <c r="Z32" s="256"/>
      <c r="AA32" s="256"/>
      <c r="AB32" s="256"/>
      <c r="AC32" s="256"/>
      <c r="AD32" s="256"/>
      <c r="AE32" s="256"/>
      <c r="AK32" s="255">
        <v>0</v>
      </c>
      <c r="AL32" s="256"/>
      <c r="AM32" s="256"/>
      <c r="AN32" s="256"/>
      <c r="AO32" s="256"/>
      <c r="AR32" s="38"/>
      <c r="BE32" s="245"/>
    </row>
    <row r="33" spans="1:57" s="3" customFormat="1" ht="14.4" hidden="1" customHeight="1">
      <c r="B33" s="38"/>
      <c r="F33" s="28" t="s">
        <v>50</v>
      </c>
      <c r="L33" s="257">
        <v>0</v>
      </c>
      <c r="M33" s="256"/>
      <c r="N33" s="256"/>
      <c r="O33" s="256"/>
      <c r="P33" s="256"/>
      <c r="W33" s="255">
        <f>ROUND(BD94, 2)</f>
        <v>0</v>
      </c>
      <c r="X33" s="256"/>
      <c r="Y33" s="256"/>
      <c r="Z33" s="256"/>
      <c r="AA33" s="256"/>
      <c r="AB33" s="256"/>
      <c r="AC33" s="256"/>
      <c r="AD33" s="256"/>
      <c r="AE33" s="256"/>
      <c r="AK33" s="255">
        <v>0</v>
      </c>
      <c r="AL33" s="256"/>
      <c r="AM33" s="256"/>
      <c r="AN33" s="256"/>
      <c r="AO33" s="256"/>
      <c r="AR33" s="38"/>
      <c r="BE33" s="245"/>
    </row>
    <row r="34" spans="1:57" s="2" customFormat="1" ht="6.9"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44"/>
    </row>
    <row r="35" spans="1:57" s="2" customFormat="1" ht="25.95" customHeight="1">
      <c r="A35" s="33"/>
      <c r="B35" s="34"/>
      <c r="C35" s="39"/>
      <c r="D35" s="40" t="s">
        <v>51</v>
      </c>
      <c r="E35" s="41"/>
      <c r="F35" s="41"/>
      <c r="G35" s="41"/>
      <c r="H35" s="41"/>
      <c r="I35" s="41"/>
      <c r="J35" s="41"/>
      <c r="K35" s="41"/>
      <c r="L35" s="41"/>
      <c r="M35" s="41"/>
      <c r="N35" s="41"/>
      <c r="O35" s="41"/>
      <c r="P35" s="41"/>
      <c r="Q35" s="41"/>
      <c r="R35" s="41"/>
      <c r="S35" s="41"/>
      <c r="T35" s="42" t="s">
        <v>52</v>
      </c>
      <c r="U35" s="41"/>
      <c r="V35" s="41"/>
      <c r="W35" s="41"/>
      <c r="X35" s="261" t="s">
        <v>53</v>
      </c>
      <c r="Y35" s="259"/>
      <c r="Z35" s="259"/>
      <c r="AA35" s="259"/>
      <c r="AB35" s="259"/>
      <c r="AC35" s="41"/>
      <c r="AD35" s="41"/>
      <c r="AE35" s="41"/>
      <c r="AF35" s="41"/>
      <c r="AG35" s="41"/>
      <c r="AH35" s="41"/>
      <c r="AI35" s="41"/>
      <c r="AJ35" s="41"/>
      <c r="AK35" s="258">
        <f>SUM(AK26:AK33)</f>
        <v>0</v>
      </c>
      <c r="AL35" s="259"/>
      <c r="AM35" s="259"/>
      <c r="AN35" s="259"/>
      <c r="AO35" s="260"/>
      <c r="AP35" s="39"/>
      <c r="AQ35" s="39"/>
      <c r="AR35" s="34"/>
      <c r="BE35" s="33"/>
    </row>
    <row r="36" spans="1:57" s="2" customFormat="1" ht="6.9"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3"/>
      <c r="D49" s="44" t="s">
        <v>54</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55</v>
      </c>
      <c r="AI49" s="45"/>
      <c r="AJ49" s="45"/>
      <c r="AK49" s="45"/>
      <c r="AL49" s="45"/>
      <c r="AM49" s="45"/>
      <c r="AN49" s="45"/>
      <c r="AO49" s="45"/>
      <c r="AR49" s="43"/>
    </row>
    <row r="50" spans="1:57" ht="10.199999999999999">
      <c r="B50" s="21"/>
      <c r="AR50" s="21"/>
    </row>
    <row r="51" spans="1:57" ht="10.199999999999999">
      <c r="B51" s="21"/>
      <c r="AR51" s="21"/>
    </row>
    <row r="52" spans="1:57" ht="10.199999999999999">
      <c r="B52" s="21"/>
      <c r="AR52" s="21"/>
    </row>
    <row r="53" spans="1:57" ht="10.199999999999999">
      <c r="B53" s="21"/>
      <c r="AR53" s="21"/>
    </row>
    <row r="54" spans="1:57" ht="10.199999999999999">
      <c r="B54" s="21"/>
      <c r="AR54" s="21"/>
    </row>
    <row r="55" spans="1:57" ht="10.199999999999999">
      <c r="B55" s="21"/>
      <c r="AR55" s="21"/>
    </row>
    <row r="56" spans="1:57" ht="10.199999999999999">
      <c r="B56" s="21"/>
      <c r="AR56" s="21"/>
    </row>
    <row r="57" spans="1:57" ht="10.199999999999999">
      <c r="B57" s="21"/>
      <c r="AR57" s="21"/>
    </row>
    <row r="58" spans="1:57" ht="10.199999999999999">
      <c r="B58" s="21"/>
      <c r="AR58" s="21"/>
    </row>
    <row r="59" spans="1:57" ht="10.199999999999999">
      <c r="B59" s="21"/>
      <c r="AR59" s="21"/>
    </row>
    <row r="60" spans="1:57" s="2" customFormat="1" ht="13.2">
      <c r="A60" s="33"/>
      <c r="B60" s="34"/>
      <c r="C60" s="33"/>
      <c r="D60" s="46" t="s">
        <v>56</v>
      </c>
      <c r="E60" s="36"/>
      <c r="F60" s="36"/>
      <c r="G60" s="36"/>
      <c r="H60" s="36"/>
      <c r="I60" s="36"/>
      <c r="J60" s="36"/>
      <c r="K60" s="36"/>
      <c r="L60" s="36"/>
      <c r="M60" s="36"/>
      <c r="N60" s="36"/>
      <c r="O60" s="36"/>
      <c r="P60" s="36"/>
      <c r="Q60" s="36"/>
      <c r="R60" s="36"/>
      <c r="S60" s="36"/>
      <c r="T60" s="36"/>
      <c r="U60" s="36"/>
      <c r="V60" s="46" t="s">
        <v>57</v>
      </c>
      <c r="W60" s="36"/>
      <c r="X60" s="36"/>
      <c r="Y60" s="36"/>
      <c r="Z60" s="36"/>
      <c r="AA60" s="36"/>
      <c r="AB60" s="36"/>
      <c r="AC60" s="36"/>
      <c r="AD60" s="36"/>
      <c r="AE60" s="36"/>
      <c r="AF60" s="36"/>
      <c r="AG60" s="36"/>
      <c r="AH60" s="46" t="s">
        <v>56</v>
      </c>
      <c r="AI60" s="36"/>
      <c r="AJ60" s="36"/>
      <c r="AK60" s="36"/>
      <c r="AL60" s="36"/>
      <c r="AM60" s="46" t="s">
        <v>57</v>
      </c>
      <c r="AN60" s="36"/>
      <c r="AO60" s="36"/>
      <c r="AP60" s="33"/>
      <c r="AQ60" s="33"/>
      <c r="AR60" s="34"/>
      <c r="BE60" s="33"/>
    </row>
    <row r="61" spans="1:57" ht="10.199999999999999">
      <c r="B61" s="21"/>
      <c r="AR61" s="21"/>
    </row>
    <row r="62" spans="1:57" ht="10.199999999999999">
      <c r="B62" s="21"/>
      <c r="AR62" s="21"/>
    </row>
    <row r="63" spans="1:57" ht="10.199999999999999">
      <c r="B63" s="21"/>
      <c r="AR63" s="21"/>
    </row>
    <row r="64" spans="1:57" s="2" customFormat="1" ht="13.2">
      <c r="A64" s="33"/>
      <c r="B64" s="34"/>
      <c r="C64" s="33"/>
      <c r="D64" s="44" t="s">
        <v>58</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59</v>
      </c>
      <c r="AI64" s="47"/>
      <c r="AJ64" s="47"/>
      <c r="AK64" s="47"/>
      <c r="AL64" s="47"/>
      <c r="AM64" s="47"/>
      <c r="AN64" s="47"/>
      <c r="AO64" s="47"/>
      <c r="AP64" s="33"/>
      <c r="AQ64" s="33"/>
      <c r="AR64" s="34"/>
      <c r="BE64" s="33"/>
    </row>
    <row r="65" spans="1:57" ht="10.199999999999999">
      <c r="B65" s="21"/>
      <c r="AR65" s="21"/>
    </row>
    <row r="66" spans="1:57" ht="10.199999999999999">
      <c r="B66" s="21"/>
      <c r="AR66" s="21"/>
    </row>
    <row r="67" spans="1:57" ht="10.199999999999999">
      <c r="B67" s="21"/>
      <c r="AR67" s="21"/>
    </row>
    <row r="68" spans="1:57" ht="10.199999999999999">
      <c r="B68" s="21"/>
      <c r="AR68" s="21"/>
    </row>
    <row r="69" spans="1:57" ht="10.199999999999999">
      <c r="B69" s="21"/>
      <c r="AR69" s="21"/>
    </row>
    <row r="70" spans="1:57" ht="10.199999999999999">
      <c r="B70" s="21"/>
      <c r="AR70" s="21"/>
    </row>
    <row r="71" spans="1:57" ht="10.199999999999999">
      <c r="B71" s="21"/>
      <c r="AR71" s="21"/>
    </row>
    <row r="72" spans="1:57" ht="10.199999999999999">
      <c r="B72" s="21"/>
      <c r="AR72" s="21"/>
    </row>
    <row r="73" spans="1:57" ht="10.199999999999999">
      <c r="B73" s="21"/>
      <c r="AR73" s="21"/>
    </row>
    <row r="74" spans="1:57" ht="10.199999999999999">
      <c r="B74" s="21"/>
      <c r="AR74" s="21"/>
    </row>
    <row r="75" spans="1:57" s="2" customFormat="1" ht="13.2">
      <c r="A75" s="33"/>
      <c r="B75" s="34"/>
      <c r="C75" s="33"/>
      <c r="D75" s="46" t="s">
        <v>56</v>
      </c>
      <c r="E75" s="36"/>
      <c r="F75" s="36"/>
      <c r="G75" s="36"/>
      <c r="H75" s="36"/>
      <c r="I75" s="36"/>
      <c r="J75" s="36"/>
      <c r="K75" s="36"/>
      <c r="L75" s="36"/>
      <c r="M75" s="36"/>
      <c r="N75" s="36"/>
      <c r="O75" s="36"/>
      <c r="P75" s="36"/>
      <c r="Q75" s="36"/>
      <c r="R75" s="36"/>
      <c r="S75" s="36"/>
      <c r="T75" s="36"/>
      <c r="U75" s="36"/>
      <c r="V75" s="46" t="s">
        <v>57</v>
      </c>
      <c r="W75" s="36"/>
      <c r="X75" s="36"/>
      <c r="Y75" s="36"/>
      <c r="Z75" s="36"/>
      <c r="AA75" s="36"/>
      <c r="AB75" s="36"/>
      <c r="AC75" s="36"/>
      <c r="AD75" s="36"/>
      <c r="AE75" s="36"/>
      <c r="AF75" s="36"/>
      <c r="AG75" s="36"/>
      <c r="AH75" s="46" t="s">
        <v>56</v>
      </c>
      <c r="AI75" s="36"/>
      <c r="AJ75" s="36"/>
      <c r="AK75" s="36"/>
      <c r="AL75" s="36"/>
      <c r="AM75" s="46" t="s">
        <v>57</v>
      </c>
      <c r="AN75" s="36"/>
      <c r="AO75" s="36"/>
      <c r="AP75" s="33"/>
      <c r="AQ75" s="33"/>
      <c r="AR75" s="34"/>
      <c r="BE75" s="33"/>
    </row>
    <row r="76" spans="1:57" s="2" customFormat="1" ht="10.199999999999999">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 customHeight="1">
      <c r="A82" s="33"/>
      <c r="B82" s="34"/>
      <c r="C82" s="22" t="s">
        <v>60</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20-057</v>
      </c>
      <c r="AR84" s="52"/>
    </row>
    <row r="85" spans="1:91" s="5" customFormat="1" ht="36.9" customHeight="1">
      <c r="B85" s="53"/>
      <c r="C85" s="54" t="s">
        <v>16</v>
      </c>
      <c r="L85" s="227" t="str">
        <f>K6</f>
        <v>SPŠ a SOU Pelhřimov - objekt dílen Kamenice nad Lipou - úspora energie</v>
      </c>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R85" s="53"/>
    </row>
    <row r="86" spans="1:91" s="2" customFormat="1" ht="6.9"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Kamenice nad Lipu, ul. Lhotecká</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32" t="str">
        <f>IF(AN8= "","",AN8)</f>
        <v>17. 3. 2021</v>
      </c>
      <c r="AN87" s="232"/>
      <c r="AO87" s="33"/>
      <c r="AP87" s="33"/>
      <c r="AQ87" s="33"/>
      <c r="AR87" s="34"/>
      <c r="BE87" s="33"/>
    </row>
    <row r="88" spans="1:91" s="2" customFormat="1" ht="6.9"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25.65" customHeight="1">
      <c r="A89" s="33"/>
      <c r="B89" s="34"/>
      <c r="C89" s="28" t="s">
        <v>24</v>
      </c>
      <c r="D89" s="33"/>
      <c r="E89" s="33"/>
      <c r="F89" s="33"/>
      <c r="G89" s="33"/>
      <c r="H89" s="33"/>
      <c r="I89" s="33"/>
      <c r="J89" s="33"/>
      <c r="K89" s="33"/>
      <c r="L89" s="4" t="str">
        <f>IF(E11= "","",E11)</f>
        <v>Kraj Vysočina</v>
      </c>
      <c r="M89" s="33"/>
      <c r="N89" s="33"/>
      <c r="O89" s="33"/>
      <c r="P89" s="33"/>
      <c r="Q89" s="33"/>
      <c r="R89" s="33"/>
      <c r="S89" s="33"/>
      <c r="T89" s="33"/>
      <c r="U89" s="33"/>
      <c r="V89" s="33"/>
      <c r="W89" s="33"/>
      <c r="X89" s="33"/>
      <c r="Y89" s="33"/>
      <c r="Z89" s="33"/>
      <c r="AA89" s="33"/>
      <c r="AB89" s="33"/>
      <c r="AC89" s="33"/>
      <c r="AD89" s="33"/>
      <c r="AE89" s="33"/>
      <c r="AF89" s="33"/>
      <c r="AG89" s="33"/>
      <c r="AH89" s="33"/>
      <c r="AI89" s="28" t="s">
        <v>32</v>
      </c>
      <c r="AJ89" s="33"/>
      <c r="AK89" s="33"/>
      <c r="AL89" s="33"/>
      <c r="AM89" s="233" t="str">
        <f>IF(E17="","",E17)</f>
        <v>PROJEKT CENTRUM NOVA s.r.o.</v>
      </c>
      <c r="AN89" s="234"/>
      <c r="AO89" s="234"/>
      <c r="AP89" s="234"/>
      <c r="AQ89" s="33"/>
      <c r="AR89" s="34"/>
      <c r="AS89" s="235" t="s">
        <v>61</v>
      </c>
      <c r="AT89" s="236"/>
      <c r="AU89" s="57"/>
      <c r="AV89" s="57"/>
      <c r="AW89" s="57"/>
      <c r="AX89" s="57"/>
      <c r="AY89" s="57"/>
      <c r="AZ89" s="57"/>
      <c r="BA89" s="57"/>
      <c r="BB89" s="57"/>
      <c r="BC89" s="57"/>
      <c r="BD89" s="58"/>
      <c r="BE89" s="33"/>
    </row>
    <row r="90" spans="1:91" s="2" customFormat="1" ht="15.15" customHeight="1">
      <c r="A90" s="33"/>
      <c r="B90" s="34"/>
      <c r="C90" s="28" t="s">
        <v>30</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37</v>
      </c>
      <c r="AJ90" s="33"/>
      <c r="AK90" s="33"/>
      <c r="AL90" s="33"/>
      <c r="AM90" s="233" t="str">
        <f>IF(E20="","",E20)</f>
        <v xml:space="preserve"> </v>
      </c>
      <c r="AN90" s="234"/>
      <c r="AO90" s="234"/>
      <c r="AP90" s="234"/>
      <c r="AQ90" s="33"/>
      <c r="AR90" s="34"/>
      <c r="AS90" s="237"/>
      <c r="AT90" s="238"/>
      <c r="AU90" s="59"/>
      <c r="AV90" s="59"/>
      <c r="AW90" s="59"/>
      <c r="AX90" s="59"/>
      <c r="AY90" s="59"/>
      <c r="AZ90" s="59"/>
      <c r="BA90" s="59"/>
      <c r="BB90" s="59"/>
      <c r="BC90" s="59"/>
      <c r="BD90" s="60"/>
      <c r="BE90" s="33"/>
    </row>
    <row r="91" spans="1:91" s="2" customFormat="1" ht="10.8"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37"/>
      <c r="AT91" s="238"/>
      <c r="AU91" s="59"/>
      <c r="AV91" s="59"/>
      <c r="AW91" s="59"/>
      <c r="AX91" s="59"/>
      <c r="AY91" s="59"/>
      <c r="AZ91" s="59"/>
      <c r="BA91" s="59"/>
      <c r="BB91" s="59"/>
      <c r="BC91" s="59"/>
      <c r="BD91" s="60"/>
      <c r="BE91" s="33"/>
    </row>
    <row r="92" spans="1:91" s="2" customFormat="1" ht="29.25" customHeight="1">
      <c r="A92" s="33"/>
      <c r="B92" s="34"/>
      <c r="C92" s="231" t="s">
        <v>62</v>
      </c>
      <c r="D92" s="230"/>
      <c r="E92" s="230"/>
      <c r="F92" s="230"/>
      <c r="G92" s="230"/>
      <c r="H92" s="61"/>
      <c r="I92" s="229" t="s">
        <v>63</v>
      </c>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40" t="s">
        <v>64</v>
      </c>
      <c r="AH92" s="230"/>
      <c r="AI92" s="230"/>
      <c r="AJ92" s="230"/>
      <c r="AK92" s="230"/>
      <c r="AL92" s="230"/>
      <c r="AM92" s="230"/>
      <c r="AN92" s="229" t="s">
        <v>65</v>
      </c>
      <c r="AO92" s="230"/>
      <c r="AP92" s="239"/>
      <c r="AQ92" s="62" t="s">
        <v>66</v>
      </c>
      <c r="AR92" s="34"/>
      <c r="AS92" s="63" t="s">
        <v>67</v>
      </c>
      <c r="AT92" s="64" t="s">
        <v>68</v>
      </c>
      <c r="AU92" s="64" t="s">
        <v>69</v>
      </c>
      <c r="AV92" s="64" t="s">
        <v>70</v>
      </c>
      <c r="AW92" s="64" t="s">
        <v>71</v>
      </c>
      <c r="AX92" s="64" t="s">
        <v>72</v>
      </c>
      <c r="AY92" s="64" t="s">
        <v>73</v>
      </c>
      <c r="AZ92" s="64" t="s">
        <v>74</v>
      </c>
      <c r="BA92" s="64" t="s">
        <v>75</v>
      </c>
      <c r="BB92" s="64" t="s">
        <v>76</v>
      </c>
      <c r="BC92" s="64" t="s">
        <v>77</v>
      </c>
      <c r="BD92" s="65" t="s">
        <v>78</v>
      </c>
      <c r="BE92" s="33"/>
    </row>
    <row r="93" spans="1:91" s="2" customFormat="1" ht="10.8"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 customHeight="1">
      <c r="B94" s="69"/>
      <c r="C94" s="70" t="s">
        <v>79</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41">
        <f>ROUND(AG95+AG97+AG104+AG110+AG114+AG116+AG118+AG120,2)</f>
        <v>0</v>
      </c>
      <c r="AH94" s="241"/>
      <c r="AI94" s="241"/>
      <c r="AJ94" s="241"/>
      <c r="AK94" s="241"/>
      <c r="AL94" s="241"/>
      <c r="AM94" s="241"/>
      <c r="AN94" s="242">
        <f t="shared" ref="AN94:AN121" si="0">SUM(AG94,AT94)</f>
        <v>0</v>
      </c>
      <c r="AO94" s="242"/>
      <c r="AP94" s="242"/>
      <c r="AQ94" s="73" t="s">
        <v>1</v>
      </c>
      <c r="AR94" s="69"/>
      <c r="AS94" s="74">
        <f>ROUND(AS95+AS97+AS104+AS110+AS114+AS116+AS118+AS120,2)</f>
        <v>0</v>
      </c>
      <c r="AT94" s="75">
        <f t="shared" ref="AT94:AT121" si="1">ROUND(SUM(AV94:AW94),2)</f>
        <v>0</v>
      </c>
      <c r="AU94" s="76">
        <f>ROUND(AU95+AU97+AU104+AU110+AU114+AU116+AU118+AU120,5)</f>
        <v>0</v>
      </c>
      <c r="AV94" s="75">
        <f>ROUND(AZ94*L29,2)</f>
        <v>0</v>
      </c>
      <c r="AW94" s="75">
        <f>ROUND(BA94*L30,2)</f>
        <v>0</v>
      </c>
      <c r="AX94" s="75">
        <f>ROUND(BB94*L29,2)</f>
        <v>0</v>
      </c>
      <c r="AY94" s="75">
        <f>ROUND(BC94*L30,2)</f>
        <v>0</v>
      </c>
      <c r="AZ94" s="75">
        <f>ROUND(AZ95+AZ97+AZ104+AZ110+AZ114+AZ116+AZ118+AZ120,2)</f>
        <v>0</v>
      </c>
      <c r="BA94" s="75">
        <f>ROUND(BA95+BA97+BA104+BA110+BA114+BA116+BA118+BA120,2)</f>
        <v>0</v>
      </c>
      <c r="BB94" s="75">
        <f>ROUND(BB95+BB97+BB104+BB110+BB114+BB116+BB118+BB120,2)</f>
        <v>0</v>
      </c>
      <c r="BC94" s="75">
        <f>ROUND(BC95+BC97+BC104+BC110+BC114+BC116+BC118+BC120,2)</f>
        <v>0</v>
      </c>
      <c r="BD94" s="77">
        <f>ROUND(BD95+BD97+BD104+BD110+BD114+BD116+BD118+BD120,2)</f>
        <v>0</v>
      </c>
      <c r="BS94" s="78" t="s">
        <v>80</v>
      </c>
      <c r="BT94" s="78" t="s">
        <v>81</v>
      </c>
      <c r="BU94" s="79" t="s">
        <v>82</v>
      </c>
      <c r="BV94" s="78" t="s">
        <v>83</v>
      </c>
      <c r="BW94" s="78" t="s">
        <v>4</v>
      </c>
      <c r="BX94" s="78" t="s">
        <v>84</v>
      </c>
      <c r="CL94" s="78" t="s">
        <v>1</v>
      </c>
    </row>
    <row r="95" spans="1:91" s="7" customFormat="1" ht="16.5" customHeight="1">
      <c r="B95" s="80"/>
      <c r="C95" s="81"/>
      <c r="D95" s="220" t="s">
        <v>85</v>
      </c>
      <c r="E95" s="220"/>
      <c r="F95" s="220"/>
      <c r="G95" s="220"/>
      <c r="H95" s="220"/>
      <c r="I95" s="82"/>
      <c r="J95" s="220" t="s">
        <v>86</v>
      </c>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6">
        <f>ROUND(AG96,2)</f>
        <v>0</v>
      </c>
      <c r="AH95" s="225"/>
      <c r="AI95" s="225"/>
      <c r="AJ95" s="225"/>
      <c r="AK95" s="225"/>
      <c r="AL95" s="225"/>
      <c r="AM95" s="225"/>
      <c r="AN95" s="224">
        <f t="shared" si="0"/>
        <v>0</v>
      </c>
      <c r="AO95" s="225"/>
      <c r="AP95" s="225"/>
      <c r="AQ95" s="83" t="s">
        <v>87</v>
      </c>
      <c r="AR95" s="80"/>
      <c r="AS95" s="84">
        <f>ROUND(AS96,2)</f>
        <v>0</v>
      </c>
      <c r="AT95" s="85">
        <f t="shared" si="1"/>
        <v>0</v>
      </c>
      <c r="AU95" s="86">
        <f>ROUND(AU96,5)</f>
        <v>0</v>
      </c>
      <c r="AV95" s="85">
        <f>ROUND(AZ95*L29,2)</f>
        <v>0</v>
      </c>
      <c r="AW95" s="85">
        <f>ROUND(BA95*L30,2)</f>
        <v>0</v>
      </c>
      <c r="AX95" s="85">
        <f>ROUND(BB95*L29,2)</f>
        <v>0</v>
      </c>
      <c r="AY95" s="85">
        <f>ROUND(BC95*L30,2)</f>
        <v>0</v>
      </c>
      <c r="AZ95" s="85">
        <f>ROUND(AZ96,2)</f>
        <v>0</v>
      </c>
      <c r="BA95" s="85">
        <f>ROUND(BA96,2)</f>
        <v>0</v>
      </c>
      <c r="BB95" s="85">
        <f>ROUND(BB96,2)</f>
        <v>0</v>
      </c>
      <c r="BC95" s="85">
        <f>ROUND(BC96,2)</f>
        <v>0</v>
      </c>
      <c r="BD95" s="87">
        <f>ROUND(BD96,2)</f>
        <v>0</v>
      </c>
      <c r="BS95" s="88" t="s">
        <v>80</v>
      </c>
      <c r="BT95" s="88" t="s">
        <v>88</v>
      </c>
      <c r="BU95" s="88" t="s">
        <v>82</v>
      </c>
      <c r="BV95" s="88" t="s">
        <v>83</v>
      </c>
      <c r="BW95" s="88" t="s">
        <v>89</v>
      </c>
      <c r="BX95" s="88" t="s">
        <v>4</v>
      </c>
      <c r="CL95" s="88" t="s">
        <v>1</v>
      </c>
      <c r="CM95" s="88" t="s">
        <v>90</v>
      </c>
    </row>
    <row r="96" spans="1:91" s="4" customFormat="1" ht="16.5" customHeight="1">
      <c r="A96" s="89" t="s">
        <v>91</v>
      </c>
      <c r="B96" s="52"/>
      <c r="C96" s="10"/>
      <c r="D96" s="10"/>
      <c r="E96" s="221" t="s">
        <v>85</v>
      </c>
      <c r="F96" s="221"/>
      <c r="G96" s="221"/>
      <c r="H96" s="221"/>
      <c r="I96" s="221"/>
      <c r="J96" s="10"/>
      <c r="K96" s="221" t="s">
        <v>86</v>
      </c>
      <c r="L96" s="221"/>
      <c r="M96" s="221"/>
      <c r="N96" s="221"/>
      <c r="O96" s="221"/>
      <c r="P96" s="221"/>
      <c r="Q96" s="221"/>
      <c r="R96" s="221"/>
      <c r="S96" s="221"/>
      <c r="T96" s="221"/>
      <c r="U96" s="221"/>
      <c r="V96" s="221"/>
      <c r="W96" s="221"/>
      <c r="X96" s="221"/>
      <c r="Y96" s="221"/>
      <c r="Z96" s="221"/>
      <c r="AA96" s="221"/>
      <c r="AB96" s="221"/>
      <c r="AC96" s="221"/>
      <c r="AD96" s="221"/>
      <c r="AE96" s="221"/>
      <c r="AF96" s="221"/>
      <c r="AG96" s="222">
        <f>'VRN - Vedlejší a ostatní ...'!J32</f>
        <v>0</v>
      </c>
      <c r="AH96" s="223"/>
      <c r="AI96" s="223"/>
      <c r="AJ96" s="223"/>
      <c r="AK96" s="223"/>
      <c r="AL96" s="223"/>
      <c r="AM96" s="223"/>
      <c r="AN96" s="222">
        <f t="shared" si="0"/>
        <v>0</v>
      </c>
      <c r="AO96" s="223"/>
      <c r="AP96" s="223"/>
      <c r="AQ96" s="90" t="s">
        <v>92</v>
      </c>
      <c r="AR96" s="52"/>
      <c r="AS96" s="91">
        <v>0</v>
      </c>
      <c r="AT96" s="92">
        <f t="shared" si="1"/>
        <v>0</v>
      </c>
      <c r="AU96" s="93">
        <f>'VRN - Vedlejší a ostatní ...'!P122</f>
        <v>0</v>
      </c>
      <c r="AV96" s="92">
        <f>'VRN - Vedlejší a ostatní ...'!J35</f>
        <v>0</v>
      </c>
      <c r="AW96" s="92">
        <f>'VRN - Vedlejší a ostatní ...'!J36</f>
        <v>0</v>
      </c>
      <c r="AX96" s="92">
        <f>'VRN - Vedlejší a ostatní ...'!J37</f>
        <v>0</v>
      </c>
      <c r="AY96" s="92">
        <f>'VRN - Vedlejší a ostatní ...'!J38</f>
        <v>0</v>
      </c>
      <c r="AZ96" s="92">
        <f>'VRN - Vedlejší a ostatní ...'!F35</f>
        <v>0</v>
      </c>
      <c r="BA96" s="92">
        <f>'VRN - Vedlejší a ostatní ...'!F36</f>
        <v>0</v>
      </c>
      <c r="BB96" s="92">
        <f>'VRN - Vedlejší a ostatní ...'!F37</f>
        <v>0</v>
      </c>
      <c r="BC96" s="92">
        <f>'VRN - Vedlejší a ostatní ...'!F38</f>
        <v>0</v>
      </c>
      <c r="BD96" s="94">
        <f>'VRN - Vedlejší a ostatní ...'!F39</f>
        <v>0</v>
      </c>
      <c r="BT96" s="26" t="s">
        <v>90</v>
      </c>
      <c r="BV96" s="26" t="s">
        <v>83</v>
      </c>
      <c r="BW96" s="26" t="s">
        <v>93</v>
      </c>
      <c r="BX96" s="26" t="s">
        <v>89</v>
      </c>
      <c r="CL96" s="26" t="s">
        <v>1</v>
      </c>
    </row>
    <row r="97" spans="1:91" s="7" customFormat="1" ht="16.5" customHeight="1">
      <c r="B97" s="80"/>
      <c r="C97" s="81"/>
      <c r="D97" s="220" t="s">
        <v>94</v>
      </c>
      <c r="E97" s="220"/>
      <c r="F97" s="220"/>
      <c r="G97" s="220"/>
      <c r="H97" s="220"/>
      <c r="I97" s="82"/>
      <c r="J97" s="220" t="s">
        <v>95</v>
      </c>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6">
        <f>ROUND(SUM(AG98:AG103),2)</f>
        <v>0</v>
      </c>
      <c r="AH97" s="225"/>
      <c r="AI97" s="225"/>
      <c r="AJ97" s="225"/>
      <c r="AK97" s="225"/>
      <c r="AL97" s="225"/>
      <c r="AM97" s="225"/>
      <c r="AN97" s="224">
        <f t="shared" si="0"/>
        <v>0</v>
      </c>
      <c r="AO97" s="225"/>
      <c r="AP97" s="225"/>
      <c r="AQ97" s="83" t="s">
        <v>87</v>
      </c>
      <c r="AR97" s="80"/>
      <c r="AS97" s="84">
        <f>ROUND(SUM(AS98:AS103),2)</f>
        <v>0</v>
      </c>
      <c r="AT97" s="85">
        <f t="shared" si="1"/>
        <v>0</v>
      </c>
      <c r="AU97" s="86">
        <f>ROUND(SUM(AU98:AU103),5)</f>
        <v>0</v>
      </c>
      <c r="AV97" s="85">
        <f>ROUND(AZ97*L29,2)</f>
        <v>0</v>
      </c>
      <c r="AW97" s="85">
        <f>ROUND(BA97*L30,2)</f>
        <v>0</v>
      </c>
      <c r="AX97" s="85">
        <f>ROUND(BB97*L29,2)</f>
        <v>0</v>
      </c>
      <c r="AY97" s="85">
        <f>ROUND(BC97*L30,2)</f>
        <v>0</v>
      </c>
      <c r="AZ97" s="85">
        <f>ROUND(SUM(AZ98:AZ103),2)</f>
        <v>0</v>
      </c>
      <c r="BA97" s="85">
        <f>ROUND(SUM(BA98:BA103),2)</f>
        <v>0</v>
      </c>
      <c r="BB97" s="85">
        <f>ROUND(SUM(BB98:BB103),2)</f>
        <v>0</v>
      </c>
      <c r="BC97" s="85">
        <f>ROUND(SUM(BC98:BC103),2)</f>
        <v>0</v>
      </c>
      <c r="BD97" s="87">
        <f>ROUND(SUM(BD98:BD103),2)</f>
        <v>0</v>
      </c>
      <c r="BS97" s="88" t="s">
        <v>80</v>
      </c>
      <c r="BT97" s="88" t="s">
        <v>88</v>
      </c>
      <c r="BU97" s="88" t="s">
        <v>82</v>
      </c>
      <c r="BV97" s="88" t="s">
        <v>83</v>
      </c>
      <c r="BW97" s="88" t="s">
        <v>96</v>
      </c>
      <c r="BX97" s="88" t="s">
        <v>4</v>
      </c>
      <c r="CL97" s="88" t="s">
        <v>1</v>
      </c>
      <c r="CM97" s="88" t="s">
        <v>90</v>
      </c>
    </row>
    <row r="98" spans="1:91" s="4" customFormat="1" ht="16.5" customHeight="1">
      <c r="A98" s="89" t="s">
        <v>91</v>
      </c>
      <c r="B98" s="52"/>
      <c r="C98" s="10"/>
      <c r="D98" s="10"/>
      <c r="E98" s="221" t="s">
        <v>97</v>
      </c>
      <c r="F98" s="221"/>
      <c r="G98" s="221"/>
      <c r="H98" s="221"/>
      <c r="I98" s="221"/>
      <c r="J98" s="10"/>
      <c r="K98" s="221" t="s">
        <v>98</v>
      </c>
      <c r="L98" s="221"/>
      <c r="M98" s="221"/>
      <c r="N98" s="221"/>
      <c r="O98" s="221"/>
      <c r="P98" s="221"/>
      <c r="Q98" s="221"/>
      <c r="R98" s="221"/>
      <c r="S98" s="221"/>
      <c r="T98" s="221"/>
      <c r="U98" s="221"/>
      <c r="V98" s="221"/>
      <c r="W98" s="221"/>
      <c r="X98" s="221"/>
      <c r="Y98" s="221"/>
      <c r="Z98" s="221"/>
      <c r="AA98" s="221"/>
      <c r="AB98" s="221"/>
      <c r="AC98" s="221"/>
      <c r="AD98" s="221"/>
      <c r="AE98" s="221"/>
      <c r="AF98" s="221"/>
      <c r="AG98" s="222">
        <f>'01-0 - Bourací práce'!J32</f>
        <v>0</v>
      </c>
      <c r="AH98" s="223"/>
      <c r="AI98" s="223"/>
      <c r="AJ98" s="223"/>
      <c r="AK98" s="223"/>
      <c r="AL98" s="223"/>
      <c r="AM98" s="223"/>
      <c r="AN98" s="222">
        <f t="shared" si="0"/>
        <v>0</v>
      </c>
      <c r="AO98" s="223"/>
      <c r="AP98" s="223"/>
      <c r="AQ98" s="90" t="s">
        <v>92</v>
      </c>
      <c r="AR98" s="52"/>
      <c r="AS98" s="91">
        <v>0</v>
      </c>
      <c r="AT98" s="92">
        <f t="shared" si="1"/>
        <v>0</v>
      </c>
      <c r="AU98" s="93">
        <f>'01-0 - Bourací práce'!P143</f>
        <v>0</v>
      </c>
      <c r="AV98" s="92">
        <f>'01-0 - Bourací práce'!J35</f>
        <v>0</v>
      </c>
      <c r="AW98" s="92">
        <f>'01-0 - Bourací práce'!J36</f>
        <v>0</v>
      </c>
      <c r="AX98" s="92">
        <f>'01-0 - Bourací práce'!J37</f>
        <v>0</v>
      </c>
      <c r="AY98" s="92">
        <f>'01-0 - Bourací práce'!J38</f>
        <v>0</v>
      </c>
      <c r="AZ98" s="92">
        <f>'01-0 - Bourací práce'!F35</f>
        <v>0</v>
      </c>
      <c r="BA98" s="92">
        <f>'01-0 - Bourací práce'!F36</f>
        <v>0</v>
      </c>
      <c r="BB98" s="92">
        <f>'01-0 - Bourací práce'!F37</f>
        <v>0</v>
      </c>
      <c r="BC98" s="92">
        <f>'01-0 - Bourací práce'!F38</f>
        <v>0</v>
      </c>
      <c r="BD98" s="94">
        <f>'01-0 - Bourací práce'!F39</f>
        <v>0</v>
      </c>
      <c r="BT98" s="26" t="s">
        <v>90</v>
      </c>
      <c r="BV98" s="26" t="s">
        <v>83</v>
      </c>
      <c r="BW98" s="26" t="s">
        <v>99</v>
      </c>
      <c r="BX98" s="26" t="s">
        <v>96</v>
      </c>
      <c r="CL98" s="26" t="s">
        <v>100</v>
      </c>
    </row>
    <row r="99" spans="1:91" s="4" customFormat="1" ht="16.5" customHeight="1">
      <c r="A99" s="89" t="s">
        <v>91</v>
      </c>
      <c r="B99" s="52"/>
      <c r="C99" s="10"/>
      <c r="D99" s="10"/>
      <c r="E99" s="221" t="s">
        <v>101</v>
      </c>
      <c r="F99" s="221"/>
      <c r="G99" s="221"/>
      <c r="H99" s="221"/>
      <c r="I99" s="221"/>
      <c r="J99" s="10"/>
      <c r="K99" s="221" t="s">
        <v>102</v>
      </c>
      <c r="L99" s="221"/>
      <c r="M99" s="221"/>
      <c r="N99" s="221"/>
      <c r="O99" s="221"/>
      <c r="P99" s="221"/>
      <c r="Q99" s="221"/>
      <c r="R99" s="221"/>
      <c r="S99" s="221"/>
      <c r="T99" s="221"/>
      <c r="U99" s="221"/>
      <c r="V99" s="221"/>
      <c r="W99" s="221"/>
      <c r="X99" s="221"/>
      <c r="Y99" s="221"/>
      <c r="Z99" s="221"/>
      <c r="AA99" s="221"/>
      <c r="AB99" s="221"/>
      <c r="AC99" s="221"/>
      <c r="AD99" s="221"/>
      <c r="AE99" s="221"/>
      <c r="AF99" s="221"/>
      <c r="AG99" s="222">
        <f>'01-1 - Architektonicko-st...'!J32</f>
        <v>0</v>
      </c>
      <c r="AH99" s="223"/>
      <c r="AI99" s="223"/>
      <c r="AJ99" s="223"/>
      <c r="AK99" s="223"/>
      <c r="AL99" s="223"/>
      <c r="AM99" s="223"/>
      <c r="AN99" s="222">
        <f t="shared" si="0"/>
        <v>0</v>
      </c>
      <c r="AO99" s="223"/>
      <c r="AP99" s="223"/>
      <c r="AQ99" s="90" t="s">
        <v>92</v>
      </c>
      <c r="AR99" s="52"/>
      <c r="AS99" s="91">
        <v>0</v>
      </c>
      <c r="AT99" s="92">
        <f t="shared" si="1"/>
        <v>0</v>
      </c>
      <c r="AU99" s="93">
        <f>'01-1 - Architektonicko-st...'!P151</f>
        <v>0</v>
      </c>
      <c r="AV99" s="92">
        <f>'01-1 - Architektonicko-st...'!J35</f>
        <v>0</v>
      </c>
      <c r="AW99" s="92">
        <f>'01-1 - Architektonicko-st...'!J36</f>
        <v>0</v>
      </c>
      <c r="AX99" s="92">
        <f>'01-1 - Architektonicko-st...'!J37</f>
        <v>0</v>
      </c>
      <c r="AY99" s="92">
        <f>'01-1 - Architektonicko-st...'!J38</f>
        <v>0</v>
      </c>
      <c r="AZ99" s="92">
        <f>'01-1 - Architektonicko-st...'!F35</f>
        <v>0</v>
      </c>
      <c r="BA99" s="92">
        <f>'01-1 - Architektonicko-st...'!F36</f>
        <v>0</v>
      </c>
      <c r="BB99" s="92">
        <f>'01-1 - Architektonicko-st...'!F37</f>
        <v>0</v>
      </c>
      <c r="BC99" s="92">
        <f>'01-1 - Architektonicko-st...'!F38</f>
        <v>0</v>
      </c>
      <c r="BD99" s="94">
        <f>'01-1 - Architektonicko-st...'!F39</f>
        <v>0</v>
      </c>
      <c r="BT99" s="26" t="s">
        <v>90</v>
      </c>
      <c r="BV99" s="26" t="s">
        <v>83</v>
      </c>
      <c r="BW99" s="26" t="s">
        <v>103</v>
      </c>
      <c r="BX99" s="26" t="s">
        <v>96</v>
      </c>
      <c r="CL99" s="26" t="s">
        <v>100</v>
      </c>
    </row>
    <row r="100" spans="1:91" s="4" customFormat="1" ht="16.5" customHeight="1">
      <c r="A100" s="89" t="s">
        <v>91</v>
      </c>
      <c r="B100" s="52"/>
      <c r="C100" s="10"/>
      <c r="D100" s="10"/>
      <c r="E100" s="221" t="s">
        <v>104</v>
      </c>
      <c r="F100" s="221"/>
      <c r="G100" s="221"/>
      <c r="H100" s="221"/>
      <c r="I100" s="221"/>
      <c r="J100" s="10"/>
      <c r="K100" s="221" t="s">
        <v>105</v>
      </c>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2">
        <f>'014A_A - Zařízení pro vyt...'!J32</f>
        <v>0</v>
      </c>
      <c r="AH100" s="223"/>
      <c r="AI100" s="223"/>
      <c r="AJ100" s="223"/>
      <c r="AK100" s="223"/>
      <c r="AL100" s="223"/>
      <c r="AM100" s="223"/>
      <c r="AN100" s="222">
        <f t="shared" si="0"/>
        <v>0</v>
      </c>
      <c r="AO100" s="223"/>
      <c r="AP100" s="223"/>
      <c r="AQ100" s="90" t="s">
        <v>92</v>
      </c>
      <c r="AR100" s="52"/>
      <c r="AS100" s="91">
        <v>0</v>
      </c>
      <c r="AT100" s="92">
        <f t="shared" si="1"/>
        <v>0</v>
      </c>
      <c r="AU100" s="93">
        <f>'014A_A - Zařízení pro vyt...'!P129</f>
        <v>0</v>
      </c>
      <c r="AV100" s="92">
        <f>'014A_A - Zařízení pro vyt...'!J35</f>
        <v>0</v>
      </c>
      <c r="AW100" s="92">
        <f>'014A_A - Zařízení pro vyt...'!J36</f>
        <v>0</v>
      </c>
      <c r="AX100" s="92">
        <f>'014A_A - Zařízení pro vyt...'!J37</f>
        <v>0</v>
      </c>
      <c r="AY100" s="92">
        <f>'014A_A - Zařízení pro vyt...'!J38</f>
        <v>0</v>
      </c>
      <c r="AZ100" s="92">
        <f>'014A_A - Zařízení pro vyt...'!F35</f>
        <v>0</v>
      </c>
      <c r="BA100" s="92">
        <f>'014A_A - Zařízení pro vyt...'!F36</f>
        <v>0</v>
      </c>
      <c r="BB100" s="92">
        <f>'014A_A - Zařízení pro vyt...'!F37</f>
        <v>0</v>
      </c>
      <c r="BC100" s="92">
        <f>'014A_A - Zařízení pro vyt...'!F38</f>
        <v>0</v>
      </c>
      <c r="BD100" s="94">
        <f>'014A_A - Zařízení pro vyt...'!F39</f>
        <v>0</v>
      </c>
      <c r="BT100" s="26" t="s">
        <v>90</v>
      </c>
      <c r="BV100" s="26" t="s">
        <v>83</v>
      </c>
      <c r="BW100" s="26" t="s">
        <v>106</v>
      </c>
      <c r="BX100" s="26" t="s">
        <v>96</v>
      </c>
      <c r="CL100" s="26" t="s">
        <v>100</v>
      </c>
    </row>
    <row r="101" spans="1:91" s="4" customFormat="1" ht="23.25" customHeight="1">
      <c r="A101" s="89" t="s">
        <v>91</v>
      </c>
      <c r="B101" s="52"/>
      <c r="C101" s="10"/>
      <c r="D101" s="10"/>
      <c r="E101" s="221" t="s">
        <v>107</v>
      </c>
      <c r="F101" s="221"/>
      <c r="G101" s="221"/>
      <c r="H101" s="221"/>
      <c r="I101" s="221"/>
      <c r="J101" s="10"/>
      <c r="K101" s="221" t="s">
        <v>108</v>
      </c>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2">
        <f>'014A_C - Zařízení zdravot...'!J32</f>
        <v>0</v>
      </c>
      <c r="AH101" s="223"/>
      <c r="AI101" s="223"/>
      <c r="AJ101" s="223"/>
      <c r="AK101" s="223"/>
      <c r="AL101" s="223"/>
      <c r="AM101" s="223"/>
      <c r="AN101" s="222">
        <f t="shared" si="0"/>
        <v>0</v>
      </c>
      <c r="AO101" s="223"/>
      <c r="AP101" s="223"/>
      <c r="AQ101" s="90" t="s">
        <v>92</v>
      </c>
      <c r="AR101" s="52"/>
      <c r="AS101" s="91">
        <v>0</v>
      </c>
      <c r="AT101" s="92">
        <f t="shared" si="1"/>
        <v>0</v>
      </c>
      <c r="AU101" s="93">
        <f>'014A_C - Zařízení zdravot...'!P130</f>
        <v>0</v>
      </c>
      <c r="AV101" s="92">
        <f>'014A_C - Zařízení zdravot...'!J35</f>
        <v>0</v>
      </c>
      <c r="AW101" s="92">
        <f>'014A_C - Zařízení zdravot...'!J36</f>
        <v>0</v>
      </c>
      <c r="AX101" s="92">
        <f>'014A_C - Zařízení zdravot...'!J37</f>
        <v>0</v>
      </c>
      <c r="AY101" s="92">
        <f>'014A_C - Zařízení zdravot...'!J38</f>
        <v>0</v>
      </c>
      <c r="AZ101" s="92">
        <f>'014A_C - Zařízení zdravot...'!F35</f>
        <v>0</v>
      </c>
      <c r="BA101" s="92">
        <f>'014A_C - Zařízení zdravot...'!F36</f>
        <v>0</v>
      </c>
      <c r="BB101" s="92">
        <f>'014A_C - Zařízení zdravot...'!F37</f>
        <v>0</v>
      </c>
      <c r="BC101" s="92">
        <f>'014A_C - Zařízení zdravot...'!F38</f>
        <v>0</v>
      </c>
      <c r="BD101" s="94">
        <f>'014A_C - Zařízení zdravot...'!F39</f>
        <v>0</v>
      </c>
      <c r="BT101" s="26" t="s">
        <v>90</v>
      </c>
      <c r="BV101" s="26" t="s">
        <v>83</v>
      </c>
      <c r="BW101" s="26" t="s">
        <v>109</v>
      </c>
      <c r="BX101" s="26" t="s">
        <v>96</v>
      </c>
      <c r="CL101" s="26" t="s">
        <v>100</v>
      </c>
    </row>
    <row r="102" spans="1:91" s="4" customFormat="1" ht="23.25" customHeight="1">
      <c r="A102" s="89" t="s">
        <v>91</v>
      </c>
      <c r="B102" s="52"/>
      <c r="C102" s="10"/>
      <c r="D102" s="10"/>
      <c r="E102" s="221" t="s">
        <v>110</v>
      </c>
      <c r="F102" s="221"/>
      <c r="G102" s="221"/>
      <c r="H102" s="221"/>
      <c r="I102" s="221"/>
      <c r="J102" s="10"/>
      <c r="K102" s="221" t="s">
        <v>111</v>
      </c>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2">
        <f>'014A_D - Zařízení silnopr...'!J32</f>
        <v>0</v>
      </c>
      <c r="AH102" s="223"/>
      <c r="AI102" s="223"/>
      <c r="AJ102" s="223"/>
      <c r="AK102" s="223"/>
      <c r="AL102" s="223"/>
      <c r="AM102" s="223"/>
      <c r="AN102" s="222">
        <f t="shared" si="0"/>
        <v>0</v>
      </c>
      <c r="AO102" s="223"/>
      <c r="AP102" s="223"/>
      <c r="AQ102" s="90" t="s">
        <v>92</v>
      </c>
      <c r="AR102" s="52"/>
      <c r="AS102" s="91">
        <v>0</v>
      </c>
      <c r="AT102" s="92">
        <f t="shared" si="1"/>
        <v>0</v>
      </c>
      <c r="AU102" s="93">
        <f>'014A_D - Zařízení silnopr...'!P127</f>
        <v>0</v>
      </c>
      <c r="AV102" s="92">
        <f>'014A_D - Zařízení silnopr...'!J35</f>
        <v>0</v>
      </c>
      <c r="AW102" s="92">
        <f>'014A_D - Zařízení silnopr...'!J36</f>
        <v>0</v>
      </c>
      <c r="AX102" s="92">
        <f>'014A_D - Zařízení silnopr...'!J37</f>
        <v>0</v>
      </c>
      <c r="AY102" s="92">
        <f>'014A_D - Zařízení silnopr...'!J38</f>
        <v>0</v>
      </c>
      <c r="AZ102" s="92">
        <f>'014A_D - Zařízení silnopr...'!F35</f>
        <v>0</v>
      </c>
      <c r="BA102" s="92">
        <f>'014A_D - Zařízení silnopr...'!F36</f>
        <v>0</v>
      </c>
      <c r="BB102" s="92">
        <f>'014A_D - Zařízení silnopr...'!F37</f>
        <v>0</v>
      </c>
      <c r="BC102" s="92">
        <f>'014A_D - Zařízení silnopr...'!F38</f>
        <v>0</v>
      </c>
      <c r="BD102" s="94">
        <f>'014A_D - Zařízení silnopr...'!F39</f>
        <v>0</v>
      </c>
      <c r="BT102" s="26" t="s">
        <v>90</v>
      </c>
      <c r="BV102" s="26" t="s">
        <v>83</v>
      </c>
      <c r="BW102" s="26" t="s">
        <v>112</v>
      </c>
      <c r="BX102" s="26" t="s">
        <v>96</v>
      </c>
      <c r="CL102" s="26" t="s">
        <v>100</v>
      </c>
    </row>
    <row r="103" spans="1:91" s="4" customFormat="1" ht="16.5" customHeight="1">
      <c r="A103" s="89" t="s">
        <v>91</v>
      </c>
      <c r="B103" s="52"/>
      <c r="C103" s="10"/>
      <c r="D103" s="10"/>
      <c r="E103" s="221" t="s">
        <v>113</v>
      </c>
      <c r="F103" s="221"/>
      <c r="G103" s="221"/>
      <c r="H103" s="221"/>
      <c r="I103" s="221"/>
      <c r="J103" s="10"/>
      <c r="K103" s="221" t="s">
        <v>114</v>
      </c>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2">
        <f>'014A_D1 - Bleskosvod- uzn...'!J32</f>
        <v>0</v>
      </c>
      <c r="AH103" s="223"/>
      <c r="AI103" s="223"/>
      <c r="AJ103" s="223"/>
      <c r="AK103" s="223"/>
      <c r="AL103" s="223"/>
      <c r="AM103" s="223"/>
      <c r="AN103" s="222">
        <f t="shared" si="0"/>
        <v>0</v>
      </c>
      <c r="AO103" s="223"/>
      <c r="AP103" s="223"/>
      <c r="AQ103" s="90" t="s">
        <v>92</v>
      </c>
      <c r="AR103" s="52"/>
      <c r="AS103" s="91">
        <v>0</v>
      </c>
      <c r="AT103" s="92">
        <f t="shared" si="1"/>
        <v>0</v>
      </c>
      <c r="AU103" s="93">
        <f>'014A_D1 - Bleskosvod- uzn...'!P125</f>
        <v>0</v>
      </c>
      <c r="AV103" s="92">
        <f>'014A_D1 - Bleskosvod- uzn...'!J35</f>
        <v>0</v>
      </c>
      <c r="AW103" s="92">
        <f>'014A_D1 - Bleskosvod- uzn...'!J36</f>
        <v>0</v>
      </c>
      <c r="AX103" s="92">
        <f>'014A_D1 - Bleskosvod- uzn...'!J37</f>
        <v>0</v>
      </c>
      <c r="AY103" s="92">
        <f>'014A_D1 - Bleskosvod- uzn...'!J38</f>
        <v>0</v>
      </c>
      <c r="AZ103" s="92">
        <f>'014A_D1 - Bleskosvod- uzn...'!F35</f>
        <v>0</v>
      </c>
      <c r="BA103" s="92">
        <f>'014A_D1 - Bleskosvod- uzn...'!F36</f>
        <v>0</v>
      </c>
      <c r="BB103" s="92">
        <f>'014A_D1 - Bleskosvod- uzn...'!F37</f>
        <v>0</v>
      </c>
      <c r="BC103" s="92">
        <f>'014A_D1 - Bleskosvod- uzn...'!F38</f>
        <v>0</v>
      </c>
      <c r="BD103" s="94">
        <f>'014A_D1 - Bleskosvod- uzn...'!F39</f>
        <v>0</v>
      </c>
      <c r="BT103" s="26" t="s">
        <v>90</v>
      </c>
      <c r="BV103" s="26" t="s">
        <v>83</v>
      </c>
      <c r="BW103" s="26" t="s">
        <v>115</v>
      </c>
      <c r="BX103" s="26" t="s">
        <v>96</v>
      </c>
      <c r="CL103" s="26" t="s">
        <v>100</v>
      </c>
    </row>
    <row r="104" spans="1:91" s="7" customFormat="1" ht="16.5" customHeight="1">
      <c r="B104" s="80"/>
      <c r="C104" s="81"/>
      <c r="D104" s="220" t="s">
        <v>116</v>
      </c>
      <c r="E104" s="220"/>
      <c r="F104" s="220"/>
      <c r="G104" s="220"/>
      <c r="H104" s="220"/>
      <c r="I104" s="82"/>
      <c r="J104" s="220" t="s">
        <v>117</v>
      </c>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6">
        <f>ROUND(SUM(AG105:AG109),2)</f>
        <v>0</v>
      </c>
      <c r="AH104" s="225"/>
      <c r="AI104" s="225"/>
      <c r="AJ104" s="225"/>
      <c r="AK104" s="225"/>
      <c r="AL104" s="225"/>
      <c r="AM104" s="225"/>
      <c r="AN104" s="224">
        <f t="shared" si="0"/>
        <v>0</v>
      </c>
      <c r="AO104" s="225"/>
      <c r="AP104" s="225"/>
      <c r="AQ104" s="83" t="s">
        <v>87</v>
      </c>
      <c r="AR104" s="80"/>
      <c r="AS104" s="84">
        <f>ROUND(SUM(AS105:AS109),2)</f>
        <v>0</v>
      </c>
      <c r="AT104" s="85">
        <f t="shared" si="1"/>
        <v>0</v>
      </c>
      <c r="AU104" s="86">
        <f>ROUND(SUM(AU105:AU109),5)</f>
        <v>0</v>
      </c>
      <c r="AV104" s="85">
        <f>ROUND(AZ104*L29,2)</f>
        <v>0</v>
      </c>
      <c r="AW104" s="85">
        <f>ROUND(BA104*L30,2)</f>
        <v>0</v>
      </c>
      <c r="AX104" s="85">
        <f>ROUND(BB104*L29,2)</f>
        <v>0</v>
      </c>
      <c r="AY104" s="85">
        <f>ROUND(BC104*L30,2)</f>
        <v>0</v>
      </c>
      <c r="AZ104" s="85">
        <f>ROUND(SUM(AZ105:AZ109),2)</f>
        <v>0</v>
      </c>
      <c r="BA104" s="85">
        <f>ROUND(SUM(BA105:BA109),2)</f>
        <v>0</v>
      </c>
      <c r="BB104" s="85">
        <f>ROUND(SUM(BB105:BB109),2)</f>
        <v>0</v>
      </c>
      <c r="BC104" s="85">
        <f>ROUND(SUM(BC105:BC109),2)</f>
        <v>0</v>
      </c>
      <c r="BD104" s="87">
        <f>ROUND(SUM(BD105:BD109),2)</f>
        <v>0</v>
      </c>
      <c r="BS104" s="88" t="s">
        <v>80</v>
      </c>
      <c r="BT104" s="88" t="s">
        <v>88</v>
      </c>
      <c r="BU104" s="88" t="s">
        <v>82</v>
      </c>
      <c r="BV104" s="88" t="s">
        <v>83</v>
      </c>
      <c r="BW104" s="88" t="s">
        <v>118</v>
      </c>
      <c r="BX104" s="88" t="s">
        <v>4</v>
      </c>
      <c r="CL104" s="88" t="s">
        <v>1</v>
      </c>
      <c r="CM104" s="88" t="s">
        <v>90</v>
      </c>
    </row>
    <row r="105" spans="1:91" s="4" customFormat="1" ht="16.5" customHeight="1">
      <c r="A105" s="89" t="s">
        <v>91</v>
      </c>
      <c r="B105" s="52"/>
      <c r="C105" s="10"/>
      <c r="D105" s="10"/>
      <c r="E105" s="221" t="s">
        <v>119</v>
      </c>
      <c r="F105" s="221"/>
      <c r="G105" s="221"/>
      <c r="H105" s="221"/>
      <c r="I105" s="221"/>
      <c r="J105" s="10"/>
      <c r="K105" s="221" t="s">
        <v>120</v>
      </c>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2">
        <f>'014B_B - Zařízení vzducho...'!J32</f>
        <v>0</v>
      </c>
      <c r="AH105" s="223"/>
      <c r="AI105" s="223"/>
      <c r="AJ105" s="223"/>
      <c r="AK105" s="223"/>
      <c r="AL105" s="223"/>
      <c r="AM105" s="223"/>
      <c r="AN105" s="222">
        <f t="shared" si="0"/>
        <v>0</v>
      </c>
      <c r="AO105" s="223"/>
      <c r="AP105" s="223"/>
      <c r="AQ105" s="90" t="s">
        <v>92</v>
      </c>
      <c r="AR105" s="52"/>
      <c r="AS105" s="91">
        <v>0</v>
      </c>
      <c r="AT105" s="92">
        <f t="shared" si="1"/>
        <v>0</v>
      </c>
      <c r="AU105" s="93">
        <f>'014B_B - Zařízení vzducho...'!P131</f>
        <v>0</v>
      </c>
      <c r="AV105" s="92">
        <f>'014B_B - Zařízení vzducho...'!J35</f>
        <v>0</v>
      </c>
      <c r="AW105" s="92">
        <f>'014B_B - Zařízení vzducho...'!J36</f>
        <v>0</v>
      </c>
      <c r="AX105" s="92">
        <f>'014B_B - Zařízení vzducho...'!J37</f>
        <v>0</v>
      </c>
      <c r="AY105" s="92">
        <f>'014B_B - Zařízení vzducho...'!J38</f>
        <v>0</v>
      </c>
      <c r="AZ105" s="92">
        <f>'014B_B - Zařízení vzducho...'!F35</f>
        <v>0</v>
      </c>
      <c r="BA105" s="92">
        <f>'014B_B - Zařízení vzducho...'!F36</f>
        <v>0</v>
      </c>
      <c r="BB105" s="92">
        <f>'014B_B - Zařízení vzducho...'!F37</f>
        <v>0</v>
      </c>
      <c r="BC105" s="92">
        <f>'014B_B - Zařízení vzducho...'!F38</f>
        <v>0</v>
      </c>
      <c r="BD105" s="94">
        <f>'014B_B - Zařízení vzducho...'!F39</f>
        <v>0</v>
      </c>
      <c r="BT105" s="26" t="s">
        <v>90</v>
      </c>
      <c r="BV105" s="26" t="s">
        <v>83</v>
      </c>
      <c r="BW105" s="26" t="s">
        <v>121</v>
      </c>
      <c r="BX105" s="26" t="s">
        <v>118</v>
      </c>
      <c r="CL105" s="26" t="s">
        <v>100</v>
      </c>
    </row>
    <row r="106" spans="1:91" s="4" customFormat="1" ht="23.25" customHeight="1">
      <c r="A106" s="89" t="s">
        <v>91</v>
      </c>
      <c r="B106" s="52"/>
      <c r="C106" s="10"/>
      <c r="D106" s="10"/>
      <c r="E106" s="221" t="s">
        <v>122</v>
      </c>
      <c r="F106" s="221"/>
      <c r="G106" s="221"/>
      <c r="H106" s="221"/>
      <c r="I106" s="221"/>
      <c r="J106" s="10"/>
      <c r="K106" s="221" t="s">
        <v>123</v>
      </c>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2">
        <f>'014B_C - Zařízení zdravot...'!J32</f>
        <v>0</v>
      </c>
      <c r="AH106" s="223"/>
      <c r="AI106" s="223"/>
      <c r="AJ106" s="223"/>
      <c r="AK106" s="223"/>
      <c r="AL106" s="223"/>
      <c r="AM106" s="223"/>
      <c r="AN106" s="222">
        <f t="shared" si="0"/>
        <v>0</v>
      </c>
      <c r="AO106" s="223"/>
      <c r="AP106" s="223"/>
      <c r="AQ106" s="90" t="s">
        <v>92</v>
      </c>
      <c r="AR106" s="52"/>
      <c r="AS106" s="91">
        <v>0</v>
      </c>
      <c r="AT106" s="92">
        <f t="shared" si="1"/>
        <v>0</v>
      </c>
      <c r="AU106" s="93">
        <f>'014B_C - Zařízení zdravot...'!P131</f>
        <v>0</v>
      </c>
      <c r="AV106" s="92">
        <f>'014B_C - Zařízení zdravot...'!J35</f>
        <v>0</v>
      </c>
      <c r="AW106" s="92">
        <f>'014B_C - Zařízení zdravot...'!J36</f>
        <v>0</v>
      </c>
      <c r="AX106" s="92">
        <f>'014B_C - Zařízení zdravot...'!J37</f>
        <v>0</v>
      </c>
      <c r="AY106" s="92">
        <f>'014B_C - Zařízení zdravot...'!J38</f>
        <v>0</v>
      </c>
      <c r="AZ106" s="92">
        <f>'014B_C - Zařízení zdravot...'!F35</f>
        <v>0</v>
      </c>
      <c r="BA106" s="92">
        <f>'014B_C - Zařízení zdravot...'!F36</f>
        <v>0</v>
      </c>
      <c r="BB106" s="92">
        <f>'014B_C - Zařízení zdravot...'!F37</f>
        <v>0</v>
      </c>
      <c r="BC106" s="92">
        <f>'014B_C - Zařízení zdravot...'!F38</f>
        <v>0</v>
      </c>
      <c r="BD106" s="94">
        <f>'014B_C - Zařízení zdravot...'!F39</f>
        <v>0</v>
      </c>
      <c r="BT106" s="26" t="s">
        <v>90</v>
      </c>
      <c r="BV106" s="26" t="s">
        <v>83</v>
      </c>
      <c r="BW106" s="26" t="s">
        <v>124</v>
      </c>
      <c r="BX106" s="26" t="s">
        <v>118</v>
      </c>
      <c r="CL106" s="26" t="s">
        <v>100</v>
      </c>
    </row>
    <row r="107" spans="1:91" s="4" customFormat="1" ht="23.25" customHeight="1">
      <c r="A107" s="89" t="s">
        <v>91</v>
      </c>
      <c r="B107" s="52"/>
      <c r="C107" s="10"/>
      <c r="D107" s="10"/>
      <c r="E107" s="221" t="s">
        <v>125</v>
      </c>
      <c r="F107" s="221"/>
      <c r="G107" s="221"/>
      <c r="H107" s="221"/>
      <c r="I107" s="221"/>
      <c r="J107" s="10"/>
      <c r="K107" s="221" t="s">
        <v>126</v>
      </c>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2">
        <f>'014B_D - Zařízení silnopr...'!J32</f>
        <v>0</v>
      </c>
      <c r="AH107" s="223"/>
      <c r="AI107" s="223"/>
      <c r="AJ107" s="223"/>
      <c r="AK107" s="223"/>
      <c r="AL107" s="223"/>
      <c r="AM107" s="223"/>
      <c r="AN107" s="222">
        <f t="shared" si="0"/>
        <v>0</v>
      </c>
      <c r="AO107" s="223"/>
      <c r="AP107" s="223"/>
      <c r="AQ107" s="90" t="s">
        <v>92</v>
      </c>
      <c r="AR107" s="52"/>
      <c r="AS107" s="91">
        <v>0</v>
      </c>
      <c r="AT107" s="92">
        <f t="shared" si="1"/>
        <v>0</v>
      </c>
      <c r="AU107" s="93">
        <f>'014B_D - Zařízení silnopr...'!P125</f>
        <v>0</v>
      </c>
      <c r="AV107" s="92">
        <f>'014B_D - Zařízení silnopr...'!J35</f>
        <v>0</v>
      </c>
      <c r="AW107" s="92">
        <f>'014B_D - Zařízení silnopr...'!J36</f>
        <v>0</v>
      </c>
      <c r="AX107" s="92">
        <f>'014B_D - Zařízení silnopr...'!J37</f>
        <v>0</v>
      </c>
      <c r="AY107" s="92">
        <f>'014B_D - Zařízení silnopr...'!J38</f>
        <v>0</v>
      </c>
      <c r="AZ107" s="92">
        <f>'014B_D - Zařízení silnopr...'!F35</f>
        <v>0</v>
      </c>
      <c r="BA107" s="92">
        <f>'014B_D - Zařízení silnopr...'!F36</f>
        <v>0</v>
      </c>
      <c r="BB107" s="92">
        <f>'014B_D - Zařízení silnopr...'!F37</f>
        <v>0</v>
      </c>
      <c r="BC107" s="92">
        <f>'014B_D - Zařízení silnopr...'!F38</f>
        <v>0</v>
      </c>
      <c r="BD107" s="94">
        <f>'014B_D - Zařízení silnopr...'!F39</f>
        <v>0</v>
      </c>
      <c r="BT107" s="26" t="s">
        <v>90</v>
      </c>
      <c r="BV107" s="26" t="s">
        <v>83</v>
      </c>
      <c r="BW107" s="26" t="s">
        <v>127</v>
      </c>
      <c r="BX107" s="26" t="s">
        <v>118</v>
      </c>
      <c r="CL107" s="26" t="s">
        <v>100</v>
      </c>
    </row>
    <row r="108" spans="1:91" s="4" customFormat="1" ht="23.25" customHeight="1">
      <c r="A108" s="89" t="s">
        <v>91</v>
      </c>
      <c r="B108" s="52"/>
      <c r="C108" s="10"/>
      <c r="D108" s="10"/>
      <c r="E108" s="221" t="s">
        <v>128</v>
      </c>
      <c r="F108" s="221"/>
      <c r="G108" s="221"/>
      <c r="H108" s="221"/>
      <c r="I108" s="221"/>
      <c r="J108" s="10"/>
      <c r="K108" s="221" t="s">
        <v>129</v>
      </c>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2">
        <f>'014B_E - Zařízení slabopr...'!J32</f>
        <v>0</v>
      </c>
      <c r="AH108" s="223"/>
      <c r="AI108" s="223"/>
      <c r="AJ108" s="223"/>
      <c r="AK108" s="223"/>
      <c r="AL108" s="223"/>
      <c r="AM108" s="223"/>
      <c r="AN108" s="222">
        <f t="shared" si="0"/>
        <v>0</v>
      </c>
      <c r="AO108" s="223"/>
      <c r="AP108" s="223"/>
      <c r="AQ108" s="90" t="s">
        <v>92</v>
      </c>
      <c r="AR108" s="52"/>
      <c r="AS108" s="91">
        <v>0</v>
      </c>
      <c r="AT108" s="92">
        <f t="shared" si="1"/>
        <v>0</v>
      </c>
      <c r="AU108" s="93">
        <f>'014B_E - Zařízení slabopr...'!P132</f>
        <v>0</v>
      </c>
      <c r="AV108" s="92">
        <f>'014B_E - Zařízení slabopr...'!J35</f>
        <v>0</v>
      </c>
      <c r="AW108" s="92">
        <f>'014B_E - Zařízení slabopr...'!J36</f>
        <v>0</v>
      </c>
      <c r="AX108" s="92">
        <f>'014B_E - Zařízení slabopr...'!J37</f>
        <v>0</v>
      </c>
      <c r="AY108" s="92">
        <f>'014B_E - Zařízení slabopr...'!J38</f>
        <v>0</v>
      </c>
      <c r="AZ108" s="92">
        <f>'014B_E - Zařízení slabopr...'!F35</f>
        <v>0</v>
      </c>
      <c r="BA108" s="92">
        <f>'014B_E - Zařízení slabopr...'!F36</f>
        <v>0</v>
      </c>
      <c r="BB108" s="92">
        <f>'014B_E - Zařízení slabopr...'!F37</f>
        <v>0</v>
      </c>
      <c r="BC108" s="92">
        <f>'014B_E - Zařízení slabopr...'!F38</f>
        <v>0</v>
      </c>
      <c r="BD108" s="94">
        <f>'014B_E - Zařízení slabopr...'!F39</f>
        <v>0</v>
      </c>
      <c r="BT108" s="26" t="s">
        <v>90</v>
      </c>
      <c r="BV108" s="26" t="s">
        <v>83</v>
      </c>
      <c r="BW108" s="26" t="s">
        <v>130</v>
      </c>
      <c r="BX108" s="26" t="s">
        <v>118</v>
      </c>
      <c r="CL108" s="26" t="s">
        <v>100</v>
      </c>
    </row>
    <row r="109" spans="1:91" s="4" customFormat="1" ht="23.25" customHeight="1">
      <c r="A109" s="89" t="s">
        <v>91</v>
      </c>
      <c r="B109" s="52"/>
      <c r="C109" s="10"/>
      <c r="D109" s="10"/>
      <c r="E109" s="221" t="s">
        <v>131</v>
      </c>
      <c r="F109" s="221"/>
      <c r="G109" s="221"/>
      <c r="H109" s="221"/>
      <c r="I109" s="221"/>
      <c r="J109" s="10"/>
      <c r="K109" s="221" t="s">
        <v>132</v>
      </c>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2">
        <f>'014B_F - Rozvod stlačenéh...'!J32</f>
        <v>0</v>
      </c>
      <c r="AH109" s="223"/>
      <c r="AI109" s="223"/>
      <c r="AJ109" s="223"/>
      <c r="AK109" s="223"/>
      <c r="AL109" s="223"/>
      <c r="AM109" s="223"/>
      <c r="AN109" s="222">
        <f t="shared" si="0"/>
        <v>0</v>
      </c>
      <c r="AO109" s="223"/>
      <c r="AP109" s="223"/>
      <c r="AQ109" s="90" t="s">
        <v>92</v>
      </c>
      <c r="AR109" s="52"/>
      <c r="AS109" s="91">
        <v>0</v>
      </c>
      <c r="AT109" s="92">
        <f t="shared" si="1"/>
        <v>0</v>
      </c>
      <c r="AU109" s="93">
        <f>'014B_F - Rozvod stlačenéh...'!P123</f>
        <v>0</v>
      </c>
      <c r="AV109" s="92">
        <f>'014B_F - Rozvod stlačenéh...'!J35</f>
        <v>0</v>
      </c>
      <c r="AW109" s="92">
        <f>'014B_F - Rozvod stlačenéh...'!J36</f>
        <v>0</v>
      </c>
      <c r="AX109" s="92">
        <f>'014B_F - Rozvod stlačenéh...'!J37</f>
        <v>0</v>
      </c>
      <c r="AY109" s="92">
        <f>'014B_F - Rozvod stlačenéh...'!J38</f>
        <v>0</v>
      </c>
      <c r="AZ109" s="92">
        <f>'014B_F - Rozvod stlačenéh...'!F35</f>
        <v>0</v>
      </c>
      <c r="BA109" s="92">
        <f>'014B_F - Rozvod stlačenéh...'!F36</f>
        <v>0</v>
      </c>
      <c r="BB109" s="92">
        <f>'014B_F - Rozvod stlačenéh...'!F37</f>
        <v>0</v>
      </c>
      <c r="BC109" s="92">
        <f>'014B_F - Rozvod stlačenéh...'!F38</f>
        <v>0</v>
      </c>
      <c r="BD109" s="94">
        <f>'014B_F - Rozvod stlačenéh...'!F39</f>
        <v>0</v>
      </c>
      <c r="BT109" s="26" t="s">
        <v>90</v>
      </c>
      <c r="BV109" s="26" t="s">
        <v>83</v>
      </c>
      <c r="BW109" s="26" t="s">
        <v>133</v>
      </c>
      <c r="BX109" s="26" t="s">
        <v>118</v>
      </c>
      <c r="CL109" s="26" t="s">
        <v>134</v>
      </c>
    </row>
    <row r="110" spans="1:91" s="7" customFormat="1" ht="24.75" customHeight="1">
      <c r="B110" s="80"/>
      <c r="C110" s="81"/>
      <c r="D110" s="220" t="s">
        <v>135</v>
      </c>
      <c r="E110" s="220"/>
      <c r="F110" s="220"/>
      <c r="G110" s="220"/>
      <c r="H110" s="220"/>
      <c r="I110" s="82"/>
      <c r="J110" s="220" t="s">
        <v>136</v>
      </c>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6">
        <f>ROUND(SUM(AG111:AG113),2)</f>
        <v>0</v>
      </c>
      <c r="AH110" s="225"/>
      <c r="AI110" s="225"/>
      <c r="AJ110" s="225"/>
      <c r="AK110" s="225"/>
      <c r="AL110" s="225"/>
      <c r="AM110" s="225"/>
      <c r="AN110" s="224">
        <f t="shared" si="0"/>
        <v>0</v>
      </c>
      <c r="AO110" s="225"/>
      <c r="AP110" s="225"/>
      <c r="AQ110" s="83" t="s">
        <v>137</v>
      </c>
      <c r="AR110" s="80"/>
      <c r="AS110" s="84">
        <f>ROUND(SUM(AS111:AS113),2)</f>
        <v>0</v>
      </c>
      <c r="AT110" s="85">
        <f t="shared" si="1"/>
        <v>0</v>
      </c>
      <c r="AU110" s="86">
        <f>ROUND(SUM(AU111:AU113),5)</f>
        <v>0</v>
      </c>
      <c r="AV110" s="85">
        <f>ROUND(AZ110*L29,2)</f>
        <v>0</v>
      </c>
      <c r="AW110" s="85">
        <f>ROUND(BA110*L30,2)</f>
        <v>0</v>
      </c>
      <c r="AX110" s="85">
        <f>ROUND(BB110*L29,2)</f>
        <v>0</v>
      </c>
      <c r="AY110" s="85">
        <f>ROUND(BC110*L30,2)</f>
        <v>0</v>
      </c>
      <c r="AZ110" s="85">
        <f>ROUND(SUM(AZ111:AZ113),2)</f>
        <v>0</v>
      </c>
      <c r="BA110" s="85">
        <f>ROUND(SUM(BA111:BA113),2)</f>
        <v>0</v>
      </c>
      <c r="BB110" s="85">
        <f>ROUND(SUM(BB111:BB113),2)</f>
        <v>0</v>
      </c>
      <c r="BC110" s="85">
        <f>ROUND(SUM(BC111:BC113),2)</f>
        <v>0</v>
      </c>
      <c r="BD110" s="87">
        <f>ROUND(SUM(BD111:BD113),2)</f>
        <v>0</v>
      </c>
      <c r="BS110" s="88" t="s">
        <v>80</v>
      </c>
      <c r="BT110" s="88" t="s">
        <v>88</v>
      </c>
      <c r="BU110" s="88" t="s">
        <v>82</v>
      </c>
      <c r="BV110" s="88" t="s">
        <v>83</v>
      </c>
      <c r="BW110" s="88" t="s">
        <v>138</v>
      </c>
      <c r="BX110" s="88" t="s">
        <v>4</v>
      </c>
      <c r="CL110" s="88" t="s">
        <v>1</v>
      </c>
      <c r="CM110" s="88" t="s">
        <v>90</v>
      </c>
    </row>
    <row r="111" spans="1:91" s="4" customFormat="1" ht="16.5" customHeight="1">
      <c r="A111" s="89" t="s">
        <v>91</v>
      </c>
      <c r="B111" s="52"/>
      <c r="C111" s="10"/>
      <c r="D111" s="10"/>
      <c r="E111" s="221" t="s">
        <v>139</v>
      </c>
      <c r="F111" s="221"/>
      <c r="G111" s="221"/>
      <c r="H111" s="221"/>
      <c r="I111" s="221"/>
      <c r="J111" s="10"/>
      <c r="K111" s="221" t="s">
        <v>140</v>
      </c>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2">
        <f>'IO-01a - Zpevněné plochy'!J32</f>
        <v>0</v>
      </c>
      <c r="AH111" s="223"/>
      <c r="AI111" s="223"/>
      <c r="AJ111" s="223"/>
      <c r="AK111" s="223"/>
      <c r="AL111" s="223"/>
      <c r="AM111" s="223"/>
      <c r="AN111" s="222">
        <f t="shared" si="0"/>
        <v>0</v>
      </c>
      <c r="AO111" s="223"/>
      <c r="AP111" s="223"/>
      <c r="AQ111" s="90" t="s">
        <v>92</v>
      </c>
      <c r="AR111" s="52"/>
      <c r="AS111" s="91">
        <v>0</v>
      </c>
      <c r="AT111" s="92">
        <f t="shared" si="1"/>
        <v>0</v>
      </c>
      <c r="AU111" s="93">
        <f>'IO-01a - Zpevněné plochy'!P126</f>
        <v>0</v>
      </c>
      <c r="AV111" s="92">
        <f>'IO-01a - Zpevněné plochy'!J35</f>
        <v>0</v>
      </c>
      <c r="AW111" s="92">
        <f>'IO-01a - Zpevněné plochy'!J36</f>
        <v>0</v>
      </c>
      <c r="AX111" s="92">
        <f>'IO-01a - Zpevněné plochy'!J37</f>
        <v>0</v>
      </c>
      <c r="AY111" s="92">
        <f>'IO-01a - Zpevněné plochy'!J38</f>
        <v>0</v>
      </c>
      <c r="AZ111" s="92">
        <f>'IO-01a - Zpevněné plochy'!F35</f>
        <v>0</v>
      </c>
      <c r="BA111" s="92">
        <f>'IO-01a - Zpevněné plochy'!F36</f>
        <v>0</v>
      </c>
      <c r="BB111" s="92">
        <f>'IO-01a - Zpevněné plochy'!F37</f>
        <v>0</v>
      </c>
      <c r="BC111" s="92">
        <f>'IO-01a - Zpevněné plochy'!F38</f>
        <v>0</v>
      </c>
      <c r="BD111" s="94">
        <f>'IO-01a - Zpevněné plochy'!F39</f>
        <v>0</v>
      </c>
      <c r="BT111" s="26" t="s">
        <v>90</v>
      </c>
      <c r="BV111" s="26" t="s">
        <v>83</v>
      </c>
      <c r="BW111" s="26" t="s">
        <v>141</v>
      </c>
      <c r="BX111" s="26" t="s">
        <v>138</v>
      </c>
      <c r="CL111" s="26" t="s">
        <v>142</v>
      </c>
    </row>
    <row r="112" spans="1:91" s="4" customFormat="1" ht="16.5" customHeight="1">
      <c r="A112" s="89" t="s">
        <v>91</v>
      </c>
      <c r="B112" s="52"/>
      <c r="C112" s="10"/>
      <c r="D112" s="10"/>
      <c r="E112" s="221" t="s">
        <v>143</v>
      </c>
      <c r="F112" s="221"/>
      <c r="G112" s="221"/>
      <c r="H112" s="221"/>
      <c r="I112" s="221"/>
      <c r="J112" s="10"/>
      <c r="K112" s="221" t="s">
        <v>144</v>
      </c>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2">
        <f>'IO-01b - Terénní úpravy'!J32</f>
        <v>0</v>
      </c>
      <c r="AH112" s="223"/>
      <c r="AI112" s="223"/>
      <c r="AJ112" s="223"/>
      <c r="AK112" s="223"/>
      <c r="AL112" s="223"/>
      <c r="AM112" s="223"/>
      <c r="AN112" s="222">
        <f t="shared" si="0"/>
        <v>0</v>
      </c>
      <c r="AO112" s="223"/>
      <c r="AP112" s="223"/>
      <c r="AQ112" s="90" t="s">
        <v>92</v>
      </c>
      <c r="AR112" s="52"/>
      <c r="AS112" s="91">
        <v>0</v>
      </c>
      <c r="AT112" s="92">
        <f t="shared" si="1"/>
        <v>0</v>
      </c>
      <c r="AU112" s="93">
        <f>'IO-01b - Terénní úpravy'!P121</f>
        <v>0</v>
      </c>
      <c r="AV112" s="92">
        <f>'IO-01b - Terénní úpravy'!J35</f>
        <v>0</v>
      </c>
      <c r="AW112" s="92">
        <f>'IO-01b - Terénní úpravy'!J36</f>
        <v>0</v>
      </c>
      <c r="AX112" s="92">
        <f>'IO-01b - Terénní úpravy'!J37</f>
        <v>0</v>
      </c>
      <c r="AY112" s="92">
        <f>'IO-01b - Terénní úpravy'!J38</f>
        <v>0</v>
      </c>
      <c r="AZ112" s="92">
        <f>'IO-01b - Terénní úpravy'!F35</f>
        <v>0</v>
      </c>
      <c r="BA112" s="92">
        <f>'IO-01b - Terénní úpravy'!F36</f>
        <v>0</v>
      </c>
      <c r="BB112" s="92">
        <f>'IO-01b - Terénní úpravy'!F37</f>
        <v>0</v>
      </c>
      <c r="BC112" s="92">
        <f>'IO-01b - Terénní úpravy'!F38</f>
        <v>0</v>
      </c>
      <c r="BD112" s="94">
        <f>'IO-01b - Terénní úpravy'!F39</f>
        <v>0</v>
      </c>
      <c r="BT112" s="26" t="s">
        <v>90</v>
      </c>
      <c r="BV112" s="26" t="s">
        <v>83</v>
      </c>
      <c r="BW112" s="26" t="s">
        <v>145</v>
      </c>
      <c r="BX112" s="26" t="s">
        <v>138</v>
      </c>
      <c r="CL112" s="26" t="s">
        <v>146</v>
      </c>
    </row>
    <row r="113" spans="1:91" s="4" customFormat="1" ht="16.5" customHeight="1">
      <c r="A113" s="89" t="s">
        <v>91</v>
      </c>
      <c r="B113" s="52"/>
      <c r="C113" s="10"/>
      <c r="D113" s="10"/>
      <c r="E113" s="221" t="s">
        <v>147</v>
      </c>
      <c r="F113" s="221"/>
      <c r="G113" s="221"/>
      <c r="H113" s="221"/>
      <c r="I113" s="221"/>
      <c r="J113" s="10"/>
      <c r="K113" s="221" t="s">
        <v>148</v>
      </c>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2">
        <f>'IO-01c - Oplocení'!J32</f>
        <v>0</v>
      </c>
      <c r="AH113" s="223"/>
      <c r="AI113" s="223"/>
      <c r="AJ113" s="223"/>
      <c r="AK113" s="223"/>
      <c r="AL113" s="223"/>
      <c r="AM113" s="223"/>
      <c r="AN113" s="222">
        <f t="shared" si="0"/>
        <v>0</v>
      </c>
      <c r="AO113" s="223"/>
      <c r="AP113" s="223"/>
      <c r="AQ113" s="90" t="s">
        <v>92</v>
      </c>
      <c r="AR113" s="52"/>
      <c r="AS113" s="91">
        <v>0</v>
      </c>
      <c r="AT113" s="92">
        <f t="shared" si="1"/>
        <v>0</v>
      </c>
      <c r="AU113" s="93">
        <f>'IO-01c - Oplocení'!P128</f>
        <v>0</v>
      </c>
      <c r="AV113" s="92">
        <f>'IO-01c - Oplocení'!J35</f>
        <v>0</v>
      </c>
      <c r="AW113" s="92">
        <f>'IO-01c - Oplocení'!J36</f>
        <v>0</v>
      </c>
      <c r="AX113" s="92">
        <f>'IO-01c - Oplocení'!J37</f>
        <v>0</v>
      </c>
      <c r="AY113" s="92">
        <f>'IO-01c - Oplocení'!J38</f>
        <v>0</v>
      </c>
      <c r="AZ113" s="92">
        <f>'IO-01c - Oplocení'!F35</f>
        <v>0</v>
      </c>
      <c r="BA113" s="92">
        <f>'IO-01c - Oplocení'!F36</f>
        <v>0</v>
      </c>
      <c r="BB113" s="92">
        <f>'IO-01c - Oplocení'!F37</f>
        <v>0</v>
      </c>
      <c r="BC113" s="92">
        <f>'IO-01c - Oplocení'!F38</f>
        <v>0</v>
      </c>
      <c r="BD113" s="94">
        <f>'IO-01c - Oplocení'!F39</f>
        <v>0</v>
      </c>
      <c r="BT113" s="26" t="s">
        <v>90</v>
      </c>
      <c r="BV113" s="26" t="s">
        <v>83</v>
      </c>
      <c r="BW113" s="26" t="s">
        <v>149</v>
      </c>
      <c r="BX113" s="26" t="s">
        <v>138</v>
      </c>
      <c r="CL113" s="26" t="s">
        <v>150</v>
      </c>
    </row>
    <row r="114" spans="1:91" s="7" customFormat="1" ht="16.5" customHeight="1">
      <c r="B114" s="80"/>
      <c r="C114" s="81"/>
      <c r="D114" s="220" t="s">
        <v>151</v>
      </c>
      <c r="E114" s="220"/>
      <c r="F114" s="220"/>
      <c r="G114" s="220"/>
      <c r="H114" s="220"/>
      <c r="I114" s="82"/>
      <c r="J114" s="220" t="s">
        <v>152</v>
      </c>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6">
        <f>ROUND(AG115,2)</f>
        <v>0</v>
      </c>
      <c r="AH114" s="225"/>
      <c r="AI114" s="225"/>
      <c r="AJ114" s="225"/>
      <c r="AK114" s="225"/>
      <c r="AL114" s="225"/>
      <c r="AM114" s="225"/>
      <c r="AN114" s="224">
        <f t="shared" si="0"/>
        <v>0</v>
      </c>
      <c r="AO114" s="225"/>
      <c r="AP114" s="225"/>
      <c r="AQ114" s="83" t="s">
        <v>137</v>
      </c>
      <c r="AR114" s="80"/>
      <c r="AS114" s="84">
        <f>ROUND(AS115,2)</f>
        <v>0</v>
      </c>
      <c r="AT114" s="85">
        <f t="shared" si="1"/>
        <v>0</v>
      </c>
      <c r="AU114" s="86">
        <f>ROUND(AU115,5)</f>
        <v>0</v>
      </c>
      <c r="AV114" s="85">
        <f>ROUND(AZ114*L29,2)</f>
        <v>0</v>
      </c>
      <c r="AW114" s="85">
        <f>ROUND(BA114*L30,2)</f>
        <v>0</v>
      </c>
      <c r="AX114" s="85">
        <f>ROUND(BB114*L29,2)</f>
        <v>0</v>
      </c>
      <c r="AY114" s="85">
        <f>ROUND(BC114*L30,2)</f>
        <v>0</v>
      </c>
      <c r="AZ114" s="85">
        <f>ROUND(AZ115,2)</f>
        <v>0</v>
      </c>
      <c r="BA114" s="85">
        <f>ROUND(BA115,2)</f>
        <v>0</v>
      </c>
      <c r="BB114" s="85">
        <f>ROUND(BB115,2)</f>
        <v>0</v>
      </c>
      <c r="BC114" s="85">
        <f>ROUND(BC115,2)</f>
        <v>0</v>
      </c>
      <c r="BD114" s="87">
        <f>ROUND(BD115,2)</f>
        <v>0</v>
      </c>
      <c r="BS114" s="88" t="s">
        <v>80</v>
      </c>
      <c r="BT114" s="88" t="s">
        <v>88</v>
      </c>
      <c r="BU114" s="88" t="s">
        <v>82</v>
      </c>
      <c r="BV114" s="88" t="s">
        <v>83</v>
      </c>
      <c r="BW114" s="88" t="s">
        <v>153</v>
      </c>
      <c r="BX114" s="88" t="s">
        <v>4</v>
      </c>
      <c r="CL114" s="88" t="s">
        <v>1</v>
      </c>
      <c r="CM114" s="88" t="s">
        <v>90</v>
      </c>
    </row>
    <row r="115" spans="1:91" s="4" customFormat="1" ht="16.5" customHeight="1">
      <c r="A115" s="89" t="s">
        <v>91</v>
      </c>
      <c r="B115" s="52"/>
      <c r="C115" s="10"/>
      <c r="D115" s="10"/>
      <c r="E115" s="221" t="s">
        <v>151</v>
      </c>
      <c r="F115" s="221"/>
      <c r="G115" s="221"/>
      <c r="H115" s="221"/>
      <c r="I115" s="221"/>
      <c r="J115" s="10"/>
      <c r="K115" s="221" t="s">
        <v>152</v>
      </c>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2">
        <f>'IO-02 - Areálový venkovní...'!J32</f>
        <v>0</v>
      </c>
      <c r="AH115" s="223"/>
      <c r="AI115" s="223"/>
      <c r="AJ115" s="223"/>
      <c r="AK115" s="223"/>
      <c r="AL115" s="223"/>
      <c r="AM115" s="223"/>
      <c r="AN115" s="222">
        <f t="shared" si="0"/>
        <v>0</v>
      </c>
      <c r="AO115" s="223"/>
      <c r="AP115" s="223"/>
      <c r="AQ115" s="90" t="s">
        <v>92</v>
      </c>
      <c r="AR115" s="52"/>
      <c r="AS115" s="91">
        <v>0</v>
      </c>
      <c r="AT115" s="92">
        <f t="shared" si="1"/>
        <v>0</v>
      </c>
      <c r="AU115" s="93">
        <f>'IO-02 - Areálový venkovní...'!P129</f>
        <v>0</v>
      </c>
      <c r="AV115" s="92">
        <f>'IO-02 - Areálový venkovní...'!J35</f>
        <v>0</v>
      </c>
      <c r="AW115" s="92">
        <f>'IO-02 - Areálový venkovní...'!J36</f>
        <v>0</v>
      </c>
      <c r="AX115" s="92">
        <f>'IO-02 - Areálový venkovní...'!J37</f>
        <v>0</v>
      </c>
      <c r="AY115" s="92">
        <f>'IO-02 - Areálový venkovní...'!J38</f>
        <v>0</v>
      </c>
      <c r="AZ115" s="92">
        <f>'IO-02 - Areálový venkovní...'!F35</f>
        <v>0</v>
      </c>
      <c r="BA115" s="92">
        <f>'IO-02 - Areálový venkovní...'!F36</f>
        <v>0</v>
      </c>
      <c r="BB115" s="92">
        <f>'IO-02 - Areálový venkovní...'!F37</f>
        <v>0</v>
      </c>
      <c r="BC115" s="92">
        <f>'IO-02 - Areálový venkovní...'!F38</f>
        <v>0</v>
      </c>
      <c r="BD115" s="94">
        <f>'IO-02 - Areálový venkovní...'!F39</f>
        <v>0</v>
      </c>
      <c r="BT115" s="26" t="s">
        <v>90</v>
      </c>
      <c r="BV115" s="26" t="s">
        <v>83</v>
      </c>
      <c r="BW115" s="26" t="s">
        <v>154</v>
      </c>
      <c r="BX115" s="26" t="s">
        <v>153</v>
      </c>
      <c r="CL115" s="26" t="s">
        <v>155</v>
      </c>
    </row>
    <row r="116" spans="1:91" s="7" customFormat="1" ht="16.5" customHeight="1">
      <c r="B116" s="80"/>
      <c r="C116" s="81"/>
      <c r="D116" s="220" t="s">
        <v>156</v>
      </c>
      <c r="E116" s="220"/>
      <c r="F116" s="220"/>
      <c r="G116" s="220"/>
      <c r="H116" s="220"/>
      <c r="I116" s="82"/>
      <c r="J116" s="220" t="s">
        <v>157</v>
      </c>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6">
        <f>ROUND(AG117,2)</f>
        <v>0</v>
      </c>
      <c r="AH116" s="225"/>
      <c r="AI116" s="225"/>
      <c r="AJ116" s="225"/>
      <c r="AK116" s="225"/>
      <c r="AL116" s="225"/>
      <c r="AM116" s="225"/>
      <c r="AN116" s="224">
        <f t="shared" si="0"/>
        <v>0</v>
      </c>
      <c r="AO116" s="225"/>
      <c r="AP116" s="225"/>
      <c r="AQ116" s="83" t="s">
        <v>137</v>
      </c>
      <c r="AR116" s="80"/>
      <c r="AS116" s="84">
        <f>ROUND(AS117,2)</f>
        <v>0</v>
      </c>
      <c r="AT116" s="85">
        <f t="shared" si="1"/>
        <v>0</v>
      </c>
      <c r="AU116" s="86">
        <f>ROUND(AU117,5)</f>
        <v>0</v>
      </c>
      <c r="AV116" s="85">
        <f>ROUND(AZ116*L29,2)</f>
        <v>0</v>
      </c>
      <c r="AW116" s="85">
        <f>ROUND(BA116*L30,2)</f>
        <v>0</v>
      </c>
      <c r="AX116" s="85">
        <f>ROUND(BB116*L29,2)</f>
        <v>0</v>
      </c>
      <c r="AY116" s="85">
        <f>ROUND(BC116*L30,2)</f>
        <v>0</v>
      </c>
      <c r="AZ116" s="85">
        <f>ROUND(AZ117,2)</f>
        <v>0</v>
      </c>
      <c r="BA116" s="85">
        <f>ROUND(BA117,2)</f>
        <v>0</v>
      </c>
      <c r="BB116" s="85">
        <f>ROUND(BB117,2)</f>
        <v>0</v>
      </c>
      <c r="BC116" s="85">
        <f>ROUND(BC117,2)</f>
        <v>0</v>
      </c>
      <c r="BD116" s="87">
        <f>ROUND(BD117,2)</f>
        <v>0</v>
      </c>
      <c r="BS116" s="88" t="s">
        <v>80</v>
      </c>
      <c r="BT116" s="88" t="s">
        <v>88</v>
      </c>
      <c r="BU116" s="88" t="s">
        <v>82</v>
      </c>
      <c r="BV116" s="88" t="s">
        <v>83</v>
      </c>
      <c r="BW116" s="88" t="s">
        <v>158</v>
      </c>
      <c r="BX116" s="88" t="s">
        <v>4</v>
      </c>
      <c r="CL116" s="88" t="s">
        <v>1</v>
      </c>
      <c r="CM116" s="88" t="s">
        <v>90</v>
      </c>
    </row>
    <row r="117" spans="1:91" s="4" customFormat="1" ht="16.5" customHeight="1">
      <c r="A117" s="89" t="s">
        <v>91</v>
      </c>
      <c r="B117" s="52"/>
      <c r="C117" s="10"/>
      <c r="D117" s="10"/>
      <c r="E117" s="221" t="s">
        <v>156</v>
      </c>
      <c r="F117" s="221"/>
      <c r="G117" s="221"/>
      <c r="H117" s="221"/>
      <c r="I117" s="221"/>
      <c r="J117" s="10"/>
      <c r="K117" s="221" t="s">
        <v>157</v>
      </c>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2">
        <f>'IO-03 - Areálová dešťová ...'!J32</f>
        <v>0</v>
      </c>
      <c r="AH117" s="223"/>
      <c r="AI117" s="223"/>
      <c r="AJ117" s="223"/>
      <c r="AK117" s="223"/>
      <c r="AL117" s="223"/>
      <c r="AM117" s="223"/>
      <c r="AN117" s="222">
        <f t="shared" si="0"/>
        <v>0</v>
      </c>
      <c r="AO117" s="223"/>
      <c r="AP117" s="223"/>
      <c r="AQ117" s="90" t="s">
        <v>92</v>
      </c>
      <c r="AR117" s="52"/>
      <c r="AS117" s="91">
        <v>0</v>
      </c>
      <c r="AT117" s="92">
        <f t="shared" si="1"/>
        <v>0</v>
      </c>
      <c r="AU117" s="93">
        <f>'IO-03 - Areálová dešťová ...'!P128</f>
        <v>0</v>
      </c>
      <c r="AV117" s="92">
        <f>'IO-03 - Areálová dešťová ...'!J35</f>
        <v>0</v>
      </c>
      <c r="AW117" s="92">
        <f>'IO-03 - Areálová dešťová ...'!J36</f>
        <v>0</v>
      </c>
      <c r="AX117" s="92">
        <f>'IO-03 - Areálová dešťová ...'!J37</f>
        <v>0</v>
      </c>
      <c r="AY117" s="92">
        <f>'IO-03 - Areálová dešťová ...'!J38</f>
        <v>0</v>
      </c>
      <c r="AZ117" s="92">
        <f>'IO-03 - Areálová dešťová ...'!F35</f>
        <v>0</v>
      </c>
      <c r="BA117" s="92">
        <f>'IO-03 - Areálová dešťová ...'!F36</f>
        <v>0</v>
      </c>
      <c r="BB117" s="92">
        <f>'IO-03 - Areálová dešťová ...'!F37</f>
        <v>0</v>
      </c>
      <c r="BC117" s="92">
        <f>'IO-03 - Areálová dešťová ...'!F38</f>
        <v>0</v>
      </c>
      <c r="BD117" s="94">
        <f>'IO-03 - Areálová dešťová ...'!F39</f>
        <v>0</v>
      </c>
      <c r="BT117" s="26" t="s">
        <v>90</v>
      </c>
      <c r="BV117" s="26" t="s">
        <v>83</v>
      </c>
      <c r="BW117" s="26" t="s">
        <v>159</v>
      </c>
      <c r="BX117" s="26" t="s">
        <v>158</v>
      </c>
      <c r="CL117" s="26" t="s">
        <v>160</v>
      </c>
    </row>
    <row r="118" spans="1:91" s="7" customFormat="1" ht="16.5" customHeight="1">
      <c r="B118" s="80"/>
      <c r="C118" s="81"/>
      <c r="D118" s="220" t="s">
        <v>161</v>
      </c>
      <c r="E118" s="220"/>
      <c r="F118" s="220"/>
      <c r="G118" s="220"/>
      <c r="H118" s="220"/>
      <c r="I118" s="82"/>
      <c r="J118" s="220" t="s">
        <v>162</v>
      </c>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6">
        <f>ROUND(AG119,2)</f>
        <v>0</v>
      </c>
      <c r="AH118" s="225"/>
      <c r="AI118" s="225"/>
      <c r="AJ118" s="225"/>
      <c r="AK118" s="225"/>
      <c r="AL118" s="225"/>
      <c r="AM118" s="225"/>
      <c r="AN118" s="224">
        <f t="shared" si="0"/>
        <v>0</v>
      </c>
      <c r="AO118" s="225"/>
      <c r="AP118" s="225"/>
      <c r="AQ118" s="83" t="s">
        <v>137</v>
      </c>
      <c r="AR118" s="80"/>
      <c r="AS118" s="84">
        <f>ROUND(AS119,2)</f>
        <v>0</v>
      </c>
      <c r="AT118" s="85">
        <f t="shared" si="1"/>
        <v>0</v>
      </c>
      <c r="AU118" s="86">
        <f>ROUND(AU119,5)</f>
        <v>0</v>
      </c>
      <c r="AV118" s="85">
        <f>ROUND(AZ118*L29,2)</f>
        <v>0</v>
      </c>
      <c r="AW118" s="85">
        <f>ROUND(BA118*L30,2)</f>
        <v>0</v>
      </c>
      <c r="AX118" s="85">
        <f>ROUND(BB118*L29,2)</f>
        <v>0</v>
      </c>
      <c r="AY118" s="85">
        <f>ROUND(BC118*L30,2)</f>
        <v>0</v>
      </c>
      <c r="AZ118" s="85">
        <f>ROUND(AZ119,2)</f>
        <v>0</v>
      </c>
      <c r="BA118" s="85">
        <f>ROUND(BA119,2)</f>
        <v>0</v>
      </c>
      <c r="BB118" s="85">
        <f>ROUND(BB119,2)</f>
        <v>0</v>
      </c>
      <c r="BC118" s="85">
        <f>ROUND(BC119,2)</f>
        <v>0</v>
      </c>
      <c r="BD118" s="87">
        <f>ROUND(BD119,2)</f>
        <v>0</v>
      </c>
      <c r="BS118" s="88" t="s">
        <v>80</v>
      </c>
      <c r="BT118" s="88" t="s">
        <v>88</v>
      </c>
      <c r="BU118" s="88" t="s">
        <v>82</v>
      </c>
      <c r="BV118" s="88" t="s">
        <v>83</v>
      </c>
      <c r="BW118" s="88" t="s">
        <v>163</v>
      </c>
      <c r="BX118" s="88" t="s">
        <v>4</v>
      </c>
      <c r="CL118" s="88" t="s">
        <v>1</v>
      </c>
      <c r="CM118" s="88" t="s">
        <v>90</v>
      </c>
    </row>
    <row r="119" spans="1:91" s="4" customFormat="1" ht="16.5" customHeight="1">
      <c r="A119" s="89" t="s">
        <v>91</v>
      </c>
      <c r="B119" s="52"/>
      <c r="C119" s="10"/>
      <c r="D119" s="10"/>
      <c r="E119" s="221" t="s">
        <v>161</v>
      </c>
      <c r="F119" s="221"/>
      <c r="G119" s="221"/>
      <c r="H119" s="221"/>
      <c r="I119" s="221"/>
      <c r="J119" s="10"/>
      <c r="K119" s="221" t="s">
        <v>162</v>
      </c>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2">
        <f>'IO-04 - Areálový venkovní...'!J32</f>
        <v>0</v>
      </c>
      <c r="AH119" s="223"/>
      <c r="AI119" s="223"/>
      <c r="AJ119" s="223"/>
      <c r="AK119" s="223"/>
      <c r="AL119" s="223"/>
      <c r="AM119" s="223"/>
      <c r="AN119" s="222">
        <f t="shared" si="0"/>
        <v>0</v>
      </c>
      <c r="AO119" s="223"/>
      <c r="AP119" s="223"/>
      <c r="AQ119" s="90" t="s">
        <v>92</v>
      </c>
      <c r="AR119" s="52"/>
      <c r="AS119" s="91">
        <v>0</v>
      </c>
      <c r="AT119" s="92">
        <f t="shared" si="1"/>
        <v>0</v>
      </c>
      <c r="AU119" s="93">
        <f>'IO-04 - Areálový venkovní...'!P130</f>
        <v>0</v>
      </c>
      <c r="AV119" s="92">
        <f>'IO-04 - Areálový venkovní...'!J35</f>
        <v>0</v>
      </c>
      <c r="AW119" s="92">
        <f>'IO-04 - Areálový venkovní...'!J36</f>
        <v>0</v>
      </c>
      <c r="AX119" s="92">
        <f>'IO-04 - Areálový venkovní...'!J37</f>
        <v>0</v>
      </c>
      <c r="AY119" s="92">
        <f>'IO-04 - Areálový venkovní...'!J38</f>
        <v>0</v>
      </c>
      <c r="AZ119" s="92">
        <f>'IO-04 - Areálový venkovní...'!F35</f>
        <v>0</v>
      </c>
      <c r="BA119" s="92">
        <f>'IO-04 - Areálový venkovní...'!F36</f>
        <v>0</v>
      </c>
      <c r="BB119" s="92">
        <f>'IO-04 - Areálový venkovní...'!F37</f>
        <v>0</v>
      </c>
      <c r="BC119" s="92">
        <f>'IO-04 - Areálový venkovní...'!F38</f>
        <v>0</v>
      </c>
      <c r="BD119" s="94">
        <f>'IO-04 - Areálový venkovní...'!F39</f>
        <v>0</v>
      </c>
      <c r="BT119" s="26" t="s">
        <v>90</v>
      </c>
      <c r="BV119" s="26" t="s">
        <v>83</v>
      </c>
      <c r="BW119" s="26" t="s">
        <v>164</v>
      </c>
      <c r="BX119" s="26" t="s">
        <v>163</v>
      </c>
      <c r="CL119" s="26" t="s">
        <v>165</v>
      </c>
    </row>
    <row r="120" spans="1:91" s="7" customFormat="1" ht="16.5" customHeight="1">
      <c r="B120" s="80"/>
      <c r="C120" s="81"/>
      <c r="D120" s="220" t="s">
        <v>166</v>
      </c>
      <c r="E120" s="220"/>
      <c r="F120" s="220"/>
      <c r="G120" s="220"/>
      <c r="H120" s="220"/>
      <c r="I120" s="82"/>
      <c r="J120" s="220" t="s">
        <v>167</v>
      </c>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6">
        <f>ROUND(AG121,2)</f>
        <v>0</v>
      </c>
      <c r="AH120" s="225"/>
      <c r="AI120" s="225"/>
      <c r="AJ120" s="225"/>
      <c r="AK120" s="225"/>
      <c r="AL120" s="225"/>
      <c r="AM120" s="225"/>
      <c r="AN120" s="224">
        <f t="shared" si="0"/>
        <v>0</v>
      </c>
      <c r="AO120" s="225"/>
      <c r="AP120" s="225"/>
      <c r="AQ120" s="83" t="s">
        <v>137</v>
      </c>
      <c r="AR120" s="80"/>
      <c r="AS120" s="84">
        <f>ROUND(AS121,2)</f>
        <v>0</v>
      </c>
      <c r="AT120" s="85">
        <f t="shared" si="1"/>
        <v>0</v>
      </c>
      <c r="AU120" s="86">
        <f>ROUND(AU121,5)</f>
        <v>0</v>
      </c>
      <c r="AV120" s="85">
        <f>ROUND(AZ120*L29,2)</f>
        <v>0</v>
      </c>
      <c r="AW120" s="85">
        <f>ROUND(BA120*L30,2)</f>
        <v>0</v>
      </c>
      <c r="AX120" s="85">
        <f>ROUND(BB120*L29,2)</f>
        <v>0</v>
      </c>
      <c r="AY120" s="85">
        <f>ROUND(BC120*L30,2)</f>
        <v>0</v>
      </c>
      <c r="AZ120" s="85">
        <f>ROUND(AZ121,2)</f>
        <v>0</v>
      </c>
      <c r="BA120" s="85">
        <f>ROUND(BA121,2)</f>
        <v>0</v>
      </c>
      <c r="BB120" s="85">
        <f>ROUND(BB121,2)</f>
        <v>0</v>
      </c>
      <c r="BC120" s="85">
        <f>ROUND(BC121,2)</f>
        <v>0</v>
      </c>
      <c r="BD120" s="87">
        <f>ROUND(BD121,2)</f>
        <v>0</v>
      </c>
      <c r="BS120" s="88" t="s">
        <v>80</v>
      </c>
      <c r="BT120" s="88" t="s">
        <v>88</v>
      </c>
      <c r="BU120" s="88" t="s">
        <v>82</v>
      </c>
      <c r="BV120" s="88" t="s">
        <v>83</v>
      </c>
      <c r="BW120" s="88" t="s">
        <v>168</v>
      </c>
      <c r="BX120" s="88" t="s">
        <v>4</v>
      </c>
      <c r="CL120" s="88" t="s">
        <v>1</v>
      </c>
      <c r="CM120" s="88" t="s">
        <v>90</v>
      </c>
    </row>
    <row r="121" spans="1:91" s="4" customFormat="1" ht="23.25" customHeight="1">
      <c r="A121" s="89" t="s">
        <v>91</v>
      </c>
      <c r="B121" s="52"/>
      <c r="C121" s="10"/>
      <c r="D121" s="10"/>
      <c r="E121" s="221" t="s">
        <v>166</v>
      </c>
      <c r="F121" s="221"/>
      <c r="G121" s="221"/>
      <c r="H121" s="221"/>
      <c r="I121" s="221"/>
      <c r="J121" s="10"/>
      <c r="K121" s="221" t="s">
        <v>129</v>
      </c>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2">
        <f>'IO-05 - Zařízení slabopro...'!J32</f>
        <v>0</v>
      </c>
      <c r="AH121" s="223"/>
      <c r="AI121" s="223"/>
      <c r="AJ121" s="223"/>
      <c r="AK121" s="223"/>
      <c r="AL121" s="223"/>
      <c r="AM121" s="223"/>
      <c r="AN121" s="222">
        <f t="shared" si="0"/>
        <v>0</v>
      </c>
      <c r="AO121" s="223"/>
      <c r="AP121" s="223"/>
      <c r="AQ121" s="90" t="s">
        <v>92</v>
      </c>
      <c r="AR121" s="52"/>
      <c r="AS121" s="95">
        <v>0</v>
      </c>
      <c r="AT121" s="96">
        <f t="shared" si="1"/>
        <v>0</v>
      </c>
      <c r="AU121" s="97">
        <f>'IO-05 - Zařízení slabopro...'!P125</f>
        <v>0</v>
      </c>
      <c r="AV121" s="96">
        <f>'IO-05 - Zařízení slabopro...'!J35</f>
        <v>0</v>
      </c>
      <c r="AW121" s="96">
        <f>'IO-05 - Zařízení slabopro...'!J36</f>
        <v>0</v>
      </c>
      <c r="AX121" s="96">
        <f>'IO-05 - Zařízení slabopro...'!J37</f>
        <v>0</v>
      </c>
      <c r="AY121" s="96">
        <f>'IO-05 - Zařízení slabopro...'!J38</f>
        <v>0</v>
      </c>
      <c r="AZ121" s="96">
        <f>'IO-05 - Zařízení slabopro...'!F35</f>
        <v>0</v>
      </c>
      <c r="BA121" s="96">
        <f>'IO-05 - Zařízení slabopro...'!F36</f>
        <v>0</v>
      </c>
      <c r="BB121" s="96">
        <f>'IO-05 - Zařízení slabopro...'!F37</f>
        <v>0</v>
      </c>
      <c r="BC121" s="96">
        <f>'IO-05 - Zařízení slabopro...'!F38</f>
        <v>0</v>
      </c>
      <c r="BD121" s="98">
        <f>'IO-05 - Zařízení slabopro...'!F39</f>
        <v>0</v>
      </c>
      <c r="BT121" s="26" t="s">
        <v>90</v>
      </c>
      <c r="BV121" s="26" t="s">
        <v>83</v>
      </c>
      <c r="BW121" s="26" t="s">
        <v>169</v>
      </c>
      <c r="BX121" s="26" t="s">
        <v>168</v>
      </c>
      <c r="CL121" s="26" t="s">
        <v>170</v>
      </c>
    </row>
    <row r="122" spans="1:91" s="2" customFormat="1" ht="30" customHeight="1">
      <c r="A122" s="33"/>
      <c r="B122" s="34"/>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4"/>
      <c r="AS122" s="33"/>
      <c r="AT122" s="33"/>
      <c r="AU122" s="33"/>
      <c r="AV122" s="33"/>
      <c r="AW122" s="33"/>
      <c r="AX122" s="33"/>
      <c r="AY122" s="33"/>
      <c r="AZ122" s="33"/>
      <c r="BA122" s="33"/>
      <c r="BB122" s="33"/>
      <c r="BC122" s="33"/>
      <c r="BD122" s="33"/>
      <c r="BE122" s="33"/>
    </row>
    <row r="123" spans="1:91" s="2" customFormat="1" ht="6.9" customHeight="1">
      <c r="A123" s="33"/>
      <c r="B123" s="48"/>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34"/>
      <c r="AS123" s="33"/>
      <c r="AT123" s="33"/>
      <c r="AU123" s="33"/>
      <c r="AV123" s="33"/>
      <c r="AW123" s="33"/>
      <c r="AX123" s="33"/>
      <c r="AY123" s="33"/>
      <c r="AZ123" s="33"/>
      <c r="BA123" s="33"/>
      <c r="BB123" s="33"/>
      <c r="BC123" s="33"/>
      <c r="BD123" s="33"/>
      <c r="BE123" s="33"/>
    </row>
  </sheetData>
  <mergeCells count="146">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E103:I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AN120:AP120"/>
    <mergeCell ref="AG120:AM120"/>
    <mergeCell ref="AN121:AP121"/>
    <mergeCell ref="AG121:AM121"/>
    <mergeCell ref="L85:AO85"/>
    <mergeCell ref="I92:AF92"/>
    <mergeCell ref="C92:G92"/>
    <mergeCell ref="D95:H95"/>
    <mergeCell ref="J95:AF95"/>
    <mergeCell ref="K96:AF96"/>
    <mergeCell ref="E96:I96"/>
    <mergeCell ref="J97:AF97"/>
    <mergeCell ref="D97:H97"/>
    <mergeCell ref="K98:AF98"/>
    <mergeCell ref="E98:I98"/>
    <mergeCell ref="K99:AF99"/>
    <mergeCell ref="E99:I99"/>
    <mergeCell ref="K100:AF100"/>
    <mergeCell ref="E100:I100"/>
    <mergeCell ref="K101:AF101"/>
    <mergeCell ref="E101:I101"/>
    <mergeCell ref="E102:I102"/>
    <mergeCell ref="K102:AF102"/>
    <mergeCell ref="K103:AF103"/>
    <mergeCell ref="AG115:AM115"/>
    <mergeCell ref="AN115:AP115"/>
    <mergeCell ref="AN116:AP116"/>
    <mergeCell ref="AG116:AM116"/>
    <mergeCell ref="AN117:AP117"/>
    <mergeCell ref="AG117:AM117"/>
    <mergeCell ref="AN118:AP118"/>
    <mergeCell ref="AG118:AM118"/>
    <mergeCell ref="AN119:AP119"/>
    <mergeCell ref="AG119:AM119"/>
    <mergeCell ref="AG110:AM110"/>
    <mergeCell ref="AN110:AP110"/>
    <mergeCell ref="AG111:AM111"/>
    <mergeCell ref="AN111:AP111"/>
    <mergeCell ref="AG112:AM112"/>
    <mergeCell ref="AN112:AP112"/>
    <mergeCell ref="AG113:AM113"/>
    <mergeCell ref="AN113:AP113"/>
    <mergeCell ref="AN114:AP114"/>
    <mergeCell ref="AG114:AM114"/>
    <mergeCell ref="E119:I119"/>
    <mergeCell ref="K119:AF119"/>
    <mergeCell ref="D120:H120"/>
    <mergeCell ref="J120:AF120"/>
    <mergeCell ref="E121:I121"/>
    <mergeCell ref="K121:AF121"/>
    <mergeCell ref="AG101:AM101"/>
    <mergeCell ref="AN101:AP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D114:H114"/>
    <mergeCell ref="J114:AF114"/>
    <mergeCell ref="K115:AF115"/>
    <mergeCell ref="E115:I115"/>
    <mergeCell ref="J116:AF116"/>
    <mergeCell ref="D116:H116"/>
    <mergeCell ref="K117:AF117"/>
    <mergeCell ref="E117:I117"/>
    <mergeCell ref="J118:AF118"/>
    <mergeCell ref="D118:H118"/>
    <mergeCell ref="K109:AF109"/>
    <mergeCell ref="E109:I109"/>
    <mergeCell ref="J110:AF110"/>
    <mergeCell ref="D110:H110"/>
    <mergeCell ref="K111:AF111"/>
    <mergeCell ref="E111:I111"/>
    <mergeCell ref="K112:AF112"/>
    <mergeCell ref="E112:I112"/>
    <mergeCell ref="E113:I113"/>
    <mergeCell ref="K113:AF113"/>
    <mergeCell ref="J104:AF104"/>
    <mergeCell ref="D104:H104"/>
    <mergeCell ref="E105:I105"/>
    <mergeCell ref="K105:AF105"/>
    <mergeCell ref="E106:I106"/>
    <mergeCell ref="K106:AF106"/>
    <mergeCell ref="K107:AF107"/>
    <mergeCell ref="E107:I107"/>
    <mergeCell ref="K108:AF108"/>
    <mergeCell ref="E108:I108"/>
  </mergeCells>
  <hyperlinks>
    <hyperlink ref="A96" location="'VRN - Vedlejší a ostatní ...'!C2" display="/"/>
    <hyperlink ref="A98" location="'01-0 - Bourací práce'!C2" display="/"/>
    <hyperlink ref="A99" location="'01-1 - Architektonicko-st...'!C2" display="/"/>
    <hyperlink ref="A100" location="'014A_A - Zařízení pro vyt...'!C2" display="/"/>
    <hyperlink ref="A101" location="'014A_C - Zařízení zdravot...'!C2" display="/"/>
    <hyperlink ref="A102" location="'014A_D - Zařízení silnopr...'!C2" display="/"/>
    <hyperlink ref="A103" location="'014A_D1 - Bleskosvod- uzn...'!C2" display="/"/>
    <hyperlink ref="A105" location="'014B_B - Zařízení vzducho...'!C2" display="/"/>
    <hyperlink ref="A106" location="'014B_C - Zařízení zdravot...'!C2" display="/"/>
    <hyperlink ref="A107" location="'014B_D - Zařízení silnopr...'!C2" display="/"/>
    <hyperlink ref="A108" location="'014B_E - Zařízení slabopr...'!C2" display="/"/>
    <hyperlink ref="A109" location="'014B_F - Rozvod stlačenéh...'!C2" display="/"/>
    <hyperlink ref="A111" location="'IO-01a - Zpevněné plochy'!C2" display="/"/>
    <hyperlink ref="A112" location="'IO-01b - Terénní úpravy'!C2" display="/"/>
    <hyperlink ref="A113" location="'IO-01c - Oplocení'!C2" display="/"/>
    <hyperlink ref="A115" location="'IO-02 - Areálový venkovní...'!C2" display="/"/>
    <hyperlink ref="A117" location="'IO-03 - Areálová dešťová ...'!C2" display="/"/>
    <hyperlink ref="A119" location="'IO-04 - Areálový venkovní...'!C2" display="/"/>
    <hyperlink ref="A121" location="'IO-05 - Zařízení slabopro...'!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93</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173</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173</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74.5" customHeight="1">
      <c r="A29" s="100"/>
      <c r="B29" s="101"/>
      <c r="C29" s="100"/>
      <c r="D29" s="100"/>
      <c r="E29" s="251" t="s">
        <v>175</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ROUND((SUM(BE122:BE163)),  2)</f>
        <v>0</v>
      </c>
      <c r="G35" s="33"/>
      <c r="H35" s="33"/>
      <c r="I35" s="106">
        <v>0.21</v>
      </c>
      <c r="J35" s="105">
        <f>ROUND(((SUM(BE122:BE163))*I35),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ROUND((SUM(BF122:BF163)),  2)</f>
        <v>0</v>
      </c>
      <c r="G36" s="33"/>
      <c r="H36" s="33"/>
      <c r="I36" s="106">
        <v>0.15</v>
      </c>
      <c r="J36" s="105">
        <f>ROUND(((SUM(BF122:BF163))*I36),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ROUND((SUM(BG122:BG163)),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ROUND((SUM(BH122:BH163)),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ROUND((SUM(BI122:BI163)),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173</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VRN - Vedlejší a ostatní rozpočtové náklady</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181</v>
      </c>
      <c r="E99" s="120"/>
      <c r="F99" s="120"/>
      <c r="G99" s="120"/>
      <c r="H99" s="120"/>
      <c r="I99" s="120"/>
      <c r="J99" s="121">
        <f>J123</f>
        <v>0</v>
      </c>
      <c r="L99" s="118"/>
    </row>
    <row r="100" spans="1:47" s="10" customFormat="1" ht="19.95" customHeight="1">
      <c r="B100" s="122"/>
      <c r="D100" s="123" t="s">
        <v>182</v>
      </c>
      <c r="E100" s="124"/>
      <c r="F100" s="124"/>
      <c r="G100" s="124"/>
      <c r="H100" s="124"/>
      <c r="I100" s="124"/>
      <c r="J100" s="125">
        <f>J124</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 customHeight="1">
      <c r="A107" s="33"/>
      <c r="B107" s="34"/>
      <c r="C107" s="22" t="s">
        <v>183</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26.25" customHeight="1">
      <c r="A110" s="33"/>
      <c r="B110" s="34"/>
      <c r="C110" s="33"/>
      <c r="D110" s="33"/>
      <c r="E110" s="263" t="str">
        <f>E7</f>
        <v>SPŠ a SOU Pelhřimov - objekt dílen Kamenice nad Lipou - úspora energie</v>
      </c>
      <c r="F110" s="264"/>
      <c r="G110" s="264"/>
      <c r="H110" s="264"/>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172</v>
      </c>
      <c r="L111" s="21"/>
    </row>
    <row r="112" spans="1:47" s="2" customFormat="1" ht="16.5" customHeight="1">
      <c r="A112" s="33"/>
      <c r="B112" s="34"/>
      <c r="C112" s="33"/>
      <c r="D112" s="33"/>
      <c r="E112" s="263" t="s">
        <v>173</v>
      </c>
      <c r="F112" s="265"/>
      <c r="G112" s="265"/>
      <c r="H112" s="265"/>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174</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27" t="str">
        <f>E11</f>
        <v>VRN - Vedlejší a ostatní rozpočtové náklady</v>
      </c>
      <c r="F114" s="265"/>
      <c r="G114" s="265"/>
      <c r="H114" s="265"/>
      <c r="I114" s="33"/>
      <c r="J114" s="33"/>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Kamenice nad Lipu, ul. Lhotecká</v>
      </c>
      <c r="G116" s="33"/>
      <c r="H116" s="33"/>
      <c r="I116" s="28" t="s">
        <v>22</v>
      </c>
      <c r="J116" s="56" t="str">
        <f>IF(J14="","",J14)</f>
        <v>17. 3. 2021</v>
      </c>
      <c r="K116" s="33"/>
      <c r="L116" s="43"/>
      <c r="S116" s="33"/>
      <c r="T116" s="33"/>
      <c r="U116" s="33"/>
      <c r="V116" s="33"/>
      <c r="W116" s="33"/>
      <c r="X116" s="33"/>
      <c r="Y116" s="33"/>
      <c r="Z116" s="33"/>
      <c r="AA116" s="33"/>
      <c r="AB116" s="33"/>
      <c r="AC116" s="33"/>
      <c r="AD116" s="33"/>
      <c r="AE116" s="33"/>
    </row>
    <row r="117" spans="1:65"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65" customHeight="1">
      <c r="A118" s="33"/>
      <c r="B118" s="34"/>
      <c r="C118" s="28" t="s">
        <v>24</v>
      </c>
      <c r="D118" s="33"/>
      <c r="E118" s="33"/>
      <c r="F118" s="26" t="str">
        <f>E17</f>
        <v>Kraj Vysočina</v>
      </c>
      <c r="G118" s="33"/>
      <c r="H118" s="33"/>
      <c r="I118" s="28" t="s">
        <v>32</v>
      </c>
      <c r="J118" s="31" t="str">
        <f>E23</f>
        <v>PROJEKT CENTRUM NOVA s.r.o.</v>
      </c>
      <c r="K118" s="33"/>
      <c r="L118" s="43"/>
      <c r="S118" s="33"/>
      <c r="T118" s="33"/>
      <c r="U118" s="33"/>
      <c r="V118" s="33"/>
      <c r="W118" s="33"/>
      <c r="X118" s="33"/>
      <c r="Y118" s="33"/>
      <c r="Z118" s="33"/>
      <c r="AA118" s="33"/>
      <c r="AB118" s="33"/>
      <c r="AC118" s="33"/>
      <c r="AD118" s="33"/>
      <c r="AE118" s="33"/>
    </row>
    <row r="119" spans="1:65" s="2" customFormat="1" ht="15.15" customHeight="1">
      <c r="A119" s="33"/>
      <c r="B119" s="34"/>
      <c r="C119" s="28" t="s">
        <v>30</v>
      </c>
      <c r="D119" s="33"/>
      <c r="E119" s="33"/>
      <c r="F119" s="26" t="str">
        <f>IF(E20="","",E20)</f>
        <v>Vyplň údaj</v>
      </c>
      <c r="G119" s="33"/>
      <c r="H119" s="33"/>
      <c r="I119" s="28" t="s">
        <v>37</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184</v>
      </c>
      <c r="D121" s="129" t="s">
        <v>66</v>
      </c>
      <c r="E121" s="129" t="s">
        <v>62</v>
      </c>
      <c r="F121" s="129" t="s">
        <v>63</v>
      </c>
      <c r="G121" s="129" t="s">
        <v>185</v>
      </c>
      <c r="H121" s="129" t="s">
        <v>186</v>
      </c>
      <c r="I121" s="129" t="s">
        <v>187</v>
      </c>
      <c r="J121" s="129" t="s">
        <v>178</v>
      </c>
      <c r="K121" s="130" t="s">
        <v>188</v>
      </c>
      <c r="L121" s="131"/>
      <c r="M121" s="63" t="s">
        <v>1</v>
      </c>
      <c r="N121" s="64" t="s">
        <v>45</v>
      </c>
      <c r="O121" s="64" t="s">
        <v>189</v>
      </c>
      <c r="P121" s="64" t="s">
        <v>190</v>
      </c>
      <c r="Q121" s="64" t="s">
        <v>191</v>
      </c>
      <c r="R121" s="64" t="s">
        <v>192</v>
      </c>
      <c r="S121" s="64" t="s">
        <v>193</v>
      </c>
      <c r="T121" s="65" t="s">
        <v>194</v>
      </c>
      <c r="U121" s="126"/>
      <c r="V121" s="126"/>
      <c r="W121" s="126"/>
      <c r="X121" s="126"/>
      <c r="Y121" s="126"/>
      <c r="Z121" s="126"/>
      <c r="AA121" s="126"/>
      <c r="AB121" s="126"/>
      <c r="AC121" s="126"/>
      <c r="AD121" s="126"/>
      <c r="AE121" s="126"/>
    </row>
    <row r="122" spans="1:65" s="2" customFormat="1" ht="22.8" customHeight="1">
      <c r="A122" s="33"/>
      <c r="B122" s="34"/>
      <c r="C122" s="70" t="s">
        <v>195</v>
      </c>
      <c r="D122" s="33"/>
      <c r="E122" s="33"/>
      <c r="F122" s="33"/>
      <c r="G122" s="33"/>
      <c r="H122" s="33"/>
      <c r="I122" s="33"/>
      <c r="J122" s="132">
        <f>BK122</f>
        <v>0</v>
      </c>
      <c r="K122" s="33"/>
      <c r="L122" s="34"/>
      <c r="M122" s="66"/>
      <c r="N122" s="57"/>
      <c r="O122" s="67"/>
      <c r="P122" s="133">
        <f>P123</f>
        <v>0</v>
      </c>
      <c r="Q122" s="67"/>
      <c r="R122" s="133">
        <f>R123</f>
        <v>0</v>
      </c>
      <c r="S122" s="67"/>
      <c r="T122" s="134">
        <f>T123</f>
        <v>0</v>
      </c>
      <c r="U122" s="33"/>
      <c r="V122" s="33"/>
      <c r="W122" s="33"/>
      <c r="X122" s="33"/>
      <c r="Y122" s="33"/>
      <c r="Z122" s="33"/>
      <c r="AA122" s="33"/>
      <c r="AB122" s="33"/>
      <c r="AC122" s="33"/>
      <c r="AD122" s="33"/>
      <c r="AE122" s="33"/>
      <c r="AT122" s="18" t="s">
        <v>80</v>
      </c>
      <c r="AU122" s="18" t="s">
        <v>180</v>
      </c>
      <c r="BK122" s="135">
        <f>BK123</f>
        <v>0</v>
      </c>
    </row>
    <row r="123" spans="1:65" s="12" customFormat="1" ht="25.95" customHeight="1">
      <c r="B123" s="136"/>
      <c r="D123" s="137" t="s">
        <v>80</v>
      </c>
      <c r="E123" s="138" t="s">
        <v>196</v>
      </c>
      <c r="F123" s="138" t="s">
        <v>197</v>
      </c>
      <c r="I123" s="139"/>
      <c r="J123" s="140">
        <f>BK123</f>
        <v>0</v>
      </c>
      <c r="L123" s="136"/>
      <c r="M123" s="141"/>
      <c r="N123" s="142"/>
      <c r="O123" s="142"/>
      <c r="P123" s="143">
        <f>P124</f>
        <v>0</v>
      </c>
      <c r="Q123" s="142"/>
      <c r="R123" s="143">
        <f>R124</f>
        <v>0</v>
      </c>
      <c r="S123" s="142"/>
      <c r="T123" s="144">
        <f>T124</f>
        <v>0</v>
      </c>
      <c r="AR123" s="137" t="s">
        <v>198</v>
      </c>
      <c r="AT123" s="145" t="s">
        <v>80</v>
      </c>
      <c r="AU123" s="145" t="s">
        <v>81</v>
      </c>
      <c r="AY123" s="137" t="s">
        <v>199</v>
      </c>
      <c r="BK123" s="146">
        <f>BK124</f>
        <v>0</v>
      </c>
    </row>
    <row r="124" spans="1:65" s="12" customFormat="1" ht="22.8" customHeight="1">
      <c r="B124" s="136"/>
      <c r="D124" s="137" t="s">
        <v>80</v>
      </c>
      <c r="E124" s="147" t="s">
        <v>200</v>
      </c>
      <c r="F124" s="147" t="s">
        <v>201</v>
      </c>
      <c r="I124" s="139"/>
      <c r="J124" s="148">
        <f>BK124</f>
        <v>0</v>
      </c>
      <c r="L124" s="136"/>
      <c r="M124" s="141"/>
      <c r="N124" s="142"/>
      <c r="O124" s="142"/>
      <c r="P124" s="143">
        <f>SUM(P125:P163)</f>
        <v>0</v>
      </c>
      <c r="Q124" s="142"/>
      <c r="R124" s="143">
        <f>SUM(R125:R163)</f>
        <v>0</v>
      </c>
      <c r="S124" s="142"/>
      <c r="T124" s="144">
        <f>SUM(T125:T163)</f>
        <v>0</v>
      </c>
      <c r="AR124" s="137" t="s">
        <v>198</v>
      </c>
      <c r="AT124" s="145" t="s">
        <v>80</v>
      </c>
      <c r="AU124" s="145" t="s">
        <v>88</v>
      </c>
      <c r="AY124" s="137" t="s">
        <v>199</v>
      </c>
      <c r="BK124" s="146">
        <f>SUM(BK125:BK163)</f>
        <v>0</v>
      </c>
    </row>
    <row r="125" spans="1:65" s="2" customFormat="1" ht="16.5" customHeight="1">
      <c r="A125" s="33"/>
      <c r="B125" s="149"/>
      <c r="C125" s="150" t="s">
        <v>88</v>
      </c>
      <c r="D125" s="150" t="s">
        <v>202</v>
      </c>
      <c r="E125" s="151" t="s">
        <v>203</v>
      </c>
      <c r="F125" s="152" t="s">
        <v>204</v>
      </c>
      <c r="G125" s="153" t="s">
        <v>205</v>
      </c>
      <c r="H125" s="154">
        <v>1</v>
      </c>
      <c r="I125" s="155"/>
      <c r="J125" s="156">
        <f>ROUND(I125*H125,2)</f>
        <v>0</v>
      </c>
      <c r="K125" s="152" t="s">
        <v>1</v>
      </c>
      <c r="L125" s="34"/>
      <c r="M125" s="157" t="s">
        <v>1</v>
      </c>
      <c r="N125" s="158" t="s">
        <v>46</v>
      </c>
      <c r="O125" s="59"/>
      <c r="P125" s="159">
        <f>O125*H125</f>
        <v>0</v>
      </c>
      <c r="Q125" s="159">
        <v>0</v>
      </c>
      <c r="R125" s="159">
        <f>Q125*H125</f>
        <v>0</v>
      </c>
      <c r="S125" s="159">
        <v>0</v>
      </c>
      <c r="T125" s="160">
        <f>S125*H125</f>
        <v>0</v>
      </c>
      <c r="U125" s="33"/>
      <c r="V125" s="33"/>
      <c r="W125" s="33"/>
      <c r="X125" s="33"/>
      <c r="Y125" s="33"/>
      <c r="Z125" s="33"/>
      <c r="AA125" s="33"/>
      <c r="AB125" s="33"/>
      <c r="AC125" s="33"/>
      <c r="AD125" s="33"/>
      <c r="AE125" s="33"/>
      <c r="AR125" s="161" t="s">
        <v>198</v>
      </c>
      <c r="AT125" s="161" t="s">
        <v>202</v>
      </c>
      <c r="AU125" s="161" t="s">
        <v>90</v>
      </c>
      <c r="AY125" s="18" t="s">
        <v>199</v>
      </c>
      <c r="BE125" s="162">
        <f>IF(N125="základní",J125,0)</f>
        <v>0</v>
      </c>
      <c r="BF125" s="162">
        <f>IF(N125="snížená",J125,0)</f>
        <v>0</v>
      </c>
      <c r="BG125" s="162">
        <f>IF(N125="zákl. přenesená",J125,0)</f>
        <v>0</v>
      </c>
      <c r="BH125" s="162">
        <f>IF(N125="sníž. přenesená",J125,0)</f>
        <v>0</v>
      </c>
      <c r="BI125" s="162">
        <f>IF(N125="nulová",J125,0)</f>
        <v>0</v>
      </c>
      <c r="BJ125" s="18" t="s">
        <v>88</v>
      </c>
      <c r="BK125" s="162">
        <f>ROUND(I125*H125,2)</f>
        <v>0</v>
      </c>
      <c r="BL125" s="18" t="s">
        <v>198</v>
      </c>
      <c r="BM125" s="161" t="s">
        <v>206</v>
      </c>
    </row>
    <row r="126" spans="1:65" s="2" customFormat="1" ht="172.8">
      <c r="A126" s="33"/>
      <c r="B126" s="34"/>
      <c r="C126" s="33"/>
      <c r="D126" s="163" t="s">
        <v>207</v>
      </c>
      <c r="E126" s="33"/>
      <c r="F126" s="164" t="s">
        <v>208</v>
      </c>
      <c r="G126" s="33"/>
      <c r="H126" s="33"/>
      <c r="I126" s="165"/>
      <c r="J126" s="33"/>
      <c r="K126" s="33"/>
      <c r="L126" s="34"/>
      <c r="M126" s="166"/>
      <c r="N126" s="167"/>
      <c r="O126" s="59"/>
      <c r="P126" s="59"/>
      <c r="Q126" s="59"/>
      <c r="R126" s="59"/>
      <c r="S126" s="59"/>
      <c r="T126" s="60"/>
      <c r="U126" s="33"/>
      <c r="V126" s="33"/>
      <c r="W126" s="33"/>
      <c r="X126" s="33"/>
      <c r="Y126" s="33"/>
      <c r="Z126" s="33"/>
      <c r="AA126" s="33"/>
      <c r="AB126" s="33"/>
      <c r="AC126" s="33"/>
      <c r="AD126" s="33"/>
      <c r="AE126" s="33"/>
      <c r="AT126" s="18" t="s">
        <v>207</v>
      </c>
      <c r="AU126" s="18" t="s">
        <v>90</v>
      </c>
    </row>
    <row r="127" spans="1:65" s="2" customFormat="1" ht="16.5" customHeight="1">
      <c r="A127" s="33"/>
      <c r="B127" s="149"/>
      <c r="C127" s="150" t="s">
        <v>90</v>
      </c>
      <c r="D127" s="150" t="s">
        <v>202</v>
      </c>
      <c r="E127" s="151" t="s">
        <v>209</v>
      </c>
      <c r="F127" s="152" t="s">
        <v>210</v>
      </c>
      <c r="G127" s="153" t="s">
        <v>205</v>
      </c>
      <c r="H127" s="154">
        <v>1</v>
      </c>
      <c r="I127" s="155"/>
      <c r="J127" s="156">
        <f>ROUND(I127*H127,2)</f>
        <v>0</v>
      </c>
      <c r="K127" s="152" t="s">
        <v>1</v>
      </c>
      <c r="L127" s="34"/>
      <c r="M127" s="157" t="s">
        <v>1</v>
      </c>
      <c r="N127" s="158" t="s">
        <v>46</v>
      </c>
      <c r="O127" s="59"/>
      <c r="P127" s="159">
        <f>O127*H127</f>
        <v>0</v>
      </c>
      <c r="Q127" s="159">
        <v>0</v>
      </c>
      <c r="R127" s="159">
        <f>Q127*H127</f>
        <v>0</v>
      </c>
      <c r="S127" s="159">
        <v>0</v>
      </c>
      <c r="T127" s="160">
        <f>S127*H127</f>
        <v>0</v>
      </c>
      <c r="U127" s="33"/>
      <c r="V127" s="33"/>
      <c r="W127" s="33"/>
      <c r="X127" s="33"/>
      <c r="Y127" s="33"/>
      <c r="Z127" s="33"/>
      <c r="AA127" s="33"/>
      <c r="AB127" s="33"/>
      <c r="AC127" s="33"/>
      <c r="AD127" s="33"/>
      <c r="AE127" s="33"/>
      <c r="AR127" s="161" t="s">
        <v>198</v>
      </c>
      <c r="AT127" s="161" t="s">
        <v>202</v>
      </c>
      <c r="AU127" s="161" t="s">
        <v>90</v>
      </c>
      <c r="AY127" s="18" t="s">
        <v>199</v>
      </c>
      <c r="BE127" s="162">
        <f>IF(N127="základní",J127,0)</f>
        <v>0</v>
      </c>
      <c r="BF127" s="162">
        <f>IF(N127="snížená",J127,0)</f>
        <v>0</v>
      </c>
      <c r="BG127" s="162">
        <f>IF(N127="zákl. přenesená",J127,0)</f>
        <v>0</v>
      </c>
      <c r="BH127" s="162">
        <f>IF(N127="sníž. přenesená",J127,0)</f>
        <v>0</v>
      </c>
      <c r="BI127" s="162">
        <f>IF(N127="nulová",J127,0)</f>
        <v>0</v>
      </c>
      <c r="BJ127" s="18" t="s">
        <v>88</v>
      </c>
      <c r="BK127" s="162">
        <f>ROUND(I127*H127,2)</f>
        <v>0</v>
      </c>
      <c r="BL127" s="18" t="s">
        <v>198</v>
      </c>
      <c r="BM127" s="161" t="s">
        <v>211</v>
      </c>
    </row>
    <row r="128" spans="1:65" s="2" customFormat="1" ht="67.2">
      <c r="A128" s="33"/>
      <c r="B128" s="34"/>
      <c r="C128" s="33"/>
      <c r="D128" s="163" t="s">
        <v>207</v>
      </c>
      <c r="E128" s="33"/>
      <c r="F128" s="164" t="s">
        <v>212</v>
      </c>
      <c r="G128" s="33"/>
      <c r="H128" s="33"/>
      <c r="I128" s="165"/>
      <c r="J128" s="33"/>
      <c r="K128" s="33"/>
      <c r="L128" s="34"/>
      <c r="M128" s="166"/>
      <c r="N128" s="167"/>
      <c r="O128" s="59"/>
      <c r="P128" s="59"/>
      <c r="Q128" s="59"/>
      <c r="R128" s="59"/>
      <c r="S128" s="59"/>
      <c r="T128" s="60"/>
      <c r="U128" s="33"/>
      <c r="V128" s="33"/>
      <c r="W128" s="33"/>
      <c r="X128" s="33"/>
      <c r="Y128" s="33"/>
      <c r="Z128" s="33"/>
      <c r="AA128" s="33"/>
      <c r="AB128" s="33"/>
      <c r="AC128" s="33"/>
      <c r="AD128" s="33"/>
      <c r="AE128" s="33"/>
      <c r="AT128" s="18" t="s">
        <v>207</v>
      </c>
      <c r="AU128" s="18" t="s">
        <v>90</v>
      </c>
    </row>
    <row r="129" spans="1:65" s="2" customFormat="1" ht="16.5" customHeight="1">
      <c r="A129" s="33"/>
      <c r="B129" s="149"/>
      <c r="C129" s="150" t="s">
        <v>213</v>
      </c>
      <c r="D129" s="150" t="s">
        <v>202</v>
      </c>
      <c r="E129" s="151" t="s">
        <v>214</v>
      </c>
      <c r="F129" s="152" t="s">
        <v>215</v>
      </c>
      <c r="G129" s="153" t="s">
        <v>205</v>
      </c>
      <c r="H129" s="154">
        <v>1</v>
      </c>
      <c r="I129" s="155"/>
      <c r="J129" s="156">
        <f>ROUND(I129*H129,2)</f>
        <v>0</v>
      </c>
      <c r="K129" s="152" t="s">
        <v>1</v>
      </c>
      <c r="L129" s="34"/>
      <c r="M129" s="157" t="s">
        <v>1</v>
      </c>
      <c r="N129" s="158" t="s">
        <v>46</v>
      </c>
      <c r="O129" s="59"/>
      <c r="P129" s="159">
        <f>O129*H129</f>
        <v>0</v>
      </c>
      <c r="Q129" s="159">
        <v>0</v>
      </c>
      <c r="R129" s="159">
        <f>Q129*H129</f>
        <v>0</v>
      </c>
      <c r="S129" s="159">
        <v>0</v>
      </c>
      <c r="T129" s="160">
        <f>S129*H129</f>
        <v>0</v>
      </c>
      <c r="U129" s="33"/>
      <c r="V129" s="33"/>
      <c r="W129" s="33"/>
      <c r="X129" s="33"/>
      <c r="Y129" s="33"/>
      <c r="Z129" s="33"/>
      <c r="AA129" s="33"/>
      <c r="AB129" s="33"/>
      <c r="AC129" s="33"/>
      <c r="AD129" s="33"/>
      <c r="AE129" s="33"/>
      <c r="AR129" s="161" t="s">
        <v>198</v>
      </c>
      <c r="AT129" s="161" t="s">
        <v>202</v>
      </c>
      <c r="AU129" s="161" t="s">
        <v>90</v>
      </c>
      <c r="AY129" s="18" t="s">
        <v>199</v>
      </c>
      <c r="BE129" s="162">
        <f>IF(N129="základní",J129,0)</f>
        <v>0</v>
      </c>
      <c r="BF129" s="162">
        <f>IF(N129="snížená",J129,0)</f>
        <v>0</v>
      </c>
      <c r="BG129" s="162">
        <f>IF(N129="zákl. přenesená",J129,0)</f>
        <v>0</v>
      </c>
      <c r="BH129" s="162">
        <f>IF(N129="sníž. přenesená",J129,0)</f>
        <v>0</v>
      </c>
      <c r="BI129" s="162">
        <f>IF(N129="nulová",J129,0)</f>
        <v>0</v>
      </c>
      <c r="BJ129" s="18" t="s">
        <v>88</v>
      </c>
      <c r="BK129" s="162">
        <f>ROUND(I129*H129,2)</f>
        <v>0</v>
      </c>
      <c r="BL129" s="18" t="s">
        <v>198</v>
      </c>
      <c r="BM129" s="161" t="s">
        <v>216</v>
      </c>
    </row>
    <row r="130" spans="1:65" s="2" customFormat="1" ht="105.6">
      <c r="A130" s="33"/>
      <c r="B130" s="34"/>
      <c r="C130" s="33"/>
      <c r="D130" s="163" t="s">
        <v>207</v>
      </c>
      <c r="E130" s="33"/>
      <c r="F130" s="164" t="s">
        <v>217</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207</v>
      </c>
      <c r="AU130" s="18" t="s">
        <v>90</v>
      </c>
    </row>
    <row r="131" spans="1:65" s="2" customFormat="1" ht="24.15" customHeight="1">
      <c r="A131" s="33"/>
      <c r="B131" s="149"/>
      <c r="C131" s="150" t="s">
        <v>198</v>
      </c>
      <c r="D131" s="150" t="s">
        <v>202</v>
      </c>
      <c r="E131" s="151" t="s">
        <v>218</v>
      </c>
      <c r="F131" s="152" t="s">
        <v>219</v>
      </c>
      <c r="G131" s="153" t="s">
        <v>205</v>
      </c>
      <c r="H131" s="154">
        <v>1</v>
      </c>
      <c r="I131" s="155"/>
      <c r="J131" s="156">
        <f>ROUND(I131*H131,2)</f>
        <v>0</v>
      </c>
      <c r="K131" s="152" t="s">
        <v>1</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198</v>
      </c>
      <c r="AT131" s="161" t="s">
        <v>202</v>
      </c>
      <c r="AU131" s="161" t="s">
        <v>90</v>
      </c>
      <c r="AY131" s="18" t="s">
        <v>199</v>
      </c>
      <c r="BE131" s="162">
        <f>IF(N131="základní",J131,0)</f>
        <v>0</v>
      </c>
      <c r="BF131" s="162">
        <f>IF(N131="snížená",J131,0)</f>
        <v>0</v>
      </c>
      <c r="BG131" s="162">
        <f>IF(N131="zákl. přenesená",J131,0)</f>
        <v>0</v>
      </c>
      <c r="BH131" s="162">
        <f>IF(N131="sníž. přenesená",J131,0)</f>
        <v>0</v>
      </c>
      <c r="BI131" s="162">
        <f>IF(N131="nulová",J131,0)</f>
        <v>0</v>
      </c>
      <c r="BJ131" s="18" t="s">
        <v>88</v>
      </c>
      <c r="BK131" s="162">
        <f>ROUND(I131*H131,2)</f>
        <v>0</v>
      </c>
      <c r="BL131" s="18" t="s">
        <v>198</v>
      </c>
      <c r="BM131" s="161" t="s">
        <v>220</v>
      </c>
    </row>
    <row r="132" spans="1:65" s="2" customFormat="1" ht="144">
      <c r="A132" s="33"/>
      <c r="B132" s="34"/>
      <c r="C132" s="33"/>
      <c r="D132" s="163" t="s">
        <v>207</v>
      </c>
      <c r="E132" s="33"/>
      <c r="F132" s="164" t="s">
        <v>221</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207</v>
      </c>
      <c r="AU132" s="18" t="s">
        <v>90</v>
      </c>
    </row>
    <row r="133" spans="1:65" s="2" customFormat="1" ht="33" customHeight="1">
      <c r="A133" s="33"/>
      <c r="B133" s="149"/>
      <c r="C133" s="150" t="s">
        <v>222</v>
      </c>
      <c r="D133" s="150" t="s">
        <v>202</v>
      </c>
      <c r="E133" s="151" t="s">
        <v>223</v>
      </c>
      <c r="F133" s="152" t="s">
        <v>224</v>
      </c>
      <c r="G133" s="153" t="s">
        <v>205</v>
      </c>
      <c r="H133" s="154">
        <v>1</v>
      </c>
      <c r="I133" s="155"/>
      <c r="J133" s="156">
        <f>ROUND(I133*H133,2)</f>
        <v>0</v>
      </c>
      <c r="K133" s="152" t="s">
        <v>1</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198</v>
      </c>
      <c r="AT133" s="161" t="s">
        <v>202</v>
      </c>
      <c r="AU133" s="161" t="s">
        <v>90</v>
      </c>
      <c r="AY133" s="18" t="s">
        <v>199</v>
      </c>
      <c r="BE133" s="162">
        <f>IF(N133="základní",J133,0)</f>
        <v>0</v>
      </c>
      <c r="BF133" s="162">
        <f>IF(N133="snížená",J133,0)</f>
        <v>0</v>
      </c>
      <c r="BG133" s="162">
        <f>IF(N133="zákl. přenesená",J133,0)</f>
        <v>0</v>
      </c>
      <c r="BH133" s="162">
        <f>IF(N133="sníž. přenesená",J133,0)</f>
        <v>0</v>
      </c>
      <c r="BI133" s="162">
        <f>IF(N133="nulová",J133,0)</f>
        <v>0</v>
      </c>
      <c r="BJ133" s="18" t="s">
        <v>88</v>
      </c>
      <c r="BK133" s="162">
        <f>ROUND(I133*H133,2)</f>
        <v>0</v>
      </c>
      <c r="BL133" s="18" t="s">
        <v>198</v>
      </c>
      <c r="BM133" s="161" t="s">
        <v>225</v>
      </c>
    </row>
    <row r="134" spans="1:65" s="2" customFormat="1" ht="38.4">
      <c r="A134" s="33"/>
      <c r="B134" s="34"/>
      <c r="C134" s="33"/>
      <c r="D134" s="163" t="s">
        <v>207</v>
      </c>
      <c r="E134" s="33"/>
      <c r="F134" s="164" t="s">
        <v>226</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207</v>
      </c>
      <c r="AU134" s="18" t="s">
        <v>90</v>
      </c>
    </row>
    <row r="135" spans="1:65" s="2" customFormat="1" ht="24.15" customHeight="1">
      <c r="A135" s="33"/>
      <c r="B135" s="149"/>
      <c r="C135" s="150" t="s">
        <v>227</v>
      </c>
      <c r="D135" s="150" t="s">
        <v>202</v>
      </c>
      <c r="E135" s="151" t="s">
        <v>228</v>
      </c>
      <c r="F135" s="152" t="s">
        <v>229</v>
      </c>
      <c r="G135" s="153" t="s">
        <v>205</v>
      </c>
      <c r="H135" s="154">
        <v>1</v>
      </c>
      <c r="I135" s="155"/>
      <c r="J135" s="156">
        <f>ROUND(I135*H135,2)</f>
        <v>0</v>
      </c>
      <c r="K135" s="152" t="s">
        <v>1</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198</v>
      </c>
      <c r="AT135" s="161" t="s">
        <v>202</v>
      </c>
      <c r="AU135" s="161" t="s">
        <v>90</v>
      </c>
      <c r="AY135" s="18" t="s">
        <v>199</v>
      </c>
      <c r="BE135" s="162">
        <f>IF(N135="základní",J135,0)</f>
        <v>0</v>
      </c>
      <c r="BF135" s="162">
        <f>IF(N135="snížená",J135,0)</f>
        <v>0</v>
      </c>
      <c r="BG135" s="162">
        <f>IF(N135="zákl. přenesená",J135,0)</f>
        <v>0</v>
      </c>
      <c r="BH135" s="162">
        <f>IF(N135="sníž. přenesená",J135,0)</f>
        <v>0</v>
      </c>
      <c r="BI135" s="162">
        <f>IF(N135="nulová",J135,0)</f>
        <v>0</v>
      </c>
      <c r="BJ135" s="18" t="s">
        <v>88</v>
      </c>
      <c r="BK135" s="162">
        <f>ROUND(I135*H135,2)</f>
        <v>0</v>
      </c>
      <c r="BL135" s="18" t="s">
        <v>198</v>
      </c>
      <c r="BM135" s="161" t="s">
        <v>230</v>
      </c>
    </row>
    <row r="136" spans="1:65" s="2" customFormat="1" ht="86.4">
      <c r="A136" s="33"/>
      <c r="B136" s="34"/>
      <c r="C136" s="33"/>
      <c r="D136" s="163" t="s">
        <v>207</v>
      </c>
      <c r="E136" s="33"/>
      <c r="F136" s="164" t="s">
        <v>231</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207</v>
      </c>
      <c r="AU136" s="18" t="s">
        <v>90</v>
      </c>
    </row>
    <row r="137" spans="1:65" s="2" customFormat="1" ht="16.5" customHeight="1">
      <c r="A137" s="33"/>
      <c r="B137" s="149"/>
      <c r="C137" s="150" t="s">
        <v>232</v>
      </c>
      <c r="D137" s="150" t="s">
        <v>202</v>
      </c>
      <c r="E137" s="151" t="s">
        <v>233</v>
      </c>
      <c r="F137" s="152" t="s">
        <v>234</v>
      </c>
      <c r="G137" s="153" t="s">
        <v>205</v>
      </c>
      <c r="H137" s="154">
        <v>1</v>
      </c>
      <c r="I137" s="155"/>
      <c r="J137" s="156">
        <f>ROUND(I137*H137,2)</f>
        <v>0</v>
      </c>
      <c r="K137" s="152" t="s">
        <v>1</v>
      </c>
      <c r="L137" s="34"/>
      <c r="M137" s="157" t="s">
        <v>1</v>
      </c>
      <c r="N137" s="158"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198</v>
      </c>
      <c r="AT137" s="161" t="s">
        <v>202</v>
      </c>
      <c r="AU137" s="161" t="s">
        <v>90</v>
      </c>
      <c r="AY137" s="18" t="s">
        <v>199</v>
      </c>
      <c r="BE137" s="162">
        <f>IF(N137="základní",J137,0)</f>
        <v>0</v>
      </c>
      <c r="BF137" s="162">
        <f>IF(N137="snížená",J137,0)</f>
        <v>0</v>
      </c>
      <c r="BG137" s="162">
        <f>IF(N137="zákl. přenesená",J137,0)</f>
        <v>0</v>
      </c>
      <c r="BH137" s="162">
        <f>IF(N137="sníž. přenesená",J137,0)</f>
        <v>0</v>
      </c>
      <c r="BI137" s="162">
        <f>IF(N137="nulová",J137,0)</f>
        <v>0</v>
      </c>
      <c r="BJ137" s="18" t="s">
        <v>88</v>
      </c>
      <c r="BK137" s="162">
        <f>ROUND(I137*H137,2)</f>
        <v>0</v>
      </c>
      <c r="BL137" s="18" t="s">
        <v>198</v>
      </c>
      <c r="BM137" s="161" t="s">
        <v>235</v>
      </c>
    </row>
    <row r="138" spans="1:65" s="2" customFormat="1" ht="28.8">
      <c r="A138" s="33"/>
      <c r="B138" s="34"/>
      <c r="C138" s="33"/>
      <c r="D138" s="163" t="s">
        <v>207</v>
      </c>
      <c r="E138" s="33"/>
      <c r="F138" s="164" t="s">
        <v>236</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207</v>
      </c>
      <c r="AU138" s="18" t="s">
        <v>90</v>
      </c>
    </row>
    <row r="139" spans="1:65" s="2" customFormat="1" ht="24.15" customHeight="1">
      <c r="A139" s="33"/>
      <c r="B139" s="149"/>
      <c r="C139" s="150" t="s">
        <v>237</v>
      </c>
      <c r="D139" s="150" t="s">
        <v>202</v>
      </c>
      <c r="E139" s="151" t="s">
        <v>238</v>
      </c>
      <c r="F139" s="152" t="s">
        <v>239</v>
      </c>
      <c r="G139" s="153" t="s">
        <v>205</v>
      </c>
      <c r="H139" s="154">
        <v>1</v>
      </c>
      <c r="I139" s="155"/>
      <c r="J139" s="156">
        <f>ROUND(I139*H139,2)</f>
        <v>0</v>
      </c>
      <c r="K139" s="152" t="s">
        <v>1</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198</v>
      </c>
      <c r="AT139" s="161" t="s">
        <v>202</v>
      </c>
      <c r="AU139" s="161" t="s">
        <v>90</v>
      </c>
      <c r="AY139" s="18" t="s">
        <v>199</v>
      </c>
      <c r="BE139" s="162">
        <f>IF(N139="základní",J139,0)</f>
        <v>0</v>
      </c>
      <c r="BF139" s="162">
        <f>IF(N139="snížená",J139,0)</f>
        <v>0</v>
      </c>
      <c r="BG139" s="162">
        <f>IF(N139="zákl. přenesená",J139,0)</f>
        <v>0</v>
      </c>
      <c r="BH139" s="162">
        <f>IF(N139="sníž. přenesená",J139,0)</f>
        <v>0</v>
      </c>
      <c r="BI139" s="162">
        <f>IF(N139="nulová",J139,0)</f>
        <v>0</v>
      </c>
      <c r="BJ139" s="18" t="s">
        <v>88</v>
      </c>
      <c r="BK139" s="162">
        <f>ROUND(I139*H139,2)</f>
        <v>0</v>
      </c>
      <c r="BL139" s="18" t="s">
        <v>198</v>
      </c>
      <c r="BM139" s="161" t="s">
        <v>240</v>
      </c>
    </row>
    <row r="140" spans="1:65" s="2" customFormat="1" ht="19.2">
      <c r="A140" s="33"/>
      <c r="B140" s="34"/>
      <c r="C140" s="33"/>
      <c r="D140" s="163" t="s">
        <v>207</v>
      </c>
      <c r="E140" s="33"/>
      <c r="F140" s="164" t="s">
        <v>241</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207</v>
      </c>
      <c r="AU140" s="18" t="s">
        <v>90</v>
      </c>
    </row>
    <row r="141" spans="1:65" s="2" customFormat="1" ht="24.15" customHeight="1">
      <c r="A141" s="33"/>
      <c r="B141" s="149"/>
      <c r="C141" s="150" t="s">
        <v>242</v>
      </c>
      <c r="D141" s="150" t="s">
        <v>202</v>
      </c>
      <c r="E141" s="151" t="s">
        <v>243</v>
      </c>
      <c r="F141" s="152" t="s">
        <v>244</v>
      </c>
      <c r="G141" s="153" t="s">
        <v>205</v>
      </c>
      <c r="H141" s="154">
        <v>1</v>
      </c>
      <c r="I141" s="155"/>
      <c r="J141" s="156">
        <f>ROUND(I141*H141,2)</f>
        <v>0</v>
      </c>
      <c r="K141" s="152" t="s">
        <v>1</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198</v>
      </c>
      <c r="AT141" s="161" t="s">
        <v>202</v>
      </c>
      <c r="AU141" s="161" t="s">
        <v>90</v>
      </c>
      <c r="AY141" s="18" t="s">
        <v>199</v>
      </c>
      <c r="BE141" s="162">
        <f>IF(N141="základní",J141,0)</f>
        <v>0</v>
      </c>
      <c r="BF141" s="162">
        <f>IF(N141="snížená",J141,0)</f>
        <v>0</v>
      </c>
      <c r="BG141" s="162">
        <f>IF(N141="zákl. přenesená",J141,0)</f>
        <v>0</v>
      </c>
      <c r="BH141" s="162">
        <f>IF(N141="sníž. přenesená",J141,0)</f>
        <v>0</v>
      </c>
      <c r="BI141" s="162">
        <f>IF(N141="nulová",J141,0)</f>
        <v>0</v>
      </c>
      <c r="BJ141" s="18" t="s">
        <v>88</v>
      </c>
      <c r="BK141" s="162">
        <f>ROUND(I141*H141,2)</f>
        <v>0</v>
      </c>
      <c r="BL141" s="18" t="s">
        <v>198</v>
      </c>
      <c r="BM141" s="161" t="s">
        <v>245</v>
      </c>
    </row>
    <row r="142" spans="1:65" s="2" customFormat="1" ht="19.2">
      <c r="A142" s="33"/>
      <c r="B142" s="34"/>
      <c r="C142" s="33"/>
      <c r="D142" s="163" t="s">
        <v>207</v>
      </c>
      <c r="E142" s="33"/>
      <c r="F142" s="164" t="s">
        <v>246</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207</v>
      </c>
      <c r="AU142" s="18" t="s">
        <v>90</v>
      </c>
    </row>
    <row r="143" spans="1:65" s="2" customFormat="1" ht="16.5" customHeight="1">
      <c r="A143" s="33"/>
      <c r="B143" s="149"/>
      <c r="C143" s="150" t="s">
        <v>247</v>
      </c>
      <c r="D143" s="150" t="s">
        <v>202</v>
      </c>
      <c r="E143" s="151" t="s">
        <v>248</v>
      </c>
      <c r="F143" s="152" t="s">
        <v>249</v>
      </c>
      <c r="G143" s="153" t="s">
        <v>205</v>
      </c>
      <c r="H143" s="154">
        <v>1</v>
      </c>
      <c r="I143" s="155"/>
      <c r="J143" s="156">
        <f>ROUND(I143*H143,2)</f>
        <v>0</v>
      </c>
      <c r="K143" s="152" t="s">
        <v>1</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198</v>
      </c>
      <c r="AT143" s="161" t="s">
        <v>202</v>
      </c>
      <c r="AU143" s="161" t="s">
        <v>90</v>
      </c>
      <c r="AY143" s="18" t="s">
        <v>199</v>
      </c>
      <c r="BE143" s="162">
        <f>IF(N143="základní",J143,0)</f>
        <v>0</v>
      </c>
      <c r="BF143" s="162">
        <f>IF(N143="snížená",J143,0)</f>
        <v>0</v>
      </c>
      <c r="BG143" s="162">
        <f>IF(N143="zákl. přenesená",J143,0)</f>
        <v>0</v>
      </c>
      <c r="BH143" s="162">
        <f>IF(N143="sníž. přenesená",J143,0)</f>
        <v>0</v>
      </c>
      <c r="BI143" s="162">
        <f>IF(N143="nulová",J143,0)</f>
        <v>0</v>
      </c>
      <c r="BJ143" s="18" t="s">
        <v>88</v>
      </c>
      <c r="BK143" s="162">
        <f>ROUND(I143*H143,2)</f>
        <v>0</v>
      </c>
      <c r="BL143" s="18" t="s">
        <v>198</v>
      </c>
      <c r="BM143" s="161" t="s">
        <v>250</v>
      </c>
    </row>
    <row r="144" spans="1:65" s="2" customFormat="1" ht="28.8">
      <c r="A144" s="33"/>
      <c r="B144" s="34"/>
      <c r="C144" s="33"/>
      <c r="D144" s="163" t="s">
        <v>207</v>
      </c>
      <c r="E144" s="33"/>
      <c r="F144" s="164" t="s">
        <v>251</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207</v>
      </c>
      <c r="AU144" s="18" t="s">
        <v>90</v>
      </c>
    </row>
    <row r="145" spans="1:65" s="2" customFormat="1" ht="24.15" customHeight="1">
      <c r="A145" s="33"/>
      <c r="B145" s="149"/>
      <c r="C145" s="150" t="s">
        <v>252</v>
      </c>
      <c r="D145" s="150" t="s">
        <v>202</v>
      </c>
      <c r="E145" s="151" t="s">
        <v>253</v>
      </c>
      <c r="F145" s="152" t="s">
        <v>254</v>
      </c>
      <c r="G145" s="153" t="s">
        <v>205</v>
      </c>
      <c r="H145" s="154">
        <v>1</v>
      </c>
      <c r="I145" s="155"/>
      <c r="J145" s="156">
        <f>ROUND(I145*H145,2)</f>
        <v>0</v>
      </c>
      <c r="K145" s="152" t="s">
        <v>1</v>
      </c>
      <c r="L145" s="34"/>
      <c r="M145" s="157" t="s">
        <v>1</v>
      </c>
      <c r="N145" s="158" t="s">
        <v>46</v>
      </c>
      <c r="O145" s="59"/>
      <c r="P145" s="159">
        <f>O145*H145</f>
        <v>0</v>
      </c>
      <c r="Q145" s="159">
        <v>0</v>
      </c>
      <c r="R145" s="159">
        <f>Q145*H145</f>
        <v>0</v>
      </c>
      <c r="S145" s="159">
        <v>0</v>
      </c>
      <c r="T145" s="160">
        <f>S145*H145</f>
        <v>0</v>
      </c>
      <c r="U145" s="33"/>
      <c r="V145" s="33"/>
      <c r="W145" s="33"/>
      <c r="X145" s="33"/>
      <c r="Y145" s="33"/>
      <c r="Z145" s="33"/>
      <c r="AA145" s="33"/>
      <c r="AB145" s="33"/>
      <c r="AC145" s="33"/>
      <c r="AD145" s="33"/>
      <c r="AE145" s="33"/>
      <c r="AR145" s="161" t="s">
        <v>198</v>
      </c>
      <c r="AT145" s="161" t="s">
        <v>202</v>
      </c>
      <c r="AU145" s="161" t="s">
        <v>90</v>
      </c>
      <c r="AY145" s="18" t="s">
        <v>199</v>
      </c>
      <c r="BE145" s="162">
        <f>IF(N145="základní",J145,0)</f>
        <v>0</v>
      </c>
      <c r="BF145" s="162">
        <f>IF(N145="snížená",J145,0)</f>
        <v>0</v>
      </c>
      <c r="BG145" s="162">
        <f>IF(N145="zákl. přenesená",J145,0)</f>
        <v>0</v>
      </c>
      <c r="BH145" s="162">
        <f>IF(N145="sníž. přenesená",J145,0)</f>
        <v>0</v>
      </c>
      <c r="BI145" s="162">
        <f>IF(N145="nulová",J145,0)</f>
        <v>0</v>
      </c>
      <c r="BJ145" s="18" t="s">
        <v>88</v>
      </c>
      <c r="BK145" s="162">
        <f>ROUND(I145*H145,2)</f>
        <v>0</v>
      </c>
      <c r="BL145" s="18" t="s">
        <v>198</v>
      </c>
      <c r="BM145" s="161" t="s">
        <v>255</v>
      </c>
    </row>
    <row r="146" spans="1:65" s="2" customFormat="1" ht="19.2">
      <c r="A146" s="33"/>
      <c r="B146" s="34"/>
      <c r="C146" s="33"/>
      <c r="D146" s="163" t="s">
        <v>207</v>
      </c>
      <c r="E146" s="33"/>
      <c r="F146" s="164" t="s">
        <v>256</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207</v>
      </c>
      <c r="AU146" s="18" t="s">
        <v>90</v>
      </c>
    </row>
    <row r="147" spans="1:65" s="2" customFormat="1" ht="16.5" customHeight="1">
      <c r="A147" s="33"/>
      <c r="B147" s="149"/>
      <c r="C147" s="150" t="s">
        <v>257</v>
      </c>
      <c r="D147" s="150" t="s">
        <v>202</v>
      </c>
      <c r="E147" s="151" t="s">
        <v>258</v>
      </c>
      <c r="F147" s="152" t="s">
        <v>259</v>
      </c>
      <c r="G147" s="153" t="s">
        <v>205</v>
      </c>
      <c r="H147" s="154">
        <v>1</v>
      </c>
      <c r="I147" s="155"/>
      <c r="J147" s="156">
        <f>ROUND(I147*H147,2)</f>
        <v>0</v>
      </c>
      <c r="K147" s="152" t="s">
        <v>1</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198</v>
      </c>
      <c r="AT147" s="161" t="s">
        <v>202</v>
      </c>
      <c r="AU147" s="161" t="s">
        <v>90</v>
      </c>
      <c r="AY147" s="18" t="s">
        <v>199</v>
      </c>
      <c r="BE147" s="162">
        <f>IF(N147="základní",J147,0)</f>
        <v>0</v>
      </c>
      <c r="BF147" s="162">
        <f>IF(N147="snížená",J147,0)</f>
        <v>0</v>
      </c>
      <c r="BG147" s="162">
        <f>IF(N147="zákl. přenesená",J147,0)</f>
        <v>0</v>
      </c>
      <c r="BH147" s="162">
        <f>IF(N147="sníž. přenesená",J147,0)</f>
        <v>0</v>
      </c>
      <c r="BI147" s="162">
        <f>IF(N147="nulová",J147,0)</f>
        <v>0</v>
      </c>
      <c r="BJ147" s="18" t="s">
        <v>88</v>
      </c>
      <c r="BK147" s="162">
        <f>ROUND(I147*H147,2)</f>
        <v>0</v>
      </c>
      <c r="BL147" s="18" t="s">
        <v>198</v>
      </c>
      <c r="BM147" s="161" t="s">
        <v>260</v>
      </c>
    </row>
    <row r="148" spans="1:65" s="2" customFormat="1" ht="28.8">
      <c r="A148" s="33"/>
      <c r="B148" s="34"/>
      <c r="C148" s="33"/>
      <c r="D148" s="163" t="s">
        <v>207</v>
      </c>
      <c r="E148" s="33"/>
      <c r="F148" s="164" t="s">
        <v>261</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207</v>
      </c>
      <c r="AU148" s="18" t="s">
        <v>90</v>
      </c>
    </row>
    <row r="149" spans="1:65" s="2" customFormat="1" ht="24.15" customHeight="1">
      <c r="A149" s="33"/>
      <c r="B149" s="149"/>
      <c r="C149" s="150" t="s">
        <v>262</v>
      </c>
      <c r="D149" s="150" t="s">
        <v>202</v>
      </c>
      <c r="E149" s="151" t="s">
        <v>263</v>
      </c>
      <c r="F149" s="152" t="s">
        <v>264</v>
      </c>
      <c r="G149" s="153" t="s">
        <v>205</v>
      </c>
      <c r="H149" s="154">
        <v>1</v>
      </c>
      <c r="I149" s="155"/>
      <c r="J149" s="156">
        <f>ROUND(I149*H149,2)</f>
        <v>0</v>
      </c>
      <c r="K149" s="152" t="s">
        <v>1</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198</v>
      </c>
      <c r="AT149" s="161" t="s">
        <v>202</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198</v>
      </c>
      <c r="BM149" s="161" t="s">
        <v>265</v>
      </c>
    </row>
    <row r="150" spans="1:65" s="2" customFormat="1" ht="57.6">
      <c r="A150" s="33"/>
      <c r="B150" s="34"/>
      <c r="C150" s="33"/>
      <c r="D150" s="163" t="s">
        <v>207</v>
      </c>
      <c r="E150" s="33"/>
      <c r="F150" s="164" t="s">
        <v>266</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2" customFormat="1" ht="24.15" customHeight="1">
      <c r="A151" s="33"/>
      <c r="B151" s="149"/>
      <c r="C151" s="150" t="s">
        <v>267</v>
      </c>
      <c r="D151" s="150" t="s">
        <v>202</v>
      </c>
      <c r="E151" s="151" t="s">
        <v>268</v>
      </c>
      <c r="F151" s="152" t="s">
        <v>269</v>
      </c>
      <c r="G151" s="153" t="s">
        <v>205</v>
      </c>
      <c r="H151" s="154">
        <v>1</v>
      </c>
      <c r="I151" s="155"/>
      <c r="J151" s="156">
        <f>ROUND(I151*H151,2)</f>
        <v>0</v>
      </c>
      <c r="K151" s="152" t="s">
        <v>1</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198</v>
      </c>
      <c r="AT151" s="161" t="s">
        <v>202</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198</v>
      </c>
      <c r="BM151" s="161" t="s">
        <v>270</v>
      </c>
    </row>
    <row r="152" spans="1:65" s="2" customFormat="1" ht="28.8">
      <c r="A152" s="33"/>
      <c r="B152" s="34"/>
      <c r="C152" s="33"/>
      <c r="D152" s="163" t="s">
        <v>207</v>
      </c>
      <c r="E152" s="33"/>
      <c r="F152" s="164" t="s">
        <v>271</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2" customFormat="1" ht="24.15" customHeight="1">
      <c r="A153" s="33"/>
      <c r="B153" s="149"/>
      <c r="C153" s="150" t="s">
        <v>8</v>
      </c>
      <c r="D153" s="150" t="s">
        <v>202</v>
      </c>
      <c r="E153" s="151" t="s">
        <v>272</v>
      </c>
      <c r="F153" s="152" t="s">
        <v>273</v>
      </c>
      <c r="G153" s="153" t="s">
        <v>205</v>
      </c>
      <c r="H153" s="154">
        <v>1</v>
      </c>
      <c r="I153" s="155"/>
      <c r="J153" s="156">
        <f>ROUND(I153*H153,2)</f>
        <v>0</v>
      </c>
      <c r="K153" s="152" t="s">
        <v>1</v>
      </c>
      <c r="L153" s="34"/>
      <c r="M153" s="157" t="s">
        <v>1</v>
      </c>
      <c r="N153" s="158" t="s">
        <v>46</v>
      </c>
      <c r="O153" s="59"/>
      <c r="P153" s="159">
        <f>O153*H153</f>
        <v>0</v>
      </c>
      <c r="Q153" s="159">
        <v>0</v>
      </c>
      <c r="R153" s="159">
        <f>Q153*H153</f>
        <v>0</v>
      </c>
      <c r="S153" s="159">
        <v>0</v>
      </c>
      <c r="T153" s="160">
        <f>S153*H153</f>
        <v>0</v>
      </c>
      <c r="U153" s="33"/>
      <c r="V153" s="33"/>
      <c r="W153" s="33"/>
      <c r="X153" s="33"/>
      <c r="Y153" s="33"/>
      <c r="Z153" s="33"/>
      <c r="AA153" s="33"/>
      <c r="AB153" s="33"/>
      <c r="AC153" s="33"/>
      <c r="AD153" s="33"/>
      <c r="AE153" s="33"/>
      <c r="AR153" s="161" t="s">
        <v>198</v>
      </c>
      <c r="AT153" s="161" t="s">
        <v>202</v>
      </c>
      <c r="AU153" s="161" t="s">
        <v>90</v>
      </c>
      <c r="AY153" s="18" t="s">
        <v>199</v>
      </c>
      <c r="BE153" s="162">
        <f>IF(N153="základní",J153,0)</f>
        <v>0</v>
      </c>
      <c r="BF153" s="162">
        <f>IF(N153="snížená",J153,0)</f>
        <v>0</v>
      </c>
      <c r="BG153" s="162">
        <f>IF(N153="zákl. přenesená",J153,0)</f>
        <v>0</v>
      </c>
      <c r="BH153" s="162">
        <f>IF(N153="sníž. přenesená",J153,0)</f>
        <v>0</v>
      </c>
      <c r="BI153" s="162">
        <f>IF(N153="nulová",J153,0)</f>
        <v>0</v>
      </c>
      <c r="BJ153" s="18" t="s">
        <v>88</v>
      </c>
      <c r="BK153" s="162">
        <f>ROUND(I153*H153,2)</f>
        <v>0</v>
      </c>
      <c r="BL153" s="18" t="s">
        <v>198</v>
      </c>
      <c r="BM153" s="161" t="s">
        <v>274</v>
      </c>
    </row>
    <row r="154" spans="1:65" s="2" customFormat="1" ht="76.8">
      <c r="A154" s="33"/>
      <c r="B154" s="34"/>
      <c r="C154" s="33"/>
      <c r="D154" s="163" t="s">
        <v>207</v>
      </c>
      <c r="E154" s="33"/>
      <c r="F154" s="164" t="s">
        <v>275</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207</v>
      </c>
      <c r="AU154" s="18" t="s">
        <v>90</v>
      </c>
    </row>
    <row r="155" spans="1:65" s="2" customFormat="1" ht="24.15" customHeight="1">
      <c r="A155" s="33"/>
      <c r="B155" s="149"/>
      <c r="C155" s="150" t="s">
        <v>276</v>
      </c>
      <c r="D155" s="150" t="s">
        <v>202</v>
      </c>
      <c r="E155" s="151" t="s">
        <v>277</v>
      </c>
      <c r="F155" s="152" t="s">
        <v>278</v>
      </c>
      <c r="G155" s="153" t="s">
        <v>205</v>
      </c>
      <c r="H155" s="154">
        <v>1</v>
      </c>
      <c r="I155" s="155"/>
      <c r="J155" s="156">
        <f>ROUND(I155*H155,2)</f>
        <v>0</v>
      </c>
      <c r="K155" s="152" t="s">
        <v>1</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198</v>
      </c>
      <c r="AT155" s="161" t="s">
        <v>202</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198</v>
      </c>
      <c r="BM155" s="161" t="s">
        <v>279</v>
      </c>
    </row>
    <row r="156" spans="1:65" s="2" customFormat="1" ht="67.2">
      <c r="A156" s="33"/>
      <c r="B156" s="34"/>
      <c r="C156" s="33"/>
      <c r="D156" s="163" t="s">
        <v>207</v>
      </c>
      <c r="E156" s="33"/>
      <c r="F156" s="164" t="s">
        <v>280</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207</v>
      </c>
      <c r="AU156" s="18" t="s">
        <v>90</v>
      </c>
    </row>
    <row r="157" spans="1:65" s="2" customFormat="1" ht="24.15" customHeight="1">
      <c r="A157" s="33"/>
      <c r="B157" s="149"/>
      <c r="C157" s="150" t="s">
        <v>281</v>
      </c>
      <c r="D157" s="150" t="s">
        <v>202</v>
      </c>
      <c r="E157" s="151" t="s">
        <v>282</v>
      </c>
      <c r="F157" s="152" t="s">
        <v>283</v>
      </c>
      <c r="G157" s="153" t="s">
        <v>284</v>
      </c>
      <c r="H157" s="154">
        <v>1</v>
      </c>
      <c r="I157" s="155"/>
      <c r="J157" s="156">
        <f>ROUND(I157*H157,2)</f>
        <v>0</v>
      </c>
      <c r="K157" s="152" t="s">
        <v>1</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198</v>
      </c>
      <c r="AT157" s="161" t="s">
        <v>202</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198</v>
      </c>
      <c r="BM157" s="161" t="s">
        <v>285</v>
      </c>
    </row>
    <row r="158" spans="1:65" s="2" customFormat="1" ht="19.2">
      <c r="A158" s="33"/>
      <c r="B158" s="34"/>
      <c r="C158" s="33"/>
      <c r="D158" s="163" t="s">
        <v>207</v>
      </c>
      <c r="E158" s="33"/>
      <c r="F158" s="164" t="s">
        <v>286</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2" customFormat="1" ht="16.5" customHeight="1">
      <c r="A159" s="33"/>
      <c r="B159" s="149"/>
      <c r="C159" s="150" t="s">
        <v>287</v>
      </c>
      <c r="D159" s="150" t="s">
        <v>202</v>
      </c>
      <c r="E159" s="151" t="s">
        <v>288</v>
      </c>
      <c r="F159" s="152" t="s">
        <v>289</v>
      </c>
      <c r="G159" s="153" t="s">
        <v>205</v>
      </c>
      <c r="H159" s="154">
        <v>1</v>
      </c>
      <c r="I159" s="155"/>
      <c r="J159" s="156">
        <f>ROUND(I159*H159,2)</f>
        <v>0</v>
      </c>
      <c r="K159" s="152" t="s">
        <v>1</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198</v>
      </c>
      <c r="AT159" s="161" t="s">
        <v>202</v>
      </c>
      <c r="AU159" s="161" t="s">
        <v>90</v>
      </c>
      <c r="AY159" s="18" t="s">
        <v>199</v>
      </c>
      <c r="BE159" s="162">
        <f>IF(N159="základní",J159,0)</f>
        <v>0</v>
      </c>
      <c r="BF159" s="162">
        <f>IF(N159="snížená",J159,0)</f>
        <v>0</v>
      </c>
      <c r="BG159" s="162">
        <f>IF(N159="zákl. přenesená",J159,0)</f>
        <v>0</v>
      </c>
      <c r="BH159" s="162">
        <f>IF(N159="sníž. přenesená",J159,0)</f>
        <v>0</v>
      </c>
      <c r="BI159" s="162">
        <f>IF(N159="nulová",J159,0)</f>
        <v>0</v>
      </c>
      <c r="BJ159" s="18" t="s">
        <v>88</v>
      </c>
      <c r="BK159" s="162">
        <f>ROUND(I159*H159,2)</f>
        <v>0</v>
      </c>
      <c r="BL159" s="18" t="s">
        <v>198</v>
      </c>
      <c r="BM159" s="161" t="s">
        <v>290</v>
      </c>
    </row>
    <row r="160" spans="1:65" s="2" customFormat="1" ht="28.8">
      <c r="A160" s="33"/>
      <c r="B160" s="34"/>
      <c r="C160" s="33"/>
      <c r="D160" s="163" t="s">
        <v>207</v>
      </c>
      <c r="E160" s="33"/>
      <c r="F160" s="164" t="s">
        <v>291</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207</v>
      </c>
      <c r="AU160" s="18" t="s">
        <v>90</v>
      </c>
    </row>
    <row r="161" spans="1:65" s="2" customFormat="1" ht="33" customHeight="1">
      <c r="A161" s="33"/>
      <c r="B161" s="149"/>
      <c r="C161" s="150" t="s">
        <v>292</v>
      </c>
      <c r="D161" s="150" t="s">
        <v>202</v>
      </c>
      <c r="E161" s="151" t="s">
        <v>293</v>
      </c>
      <c r="F161" s="152" t="s">
        <v>294</v>
      </c>
      <c r="G161" s="153" t="s">
        <v>205</v>
      </c>
      <c r="H161" s="154">
        <v>1</v>
      </c>
      <c r="I161" s="155"/>
      <c r="J161" s="156">
        <f>ROUND(I161*H161,2)</f>
        <v>0</v>
      </c>
      <c r="K161" s="152" t="s">
        <v>1</v>
      </c>
      <c r="L161" s="34"/>
      <c r="M161" s="157" t="s">
        <v>1</v>
      </c>
      <c r="N161" s="158" t="s">
        <v>46</v>
      </c>
      <c r="O161" s="59"/>
      <c r="P161" s="159">
        <f>O161*H161</f>
        <v>0</v>
      </c>
      <c r="Q161" s="159">
        <v>0</v>
      </c>
      <c r="R161" s="159">
        <f>Q161*H161</f>
        <v>0</v>
      </c>
      <c r="S161" s="159">
        <v>0</v>
      </c>
      <c r="T161" s="160">
        <f>S161*H161</f>
        <v>0</v>
      </c>
      <c r="U161" s="33"/>
      <c r="V161" s="33"/>
      <c r="W161" s="33"/>
      <c r="X161" s="33"/>
      <c r="Y161" s="33"/>
      <c r="Z161" s="33"/>
      <c r="AA161" s="33"/>
      <c r="AB161" s="33"/>
      <c r="AC161" s="33"/>
      <c r="AD161" s="33"/>
      <c r="AE161" s="33"/>
      <c r="AR161" s="161" t="s">
        <v>198</v>
      </c>
      <c r="AT161" s="161" t="s">
        <v>202</v>
      </c>
      <c r="AU161" s="161" t="s">
        <v>90</v>
      </c>
      <c r="AY161" s="18" t="s">
        <v>199</v>
      </c>
      <c r="BE161" s="162">
        <f>IF(N161="základní",J161,0)</f>
        <v>0</v>
      </c>
      <c r="BF161" s="162">
        <f>IF(N161="snížená",J161,0)</f>
        <v>0</v>
      </c>
      <c r="BG161" s="162">
        <f>IF(N161="zákl. přenesená",J161,0)</f>
        <v>0</v>
      </c>
      <c r="BH161" s="162">
        <f>IF(N161="sníž. přenesená",J161,0)</f>
        <v>0</v>
      </c>
      <c r="BI161" s="162">
        <f>IF(N161="nulová",J161,0)</f>
        <v>0</v>
      </c>
      <c r="BJ161" s="18" t="s">
        <v>88</v>
      </c>
      <c r="BK161" s="162">
        <f>ROUND(I161*H161,2)</f>
        <v>0</v>
      </c>
      <c r="BL161" s="18" t="s">
        <v>198</v>
      </c>
      <c r="BM161" s="161" t="s">
        <v>295</v>
      </c>
    </row>
    <row r="162" spans="1:65" s="2" customFormat="1" ht="24.15" customHeight="1">
      <c r="A162" s="33"/>
      <c r="B162" s="149"/>
      <c r="C162" s="150" t="s">
        <v>296</v>
      </c>
      <c r="D162" s="150" t="s">
        <v>202</v>
      </c>
      <c r="E162" s="151" t="s">
        <v>297</v>
      </c>
      <c r="F162" s="152" t="s">
        <v>298</v>
      </c>
      <c r="G162" s="153" t="s">
        <v>205</v>
      </c>
      <c r="H162" s="154">
        <v>1</v>
      </c>
      <c r="I162" s="155"/>
      <c r="J162" s="156">
        <f>ROUND(I162*H162,2)</f>
        <v>0</v>
      </c>
      <c r="K162" s="152" t="s">
        <v>1</v>
      </c>
      <c r="L162" s="34"/>
      <c r="M162" s="157" t="s">
        <v>1</v>
      </c>
      <c r="N162" s="158" t="s">
        <v>46</v>
      </c>
      <c r="O162" s="59"/>
      <c r="P162" s="159">
        <f>O162*H162</f>
        <v>0</v>
      </c>
      <c r="Q162" s="159">
        <v>0</v>
      </c>
      <c r="R162" s="159">
        <f>Q162*H162</f>
        <v>0</v>
      </c>
      <c r="S162" s="159">
        <v>0</v>
      </c>
      <c r="T162" s="160">
        <f>S162*H162</f>
        <v>0</v>
      </c>
      <c r="U162" s="33"/>
      <c r="V162" s="33"/>
      <c r="W162" s="33"/>
      <c r="X162" s="33"/>
      <c r="Y162" s="33"/>
      <c r="Z162" s="33"/>
      <c r="AA162" s="33"/>
      <c r="AB162" s="33"/>
      <c r="AC162" s="33"/>
      <c r="AD162" s="33"/>
      <c r="AE162" s="33"/>
      <c r="AR162" s="161" t="s">
        <v>276</v>
      </c>
      <c r="AT162" s="161" t="s">
        <v>202</v>
      </c>
      <c r="AU162" s="161" t="s">
        <v>90</v>
      </c>
      <c r="AY162" s="18" t="s">
        <v>199</v>
      </c>
      <c r="BE162" s="162">
        <f>IF(N162="základní",J162,0)</f>
        <v>0</v>
      </c>
      <c r="BF162" s="162">
        <f>IF(N162="snížená",J162,0)</f>
        <v>0</v>
      </c>
      <c r="BG162" s="162">
        <f>IF(N162="zákl. přenesená",J162,0)</f>
        <v>0</v>
      </c>
      <c r="BH162" s="162">
        <f>IF(N162="sníž. přenesená",J162,0)</f>
        <v>0</v>
      </c>
      <c r="BI162" s="162">
        <f>IF(N162="nulová",J162,0)</f>
        <v>0</v>
      </c>
      <c r="BJ162" s="18" t="s">
        <v>88</v>
      </c>
      <c r="BK162" s="162">
        <f>ROUND(I162*H162,2)</f>
        <v>0</v>
      </c>
      <c r="BL162" s="18" t="s">
        <v>276</v>
      </c>
      <c r="BM162" s="161" t="s">
        <v>299</v>
      </c>
    </row>
    <row r="163" spans="1:65" s="2" customFormat="1" ht="96">
      <c r="A163" s="33"/>
      <c r="B163" s="34"/>
      <c r="C163" s="33"/>
      <c r="D163" s="163" t="s">
        <v>207</v>
      </c>
      <c r="E163" s="33"/>
      <c r="F163" s="164" t="s">
        <v>300</v>
      </c>
      <c r="G163" s="33"/>
      <c r="H163" s="33"/>
      <c r="I163" s="165"/>
      <c r="J163" s="33"/>
      <c r="K163" s="33"/>
      <c r="L163" s="34"/>
      <c r="M163" s="168"/>
      <c r="N163" s="169"/>
      <c r="O163" s="170"/>
      <c r="P163" s="170"/>
      <c r="Q163" s="170"/>
      <c r="R163" s="170"/>
      <c r="S163" s="170"/>
      <c r="T163" s="171"/>
      <c r="U163" s="33"/>
      <c r="V163" s="33"/>
      <c r="W163" s="33"/>
      <c r="X163" s="33"/>
      <c r="Y163" s="33"/>
      <c r="Z163" s="33"/>
      <c r="AA163" s="33"/>
      <c r="AB163" s="33"/>
      <c r="AC163" s="33"/>
      <c r="AD163" s="33"/>
      <c r="AE163" s="33"/>
      <c r="AT163" s="18" t="s">
        <v>207</v>
      </c>
      <c r="AU163" s="18" t="s">
        <v>90</v>
      </c>
    </row>
    <row r="164" spans="1:65" s="2" customFormat="1" ht="6.9" customHeight="1">
      <c r="A164" s="33"/>
      <c r="B164" s="48"/>
      <c r="C164" s="49"/>
      <c r="D164" s="49"/>
      <c r="E164" s="49"/>
      <c r="F164" s="49"/>
      <c r="G164" s="49"/>
      <c r="H164" s="49"/>
      <c r="I164" s="49"/>
      <c r="J164" s="49"/>
      <c r="K164" s="49"/>
      <c r="L164" s="34"/>
      <c r="M164" s="33"/>
      <c r="O164" s="33"/>
      <c r="P164" s="33"/>
      <c r="Q164" s="33"/>
      <c r="R164" s="33"/>
      <c r="S164" s="33"/>
      <c r="T164" s="33"/>
      <c r="U164" s="33"/>
      <c r="V164" s="33"/>
      <c r="W164" s="33"/>
      <c r="X164" s="33"/>
      <c r="Y164" s="33"/>
      <c r="Z164" s="33"/>
      <c r="AA164" s="33"/>
      <c r="AB164" s="33"/>
      <c r="AC164" s="33"/>
      <c r="AD164" s="33"/>
      <c r="AE164" s="33"/>
    </row>
  </sheetData>
  <autoFilter ref="C121:K163"/>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99</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301</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302</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310.5" customHeight="1">
      <c r="A29" s="100"/>
      <c r="B29" s="101"/>
      <c r="C29" s="100"/>
      <c r="D29" s="100"/>
      <c r="E29" s="251" t="s">
        <v>303</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ROUND(J143,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ROUND((SUM(BE143:BE1365)),  2)</f>
        <v>0</v>
      </c>
      <c r="G35" s="33"/>
      <c r="H35" s="33"/>
      <c r="I35" s="106">
        <v>0.21</v>
      </c>
      <c r="J35" s="105">
        <f>ROUND(((SUM(BE143:BE1365))*I35),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ROUND((SUM(BF143:BF1365)),  2)</f>
        <v>0</v>
      </c>
      <c r="G36" s="33"/>
      <c r="H36" s="33"/>
      <c r="I36" s="106">
        <v>0.15</v>
      </c>
      <c r="J36" s="105">
        <f>ROUND(((SUM(BF143:BF1365))*I36),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ROUND((SUM(BG143:BG1365)),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ROUND((SUM(BH143:BH1365)),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ROUND((SUM(BI143:BI1365)),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301</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01-0 - Bourací práce</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J143</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J144</f>
        <v>0</v>
      </c>
      <c r="L99" s="118"/>
    </row>
    <row r="100" spans="1:47" s="10" customFormat="1" ht="19.95" customHeight="1">
      <c r="B100" s="122"/>
      <c r="D100" s="123" t="s">
        <v>305</v>
      </c>
      <c r="E100" s="124"/>
      <c r="F100" s="124"/>
      <c r="G100" s="124"/>
      <c r="H100" s="124"/>
      <c r="I100" s="124"/>
      <c r="J100" s="125">
        <f>J145</f>
        <v>0</v>
      </c>
      <c r="L100" s="122"/>
    </row>
    <row r="101" spans="1:47" s="10" customFormat="1" ht="19.95" customHeight="1">
      <c r="B101" s="122"/>
      <c r="D101" s="123" t="s">
        <v>306</v>
      </c>
      <c r="E101" s="124"/>
      <c r="F101" s="124"/>
      <c r="G101" s="124"/>
      <c r="H101" s="124"/>
      <c r="I101" s="124"/>
      <c r="J101" s="125">
        <f>J183</f>
        <v>0</v>
      </c>
      <c r="L101" s="122"/>
    </row>
    <row r="102" spans="1:47" s="10" customFormat="1" ht="19.95" customHeight="1">
      <c r="B102" s="122"/>
      <c r="D102" s="123" t="s">
        <v>307</v>
      </c>
      <c r="E102" s="124"/>
      <c r="F102" s="124"/>
      <c r="G102" s="124"/>
      <c r="H102" s="124"/>
      <c r="I102" s="124"/>
      <c r="J102" s="125">
        <f>J223</f>
        <v>0</v>
      </c>
      <c r="L102" s="122"/>
    </row>
    <row r="103" spans="1:47" s="10" customFormat="1" ht="19.95" customHeight="1">
      <c r="B103" s="122"/>
      <c r="D103" s="123" t="s">
        <v>308</v>
      </c>
      <c r="E103" s="124"/>
      <c r="F103" s="124"/>
      <c r="G103" s="124"/>
      <c r="H103" s="124"/>
      <c r="I103" s="124"/>
      <c r="J103" s="125">
        <f>J235</f>
        <v>0</v>
      </c>
      <c r="L103" s="122"/>
    </row>
    <row r="104" spans="1:47" s="10" customFormat="1" ht="14.85" customHeight="1">
      <c r="B104" s="122"/>
      <c r="D104" s="123" t="s">
        <v>309</v>
      </c>
      <c r="E104" s="124"/>
      <c r="F104" s="124"/>
      <c r="G104" s="124"/>
      <c r="H104" s="124"/>
      <c r="I104" s="124"/>
      <c r="J104" s="125">
        <f>J236</f>
        <v>0</v>
      </c>
      <c r="L104" s="122"/>
    </row>
    <row r="105" spans="1:47" s="10" customFormat="1" ht="14.85" customHeight="1">
      <c r="B105" s="122"/>
      <c r="D105" s="123" t="s">
        <v>310</v>
      </c>
      <c r="E105" s="124"/>
      <c r="F105" s="124"/>
      <c r="G105" s="124"/>
      <c r="H105" s="124"/>
      <c r="I105" s="124"/>
      <c r="J105" s="125">
        <f>J301</f>
        <v>0</v>
      </c>
      <c r="L105" s="122"/>
    </row>
    <row r="106" spans="1:47" s="10" customFormat="1" ht="19.95" customHeight="1">
      <c r="B106" s="122"/>
      <c r="D106" s="123" t="s">
        <v>311</v>
      </c>
      <c r="E106" s="124"/>
      <c r="F106" s="124"/>
      <c r="G106" s="124"/>
      <c r="H106" s="124"/>
      <c r="I106" s="124"/>
      <c r="J106" s="125">
        <f>J798</f>
        <v>0</v>
      </c>
      <c r="L106" s="122"/>
    </row>
    <row r="107" spans="1:47" s="10" customFormat="1" ht="19.95" customHeight="1">
      <c r="B107" s="122"/>
      <c r="D107" s="123" t="s">
        <v>312</v>
      </c>
      <c r="E107" s="124"/>
      <c r="F107" s="124"/>
      <c r="G107" s="124"/>
      <c r="H107" s="124"/>
      <c r="I107" s="124"/>
      <c r="J107" s="125">
        <f>J856</f>
        <v>0</v>
      </c>
      <c r="L107" s="122"/>
    </row>
    <row r="108" spans="1:47" s="9" customFormat="1" ht="24.9" customHeight="1">
      <c r="B108" s="118"/>
      <c r="D108" s="119" t="s">
        <v>313</v>
      </c>
      <c r="E108" s="120"/>
      <c r="F108" s="120"/>
      <c r="G108" s="120"/>
      <c r="H108" s="120"/>
      <c r="I108" s="120"/>
      <c r="J108" s="121">
        <f>J859</f>
        <v>0</v>
      </c>
      <c r="L108" s="118"/>
    </row>
    <row r="109" spans="1:47" s="10" customFormat="1" ht="19.95" customHeight="1">
      <c r="B109" s="122"/>
      <c r="D109" s="123" t="s">
        <v>314</v>
      </c>
      <c r="E109" s="124"/>
      <c r="F109" s="124"/>
      <c r="G109" s="124"/>
      <c r="H109" s="124"/>
      <c r="I109" s="124"/>
      <c r="J109" s="125">
        <f>J860</f>
        <v>0</v>
      </c>
      <c r="L109" s="122"/>
    </row>
    <row r="110" spans="1:47" s="10" customFormat="1" ht="19.95" customHeight="1">
      <c r="B110" s="122"/>
      <c r="D110" s="123" t="s">
        <v>315</v>
      </c>
      <c r="E110" s="124"/>
      <c r="F110" s="124"/>
      <c r="G110" s="124"/>
      <c r="H110" s="124"/>
      <c r="I110" s="124"/>
      <c r="J110" s="125">
        <f>J875</f>
        <v>0</v>
      </c>
      <c r="L110" s="122"/>
    </row>
    <row r="111" spans="1:47" s="10" customFormat="1" ht="19.95" customHeight="1">
      <c r="B111" s="122"/>
      <c r="D111" s="123" t="s">
        <v>316</v>
      </c>
      <c r="E111" s="124"/>
      <c r="F111" s="124"/>
      <c r="G111" s="124"/>
      <c r="H111" s="124"/>
      <c r="I111" s="124"/>
      <c r="J111" s="125">
        <f>J913</f>
        <v>0</v>
      </c>
      <c r="L111" s="122"/>
    </row>
    <row r="112" spans="1:47" s="10" customFormat="1" ht="19.95" customHeight="1">
      <c r="B112" s="122"/>
      <c r="D112" s="123" t="s">
        <v>317</v>
      </c>
      <c r="E112" s="124"/>
      <c r="F112" s="124"/>
      <c r="G112" s="124"/>
      <c r="H112" s="124"/>
      <c r="I112" s="124"/>
      <c r="J112" s="125">
        <f>J943</f>
        <v>0</v>
      </c>
      <c r="L112" s="122"/>
    </row>
    <row r="113" spans="1:31" s="10" customFormat="1" ht="19.95" customHeight="1">
      <c r="B113" s="122"/>
      <c r="D113" s="123" t="s">
        <v>318</v>
      </c>
      <c r="E113" s="124"/>
      <c r="F113" s="124"/>
      <c r="G113" s="124"/>
      <c r="H113" s="124"/>
      <c r="I113" s="124"/>
      <c r="J113" s="125">
        <f>J946</f>
        <v>0</v>
      </c>
      <c r="L113" s="122"/>
    </row>
    <row r="114" spans="1:31" s="10" customFormat="1" ht="19.95" customHeight="1">
      <c r="B114" s="122"/>
      <c r="D114" s="123" t="s">
        <v>319</v>
      </c>
      <c r="E114" s="124"/>
      <c r="F114" s="124"/>
      <c r="G114" s="124"/>
      <c r="H114" s="124"/>
      <c r="I114" s="124"/>
      <c r="J114" s="125">
        <f>J949</f>
        <v>0</v>
      </c>
      <c r="L114" s="122"/>
    </row>
    <row r="115" spans="1:31" s="10" customFormat="1" ht="19.95" customHeight="1">
      <c r="B115" s="122"/>
      <c r="D115" s="123" t="s">
        <v>320</v>
      </c>
      <c r="E115" s="124"/>
      <c r="F115" s="124"/>
      <c r="G115" s="124"/>
      <c r="H115" s="124"/>
      <c r="I115" s="124"/>
      <c r="J115" s="125">
        <f>J952</f>
        <v>0</v>
      </c>
      <c r="L115" s="122"/>
    </row>
    <row r="116" spans="1:31" s="10" customFormat="1" ht="19.95" customHeight="1">
      <c r="B116" s="122"/>
      <c r="D116" s="123" t="s">
        <v>321</v>
      </c>
      <c r="E116" s="124"/>
      <c r="F116" s="124"/>
      <c r="G116" s="124"/>
      <c r="H116" s="124"/>
      <c r="I116" s="124"/>
      <c r="J116" s="125">
        <f>J1025</f>
        <v>0</v>
      </c>
      <c r="L116" s="122"/>
    </row>
    <row r="117" spans="1:31" s="10" customFormat="1" ht="19.95" customHeight="1">
      <c r="B117" s="122"/>
      <c r="D117" s="123" t="s">
        <v>322</v>
      </c>
      <c r="E117" s="124"/>
      <c r="F117" s="124"/>
      <c r="G117" s="124"/>
      <c r="H117" s="124"/>
      <c r="I117" s="124"/>
      <c r="J117" s="125">
        <f>J1097</f>
        <v>0</v>
      </c>
      <c r="L117" s="122"/>
    </row>
    <row r="118" spans="1:31" s="10" customFormat="1" ht="19.95" customHeight="1">
      <c r="B118" s="122"/>
      <c r="D118" s="123" t="s">
        <v>323</v>
      </c>
      <c r="E118" s="124"/>
      <c r="F118" s="124"/>
      <c r="G118" s="124"/>
      <c r="H118" s="124"/>
      <c r="I118" s="124"/>
      <c r="J118" s="125">
        <f>J1187</f>
        <v>0</v>
      </c>
      <c r="L118" s="122"/>
    </row>
    <row r="119" spans="1:31" s="10" customFormat="1" ht="19.95" customHeight="1">
      <c r="B119" s="122"/>
      <c r="D119" s="123" t="s">
        <v>324</v>
      </c>
      <c r="E119" s="124"/>
      <c r="F119" s="124"/>
      <c r="G119" s="124"/>
      <c r="H119" s="124"/>
      <c r="I119" s="124"/>
      <c r="J119" s="125">
        <f>J1208</f>
        <v>0</v>
      </c>
      <c r="L119" s="122"/>
    </row>
    <row r="120" spans="1:31" s="10" customFormat="1" ht="19.95" customHeight="1">
      <c r="B120" s="122"/>
      <c r="D120" s="123" t="s">
        <v>325</v>
      </c>
      <c r="E120" s="124"/>
      <c r="F120" s="124"/>
      <c r="G120" s="124"/>
      <c r="H120" s="124"/>
      <c r="I120" s="124"/>
      <c r="J120" s="125">
        <f>J1210</f>
        <v>0</v>
      </c>
      <c r="L120" s="122"/>
    </row>
    <row r="121" spans="1:31" s="10" customFormat="1" ht="19.95" customHeight="1">
      <c r="B121" s="122"/>
      <c r="D121" s="123" t="s">
        <v>326</v>
      </c>
      <c r="E121" s="124"/>
      <c r="F121" s="124"/>
      <c r="G121" s="124"/>
      <c r="H121" s="124"/>
      <c r="I121" s="124"/>
      <c r="J121" s="125">
        <f>J1231</f>
        <v>0</v>
      </c>
      <c r="L121" s="122"/>
    </row>
    <row r="122" spans="1:31" s="2" customFormat="1" ht="21.7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6.9" customHeight="1">
      <c r="A123" s="33"/>
      <c r="B123" s="48"/>
      <c r="C123" s="49"/>
      <c r="D123" s="49"/>
      <c r="E123" s="49"/>
      <c r="F123" s="49"/>
      <c r="G123" s="49"/>
      <c r="H123" s="49"/>
      <c r="I123" s="49"/>
      <c r="J123" s="49"/>
      <c r="K123" s="49"/>
      <c r="L123" s="43"/>
      <c r="S123" s="33"/>
      <c r="T123" s="33"/>
      <c r="U123" s="33"/>
      <c r="V123" s="33"/>
      <c r="W123" s="33"/>
      <c r="X123" s="33"/>
      <c r="Y123" s="33"/>
      <c r="Z123" s="33"/>
      <c r="AA123" s="33"/>
      <c r="AB123" s="33"/>
      <c r="AC123" s="33"/>
      <c r="AD123" s="33"/>
      <c r="AE123" s="33"/>
    </row>
    <row r="127" spans="1:31" s="2" customFormat="1" ht="6.9" customHeight="1">
      <c r="A127" s="33"/>
      <c r="B127" s="50"/>
      <c r="C127" s="51"/>
      <c r="D127" s="51"/>
      <c r="E127" s="51"/>
      <c r="F127" s="51"/>
      <c r="G127" s="51"/>
      <c r="H127" s="51"/>
      <c r="I127" s="51"/>
      <c r="J127" s="51"/>
      <c r="K127" s="51"/>
      <c r="L127" s="43"/>
      <c r="S127" s="33"/>
      <c r="T127" s="33"/>
      <c r="U127" s="33"/>
      <c r="V127" s="33"/>
      <c r="W127" s="33"/>
      <c r="X127" s="33"/>
      <c r="Y127" s="33"/>
      <c r="Z127" s="33"/>
      <c r="AA127" s="33"/>
      <c r="AB127" s="33"/>
      <c r="AC127" s="33"/>
      <c r="AD127" s="33"/>
      <c r="AE127" s="33"/>
    </row>
    <row r="128" spans="1:31" s="2" customFormat="1" ht="24.9" customHeight="1">
      <c r="A128" s="33"/>
      <c r="B128" s="34"/>
      <c r="C128" s="22" t="s">
        <v>183</v>
      </c>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3" s="2" customFormat="1" ht="6.9"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3" s="2" customFormat="1" ht="12" customHeight="1">
      <c r="A130" s="33"/>
      <c r="B130" s="34"/>
      <c r="C130" s="28" t="s">
        <v>16</v>
      </c>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3" s="2" customFormat="1" ht="26.25" customHeight="1">
      <c r="A131" s="33"/>
      <c r="B131" s="34"/>
      <c r="C131" s="33"/>
      <c r="D131" s="33"/>
      <c r="E131" s="263" t="str">
        <f>E7</f>
        <v>SPŠ a SOU Pelhřimov - objekt dílen Kamenice nad Lipou - úspora energie</v>
      </c>
      <c r="F131" s="264"/>
      <c r="G131" s="264"/>
      <c r="H131" s="264"/>
      <c r="I131" s="33"/>
      <c r="J131" s="33"/>
      <c r="K131" s="33"/>
      <c r="L131" s="43"/>
      <c r="S131" s="33"/>
      <c r="T131" s="33"/>
      <c r="U131" s="33"/>
      <c r="V131" s="33"/>
      <c r="W131" s="33"/>
      <c r="X131" s="33"/>
      <c r="Y131" s="33"/>
      <c r="Z131" s="33"/>
      <c r="AA131" s="33"/>
      <c r="AB131" s="33"/>
      <c r="AC131" s="33"/>
      <c r="AD131" s="33"/>
      <c r="AE131" s="33"/>
    </row>
    <row r="132" spans="1:63" s="1" customFormat="1" ht="12" customHeight="1">
      <c r="B132" s="21"/>
      <c r="C132" s="28" t="s">
        <v>172</v>
      </c>
      <c r="L132" s="21"/>
    </row>
    <row r="133" spans="1:63" s="2" customFormat="1" ht="16.5" customHeight="1">
      <c r="A133" s="33"/>
      <c r="B133" s="34"/>
      <c r="C133" s="33"/>
      <c r="D133" s="33"/>
      <c r="E133" s="263" t="s">
        <v>301</v>
      </c>
      <c r="F133" s="265"/>
      <c r="G133" s="265"/>
      <c r="H133" s="265"/>
      <c r="I133" s="33"/>
      <c r="J133" s="33"/>
      <c r="K133" s="33"/>
      <c r="L133" s="43"/>
      <c r="S133" s="33"/>
      <c r="T133" s="33"/>
      <c r="U133" s="33"/>
      <c r="V133" s="33"/>
      <c r="W133" s="33"/>
      <c r="X133" s="33"/>
      <c r="Y133" s="33"/>
      <c r="Z133" s="33"/>
      <c r="AA133" s="33"/>
      <c r="AB133" s="33"/>
      <c r="AC133" s="33"/>
      <c r="AD133" s="33"/>
      <c r="AE133" s="33"/>
    </row>
    <row r="134" spans="1:63" s="2" customFormat="1" ht="12" customHeight="1">
      <c r="A134" s="33"/>
      <c r="B134" s="34"/>
      <c r="C134" s="28" t="s">
        <v>174</v>
      </c>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63" s="2" customFormat="1" ht="16.5" customHeight="1">
      <c r="A135" s="33"/>
      <c r="B135" s="34"/>
      <c r="C135" s="33"/>
      <c r="D135" s="33"/>
      <c r="E135" s="227" t="str">
        <f>E11</f>
        <v>01-0 - Bourací práce</v>
      </c>
      <c r="F135" s="265"/>
      <c r="G135" s="265"/>
      <c r="H135" s="265"/>
      <c r="I135" s="33"/>
      <c r="J135" s="33"/>
      <c r="K135" s="33"/>
      <c r="L135" s="43"/>
      <c r="S135" s="33"/>
      <c r="T135" s="33"/>
      <c r="U135" s="33"/>
      <c r="V135" s="33"/>
      <c r="W135" s="33"/>
      <c r="X135" s="33"/>
      <c r="Y135" s="33"/>
      <c r="Z135" s="33"/>
      <c r="AA135" s="33"/>
      <c r="AB135" s="33"/>
      <c r="AC135" s="33"/>
      <c r="AD135" s="33"/>
      <c r="AE135" s="33"/>
    </row>
    <row r="136" spans="1:63" s="2" customFormat="1" ht="6.9" customHeight="1">
      <c r="A136" s="33"/>
      <c r="B136" s="34"/>
      <c r="C136" s="33"/>
      <c r="D136" s="33"/>
      <c r="E136" s="33"/>
      <c r="F136" s="33"/>
      <c r="G136" s="33"/>
      <c r="H136" s="33"/>
      <c r="I136" s="33"/>
      <c r="J136" s="33"/>
      <c r="K136" s="33"/>
      <c r="L136" s="43"/>
      <c r="S136" s="33"/>
      <c r="T136" s="33"/>
      <c r="U136" s="33"/>
      <c r="V136" s="33"/>
      <c r="W136" s="33"/>
      <c r="X136" s="33"/>
      <c r="Y136" s="33"/>
      <c r="Z136" s="33"/>
      <c r="AA136" s="33"/>
      <c r="AB136" s="33"/>
      <c r="AC136" s="33"/>
      <c r="AD136" s="33"/>
      <c r="AE136" s="33"/>
    </row>
    <row r="137" spans="1:63" s="2" customFormat="1" ht="12" customHeight="1">
      <c r="A137" s="33"/>
      <c r="B137" s="34"/>
      <c r="C137" s="28" t="s">
        <v>20</v>
      </c>
      <c r="D137" s="33"/>
      <c r="E137" s="33"/>
      <c r="F137" s="26" t="str">
        <f>F14</f>
        <v>Kamenice nad Lipu, ul. Lhotecká</v>
      </c>
      <c r="G137" s="33"/>
      <c r="H137" s="33"/>
      <c r="I137" s="28" t="s">
        <v>22</v>
      </c>
      <c r="J137" s="56" t="str">
        <f>IF(J14="","",J14)</f>
        <v>17. 3. 2021</v>
      </c>
      <c r="K137" s="33"/>
      <c r="L137" s="43"/>
      <c r="S137" s="33"/>
      <c r="T137" s="33"/>
      <c r="U137" s="33"/>
      <c r="V137" s="33"/>
      <c r="W137" s="33"/>
      <c r="X137" s="33"/>
      <c r="Y137" s="33"/>
      <c r="Z137" s="33"/>
      <c r="AA137" s="33"/>
      <c r="AB137" s="33"/>
      <c r="AC137" s="33"/>
      <c r="AD137" s="33"/>
      <c r="AE137" s="33"/>
    </row>
    <row r="138" spans="1:63" s="2" customFormat="1" ht="6.9" customHeight="1">
      <c r="A138" s="33"/>
      <c r="B138" s="34"/>
      <c r="C138" s="33"/>
      <c r="D138" s="33"/>
      <c r="E138" s="33"/>
      <c r="F138" s="33"/>
      <c r="G138" s="33"/>
      <c r="H138" s="33"/>
      <c r="I138" s="33"/>
      <c r="J138" s="33"/>
      <c r="K138" s="33"/>
      <c r="L138" s="43"/>
      <c r="S138" s="33"/>
      <c r="T138" s="33"/>
      <c r="U138" s="33"/>
      <c r="V138" s="33"/>
      <c r="W138" s="33"/>
      <c r="X138" s="33"/>
      <c r="Y138" s="33"/>
      <c r="Z138" s="33"/>
      <c r="AA138" s="33"/>
      <c r="AB138" s="33"/>
      <c r="AC138" s="33"/>
      <c r="AD138" s="33"/>
      <c r="AE138" s="33"/>
    </row>
    <row r="139" spans="1:63" s="2" customFormat="1" ht="25.65" customHeight="1">
      <c r="A139" s="33"/>
      <c r="B139" s="34"/>
      <c r="C139" s="28" t="s">
        <v>24</v>
      </c>
      <c r="D139" s="33"/>
      <c r="E139" s="33"/>
      <c r="F139" s="26" t="str">
        <f>E17</f>
        <v>Kraj Vysočina</v>
      </c>
      <c r="G139" s="33"/>
      <c r="H139" s="33"/>
      <c r="I139" s="28" t="s">
        <v>32</v>
      </c>
      <c r="J139" s="31" t="str">
        <f>E23</f>
        <v>PROJEKT CENTRUM NOVA s.r.o.</v>
      </c>
      <c r="K139" s="33"/>
      <c r="L139" s="43"/>
      <c r="S139" s="33"/>
      <c r="T139" s="33"/>
      <c r="U139" s="33"/>
      <c r="V139" s="33"/>
      <c r="W139" s="33"/>
      <c r="X139" s="33"/>
      <c r="Y139" s="33"/>
      <c r="Z139" s="33"/>
      <c r="AA139" s="33"/>
      <c r="AB139" s="33"/>
      <c r="AC139" s="33"/>
      <c r="AD139" s="33"/>
      <c r="AE139" s="33"/>
    </row>
    <row r="140" spans="1:63" s="2" customFormat="1" ht="15.15" customHeight="1">
      <c r="A140" s="33"/>
      <c r="B140" s="34"/>
      <c r="C140" s="28" t="s">
        <v>30</v>
      </c>
      <c r="D140" s="33"/>
      <c r="E140" s="33"/>
      <c r="F140" s="26" t="str">
        <f>IF(E20="","",E20)</f>
        <v>Vyplň údaj</v>
      </c>
      <c r="G140" s="33"/>
      <c r="H140" s="33"/>
      <c r="I140" s="28" t="s">
        <v>37</v>
      </c>
      <c r="J140" s="31" t="str">
        <f>E26</f>
        <v xml:space="preserve"> </v>
      </c>
      <c r="K140" s="33"/>
      <c r="L140" s="43"/>
      <c r="S140" s="33"/>
      <c r="T140" s="33"/>
      <c r="U140" s="33"/>
      <c r="V140" s="33"/>
      <c r="W140" s="33"/>
      <c r="X140" s="33"/>
      <c r="Y140" s="33"/>
      <c r="Z140" s="33"/>
      <c r="AA140" s="33"/>
      <c r="AB140" s="33"/>
      <c r="AC140" s="33"/>
      <c r="AD140" s="33"/>
      <c r="AE140" s="33"/>
    </row>
    <row r="141" spans="1:63" s="2" customFormat="1" ht="10.35" customHeight="1">
      <c r="A141" s="33"/>
      <c r="B141" s="34"/>
      <c r="C141" s="33"/>
      <c r="D141" s="33"/>
      <c r="E141" s="33"/>
      <c r="F141" s="33"/>
      <c r="G141" s="33"/>
      <c r="H141" s="33"/>
      <c r="I141" s="33"/>
      <c r="J141" s="33"/>
      <c r="K141" s="33"/>
      <c r="L141" s="43"/>
      <c r="S141" s="33"/>
      <c r="T141" s="33"/>
      <c r="U141" s="33"/>
      <c r="V141" s="33"/>
      <c r="W141" s="33"/>
      <c r="X141" s="33"/>
      <c r="Y141" s="33"/>
      <c r="Z141" s="33"/>
      <c r="AA141" s="33"/>
      <c r="AB141" s="33"/>
      <c r="AC141" s="33"/>
      <c r="AD141" s="33"/>
      <c r="AE141" s="33"/>
    </row>
    <row r="142" spans="1:63" s="11" customFormat="1" ht="29.25" customHeight="1">
      <c r="A142" s="126"/>
      <c r="B142" s="127"/>
      <c r="C142" s="128" t="s">
        <v>184</v>
      </c>
      <c r="D142" s="129" t="s">
        <v>66</v>
      </c>
      <c r="E142" s="129" t="s">
        <v>62</v>
      </c>
      <c r="F142" s="129" t="s">
        <v>63</v>
      </c>
      <c r="G142" s="129" t="s">
        <v>185</v>
      </c>
      <c r="H142" s="129" t="s">
        <v>186</v>
      </c>
      <c r="I142" s="129" t="s">
        <v>187</v>
      </c>
      <c r="J142" s="129" t="s">
        <v>178</v>
      </c>
      <c r="K142" s="130" t="s">
        <v>188</v>
      </c>
      <c r="L142" s="131"/>
      <c r="M142" s="63" t="s">
        <v>1</v>
      </c>
      <c r="N142" s="64" t="s">
        <v>45</v>
      </c>
      <c r="O142" s="64" t="s">
        <v>189</v>
      </c>
      <c r="P142" s="64" t="s">
        <v>190</v>
      </c>
      <c r="Q142" s="64" t="s">
        <v>191</v>
      </c>
      <c r="R142" s="64" t="s">
        <v>192</v>
      </c>
      <c r="S142" s="64" t="s">
        <v>193</v>
      </c>
      <c r="T142" s="65" t="s">
        <v>194</v>
      </c>
      <c r="U142" s="126"/>
      <c r="V142" s="126"/>
      <c r="W142" s="126"/>
      <c r="X142" s="126"/>
      <c r="Y142" s="126"/>
      <c r="Z142" s="126"/>
      <c r="AA142" s="126"/>
      <c r="AB142" s="126"/>
      <c r="AC142" s="126"/>
      <c r="AD142" s="126"/>
      <c r="AE142" s="126"/>
    </row>
    <row r="143" spans="1:63" s="2" customFormat="1" ht="22.8" customHeight="1">
      <c r="A143" s="33"/>
      <c r="B143" s="34"/>
      <c r="C143" s="70" t="s">
        <v>195</v>
      </c>
      <c r="D143" s="33"/>
      <c r="E143" s="33"/>
      <c r="F143" s="33"/>
      <c r="G143" s="33"/>
      <c r="H143" s="33"/>
      <c r="I143" s="33"/>
      <c r="J143" s="132">
        <f>BK143</f>
        <v>0</v>
      </c>
      <c r="K143" s="33"/>
      <c r="L143" s="34"/>
      <c r="M143" s="66"/>
      <c r="N143" s="57"/>
      <c r="O143" s="67"/>
      <c r="P143" s="133">
        <f>P144+P859</f>
        <v>0</v>
      </c>
      <c r="Q143" s="67"/>
      <c r="R143" s="133">
        <f>R144+R859</f>
        <v>13.293998800000001</v>
      </c>
      <c r="S143" s="67"/>
      <c r="T143" s="134">
        <f>T144+T859</f>
        <v>938.18529626999998</v>
      </c>
      <c r="U143" s="33"/>
      <c r="V143" s="33"/>
      <c r="W143" s="33"/>
      <c r="X143" s="33"/>
      <c r="Y143" s="33"/>
      <c r="Z143" s="33"/>
      <c r="AA143" s="33"/>
      <c r="AB143" s="33"/>
      <c r="AC143" s="33"/>
      <c r="AD143" s="33"/>
      <c r="AE143" s="33"/>
      <c r="AT143" s="18" t="s">
        <v>80</v>
      </c>
      <c r="AU143" s="18" t="s">
        <v>180</v>
      </c>
      <c r="BK143" s="135">
        <f>BK144+BK859</f>
        <v>0</v>
      </c>
    </row>
    <row r="144" spans="1:63" s="12" customFormat="1" ht="25.95" customHeight="1">
      <c r="B144" s="136"/>
      <c r="D144" s="137" t="s">
        <v>80</v>
      </c>
      <c r="E144" s="138" t="s">
        <v>327</v>
      </c>
      <c r="F144" s="138" t="s">
        <v>328</v>
      </c>
      <c r="I144" s="139"/>
      <c r="J144" s="140">
        <f>BK144</f>
        <v>0</v>
      </c>
      <c r="L144" s="136"/>
      <c r="M144" s="141"/>
      <c r="N144" s="142"/>
      <c r="O144" s="142"/>
      <c r="P144" s="143">
        <f>P145+P183+P223+P235+P798+P856</f>
        <v>0</v>
      </c>
      <c r="Q144" s="142"/>
      <c r="R144" s="143">
        <f>R145+R183+R223+R235+R798+R856</f>
        <v>8.2087637999999998</v>
      </c>
      <c r="S144" s="142"/>
      <c r="T144" s="144">
        <f>T145+T183+T223+T235+T798+T856</f>
        <v>693.39774499999999</v>
      </c>
      <c r="AR144" s="137" t="s">
        <v>88</v>
      </c>
      <c r="AT144" s="145" t="s">
        <v>80</v>
      </c>
      <c r="AU144" s="145" t="s">
        <v>81</v>
      </c>
      <c r="AY144" s="137" t="s">
        <v>199</v>
      </c>
      <c r="BK144" s="146">
        <f>BK145+BK183+BK223+BK235+BK798+BK856</f>
        <v>0</v>
      </c>
    </row>
    <row r="145" spans="1:65" s="12" customFormat="1" ht="22.8" customHeight="1">
      <c r="B145" s="136"/>
      <c r="D145" s="137" t="s">
        <v>80</v>
      </c>
      <c r="E145" s="147" t="s">
        <v>88</v>
      </c>
      <c r="F145" s="147" t="s">
        <v>329</v>
      </c>
      <c r="I145" s="139"/>
      <c r="J145" s="148">
        <f>BK145</f>
        <v>0</v>
      </c>
      <c r="L145" s="136"/>
      <c r="M145" s="141"/>
      <c r="N145" s="142"/>
      <c r="O145" s="142"/>
      <c r="P145" s="143">
        <f>SUM(P146:P182)</f>
        <v>0</v>
      </c>
      <c r="Q145" s="142"/>
      <c r="R145" s="143">
        <f>SUM(R146:R182)</f>
        <v>0</v>
      </c>
      <c r="S145" s="142"/>
      <c r="T145" s="144">
        <f>SUM(T146:T182)</f>
        <v>393.04812499999991</v>
      </c>
      <c r="AR145" s="137" t="s">
        <v>88</v>
      </c>
      <c r="AT145" s="145" t="s">
        <v>80</v>
      </c>
      <c r="AU145" s="145" t="s">
        <v>88</v>
      </c>
      <c r="AY145" s="137" t="s">
        <v>199</v>
      </c>
      <c r="BK145" s="146">
        <f>SUM(BK146:BK182)</f>
        <v>0</v>
      </c>
    </row>
    <row r="146" spans="1:65" s="2" customFormat="1" ht="24.15" customHeight="1">
      <c r="A146" s="33"/>
      <c r="B146" s="149"/>
      <c r="C146" s="150" t="s">
        <v>88</v>
      </c>
      <c r="D146" s="150" t="s">
        <v>202</v>
      </c>
      <c r="E146" s="151" t="s">
        <v>330</v>
      </c>
      <c r="F146" s="152" t="s">
        <v>331</v>
      </c>
      <c r="G146" s="153" t="s">
        <v>332</v>
      </c>
      <c r="H146" s="154">
        <v>38.700000000000003</v>
      </c>
      <c r="I146" s="155"/>
      <c r="J146" s="156">
        <f>ROUND(I146*H146,2)</f>
        <v>0</v>
      </c>
      <c r="K146" s="152" t="s">
        <v>333</v>
      </c>
      <c r="L146" s="34"/>
      <c r="M146" s="157" t="s">
        <v>1</v>
      </c>
      <c r="N146" s="158" t="s">
        <v>46</v>
      </c>
      <c r="O146" s="59"/>
      <c r="P146" s="159">
        <f>O146*H146</f>
        <v>0</v>
      </c>
      <c r="Q146" s="159">
        <v>0</v>
      </c>
      <c r="R146" s="159">
        <f>Q146*H146</f>
        <v>0</v>
      </c>
      <c r="S146" s="159">
        <v>0.255</v>
      </c>
      <c r="T146" s="160">
        <f>S146*H146</f>
        <v>9.8685000000000009</v>
      </c>
      <c r="U146" s="33"/>
      <c r="V146" s="33"/>
      <c r="W146" s="33"/>
      <c r="X146" s="33"/>
      <c r="Y146" s="33"/>
      <c r="Z146" s="33"/>
      <c r="AA146" s="33"/>
      <c r="AB146" s="33"/>
      <c r="AC146" s="33"/>
      <c r="AD146" s="33"/>
      <c r="AE146" s="33"/>
      <c r="AR146" s="161" t="s">
        <v>198</v>
      </c>
      <c r="AT146" s="161" t="s">
        <v>202</v>
      </c>
      <c r="AU146" s="161" t="s">
        <v>90</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198</v>
      </c>
      <c r="BM146" s="161" t="s">
        <v>334</v>
      </c>
    </row>
    <row r="147" spans="1:65" s="2" customFormat="1" ht="48">
      <c r="A147" s="33"/>
      <c r="B147" s="34"/>
      <c r="C147" s="33"/>
      <c r="D147" s="163" t="s">
        <v>207</v>
      </c>
      <c r="E147" s="33"/>
      <c r="F147" s="164" t="s">
        <v>335</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207</v>
      </c>
      <c r="AU147" s="18" t="s">
        <v>90</v>
      </c>
    </row>
    <row r="148" spans="1:65" s="13" customFormat="1" ht="10.199999999999999">
      <c r="B148" s="172"/>
      <c r="D148" s="163" t="s">
        <v>336</v>
      </c>
      <c r="E148" s="173" t="s">
        <v>1</v>
      </c>
      <c r="F148" s="174" t="s">
        <v>337</v>
      </c>
      <c r="H148" s="173" t="s">
        <v>1</v>
      </c>
      <c r="I148" s="175"/>
      <c r="L148" s="172"/>
      <c r="M148" s="176"/>
      <c r="N148" s="177"/>
      <c r="O148" s="177"/>
      <c r="P148" s="177"/>
      <c r="Q148" s="177"/>
      <c r="R148" s="177"/>
      <c r="S148" s="177"/>
      <c r="T148" s="178"/>
      <c r="AT148" s="173" t="s">
        <v>336</v>
      </c>
      <c r="AU148" s="173" t="s">
        <v>90</v>
      </c>
      <c r="AV148" s="13" t="s">
        <v>88</v>
      </c>
      <c r="AW148" s="13" t="s">
        <v>36</v>
      </c>
      <c r="AX148" s="13" t="s">
        <v>81</v>
      </c>
      <c r="AY148" s="173" t="s">
        <v>199</v>
      </c>
    </row>
    <row r="149" spans="1:65" s="14" customFormat="1" ht="10.199999999999999">
      <c r="B149" s="179"/>
      <c r="D149" s="163" t="s">
        <v>336</v>
      </c>
      <c r="E149" s="180" t="s">
        <v>1</v>
      </c>
      <c r="F149" s="181" t="s">
        <v>338</v>
      </c>
      <c r="H149" s="182">
        <v>38.700000000000003</v>
      </c>
      <c r="I149" s="183"/>
      <c r="L149" s="179"/>
      <c r="M149" s="184"/>
      <c r="N149" s="185"/>
      <c r="O149" s="185"/>
      <c r="P149" s="185"/>
      <c r="Q149" s="185"/>
      <c r="R149" s="185"/>
      <c r="S149" s="185"/>
      <c r="T149" s="186"/>
      <c r="AT149" s="180" t="s">
        <v>336</v>
      </c>
      <c r="AU149" s="180" t="s">
        <v>90</v>
      </c>
      <c r="AV149" s="14" t="s">
        <v>90</v>
      </c>
      <c r="AW149" s="14" t="s">
        <v>36</v>
      </c>
      <c r="AX149" s="14" t="s">
        <v>81</v>
      </c>
      <c r="AY149" s="180" t="s">
        <v>199</v>
      </c>
    </row>
    <row r="150" spans="1:65" s="15" customFormat="1" ht="10.199999999999999">
      <c r="B150" s="187"/>
      <c r="D150" s="163" t="s">
        <v>336</v>
      </c>
      <c r="E150" s="188" t="s">
        <v>1</v>
      </c>
      <c r="F150" s="189" t="s">
        <v>339</v>
      </c>
      <c r="H150" s="190">
        <v>38.700000000000003</v>
      </c>
      <c r="I150" s="191"/>
      <c r="L150" s="187"/>
      <c r="M150" s="192"/>
      <c r="N150" s="193"/>
      <c r="O150" s="193"/>
      <c r="P150" s="193"/>
      <c r="Q150" s="193"/>
      <c r="R150" s="193"/>
      <c r="S150" s="193"/>
      <c r="T150" s="194"/>
      <c r="AT150" s="188" t="s">
        <v>336</v>
      </c>
      <c r="AU150" s="188" t="s">
        <v>90</v>
      </c>
      <c r="AV150" s="15" t="s">
        <v>198</v>
      </c>
      <c r="AW150" s="15" t="s">
        <v>36</v>
      </c>
      <c r="AX150" s="15" t="s">
        <v>88</v>
      </c>
      <c r="AY150" s="188" t="s">
        <v>199</v>
      </c>
    </row>
    <row r="151" spans="1:65" s="2" customFormat="1" ht="24.15" customHeight="1">
      <c r="A151" s="33"/>
      <c r="B151" s="149"/>
      <c r="C151" s="150" t="s">
        <v>90</v>
      </c>
      <c r="D151" s="150" t="s">
        <v>202</v>
      </c>
      <c r="E151" s="151" t="s">
        <v>340</v>
      </c>
      <c r="F151" s="152" t="s">
        <v>341</v>
      </c>
      <c r="G151" s="153" t="s">
        <v>332</v>
      </c>
      <c r="H151" s="154">
        <v>38.700000000000003</v>
      </c>
      <c r="I151" s="155"/>
      <c r="J151" s="156">
        <f>ROUND(I151*H151,2)</f>
        <v>0</v>
      </c>
      <c r="K151" s="152" t="s">
        <v>333</v>
      </c>
      <c r="L151" s="34"/>
      <c r="M151" s="157" t="s">
        <v>1</v>
      </c>
      <c r="N151" s="158" t="s">
        <v>46</v>
      </c>
      <c r="O151" s="59"/>
      <c r="P151" s="159">
        <f>O151*H151</f>
        <v>0</v>
      </c>
      <c r="Q151" s="159">
        <v>0</v>
      </c>
      <c r="R151" s="159">
        <f>Q151*H151</f>
        <v>0</v>
      </c>
      <c r="S151" s="159">
        <v>0.3</v>
      </c>
      <c r="T151" s="160">
        <f>S151*H151</f>
        <v>11.610000000000001</v>
      </c>
      <c r="U151" s="33"/>
      <c r="V151" s="33"/>
      <c r="W151" s="33"/>
      <c r="X151" s="33"/>
      <c r="Y151" s="33"/>
      <c r="Z151" s="33"/>
      <c r="AA151" s="33"/>
      <c r="AB151" s="33"/>
      <c r="AC151" s="33"/>
      <c r="AD151" s="33"/>
      <c r="AE151" s="33"/>
      <c r="AR151" s="161" t="s">
        <v>198</v>
      </c>
      <c r="AT151" s="161" t="s">
        <v>202</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198</v>
      </c>
      <c r="BM151" s="161" t="s">
        <v>342</v>
      </c>
    </row>
    <row r="152" spans="1:65" s="2" customFormat="1" ht="38.4">
      <c r="A152" s="33"/>
      <c r="B152" s="34"/>
      <c r="C152" s="33"/>
      <c r="D152" s="163" t="s">
        <v>207</v>
      </c>
      <c r="E152" s="33"/>
      <c r="F152" s="164" t="s">
        <v>343</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2" customFormat="1" ht="33" customHeight="1">
      <c r="A153" s="33"/>
      <c r="B153" s="149"/>
      <c r="C153" s="150" t="s">
        <v>213</v>
      </c>
      <c r="D153" s="150" t="s">
        <v>202</v>
      </c>
      <c r="E153" s="151" t="s">
        <v>344</v>
      </c>
      <c r="F153" s="152" t="s">
        <v>345</v>
      </c>
      <c r="G153" s="153" t="s">
        <v>332</v>
      </c>
      <c r="H153" s="154">
        <v>432.95</v>
      </c>
      <c r="I153" s="155"/>
      <c r="J153" s="156">
        <f>ROUND(I153*H153,2)</f>
        <v>0</v>
      </c>
      <c r="K153" s="152" t="s">
        <v>333</v>
      </c>
      <c r="L153" s="34"/>
      <c r="M153" s="157" t="s">
        <v>1</v>
      </c>
      <c r="N153" s="158" t="s">
        <v>46</v>
      </c>
      <c r="O153" s="59"/>
      <c r="P153" s="159">
        <f>O153*H153</f>
        <v>0</v>
      </c>
      <c r="Q153" s="159">
        <v>0</v>
      </c>
      <c r="R153" s="159">
        <f>Q153*H153</f>
        <v>0</v>
      </c>
      <c r="S153" s="159">
        <v>0.42499999999999999</v>
      </c>
      <c r="T153" s="160">
        <f>S153*H153</f>
        <v>184.00375</v>
      </c>
      <c r="U153" s="33"/>
      <c r="V153" s="33"/>
      <c r="W153" s="33"/>
      <c r="X153" s="33"/>
      <c r="Y153" s="33"/>
      <c r="Z153" s="33"/>
      <c r="AA153" s="33"/>
      <c r="AB153" s="33"/>
      <c r="AC153" s="33"/>
      <c r="AD153" s="33"/>
      <c r="AE153" s="33"/>
      <c r="AR153" s="161" t="s">
        <v>198</v>
      </c>
      <c r="AT153" s="161" t="s">
        <v>202</v>
      </c>
      <c r="AU153" s="161" t="s">
        <v>90</v>
      </c>
      <c r="AY153" s="18" t="s">
        <v>199</v>
      </c>
      <c r="BE153" s="162">
        <f>IF(N153="základní",J153,0)</f>
        <v>0</v>
      </c>
      <c r="BF153" s="162">
        <f>IF(N153="snížená",J153,0)</f>
        <v>0</v>
      </c>
      <c r="BG153" s="162">
        <f>IF(N153="zákl. přenesená",J153,0)</f>
        <v>0</v>
      </c>
      <c r="BH153" s="162">
        <f>IF(N153="sníž. přenesená",J153,0)</f>
        <v>0</v>
      </c>
      <c r="BI153" s="162">
        <f>IF(N153="nulová",J153,0)</f>
        <v>0</v>
      </c>
      <c r="BJ153" s="18" t="s">
        <v>88</v>
      </c>
      <c r="BK153" s="162">
        <f>ROUND(I153*H153,2)</f>
        <v>0</v>
      </c>
      <c r="BL153" s="18" t="s">
        <v>198</v>
      </c>
      <c r="BM153" s="161" t="s">
        <v>346</v>
      </c>
    </row>
    <row r="154" spans="1:65" s="2" customFormat="1" ht="57.6">
      <c r="A154" s="33"/>
      <c r="B154" s="34"/>
      <c r="C154" s="33"/>
      <c r="D154" s="163" t="s">
        <v>207</v>
      </c>
      <c r="E154" s="33"/>
      <c r="F154" s="164" t="s">
        <v>347</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207</v>
      </c>
      <c r="AU154" s="18" t="s">
        <v>90</v>
      </c>
    </row>
    <row r="155" spans="1:65" s="13" customFormat="1" ht="10.199999999999999">
      <c r="B155" s="172"/>
      <c r="D155" s="163" t="s">
        <v>336</v>
      </c>
      <c r="E155" s="173" t="s">
        <v>1</v>
      </c>
      <c r="F155" s="174" t="s">
        <v>348</v>
      </c>
      <c r="H155" s="173" t="s">
        <v>1</v>
      </c>
      <c r="I155" s="175"/>
      <c r="L155" s="172"/>
      <c r="M155" s="176"/>
      <c r="N155" s="177"/>
      <c r="O155" s="177"/>
      <c r="P155" s="177"/>
      <c r="Q155" s="177"/>
      <c r="R155" s="177"/>
      <c r="S155" s="177"/>
      <c r="T155" s="178"/>
      <c r="AT155" s="173" t="s">
        <v>336</v>
      </c>
      <c r="AU155" s="173" t="s">
        <v>90</v>
      </c>
      <c r="AV155" s="13" t="s">
        <v>88</v>
      </c>
      <c r="AW155" s="13" t="s">
        <v>36</v>
      </c>
      <c r="AX155" s="13" t="s">
        <v>81</v>
      </c>
      <c r="AY155" s="173" t="s">
        <v>199</v>
      </c>
    </row>
    <row r="156" spans="1:65" s="14" customFormat="1" ht="10.199999999999999">
      <c r="B156" s="179"/>
      <c r="D156" s="163" t="s">
        <v>336</v>
      </c>
      <c r="E156" s="180" t="s">
        <v>1</v>
      </c>
      <c r="F156" s="181" t="s">
        <v>349</v>
      </c>
      <c r="H156" s="182">
        <v>64.8</v>
      </c>
      <c r="I156" s="183"/>
      <c r="L156" s="179"/>
      <c r="M156" s="184"/>
      <c r="N156" s="185"/>
      <c r="O156" s="185"/>
      <c r="P156" s="185"/>
      <c r="Q156" s="185"/>
      <c r="R156" s="185"/>
      <c r="S156" s="185"/>
      <c r="T156" s="186"/>
      <c r="AT156" s="180" t="s">
        <v>336</v>
      </c>
      <c r="AU156" s="180" t="s">
        <v>90</v>
      </c>
      <c r="AV156" s="14" t="s">
        <v>90</v>
      </c>
      <c r="AW156" s="14" t="s">
        <v>36</v>
      </c>
      <c r="AX156" s="14" t="s">
        <v>81</v>
      </c>
      <c r="AY156" s="180" t="s">
        <v>199</v>
      </c>
    </row>
    <row r="157" spans="1:65" s="14" customFormat="1" ht="10.199999999999999">
      <c r="B157" s="179"/>
      <c r="D157" s="163" t="s">
        <v>336</v>
      </c>
      <c r="E157" s="180" t="s">
        <v>1</v>
      </c>
      <c r="F157" s="181" t="s">
        <v>350</v>
      </c>
      <c r="H157" s="182">
        <v>243</v>
      </c>
      <c r="I157" s="183"/>
      <c r="L157" s="179"/>
      <c r="M157" s="184"/>
      <c r="N157" s="185"/>
      <c r="O157" s="185"/>
      <c r="P157" s="185"/>
      <c r="Q157" s="185"/>
      <c r="R157" s="185"/>
      <c r="S157" s="185"/>
      <c r="T157" s="186"/>
      <c r="AT157" s="180" t="s">
        <v>336</v>
      </c>
      <c r="AU157" s="180" t="s">
        <v>90</v>
      </c>
      <c r="AV157" s="14" t="s">
        <v>90</v>
      </c>
      <c r="AW157" s="14" t="s">
        <v>36</v>
      </c>
      <c r="AX157" s="14" t="s">
        <v>81</v>
      </c>
      <c r="AY157" s="180" t="s">
        <v>199</v>
      </c>
    </row>
    <row r="158" spans="1:65" s="14" customFormat="1" ht="10.199999999999999">
      <c r="B158" s="179"/>
      <c r="D158" s="163" t="s">
        <v>336</v>
      </c>
      <c r="E158" s="180" t="s">
        <v>1</v>
      </c>
      <c r="F158" s="181" t="s">
        <v>351</v>
      </c>
      <c r="H158" s="182">
        <v>19.05</v>
      </c>
      <c r="I158" s="183"/>
      <c r="L158" s="179"/>
      <c r="M158" s="184"/>
      <c r="N158" s="185"/>
      <c r="O158" s="185"/>
      <c r="P158" s="185"/>
      <c r="Q158" s="185"/>
      <c r="R158" s="185"/>
      <c r="S158" s="185"/>
      <c r="T158" s="186"/>
      <c r="AT158" s="180" t="s">
        <v>336</v>
      </c>
      <c r="AU158" s="180" t="s">
        <v>90</v>
      </c>
      <c r="AV158" s="14" t="s">
        <v>90</v>
      </c>
      <c r="AW158" s="14" t="s">
        <v>36</v>
      </c>
      <c r="AX158" s="14" t="s">
        <v>81</v>
      </c>
      <c r="AY158" s="180" t="s">
        <v>199</v>
      </c>
    </row>
    <row r="159" spans="1:65" s="14" customFormat="1" ht="10.199999999999999">
      <c r="B159" s="179"/>
      <c r="D159" s="163" t="s">
        <v>336</v>
      </c>
      <c r="E159" s="180" t="s">
        <v>1</v>
      </c>
      <c r="F159" s="181" t="s">
        <v>352</v>
      </c>
      <c r="H159" s="182">
        <v>29.6</v>
      </c>
      <c r="I159" s="183"/>
      <c r="L159" s="179"/>
      <c r="M159" s="184"/>
      <c r="N159" s="185"/>
      <c r="O159" s="185"/>
      <c r="P159" s="185"/>
      <c r="Q159" s="185"/>
      <c r="R159" s="185"/>
      <c r="S159" s="185"/>
      <c r="T159" s="186"/>
      <c r="AT159" s="180" t="s">
        <v>336</v>
      </c>
      <c r="AU159" s="180" t="s">
        <v>90</v>
      </c>
      <c r="AV159" s="14" t="s">
        <v>90</v>
      </c>
      <c r="AW159" s="14" t="s">
        <v>36</v>
      </c>
      <c r="AX159" s="14" t="s">
        <v>81</v>
      </c>
      <c r="AY159" s="180" t="s">
        <v>199</v>
      </c>
    </row>
    <row r="160" spans="1:65" s="14" customFormat="1" ht="10.199999999999999">
      <c r="B160" s="179"/>
      <c r="D160" s="163" t="s">
        <v>336</v>
      </c>
      <c r="E160" s="180" t="s">
        <v>1</v>
      </c>
      <c r="F160" s="181" t="s">
        <v>353</v>
      </c>
      <c r="H160" s="182">
        <v>76.5</v>
      </c>
      <c r="I160" s="183"/>
      <c r="L160" s="179"/>
      <c r="M160" s="184"/>
      <c r="N160" s="185"/>
      <c r="O160" s="185"/>
      <c r="P160" s="185"/>
      <c r="Q160" s="185"/>
      <c r="R160" s="185"/>
      <c r="S160" s="185"/>
      <c r="T160" s="186"/>
      <c r="AT160" s="180" t="s">
        <v>336</v>
      </c>
      <c r="AU160" s="180" t="s">
        <v>90</v>
      </c>
      <c r="AV160" s="14" t="s">
        <v>90</v>
      </c>
      <c r="AW160" s="14" t="s">
        <v>36</v>
      </c>
      <c r="AX160" s="14" t="s">
        <v>81</v>
      </c>
      <c r="AY160" s="180" t="s">
        <v>199</v>
      </c>
    </row>
    <row r="161" spans="1:65" s="15" customFormat="1" ht="10.199999999999999">
      <c r="B161" s="187"/>
      <c r="D161" s="163" t="s">
        <v>336</v>
      </c>
      <c r="E161" s="188" t="s">
        <v>1</v>
      </c>
      <c r="F161" s="189" t="s">
        <v>339</v>
      </c>
      <c r="H161" s="190">
        <v>432.95</v>
      </c>
      <c r="I161" s="191"/>
      <c r="L161" s="187"/>
      <c r="M161" s="192"/>
      <c r="N161" s="193"/>
      <c r="O161" s="193"/>
      <c r="P161" s="193"/>
      <c r="Q161" s="193"/>
      <c r="R161" s="193"/>
      <c r="S161" s="193"/>
      <c r="T161" s="194"/>
      <c r="AT161" s="188" t="s">
        <v>336</v>
      </c>
      <c r="AU161" s="188" t="s">
        <v>90</v>
      </c>
      <c r="AV161" s="15" t="s">
        <v>198</v>
      </c>
      <c r="AW161" s="15" t="s">
        <v>36</v>
      </c>
      <c r="AX161" s="15" t="s">
        <v>88</v>
      </c>
      <c r="AY161" s="188" t="s">
        <v>199</v>
      </c>
    </row>
    <row r="162" spans="1:65" s="2" customFormat="1" ht="24.15" customHeight="1">
      <c r="A162" s="33"/>
      <c r="B162" s="149"/>
      <c r="C162" s="150" t="s">
        <v>198</v>
      </c>
      <c r="D162" s="150" t="s">
        <v>202</v>
      </c>
      <c r="E162" s="151" t="s">
        <v>354</v>
      </c>
      <c r="F162" s="152" t="s">
        <v>355</v>
      </c>
      <c r="G162" s="153" t="s">
        <v>332</v>
      </c>
      <c r="H162" s="154">
        <v>432.95</v>
      </c>
      <c r="I162" s="155"/>
      <c r="J162" s="156">
        <f>ROUND(I162*H162,2)</f>
        <v>0</v>
      </c>
      <c r="K162" s="152" t="s">
        <v>333</v>
      </c>
      <c r="L162" s="34"/>
      <c r="M162" s="157" t="s">
        <v>1</v>
      </c>
      <c r="N162" s="158" t="s">
        <v>46</v>
      </c>
      <c r="O162" s="59"/>
      <c r="P162" s="159">
        <f>O162*H162</f>
        <v>0</v>
      </c>
      <c r="Q162" s="159">
        <v>0</v>
      </c>
      <c r="R162" s="159">
        <f>Q162*H162</f>
        <v>0</v>
      </c>
      <c r="S162" s="159">
        <v>0.28999999999999998</v>
      </c>
      <c r="T162" s="160">
        <f>S162*H162</f>
        <v>125.55549999999999</v>
      </c>
      <c r="U162" s="33"/>
      <c r="V162" s="33"/>
      <c r="W162" s="33"/>
      <c r="X162" s="33"/>
      <c r="Y162" s="33"/>
      <c r="Z162" s="33"/>
      <c r="AA162" s="33"/>
      <c r="AB162" s="33"/>
      <c r="AC162" s="33"/>
      <c r="AD162" s="33"/>
      <c r="AE162" s="33"/>
      <c r="AR162" s="161" t="s">
        <v>198</v>
      </c>
      <c r="AT162" s="161" t="s">
        <v>202</v>
      </c>
      <c r="AU162" s="161" t="s">
        <v>90</v>
      </c>
      <c r="AY162" s="18" t="s">
        <v>199</v>
      </c>
      <c r="BE162" s="162">
        <f>IF(N162="základní",J162,0)</f>
        <v>0</v>
      </c>
      <c r="BF162" s="162">
        <f>IF(N162="snížená",J162,0)</f>
        <v>0</v>
      </c>
      <c r="BG162" s="162">
        <f>IF(N162="zákl. přenesená",J162,0)</f>
        <v>0</v>
      </c>
      <c r="BH162" s="162">
        <f>IF(N162="sníž. přenesená",J162,0)</f>
        <v>0</v>
      </c>
      <c r="BI162" s="162">
        <f>IF(N162="nulová",J162,0)</f>
        <v>0</v>
      </c>
      <c r="BJ162" s="18" t="s">
        <v>88</v>
      </c>
      <c r="BK162" s="162">
        <f>ROUND(I162*H162,2)</f>
        <v>0</v>
      </c>
      <c r="BL162" s="18" t="s">
        <v>198</v>
      </c>
      <c r="BM162" s="161" t="s">
        <v>356</v>
      </c>
    </row>
    <row r="163" spans="1:65" s="2" customFormat="1" ht="38.4">
      <c r="A163" s="33"/>
      <c r="B163" s="34"/>
      <c r="C163" s="33"/>
      <c r="D163" s="163" t="s">
        <v>207</v>
      </c>
      <c r="E163" s="33"/>
      <c r="F163" s="164" t="s">
        <v>357</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207</v>
      </c>
      <c r="AU163" s="18" t="s">
        <v>90</v>
      </c>
    </row>
    <row r="164" spans="1:65" s="2" customFormat="1" ht="33" customHeight="1">
      <c r="A164" s="33"/>
      <c r="B164" s="149"/>
      <c r="C164" s="150" t="s">
        <v>222</v>
      </c>
      <c r="D164" s="150" t="s">
        <v>202</v>
      </c>
      <c r="E164" s="151" t="s">
        <v>358</v>
      </c>
      <c r="F164" s="152" t="s">
        <v>359</v>
      </c>
      <c r="G164" s="153" t="s">
        <v>332</v>
      </c>
      <c r="H164" s="154">
        <v>51.475000000000001</v>
      </c>
      <c r="I164" s="155"/>
      <c r="J164" s="156">
        <f>ROUND(I164*H164,2)</f>
        <v>0</v>
      </c>
      <c r="K164" s="152" t="s">
        <v>333</v>
      </c>
      <c r="L164" s="34"/>
      <c r="M164" s="157" t="s">
        <v>1</v>
      </c>
      <c r="N164" s="158" t="s">
        <v>46</v>
      </c>
      <c r="O164" s="59"/>
      <c r="P164" s="159">
        <f>O164*H164</f>
        <v>0</v>
      </c>
      <c r="Q164" s="159">
        <v>0</v>
      </c>
      <c r="R164" s="159">
        <f>Q164*H164</f>
        <v>0</v>
      </c>
      <c r="S164" s="159">
        <v>0.29499999999999998</v>
      </c>
      <c r="T164" s="160">
        <f>S164*H164</f>
        <v>15.185124999999999</v>
      </c>
      <c r="U164" s="33"/>
      <c r="V164" s="33"/>
      <c r="W164" s="33"/>
      <c r="X164" s="33"/>
      <c r="Y164" s="33"/>
      <c r="Z164" s="33"/>
      <c r="AA164" s="33"/>
      <c r="AB164" s="33"/>
      <c r="AC164" s="33"/>
      <c r="AD164" s="33"/>
      <c r="AE164" s="33"/>
      <c r="AR164" s="161" t="s">
        <v>198</v>
      </c>
      <c r="AT164" s="161" t="s">
        <v>202</v>
      </c>
      <c r="AU164" s="161" t="s">
        <v>90</v>
      </c>
      <c r="AY164" s="18" t="s">
        <v>199</v>
      </c>
      <c r="BE164" s="162">
        <f>IF(N164="základní",J164,0)</f>
        <v>0</v>
      </c>
      <c r="BF164" s="162">
        <f>IF(N164="snížená",J164,0)</f>
        <v>0</v>
      </c>
      <c r="BG164" s="162">
        <f>IF(N164="zákl. přenesená",J164,0)</f>
        <v>0</v>
      </c>
      <c r="BH164" s="162">
        <f>IF(N164="sníž. přenesená",J164,0)</f>
        <v>0</v>
      </c>
      <c r="BI164" s="162">
        <f>IF(N164="nulová",J164,0)</f>
        <v>0</v>
      </c>
      <c r="BJ164" s="18" t="s">
        <v>88</v>
      </c>
      <c r="BK164" s="162">
        <f>ROUND(I164*H164,2)</f>
        <v>0</v>
      </c>
      <c r="BL164" s="18" t="s">
        <v>198</v>
      </c>
      <c r="BM164" s="161" t="s">
        <v>360</v>
      </c>
    </row>
    <row r="165" spans="1:65" s="2" customFormat="1" ht="48">
      <c r="A165" s="33"/>
      <c r="B165" s="34"/>
      <c r="C165" s="33"/>
      <c r="D165" s="163" t="s">
        <v>207</v>
      </c>
      <c r="E165" s="33"/>
      <c r="F165" s="164" t="s">
        <v>361</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207</v>
      </c>
      <c r="AU165" s="18" t="s">
        <v>90</v>
      </c>
    </row>
    <row r="166" spans="1:65" s="14" customFormat="1" ht="10.199999999999999">
      <c r="B166" s="179"/>
      <c r="D166" s="163" t="s">
        <v>336</v>
      </c>
      <c r="E166" s="180" t="s">
        <v>1</v>
      </c>
      <c r="F166" s="181" t="s">
        <v>362</v>
      </c>
      <c r="H166" s="182">
        <v>24.25</v>
      </c>
      <c r="I166" s="183"/>
      <c r="L166" s="179"/>
      <c r="M166" s="184"/>
      <c r="N166" s="185"/>
      <c r="O166" s="185"/>
      <c r="P166" s="185"/>
      <c r="Q166" s="185"/>
      <c r="R166" s="185"/>
      <c r="S166" s="185"/>
      <c r="T166" s="186"/>
      <c r="AT166" s="180" t="s">
        <v>336</v>
      </c>
      <c r="AU166" s="180" t="s">
        <v>90</v>
      </c>
      <c r="AV166" s="14" t="s">
        <v>90</v>
      </c>
      <c r="AW166" s="14" t="s">
        <v>36</v>
      </c>
      <c r="AX166" s="14" t="s">
        <v>81</v>
      </c>
      <c r="AY166" s="180" t="s">
        <v>199</v>
      </c>
    </row>
    <row r="167" spans="1:65" s="14" customFormat="1" ht="10.199999999999999">
      <c r="B167" s="179"/>
      <c r="D167" s="163" t="s">
        <v>336</v>
      </c>
      <c r="E167" s="180" t="s">
        <v>1</v>
      </c>
      <c r="F167" s="181" t="s">
        <v>363</v>
      </c>
      <c r="H167" s="182">
        <v>8.1750000000000007</v>
      </c>
      <c r="I167" s="183"/>
      <c r="L167" s="179"/>
      <c r="M167" s="184"/>
      <c r="N167" s="185"/>
      <c r="O167" s="185"/>
      <c r="P167" s="185"/>
      <c r="Q167" s="185"/>
      <c r="R167" s="185"/>
      <c r="S167" s="185"/>
      <c r="T167" s="186"/>
      <c r="AT167" s="180" t="s">
        <v>336</v>
      </c>
      <c r="AU167" s="180" t="s">
        <v>90</v>
      </c>
      <c r="AV167" s="14" t="s">
        <v>90</v>
      </c>
      <c r="AW167" s="14" t="s">
        <v>36</v>
      </c>
      <c r="AX167" s="14" t="s">
        <v>81</v>
      </c>
      <c r="AY167" s="180" t="s">
        <v>199</v>
      </c>
    </row>
    <row r="168" spans="1:65" s="14" customFormat="1" ht="10.199999999999999">
      <c r="B168" s="179"/>
      <c r="D168" s="163" t="s">
        <v>336</v>
      </c>
      <c r="E168" s="180" t="s">
        <v>1</v>
      </c>
      <c r="F168" s="181" t="s">
        <v>364</v>
      </c>
      <c r="H168" s="182">
        <v>2.25</v>
      </c>
      <c r="I168" s="183"/>
      <c r="L168" s="179"/>
      <c r="M168" s="184"/>
      <c r="N168" s="185"/>
      <c r="O168" s="185"/>
      <c r="P168" s="185"/>
      <c r="Q168" s="185"/>
      <c r="R168" s="185"/>
      <c r="S168" s="185"/>
      <c r="T168" s="186"/>
      <c r="AT168" s="180" t="s">
        <v>336</v>
      </c>
      <c r="AU168" s="180" t="s">
        <v>90</v>
      </c>
      <c r="AV168" s="14" t="s">
        <v>90</v>
      </c>
      <c r="AW168" s="14" t="s">
        <v>36</v>
      </c>
      <c r="AX168" s="14" t="s">
        <v>81</v>
      </c>
      <c r="AY168" s="180" t="s">
        <v>199</v>
      </c>
    </row>
    <row r="169" spans="1:65" s="14" customFormat="1" ht="10.199999999999999">
      <c r="B169" s="179"/>
      <c r="D169" s="163" t="s">
        <v>336</v>
      </c>
      <c r="E169" s="180" t="s">
        <v>1</v>
      </c>
      <c r="F169" s="181" t="s">
        <v>365</v>
      </c>
      <c r="H169" s="182">
        <v>16.8</v>
      </c>
      <c r="I169" s="183"/>
      <c r="L169" s="179"/>
      <c r="M169" s="184"/>
      <c r="N169" s="185"/>
      <c r="O169" s="185"/>
      <c r="P169" s="185"/>
      <c r="Q169" s="185"/>
      <c r="R169" s="185"/>
      <c r="S169" s="185"/>
      <c r="T169" s="186"/>
      <c r="AT169" s="180" t="s">
        <v>336</v>
      </c>
      <c r="AU169" s="180" t="s">
        <v>90</v>
      </c>
      <c r="AV169" s="14" t="s">
        <v>90</v>
      </c>
      <c r="AW169" s="14" t="s">
        <v>36</v>
      </c>
      <c r="AX169" s="14" t="s">
        <v>81</v>
      </c>
      <c r="AY169" s="180" t="s">
        <v>199</v>
      </c>
    </row>
    <row r="170" spans="1:65" s="15" customFormat="1" ht="10.199999999999999">
      <c r="B170" s="187"/>
      <c r="D170" s="163" t="s">
        <v>336</v>
      </c>
      <c r="E170" s="188" t="s">
        <v>1</v>
      </c>
      <c r="F170" s="189" t="s">
        <v>339</v>
      </c>
      <c r="H170" s="190">
        <v>51.475000000000001</v>
      </c>
      <c r="I170" s="191"/>
      <c r="L170" s="187"/>
      <c r="M170" s="192"/>
      <c r="N170" s="193"/>
      <c r="O170" s="193"/>
      <c r="P170" s="193"/>
      <c r="Q170" s="193"/>
      <c r="R170" s="193"/>
      <c r="S170" s="193"/>
      <c r="T170" s="194"/>
      <c r="AT170" s="188" t="s">
        <v>336</v>
      </c>
      <c r="AU170" s="188" t="s">
        <v>90</v>
      </c>
      <c r="AV170" s="15" t="s">
        <v>198</v>
      </c>
      <c r="AW170" s="15" t="s">
        <v>36</v>
      </c>
      <c r="AX170" s="15" t="s">
        <v>88</v>
      </c>
      <c r="AY170" s="188" t="s">
        <v>199</v>
      </c>
    </row>
    <row r="171" spans="1:65" s="2" customFormat="1" ht="24.15" customHeight="1">
      <c r="A171" s="33"/>
      <c r="B171" s="149"/>
      <c r="C171" s="150" t="s">
        <v>227</v>
      </c>
      <c r="D171" s="150" t="s">
        <v>202</v>
      </c>
      <c r="E171" s="151" t="s">
        <v>366</v>
      </c>
      <c r="F171" s="152" t="s">
        <v>367</v>
      </c>
      <c r="G171" s="153" t="s">
        <v>332</v>
      </c>
      <c r="H171" s="154">
        <v>142.875</v>
      </c>
      <c r="I171" s="155"/>
      <c r="J171" s="156">
        <f>ROUND(I171*H171,2)</f>
        <v>0</v>
      </c>
      <c r="K171" s="152" t="s">
        <v>333</v>
      </c>
      <c r="L171" s="34"/>
      <c r="M171" s="157" t="s">
        <v>1</v>
      </c>
      <c r="N171" s="158" t="s">
        <v>46</v>
      </c>
      <c r="O171" s="59"/>
      <c r="P171" s="159">
        <f>O171*H171</f>
        <v>0</v>
      </c>
      <c r="Q171" s="159">
        <v>0</v>
      </c>
      <c r="R171" s="159">
        <f>Q171*H171</f>
        <v>0</v>
      </c>
      <c r="S171" s="159">
        <v>0.28999999999999998</v>
      </c>
      <c r="T171" s="160">
        <f>S171*H171</f>
        <v>41.433749999999996</v>
      </c>
      <c r="U171" s="33"/>
      <c r="V171" s="33"/>
      <c r="W171" s="33"/>
      <c r="X171" s="33"/>
      <c r="Y171" s="33"/>
      <c r="Z171" s="33"/>
      <c r="AA171" s="33"/>
      <c r="AB171" s="33"/>
      <c r="AC171" s="33"/>
      <c r="AD171" s="33"/>
      <c r="AE171" s="33"/>
      <c r="AR171" s="161" t="s">
        <v>198</v>
      </c>
      <c r="AT171" s="161" t="s">
        <v>202</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198</v>
      </c>
      <c r="BM171" s="161" t="s">
        <v>368</v>
      </c>
    </row>
    <row r="172" spans="1:65" s="2" customFormat="1" ht="48">
      <c r="A172" s="33"/>
      <c r="B172" s="34"/>
      <c r="C172" s="33"/>
      <c r="D172" s="163" t="s">
        <v>207</v>
      </c>
      <c r="E172" s="33"/>
      <c r="F172" s="164" t="s">
        <v>369</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13" customFormat="1" ht="10.199999999999999">
      <c r="B173" s="172"/>
      <c r="D173" s="163" t="s">
        <v>336</v>
      </c>
      <c r="E173" s="173" t="s">
        <v>1</v>
      </c>
      <c r="F173" s="174" t="s">
        <v>370</v>
      </c>
      <c r="H173" s="173" t="s">
        <v>1</v>
      </c>
      <c r="I173" s="175"/>
      <c r="L173" s="172"/>
      <c r="M173" s="176"/>
      <c r="N173" s="177"/>
      <c r="O173" s="177"/>
      <c r="P173" s="177"/>
      <c r="Q173" s="177"/>
      <c r="R173" s="177"/>
      <c r="S173" s="177"/>
      <c r="T173" s="178"/>
      <c r="AT173" s="173" t="s">
        <v>336</v>
      </c>
      <c r="AU173" s="173" t="s">
        <v>90</v>
      </c>
      <c r="AV173" s="13" t="s">
        <v>88</v>
      </c>
      <c r="AW173" s="13" t="s">
        <v>36</v>
      </c>
      <c r="AX173" s="13" t="s">
        <v>81</v>
      </c>
      <c r="AY173" s="173" t="s">
        <v>199</v>
      </c>
    </row>
    <row r="174" spans="1:65" s="14" customFormat="1" ht="10.199999999999999">
      <c r="B174" s="179"/>
      <c r="D174" s="163" t="s">
        <v>336</v>
      </c>
      <c r="E174" s="180" t="s">
        <v>1</v>
      </c>
      <c r="F174" s="181" t="s">
        <v>371</v>
      </c>
      <c r="H174" s="182">
        <v>51.475000000000001</v>
      </c>
      <c r="I174" s="183"/>
      <c r="L174" s="179"/>
      <c r="M174" s="184"/>
      <c r="N174" s="185"/>
      <c r="O174" s="185"/>
      <c r="P174" s="185"/>
      <c r="Q174" s="185"/>
      <c r="R174" s="185"/>
      <c r="S174" s="185"/>
      <c r="T174" s="186"/>
      <c r="AT174" s="180" t="s">
        <v>336</v>
      </c>
      <c r="AU174" s="180" t="s">
        <v>90</v>
      </c>
      <c r="AV174" s="14" t="s">
        <v>90</v>
      </c>
      <c r="AW174" s="14" t="s">
        <v>36</v>
      </c>
      <c r="AX174" s="14" t="s">
        <v>81</v>
      </c>
      <c r="AY174" s="180" t="s">
        <v>199</v>
      </c>
    </row>
    <row r="175" spans="1:65" s="13" customFormat="1" ht="10.199999999999999">
      <c r="B175" s="172"/>
      <c r="D175" s="163" t="s">
        <v>336</v>
      </c>
      <c r="E175" s="173" t="s">
        <v>1</v>
      </c>
      <c r="F175" s="174" t="s">
        <v>372</v>
      </c>
      <c r="H175" s="173" t="s">
        <v>1</v>
      </c>
      <c r="I175" s="175"/>
      <c r="L175" s="172"/>
      <c r="M175" s="176"/>
      <c r="N175" s="177"/>
      <c r="O175" s="177"/>
      <c r="P175" s="177"/>
      <c r="Q175" s="177"/>
      <c r="R175" s="177"/>
      <c r="S175" s="177"/>
      <c r="T175" s="178"/>
      <c r="AT175" s="173" t="s">
        <v>336</v>
      </c>
      <c r="AU175" s="173" t="s">
        <v>90</v>
      </c>
      <c r="AV175" s="13" t="s">
        <v>88</v>
      </c>
      <c r="AW175" s="13" t="s">
        <v>36</v>
      </c>
      <c r="AX175" s="13" t="s">
        <v>81</v>
      </c>
      <c r="AY175" s="173" t="s">
        <v>199</v>
      </c>
    </row>
    <row r="176" spans="1:65" s="14" customFormat="1" ht="10.199999999999999">
      <c r="B176" s="179"/>
      <c r="D176" s="163" t="s">
        <v>336</v>
      </c>
      <c r="E176" s="180" t="s">
        <v>1</v>
      </c>
      <c r="F176" s="181" t="s">
        <v>373</v>
      </c>
      <c r="H176" s="182">
        <v>91.4</v>
      </c>
      <c r="I176" s="183"/>
      <c r="L176" s="179"/>
      <c r="M176" s="184"/>
      <c r="N176" s="185"/>
      <c r="O176" s="185"/>
      <c r="P176" s="185"/>
      <c r="Q176" s="185"/>
      <c r="R176" s="185"/>
      <c r="S176" s="185"/>
      <c r="T176" s="186"/>
      <c r="AT176" s="180" t="s">
        <v>336</v>
      </c>
      <c r="AU176" s="180" t="s">
        <v>90</v>
      </c>
      <c r="AV176" s="14" t="s">
        <v>90</v>
      </c>
      <c r="AW176" s="14" t="s">
        <v>36</v>
      </c>
      <c r="AX176" s="14" t="s">
        <v>81</v>
      </c>
      <c r="AY176" s="180" t="s">
        <v>199</v>
      </c>
    </row>
    <row r="177" spans="1:65" s="15" customFormat="1" ht="10.199999999999999">
      <c r="B177" s="187"/>
      <c r="D177" s="163" t="s">
        <v>336</v>
      </c>
      <c r="E177" s="188" t="s">
        <v>1</v>
      </c>
      <c r="F177" s="189" t="s">
        <v>339</v>
      </c>
      <c r="H177" s="190">
        <v>142.875</v>
      </c>
      <c r="I177" s="191"/>
      <c r="L177" s="187"/>
      <c r="M177" s="192"/>
      <c r="N177" s="193"/>
      <c r="O177" s="193"/>
      <c r="P177" s="193"/>
      <c r="Q177" s="193"/>
      <c r="R177" s="193"/>
      <c r="S177" s="193"/>
      <c r="T177" s="194"/>
      <c r="AT177" s="188" t="s">
        <v>336</v>
      </c>
      <c r="AU177" s="188" t="s">
        <v>90</v>
      </c>
      <c r="AV177" s="15" t="s">
        <v>198</v>
      </c>
      <c r="AW177" s="15" t="s">
        <v>36</v>
      </c>
      <c r="AX177" s="15" t="s">
        <v>88</v>
      </c>
      <c r="AY177" s="188" t="s">
        <v>199</v>
      </c>
    </row>
    <row r="178" spans="1:65" s="2" customFormat="1" ht="16.5" customHeight="1">
      <c r="A178" s="33"/>
      <c r="B178" s="149"/>
      <c r="C178" s="150" t="s">
        <v>232</v>
      </c>
      <c r="D178" s="150" t="s">
        <v>202</v>
      </c>
      <c r="E178" s="151" t="s">
        <v>374</v>
      </c>
      <c r="F178" s="152" t="s">
        <v>375</v>
      </c>
      <c r="G178" s="153" t="s">
        <v>376</v>
      </c>
      <c r="H178" s="154">
        <v>26.3</v>
      </c>
      <c r="I178" s="155"/>
      <c r="J178" s="156">
        <f>ROUND(I178*H178,2)</f>
        <v>0</v>
      </c>
      <c r="K178" s="152" t="s">
        <v>333</v>
      </c>
      <c r="L178" s="34"/>
      <c r="M178" s="157" t="s">
        <v>1</v>
      </c>
      <c r="N178" s="158" t="s">
        <v>46</v>
      </c>
      <c r="O178" s="59"/>
      <c r="P178" s="159">
        <f>O178*H178</f>
        <v>0</v>
      </c>
      <c r="Q178" s="159">
        <v>0</v>
      </c>
      <c r="R178" s="159">
        <f>Q178*H178</f>
        <v>0</v>
      </c>
      <c r="S178" s="159">
        <v>0.20499999999999999</v>
      </c>
      <c r="T178" s="160">
        <f>S178*H178</f>
        <v>5.3914999999999997</v>
      </c>
      <c r="U178" s="33"/>
      <c r="V178" s="33"/>
      <c r="W178" s="33"/>
      <c r="X178" s="33"/>
      <c r="Y178" s="33"/>
      <c r="Z178" s="33"/>
      <c r="AA178" s="33"/>
      <c r="AB178" s="33"/>
      <c r="AC178" s="33"/>
      <c r="AD178" s="33"/>
      <c r="AE178" s="33"/>
      <c r="AR178" s="161" t="s">
        <v>198</v>
      </c>
      <c r="AT178" s="161" t="s">
        <v>202</v>
      </c>
      <c r="AU178" s="161" t="s">
        <v>90</v>
      </c>
      <c r="AY178" s="18" t="s">
        <v>199</v>
      </c>
      <c r="BE178" s="162">
        <f>IF(N178="základní",J178,0)</f>
        <v>0</v>
      </c>
      <c r="BF178" s="162">
        <f>IF(N178="snížená",J178,0)</f>
        <v>0</v>
      </c>
      <c r="BG178" s="162">
        <f>IF(N178="zákl. přenesená",J178,0)</f>
        <v>0</v>
      </c>
      <c r="BH178" s="162">
        <f>IF(N178="sníž. přenesená",J178,0)</f>
        <v>0</v>
      </c>
      <c r="BI178" s="162">
        <f>IF(N178="nulová",J178,0)</f>
        <v>0</v>
      </c>
      <c r="BJ178" s="18" t="s">
        <v>88</v>
      </c>
      <c r="BK178" s="162">
        <f>ROUND(I178*H178,2)</f>
        <v>0</v>
      </c>
      <c r="BL178" s="18" t="s">
        <v>198</v>
      </c>
      <c r="BM178" s="161" t="s">
        <v>377</v>
      </c>
    </row>
    <row r="179" spans="1:65" s="2" customFormat="1" ht="28.8">
      <c r="A179" s="33"/>
      <c r="B179" s="34"/>
      <c r="C179" s="33"/>
      <c r="D179" s="163" t="s">
        <v>207</v>
      </c>
      <c r="E179" s="33"/>
      <c r="F179" s="164" t="s">
        <v>378</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207</v>
      </c>
      <c r="AU179" s="18" t="s">
        <v>90</v>
      </c>
    </row>
    <row r="180" spans="1:65" s="13" customFormat="1" ht="10.199999999999999">
      <c r="B180" s="172"/>
      <c r="D180" s="163" t="s">
        <v>336</v>
      </c>
      <c r="E180" s="173" t="s">
        <v>1</v>
      </c>
      <c r="F180" s="174" t="s">
        <v>370</v>
      </c>
      <c r="H180" s="173" t="s">
        <v>1</v>
      </c>
      <c r="I180" s="175"/>
      <c r="L180" s="172"/>
      <c r="M180" s="176"/>
      <c r="N180" s="177"/>
      <c r="O180" s="177"/>
      <c r="P180" s="177"/>
      <c r="Q180" s="177"/>
      <c r="R180" s="177"/>
      <c r="S180" s="177"/>
      <c r="T180" s="178"/>
      <c r="AT180" s="173" t="s">
        <v>336</v>
      </c>
      <c r="AU180" s="173" t="s">
        <v>90</v>
      </c>
      <c r="AV180" s="13" t="s">
        <v>88</v>
      </c>
      <c r="AW180" s="13" t="s">
        <v>36</v>
      </c>
      <c r="AX180" s="13" t="s">
        <v>81</v>
      </c>
      <c r="AY180" s="173" t="s">
        <v>199</v>
      </c>
    </row>
    <row r="181" spans="1:65" s="14" customFormat="1" ht="10.199999999999999">
      <c r="B181" s="179"/>
      <c r="D181" s="163" t="s">
        <v>336</v>
      </c>
      <c r="E181" s="180" t="s">
        <v>1</v>
      </c>
      <c r="F181" s="181" t="s">
        <v>379</v>
      </c>
      <c r="H181" s="182">
        <v>26.3</v>
      </c>
      <c r="I181" s="183"/>
      <c r="L181" s="179"/>
      <c r="M181" s="184"/>
      <c r="N181" s="185"/>
      <c r="O181" s="185"/>
      <c r="P181" s="185"/>
      <c r="Q181" s="185"/>
      <c r="R181" s="185"/>
      <c r="S181" s="185"/>
      <c r="T181" s="186"/>
      <c r="AT181" s="180" t="s">
        <v>336</v>
      </c>
      <c r="AU181" s="180" t="s">
        <v>90</v>
      </c>
      <c r="AV181" s="14" t="s">
        <v>90</v>
      </c>
      <c r="AW181" s="14" t="s">
        <v>36</v>
      </c>
      <c r="AX181" s="14" t="s">
        <v>81</v>
      </c>
      <c r="AY181" s="180" t="s">
        <v>199</v>
      </c>
    </row>
    <row r="182" spans="1:65" s="15" customFormat="1" ht="10.199999999999999">
      <c r="B182" s="187"/>
      <c r="D182" s="163" t="s">
        <v>336</v>
      </c>
      <c r="E182" s="188" t="s">
        <v>1</v>
      </c>
      <c r="F182" s="189" t="s">
        <v>339</v>
      </c>
      <c r="H182" s="190">
        <v>26.3</v>
      </c>
      <c r="I182" s="191"/>
      <c r="L182" s="187"/>
      <c r="M182" s="192"/>
      <c r="N182" s="193"/>
      <c r="O182" s="193"/>
      <c r="P182" s="193"/>
      <c r="Q182" s="193"/>
      <c r="R182" s="193"/>
      <c r="S182" s="193"/>
      <c r="T182" s="194"/>
      <c r="AT182" s="188" t="s">
        <v>336</v>
      </c>
      <c r="AU182" s="188" t="s">
        <v>90</v>
      </c>
      <c r="AV182" s="15" t="s">
        <v>198</v>
      </c>
      <c r="AW182" s="15" t="s">
        <v>36</v>
      </c>
      <c r="AX182" s="15" t="s">
        <v>88</v>
      </c>
      <c r="AY182" s="188" t="s">
        <v>199</v>
      </c>
    </row>
    <row r="183" spans="1:65" s="12" customFormat="1" ht="22.8" customHeight="1">
      <c r="B183" s="136"/>
      <c r="D183" s="137" t="s">
        <v>80</v>
      </c>
      <c r="E183" s="147" t="s">
        <v>213</v>
      </c>
      <c r="F183" s="147" t="s">
        <v>380</v>
      </c>
      <c r="I183" s="139"/>
      <c r="J183" s="148">
        <f>BK183</f>
        <v>0</v>
      </c>
      <c r="L183" s="136"/>
      <c r="M183" s="141"/>
      <c r="N183" s="142"/>
      <c r="O183" s="142"/>
      <c r="P183" s="143">
        <f>SUM(P184:P222)</f>
        <v>0</v>
      </c>
      <c r="Q183" s="142"/>
      <c r="R183" s="143">
        <f>SUM(R184:R222)</f>
        <v>1.8812783000000002</v>
      </c>
      <c r="S183" s="142"/>
      <c r="T183" s="144">
        <f>SUM(T184:T222)</f>
        <v>0</v>
      </c>
      <c r="AR183" s="137" t="s">
        <v>88</v>
      </c>
      <c r="AT183" s="145" t="s">
        <v>80</v>
      </c>
      <c r="AU183" s="145" t="s">
        <v>88</v>
      </c>
      <c r="AY183" s="137" t="s">
        <v>199</v>
      </c>
      <c r="BK183" s="146">
        <f>SUM(BK184:BK222)</f>
        <v>0</v>
      </c>
    </row>
    <row r="184" spans="1:65" s="2" customFormat="1" ht="16.5" customHeight="1">
      <c r="A184" s="33"/>
      <c r="B184" s="149"/>
      <c r="C184" s="150" t="s">
        <v>237</v>
      </c>
      <c r="D184" s="150" t="s">
        <v>202</v>
      </c>
      <c r="E184" s="151" t="s">
        <v>381</v>
      </c>
      <c r="F184" s="152" t="s">
        <v>382</v>
      </c>
      <c r="G184" s="153" t="s">
        <v>383</v>
      </c>
      <c r="H184" s="154">
        <v>0.66500000000000004</v>
      </c>
      <c r="I184" s="155"/>
      <c r="J184" s="156">
        <f>ROUND(I184*H184,2)</f>
        <v>0</v>
      </c>
      <c r="K184" s="152" t="s">
        <v>333</v>
      </c>
      <c r="L184" s="34"/>
      <c r="M184" s="157" t="s">
        <v>1</v>
      </c>
      <c r="N184" s="158" t="s">
        <v>46</v>
      </c>
      <c r="O184" s="59"/>
      <c r="P184" s="159">
        <f>O184*H184</f>
        <v>0</v>
      </c>
      <c r="Q184" s="159">
        <v>1.94302</v>
      </c>
      <c r="R184" s="159">
        <f>Q184*H184</f>
        <v>1.2921083</v>
      </c>
      <c r="S184" s="159">
        <v>0</v>
      </c>
      <c r="T184" s="160">
        <f>S184*H184</f>
        <v>0</v>
      </c>
      <c r="U184" s="33"/>
      <c r="V184" s="33"/>
      <c r="W184" s="33"/>
      <c r="X184" s="33"/>
      <c r="Y184" s="33"/>
      <c r="Z184" s="33"/>
      <c r="AA184" s="33"/>
      <c r="AB184" s="33"/>
      <c r="AC184" s="33"/>
      <c r="AD184" s="33"/>
      <c r="AE184" s="33"/>
      <c r="AR184" s="161" t="s">
        <v>198</v>
      </c>
      <c r="AT184" s="161" t="s">
        <v>202</v>
      </c>
      <c r="AU184" s="161" t="s">
        <v>90</v>
      </c>
      <c r="AY184" s="18" t="s">
        <v>199</v>
      </c>
      <c r="BE184" s="162">
        <f>IF(N184="základní",J184,0)</f>
        <v>0</v>
      </c>
      <c r="BF184" s="162">
        <f>IF(N184="snížená",J184,0)</f>
        <v>0</v>
      </c>
      <c r="BG184" s="162">
        <f>IF(N184="zákl. přenesená",J184,0)</f>
        <v>0</v>
      </c>
      <c r="BH184" s="162">
        <f>IF(N184="sníž. přenesená",J184,0)</f>
        <v>0</v>
      </c>
      <c r="BI184" s="162">
        <f>IF(N184="nulová",J184,0)</f>
        <v>0</v>
      </c>
      <c r="BJ184" s="18" t="s">
        <v>88</v>
      </c>
      <c r="BK184" s="162">
        <f>ROUND(I184*H184,2)</f>
        <v>0</v>
      </c>
      <c r="BL184" s="18" t="s">
        <v>198</v>
      </c>
      <c r="BM184" s="161" t="s">
        <v>384</v>
      </c>
    </row>
    <row r="185" spans="1:65" s="2" customFormat="1" ht="10.199999999999999">
      <c r="A185" s="33"/>
      <c r="B185" s="34"/>
      <c r="C185" s="33"/>
      <c r="D185" s="163" t="s">
        <v>207</v>
      </c>
      <c r="E185" s="33"/>
      <c r="F185" s="164" t="s">
        <v>385</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207</v>
      </c>
      <c r="AU185" s="18" t="s">
        <v>90</v>
      </c>
    </row>
    <row r="186" spans="1:65" s="13" customFormat="1" ht="10.199999999999999">
      <c r="B186" s="172"/>
      <c r="D186" s="163" t="s">
        <v>336</v>
      </c>
      <c r="E186" s="173" t="s">
        <v>1</v>
      </c>
      <c r="F186" s="174" t="s">
        <v>386</v>
      </c>
      <c r="H186" s="173" t="s">
        <v>1</v>
      </c>
      <c r="I186" s="175"/>
      <c r="L186" s="172"/>
      <c r="M186" s="176"/>
      <c r="N186" s="177"/>
      <c r="O186" s="177"/>
      <c r="P186" s="177"/>
      <c r="Q186" s="177"/>
      <c r="R186" s="177"/>
      <c r="S186" s="177"/>
      <c r="T186" s="178"/>
      <c r="AT186" s="173" t="s">
        <v>336</v>
      </c>
      <c r="AU186" s="173" t="s">
        <v>90</v>
      </c>
      <c r="AV186" s="13" t="s">
        <v>88</v>
      </c>
      <c r="AW186" s="13" t="s">
        <v>36</v>
      </c>
      <c r="AX186" s="13" t="s">
        <v>81</v>
      </c>
      <c r="AY186" s="173" t="s">
        <v>199</v>
      </c>
    </row>
    <row r="187" spans="1:65" s="14" customFormat="1" ht="10.199999999999999">
      <c r="B187" s="179"/>
      <c r="D187" s="163" t="s">
        <v>336</v>
      </c>
      <c r="E187" s="180" t="s">
        <v>1</v>
      </c>
      <c r="F187" s="181" t="s">
        <v>387</v>
      </c>
      <c r="H187" s="182">
        <v>0.186</v>
      </c>
      <c r="I187" s="183"/>
      <c r="L187" s="179"/>
      <c r="M187" s="184"/>
      <c r="N187" s="185"/>
      <c r="O187" s="185"/>
      <c r="P187" s="185"/>
      <c r="Q187" s="185"/>
      <c r="R187" s="185"/>
      <c r="S187" s="185"/>
      <c r="T187" s="186"/>
      <c r="AT187" s="180" t="s">
        <v>336</v>
      </c>
      <c r="AU187" s="180" t="s">
        <v>90</v>
      </c>
      <c r="AV187" s="14" t="s">
        <v>90</v>
      </c>
      <c r="AW187" s="14" t="s">
        <v>36</v>
      </c>
      <c r="AX187" s="14" t="s">
        <v>81</v>
      </c>
      <c r="AY187" s="180" t="s">
        <v>199</v>
      </c>
    </row>
    <row r="188" spans="1:65" s="13" customFormat="1" ht="10.199999999999999">
      <c r="B188" s="172"/>
      <c r="D188" s="163" t="s">
        <v>336</v>
      </c>
      <c r="E188" s="173" t="s">
        <v>1</v>
      </c>
      <c r="F188" s="174" t="s">
        <v>388</v>
      </c>
      <c r="H188" s="173" t="s">
        <v>1</v>
      </c>
      <c r="I188" s="175"/>
      <c r="L188" s="172"/>
      <c r="M188" s="176"/>
      <c r="N188" s="177"/>
      <c r="O188" s="177"/>
      <c r="P188" s="177"/>
      <c r="Q188" s="177"/>
      <c r="R188" s="177"/>
      <c r="S188" s="177"/>
      <c r="T188" s="178"/>
      <c r="AT188" s="173" t="s">
        <v>336</v>
      </c>
      <c r="AU188" s="173" t="s">
        <v>90</v>
      </c>
      <c r="AV188" s="13" t="s">
        <v>88</v>
      </c>
      <c r="AW188" s="13" t="s">
        <v>36</v>
      </c>
      <c r="AX188" s="13" t="s">
        <v>81</v>
      </c>
      <c r="AY188" s="173" t="s">
        <v>199</v>
      </c>
    </row>
    <row r="189" spans="1:65" s="14" customFormat="1" ht="10.199999999999999">
      <c r="B189" s="179"/>
      <c r="D189" s="163" t="s">
        <v>336</v>
      </c>
      <c r="E189" s="180" t="s">
        <v>1</v>
      </c>
      <c r="F189" s="181" t="s">
        <v>389</v>
      </c>
      <c r="H189" s="182">
        <v>0.155</v>
      </c>
      <c r="I189" s="183"/>
      <c r="L189" s="179"/>
      <c r="M189" s="184"/>
      <c r="N189" s="185"/>
      <c r="O189" s="185"/>
      <c r="P189" s="185"/>
      <c r="Q189" s="185"/>
      <c r="R189" s="185"/>
      <c r="S189" s="185"/>
      <c r="T189" s="186"/>
      <c r="AT189" s="180" t="s">
        <v>336</v>
      </c>
      <c r="AU189" s="180" t="s">
        <v>90</v>
      </c>
      <c r="AV189" s="14" t="s">
        <v>90</v>
      </c>
      <c r="AW189" s="14" t="s">
        <v>36</v>
      </c>
      <c r="AX189" s="14" t="s">
        <v>81</v>
      </c>
      <c r="AY189" s="180" t="s">
        <v>199</v>
      </c>
    </row>
    <row r="190" spans="1:65" s="13" customFormat="1" ht="10.199999999999999">
      <c r="B190" s="172"/>
      <c r="D190" s="163" t="s">
        <v>336</v>
      </c>
      <c r="E190" s="173" t="s">
        <v>1</v>
      </c>
      <c r="F190" s="174" t="s">
        <v>390</v>
      </c>
      <c r="H190" s="173" t="s">
        <v>1</v>
      </c>
      <c r="I190" s="175"/>
      <c r="L190" s="172"/>
      <c r="M190" s="176"/>
      <c r="N190" s="177"/>
      <c r="O190" s="177"/>
      <c r="P190" s="177"/>
      <c r="Q190" s="177"/>
      <c r="R190" s="177"/>
      <c r="S190" s="177"/>
      <c r="T190" s="178"/>
      <c r="AT190" s="173" t="s">
        <v>336</v>
      </c>
      <c r="AU190" s="173" t="s">
        <v>90</v>
      </c>
      <c r="AV190" s="13" t="s">
        <v>88</v>
      </c>
      <c r="AW190" s="13" t="s">
        <v>36</v>
      </c>
      <c r="AX190" s="13" t="s">
        <v>81</v>
      </c>
      <c r="AY190" s="173" t="s">
        <v>199</v>
      </c>
    </row>
    <row r="191" spans="1:65" s="14" customFormat="1" ht="10.199999999999999">
      <c r="B191" s="179"/>
      <c r="D191" s="163" t="s">
        <v>336</v>
      </c>
      <c r="E191" s="180" t="s">
        <v>1</v>
      </c>
      <c r="F191" s="181" t="s">
        <v>391</v>
      </c>
      <c r="H191" s="182">
        <v>0.22700000000000001</v>
      </c>
      <c r="I191" s="183"/>
      <c r="L191" s="179"/>
      <c r="M191" s="184"/>
      <c r="N191" s="185"/>
      <c r="O191" s="185"/>
      <c r="P191" s="185"/>
      <c r="Q191" s="185"/>
      <c r="R191" s="185"/>
      <c r="S191" s="185"/>
      <c r="T191" s="186"/>
      <c r="AT191" s="180" t="s">
        <v>336</v>
      </c>
      <c r="AU191" s="180" t="s">
        <v>90</v>
      </c>
      <c r="AV191" s="14" t="s">
        <v>90</v>
      </c>
      <c r="AW191" s="14" t="s">
        <v>36</v>
      </c>
      <c r="AX191" s="14" t="s">
        <v>81</v>
      </c>
      <c r="AY191" s="180" t="s">
        <v>199</v>
      </c>
    </row>
    <row r="192" spans="1:65" s="13" customFormat="1" ht="10.199999999999999">
      <c r="B192" s="172"/>
      <c r="D192" s="163" t="s">
        <v>336</v>
      </c>
      <c r="E192" s="173" t="s">
        <v>1</v>
      </c>
      <c r="F192" s="174" t="s">
        <v>392</v>
      </c>
      <c r="H192" s="173" t="s">
        <v>1</v>
      </c>
      <c r="I192" s="175"/>
      <c r="L192" s="172"/>
      <c r="M192" s="176"/>
      <c r="N192" s="177"/>
      <c r="O192" s="177"/>
      <c r="P192" s="177"/>
      <c r="Q192" s="177"/>
      <c r="R192" s="177"/>
      <c r="S192" s="177"/>
      <c r="T192" s="178"/>
      <c r="AT192" s="173" t="s">
        <v>336</v>
      </c>
      <c r="AU192" s="173" t="s">
        <v>90</v>
      </c>
      <c r="AV192" s="13" t="s">
        <v>88</v>
      </c>
      <c r="AW192" s="13" t="s">
        <v>36</v>
      </c>
      <c r="AX192" s="13" t="s">
        <v>81</v>
      </c>
      <c r="AY192" s="173" t="s">
        <v>199</v>
      </c>
    </row>
    <row r="193" spans="1:65" s="14" customFormat="1" ht="10.199999999999999">
      <c r="B193" s="179"/>
      <c r="D193" s="163" t="s">
        <v>336</v>
      </c>
      <c r="E193" s="180" t="s">
        <v>1</v>
      </c>
      <c r="F193" s="181" t="s">
        <v>393</v>
      </c>
      <c r="H193" s="182">
        <v>9.7000000000000003E-2</v>
      </c>
      <c r="I193" s="183"/>
      <c r="L193" s="179"/>
      <c r="M193" s="184"/>
      <c r="N193" s="185"/>
      <c r="O193" s="185"/>
      <c r="P193" s="185"/>
      <c r="Q193" s="185"/>
      <c r="R193" s="185"/>
      <c r="S193" s="185"/>
      <c r="T193" s="186"/>
      <c r="AT193" s="180" t="s">
        <v>336</v>
      </c>
      <c r="AU193" s="180" t="s">
        <v>90</v>
      </c>
      <c r="AV193" s="14" t="s">
        <v>90</v>
      </c>
      <c r="AW193" s="14" t="s">
        <v>36</v>
      </c>
      <c r="AX193" s="14" t="s">
        <v>81</v>
      </c>
      <c r="AY193" s="180" t="s">
        <v>199</v>
      </c>
    </row>
    <row r="194" spans="1:65" s="15" customFormat="1" ht="10.199999999999999">
      <c r="B194" s="187"/>
      <c r="D194" s="163" t="s">
        <v>336</v>
      </c>
      <c r="E194" s="188" t="s">
        <v>1</v>
      </c>
      <c r="F194" s="189" t="s">
        <v>339</v>
      </c>
      <c r="H194" s="190">
        <v>0.66500000000000004</v>
      </c>
      <c r="I194" s="191"/>
      <c r="L194" s="187"/>
      <c r="M194" s="192"/>
      <c r="N194" s="193"/>
      <c r="O194" s="193"/>
      <c r="P194" s="193"/>
      <c r="Q194" s="193"/>
      <c r="R194" s="193"/>
      <c r="S194" s="193"/>
      <c r="T194" s="194"/>
      <c r="AT194" s="188" t="s">
        <v>336</v>
      </c>
      <c r="AU194" s="188" t="s">
        <v>90</v>
      </c>
      <c r="AV194" s="15" t="s">
        <v>198</v>
      </c>
      <c r="AW194" s="15" t="s">
        <v>36</v>
      </c>
      <c r="AX194" s="15" t="s">
        <v>88</v>
      </c>
      <c r="AY194" s="188" t="s">
        <v>199</v>
      </c>
    </row>
    <row r="195" spans="1:65" s="2" customFormat="1" ht="24.15" customHeight="1">
      <c r="A195" s="33"/>
      <c r="B195" s="149"/>
      <c r="C195" s="150" t="s">
        <v>242</v>
      </c>
      <c r="D195" s="150" t="s">
        <v>202</v>
      </c>
      <c r="E195" s="151" t="s">
        <v>394</v>
      </c>
      <c r="F195" s="152" t="s">
        <v>395</v>
      </c>
      <c r="G195" s="153" t="s">
        <v>396</v>
      </c>
      <c r="H195" s="154">
        <v>0.151</v>
      </c>
      <c r="I195" s="155"/>
      <c r="J195" s="156">
        <f>ROUND(I195*H195,2)</f>
        <v>0</v>
      </c>
      <c r="K195" s="152" t="s">
        <v>333</v>
      </c>
      <c r="L195" s="34"/>
      <c r="M195" s="157" t="s">
        <v>1</v>
      </c>
      <c r="N195" s="158" t="s">
        <v>46</v>
      </c>
      <c r="O195" s="59"/>
      <c r="P195" s="159">
        <f>O195*H195</f>
        <v>0</v>
      </c>
      <c r="Q195" s="159">
        <v>1.0900000000000001</v>
      </c>
      <c r="R195" s="159">
        <f>Q195*H195</f>
        <v>0.16459000000000001</v>
      </c>
      <c r="S195" s="159">
        <v>0</v>
      </c>
      <c r="T195" s="160">
        <f>S195*H195</f>
        <v>0</v>
      </c>
      <c r="U195" s="33"/>
      <c r="V195" s="33"/>
      <c r="W195" s="33"/>
      <c r="X195" s="33"/>
      <c r="Y195" s="33"/>
      <c r="Z195" s="33"/>
      <c r="AA195" s="33"/>
      <c r="AB195" s="33"/>
      <c r="AC195" s="33"/>
      <c r="AD195" s="33"/>
      <c r="AE195" s="33"/>
      <c r="AR195" s="161" t="s">
        <v>198</v>
      </c>
      <c r="AT195" s="161" t="s">
        <v>202</v>
      </c>
      <c r="AU195" s="161" t="s">
        <v>90</v>
      </c>
      <c r="AY195" s="18" t="s">
        <v>199</v>
      </c>
      <c r="BE195" s="162">
        <f>IF(N195="základní",J195,0)</f>
        <v>0</v>
      </c>
      <c r="BF195" s="162">
        <f>IF(N195="snížená",J195,0)</f>
        <v>0</v>
      </c>
      <c r="BG195" s="162">
        <f>IF(N195="zákl. přenesená",J195,0)</f>
        <v>0</v>
      </c>
      <c r="BH195" s="162">
        <f>IF(N195="sníž. přenesená",J195,0)</f>
        <v>0</v>
      </c>
      <c r="BI195" s="162">
        <f>IF(N195="nulová",J195,0)</f>
        <v>0</v>
      </c>
      <c r="BJ195" s="18" t="s">
        <v>88</v>
      </c>
      <c r="BK195" s="162">
        <f>ROUND(I195*H195,2)</f>
        <v>0</v>
      </c>
      <c r="BL195" s="18" t="s">
        <v>198</v>
      </c>
      <c r="BM195" s="161" t="s">
        <v>397</v>
      </c>
    </row>
    <row r="196" spans="1:65" s="2" customFormat="1" ht="19.2">
      <c r="A196" s="33"/>
      <c r="B196" s="34"/>
      <c r="C196" s="33"/>
      <c r="D196" s="163" t="s">
        <v>207</v>
      </c>
      <c r="E196" s="33"/>
      <c r="F196" s="164" t="s">
        <v>398</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207</v>
      </c>
      <c r="AU196" s="18" t="s">
        <v>90</v>
      </c>
    </row>
    <row r="197" spans="1:65" s="13" customFormat="1" ht="10.199999999999999">
      <c r="B197" s="172"/>
      <c r="D197" s="163" t="s">
        <v>336</v>
      </c>
      <c r="E197" s="173" t="s">
        <v>1</v>
      </c>
      <c r="F197" s="174" t="s">
        <v>390</v>
      </c>
      <c r="H197" s="173" t="s">
        <v>1</v>
      </c>
      <c r="I197" s="175"/>
      <c r="L197" s="172"/>
      <c r="M197" s="176"/>
      <c r="N197" s="177"/>
      <c r="O197" s="177"/>
      <c r="P197" s="177"/>
      <c r="Q197" s="177"/>
      <c r="R197" s="177"/>
      <c r="S197" s="177"/>
      <c r="T197" s="178"/>
      <c r="AT197" s="173" t="s">
        <v>336</v>
      </c>
      <c r="AU197" s="173" t="s">
        <v>90</v>
      </c>
      <c r="AV197" s="13" t="s">
        <v>88</v>
      </c>
      <c r="AW197" s="13" t="s">
        <v>36</v>
      </c>
      <c r="AX197" s="13" t="s">
        <v>81</v>
      </c>
      <c r="AY197" s="173" t="s">
        <v>199</v>
      </c>
    </row>
    <row r="198" spans="1:65" s="14" customFormat="1" ht="10.199999999999999">
      <c r="B198" s="179"/>
      <c r="D198" s="163" t="s">
        <v>336</v>
      </c>
      <c r="E198" s="180" t="s">
        <v>1</v>
      </c>
      <c r="F198" s="181" t="s">
        <v>399</v>
      </c>
      <c r="H198" s="182">
        <v>0.151</v>
      </c>
      <c r="I198" s="183"/>
      <c r="L198" s="179"/>
      <c r="M198" s="184"/>
      <c r="N198" s="185"/>
      <c r="O198" s="185"/>
      <c r="P198" s="185"/>
      <c r="Q198" s="185"/>
      <c r="R198" s="185"/>
      <c r="S198" s="185"/>
      <c r="T198" s="186"/>
      <c r="AT198" s="180" t="s">
        <v>336</v>
      </c>
      <c r="AU198" s="180" t="s">
        <v>90</v>
      </c>
      <c r="AV198" s="14" t="s">
        <v>90</v>
      </c>
      <c r="AW198" s="14" t="s">
        <v>36</v>
      </c>
      <c r="AX198" s="14" t="s">
        <v>81</v>
      </c>
      <c r="AY198" s="180" t="s">
        <v>199</v>
      </c>
    </row>
    <row r="199" spans="1:65" s="15" customFormat="1" ht="10.199999999999999">
      <c r="B199" s="187"/>
      <c r="D199" s="163" t="s">
        <v>336</v>
      </c>
      <c r="E199" s="188" t="s">
        <v>1</v>
      </c>
      <c r="F199" s="189" t="s">
        <v>339</v>
      </c>
      <c r="H199" s="190">
        <v>0.151</v>
      </c>
      <c r="I199" s="191"/>
      <c r="L199" s="187"/>
      <c r="M199" s="192"/>
      <c r="N199" s="193"/>
      <c r="O199" s="193"/>
      <c r="P199" s="193"/>
      <c r="Q199" s="193"/>
      <c r="R199" s="193"/>
      <c r="S199" s="193"/>
      <c r="T199" s="194"/>
      <c r="AT199" s="188" t="s">
        <v>336</v>
      </c>
      <c r="AU199" s="188" t="s">
        <v>90</v>
      </c>
      <c r="AV199" s="15" t="s">
        <v>198</v>
      </c>
      <c r="AW199" s="15" t="s">
        <v>36</v>
      </c>
      <c r="AX199" s="15" t="s">
        <v>88</v>
      </c>
      <c r="AY199" s="188" t="s">
        <v>199</v>
      </c>
    </row>
    <row r="200" spans="1:65" s="2" customFormat="1" ht="24.15" customHeight="1">
      <c r="A200" s="33"/>
      <c r="B200" s="149"/>
      <c r="C200" s="150" t="s">
        <v>247</v>
      </c>
      <c r="D200" s="150" t="s">
        <v>202</v>
      </c>
      <c r="E200" s="151" t="s">
        <v>400</v>
      </c>
      <c r="F200" s="152" t="s">
        <v>401</v>
      </c>
      <c r="G200" s="153" t="s">
        <v>396</v>
      </c>
      <c r="H200" s="154">
        <v>0.36199999999999999</v>
      </c>
      <c r="I200" s="155"/>
      <c r="J200" s="156">
        <f>ROUND(I200*H200,2)</f>
        <v>0</v>
      </c>
      <c r="K200" s="152" t="s">
        <v>333</v>
      </c>
      <c r="L200" s="34"/>
      <c r="M200" s="157" t="s">
        <v>1</v>
      </c>
      <c r="N200" s="158" t="s">
        <v>46</v>
      </c>
      <c r="O200" s="59"/>
      <c r="P200" s="159">
        <f>O200*H200</f>
        <v>0</v>
      </c>
      <c r="Q200" s="159">
        <v>1.0900000000000001</v>
      </c>
      <c r="R200" s="159">
        <f>Q200*H200</f>
        <v>0.39458000000000004</v>
      </c>
      <c r="S200" s="159">
        <v>0</v>
      </c>
      <c r="T200" s="160">
        <f>S200*H200</f>
        <v>0</v>
      </c>
      <c r="U200" s="33"/>
      <c r="V200" s="33"/>
      <c r="W200" s="33"/>
      <c r="X200" s="33"/>
      <c r="Y200" s="33"/>
      <c r="Z200" s="33"/>
      <c r="AA200" s="33"/>
      <c r="AB200" s="33"/>
      <c r="AC200" s="33"/>
      <c r="AD200" s="33"/>
      <c r="AE200" s="33"/>
      <c r="AR200" s="161" t="s">
        <v>198</v>
      </c>
      <c r="AT200" s="161" t="s">
        <v>202</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198</v>
      </c>
      <c r="BM200" s="161" t="s">
        <v>402</v>
      </c>
    </row>
    <row r="201" spans="1:65" s="2" customFormat="1" ht="19.2">
      <c r="A201" s="33"/>
      <c r="B201" s="34"/>
      <c r="C201" s="33"/>
      <c r="D201" s="163" t="s">
        <v>207</v>
      </c>
      <c r="E201" s="33"/>
      <c r="F201" s="164" t="s">
        <v>403</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13" customFormat="1" ht="10.199999999999999">
      <c r="B202" s="172"/>
      <c r="D202" s="163" t="s">
        <v>336</v>
      </c>
      <c r="E202" s="173" t="s">
        <v>1</v>
      </c>
      <c r="F202" s="174" t="s">
        <v>386</v>
      </c>
      <c r="H202" s="173" t="s">
        <v>1</v>
      </c>
      <c r="I202" s="175"/>
      <c r="L202" s="172"/>
      <c r="M202" s="176"/>
      <c r="N202" s="177"/>
      <c r="O202" s="177"/>
      <c r="P202" s="177"/>
      <c r="Q202" s="177"/>
      <c r="R202" s="177"/>
      <c r="S202" s="177"/>
      <c r="T202" s="178"/>
      <c r="AT202" s="173" t="s">
        <v>336</v>
      </c>
      <c r="AU202" s="173" t="s">
        <v>90</v>
      </c>
      <c r="AV202" s="13" t="s">
        <v>88</v>
      </c>
      <c r="AW202" s="13" t="s">
        <v>36</v>
      </c>
      <c r="AX202" s="13" t="s">
        <v>81</v>
      </c>
      <c r="AY202" s="173" t="s">
        <v>199</v>
      </c>
    </row>
    <row r="203" spans="1:65" s="14" customFormat="1" ht="10.199999999999999">
      <c r="B203" s="179"/>
      <c r="D203" s="163" t="s">
        <v>336</v>
      </c>
      <c r="E203" s="180" t="s">
        <v>1</v>
      </c>
      <c r="F203" s="181" t="s">
        <v>404</v>
      </c>
      <c r="H203" s="182">
        <v>0.16200000000000001</v>
      </c>
      <c r="I203" s="183"/>
      <c r="L203" s="179"/>
      <c r="M203" s="184"/>
      <c r="N203" s="185"/>
      <c r="O203" s="185"/>
      <c r="P203" s="185"/>
      <c r="Q203" s="185"/>
      <c r="R203" s="185"/>
      <c r="S203" s="185"/>
      <c r="T203" s="186"/>
      <c r="AT203" s="180" t="s">
        <v>336</v>
      </c>
      <c r="AU203" s="180" t="s">
        <v>90</v>
      </c>
      <c r="AV203" s="14" t="s">
        <v>90</v>
      </c>
      <c r="AW203" s="14" t="s">
        <v>36</v>
      </c>
      <c r="AX203" s="14" t="s">
        <v>81</v>
      </c>
      <c r="AY203" s="180" t="s">
        <v>199</v>
      </c>
    </row>
    <row r="204" spans="1:65" s="13" customFormat="1" ht="10.199999999999999">
      <c r="B204" s="172"/>
      <c r="D204" s="163" t="s">
        <v>336</v>
      </c>
      <c r="E204" s="173" t="s">
        <v>1</v>
      </c>
      <c r="F204" s="174" t="s">
        <v>388</v>
      </c>
      <c r="H204" s="173" t="s">
        <v>1</v>
      </c>
      <c r="I204" s="175"/>
      <c r="L204" s="172"/>
      <c r="M204" s="176"/>
      <c r="N204" s="177"/>
      <c r="O204" s="177"/>
      <c r="P204" s="177"/>
      <c r="Q204" s="177"/>
      <c r="R204" s="177"/>
      <c r="S204" s="177"/>
      <c r="T204" s="178"/>
      <c r="AT204" s="173" t="s">
        <v>336</v>
      </c>
      <c r="AU204" s="173" t="s">
        <v>90</v>
      </c>
      <c r="AV204" s="13" t="s">
        <v>88</v>
      </c>
      <c r="AW204" s="13" t="s">
        <v>36</v>
      </c>
      <c r="AX204" s="13" t="s">
        <v>81</v>
      </c>
      <c r="AY204" s="173" t="s">
        <v>199</v>
      </c>
    </row>
    <row r="205" spans="1:65" s="14" customFormat="1" ht="10.199999999999999">
      <c r="B205" s="179"/>
      <c r="D205" s="163" t="s">
        <v>336</v>
      </c>
      <c r="E205" s="180" t="s">
        <v>1</v>
      </c>
      <c r="F205" s="181" t="s">
        <v>405</v>
      </c>
      <c r="H205" s="182">
        <v>0.13500000000000001</v>
      </c>
      <c r="I205" s="183"/>
      <c r="L205" s="179"/>
      <c r="M205" s="184"/>
      <c r="N205" s="185"/>
      <c r="O205" s="185"/>
      <c r="P205" s="185"/>
      <c r="Q205" s="185"/>
      <c r="R205" s="185"/>
      <c r="S205" s="185"/>
      <c r="T205" s="186"/>
      <c r="AT205" s="180" t="s">
        <v>336</v>
      </c>
      <c r="AU205" s="180" t="s">
        <v>90</v>
      </c>
      <c r="AV205" s="14" t="s">
        <v>90</v>
      </c>
      <c r="AW205" s="14" t="s">
        <v>36</v>
      </c>
      <c r="AX205" s="14" t="s">
        <v>81</v>
      </c>
      <c r="AY205" s="180" t="s">
        <v>199</v>
      </c>
    </row>
    <row r="206" spans="1:65" s="13" customFormat="1" ht="10.199999999999999">
      <c r="B206" s="172"/>
      <c r="D206" s="163" t="s">
        <v>336</v>
      </c>
      <c r="E206" s="173" t="s">
        <v>1</v>
      </c>
      <c r="F206" s="174" t="s">
        <v>392</v>
      </c>
      <c r="H206" s="173" t="s">
        <v>1</v>
      </c>
      <c r="I206" s="175"/>
      <c r="L206" s="172"/>
      <c r="M206" s="176"/>
      <c r="N206" s="177"/>
      <c r="O206" s="177"/>
      <c r="P206" s="177"/>
      <c r="Q206" s="177"/>
      <c r="R206" s="177"/>
      <c r="S206" s="177"/>
      <c r="T206" s="178"/>
      <c r="AT206" s="173" t="s">
        <v>336</v>
      </c>
      <c r="AU206" s="173" t="s">
        <v>90</v>
      </c>
      <c r="AV206" s="13" t="s">
        <v>88</v>
      </c>
      <c r="AW206" s="13" t="s">
        <v>36</v>
      </c>
      <c r="AX206" s="13" t="s">
        <v>81</v>
      </c>
      <c r="AY206" s="173" t="s">
        <v>199</v>
      </c>
    </row>
    <row r="207" spans="1:65" s="14" customFormat="1" ht="10.199999999999999">
      <c r="B207" s="179"/>
      <c r="D207" s="163" t="s">
        <v>336</v>
      </c>
      <c r="E207" s="180" t="s">
        <v>1</v>
      </c>
      <c r="F207" s="181" t="s">
        <v>406</v>
      </c>
      <c r="H207" s="182">
        <v>6.5000000000000002E-2</v>
      </c>
      <c r="I207" s="183"/>
      <c r="L207" s="179"/>
      <c r="M207" s="184"/>
      <c r="N207" s="185"/>
      <c r="O207" s="185"/>
      <c r="P207" s="185"/>
      <c r="Q207" s="185"/>
      <c r="R207" s="185"/>
      <c r="S207" s="185"/>
      <c r="T207" s="186"/>
      <c r="AT207" s="180" t="s">
        <v>336</v>
      </c>
      <c r="AU207" s="180" t="s">
        <v>90</v>
      </c>
      <c r="AV207" s="14" t="s">
        <v>90</v>
      </c>
      <c r="AW207" s="14" t="s">
        <v>36</v>
      </c>
      <c r="AX207" s="14" t="s">
        <v>81</v>
      </c>
      <c r="AY207" s="180" t="s">
        <v>199</v>
      </c>
    </row>
    <row r="208" spans="1:65" s="15" customFormat="1" ht="10.199999999999999">
      <c r="B208" s="187"/>
      <c r="D208" s="163" t="s">
        <v>336</v>
      </c>
      <c r="E208" s="188" t="s">
        <v>1</v>
      </c>
      <c r="F208" s="189" t="s">
        <v>339</v>
      </c>
      <c r="H208" s="190">
        <v>0.36199999999999999</v>
      </c>
      <c r="I208" s="191"/>
      <c r="L208" s="187"/>
      <c r="M208" s="192"/>
      <c r="N208" s="193"/>
      <c r="O208" s="193"/>
      <c r="P208" s="193"/>
      <c r="Q208" s="193"/>
      <c r="R208" s="193"/>
      <c r="S208" s="193"/>
      <c r="T208" s="194"/>
      <c r="AT208" s="188" t="s">
        <v>336</v>
      </c>
      <c r="AU208" s="188" t="s">
        <v>90</v>
      </c>
      <c r="AV208" s="15" t="s">
        <v>198</v>
      </c>
      <c r="AW208" s="15" t="s">
        <v>36</v>
      </c>
      <c r="AX208" s="15" t="s">
        <v>88</v>
      </c>
      <c r="AY208" s="188" t="s">
        <v>199</v>
      </c>
    </row>
    <row r="209" spans="1:65" s="2" customFormat="1" ht="24.15" customHeight="1">
      <c r="A209" s="33"/>
      <c r="B209" s="149"/>
      <c r="C209" s="150" t="s">
        <v>252</v>
      </c>
      <c r="D209" s="150" t="s">
        <v>202</v>
      </c>
      <c r="E209" s="151" t="s">
        <v>407</v>
      </c>
      <c r="F209" s="152" t="s">
        <v>408</v>
      </c>
      <c r="G209" s="153" t="s">
        <v>409</v>
      </c>
      <c r="H209" s="154">
        <v>30</v>
      </c>
      <c r="I209" s="155"/>
      <c r="J209" s="156">
        <f>ROUND(I209*H209,2)</f>
        <v>0</v>
      </c>
      <c r="K209" s="152" t="s">
        <v>333</v>
      </c>
      <c r="L209" s="34"/>
      <c r="M209" s="157" t="s">
        <v>1</v>
      </c>
      <c r="N209" s="158"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198</v>
      </c>
      <c r="AT209" s="161" t="s">
        <v>202</v>
      </c>
      <c r="AU209" s="161" t="s">
        <v>90</v>
      </c>
      <c r="AY209" s="18" t="s">
        <v>199</v>
      </c>
      <c r="BE209" s="162">
        <f>IF(N209="základní",J209,0)</f>
        <v>0</v>
      </c>
      <c r="BF209" s="162">
        <f>IF(N209="snížená",J209,0)</f>
        <v>0</v>
      </c>
      <c r="BG209" s="162">
        <f>IF(N209="zákl. přenesená",J209,0)</f>
        <v>0</v>
      </c>
      <c r="BH209" s="162">
        <f>IF(N209="sníž. přenesená",J209,0)</f>
        <v>0</v>
      </c>
      <c r="BI209" s="162">
        <f>IF(N209="nulová",J209,0)</f>
        <v>0</v>
      </c>
      <c r="BJ209" s="18" t="s">
        <v>88</v>
      </c>
      <c r="BK209" s="162">
        <f>ROUND(I209*H209,2)</f>
        <v>0</v>
      </c>
      <c r="BL209" s="18" t="s">
        <v>198</v>
      </c>
      <c r="BM209" s="161" t="s">
        <v>410</v>
      </c>
    </row>
    <row r="210" spans="1:65" s="2" customFormat="1" ht="19.2">
      <c r="A210" s="33"/>
      <c r="B210" s="34"/>
      <c r="C210" s="33"/>
      <c r="D210" s="163" t="s">
        <v>207</v>
      </c>
      <c r="E210" s="33"/>
      <c r="F210" s="164" t="s">
        <v>411</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207</v>
      </c>
      <c r="AU210" s="18" t="s">
        <v>90</v>
      </c>
    </row>
    <row r="211" spans="1:65" s="13" customFormat="1" ht="10.199999999999999">
      <c r="B211" s="172"/>
      <c r="D211" s="163" t="s">
        <v>336</v>
      </c>
      <c r="E211" s="173" t="s">
        <v>1</v>
      </c>
      <c r="F211" s="174" t="s">
        <v>412</v>
      </c>
      <c r="H211" s="173" t="s">
        <v>1</v>
      </c>
      <c r="I211" s="175"/>
      <c r="L211" s="172"/>
      <c r="M211" s="176"/>
      <c r="N211" s="177"/>
      <c r="O211" s="177"/>
      <c r="P211" s="177"/>
      <c r="Q211" s="177"/>
      <c r="R211" s="177"/>
      <c r="S211" s="177"/>
      <c r="T211" s="178"/>
      <c r="AT211" s="173" t="s">
        <v>336</v>
      </c>
      <c r="AU211" s="173" t="s">
        <v>90</v>
      </c>
      <c r="AV211" s="13" t="s">
        <v>88</v>
      </c>
      <c r="AW211" s="13" t="s">
        <v>36</v>
      </c>
      <c r="AX211" s="13" t="s">
        <v>81</v>
      </c>
      <c r="AY211" s="173" t="s">
        <v>199</v>
      </c>
    </row>
    <row r="212" spans="1:65" s="13" customFormat="1" ht="10.199999999999999">
      <c r="B212" s="172"/>
      <c r="D212" s="163" t="s">
        <v>336</v>
      </c>
      <c r="E212" s="173" t="s">
        <v>1</v>
      </c>
      <c r="F212" s="174" t="s">
        <v>386</v>
      </c>
      <c r="H212" s="173" t="s">
        <v>1</v>
      </c>
      <c r="I212" s="175"/>
      <c r="L212" s="172"/>
      <c r="M212" s="176"/>
      <c r="N212" s="177"/>
      <c r="O212" s="177"/>
      <c r="P212" s="177"/>
      <c r="Q212" s="177"/>
      <c r="R212" s="177"/>
      <c r="S212" s="177"/>
      <c r="T212" s="178"/>
      <c r="AT212" s="173" t="s">
        <v>336</v>
      </c>
      <c r="AU212" s="173" t="s">
        <v>90</v>
      </c>
      <c r="AV212" s="13" t="s">
        <v>88</v>
      </c>
      <c r="AW212" s="13" t="s">
        <v>36</v>
      </c>
      <c r="AX212" s="13" t="s">
        <v>81</v>
      </c>
      <c r="AY212" s="173" t="s">
        <v>199</v>
      </c>
    </row>
    <row r="213" spans="1:65" s="14" customFormat="1" ht="10.199999999999999">
      <c r="B213" s="179"/>
      <c r="D213" s="163" t="s">
        <v>336</v>
      </c>
      <c r="E213" s="180" t="s">
        <v>1</v>
      </c>
      <c r="F213" s="181" t="s">
        <v>413</v>
      </c>
      <c r="H213" s="182">
        <v>5</v>
      </c>
      <c r="I213" s="183"/>
      <c r="L213" s="179"/>
      <c r="M213" s="184"/>
      <c r="N213" s="185"/>
      <c r="O213" s="185"/>
      <c r="P213" s="185"/>
      <c r="Q213" s="185"/>
      <c r="R213" s="185"/>
      <c r="S213" s="185"/>
      <c r="T213" s="186"/>
      <c r="AT213" s="180" t="s">
        <v>336</v>
      </c>
      <c r="AU213" s="180" t="s">
        <v>90</v>
      </c>
      <c r="AV213" s="14" t="s">
        <v>90</v>
      </c>
      <c r="AW213" s="14" t="s">
        <v>36</v>
      </c>
      <c r="AX213" s="14" t="s">
        <v>81</v>
      </c>
      <c r="AY213" s="180" t="s">
        <v>199</v>
      </c>
    </row>
    <row r="214" spans="1:65" s="13" customFormat="1" ht="10.199999999999999">
      <c r="B214" s="172"/>
      <c r="D214" s="163" t="s">
        <v>336</v>
      </c>
      <c r="E214" s="173" t="s">
        <v>1</v>
      </c>
      <c r="F214" s="174" t="s">
        <v>388</v>
      </c>
      <c r="H214" s="173" t="s">
        <v>1</v>
      </c>
      <c r="I214" s="175"/>
      <c r="L214" s="172"/>
      <c r="M214" s="176"/>
      <c r="N214" s="177"/>
      <c r="O214" s="177"/>
      <c r="P214" s="177"/>
      <c r="Q214" s="177"/>
      <c r="R214" s="177"/>
      <c r="S214" s="177"/>
      <c r="T214" s="178"/>
      <c r="AT214" s="173" t="s">
        <v>336</v>
      </c>
      <c r="AU214" s="173" t="s">
        <v>90</v>
      </c>
      <c r="AV214" s="13" t="s">
        <v>88</v>
      </c>
      <c r="AW214" s="13" t="s">
        <v>36</v>
      </c>
      <c r="AX214" s="13" t="s">
        <v>81</v>
      </c>
      <c r="AY214" s="173" t="s">
        <v>199</v>
      </c>
    </row>
    <row r="215" spans="1:65" s="14" customFormat="1" ht="10.199999999999999">
      <c r="B215" s="179"/>
      <c r="D215" s="163" t="s">
        <v>336</v>
      </c>
      <c r="E215" s="180" t="s">
        <v>1</v>
      </c>
      <c r="F215" s="181" t="s">
        <v>414</v>
      </c>
      <c r="H215" s="182">
        <v>7.5</v>
      </c>
      <c r="I215" s="183"/>
      <c r="L215" s="179"/>
      <c r="M215" s="184"/>
      <c r="N215" s="185"/>
      <c r="O215" s="185"/>
      <c r="P215" s="185"/>
      <c r="Q215" s="185"/>
      <c r="R215" s="185"/>
      <c r="S215" s="185"/>
      <c r="T215" s="186"/>
      <c r="AT215" s="180" t="s">
        <v>336</v>
      </c>
      <c r="AU215" s="180" t="s">
        <v>90</v>
      </c>
      <c r="AV215" s="14" t="s">
        <v>90</v>
      </c>
      <c r="AW215" s="14" t="s">
        <v>36</v>
      </c>
      <c r="AX215" s="14" t="s">
        <v>81</v>
      </c>
      <c r="AY215" s="180" t="s">
        <v>199</v>
      </c>
    </row>
    <row r="216" spans="1:65" s="13" customFormat="1" ht="10.199999999999999">
      <c r="B216" s="172"/>
      <c r="D216" s="163" t="s">
        <v>336</v>
      </c>
      <c r="E216" s="173" t="s">
        <v>1</v>
      </c>
      <c r="F216" s="174" t="s">
        <v>390</v>
      </c>
      <c r="H216" s="173" t="s">
        <v>1</v>
      </c>
      <c r="I216" s="175"/>
      <c r="L216" s="172"/>
      <c r="M216" s="176"/>
      <c r="N216" s="177"/>
      <c r="O216" s="177"/>
      <c r="P216" s="177"/>
      <c r="Q216" s="177"/>
      <c r="R216" s="177"/>
      <c r="S216" s="177"/>
      <c r="T216" s="178"/>
      <c r="AT216" s="173" t="s">
        <v>336</v>
      </c>
      <c r="AU216" s="173" t="s">
        <v>90</v>
      </c>
      <c r="AV216" s="13" t="s">
        <v>88</v>
      </c>
      <c r="AW216" s="13" t="s">
        <v>36</v>
      </c>
      <c r="AX216" s="13" t="s">
        <v>81</v>
      </c>
      <c r="AY216" s="173" t="s">
        <v>199</v>
      </c>
    </row>
    <row r="217" spans="1:65" s="14" customFormat="1" ht="10.199999999999999">
      <c r="B217" s="179"/>
      <c r="D217" s="163" t="s">
        <v>336</v>
      </c>
      <c r="E217" s="180" t="s">
        <v>1</v>
      </c>
      <c r="F217" s="181" t="s">
        <v>415</v>
      </c>
      <c r="H217" s="182">
        <v>12.5</v>
      </c>
      <c r="I217" s="183"/>
      <c r="L217" s="179"/>
      <c r="M217" s="184"/>
      <c r="N217" s="185"/>
      <c r="O217" s="185"/>
      <c r="P217" s="185"/>
      <c r="Q217" s="185"/>
      <c r="R217" s="185"/>
      <c r="S217" s="185"/>
      <c r="T217" s="186"/>
      <c r="AT217" s="180" t="s">
        <v>336</v>
      </c>
      <c r="AU217" s="180" t="s">
        <v>90</v>
      </c>
      <c r="AV217" s="14" t="s">
        <v>90</v>
      </c>
      <c r="AW217" s="14" t="s">
        <v>36</v>
      </c>
      <c r="AX217" s="14" t="s">
        <v>81</v>
      </c>
      <c r="AY217" s="180" t="s">
        <v>199</v>
      </c>
    </row>
    <row r="218" spans="1:65" s="13" customFormat="1" ht="10.199999999999999">
      <c r="B218" s="172"/>
      <c r="D218" s="163" t="s">
        <v>336</v>
      </c>
      <c r="E218" s="173" t="s">
        <v>1</v>
      </c>
      <c r="F218" s="174" t="s">
        <v>392</v>
      </c>
      <c r="H218" s="173" t="s">
        <v>1</v>
      </c>
      <c r="I218" s="175"/>
      <c r="L218" s="172"/>
      <c r="M218" s="176"/>
      <c r="N218" s="177"/>
      <c r="O218" s="177"/>
      <c r="P218" s="177"/>
      <c r="Q218" s="177"/>
      <c r="R218" s="177"/>
      <c r="S218" s="177"/>
      <c r="T218" s="178"/>
      <c r="AT218" s="173" t="s">
        <v>336</v>
      </c>
      <c r="AU218" s="173" t="s">
        <v>90</v>
      </c>
      <c r="AV218" s="13" t="s">
        <v>88</v>
      </c>
      <c r="AW218" s="13" t="s">
        <v>36</v>
      </c>
      <c r="AX218" s="13" t="s">
        <v>81</v>
      </c>
      <c r="AY218" s="173" t="s">
        <v>199</v>
      </c>
    </row>
    <row r="219" spans="1:65" s="14" customFormat="1" ht="10.199999999999999">
      <c r="B219" s="179"/>
      <c r="D219" s="163" t="s">
        <v>336</v>
      </c>
      <c r="E219" s="180" t="s">
        <v>1</v>
      </c>
      <c r="F219" s="181" t="s">
        <v>413</v>
      </c>
      <c r="H219" s="182">
        <v>5</v>
      </c>
      <c r="I219" s="183"/>
      <c r="L219" s="179"/>
      <c r="M219" s="184"/>
      <c r="N219" s="185"/>
      <c r="O219" s="185"/>
      <c r="P219" s="185"/>
      <c r="Q219" s="185"/>
      <c r="R219" s="185"/>
      <c r="S219" s="185"/>
      <c r="T219" s="186"/>
      <c r="AT219" s="180" t="s">
        <v>336</v>
      </c>
      <c r="AU219" s="180" t="s">
        <v>90</v>
      </c>
      <c r="AV219" s="14" t="s">
        <v>90</v>
      </c>
      <c r="AW219" s="14" t="s">
        <v>36</v>
      </c>
      <c r="AX219" s="14" t="s">
        <v>81</v>
      </c>
      <c r="AY219" s="180" t="s">
        <v>199</v>
      </c>
    </row>
    <row r="220" spans="1:65" s="15" customFormat="1" ht="10.199999999999999">
      <c r="B220" s="187"/>
      <c r="D220" s="163" t="s">
        <v>336</v>
      </c>
      <c r="E220" s="188" t="s">
        <v>1</v>
      </c>
      <c r="F220" s="189" t="s">
        <v>339</v>
      </c>
      <c r="H220" s="190">
        <v>30</v>
      </c>
      <c r="I220" s="191"/>
      <c r="L220" s="187"/>
      <c r="M220" s="192"/>
      <c r="N220" s="193"/>
      <c r="O220" s="193"/>
      <c r="P220" s="193"/>
      <c r="Q220" s="193"/>
      <c r="R220" s="193"/>
      <c r="S220" s="193"/>
      <c r="T220" s="194"/>
      <c r="AT220" s="188" t="s">
        <v>336</v>
      </c>
      <c r="AU220" s="188" t="s">
        <v>90</v>
      </c>
      <c r="AV220" s="15" t="s">
        <v>198</v>
      </c>
      <c r="AW220" s="15" t="s">
        <v>36</v>
      </c>
      <c r="AX220" s="15" t="s">
        <v>88</v>
      </c>
      <c r="AY220" s="188" t="s">
        <v>199</v>
      </c>
    </row>
    <row r="221" spans="1:65" s="2" customFormat="1" ht="16.5" customHeight="1">
      <c r="A221" s="33"/>
      <c r="B221" s="149"/>
      <c r="C221" s="195" t="s">
        <v>257</v>
      </c>
      <c r="D221" s="195" t="s">
        <v>416</v>
      </c>
      <c r="E221" s="196" t="s">
        <v>417</v>
      </c>
      <c r="F221" s="197" t="s">
        <v>418</v>
      </c>
      <c r="G221" s="198" t="s">
        <v>396</v>
      </c>
      <c r="H221" s="199">
        <v>0.03</v>
      </c>
      <c r="I221" s="200"/>
      <c r="J221" s="201">
        <f>ROUND(I221*H221,2)</f>
        <v>0</v>
      </c>
      <c r="K221" s="197" t="s">
        <v>333</v>
      </c>
      <c r="L221" s="202"/>
      <c r="M221" s="203" t="s">
        <v>1</v>
      </c>
      <c r="N221" s="204" t="s">
        <v>46</v>
      </c>
      <c r="O221" s="59"/>
      <c r="P221" s="159">
        <f>O221*H221</f>
        <v>0</v>
      </c>
      <c r="Q221" s="159">
        <v>1</v>
      </c>
      <c r="R221" s="159">
        <f>Q221*H221</f>
        <v>0.03</v>
      </c>
      <c r="S221" s="159">
        <v>0</v>
      </c>
      <c r="T221" s="160">
        <f>S221*H221</f>
        <v>0</v>
      </c>
      <c r="U221" s="33"/>
      <c r="V221" s="33"/>
      <c r="W221" s="33"/>
      <c r="X221" s="33"/>
      <c r="Y221" s="33"/>
      <c r="Z221" s="33"/>
      <c r="AA221" s="33"/>
      <c r="AB221" s="33"/>
      <c r="AC221" s="33"/>
      <c r="AD221" s="33"/>
      <c r="AE221" s="33"/>
      <c r="AR221" s="161" t="s">
        <v>237</v>
      </c>
      <c r="AT221" s="161" t="s">
        <v>416</v>
      </c>
      <c r="AU221" s="161" t="s">
        <v>90</v>
      </c>
      <c r="AY221" s="18" t="s">
        <v>199</v>
      </c>
      <c r="BE221" s="162">
        <f>IF(N221="základní",J221,0)</f>
        <v>0</v>
      </c>
      <c r="BF221" s="162">
        <f>IF(N221="snížená",J221,0)</f>
        <v>0</v>
      </c>
      <c r="BG221" s="162">
        <f>IF(N221="zákl. přenesená",J221,0)</f>
        <v>0</v>
      </c>
      <c r="BH221" s="162">
        <f>IF(N221="sníž. přenesená",J221,0)</f>
        <v>0</v>
      </c>
      <c r="BI221" s="162">
        <f>IF(N221="nulová",J221,0)</f>
        <v>0</v>
      </c>
      <c r="BJ221" s="18" t="s">
        <v>88</v>
      </c>
      <c r="BK221" s="162">
        <f>ROUND(I221*H221,2)</f>
        <v>0</v>
      </c>
      <c r="BL221" s="18" t="s">
        <v>198</v>
      </c>
      <c r="BM221" s="161" t="s">
        <v>419</v>
      </c>
    </row>
    <row r="222" spans="1:65" s="2" customFormat="1" ht="10.199999999999999">
      <c r="A222" s="33"/>
      <c r="B222" s="34"/>
      <c r="C222" s="33"/>
      <c r="D222" s="163" t="s">
        <v>207</v>
      </c>
      <c r="E222" s="33"/>
      <c r="F222" s="164" t="s">
        <v>418</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207</v>
      </c>
      <c r="AU222" s="18" t="s">
        <v>90</v>
      </c>
    </row>
    <row r="223" spans="1:65" s="12" customFormat="1" ht="22.8" customHeight="1">
      <c r="B223" s="136"/>
      <c r="D223" s="137" t="s">
        <v>80</v>
      </c>
      <c r="E223" s="147" t="s">
        <v>227</v>
      </c>
      <c r="F223" s="147" t="s">
        <v>420</v>
      </c>
      <c r="I223" s="139"/>
      <c r="J223" s="148">
        <f>BK223</f>
        <v>0</v>
      </c>
      <c r="L223" s="136"/>
      <c r="M223" s="141"/>
      <c r="N223" s="142"/>
      <c r="O223" s="142"/>
      <c r="P223" s="143">
        <f>SUM(P224:P234)</f>
        <v>0</v>
      </c>
      <c r="Q223" s="142"/>
      <c r="R223" s="143">
        <f>SUM(R224:R234)</f>
        <v>5.6290357999999996</v>
      </c>
      <c r="S223" s="142"/>
      <c r="T223" s="144">
        <f>SUM(T224:T234)</f>
        <v>8.7953799999999998</v>
      </c>
      <c r="AR223" s="137" t="s">
        <v>88</v>
      </c>
      <c r="AT223" s="145" t="s">
        <v>80</v>
      </c>
      <c r="AU223" s="145" t="s">
        <v>88</v>
      </c>
      <c r="AY223" s="137" t="s">
        <v>199</v>
      </c>
      <c r="BK223" s="146">
        <f>SUM(BK224:BK234)</f>
        <v>0</v>
      </c>
    </row>
    <row r="224" spans="1:65" s="2" customFormat="1" ht="24.15" customHeight="1">
      <c r="A224" s="33"/>
      <c r="B224" s="149"/>
      <c r="C224" s="150" t="s">
        <v>262</v>
      </c>
      <c r="D224" s="150" t="s">
        <v>202</v>
      </c>
      <c r="E224" s="151" t="s">
        <v>421</v>
      </c>
      <c r="F224" s="152" t="s">
        <v>422</v>
      </c>
      <c r="G224" s="153" t="s">
        <v>332</v>
      </c>
      <c r="H224" s="154">
        <v>300</v>
      </c>
      <c r="I224" s="155"/>
      <c r="J224" s="156">
        <f>ROUND(I224*H224,2)</f>
        <v>0</v>
      </c>
      <c r="K224" s="152" t="s">
        <v>333</v>
      </c>
      <c r="L224" s="34"/>
      <c r="M224" s="157" t="s">
        <v>1</v>
      </c>
      <c r="N224" s="158" t="s">
        <v>46</v>
      </c>
      <c r="O224" s="59"/>
      <c r="P224" s="159">
        <f>O224*H224</f>
        <v>0</v>
      </c>
      <c r="Q224" s="159">
        <v>0</v>
      </c>
      <c r="R224" s="159">
        <f>Q224*H224</f>
        <v>0</v>
      </c>
      <c r="S224" s="159">
        <v>0</v>
      </c>
      <c r="T224" s="160">
        <f>S224*H224</f>
        <v>0</v>
      </c>
      <c r="U224" s="33"/>
      <c r="V224" s="33"/>
      <c r="W224" s="33"/>
      <c r="X224" s="33"/>
      <c r="Y224" s="33"/>
      <c r="Z224" s="33"/>
      <c r="AA224" s="33"/>
      <c r="AB224" s="33"/>
      <c r="AC224" s="33"/>
      <c r="AD224" s="33"/>
      <c r="AE224" s="33"/>
      <c r="AR224" s="161" t="s">
        <v>198</v>
      </c>
      <c r="AT224" s="161" t="s">
        <v>202</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198</v>
      </c>
      <c r="BM224" s="161" t="s">
        <v>423</v>
      </c>
    </row>
    <row r="225" spans="1:65" s="2" customFormat="1" ht="19.2">
      <c r="A225" s="33"/>
      <c r="B225" s="34"/>
      <c r="C225" s="33"/>
      <c r="D225" s="163" t="s">
        <v>207</v>
      </c>
      <c r="E225" s="33"/>
      <c r="F225" s="164" t="s">
        <v>424</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65" s="2" customFormat="1" ht="24.15" customHeight="1">
      <c r="A226" s="33"/>
      <c r="B226" s="149"/>
      <c r="C226" s="150" t="s">
        <v>267</v>
      </c>
      <c r="D226" s="150" t="s">
        <v>202</v>
      </c>
      <c r="E226" s="151" t="s">
        <v>425</v>
      </c>
      <c r="F226" s="152" t="s">
        <v>426</v>
      </c>
      <c r="G226" s="153" t="s">
        <v>332</v>
      </c>
      <c r="H226" s="154">
        <v>300</v>
      </c>
      <c r="I226" s="155"/>
      <c r="J226" s="156">
        <f>ROUND(I226*H226,2)</f>
        <v>0</v>
      </c>
      <c r="K226" s="152" t="s">
        <v>333</v>
      </c>
      <c r="L226" s="34"/>
      <c r="M226" s="157" t="s">
        <v>1</v>
      </c>
      <c r="N226" s="158" t="s">
        <v>46</v>
      </c>
      <c r="O226" s="59"/>
      <c r="P226" s="159">
        <f>O226*H226</f>
        <v>0</v>
      </c>
      <c r="Q226" s="159">
        <v>1.7639999999999999E-2</v>
      </c>
      <c r="R226" s="159">
        <f>Q226*H226</f>
        <v>5.2919999999999998</v>
      </c>
      <c r="S226" s="159">
        <v>0.02</v>
      </c>
      <c r="T226" s="160">
        <f>S226*H226</f>
        <v>6</v>
      </c>
      <c r="U226" s="33"/>
      <c r="V226" s="33"/>
      <c r="W226" s="33"/>
      <c r="X226" s="33"/>
      <c r="Y226" s="33"/>
      <c r="Z226" s="33"/>
      <c r="AA226" s="33"/>
      <c r="AB226" s="33"/>
      <c r="AC226" s="33"/>
      <c r="AD226" s="33"/>
      <c r="AE226" s="33"/>
      <c r="AR226" s="161" t="s">
        <v>198</v>
      </c>
      <c r="AT226" s="161" t="s">
        <v>202</v>
      </c>
      <c r="AU226" s="161" t="s">
        <v>90</v>
      </c>
      <c r="AY226" s="18" t="s">
        <v>199</v>
      </c>
      <c r="BE226" s="162">
        <f>IF(N226="základní",J226,0)</f>
        <v>0</v>
      </c>
      <c r="BF226" s="162">
        <f>IF(N226="snížená",J226,0)</f>
        <v>0</v>
      </c>
      <c r="BG226" s="162">
        <f>IF(N226="zákl. přenesená",J226,0)</f>
        <v>0</v>
      </c>
      <c r="BH226" s="162">
        <f>IF(N226="sníž. přenesená",J226,0)</f>
        <v>0</v>
      </c>
      <c r="BI226" s="162">
        <f>IF(N226="nulová",J226,0)</f>
        <v>0</v>
      </c>
      <c r="BJ226" s="18" t="s">
        <v>88</v>
      </c>
      <c r="BK226" s="162">
        <f>ROUND(I226*H226,2)</f>
        <v>0</v>
      </c>
      <c r="BL226" s="18" t="s">
        <v>198</v>
      </c>
      <c r="BM226" s="161" t="s">
        <v>427</v>
      </c>
    </row>
    <row r="227" spans="1:65" s="2" customFormat="1" ht="19.2">
      <c r="A227" s="33"/>
      <c r="B227" s="34"/>
      <c r="C227" s="33"/>
      <c r="D227" s="163" t="s">
        <v>207</v>
      </c>
      <c r="E227" s="33"/>
      <c r="F227" s="164" t="s">
        <v>428</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207</v>
      </c>
      <c r="AU227" s="18" t="s">
        <v>90</v>
      </c>
    </row>
    <row r="228" spans="1:65" s="2" customFormat="1" ht="24.15" customHeight="1">
      <c r="A228" s="33"/>
      <c r="B228" s="149"/>
      <c r="C228" s="150" t="s">
        <v>8</v>
      </c>
      <c r="D228" s="150" t="s">
        <v>202</v>
      </c>
      <c r="E228" s="151" t="s">
        <v>429</v>
      </c>
      <c r="F228" s="152" t="s">
        <v>430</v>
      </c>
      <c r="G228" s="153" t="s">
        <v>332</v>
      </c>
      <c r="H228" s="154">
        <v>1397.69</v>
      </c>
      <c r="I228" s="155"/>
      <c r="J228" s="156">
        <f>ROUND(I228*H228,2)</f>
        <v>0</v>
      </c>
      <c r="K228" s="152" t="s">
        <v>333</v>
      </c>
      <c r="L228" s="34"/>
      <c r="M228" s="157" t="s">
        <v>1</v>
      </c>
      <c r="N228" s="158" t="s">
        <v>46</v>
      </c>
      <c r="O228" s="59"/>
      <c r="P228" s="159">
        <f>O228*H228</f>
        <v>0</v>
      </c>
      <c r="Q228" s="159">
        <v>2.2000000000000001E-4</v>
      </c>
      <c r="R228" s="159">
        <f>Q228*H228</f>
        <v>0.30749180000000004</v>
      </c>
      <c r="S228" s="159">
        <v>2E-3</v>
      </c>
      <c r="T228" s="160">
        <f>S228*H228</f>
        <v>2.7953800000000002</v>
      </c>
      <c r="U228" s="33"/>
      <c r="V228" s="33"/>
      <c r="W228" s="33"/>
      <c r="X228" s="33"/>
      <c r="Y228" s="33"/>
      <c r="Z228" s="33"/>
      <c r="AA228" s="33"/>
      <c r="AB228" s="33"/>
      <c r="AC228" s="33"/>
      <c r="AD228" s="33"/>
      <c r="AE228" s="33"/>
      <c r="AR228" s="161" t="s">
        <v>198</v>
      </c>
      <c r="AT228" s="161" t="s">
        <v>202</v>
      </c>
      <c r="AU228" s="161" t="s">
        <v>90</v>
      </c>
      <c r="AY228" s="18" t="s">
        <v>199</v>
      </c>
      <c r="BE228" s="162">
        <f>IF(N228="základní",J228,0)</f>
        <v>0</v>
      </c>
      <c r="BF228" s="162">
        <f>IF(N228="snížená",J228,0)</f>
        <v>0</v>
      </c>
      <c r="BG228" s="162">
        <f>IF(N228="zákl. přenesená",J228,0)</f>
        <v>0</v>
      </c>
      <c r="BH228" s="162">
        <f>IF(N228="sníž. přenesená",J228,0)</f>
        <v>0</v>
      </c>
      <c r="BI228" s="162">
        <f>IF(N228="nulová",J228,0)</f>
        <v>0</v>
      </c>
      <c r="BJ228" s="18" t="s">
        <v>88</v>
      </c>
      <c r="BK228" s="162">
        <f>ROUND(I228*H228,2)</f>
        <v>0</v>
      </c>
      <c r="BL228" s="18" t="s">
        <v>198</v>
      </c>
      <c r="BM228" s="161" t="s">
        <v>431</v>
      </c>
    </row>
    <row r="229" spans="1:65" s="2" customFormat="1" ht="28.8">
      <c r="A229" s="33"/>
      <c r="B229" s="34"/>
      <c r="C229" s="33"/>
      <c r="D229" s="163" t="s">
        <v>207</v>
      </c>
      <c r="E229" s="33"/>
      <c r="F229" s="164" t="s">
        <v>432</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207</v>
      </c>
      <c r="AU229" s="18" t="s">
        <v>90</v>
      </c>
    </row>
    <row r="230" spans="1:65" s="2" customFormat="1" ht="24.15" customHeight="1">
      <c r="A230" s="33"/>
      <c r="B230" s="149"/>
      <c r="C230" s="150" t="s">
        <v>276</v>
      </c>
      <c r="D230" s="150" t="s">
        <v>202</v>
      </c>
      <c r="E230" s="151" t="s">
        <v>433</v>
      </c>
      <c r="F230" s="152" t="s">
        <v>434</v>
      </c>
      <c r="G230" s="153" t="s">
        <v>332</v>
      </c>
      <c r="H230" s="154">
        <v>0.24</v>
      </c>
      <c r="I230" s="155"/>
      <c r="J230" s="156">
        <f>ROUND(I230*H230,2)</f>
        <v>0</v>
      </c>
      <c r="K230" s="152" t="s">
        <v>333</v>
      </c>
      <c r="L230" s="34"/>
      <c r="M230" s="157" t="s">
        <v>1</v>
      </c>
      <c r="N230" s="158" t="s">
        <v>46</v>
      </c>
      <c r="O230" s="59"/>
      <c r="P230" s="159">
        <f>O230*H230</f>
        <v>0</v>
      </c>
      <c r="Q230" s="159">
        <v>0.1231</v>
      </c>
      <c r="R230" s="159">
        <f>Q230*H230</f>
        <v>2.9544000000000001E-2</v>
      </c>
      <c r="S230" s="159">
        <v>0</v>
      </c>
      <c r="T230" s="160">
        <f>S230*H230</f>
        <v>0</v>
      </c>
      <c r="U230" s="33"/>
      <c r="V230" s="33"/>
      <c r="W230" s="33"/>
      <c r="X230" s="33"/>
      <c r="Y230" s="33"/>
      <c r="Z230" s="33"/>
      <c r="AA230" s="33"/>
      <c r="AB230" s="33"/>
      <c r="AC230" s="33"/>
      <c r="AD230" s="33"/>
      <c r="AE230" s="33"/>
      <c r="AR230" s="161" t="s">
        <v>198</v>
      </c>
      <c r="AT230" s="161" t="s">
        <v>202</v>
      </c>
      <c r="AU230" s="161" t="s">
        <v>90</v>
      </c>
      <c r="AY230" s="18" t="s">
        <v>199</v>
      </c>
      <c r="BE230" s="162">
        <f>IF(N230="základní",J230,0)</f>
        <v>0</v>
      </c>
      <c r="BF230" s="162">
        <f>IF(N230="snížená",J230,0)</f>
        <v>0</v>
      </c>
      <c r="BG230" s="162">
        <f>IF(N230="zákl. přenesená",J230,0)</f>
        <v>0</v>
      </c>
      <c r="BH230" s="162">
        <f>IF(N230="sníž. přenesená",J230,0)</f>
        <v>0</v>
      </c>
      <c r="BI230" s="162">
        <f>IF(N230="nulová",J230,0)</f>
        <v>0</v>
      </c>
      <c r="BJ230" s="18" t="s">
        <v>88</v>
      </c>
      <c r="BK230" s="162">
        <f>ROUND(I230*H230,2)</f>
        <v>0</v>
      </c>
      <c r="BL230" s="18" t="s">
        <v>198</v>
      </c>
      <c r="BM230" s="161" t="s">
        <v>435</v>
      </c>
    </row>
    <row r="231" spans="1:65" s="2" customFormat="1" ht="19.2">
      <c r="A231" s="33"/>
      <c r="B231" s="34"/>
      <c r="C231" s="33"/>
      <c r="D231" s="163" t="s">
        <v>207</v>
      </c>
      <c r="E231" s="33"/>
      <c r="F231" s="164" t="s">
        <v>436</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207</v>
      </c>
      <c r="AU231" s="18" t="s">
        <v>90</v>
      </c>
    </row>
    <row r="232" spans="1:65" s="13" customFormat="1" ht="10.199999999999999">
      <c r="B232" s="172"/>
      <c r="D232" s="163" t="s">
        <v>336</v>
      </c>
      <c r="E232" s="173" t="s">
        <v>1</v>
      </c>
      <c r="F232" s="174" t="s">
        <v>437</v>
      </c>
      <c r="H232" s="173" t="s">
        <v>1</v>
      </c>
      <c r="I232" s="175"/>
      <c r="L232" s="172"/>
      <c r="M232" s="176"/>
      <c r="N232" s="177"/>
      <c r="O232" s="177"/>
      <c r="P232" s="177"/>
      <c r="Q232" s="177"/>
      <c r="R232" s="177"/>
      <c r="S232" s="177"/>
      <c r="T232" s="178"/>
      <c r="AT232" s="173" t="s">
        <v>336</v>
      </c>
      <c r="AU232" s="173" t="s">
        <v>90</v>
      </c>
      <c r="AV232" s="13" t="s">
        <v>88</v>
      </c>
      <c r="AW232" s="13" t="s">
        <v>36</v>
      </c>
      <c r="AX232" s="13" t="s">
        <v>81</v>
      </c>
      <c r="AY232" s="173" t="s">
        <v>199</v>
      </c>
    </row>
    <row r="233" spans="1:65" s="14" customFormat="1" ht="10.199999999999999">
      <c r="B233" s="179"/>
      <c r="D233" s="163" t="s">
        <v>336</v>
      </c>
      <c r="E233" s="180" t="s">
        <v>1</v>
      </c>
      <c r="F233" s="181" t="s">
        <v>438</v>
      </c>
      <c r="H233" s="182">
        <v>0.24</v>
      </c>
      <c r="I233" s="183"/>
      <c r="L233" s="179"/>
      <c r="M233" s="184"/>
      <c r="N233" s="185"/>
      <c r="O233" s="185"/>
      <c r="P233" s="185"/>
      <c r="Q233" s="185"/>
      <c r="R233" s="185"/>
      <c r="S233" s="185"/>
      <c r="T233" s="186"/>
      <c r="AT233" s="180" t="s">
        <v>336</v>
      </c>
      <c r="AU233" s="180" t="s">
        <v>90</v>
      </c>
      <c r="AV233" s="14" t="s">
        <v>90</v>
      </c>
      <c r="AW233" s="14" t="s">
        <v>36</v>
      </c>
      <c r="AX233" s="14" t="s">
        <v>81</v>
      </c>
      <c r="AY233" s="180" t="s">
        <v>199</v>
      </c>
    </row>
    <row r="234" spans="1:65" s="15" customFormat="1" ht="10.199999999999999">
      <c r="B234" s="187"/>
      <c r="D234" s="163" t="s">
        <v>336</v>
      </c>
      <c r="E234" s="188" t="s">
        <v>1</v>
      </c>
      <c r="F234" s="189" t="s">
        <v>339</v>
      </c>
      <c r="H234" s="190">
        <v>0.24</v>
      </c>
      <c r="I234" s="191"/>
      <c r="L234" s="187"/>
      <c r="M234" s="192"/>
      <c r="N234" s="193"/>
      <c r="O234" s="193"/>
      <c r="P234" s="193"/>
      <c r="Q234" s="193"/>
      <c r="R234" s="193"/>
      <c r="S234" s="193"/>
      <c r="T234" s="194"/>
      <c r="AT234" s="188" t="s">
        <v>336</v>
      </c>
      <c r="AU234" s="188" t="s">
        <v>90</v>
      </c>
      <c r="AV234" s="15" t="s">
        <v>198</v>
      </c>
      <c r="AW234" s="15" t="s">
        <v>36</v>
      </c>
      <c r="AX234" s="15" t="s">
        <v>88</v>
      </c>
      <c r="AY234" s="188" t="s">
        <v>199</v>
      </c>
    </row>
    <row r="235" spans="1:65" s="12" customFormat="1" ht="22.8" customHeight="1">
      <c r="B235" s="136"/>
      <c r="D235" s="137" t="s">
        <v>80</v>
      </c>
      <c r="E235" s="147" t="s">
        <v>242</v>
      </c>
      <c r="F235" s="147" t="s">
        <v>439</v>
      </c>
      <c r="I235" s="139"/>
      <c r="J235" s="148">
        <f>BK235</f>
        <v>0</v>
      </c>
      <c r="L235" s="136"/>
      <c r="M235" s="141"/>
      <c r="N235" s="142"/>
      <c r="O235" s="142"/>
      <c r="P235" s="143">
        <f>P236+P301</f>
        <v>0</v>
      </c>
      <c r="Q235" s="142"/>
      <c r="R235" s="143">
        <f>R236+R301</f>
        <v>0.69844970000000006</v>
      </c>
      <c r="S235" s="142"/>
      <c r="T235" s="144">
        <f>T236+T301</f>
        <v>291.55424000000005</v>
      </c>
      <c r="AR235" s="137" t="s">
        <v>88</v>
      </c>
      <c r="AT235" s="145" t="s">
        <v>80</v>
      </c>
      <c r="AU235" s="145" t="s">
        <v>88</v>
      </c>
      <c r="AY235" s="137" t="s">
        <v>199</v>
      </c>
      <c r="BK235" s="146">
        <f>BK236+BK301</f>
        <v>0</v>
      </c>
    </row>
    <row r="236" spans="1:65" s="12" customFormat="1" ht="20.85" customHeight="1">
      <c r="B236" s="136"/>
      <c r="D236" s="137" t="s">
        <v>80</v>
      </c>
      <c r="E236" s="147" t="s">
        <v>440</v>
      </c>
      <c r="F236" s="147" t="s">
        <v>441</v>
      </c>
      <c r="I236" s="139"/>
      <c r="J236" s="148">
        <f>BK236</f>
        <v>0</v>
      </c>
      <c r="L236" s="136"/>
      <c r="M236" s="141"/>
      <c r="N236" s="142"/>
      <c r="O236" s="142"/>
      <c r="P236" s="143">
        <f>SUM(P237:P300)</f>
        <v>0</v>
      </c>
      <c r="Q236" s="142"/>
      <c r="R236" s="143">
        <f>SUM(R237:R300)</f>
        <v>0.18169969999999999</v>
      </c>
      <c r="S236" s="142"/>
      <c r="T236" s="144">
        <f>SUM(T237:T300)</f>
        <v>0</v>
      </c>
      <c r="AR236" s="137" t="s">
        <v>88</v>
      </c>
      <c r="AT236" s="145" t="s">
        <v>80</v>
      </c>
      <c r="AU236" s="145" t="s">
        <v>90</v>
      </c>
      <c r="AY236" s="137" t="s">
        <v>199</v>
      </c>
      <c r="BK236" s="146">
        <f>SUM(BK237:BK300)</f>
        <v>0</v>
      </c>
    </row>
    <row r="237" spans="1:65" s="2" customFormat="1" ht="33" customHeight="1">
      <c r="A237" s="33"/>
      <c r="B237" s="149"/>
      <c r="C237" s="150" t="s">
        <v>281</v>
      </c>
      <c r="D237" s="150" t="s">
        <v>202</v>
      </c>
      <c r="E237" s="151" t="s">
        <v>442</v>
      </c>
      <c r="F237" s="152" t="s">
        <v>443</v>
      </c>
      <c r="G237" s="153" t="s">
        <v>332</v>
      </c>
      <c r="H237" s="154">
        <v>1321.703</v>
      </c>
      <c r="I237" s="155"/>
      <c r="J237" s="156">
        <f>ROUND(I237*H237,2)</f>
        <v>0</v>
      </c>
      <c r="K237" s="152" t="s">
        <v>333</v>
      </c>
      <c r="L237" s="34"/>
      <c r="M237" s="157" t="s">
        <v>1</v>
      </c>
      <c r="N237" s="158" t="s">
        <v>46</v>
      </c>
      <c r="O237" s="59"/>
      <c r="P237" s="159">
        <f>O237*H237</f>
        <v>0</v>
      </c>
      <c r="Q237" s="159">
        <v>0</v>
      </c>
      <c r="R237" s="159">
        <f>Q237*H237</f>
        <v>0</v>
      </c>
      <c r="S237" s="159">
        <v>0</v>
      </c>
      <c r="T237" s="160">
        <f>S237*H237</f>
        <v>0</v>
      </c>
      <c r="U237" s="33"/>
      <c r="V237" s="33"/>
      <c r="W237" s="33"/>
      <c r="X237" s="33"/>
      <c r="Y237" s="33"/>
      <c r="Z237" s="33"/>
      <c r="AA237" s="33"/>
      <c r="AB237" s="33"/>
      <c r="AC237" s="33"/>
      <c r="AD237" s="33"/>
      <c r="AE237" s="33"/>
      <c r="AR237" s="161" t="s">
        <v>198</v>
      </c>
      <c r="AT237" s="161" t="s">
        <v>202</v>
      </c>
      <c r="AU237" s="161" t="s">
        <v>213</v>
      </c>
      <c r="AY237" s="18" t="s">
        <v>199</v>
      </c>
      <c r="BE237" s="162">
        <f>IF(N237="základní",J237,0)</f>
        <v>0</v>
      </c>
      <c r="BF237" s="162">
        <f>IF(N237="snížená",J237,0)</f>
        <v>0</v>
      </c>
      <c r="BG237" s="162">
        <f>IF(N237="zákl. přenesená",J237,0)</f>
        <v>0</v>
      </c>
      <c r="BH237" s="162">
        <f>IF(N237="sníž. přenesená",J237,0)</f>
        <v>0</v>
      </c>
      <c r="BI237" s="162">
        <f>IF(N237="nulová",J237,0)</f>
        <v>0</v>
      </c>
      <c r="BJ237" s="18" t="s">
        <v>88</v>
      </c>
      <c r="BK237" s="162">
        <f>ROUND(I237*H237,2)</f>
        <v>0</v>
      </c>
      <c r="BL237" s="18" t="s">
        <v>198</v>
      </c>
      <c r="BM237" s="161" t="s">
        <v>444</v>
      </c>
    </row>
    <row r="238" spans="1:65" s="2" customFormat="1" ht="28.8">
      <c r="A238" s="33"/>
      <c r="B238" s="34"/>
      <c r="C238" s="33"/>
      <c r="D238" s="163" t="s">
        <v>207</v>
      </c>
      <c r="E238" s="33"/>
      <c r="F238" s="164" t="s">
        <v>445</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207</v>
      </c>
      <c r="AU238" s="18" t="s">
        <v>213</v>
      </c>
    </row>
    <row r="239" spans="1:65" s="13" customFormat="1" ht="10.199999999999999">
      <c r="B239" s="172"/>
      <c r="D239" s="163" t="s">
        <v>336</v>
      </c>
      <c r="E239" s="173" t="s">
        <v>1</v>
      </c>
      <c r="F239" s="174" t="s">
        <v>446</v>
      </c>
      <c r="H239" s="173" t="s">
        <v>1</v>
      </c>
      <c r="I239" s="175"/>
      <c r="L239" s="172"/>
      <c r="M239" s="176"/>
      <c r="N239" s="177"/>
      <c r="O239" s="177"/>
      <c r="P239" s="177"/>
      <c r="Q239" s="177"/>
      <c r="R239" s="177"/>
      <c r="S239" s="177"/>
      <c r="T239" s="178"/>
      <c r="AT239" s="173" t="s">
        <v>336</v>
      </c>
      <c r="AU239" s="173" t="s">
        <v>213</v>
      </c>
      <c r="AV239" s="13" t="s">
        <v>88</v>
      </c>
      <c r="AW239" s="13" t="s">
        <v>36</v>
      </c>
      <c r="AX239" s="13" t="s">
        <v>81</v>
      </c>
      <c r="AY239" s="173" t="s">
        <v>199</v>
      </c>
    </row>
    <row r="240" spans="1:65" s="14" customFormat="1" ht="10.199999999999999">
      <c r="B240" s="179"/>
      <c r="D240" s="163" t="s">
        <v>336</v>
      </c>
      <c r="E240" s="180" t="s">
        <v>1</v>
      </c>
      <c r="F240" s="181" t="s">
        <v>447</v>
      </c>
      <c r="H240" s="182">
        <v>167.67</v>
      </c>
      <c r="I240" s="183"/>
      <c r="L240" s="179"/>
      <c r="M240" s="184"/>
      <c r="N240" s="185"/>
      <c r="O240" s="185"/>
      <c r="P240" s="185"/>
      <c r="Q240" s="185"/>
      <c r="R240" s="185"/>
      <c r="S240" s="185"/>
      <c r="T240" s="186"/>
      <c r="AT240" s="180" t="s">
        <v>336</v>
      </c>
      <c r="AU240" s="180" t="s">
        <v>213</v>
      </c>
      <c r="AV240" s="14" t="s">
        <v>90</v>
      </c>
      <c r="AW240" s="14" t="s">
        <v>36</v>
      </c>
      <c r="AX240" s="14" t="s">
        <v>81</v>
      </c>
      <c r="AY240" s="180" t="s">
        <v>199</v>
      </c>
    </row>
    <row r="241" spans="2:51" s="14" customFormat="1" ht="10.199999999999999">
      <c r="B241" s="179"/>
      <c r="D241" s="163" t="s">
        <v>336</v>
      </c>
      <c r="E241" s="180" t="s">
        <v>1</v>
      </c>
      <c r="F241" s="181" t="s">
        <v>448</v>
      </c>
      <c r="H241" s="182">
        <v>84</v>
      </c>
      <c r="I241" s="183"/>
      <c r="L241" s="179"/>
      <c r="M241" s="184"/>
      <c r="N241" s="185"/>
      <c r="O241" s="185"/>
      <c r="P241" s="185"/>
      <c r="Q241" s="185"/>
      <c r="R241" s="185"/>
      <c r="S241" s="185"/>
      <c r="T241" s="186"/>
      <c r="AT241" s="180" t="s">
        <v>336</v>
      </c>
      <c r="AU241" s="180" t="s">
        <v>213</v>
      </c>
      <c r="AV241" s="14" t="s">
        <v>90</v>
      </c>
      <c r="AW241" s="14" t="s">
        <v>36</v>
      </c>
      <c r="AX241" s="14" t="s">
        <v>81</v>
      </c>
      <c r="AY241" s="180" t="s">
        <v>199</v>
      </c>
    </row>
    <row r="242" spans="2:51" s="14" customFormat="1" ht="10.199999999999999">
      <c r="B242" s="179"/>
      <c r="D242" s="163" t="s">
        <v>336</v>
      </c>
      <c r="E242" s="180" t="s">
        <v>1</v>
      </c>
      <c r="F242" s="181" t="s">
        <v>449</v>
      </c>
      <c r="H242" s="182">
        <v>39.299999999999997</v>
      </c>
      <c r="I242" s="183"/>
      <c r="L242" s="179"/>
      <c r="M242" s="184"/>
      <c r="N242" s="185"/>
      <c r="O242" s="185"/>
      <c r="P242" s="185"/>
      <c r="Q242" s="185"/>
      <c r="R242" s="185"/>
      <c r="S242" s="185"/>
      <c r="T242" s="186"/>
      <c r="AT242" s="180" t="s">
        <v>336</v>
      </c>
      <c r="AU242" s="180" t="s">
        <v>213</v>
      </c>
      <c r="AV242" s="14" t="s">
        <v>90</v>
      </c>
      <c r="AW242" s="14" t="s">
        <v>36</v>
      </c>
      <c r="AX242" s="14" t="s">
        <v>81</v>
      </c>
      <c r="AY242" s="180" t="s">
        <v>199</v>
      </c>
    </row>
    <row r="243" spans="2:51" s="14" customFormat="1" ht="10.199999999999999">
      <c r="B243" s="179"/>
      <c r="D243" s="163" t="s">
        <v>336</v>
      </c>
      <c r="E243" s="180" t="s">
        <v>1</v>
      </c>
      <c r="F243" s="181" t="s">
        <v>450</v>
      </c>
      <c r="H243" s="182">
        <v>46.8</v>
      </c>
      <c r="I243" s="183"/>
      <c r="L243" s="179"/>
      <c r="M243" s="184"/>
      <c r="N243" s="185"/>
      <c r="O243" s="185"/>
      <c r="P243" s="185"/>
      <c r="Q243" s="185"/>
      <c r="R243" s="185"/>
      <c r="S243" s="185"/>
      <c r="T243" s="186"/>
      <c r="AT243" s="180" t="s">
        <v>336</v>
      </c>
      <c r="AU243" s="180" t="s">
        <v>213</v>
      </c>
      <c r="AV243" s="14" t="s">
        <v>90</v>
      </c>
      <c r="AW243" s="14" t="s">
        <v>36</v>
      </c>
      <c r="AX243" s="14" t="s">
        <v>81</v>
      </c>
      <c r="AY243" s="180" t="s">
        <v>199</v>
      </c>
    </row>
    <row r="244" spans="2:51" s="14" customFormat="1" ht="10.199999999999999">
      <c r="B244" s="179"/>
      <c r="D244" s="163" t="s">
        <v>336</v>
      </c>
      <c r="E244" s="180" t="s">
        <v>1</v>
      </c>
      <c r="F244" s="181" t="s">
        <v>451</v>
      </c>
      <c r="H244" s="182">
        <v>19.635000000000002</v>
      </c>
      <c r="I244" s="183"/>
      <c r="L244" s="179"/>
      <c r="M244" s="184"/>
      <c r="N244" s="185"/>
      <c r="O244" s="185"/>
      <c r="P244" s="185"/>
      <c r="Q244" s="185"/>
      <c r="R244" s="185"/>
      <c r="S244" s="185"/>
      <c r="T244" s="186"/>
      <c r="AT244" s="180" t="s">
        <v>336</v>
      </c>
      <c r="AU244" s="180" t="s">
        <v>213</v>
      </c>
      <c r="AV244" s="14" t="s">
        <v>90</v>
      </c>
      <c r="AW244" s="14" t="s">
        <v>36</v>
      </c>
      <c r="AX244" s="14" t="s">
        <v>81</v>
      </c>
      <c r="AY244" s="180" t="s">
        <v>199</v>
      </c>
    </row>
    <row r="245" spans="2:51" s="14" customFormat="1" ht="10.199999999999999">
      <c r="B245" s="179"/>
      <c r="D245" s="163" t="s">
        <v>336</v>
      </c>
      <c r="E245" s="180" t="s">
        <v>1</v>
      </c>
      <c r="F245" s="181" t="s">
        <v>452</v>
      </c>
      <c r="H245" s="182">
        <v>15</v>
      </c>
      <c r="I245" s="183"/>
      <c r="L245" s="179"/>
      <c r="M245" s="184"/>
      <c r="N245" s="185"/>
      <c r="O245" s="185"/>
      <c r="P245" s="185"/>
      <c r="Q245" s="185"/>
      <c r="R245" s="185"/>
      <c r="S245" s="185"/>
      <c r="T245" s="186"/>
      <c r="AT245" s="180" t="s">
        <v>336</v>
      </c>
      <c r="AU245" s="180" t="s">
        <v>213</v>
      </c>
      <c r="AV245" s="14" t="s">
        <v>90</v>
      </c>
      <c r="AW245" s="14" t="s">
        <v>36</v>
      </c>
      <c r="AX245" s="14" t="s">
        <v>81</v>
      </c>
      <c r="AY245" s="180" t="s">
        <v>199</v>
      </c>
    </row>
    <row r="246" spans="2:51" s="14" customFormat="1" ht="10.199999999999999">
      <c r="B246" s="179"/>
      <c r="D246" s="163" t="s">
        <v>336</v>
      </c>
      <c r="E246" s="180" t="s">
        <v>1</v>
      </c>
      <c r="F246" s="181" t="s">
        <v>453</v>
      </c>
      <c r="H246" s="182">
        <v>129.5</v>
      </c>
      <c r="I246" s="183"/>
      <c r="L246" s="179"/>
      <c r="M246" s="184"/>
      <c r="N246" s="185"/>
      <c r="O246" s="185"/>
      <c r="P246" s="185"/>
      <c r="Q246" s="185"/>
      <c r="R246" s="185"/>
      <c r="S246" s="185"/>
      <c r="T246" s="186"/>
      <c r="AT246" s="180" t="s">
        <v>336</v>
      </c>
      <c r="AU246" s="180" t="s">
        <v>213</v>
      </c>
      <c r="AV246" s="14" t="s">
        <v>90</v>
      </c>
      <c r="AW246" s="14" t="s">
        <v>36</v>
      </c>
      <c r="AX246" s="14" t="s">
        <v>81</v>
      </c>
      <c r="AY246" s="180" t="s">
        <v>199</v>
      </c>
    </row>
    <row r="247" spans="2:51" s="14" customFormat="1" ht="10.199999999999999">
      <c r="B247" s="179"/>
      <c r="D247" s="163" t="s">
        <v>336</v>
      </c>
      <c r="E247" s="180" t="s">
        <v>1</v>
      </c>
      <c r="F247" s="181" t="s">
        <v>451</v>
      </c>
      <c r="H247" s="182">
        <v>19.635000000000002</v>
      </c>
      <c r="I247" s="183"/>
      <c r="L247" s="179"/>
      <c r="M247" s="184"/>
      <c r="N247" s="185"/>
      <c r="O247" s="185"/>
      <c r="P247" s="185"/>
      <c r="Q247" s="185"/>
      <c r="R247" s="185"/>
      <c r="S247" s="185"/>
      <c r="T247" s="186"/>
      <c r="AT247" s="180" t="s">
        <v>336</v>
      </c>
      <c r="AU247" s="180" t="s">
        <v>213</v>
      </c>
      <c r="AV247" s="14" t="s">
        <v>90</v>
      </c>
      <c r="AW247" s="14" t="s">
        <v>36</v>
      </c>
      <c r="AX247" s="14" t="s">
        <v>81</v>
      </c>
      <c r="AY247" s="180" t="s">
        <v>199</v>
      </c>
    </row>
    <row r="248" spans="2:51" s="14" customFormat="1" ht="10.199999999999999">
      <c r="B248" s="179"/>
      <c r="D248" s="163" t="s">
        <v>336</v>
      </c>
      <c r="E248" s="180" t="s">
        <v>1</v>
      </c>
      <c r="F248" s="181" t="s">
        <v>452</v>
      </c>
      <c r="H248" s="182">
        <v>15</v>
      </c>
      <c r="I248" s="183"/>
      <c r="L248" s="179"/>
      <c r="M248" s="184"/>
      <c r="N248" s="185"/>
      <c r="O248" s="185"/>
      <c r="P248" s="185"/>
      <c r="Q248" s="185"/>
      <c r="R248" s="185"/>
      <c r="S248" s="185"/>
      <c r="T248" s="186"/>
      <c r="AT248" s="180" t="s">
        <v>336</v>
      </c>
      <c r="AU248" s="180" t="s">
        <v>213</v>
      </c>
      <c r="AV248" s="14" t="s">
        <v>90</v>
      </c>
      <c r="AW248" s="14" t="s">
        <v>36</v>
      </c>
      <c r="AX248" s="14" t="s">
        <v>81</v>
      </c>
      <c r="AY248" s="180" t="s">
        <v>199</v>
      </c>
    </row>
    <row r="249" spans="2:51" s="14" customFormat="1" ht="10.199999999999999">
      <c r="B249" s="179"/>
      <c r="D249" s="163" t="s">
        <v>336</v>
      </c>
      <c r="E249" s="180" t="s">
        <v>1</v>
      </c>
      <c r="F249" s="181" t="s">
        <v>454</v>
      </c>
      <c r="H249" s="182">
        <v>46.17</v>
      </c>
      <c r="I249" s="183"/>
      <c r="L249" s="179"/>
      <c r="M249" s="184"/>
      <c r="N249" s="185"/>
      <c r="O249" s="185"/>
      <c r="P249" s="185"/>
      <c r="Q249" s="185"/>
      <c r="R249" s="185"/>
      <c r="S249" s="185"/>
      <c r="T249" s="186"/>
      <c r="AT249" s="180" t="s">
        <v>336</v>
      </c>
      <c r="AU249" s="180" t="s">
        <v>213</v>
      </c>
      <c r="AV249" s="14" t="s">
        <v>90</v>
      </c>
      <c r="AW249" s="14" t="s">
        <v>36</v>
      </c>
      <c r="AX249" s="14" t="s">
        <v>81</v>
      </c>
      <c r="AY249" s="180" t="s">
        <v>199</v>
      </c>
    </row>
    <row r="250" spans="2:51" s="14" customFormat="1" ht="10.199999999999999">
      <c r="B250" s="179"/>
      <c r="D250" s="163" t="s">
        <v>336</v>
      </c>
      <c r="E250" s="180" t="s">
        <v>1</v>
      </c>
      <c r="F250" s="181" t="s">
        <v>455</v>
      </c>
      <c r="H250" s="182">
        <v>25.5</v>
      </c>
      <c r="I250" s="183"/>
      <c r="L250" s="179"/>
      <c r="M250" s="184"/>
      <c r="N250" s="185"/>
      <c r="O250" s="185"/>
      <c r="P250" s="185"/>
      <c r="Q250" s="185"/>
      <c r="R250" s="185"/>
      <c r="S250" s="185"/>
      <c r="T250" s="186"/>
      <c r="AT250" s="180" t="s">
        <v>336</v>
      </c>
      <c r="AU250" s="180" t="s">
        <v>213</v>
      </c>
      <c r="AV250" s="14" t="s">
        <v>90</v>
      </c>
      <c r="AW250" s="14" t="s">
        <v>36</v>
      </c>
      <c r="AX250" s="14" t="s">
        <v>81</v>
      </c>
      <c r="AY250" s="180" t="s">
        <v>199</v>
      </c>
    </row>
    <row r="251" spans="2:51" s="13" customFormat="1" ht="10.199999999999999">
      <c r="B251" s="172"/>
      <c r="D251" s="163" t="s">
        <v>336</v>
      </c>
      <c r="E251" s="173" t="s">
        <v>1</v>
      </c>
      <c r="F251" s="174" t="s">
        <v>456</v>
      </c>
      <c r="H251" s="173" t="s">
        <v>1</v>
      </c>
      <c r="I251" s="175"/>
      <c r="L251" s="172"/>
      <c r="M251" s="176"/>
      <c r="N251" s="177"/>
      <c r="O251" s="177"/>
      <c r="P251" s="177"/>
      <c r="Q251" s="177"/>
      <c r="R251" s="177"/>
      <c r="S251" s="177"/>
      <c r="T251" s="178"/>
      <c r="AT251" s="173" t="s">
        <v>336</v>
      </c>
      <c r="AU251" s="173" t="s">
        <v>213</v>
      </c>
      <c r="AV251" s="13" t="s">
        <v>88</v>
      </c>
      <c r="AW251" s="13" t="s">
        <v>36</v>
      </c>
      <c r="AX251" s="13" t="s">
        <v>81</v>
      </c>
      <c r="AY251" s="173" t="s">
        <v>199</v>
      </c>
    </row>
    <row r="252" spans="2:51" s="14" customFormat="1" ht="10.199999999999999">
      <c r="B252" s="179"/>
      <c r="D252" s="163" t="s">
        <v>336</v>
      </c>
      <c r="E252" s="180" t="s">
        <v>1</v>
      </c>
      <c r="F252" s="181" t="s">
        <v>457</v>
      </c>
      <c r="H252" s="182">
        <v>66.015000000000001</v>
      </c>
      <c r="I252" s="183"/>
      <c r="L252" s="179"/>
      <c r="M252" s="184"/>
      <c r="N252" s="185"/>
      <c r="O252" s="185"/>
      <c r="P252" s="185"/>
      <c r="Q252" s="185"/>
      <c r="R252" s="185"/>
      <c r="S252" s="185"/>
      <c r="T252" s="186"/>
      <c r="AT252" s="180" t="s">
        <v>336</v>
      </c>
      <c r="AU252" s="180" t="s">
        <v>213</v>
      </c>
      <c r="AV252" s="14" t="s">
        <v>90</v>
      </c>
      <c r="AW252" s="14" t="s">
        <v>36</v>
      </c>
      <c r="AX252" s="14" t="s">
        <v>81</v>
      </c>
      <c r="AY252" s="180" t="s">
        <v>199</v>
      </c>
    </row>
    <row r="253" spans="2:51" s="14" customFormat="1" ht="10.199999999999999">
      <c r="B253" s="179"/>
      <c r="D253" s="163" t="s">
        <v>336</v>
      </c>
      <c r="E253" s="180" t="s">
        <v>1</v>
      </c>
      <c r="F253" s="181" t="s">
        <v>458</v>
      </c>
      <c r="H253" s="182">
        <v>45.64</v>
      </c>
      <c r="I253" s="183"/>
      <c r="L253" s="179"/>
      <c r="M253" s="184"/>
      <c r="N253" s="185"/>
      <c r="O253" s="185"/>
      <c r="P253" s="185"/>
      <c r="Q253" s="185"/>
      <c r="R253" s="185"/>
      <c r="S253" s="185"/>
      <c r="T253" s="186"/>
      <c r="AT253" s="180" t="s">
        <v>336</v>
      </c>
      <c r="AU253" s="180" t="s">
        <v>213</v>
      </c>
      <c r="AV253" s="14" t="s">
        <v>90</v>
      </c>
      <c r="AW253" s="14" t="s">
        <v>36</v>
      </c>
      <c r="AX253" s="14" t="s">
        <v>81</v>
      </c>
      <c r="AY253" s="180" t="s">
        <v>199</v>
      </c>
    </row>
    <row r="254" spans="2:51" s="14" customFormat="1" ht="10.199999999999999">
      <c r="B254" s="179"/>
      <c r="D254" s="163" t="s">
        <v>336</v>
      </c>
      <c r="E254" s="180" t="s">
        <v>1</v>
      </c>
      <c r="F254" s="181" t="s">
        <v>459</v>
      </c>
      <c r="H254" s="182">
        <v>32.085000000000001</v>
      </c>
      <c r="I254" s="183"/>
      <c r="L254" s="179"/>
      <c r="M254" s="184"/>
      <c r="N254" s="185"/>
      <c r="O254" s="185"/>
      <c r="P254" s="185"/>
      <c r="Q254" s="185"/>
      <c r="R254" s="185"/>
      <c r="S254" s="185"/>
      <c r="T254" s="186"/>
      <c r="AT254" s="180" t="s">
        <v>336</v>
      </c>
      <c r="AU254" s="180" t="s">
        <v>213</v>
      </c>
      <c r="AV254" s="14" t="s">
        <v>90</v>
      </c>
      <c r="AW254" s="14" t="s">
        <v>36</v>
      </c>
      <c r="AX254" s="14" t="s">
        <v>81</v>
      </c>
      <c r="AY254" s="180" t="s">
        <v>199</v>
      </c>
    </row>
    <row r="255" spans="2:51" s="13" customFormat="1" ht="10.199999999999999">
      <c r="B255" s="172"/>
      <c r="D255" s="163" t="s">
        <v>336</v>
      </c>
      <c r="E255" s="173" t="s">
        <v>1</v>
      </c>
      <c r="F255" s="174" t="s">
        <v>460</v>
      </c>
      <c r="H255" s="173" t="s">
        <v>1</v>
      </c>
      <c r="I255" s="175"/>
      <c r="L255" s="172"/>
      <c r="M255" s="176"/>
      <c r="N255" s="177"/>
      <c r="O255" s="177"/>
      <c r="P255" s="177"/>
      <c r="Q255" s="177"/>
      <c r="R255" s="177"/>
      <c r="S255" s="177"/>
      <c r="T255" s="178"/>
      <c r="AT255" s="173" t="s">
        <v>336</v>
      </c>
      <c r="AU255" s="173" t="s">
        <v>213</v>
      </c>
      <c r="AV255" s="13" t="s">
        <v>88</v>
      </c>
      <c r="AW255" s="13" t="s">
        <v>36</v>
      </c>
      <c r="AX255" s="13" t="s">
        <v>81</v>
      </c>
      <c r="AY255" s="173" t="s">
        <v>199</v>
      </c>
    </row>
    <row r="256" spans="2:51" s="14" customFormat="1" ht="10.199999999999999">
      <c r="B256" s="179"/>
      <c r="D256" s="163" t="s">
        <v>336</v>
      </c>
      <c r="E256" s="180" t="s">
        <v>1</v>
      </c>
      <c r="F256" s="181" t="s">
        <v>461</v>
      </c>
      <c r="H256" s="182">
        <v>42.524999999999999</v>
      </c>
      <c r="I256" s="183"/>
      <c r="L256" s="179"/>
      <c r="M256" s="184"/>
      <c r="N256" s="185"/>
      <c r="O256" s="185"/>
      <c r="P256" s="185"/>
      <c r="Q256" s="185"/>
      <c r="R256" s="185"/>
      <c r="S256" s="185"/>
      <c r="T256" s="186"/>
      <c r="AT256" s="180" t="s">
        <v>336</v>
      </c>
      <c r="AU256" s="180" t="s">
        <v>213</v>
      </c>
      <c r="AV256" s="14" t="s">
        <v>90</v>
      </c>
      <c r="AW256" s="14" t="s">
        <v>36</v>
      </c>
      <c r="AX256" s="14" t="s">
        <v>81</v>
      </c>
      <c r="AY256" s="180" t="s">
        <v>199</v>
      </c>
    </row>
    <row r="257" spans="1:65" s="14" customFormat="1" ht="10.199999999999999">
      <c r="B257" s="179"/>
      <c r="D257" s="163" t="s">
        <v>336</v>
      </c>
      <c r="E257" s="180" t="s">
        <v>1</v>
      </c>
      <c r="F257" s="181" t="s">
        <v>455</v>
      </c>
      <c r="H257" s="182">
        <v>25.5</v>
      </c>
      <c r="I257" s="183"/>
      <c r="L257" s="179"/>
      <c r="M257" s="184"/>
      <c r="N257" s="185"/>
      <c r="O257" s="185"/>
      <c r="P257" s="185"/>
      <c r="Q257" s="185"/>
      <c r="R257" s="185"/>
      <c r="S257" s="185"/>
      <c r="T257" s="186"/>
      <c r="AT257" s="180" t="s">
        <v>336</v>
      </c>
      <c r="AU257" s="180" t="s">
        <v>213</v>
      </c>
      <c r="AV257" s="14" t="s">
        <v>90</v>
      </c>
      <c r="AW257" s="14" t="s">
        <v>36</v>
      </c>
      <c r="AX257" s="14" t="s">
        <v>81</v>
      </c>
      <c r="AY257" s="180" t="s">
        <v>199</v>
      </c>
    </row>
    <row r="258" spans="1:65" s="14" customFormat="1" ht="10.199999999999999">
      <c r="B258" s="179"/>
      <c r="D258" s="163" t="s">
        <v>336</v>
      </c>
      <c r="E258" s="180" t="s">
        <v>1</v>
      </c>
      <c r="F258" s="181" t="s">
        <v>453</v>
      </c>
      <c r="H258" s="182">
        <v>129.5</v>
      </c>
      <c r="I258" s="183"/>
      <c r="L258" s="179"/>
      <c r="M258" s="184"/>
      <c r="N258" s="185"/>
      <c r="O258" s="185"/>
      <c r="P258" s="185"/>
      <c r="Q258" s="185"/>
      <c r="R258" s="185"/>
      <c r="S258" s="185"/>
      <c r="T258" s="186"/>
      <c r="AT258" s="180" t="s">
        <v>336</v>
      </c>
      <c r="AU258" s="180" t="s">
        <v>213</v>
      </c>
      <c r="AV258" s="14" t="s">
        <v>90</v>
      </c>
      <c r="AW258" s="14" t="s">
        <v>36</v>
      </c>
      <c r="AX258" s="14" t="s">
        <v>81</v>
      </c>
      <c r="AY258" s="180" t="s">
        <v>199</v>
      </c>
    </row>
    <row r="259" spans="1:65" s="14" customFormat="1" ht="10.199999999999999">
      <c r="B259" s="179"/>
      <c r="D259" s="163" t="s">
        <v>336</v>
      </c>
      <c r="E259" s="180" t="s">
        <v>1</v>
      </c>
      <c r="F259" s="181" t="s">
        <v>462</v>
      </c>
      <c r="H259" s="182">
        <v>189.74299999999999</v>
      </c>
      <c r="I259" s="183"/>
      <c r="L259" s="179"/>
      <c r="M259" s="184"/>
      <c r="N259" s="185"/>
      <c r="O259" s="185"/>
      <c r="P259" s="185"/>
      <c r="Q259" s="185"/>
      <c r="R259" s="185"/>
      <c r="S259" s="185"/>
      <c r="T259" s="186"/>
      <c r="AT259" s="180" t="s">
        <v>336</v>
      </c>
      <c r="AU259" s="180" t="s">
        <v>213</v>
      </c>
      <c r="AV259" s="14" t="s">
        <v>90</v>
      </c>
      <c r="AW259" s="14" t="s">
        <v>36</v>
      </c>
      <c r="AX259" s="14" t="s">
        <v>81</v>
      </c>
      <c r="AY259" s="180" t="s">
        <v>199</v>
      </c>
    </row>
    <row r="260" spans="1:65" s="14" customFormat="1" ht="10.199999999999999">
      <c r="B260" s="179"/>
      <c r="D260" s="163" t="s">
        <v>336</v>
      </c>
      <c r="E260" s="180" t="s">
        <v>1</v>
      </c>
      <c r="F260" s="181" t="s">
        <v>463</v>
      </c>
      <c r="H260" s="182">
        <v>99.6</v>
      </c>
      <c r="I260" s="183"/>
      <c r="L260" s="179"/>
      <c r="M260" s="184"/>
      <c r="N260" s="185"/>
      <c r="O260" s="185"/>
      <c r="P260" s="185"/>
      <c r="Q260" s="185"/>
      <c r="R260" s="185"/>
      <c r="S260" s="185"/>
      <c r="T260" s="186"/>
      <c r="AT260" s="180" t="s">
        <v>336</v>
      </c>
      <c r="AU260" s="180" t="s">
        <v>213</v>
      </c>
      <c r="AV260" s="14" t="s">
        <v>90</v>
      </c>
      <c r="AW260" s="14" t="s">
        <v>36</v>
      </c>
      <c r="AX260" s="14" t="s">
        <v>81</v>
      </c>
      <c r="AY260" s="180" t="s">
        <v>199</v>
      </c>
    </row>
    <row r="261" spans="1:65" s="13" customFormat="1" ht="10.199999999999999">
      <c r="B261" s="172"/>
      <c r="D261" s="163" t="s">
        <v>336</v>
      </c>
      <c r="E261" s="173" t="s">
        <v>1</v>
      </c>
      <c r="F261" s="174" t="s">
        <v>464</v>
      </c>
      <c r="H261" s="173" t="s">
        <v>1</v>
      </c>
      <c r="I261" s="175"/>
      <c r="L261" s="172"/>
      <c r="M261" s="176"/>
      <c r="N261" s="177"/>
      <c r="O261" s="177"/>
      <c r="P261" s="177"/>
      <c r="Q261" s="177"/>
      <c r="R261" s="177"/>
      <c r="S261" s="177"/>
      <c r="T261" s="178"/>
      <c r="AT261" s="173" t="s">
        <v>336</v>
      </c>
      <c r="AU261" s="173" t="s">
        <v>213</v>
      </c>
      <c r="AV261" s="13" t="s">
        <v>88</v>
      </c>
      <c r="AW261" s="13" t="s">
        <v>36</v>
      </c>
      <c r="AX261" s="13" t="s">
        <v>81</v>
      </c>
      <c r="AY261" s="173" t="s">
        <v>199</v>
      </c>
    </row>
    <row r="262" spans="1:65" s="14" customFormat="1" ht="10.199999999999999">
      <c r="B262" s="179"/>
      <c r="D262" s="163" t="s">
        <v>336</v>
      </c>
      <c r="E262" s="180" t="s">
        <v>1</v>
      </c>
      <c r="F262" s="181" t="s">
        <v>465</v>
      </c>
      <c r="H262" s="182">
        <v>49.005000000000003</v>
      </c>
      <c r="I262" s="183"/>
      <c r="L262" s="179"/>
      <c r="M262" s="184"/>
      <c r="N262" s="185"/>
      <c r="O262" s="185"/>
      <c r="P262" s="185"/>
      <c r="Q262" s="185"/>
      <c r="R262" s="185"/>
      <c r="S262" s="185"/>
      <c r="T262" s="186"/>
      <c r="AT262" s="180" t="s">
        <v>336</v>
      </c>
      <c r="AU262" s="180" t="s">
        <v>213</v>
      </c>
      <c r="AV262" s="14" t="s">
        <v>90</v>
      </c>
      <c r="AW262" s="14" t="s">
        <v>36</v>
      </c>
      <c r="AX262" s="14" t="s">
        <v>81</v>
      </c>
      <c r="AY262" s="180" t="s">
        <v>199</v>
      </c>
    </row>
    <row r="263" spans="1:65" s="14" customFormat="1" ht="10.199999999999999">
      <c r="B263" s="179"/>
      <c r="D263" s="163" t="s">
        <v>336</v>
      </c>
      <c r="E263" s="180" t="s">
        <v>1</v>
      </c>
      <c r="F263" s="181" t="s">
        <v>466</v>
      </c>
      <c r="H263" s="182">
        <v>33.880000000000003</v>
      </c>
      <c r="I263" s="183"/>
      <c r="L263" s="179"/>
      <c r="M263" s="184"/>
      <c r="N263" s="185"/>
      <c r="O263" s="185"/>
      <c r="P263" s="185"/>
      <c r="Q263" s="185"/>
      <c r="R263" s="185"/>
      <c r="S263" s="185"/>
      <c r="T263" s="186"/>
      <c r="AT263" s="180" t="s">
        <v>336</v>
      </c>
      <c r="AU263" s="180" t="s">
        <v>213</v>
      </c>
      <c r="AV263" s="14" t="s">
        <v>90</v>
      </c>
      <c r="AW263" s="14" t="s">
        <v>36</v>
      </c>
      <c r="AX263" s="14" t="s">
        <v>81</v>
      </c>
      <c r="AY263" s="180" t="s">
        <v>199</v>
      </c>
    </row>
    <row r="264" spans="1:65" s="15" customFormat="1" ht="10.199999999999999">
      <c r="B264" s="187"/>
      <c r="D264" s="163" t="s">
        <v>336</v>
      </c>
      <c r="E264" s="188" t="s">
        <v>1</v>
      </c>
      <c r="F264" s="189" t="s">
        <v>339</v>
      </c>
      <c r="H264" s="190">
        <v>1321.703</v>
      </c>
      <c r="I264" s="191"/>
      <c r="L264" s="187"/>
      <c r="M264" s="192"/>
      <c r="N264" s="193"/>
      <c r="O264" s="193"/>
      <c r="P264" s="193"/>
      <c r="Q264" s="193"/>
      <c r="R264" s="193"/>
      <c r="S264" s="193"/>
      <c r="T264" s="194"/>
      <c r="AT264" s="188" t="s">
        <v>336</v>
      </c>
      <c r="AU264" s="188" t="s">
        <v>213</v>
      </c>
      <c r="AV264" s="15" t="s">
        <v>198</v>
      </c>
      <c r="AW264" s="15" t="s">
        <v>36</v>
      </c>
      <c r="AX264" s="15" t="s">
        <v>88</v>
      </c>
      <c r="AY264" s="188" t="s">
        <v>199</v>
      </c>
    </row>
    <row r="265" spans="1:65" s="2" customFormat="1" ht="33" customHeight="1">
      <c r="A265" s="33"/>
      <c r="B265" s="149"/>
      <c r="C265" s="150" t="s">
        <v>287</v>
      </c>
      <c r="D265" s="150" t="s">
        <v>202</v>
      </c>
      <c r="E265" s="151" t="s">
        <v>467</v>
      </c>
      <c r="F265" s="152" t="s">
        <v>468</v>
      </c>
      <c r="G265" s="153" t="s">
        <v>332</v>
      </c>
      <c r="H265" s="154">
        <v>79302.179999999993</v>
      </c>
      <c r="I265" s="155"/>
      <c r="J265" s="156">
        <f>ROUND(I265*H265,2)</f>
        <v>0</v>
      </c>
      <c r="K265" s="152" t="s">
        <v>333</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198</v>
      </c>
      <c r="AT265" s="161" t="s">
        <v>202</v>
      </c>
      <c r="AU265" s="161" t="s">
        <v>213</v>
      </c>
      <c r="AY265" s="18" t="s">
        <v>199</v>
      </c>
      <c r="BE265" s="162">
        <f>IF(N265="základní",J265,0)</f>
        <v>0</v>
      </c>
      <c r="BF265" s="162">
        <f>IF(N265="snížená",J265,0)</f>
        <v>0</v>
      </c>
      <c r="BG265" s="162">
        <f>IF(N265="zákl. přenesená",J265,0)</f>
        <v>0</v>
      </c>
      <c r="BH265" s="162">
        <f>IF(N265="sníž. přenesená",J265,0)</f>
        <v>0</v>
      </c>
      <c r="BI265" s="162">
        <f>IF(N265="nulová",J265,0)</f>
        <v>0</v>
      </c>
      <c r="BJ265" s="18" t="s">
        <v>88</v>
      </c>
      <c r="BK265" s="162">
        <f>ROUND(I265*H265,2)</f>
        <v>0</v>
      </c>
      <c r="BL265" s="18" t="s">
        <v>198</v>
      </c>
      <c r="BM265" s="161" t="s">
        <v>469</v>
      </c>
    </row>
    <row r="266" spans="1:65" s="2" customFormat="1" ht="38.4">
      <c r="A266" s="33"/>
      <c r="B266" s="34"/>
      <c r="C266" s="33"/>
      <c r="D266" s="163" t="s">
        <v>207</v>
      </c>
      <c r="E266" s="33"/>
      <c r="F266" s="164" t="s">
        <v>470</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207</v>
      </c>
      <c r="AU266" s="18" t="s">
        <v>213</v>
      </c>
    </row>
    <row r="267" spans="1:65" s="14" customFormat="1" ht="10.199999999999999">
      <c r="B267" s="179"/>
      <c r="D267" s="163" t="s">
        <v>336</v>
      </c>
      <c r="E267" s="180" t="s">
        <v>1</v>
      </c>
      <c r="F267" s="181" t="s">
        <v>471</v>
      </c>
      <c r="H267" s="182">
        <v>79302.179999999993</v>
      </c>
      <c r="I267" s="183"/>
      <c r="L267" s="179"/>
      <c r="M267" s="184"/>
      <c r="N267" s="185"/>
      <c r="O267" s="185"/>
      <c r="P267" s="185"/>
      <c r="Q267" s="185"/>
      <c r="R267" s="185"/>
      <c r="S267" s="185"/>
      <c r="T267" s="186"/>
      <c r="AT267" s="180" t="s">
        <v>336</v>
      </c>
      <c r="AU267" s="180" t="s">
        <v>213</v>
      </c>
      <c r="AV267" s="14" t="s">
        <v>90</v>
      </c>
      <c r="AW267" s="14" t="s">
        <v>36</v>
      </c>
      <c r="AX267" s="14" t="s">
        <v>81</v>
      </c>
      <c r="AY267" s="180" t="s">
        <v>199</v>
      </c>
    </row>
    <row r="268" spans="1:65" s="15" customFormat="1" ht="10.199999999999999">
      <c r="B268" s="187"/>
      <c r="D268" s="163" t="s">
        <v>336</v>
      </c>
      <c r="E268" s="188" t="s">
        <v>1</v>
      </c>
      <c r="F268" s="189" t="s">
        <v>339</v>
      </c>
      <c r="H268" s="190">
        <v>79302.179999999993</v>
      </c>
      <c r="I268" s="191"/>
      <c r="L268" s="187"/>
      <c r="M268" s="192"/>
      <c r="N268" s="193"/>
      <c r="O268" s="193"/>
      <c r="P268" s="193"/>
      <c r="Q268" s="193"/>
      <c r="R268" s="193"/>
      <c r="S268" s="193"/>
      <c r="T268" s="194"/>
      <c r="AT268" s="188" t="s">
        <v>336</v>
      </c>
      <c r="AU268" s="188" t="s">
        <v>213</v>
      </c>
      <c r="AV268" s="15" t="s">
        <v>198</v>
      </c>
      <c r="AW268" s="15" t="s">
        <v>36</v>
      </c>
      <c r="AX268" s="15" t="s">
        <v>88</v>
      </c>
      <c r="AY268" s="188" t="s">
        <v>199</v>
      </c>
    </row>
    <row r="269" spans="1:65" s="2" customFormat="1" ht="24.15" customHeight="1">
      <c r="A269" s="33"/>
      <c r="B269" s="149"/>
      <c r="C269" s="150" t="s">
        <v>292</v>
      </c>
      <c r="D269" s="150" t="s">
        <v>202</v>
      </c>
      <c r="E269" s="151" t="s">
        <v>472</v>
      </c>
      <c r="F269" s="152" t="s">
        <v>473</v>
      </c>
      <c r="G269" s="153" t="s">
        <v>383</v>
      </c>
      <c r="H269" s="154">
        <v>1043.6479999999999</v>
      </c>
      <c r="I269" s="155"/>
      <c r="J269" s="156">
        <f>ROUND(I269*H269,2)</f>
        <v>0</v>
      </c>
      <c r="K269" s="152" t="s">
        <v>333</v>
      </c>
      <c r="L269" s="34"/>
      <c r="M269" s="157" t="s">
        <v>1</v>
      </c>
      <c r="N269" s="158"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198</v>
      </c>
      <c r="AT269" s="161" t="s">
        <v>202</v>
      </c>
      <c r="AU269" s="161" t="s">
        <v>213</v>
      </c>
      <c r="AY269" s="18" t="s">
        <v>199</v>
      </c>
      <c r="BE269" s="162">
        <f>IF(N269="základní",J269,0)</f>
        <v>0</v>
      </c>
      <c r="BF269" s="162">
        <f>IF(N269="snížená",J269,0)</f>
        <v>0</v>
      </c>
      <c r="BG269" s="162">
        <f>IF(N269="zákl. přenesená",J269,0)</f>
        <v>0</v>
      </c>
      <c r="BH269" s="162">
        <f>IF(N269="sníž. přenesená",J269,0)</f>
        <v>0</v>
      </c>
      <c r="BI269" s="162">
        <f>IF(N269="nulová",J269,0)</f>
        <v>0</v>
      </c>
      <c r="BJ269" s="18" t="s">
        <v>88</v>
      </c>
      <c r="BK269" s="162">
        <f>ROUND(I269*H269,2)</f>
        <v>0</v>
      </c>
      <c r="BL269" s="18" t="s">
        <v>198</v>
      </c>
      <c r="BM269" s="161" t="s">
        <v>474</v>
      </c>
    </row>
    <row r="270" spans="1:65" s="2" customFormat="1" ht="28.8">
      <c r="A270" s="33"/>
      <c r="B270" s="34"/>
      <c r="C270" s="33"/>
      <c r="D270" s="163" t="s">
        <v>207</v>
      </c>
      <c r="E270" s="33"/>
      <c r="F270" s="164" t="s">
        <v>475</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207</v>
      </c>
      <c r="AU270" s="18" t="s">
        <v>213</v>
      </c>
    </row>
    <row r="271" spans="1:65" s="13" customFormat="1" ht="10.199999999999999">
      <c r="B271" s="172"/>
      <c r="D271" s="163" t="s">
        <v>336</v>
      </c>
      <c r="E271" s="173" t="s">
        <v>1</v>
      </c>
      <c r="F271" s="174" t="s">
        <v>476</v>
      </c>
      <c r="H271" s="173" t="s">
        <v>1</v>
      </c>
      <c r="I271" s="175"/>
      <c r="L271" s="172"/>
      <c r="M271" s="176"/>
      <c r="N271" s="177"/>
      <c r="O271" s="177"/>
      <c r="P271" s="177"/>
      <c r="Q271" s="177"/>
      <c r="R271" s="177"/>
      <c r="S271" s="177"/>
      <c r="T271" s="178"/>
      <c r="AT271" s="173" t="s">
        <v>336</v>
      </c>
      <c r="AU271" s="173" t="s">
        <v>213</v>
      </c>
      <c r="AV271" s="13" t="s">
        <v>88</v>
      </c>
      <c r="AW271" s="13" t="s">
        <v>36</v>
      </c>
      <c r="AX271" s="13" t="s">
        <v>81</v>
      </c>
      <c r="AY271" s="173" t="s">
        <v>199</v>
      </c>
    </row>
    <row r="272" spans="1:65" s="14" customFormat="1" ht="10.199999999999999">
      <c r="B272" s="179"/>
      <c r="D272" s="163" t="s">
        <v>336</v>
      </c>
      <c r="E272" s="180" t="s">
        <v>1</v>
      </c>
      <c r="F272" s="181" t="s">
        <v>477</v>
      </c>
      <c r="H272" s="182">
        <v>1043.6479999999999</v>
      </c>
      <c r="I272" s="183"/>
      <c r="L272" s="179"/>
      <c r="M272" s="184"/>
      <c r="N272" s="185"/>
      <c r="O272" s="185"/>
      <c r="P272" s="185"/>
      <c r="Q272" s="185"/>
      <c r="R272" s="185"/>
      <c r="S272" s="185"/>
      <c r="T272" s="186"/>
      <c r="AT272" s="180" t="s">
        <v>336</v>
      </c>
      <c r="AU272" s="180" t="s">
        <v>213</v>
      </c>
      <c r="AV272" s="14" t="s">
        <v>90</v>
      </c>
      <c r="AW272" s="14" t="s">
        <v>36</v>
      </c>
      <c r="AX272" s="14" t="s">
        <v>81</v>
      </c>
      <c r="AY272" s="180" t="s">
        <v>199</v>
      </c>
    </row>
    <row r="273" spans="1:65" s="15" customFormat="1" ht="10.199999999999999">
      <c r="B273" s="187"/>
      <c r="D273" s="163" t="s">
        <v>336</v>
      </c>
      <c r="E273" s="188" t="s">
        <v>1</v>
      </c>
      <c r="F273" s="189" t="s">
        <v>339</v>
      </c>
      <c r="H273" s="190">
        <v>1043.6479999999999</v>
      </c>
      <c r="I273" s="191"/>
      <c r="L273" s="187"/>
      <c r="M273" s="192"/>
      <c r="N273" s="193"/>
      <c r="O273" s="193"/>
      <c r="P273" s="193"/>
      <c r="Q273" s="193"/>
      <c r="R273" s="193"/>
      <c r="S273" s="193"/>
      <c r="T273" s="194"/>
      <c r="AT273" s="188" t="s">
        <v>336</v>
      </c>
      <c r="AU273" s="188" t="s">
        <v>213</v>
      </c>
      <c r="AV273" s="15" t="s">
        <v>198</v>
      </c>
      <c r="AW273" s="15" t="s">
        <v>36</v>
      </c>
      <c r="AX273" s="15" t="s">
        <v>88</v>
      </c>
      <c r="AY273" s="188" t="s">
        <v>199</v>
      </c>
    </row>
    <row r="274" spans="1:65" s="2" customFormat="1" ht="33" customHeight="1">
      <c r="A274" s="33"/>
      <c r="B274" s="149"/>
      <c r="C274" s="150" t="s">
        <v>296</v>
      </c>
      <c r="D274" s="150" t="s">
        <v>202</v>
      </c>
      <c r="E274" s="151" t="s">
        <v>478</v>
      </c>
      <c r="F274" s="152" t="s">
        <v>479</v>
      </c>
      <c r="G274" s="153" t="s">
        <v>383</v>
      </c>
      <c r="H274" s="154">
        <v>31309.439999999999</v>
      </c>
      <c r="I274" s="155"/>
      <c r="J274" s="156">
        <f>ROUND(I274*H274,2)</f>
        <v>0</v>
      </c>
      <c r="K274" s="152" t="s">
        <v>333</v>
      </c>
      <c r="L274" s="34"/>
      <c r="M274" s="157" t="s">
        <v>1</v>
      </c>
      <c r="N274" s="158" t="s">
        <v>46</v>
      </c>
      <c r="O274" s="59"/>
      <c r="P274" s="159">
        <f>O274*H274</f>
        <v>0</v>
      </c>
      <c r="Q274" s="159">
        <v>0</v>
      </c>
      <c r="R274" s="159">
        <f>Q274*H274</f>
        <v>0</v>
      </c>
      <c r="S274" s="159">
        <v>0</v>
      </c>
      <c r="T274" s="160">
        <f>S274*H274</f>
        <v>0</v>
      </c>
      <c r="U274" s="33"/>
      <c r="V274" s="33"/>
      <c r="W274" s="33"/>
      <c r="X274" s="33"/>
      <c r="Y274" s="33"/>
      <c r="Z274" s="33"/>
      <c r="AA274" s="33"/>
      <c r="AB274" s="33"/>
      <c r="AC274" s="33"/>
      <c r="AD274" s="33"/>
      <c r="AE274" s="33"/>
      <c r="AR274" s="161" t="s">
        <v>198</v>
      </c>
      <c r="AT274" s="161" t="s">
        <v>202</v>
      </c>
      <c r="AU274" s="161" t="s">
        <v>213</v>
      </c>
      <c r="AY274" s="18" t="s">
        <v>199</v>
      </c>
      <c r="BE274" s="162">
        <f>IF(N274="základní",J274,0)</f>
        <v>0</v>
      </c>
      <c r="BF274" s="162">
        <f>IF(N274="snížená",J274,0)</f>
        <v>0</v>
      </c>
      <c r="BG274" s="162">
        <f>IF(N274="zákl. přenesená",J274,0)</f>
        <v>0</v>
      </c>
      <c r="BH274" s="162">
        <f>IF(N274="sníž. přenesená",J274,0)</f>
        <v>0</v>
      </c>
      <c r="BI274" s="162">
        <f>IF(N274="nulová",J274,0)</f>
        <v>0</v>
      </c>
      <c r="BJ274" s="18" t="s">
        <v>88</v>
      </c>
      <c r="BK274" s="162">
        <f>ROUND(I274*H274,2)</f>
        <v>0</v>
      </c>
      <c r="BL274" s="18" t="s">
        <v>198</v>
      </c>
      <c r="BM274" s="161" t="s">
        <v>480</v>
      </c>
    </row>
    <row r="275" spans="1:65" s="2" customFormat="1" ht="28.8">
      <c r="A275" s="33"/>
      <c r="B275" s="34"/>
      <c r="C275" s="33"/>
      <c r="D275" s="163" t="s">
        <v>207</v>
      </c>
      <c r="E275" s="33"/>
      <c r="F275" s="164" t="s">
        <v>481</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207</v>
      </c>
      <c r="AU275" s="18" t="s">
        <v>213</v>
      </c>
    </row>
    <row r="276" spans="1:65" s="14" customFormat="1" ht="10.199999999999999">
      <c r="B276" s="179"/>
      <c r="D276" s="163" t="s">
        <v>336</v>
      </c>
      <c r="E276" s="180" t="s">
        <v>1</v>
      </c>
      <c r="F276" s="181" t="s">
        <v>482</v>
      </c>
      <c r="H276" s="182">
        <v>31309.439999999999</v>
      </c>
      <c r="I276" s="183"/>
      <c r="L276" s="179"/>
      <c r="M276" s="184"/>
      <c r="N276" s="185"/>
      <c r="O276" s="185"/>
      <c r="P276" s="185"/>
      <c r="Q276" s="185"/>
      <c r="R276" s="185"/>
      <c r="S276" s="185"/>
      <c r="T276" s="186"/>
      <c r="AT276" s="180" t="s">
        <v>336</v>
      </c>
      <c r="AU276" s="180" t="s">
        <v>213</v>
      </c>
      <c r="AV276" s="14" t="s">
        <v>90</v>
      </c>
      <c r="AW276" s="14" t="s">
        <v>36</v>
      </c>
      <c r="AX276" s="14" t="s">
        <v>81</v>
      </c>
      <c r="AY276" s="180" t="s">
        <v>199</v>
      </c>
    </row>
    <row r="277" spans="1:65" s="15" customFormat="1" ht="10.199999999999999">
      <c r="B277" s="187"/>
      <c r="D277" s="163" t="s">
        <v>336</v>
      </c>
      <c r="E277" s="188" t="s">
        <v>1</v>
      </c>
      <c r="F277" s="189" t="s">
        <v>339</v>
      </c>
      <c r="H277" s="190">
        <v>31309.439999999999</v>
      </c>
      <c r="I277" s="191"/>
      <c r="L277" s="187"/>
      <c r="M277" s="192"/>
      <c r="N277" s="193"/>
      <c r="O277" s="193"/>
      <c r="P277" s="193"/>
      <c r="Q277" s="193"/>
      <c r="R277" s="193"/>
      <c r="S277" s="193"/>
      <c r="T277" s="194"/>
      <c r="AT277" s="188" t="s">
        <v>336</v>
      </c>
      <c r="AU277" s="188" t="s">
        <v>213</v>
      </c>
      <c r="AV277" s="15" t="s">
        <v>198</v>
      </c>
      <c r="AW277" s="15" t="s">
        <v>36</v>
      </c>
      <c r="AX277" s="15" t="s">
        <v>88</v>
      </c>
      <c r="AY277" s="188" t="s">
        <v>199</v>
      </c>
    </row>
    <row r="278" spans="1:65" s="2" customFormat="1" ht="33" customHeight="1">
      <c r="A278" s="33"/>
      <c r="B278" s="149"/>
      <c r="C278" s="150" t="s">
        <v>7</v>
      </c>
      <c r="D278" s="150" t="s">
        <v>202</v>
      </c>
      <c r="E278" s="151" t="s">
        <v>483</v>
      </c>
      <c r="F278" s="152" t="s">
        <v>484</v>
      </c>
      <c r="G278" s="153" t="s">
        <v>383</v>
      </c>
      <c r="H278" s="154">
        <v>1043.6479999999999</v>
      </c>
      <c r="I278" s="155"/>
      <c r="J278" s="156">
        <f>ROUND(I278*H278,2)</f>
        <v>0</v>
      </c>
      <c r="K278" s="152" t="s">
        <v>333</v>
      </c>
      <c r="L278" s="34"/>
      <c r="M278" s="157" t="s">
        <v>1</v>
      </c>
      <c r="N278" s="158" t="s">
        <v>46</v>
      </c>
      <c r="O278" s="59"/>
      <c r="P278" s="159">
        <f>O278*H278</f>
        <v>0</v>
      </c>
      <c r="Q278" s="159">
        <v>0</v>
      </c>
      <c r="R278" s="159">
        <f>Q278*H278</f>
        <v>0</v>
      </c>
      <c r="S278" s="159">
        <v>0</v>
      </c>
      <c r="T278" s="160">
        <f>S278*H278</f>
        <v>0</v>
      </c>
      <c r="U278" s="33"/>
      <c r="V278" s="33"/>
      <c r="W278" s="33"/>
      <c r="X278" s="33"/>
      <c r="Y278" s="33"/>
      <c r="Z278" s="33"/>
      <c r="AA278" s="33"/>
      <c r="AB278" s="33"/>
      <c r="AC278" s="33"/>
      <c r="AD278" s="33"/>
      <c r="AE278" s="33"/>
      <c r="AR278" s="161" t="s">
        <v>198</v>
      </c>
      <c r="AT278" s="161" t="s">
        <v>202</v>
      </c>
      <c r="AU278" s="161" t="s">
        <v>213</v>
      </c>
      <c r="AY278" s="18" t="s">
        <v>199</v>
      </c>
      <c r="BE278" s="162">
        <f>IF(N278="základní",J278,0)</f>
        <v>0</v>
      </c>
      <c r="BF278" s="162">
        <f>IF(N278="snížená",J278,0)</f>
        <v>0</v>
      </c>
      <c r="BG278" s="162">
        <f>IF(N278="zákl. přenesená",J278,0)</f>
        <v>0</v>
      </c>
      <c r="BH278" s="162">
        <f>IF(N278="sníž. přenesená",J278,0)</f>
        <v>0</v>
      </c>
      <c r="BI278" s="162">
        <f>IF(N278="nulová",J278,0)</f>
        <v>0</v>
      </c>
      <c r="BJ278" s="18" t="s">
        <v>88</v>
      </c>
      <c r="BK278" s="162">
        <f>ROUND(I278*H278,2)</f>
        <v>0</v>
      </c>
      <c r="BL278" s="18" t="s">
        <v>198</v>
      </c>
      <c r="BM278" s="161" t="s">
        <v>485</v>
      </c>
    </row>
    <row r="279" spans="1:65" s="2" customFormat="1" ht="28.8">
      <c r="A279" s="33"/>
      <c r="B279" s="34"/>
      <c r="C279" s="33"/>
      <c r="D279" s="163" t="s">
        <v>207</v>
      </c>
      <c r="E279" s="33"/>
      <c r="F279" s="164" t="s">
        <v>486</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207</v>
      </c>
      <c r="AU279" s="18" t="s">
        <v>213</v>
      </c>
    </row>
    <row r="280" spans="1:65" s="2" customFormat="1" ht="16.5" customHeight="1">
      <c r="A280" s="33"/>
      <c r="B280" s="149"/>
      <c r="C280" s="150" t="s">
        <v>487</v>
      </c>
      <c r="D280" s="150" t="s">
        <v>202</v>
      </c>
      <c r="E280" s="151" t="s">
        <v>488</v>
      </c>
      <c r="F280" s="152" t="s">
        <v>489</v>
      </c>
      <c r="G280" s="153" t="s">
        <v>332</v>
      </c>
      <c r="H280" s="154">
        <v>1321.703</v>
      </c>
      <c r="I280" s="155"/>
      <c r="J280" s="156">
        <f>ROUND(I280*H280,2)</f>
        <v>0</v>
      </c>
      <c r="K280" s="152" t="s">
        <v>333</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198</v>
      </c>
      <c r="AT280" s="161" t="s">
        <v>202</v>
      </c>
      <c r="AU280" s="161" t="s">
        <v>213</v>
      </c>
      <c r="AY280" s="18" t="s">
        <v>199</v>
      </c>
      <c r="BE280" s="162">
        <f>IF(N280="základní",J280,0)</f>
        <v>0</v>
      </c>
      <c r="BF280" s="162">
        <f>IF(N280="snížená",J280,0)</f>
        <v>0</v>
      </c>
      <c r="BG280" s="162">
        <f>IF(N280="zákl. přenesená",J280,0)</f>
        <v>0</v>
      </c>
      <c r="BH280" s="162">
        <f>IF(N280="sníž. přenesená",J280,0)</f>
        <v>0</v>
      </c>
      <c r="BI280" s="162">
        <f>IF(N280="nulová",J280,0)</f>
        <v>0</v>
      </c>
      <c r="BJ280" s="18" t="s">
        <v>88</v>
      </c>
      <c r="BK280" s="162">
        <f>ROUND(I280*H280,2)</f>
        <v>0</v>
      </c>
      <c r="BL280" s="18" t="s">
        <v>198</v>
      </c>
      <c r="BM280" s="161" t="s">
        <v>490</v>
      </c>
    </row>
    <row r="281" spans="1:65" s="2" customFormat="1" ht="19.2">
      <c r="A281" s="33"/>
      <c r="B281" s="34"/>
      <c r="C281" s="33"/>
      <c r="D281" s="163" t="s">
        <v>207</v>
      </c>
      <c r="E281" s="33"/>
      <c r="F281" s="164" t="s">
        <v>491</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207</v>
      </c>
      <c r="AU281" s="18" t="s">
        <v>213</v>
      </c>
    </row>
    <row r="282" spans="1:65" s="2" customFormat="1" ht="21.75" customHeight="1">
      <c r="A282" s="33"/>
      <c r="B282" s="149"/>
      <c r="C282" s="150" t="s">
        <v>492</v>
      </c>
      <c r="D282" s="150" t="s">
        <v>202</v>
      </c>
      <c r="E282" s="151" t="s">
        <v>493</v>
      </c>
      <c r="F282" s="152" t="s">
        <v>494</v>
      </c>
      <c r="G282" s="153" t="s">
        <v>332</v>
      </c>
      <c r="H282" s="154">
        <v>79302.179999999993</v>
      </c>
      <c r="I282" s="155"/>
      <c r="J282" s="156">
        <f>ROUND(I282*H282,2)</f>
        <v>0</v>
      </c>
      <c r="K282" s="152" t="s">
        <v>333</v>
      </c>
      <c r="L282" s="34"/>
      <c r="M282" s="157" t="s">
        <v>1</v>
      </c>
      <c r="N282" s="158" t="s">
        <v>46</v>
      </c>
      <c r="O282" s="59"/>
      <c r="P282" s="159">
        <f>O282*H282</f>
        <v>0</v>
      </c>
      <c r="Q282" s="159">
        <v>0</v>
      </c>
      <c r="R282" s="159">
        <f>Q282*H282</f>
        <v>0</v>
      </c>
      <c r="S282" s="159">
        <v>0</v>
      </c>
      <c r="T282" s="160">
        <f>S282*H282</f>
        <v>0</v>
      </c>
      <c r="U282" s="33"/>
      <c r="V282" s="33"/>
      <c r="W282" s="33"/>
      <c r="X282" s="33"/>
      <c r="Y282" s="33"/>
      <c r="Z282" s="33"/>
      <c r="AA282" s="33"/>
      <c r="AB282" s="33"/>
      <c r="AC282" s="33"/>
      <c r="AD282" s="33"/>
      <c r="AE282" s="33"/>
      <c r="AR282" s="161" t="s">
        <v>198</v>
      </c>
      <c r="AT282" s="161" t="s">
        <v>202</v>
      </c>
      <c r="AU282" s="161" t="s">
        <v>213</v>
      </c>
      <c r="AY282" s="18" t="s">
        <v>199</v>
      </c>
      <c r="BE282" s="162">
        <f>IF(N282="základní",J282,0)</f>
        <v>0</v>
      </c>
      <c r="BF282" s="162">
        <f>IF(N282="snížená",J282,0)</f>
        <v>0</v>
      </c>
      <c r="BG282" s="162">
        <f>IF(N282="zákl. přenesená",J282,0)</f>
        <v>0</v>
      </c>
      <c r="BH282" s="162">
        <f>IF(N282="sníž. přenesená",J282,0)</f>
        <v>0</v>
      </c>
      <c r="BI282" s="162">
        <f>IF(N282="nulová",J282,0)</f>
        <v>0</v>
      </c>
      <c r="BJ282" s="18" t="s">
        <v>88</v>
      </c>
      <c r="BK282" s="162">
        <f>ROUND(I282*H282,2)</f>
        <v>0</v>
      </c>
      <c r="BL282" s="18" t="s">
        <v>198</v>
      </c>
      <c r="BM282" s="161" t="s">
        <v>495</v>
      </c>
    </row>
    <row r="283" spans="1:65" s="2" customFormat="1" ht="19.2">
      <c r="A283" s="33"/>
      <c r="B283" s="34"/>
      <c r="C283" s="33"/>
      <c r="D283" s="163" t="s">
        <v>207</v>
      </c>
      <c r="E283" s="33"/>
      <c r="F283" s="164" t="s">
        <v>496</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207</v>
      </c>
      <c r="AU283" s="18" t="s">
        <v>213</v>
      </c>
    </row>
    <row r="284" spans="1:65" s="2" customFormat="1" ht="33" customHeight="1">
      <c r="A284" s="33"/>
      <c r="B284" s="149"/>
      <c r="C284" s="150" t="s">
        <v>497</v>
      </c>
      <c r="D284" s="150" t="s">
        <v>202</v>
      </c>
      <c r="E284" s="151" t="s">
        <v>498</v>
      </c>
      <c r="F284" s="152" t="s">
        <v>499</v>
      </c>
      <c r="G284" s="153" t="s">
        <v>332</v>
      </c>
      <c r="H284" s="154">
        <v>1397.69</v>
      </c>
      <c r="I284" s="155"/>
      <c r="J284" s="156">
        <f>ROUND(I284*H284,2)</f>
        <v>0</v>
      </c>
      <c r="K284" s="152" t="s">
        <v>333</v>
      </c>
      <c r="L284" s="34"/>
      <c r="M284" s="157" t="s">
        <v>1</v>
      </c>
      <c r="N284" s="158" t="s">
        <v>46</v>
      </c>
      <c r="O284" s="59"/>
      <c r="P284" s="159">
        <f>O284*H284</f>
        <v>0</v>
      </c>
      <c r="Q284" s="159">
        <v>1.2999999999999999E-4</v>
      </c>
      <c r="R284" s="159">
        <f>Q284*H284</f>
        <v>0.18169969999999999</v>
      </c>
      <c r="S284" s="159">
        <v>0</v>
      </c>
      <c r="T284" s="160">
        <f>S284*H284</f>
        <v>0</v>
      </c>
      <c r="U284" s="33"/>
      <c r="V284" s="33"/>
      <c r="W284" s="33"/>
      <c r="X284" s="33"/>
      <c r="Y284" s="33"/>
      <c r="Z284" s="33"/>
      <c r="AA284" s="33"/>
      <c r="AB284" s="33"/>
      <c r="AC284" s="33"/>
      <c r="AD284" s="33"/>
      <c r="AE284" s="33"/>
      <c r="AR284" s="161" t="s">
        <v>198</v>
      </c>
      <c r="AT284" s="161" t="s">
        <v>202</v>
      </c>
      <c r="AU284" s="161" t="s">
        <v>213</v>
      </c>
      <c r="AY284" s="18" t="s">
        <v>199</v>
      </c>
      <c r="BE284" s="162">
        <f>IF(N284="základní",J284,0)</f>
        <v>0</v>
      </c>
      <c r="BF284" s="162">
        <f>IF(N284="snížená",J284,0)</f>
        <v>0</v>
      </c>
      <c r="BG284" s="162">
        <f>IF(N284="zákl. přenesená",J284,0)</f>
        <v>0</v>
      </c>
      <c r="BH284" s="162">
        <f>IF(N284="sníž. přenesená",J284,0)</f>
        <v>0</v>
      </c>
      <c r="BI284" s="162">
        <f>IF(N284="nulová",J284,0)</f>
        <v>0</v>
      </c>
      <c r="BJ284" s="18" t="s">
        <v>88</v>
      </c>
      <c r="BK284" s="162">
        <f>ROUND(I284*H284,2)</f>
        <v>0</v>
      </c>
      <c r="BL284" s="18" t="s">
        <v>198</v>
      </c>
      <c r="BM284" s="161" t="s">
        <v>500</v>
      </c>
    </row>
    <row r="285" spans="1:65" s="2" customFormat="1" ht="19.2">
      <c r="A285" s="33"/>
      <c r="B285" s="34"/>
      <c r="C285" s="33"/>
      <c r="D285" s="163" t="s">
        <v>207</v>
      </c>
      <c r="E285" s="33"/>
      <c r="F285" s="164" t="s">
        <v>501</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207</v>
      </c>
      <c r="AU285" s="18" t="s">
        <v>213</v>
      </c>
    </row>
    <row r="286" spans="1:65" s="13" customFormat="1" ht="10.199999999999999">
      <c r="B286" s="172"/>
      <c r="D286" s="163" t="s">
        <v>336</v>
      </c>
      <c r="E286" s="173" t="s">
        <v>1</v>
      </c>
      <c r="F286" s="174" t="s">
        <v>502</v>
      </c>
      <c r="H286" s="173" t="s">
        <v>1</v>
      </c>
      <c r="I286" s="175"/>
      <c r="L286" s="172"/>
      <c r="M286" s="176"/>
      <c r="N286" s="177"/>
      <c r="O286" s="177"/>
      <c r="P286" s="177"/>
      <c r="Q286" s="177"/>
      <c r="R286" s="177"/>
      <c r="S286" s="177"/>
      <c r="T286" s="178"/>
      <c r="AT286" s="173" t="s">
        <v>336</v>
      </c>
      <c r="AU286" s="173" t="s">
        <v>213</v>
      </c>
      <c r="AV286" s="13" t="s">
        <v>88</v>
      </c>
      <c r="AW286" s="13" t="s">
        <v>36</v>
      </c>
      <c r="AX286" s="13" t="s">
        <v>81</v>
      </c>
      <c r="AY286" s="173" t="s">
        <v>199</v>
      </c>
    </row>
    <row r="287" spans="1:65" s="14" customFormat="1" ht="10.199999999999999">
      <c r="B287" s="179"/>
      <c r="D287" s="163" t="s">
        <v>336</v>
      </c>
      <c r="E287" s="180" t="s">
        <v>1</v>
      </c>
      <c r="F287" s="181" t="s">
        <v>503</v>
      </c>
      <c r="H287" s="182">
        <v>515.79</v>
      </c>
      <c r="I287" s="183"/>
      <c r="L287" s="179"/>
      <c r="M287" s="184"/>
      <c r="N287" s="185"/>
      <c r="O287" s="185"/>
      <c r="P287" s="185"/>
      <c r="Q287" s="185"/>
      <c r="R287" s="185"/>
      <c r="S287" s="185"/>
      <c r="T287" s="186"/>
      <c r="AT287" s="180" t="s">
        <v>336</v>
      </c>
      <c r="AU287" s="180" t="s">
        <v>213</v>
      </c>
      <c r="AV287" s="14" t="s">
        <v>90</v>
      </c>
      <c r="AW287" s="14" t="s">
        <v>36</v>
      </c>
      <c r="AX287" s="14" t="s">
        <v>81</v>
      </c>
      <c r="AY287" s="180" t="s">
        <v>199</v>
      </c>
    </row>
    <row r="288" spans="1:65" s="13" customFormat="1" ht="10.199999999999999">
      <c r="B288" s="172"/>
      <c r="D288" s="163" t="s">
        <v>336</v>
      </c>
      <c r="E288" s="173" t="s">
        <v>1</v>
      </c>
      <c r="F288" s="174" t="s">
        <v>504</v>
      </c>
      <c r="H288" s="173" t="s">
        <v>1</v>
      </c>
      <c r="I288" s="175"/>
      <c r="L288" s="172"/>
      <c r="M288" s="176"/>
      <c r="N288" s="177"/>
      <c r="O288" s="177"/>
      <c r="P288" s="177"/>
      <c r="Q288" s="177"/>
      <c r="R288" s="177"/>
      <c r="S288" s="177"/>
      <c r="T288" s="178"/>
      <c r="AT288" s="173" t="s">
        <v>336</v>
      </c>
      <c r="AU288" s="173" t="s">
        <v>213</v>
      </c>
      <c r="AV288" s="13" t="s">
        <v>88</v>
      </c>
      <c r="AW288" s="13" t="s">
        <v>36</v>
      </c>
      <c r="AX288" s="13" t="s">
        <v>81</v>
      </c>
      <c r="AY288" s="173" t="s">
        <v>199</v>
      </c>
    </row>
    <row r="289" spans="1:65" s="14" customFormat="1" ht="10.199999999999999">
      <c r="B289" s="179"/>
      <c r="D289" s="163" t="s">
        <v>336</v>
      </c>
      <c r="E289" s="180" t="s">
        <v>1</v>
      </c>
      <c r="F289" s="181" t="s">
        <v>505</v>
      </c>
      <c r="H289" s="182">
        <v>54.93</v>
      </c>
      <c r="I289" s="183"/>
      <c r="L289" s="179"/>
      <c r="M289" s="184"/>
      <c r="N289" s="185"/>
      <c r="O289" s="185"/>
      <c r="P289" s="185"/>
      <c r="Q289" s="185"/>
      <c r="R289" s="185"/>
      <c r="S289" s="185"/>
      <c r="T289" s="186"/>
      <c r="AT289" s="180" t="s">
        <v>336</v>
      </c>
      <c r="AU289" s="180" t="s">
        <v>213</v>
      </c>
      <c r="AV289" s="14" t="s">
        <v>90</v>
      </c>
      <c r="AW289" s="14" t="s">
        <v>36</v>
      </c>
      <c r="AX289" s="14" t="s">
        <v>81</v>
      </c>
      <c r="AY289" s="180" t="s">
        <v>199</v>
      </c>
    </row>
    <row r="290" spans="1:65" s="13" customFormat="1" ht="10.199999999999999">
      <c r="B290" s="172"/>
      <c r="D290" s="163" t="s">
        <v>336</v>
      </c>
      <c r="E290" s="173" t="s">
        <v>1</v>
      </c>
      <c r="F290" s="174" t="s">
        <v>506</v>
      </c>
      <c r="H290" s="173" t="s">
        <v>1</v>
      </c>
      <c r="I290" s="175"/>
      <c r="L290" s="172"/>
      <c r="M290" s="176"/>
      <c r="N290" s="177"/>
      <c r="O290" s="177"/>
      <c r="P290" s="177"/>
      <c r="Q290" s="177"/>
      <c r="R290" s="177"/>
      <c r="S290" s="177"/>
      <c r="T290" s="178"/>
      <c r="AT290" s="173" t="s">
        <v>336</v>
      </c>
      <c r="AU290" s="173" t="s">
        <v>213</v>
      </c>
      <c r="AV290" s="13" t="s">
        <v>88</v>
      </c>
      <c r="AW290" s="13" t="s">
        <v>36</v>
      </c>
      <c r="AX290" s="13" t="s">
        <v>81</v>
      </c>
      <c r="AY290" s="173" t="s">
        <v>199</v>
      </c>
    </row>
    <row r="291" spans="1:65" s="14" customFormat="1" ht="10.199999999999999">
      <c r="B291" s="179"/>
      <c r="D291" s="163" t="s">
        <v>336</v>
      </c>
      <c r="E291" s="180" t="s">
        <v>1</v>
      </c>
      <c r="F291" s="181" t="s">
        <v>507</v>
      </c>
      <c r="H291" s="182">
        <v>160.49</v>
      </c>
      <c r="I291" s="183"/>
      <c r="L291" s="179"/>
      <c r="M291" s="184"/>
      <c r="N291" s="185"/>
      <c r="O291" s="185"/>
      <c r="P291" s="185"/>
      <c r="Q291" s="185"/>
      <c r="R291" s="185"/>
      <c r="S291" s="185"/>
      <c r="T291" s="186"/>
      <c r="AT291" s="180" t="s">
        <v>336</v>
      </c>
      <c r="AU291" s="180" t="s">
        <v>213</v>
      </c>
      <c r="AV291" s="14" t="s">
        <v>90</v>
      </c>
      <c r="AW291" s="14" t="s">
        <v>36</v>
      </c>
      <c r="AX291" s="14" t="s">
        <v>81</v>
      </c>
      <c r="AY291" s="180" t="s">
        <v>199</v>
      </c>
    </row>
    <row r="292" spans="1:65" s="13" customFormat="1" ht="10.199999999999999">
      <c r="B292" s="172"/>
      <c r="D292" s="163" t="s">
        <v>336</v>
      </c>
      <c r="E292" s="173" t="s">
        <v>1</v>
      </c>
      <c r="F292" s="174" t="s">
        <v>508</v>
      </c>
      <c r="H292" s="173" t="s">
        <v>1</v>
      </c>
      <c r="I292" s="175"/>
      <c r="L292" s="172"/>
      <c r="M292" s="176"/>
      <c r="N292" s="177"/>
      <c r="O292" s="177"/>
      <c r="P292" s="177"/>
      <c r="Q292" s="177"/>
      <c r="R292" s="177"/>
      <c r="S292" s="177"/>
      <c r="T292" s="178"/>
      <c r="AT292" s="173" t="s">
        <v>336</v>
      </c>
      <c r="AU292" s="173" t="s">
        <v>213</v>
      </c>
      <c r="AV292" s="13" t="s">
        <v>88</v>
      </c>
      <c r="AW292" s="13" t="s">
        <v>36</v>
      </c>
      <c r="AX292" s="13" t="s">
        <v>81</v>
      </c>
      <c r="AY292" s="173" t="s">
        <v>199</v>
      </c>
    </row>
    <row r="293" spans="1:65" s="14" customFormat="1" ht="20.399999999999999">
      <c r="B293" s="179"/>
      <c r="D293" s="163" t="s">
        <v>336</v>
      </c>
      <c r="E293" s="180" t="s">
        <v>1</v>
      </c>
      <c r="F293" s="181" t="s">
        <v>509</v>
      </c>
      <c r="H293" s="182">
        <v>272.23</v>
      </c>
      <c r="I293" s="183"/>
      <c r="L293" s="179"/>
      <c r="M293" s="184"/>
      <c r="N293" s="185"/>
      <c r="O293" s="185"/>
      <c r="P293" s="185"/>
      <c r="Q293" s="185"/>
      <c r="R293" s="185"/>
      <c r="S293" s="185"/>
      <c r="T293" s="186"/>
      <c r="AT293" s="180" t="s">
        <v>336</v>
      </c>
      <c r="AU293" s="180" t="s">
        <v>213</v>
      </c>
      <c r="AV293" s="14" t="s">
        <v>90</v>
      </c>
      <c r="AW293" s="14" t="s">
        <v>36</v>
      </c>
      <c r="AX293" s="14" t="s">
        <v>81</v>
      </c>
      <c r="AY293" s="180" t="s">
        <v>199</v>
      </c>
    </row>
    <row r="294" spans="1:65" s="13" customFormat="1" ht="10.199999999999999">
      <c r="B294" s="172"/>
      <c r="D294" s="163" t="s">
        <v>336</v>
      </c>
      <c r="E294" s="173" t="s">
        <v>1</v>
      </c>
      <c r="F294" s="174" t="s">
        <v>510</v>
      </c>
      <c r="H294" s="173" t="s">
        <v>1</v>
      </c>
      <c r="I294" s="175"/>
      <c r="L294" s="172"/>
      <c r="M294" s="176"/>
      <c r="N294" s="177"/>
      <c r="O294" s="177"/>
      <c r="P294" s="177"/>
      <c r="Q294" s="177"/>
      <c r="R294" s="177"/>
      <c r="S294" s="177"/>
      <c r="T294" s="178"/>
      <c r="AT294" s="173" t="s">
        <v>336</v>
      </c>
      <c r="AU294" s="173" t="s">
        <v>213</v>
      </c>
      <c r="AV294" s="13" t="s">
        <v>88</v>
      </c>
      <c r="AW294" s="13" t="s">
        <v>36</v>
      </c>
      <c r="AX294" s="13" t="s">
        <v>81</v>
      </c>
      <c r="AY294" s="173" t="s">
        <v>199</v>
      </c>
    </row>
    <row r="295" spans="1:65" s="14" customFormat="1" ht="20.399999999999999">
      <c r="B295" s="179"/>
      <c r="D295" s="163" t="s">
        <v>336</v>
      </c>
      <c r="E295" s="180" t="s">
        <v>1</v>
      </c>
      <c r="F295" s="181" t="s">
        <v>511</v>
      </c>
      <c r="H295" s="182">
        <v>160.66999999999999</v>
      </c>
      <c r="I295" s="183"/>
      <c r="L295" s="179"/>
      <c r="M295" s="184"/>
      <c r="N295" s="185"/>
      <c r="O295" s="185"/>
      <c r="P295" s="185"/>
      <c r="Q295" s="185"/>
      <c r="R295" s="185"/>
      <c r="S295" s="185"/>
      <c r="T295" s="186"/>
      <c r="AT295" s="180" t="s">
        <v>336</v>
      </c>
      <c r="AU295" s="180" t="s">
        <v>213</v>
      </c>
      <c r="AV295" s="14" t="s">
        <v>90</v>
      </c>
      <c r="AW295" s="14" t="s">
        <v>36</v>
      </c>
      <c r="AX295" s="14" t="s">
        <v>81</v>
      </c>
      <c r="AY295" s="180" t="s">
        <v>199</v>
      </c>
    </row>
    <row r="296" spans="1:65" s="13" customFormat="1" ht="10.199999999999999">
      <c r="B296" s="172"/>
      <c r="D296" s="163" t="s">
        <v>336</v>
      </c>
      <c r="E296" s="173" t="s">
        <v>1</v>
      </c>
      <c r="F296" s="174" t="s">
        <v>512</v>
      </c>
      <c r="H296" s="173" t="s">
        <v>1</v>
      </c>
      <c r="I296" s="175"/>
      <c r="L296" s="172"/>
      <c r="M296" s="176"/>
      <c r="N296" s="177"/>
      <c r="O296" s="177"/>
      <c r="P296" s="177"/>
      <c r="Q296" s="177"/>
      <c r="R296" s="177"/>
      <c r="S296" s="177"/>
      <c r="T296" s="178"/>
      <c r="AT296" s="173" t="s">
        <v>336</v>
      </c>
      <c r="AU296" s="173" t="s">
        <v>213</v>
      </c>
      <c r="AV296" s="13" t="s">
        <v>88</v>
      </c>
      <c r="AW296" s="13" t="s">
        <v>36</v>
      </c>
      <c r="AX296" s="13" t="s">
        <v>81</v>
      </c>
      <c r="AY296" s="173" t="s">
        <v>199</v>
      </c>
    </row>
    <row r="297" spans="1:65" s="14" customFormat="1" ht="10.199999999999999">
      <c r="B297" s="179"/>
      <c r="D297" s="163" t="s">
        <v>336</v>
      </c>
      <c r="E297" s="180" t="s">
        <v>1</v>
      </c>
      <c r="F297" s="181" t="s">
        <v>513</v>
      </c>
      <c r="H297" s="182">
        <v>101.36</v>
      </c>
      <c r="I297" s="183"/>
      <c r="L297" s="179"/>
      <c r="M297" s="184"/>
      <c r="N297" s="185"/>
      <c r="O297" s="185"/>
      <c r="P297" s="185"/>
      <c r="Q297" s="185"/>
      <c r="R297" s="185"/>
      <c r="S297" s="185"/>
      <c r="T297" s="186"/>
      <c r="AT297" s="180" t="s">
        <v>336</v>
      </c>
      <c r="AU297" s="180" t="s">
        <v>213</v>
      </c>
      <c r="AV297" s="14" t="s">
        <v>90</v>
      </c>
      <c r="AW297" s="14" t="s">
        <v>36</v>
      </c>
      <c r="AX297" s="14" t="s">
        <v>81</v>
      </c>
      <c r="AY297" s="180" t="s">
        <v>199</v>
      </c>
    </row>
    <row r="298" spans="1:65" s="13" customFormat="1" ht="10.199999999999999">
      <c r="B298" s="172"/>
      <c r="D298" s="163" t="s">
        <v>336</v>
      </c>
      <c r="E298" s="173" t="s">
        <v>1</v>
      </c>
      <c r="F298" s="174" t="s">
        <v>514</v>
      </c>
      <c r="H298" s="173" t="s">
        <v>1</v>
      </c>
      <c r="I298" s="175"/>
      <c r="L298" s="172"/>
      <c r="M298" s="176"/>
      <c r="N298" s="177"/>
      <c r="O298" s="177"/>
      <c r="P298" s="177"/>
      <c r="Q298" s="177"/>
      <c r="R298" s="177"/>
      <c r="S298" s="177"/>
      <c r="T298" s="178"/>
      <c r="AT298" s="173" t="s">
        <v>336</v>
      </c>
      <c r="AU298" s="173" t="s">
        <v>213</v>
      </c>
      <c r="AV298" s="13" t="s">
        <v>88</v>
      </c>
      <c r="AW298" s="13" t="s">
        <v>36</v>
      </c>
      <c r="AX298" s="13" t="s">
        <v>81</v>
      </c>
      <c r="AY298" s="173" t="s">
        <v>199</v>
      </c>
    </row>
    <row r="299" spans="1:65" s="14" customFormat="1" ht="10.199999999999999">
      <c r="B299" s="179"/>
      <c r="D299" s="163" t="s">
        <v>336</v>
      </c>
      <c r="E299" s="180" t="s">
        <v>1</v>
      </c>
      <c r="F299" s="181" t="s">
        <v>515</v>
      </c>
      <c r="H299" s="182">
        <v>132.22</v>
      </c>
      <c r="I299" s="183"/>
      <c r="L299" s="179"/>
      <c r="M299" s="184"/>
      <c r="N299" s="185"/>
      <c r="O299" s="185"/>
      <c r="P299" s="185"/>
      <c r="Q299" s="185"/>
      <c r="R299" s="185"/>
      <c r="S299" s="185"/>
      <c r="T299" s="186"/>
      <c r="AT299" s="180" t="s">
        <v>336</v>
      </c>
      <c r="AU299" s="180" t="s">
        <v>213</v>
      </c>
      <c r="AV299" s="14" t="s">
        <v>90</v>
      </c>
      <c r="AW299" s="14" t="s">
        <v>36</v>
      </c>
      <c r="AX299" s="14" t="s">
        <v>81</v>
      </c>
      <c r="AY299" s="180" t="s">
        <v>199</v>
      </c>
    </row>
    <row r="300" spans="1:65" s="15" customFormat="1" ht="10.199999999999999">
      <c r="B300" s="187"/>
      <c r="D300" s="163" t="s">
        <v>336</v>
      </c>
      <c r="E300" s="188" t="s">
        <v>1</v>
      </c>
      <c r="F300" s="189" t="s">
        <v>339</v>
      </c>
      <c r="H300" s="190">
        <v>1397.69</v>
      </c>
      <c r="I300" s="191"/>
      <c r="L300" s="187"/>
      <c r="M300" s="192"/>
      <c r="N300" s="193"/>
      <c r="O300" s="193"/>
      <c r="P300" s="193"/>
      <c r="Q300" s="193"/>
      <c r="R300" s="193"/>
      <c r="S300" s="193"/>
      <c r="T300" s="194"/>
      <c r="AT300" s="188" t="s">
        <v>336</v>
      </c>
      <c r="AU300" s="188" t="s">
        <v>213</v>
      </c>
      <c r="AV300" s="15" t="s">
        <v>198</v>
      </c>
      <c r="AW300" s="15" t="s">
        <v>36</v>
      </c>
      <c r="AX300" s="15" t="s">
        <v>88</v>
      </c>
      <c r="AY300" s="188" t="s">
        <v>199</v>
      </c>
    </row>
    <row r="301" spans="1:65" s="12" customFormat="1" ht="20.85" customHeight="1">
      <c r="B301" s="136"/>
      <c r="D301" s="137" t="s">
        <v>80</v>
      </c>
      <c r="E301" s="147" t="s">
        <v>516</v>
      </c>
      <c r="F301" s="147" t="s">
        <v>517</v>
      </c>
      <c r="I301" s="139"/>
      <c r="J301" s="148">
        <f>BK301</f>
        <v>0</v>
      </c>
      <c r="L301" s="136"/>
      <c r="M301" s="141"/>
      <c r="N301" s="142"/>
      <c r="O301" s="142"/>
      <c r="P301" s="143">
        <f>SUM(P302:P797)</f>
        <v>0</v>
      </c>
      <c r="Q301" s="142"/>
      <c r="R301" s="143">
        <f>SUM(R302:R797)</f>
        <v>0.51675000000000004</v>
      </c>
      <c r="S301" s="142"/>
      <c r="T301" s="144">
        <f>SUM(T302:T797)</f>
        <v>291.55424000000005</v>
      </c>
      <c r="AR301" s="137" t="s">
        <v>88</v>
      </c>
      <c r="AT301" s="145" t="s">
        <v>80</v>
      </c>
      <c r="AU301" s="145" t="s">
        <v>90</v>
      </c>
      <c r="AY301" s="137" t="s">
        <v>199</v>
      </c>
      <c r="BK301" s="146">
        <f>SUM(BK302:BK797)</f>
        <v>0</v>
      </c>
    </row>
    <row r="302" spans="1:65" s="2" customFormat="1" ht="24.15" customHeight="1">
      <c r="A302" s="33"/>
      <c r="B302" s="149"/>
      <c r="C302" s="150" t="s">
        <v>518</v>
      </c>
      <c r="D302" s="150" t="s">
        <v>202</v>
      </c>
      <c r="E302" s="151" t="s">
        <v>519</v>
      </c>
      <c r="F302" s="152" t="s">
        <v>520</v>
      </c>
      <c r="G302" s="153" t="s">
        <v>205</v>
      </c>
      <c r="H302" s="154">
        <v>1</v>
      </c>
      <c r="I302" s="155"/>
      <c r="J302" s="156">
        <f>ROUND(I302*H302,2)</f>
        <v>0</v>
      </c>
      <c r="K302" s="152" t="s">
        <v>1</v>
      </c>
      <c r="L302" s="34"/>
      <c r="M302" s="157" t="s">
        <v>1</v>
      </c>
      <c r="N302" s="158" t="s">
        <v>46</v>
      </c>
      <c r="O302" s="59"/>
      <c r="P302" s="159">
        <f>O302*H302</f>
        <v>0</v>
      </c>
      <c r="Q302" s="159">
        <v>0</v>
      </c>
      <c r="R302" s="159">
        <f>Q302*H302</f>
        <v>0</v>
      </c>
      <c r="S302" s="159">
        <v>0</v>
      </c>
      <c r="T302" s="160">
        <f>S302*H302</f>
        <v>0</v>
      </c>
      <c r="U302" s="33"/>
      <c r="V302" s="33"/>
      <c r="W302" s="33"/>
      <c r="X302" s="33"/>
      <c r="Y302" s="33"/>
      <c r="Z302" s="33"/>
      <c r="AA302" s="33"/>
      <c r="AB302" s="33"/>
      <c r="AC302" s="33"/>
      <c r="AD302" s="33"/>
      <c r="AE302" s="33"/>
      <c r="AR302" s="161" t="s">
        <v>198</v>
      </c>
      <c r="AT302" s="161" t="s">
        <v>202</v>
      </c>
      <c r="AU302" s="161" t="s">
        <v>213</v>
      </c>
      <c r="AY302" s="18" t="s">
        <v>199</v>
      </c>
      <c r="BE302" s="162">
        <f>IF(N302="základní",J302,0)</f>
        <v>0</v>
      </c>
      <c r="BF302" s="162">
        <f>IF(N302="snížená",J302,0)</f>
        <v>0</v>
      </c>
      <c r="BG302" s="162">
        <f>IF(N302="zákl. přenesená",J302,0)</f>
        <v>0</v>
      </c>
      <c r="BH302" s="162">
        <f>IF(N302="sníž. přenesená",J302,0)</f>
        <v>0</v>
      </c>
      <c r="BI302" s="162">
        <f>IF(N302="nulová",J302,0)</f>
        <v>0</v>
      </c>
      <c r="BJ302" s="18" t="s">
        <v>88</v>
      </c>
      <c r="BK302" s="162">
        <f>ROUND(I302*H302,2)</f>
        <v>0</v>
      </c>
      <c r="BL302" s="18" t="s">
        <v>198</v>
      </c>
      <c r="BM302" s="161" t="s">
        <v>521</v>
      </c>
    </row>
    <row r="303" spans="1:65" s="2" customFormat="1" ht="19.2">
      <c r="A303" s="33"/>
      <c r="B303" s="34"/>
      <c r="C303" s="33"/>
      <c r="D303" s="163" t="s">
        <v>207</v>
      </c>
      <c r="E303" s="33"/>
      <c r="F303" s="164" t="s">
        <v>520</v>
      </c>
      <c r="G303" s="33"/>
      <c r="H303" s="33"/>
      <c r="I303" s="165"/>
      <c r="J303" s="33"/>
      <c r="K303" s="33"/>
      <c r="L303" s="34"/>
      <c r="M303" s="166"/>
      <c r="N303" s="167"/>
      <c r="O303" s="59"/>
      <c r="P303" s="59"/>
      <c r="Q303" s="59"/>
      <c r="R303" s="59"/>
      <c r="S303" s="59"/>
      <c r="T303" s="60"/>
      <c r="U303" s="33"/>
      <c r="V303" s="33"/>
      <c r="W303" s="33"/>
      <c r="X303" s="33"/>
      <c r="Y303" s="33"/>
      <c r="Z303" s="33"/>
      <c r="AA303" s="33"/>
      <c r="AB303" s="33"/>
      <c r="AC303" s="33"/>
      <c r="AD303" s="33"/>
      <c r="AE303" s="33"/>
      <c r="AT303" s="18" t="s">
        <v>207</v>
      </c>
      <c r="AU303" s="18" t="s">
        <v>213</v>
      </c>
    </row>
    <row r="304" spans="1:65" s="2" customFormat="1" ht="16.5" customHeight="1">
      <c r="A304" s="33"/>
      <c r="B304" s="149"/>
      <c r="C304" s="150" t="s">
        <v>522</v>
      </c>
      <c r="D304" s="150" t="s">
        <v>202</v>
      </c>
      <c r="E304" s="151" t="s">
        <v>523</v>
      </c>
      <c r="F304" s="152" t="s">
        <v>524</v>
      </c>
      <c r="G304" s="153" t="s">
        <v>205</v>
      </c>
      <c r="H304" s="154">
        <v>1</v>
      </c>
      <c r="I304" s="155"/>
      <c r="J304" s="156">
        <f>ROUND(I304*H304,2)</f>
        <v>0</v>
      </c>
      <c r="K304" s="152" t="s">
        <v>1</v>
      </c>
      <c r="L304" s="34"/>
      <c r="M304" s="157" t="s">
        <v>1</v>
      </c>
      <c r="N304" s="158" t="s">
        <v>46</v>
      </c>
      <c r="O304" s="59"/>
      <c r="P304" s="159">
        <f>O304*H304</f>
        <v>0</v>
      </c>
      <c r="Q304" s="159">
        <v>0</v>
      </c>
      <c r="R304" s="159">
        <f>Q304*H304</f>
        <v>0</v>
      </c>
      <c r="S304" s="159">
        <v>1</v>
      </c>
      <c r="T304" s="160">
        <f>S304*H304</f>
        <v>1</v>
      </c>
      <c r="U304" s="33"/>
      <c r="V304" s="33"/>
      <c r="W304" s="33"/>
      <c r="X304" s="33"/>
      <c r="Y304" s="33"/>
      <c r="Z304" s="33"/>
      <c r="AA304" s="33"/>
      <c r="AB304" s="33"/>
      <c r="AC304" s="33"/>
      <c r="AD304" s="33"/>
      <c r="AE304" s="33"/>
      <c r="AR304" s="161" t="s">
        <v>198</v>
      </c>
      <c r="AT304" s="161" t="s">
        <v>202</v>
      </c>
      <c r="AU304" s="161" t="s">
        <v>213</v>
      </c>
      <c r="AY304" s="18" t="s">
        <v>199</v>
      </c>
      <c r="BE304" s="162">
        <f>IF(N304="základní",J304,0)</f>
        <v>0</v>
      </c>
      <c r="BF304" s="162">
        <f>IF(N304="snížená",J304,0)</f>
        <v>0</v>
      </c>
      <c r="BG304" s="162">
        <f>IF(N304="zákl. přenesená",J304,0)</f>
        <v>0</v>
      </c>
      <c r="BH304" s="162">
        <f>IF(N304="sníž. přenesená",J304,0)</f>
        <v>0</v>
      </c>
      <c r="BI304" s="162">
        <f>IF(N304="nulová",J304,0)</f>
        <v>0</v>
      </c>
      <c r="BJ304" s="18" t="s">
        <v>88</v>
      </c>
      <c r="BK304" s="162">
        <f>ROUND(I304*H304,2)</f>
        <v>0</v>
      </c>
      <c r="BL304" s="18" t="s">
        <v>198</v>
      </c>
      <c r="BM304" s="161" t="s">
        <v>525</v>
      </c>
    </row>
    <row r="305" spans="1:65" s="2" customFormat="1" ht="10.199999999999999">
      <c r="A305" s="33"/>
      <c r="B305" s="34"/>
      <c r="C305" s="33"/>
      <c r="D305" s="163" t="s">
        <v>207</v>
      </c>
      <c r="E305" s="33"/>
      <c r="F305" s="164" t="s">
        <v>524</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207</v>
      </c>
      <c r="AU305" s="18" t="s">
        <v>213</v>
      </c>
    </row>
    <row r="306" spans="1:65" s="2" customFormat="1" ht="24.15" customHeight="1">
      <c r="A306" s="33"/>
      <c r="B306" s="149"/>
      <c r="C306" s="150" t="s">
        <v>526</v>
      </c>
      <c r="D306" s="150" t="s">
        <v>202</v>
      </c>
      <c r="E306" s="151" t="s">
        <v>527</v>
      </c>
      <c r="F306" s="152" t="s">
        <v>528</v>
      </c>
      <c r="G306" s="153" t="s">
        <v>529</v>
      </c>
      <c r="H306" s="154">
        <v>1</v>
      </c>
      <c r="I306" s="155"/>
      <c r="J306" s="156">
        <f>ROUND(I306*H306,2)</f>
        <v>0</v>
      </c>
      <c r="K306" s="152" t="s">
        <v>1</v>
      </c>
      <c r="L306" s="34"/>
      <c r="M306" s="157" t="s">
        <v>1</v>
      </c>
      <c r="N306" s="158" t="s">
        <v>46</v>
      </c>
      <c r="O306" s="59"/>
      <c r="P306" s="159">
        <f>O306*H306</f>
        <v>0</v>
      </c>
      <c r="Q306" s="159">
        <v>0</v>
      </c>
      <c r="R306" s="159">
        <f>Q306*H306</f>
        <v>0</v>
      </c>
      <c r="S306" s="159">
        <v>1</v>
      </c>
      <c r="T306" s="160">
        <f>S306*H306</f>
        <v>1</v>
      </c>
      <c r="U306" s="33"/>
      <c r="V306" s="33"/>
      <c r="W306" s="33"/>
      <c r="X306" s="33"/>
      <c r="Y306" s="33"/>
      <c r="Z306" s="33"/>
      <c r="AA306" s="33"/>
      <c r="AB306" s="33"/>
      <c r="AC306" s="33"/>
      <c r="AD306" s="33"/>
      <c r="AE306" s="33"/>
      <c r="AR306" s="161" t="s">
        <v>198</v>
      </c>
      <c r="AT306" s="161" t="s">
        <v>202</v>
      </c>
      <c r="AU306" s="161" t="s">
        <v>213</v>
      </c>
      <c r="AY306" s="18" t="s">
        <v>199</v>
      </c>
      <c r="BE306" s="162">
        <f>IF(N306="základní",J306,0)</f>
        <v>0</v>
      </c>
      <c r="BF306" s="162">
        <f>IF(N306="snížená",J306,0)</f>
        <v>0</v>
      </c>
      <c r="BG306" s="162">
        <f>IF(N306="zákl. přenesená",J306,0)</f>
        <v>0</v>
      </c>
      <c r="BH306" s="162">
        <f>IF(N306="sníž. přenesená",J306,0)</f>
        <v>0</v>
      </c>
      <c r="BI306" s="162">
        <f>IF(N306="nulová",J306,0)</f>
        <v>0</v>
      </c>
      <c r="BJ306" s="18" t="s">
        <v>88</v>
      </c>
      <c r="BK306" s="162">
        <f>ROUND(I306*H306,2)</f>
        <v>0</v>
      </c>
      <c r="BL306" s="18" t="s">
        <v>198</v>
      </c>
      <c r="BM306" s="161" t="s">
        <v>530</v>
      </c>
    </row>
    <row r="307" spans="1:65" s="2" customFormat="1" ht="21.75" customHeight="1">
      <c r="A307" s="33"/>
      <c r="B307" s="149"/>
      <c r="C307" s="150" t="s">
        <v>531</v>
      </c>
      <c r="D307" s="150" t="s">
        <v>202</v>
      </c>
      <c r="E307" s="151" t="s">
        <v>532</v>
      </c>
      <c r="F307" s="152" t="s">
        <v>533</v>
      </c>
      <c r="G307" s="153" t="s">
        <v>383</v>
      </c>
      <c r="H307" s="154">
        <v>1.21</v>
      </c>
      <c r="I307" s="155"/>
      <c r="J307" s="156">
        <f>ROUND(I307*H307,2)</f>
        <v>0</v>
      </c>
      <c r="K307" s="152" t="s">
        <v>333</v>
      </c>
      <c r="L307" s="34"/>
      <c r="M307" s="157" t="s">
        <v>1</v>
      </c>
      <c r="N307" s="158" t="s">
        <v>46</v>
      </c>
      <c r="O307" s="59"/>
      <c r="P307" s="159">
        <f>O307*H307</f>
        <v>0</v>
      </c>
      <c r="Q307" s="159">
        <v>0</v>
      </c>
      <c r="R307" s="159">
        <f>Q307*H307</f>
        <v>0</v>
      </c>
      <c r="S307" s="159">
        <v>1.671</v>
      </c>
      <c r="T307" s="160">
        <f>S307*H307</f>
        <v>2.0219100000000001</v>
      </c>
      <c r="U307" s="33"/>
      <c r="V307" s="33"/>
      <c r="W307" s="33"/>
      <c r="X307" s="33"/>
      <c r="Y307" s="33"/>
      <c r="Z307" s="33"/>
      <c r="AA307" s="33"/>
      <c r="AB307" s="33"/>
      <c r="AC307" s="33"/>
      <c r="AD307" s="33"/>
      <c r="AE307" s="33"/>
      <c r="AR307" s="161" t="s">
        <v>198</v>
      </c>
      <c r="AT307" s="161" t="s">
        <v>202</v>
      </c>
      <c r="AU307" s="161" t="s">
        <v>213</v>
      </c>
      <c r="AY307" s="18" t="s">
        <v>199</v>
      </c>
      <c r="BE307" s="162">
        <f>IF(N307="základní",J307,0)</f>
        <v>0</v>
      </c>
      <c r="BF307" s="162">
        <f>IF(N307="snížená",J307,0)</f>
        <v>0</v>
      </c>
      <c r="BG307" s="162">
        <f>IF(N307="zákl. přenesená",J307,0)</f>
        <v>0</v>
      </c>
      <c r="BH307" s="162">
        <f>IF(N307="sníž. přenesená",J307,0)</f>
        <v>0</v>
      </c>
      <c r="BI307" s="162">
        <f>IF(N307="nulová",J307,0)</f>
        <v>0</v>
      </c>
      <c r="BJ307" s="18" t="s">
        <v>88</v>
      </c>
      <c r="BK307" s="162">
        <f>ROUND(I307*H307,2)</f>
        <v>0</v>
      </c>
      <c r="BL307" s="18" t="s">
        <v>198</v>
      </c>
      <c r="BM307" s="161" t="s">
        <v>534</v>
      </c>
    </row>
    <row r="308" spans="1:65" s="2" customFormat="1" ht="28.8">
      <c r="A308" s="33"/>
      <c r="B308" s="34"/>
      <c r="C308" s="33"/>
      <c r="D308" s="163" t="s">
        <v>207</v>
      </c>
      <c r="E308" s="33"/>
      <c r="F308" s="164" t="s">
        <v>535</v>
      </c>
      <c r="G308" s="33"/>
      <c r="H308" s="33"/>
      <c r="I308" s="165"/>
      <c r="J308" s="33"/>
      <c r="K308" s="33"/>
      <c r="L308" s="34"/>
      <c r="M308" s="166"/>
      <c r="N308" s="167"/>
      <c r="O308" s="59"/>
      <c r="P308" s="59"/>
      <c r="Q308" s="59"/>
      <c r="R308" s="59"/>
      <c r="S308" s="59"/>
      <c r="T308" s="60"/>
      <c r="U308" s="33"/>
      <c r="V308" s="33"/>
      <c r="W308" s="33"/>
      <c r="X308" s="33"/>
      <c r="Y308" s="33"/>
      <c r="Z308" s="33"/>
      <c r="AA308" s="33"/>
      <c r="AB308" s="33"/>
      <c r="AC308" s="33"/>
      <c r="AD308" s="33"/>
      <c r="AE308" s="33"/>
      <c r="AT308" s="18" t="s">
        <v>207</v>
      </c>
      <c r="AU308" s="18" t="s">
        <v>213</v>
      </c>
    </row>
    <row r="309" spans="1:65" s="14" customFormat="1" ht="10.199999999999999">
      <c r="B309" s="179"/>
      <c r="D309" s="163" t="s">
        <v>336</v>
      </c>
      <c r="E309" s="180" t="s">
        <v>1</v>
      </c>
      <c r="F309" s="181" t="s">
        <v>536</v>
      </c>
      <c r="H309" s="182">
        <v>1.21</v>
      </c>
      <c r="I309" s="183"/>
      <c r="L309" s="179"/>
      <c r="M309" s="184"/>
      <c r="N309" s="185"/>
      <c r="O309" s="185"/>
      <c r="P309" s="185"/>
      <c r="Q309" s="185"/>
      <c r="R309" s="185"/>
      <c r="S309" s="185"/>
      <c r="T309" s="186"/>
      <c r="AT309" s="180" t="s">
        <v>336</v>
      </c>
      <c r="AU309" s="180" t="s">
        <v>213</v>
      </c>
      <c r="AV309" s="14" t="s">
        <v>90</v>
      </c>
      <c r="AW309" s="14" t="s">
        <v>36</v>
      </c>
      <c r="AX309" s="14" t="s">
        <v>81</v>
      </c>
      <c r="AY309" s="180" t="s">
        <v>199</v>
      </c>
    </row>
    <row r="310" spans="1:65" s="15" customFormat="1" ht="10.199999999999999">
      <c r="B310" s="187"/>
      <c r="D310" s="163" t="s">
        <v>336</v>
      </c>
      <c r="E310" s="188" t="s">
        <v>1</v>
      </c>
      <c r="F310" s="189" t="s">
        <v>339</v>
      </c>
      <c r="H310" s="190">
        <v>1.21</v>
      </c>
      <c r="I310" s="191"/>
      <c r="L310" s="187"/>
      <c r="M310" s="192"/>
      <c r="N310" s="193"/>
      <c r="O310" s="193"/>
      <c r="P310" s="193"/>
      <c r="Q310" s="193"/>
      <c r="R310" s="193"/>
      <c r="S310" s="193"/>
      <c r="T310" s="194"/>
      <c r="AT310" s="188" t="s">
        <v>336</v>
      </c>
      <c r="AU310" s="188" t="s">
        <v>213</v>
      </c>
      <c r="AV310" s="15" t="s">
        <v>198</v>
      </c>
      <c r="AW310" s="15" t="s">
        <v>36</v>
      </c>
      <c r="AX310" s="15" t="s">
        <v>88</v>
      </c>
      <c r="AY310" s="188" t="s">
        <v>199</v>
      </c>
    </row>
    <row r="311" spans="1:65" s="2" customFormat="1" ht="24.15" customHeight="1">
      <c r="A311" s="33"/>
      <c r="B311" s="149"/>
      <c r="C311" s="150" t="s">
        <v>537</v>
      </c>
      <c r="D311" s="150" t="s">
        <v>202</v>
      </c>
      <c r="E311" s="151" t="s">
        <v>538</v>
      </c>
      <c r="F311" s="152" t="s">
        <v>539</v>
      </c>
      <c r="G311" s="153" t="s">
        <v>383</v>
      </c>
      <c r="H311" s="154">
        <v>0.34100000000000003</v>
      </c>
      <c r="I311" s="155"/>
      <c r="J311" s="156">
        <f>ROUND(I311*H311,2)</f>
        <v>0</v>
      </c>
      <c r="K311" s="152" t="s">
        <v>333</v>
      </c>
      <c r="L311" s="34"/>
      <c r="M311" s="157" t="s">
        <v>1</v>
      </c>
      <c r="N311" s="158" t="s">
        <v>46</v>
      </c>
      <c r="O311" s="59"/>
      <c r="P311" s="159">
        <f>O311*H311</f>
        <v>0</v>
      </c>
      <c r="Q311" s="159">
        <v>0</v>
      </c>
      <c r="R311" s="159">
        <f>Q311*H311</f>
        <v>0</v>
      </c>
      <c r="S311" s="159">
        <v>2.4</v>
      </c>
      <c r="T311" s="160">
        <f>S311*H311</f>
        <v>0.81840000000000002</v>
      </c>
      <c r="U311" s="33"/>
      <c r="V311" s="33"/>
      <c r="W311" s="33"/>
      <c r="X311" s="33"/>
      <c r="Y311" s="33"/>
      <c r="Z311" s="33"/>
      <c r="AA311" s="33"/>
      <c r="AB311" s="33"/>
      <c r="AC311" s="33"/>
      <c r="AD311" s="33"/>
      <c r="AE311" s="33"/>
      <c r="AR311" s="161" t="s">
        <v>198</v>
      </c>
      <c r="AT311" s="161" t="s">
        <v>202</v>
      </c>
      <c r="AU311" s="161" t="s">
        <v>213</v>
      </c>
      <c r="AY311" s="18" t="s">
        <v>199</v>
      </c>
      <c r="BE311" s="162">
        <f>IF(N311="základní",J311,0)</f>
        <v>0</v>
      </c>
      <c r="BF311" s="162">
        <f>IF(N311="snížená",J311,0)</f>
        <v>0</v>
      </c>
      <c r="BG311" s="162">
        <f>IF(N311="zákl. přenesená",J311,0)</f>
        <v>0</v>
      </c>
      <c r="BH311" s="162">
        <f>IF(N311="sníž. přenesená",J311,0)</f>
        <v>0</v>
      </c>
      <c r="BI311" s="162">
        <f>IF(N311="nulová",J311,0)</f>
        <v>0</v>
      </c>
      <c r="BJ311" s="18" t="s">
        <v>88</v>
      </c>
      <c r="BK311" s="162">
        <f>ROUND(I311*H311,2)</f>
        <v>0</v>
      </c>
      <c r="BL311" s="18" t="s">
        <v>198</v>
      </c>
      <c r="BM311" s="161" t="s">
        <v>540</v>
      </c>
    </row>
    <row r="312" spans="1:65" s="2" customFormat="1" ht="19.2">
      <c r="A312" s="33"/>
      <c r="B312" s="34"/>
      <c r="C312" s="33"/>
      <c r="D312" s="163" t="s">
        <v>207</v>
      </c>
      <c r="E312" s="33"/>
      <c r="F312" s="164" t="s">
        <v>541</v>
      </c>
      <c r="G312" s="33"/>
      <c r="H312" s="33"/>
      <c r="I312" s="165"/>
      <c r="J312" s="33"/>
      <c r="K312" s="33"/>
      <c r="L312" s="34"/>
      <c r="M312" s="166"/>
      <c r="N312" s="167"/>
      <c r="O312" s="59"/>
      <c r="P312" s="59"/>
      <c r="Q312" s="59"/>
      <c r="R312" s="59"/>
      <c r="S312" s="59"/>
      <c r="T312" s="60"/>
      <c r="U312" s="33"/>
      <c r="V312" s="33"/>
      <c r="W312" s="33"/>
      <c r="X312" s="33"/>
      <c r="Y312" s="33"/>
      <c r="Z312" s="33"/>
      <c r="AA312" s="33"/>
      <c r="AB312" s="33"/>
      <c r="AC312" s="33"/>
      <c r="AD312" s="33"/>
      <c r="AE312" s="33"/>
      <c r="AT312" s="18" t="s">
        <v>207</v>
      </c>
      <c r="AU312" s="18" t="s">
        <v>213</v>
      </c>
    </row>
    <row r="313" spans="1:65" s="13" customFormat="1" ht="10.199999999999999">
      <c r="B313" s="172"/>
      <c r="D313" s="163" t="s">
        <v>336</v>
      </c>
      <c r="E313" s="173" t="s">
        <v>1</v>
      </c>
      <c r="F313" s="174" t="s">
        <v>542</v>
      </c>
      <c r="H313" s="173" t="s">
        <v>1</v>
      </c>
      <c r="I313" s="175"/>
      <c r="L313" s="172"/>
      <c r="M313" s="176"/>
      <c r="N313" s="177"/>
      <c r="O313" s="177"/>
      <c r="P313" s="177"/>
      <c r="Q313" s="177"/>
      <c r="R313" s="177"/>
      <c r="S313" s="177"/>
      <c r="T313" s="178"/>
      <c r="AT313" s="173" t="s">
        <v>336</v>
      </c>
      <c r="AU313" s="173" t="s">
        <v>213</v>
      </c>
      <c r="AV313" s="13" t="s">
        <v>88</v>
      </c>
      <c r="AW313" s="13" t="s">
        <v>36</v>
      </c>
      <c r="AX313" s="13" t="s">
        <v>81</v>
      </c>
      <c r="AY313" s="173" t="s">
        <v>199</v>
      </c>
    </row>
    <row r="314" spans="1:65" s="14" customFormat="1" ht="10.199999999999999">
      <c r="B314" s="179"/>
      <c r="D314" s="163" t="s">
        <v>336</v>
      </c>
      <c r="E314" s="180" t="s">
        <v>1</v>
      </c>
      <c r="F314" s="181" t="s">
        <v>543</v>
      </c>
      <c r="H314" s="182">
        <v>0.151</v>
      </c>
      <c r="I314" s="183"/>
      <c r="L314" s="179"/>
      <c r="M314" s="184"/>
      <c r="N314" s="185"/>
      <c r="O314" s="185"/>
      <c r="P314" s="185"/>
      <c r="Q314" s="185"/>
      <c r="R314" s="185"/>
      <c r="S314" s="185"/>
      <c r="T314" s="186"/>
      <c r="AT314" s="180" t="s">
        <v>336</v>
      </c>
      <c r="AU314" s="180" t="s">
        <v>213</v>
      </c>
      <c r="AV314" s="14" t="s">
        <v>90</v>
      </c>
      <c r="AW314" s="14" t="s">
        <v>36</v>
      </c>
      <c r="AX314" s="14" t="s">
        <v>81</v>
      </c>
      <c r="AY314" s="180" t="s">
        <v>199</v>
      </c>
    </row>
    <row r="315" spans="1:65" s="13" customFormat="1" ht="10.199999999999999">
      <c r="B315" s="172"/>
      <c r="D315" s="163" t="s">
        <v>336</v>
      </c>
      <c r="E315" s="173" t="s">
        <v>1</v>
      </c>
      <c r="F315" s="174" t="s">
        <v>544</v>
      </c>
      <c r="H315" s="173" t="s">
        <v>1</v>
      </c>
      <c r="I315" s="175"/>
      <c r="L315" s="172"/>
      <c r="M315" s="176"/>
      <c r="N315" s="177"/>
      <c r="O315" s="177"/>
      <c r="P315" s="177"/>
      <c r="Q315" s="177"/>
      <c r="R315" s="177"/>
      <c r="S315" s="177"/>
      <c r="T315" s="178"/>
      <c r="AT315" s="173" t="s">
        <v>336</v>
      </c>
      <c r="AU315" s="173" t="s">
        <v>213</v>
      </c>
      <c r="AV315" s="13" t="s">
        <v>88</v>
      </c>
      <c r="AW315" s="13" t="s">
        <v>36</v>
      </c>
      <c r="AX315" s="13" t="s">
        <v>81</v>
      </c>
      <c r="AY315" s="173" t="s">
        <v>199</v>
      </c>
    </row>
    <row r="316" spans="1:65" s="14" customFormat="1" ht="10.199999999999999">
      <c r="B316" s="179"/>
      <c r="D316" s="163" t="s">
        <v>336</v>
      </c>
      <c r="E316" s="180" t="s">
        <v>1</v>
      </c>
      <c r="F316" s="181" t="s">
        <v>545</v>
      </c>
      <c r="H316" s="182">
        <v>9.5000000000000001E-2</v>
      </c>
      <c r="I316" s="183"/>
      <c r="L316" s="179"/>
      <c r="M316" s="184"/>
      <c r="N316" s="185"/>
      <c r="O316" s="185"/>
      <c r="P316" s="185"/>
      <c r="Q316" s="185"/>
      <c r="R316" s="185"/>
      <c r="S316" s="185"/>
      <c r="T316" s="186"/>
      <c r="AT316" s="180" t="s">
        <v>336</v>
      </c>
      <c r="AU316" s="180" t="s">
        <v>213</v>
      </c>
      <c r="AV316" s="14" t="s">
        <v>90</v>
      </c>
      <c r="AW316" s="14" t="s">
        <v>36</v>
      </c>
      <c r="AX316" s="14" t="s">
        <v>81</v>
      </c>
      <c r="AY316" s="180" t="s">
        <v>199</v>
      </c>
    </row>
    <row r="317" spans="1:65" s="13" customFormat="1" ht="10.199999999999999">
      <c r="B317" s="172"/>
      <c r="D317" s="163" t="s">
        <v>336</v>
      </c>
      <c r="E317" s="173" t="s">
        <v>1</v>
      </c>
      <c r="F317" s="174" t="s">
        <v>546</v>
      </c>
      <c r="H317" s="173" t="s">
        <v>1</v>
      </c>
      <c r="I317" s="175"/>
      <c r="L317" s="172"/>
      <c r="M317" s="176"/>
      <c r="N317" s="177"/>
      <c r="O317" s="177"/>
      <c r="P317" s="177"/>
      <c r="Q317" s="177"/>
      <c r="R317" s="177"/>
      <c r="S317" s="177"/>
      <c r="T317" s="178"/>
      <c r="AT317" s="173" t="s">
        <v>336</v>
      </c>
      <c r="AU317" s="173" t="s">
        <v>213</v>
      </c>
      <c r="AV317" s="13" t="s">
        <v>88</v>
      </c>
      <c r="AW317" s="13" t="s">
        <v>36</v>
      </c>
      <c r="AX317" s="13" t="s">
        <v>81</v>
      </c>
      <c r="AY317" s="173" t="s">
        <v>199</v>
      </c>
    </row>
    <row r="318" spans="1:65" s="14" customFormat="1" ht="10.199999999999999">
      <c r="B318" s="179"/>
      <c r="D318" s="163" t="s">
        <v>336</v>
      </c>
      <c r="E318" s="180" t="s">
        <v>1</v>
      </c>
      <c r="F318" s="181" t="s">
        <v>545</v>
      </c>
      <c r="H318" s="182">
        <v>9.5000000000000001E-2</v>
      </c>
      <c r="I318" s="183"/>
      <c r="L318" s="179"/>
      <c r="M318" s="184"/>
      <c r="N318" s="185"/>
      <c r="O318" s="185"/>
      <c r="P318" s="185"/>
      <c r="Q318" s="185"/>
      <c r="R318" s="185"/>
      <c r="S318" s="185"/>
      <c r="T318" s="186"/>
      <c r="AT318" s="180" t="s">
        <v>336</v>
      </c>
      <c r="AU318" s="180" t="s">
        <v>213</v>
      </c>
      <c r="AV318" s="14" t="s">
        <v>90</v>
      </c>
      <c r="AW318" s="14" t="s">
        <v>36</v>
      </c>
      <c r="AX318" s="14" t="s">
        <v>81</v>
      </c>
      <c r="AY318" s="180" t="s">
        <v>199</v>
      </c>
    </row>
    <row r="319" spans="1:65" s="15" customFormat="1" ht="10.199999999999999">
      <c r="B319" s="187"/>
      <c r="D319" s="163" t="s">
        <v>336</v>
      </c>
      <c r="E319" s="188" t="s">
        <v>1</v>
      </c>
      <c r="F319" s="189" t="s">
        <v>339</v>
      </c>
      <c r="H319" s="190">
        <v>0.34100000000000003</v>
      </c>
      <c r="I319" s="191"/>
      <c r="L319" s="187"/>
      <c r="M319" s="192"/>
      <c r="N319" s="193"/>
      <c r="O319" s="193"/>
      <c r="P319" s="193"/>
      <c r="Q319" s="193"/>
      <c r="R319" s="193"/>
      <c r="S319" s="193"/>
      <c r="T319" s="194"/>
      <c r="AT319" s="188" t="s">
        <v>336</v>
      </c>
      <c r="AU319" s="188" t="s">
        <v>213</v>
      </c>
      <c r="AV319" s="15" t="s">
        <v>198</v>
      </c>
      <c r="AW319" s="15" t="s">
        <v>36</v>
      </c>
      <c r="AX319" s="15" t="s">
        <v>88</v>
      </c>
      <c r="AY319" s="188" t="s">
        <v>199</v>
      </c>
    </row>
    <row r="320" spans="1:65" s="2" customFormat="1" ht="24.15" customHeight="1">
      <c r="A320" s="33"/>
      <c r="B320" s="149"/>
      <c r="C320" s="150" t="s">
        <v>547</v>
      </c>
      <c r="D320" s="150" t="s">
        <v>202</v>
      </c>
      <c r="E320" s="151" t="s">
        <v>548</v>
      </c>
      <c r="F320" s="152" t="s">
        <v>549</v>
      </c>
      <c r="G320" s="153" t="s">
        <v>529</v>
      </c>
      <c r="H320" s="154">
        <v>120</v>
      </c>
      <c r="I320" s="155"/>
      <c r="J320" s="156">
        <f>ROUND(I320*H320,2)</f>
        <v>0</v>
      </c>
      <c r="K320" s="152" t="s">
        <v>333</v>
      </c>
      <c r="L320" s="34"/>
      <c r="M320" s="157" t="s">
        <v>1</v>
      </c>
      <c r="N320" s="158" t="s">
        <v>46</v>
      </c>
      <c r="O320" s="59"/>
      <c r="P320" s="159">
        <f>O320*H320</f>
        <v>0</v>
      </c>
      <c r="Q320" s="159">
        <v>0</v>
      </c>
      <c r="R320" s="159">
        <f>Q320*H320</f>
        <v>0</v>
      </c>
      <c r="S320" s="159">
        <v>4.8000000000000001E-2</v>
      </c>
      <c r="T320" s="160">
        <f>S320*H320</f>
        <v>5.76</v>
      </c>
      <c r="U320" s="33"/>
      <c r="V320" s="33"/>
      <c r="W320" s="33"/>
      <c r="X320" s="33"/>
      <c r="Y320" s="33"/>
      <c r="Z320" s="33"/>
      <c r="AA320" s="33"/>
      <c r="AB320" s="33"/>
      <c r="AC320" s="33"/>
      <c r="AD320" s="33"/>
      <c r="AE320" s="33"/>
      <c r="AR320" s="161" t="s">
        <v>198</v>
      </c>
      <c r="AT320" s="161" t="s">
        <v>202</v>
      </c>
      <c r="AU320" s="161" t="s">
        <v>213</v>
      </c>
      <c r="AY320" s="18" t="s">
        <v>199</v>
      </c>
      <c r="BE320" s="162">
        <f>IF(N320="základní",J320,0)</f>
        <v>0</v>
      </c>
      <c r="BF320" s="162">
        <f>IF(N320="snížená",J320,0)</f>
        <v>0</v>
      </c>
      <c r="BG320" s="162">
        <f>IF(N320="zákl. přenesená",J320,0)</f>
        <v>0</v>
      </c>
      <c r="BH320" s="162">
        <f>IF(N320="sníž. přenesená",J320,0)</f>
        <v>0</v>
      </c>
      <c r="BI320" s="162">
        <f>IF(N320="nulová",J320,0)</f>
        <v>0</v>
      </c>
      <c r="BJ320" s="18" t="s">
        <v>88</v>
      </c>
      <c r="BK320" s="162">
        <f>ROUND(I320*H320,2)</f>
        <v>0</v>
      </c>
      <c r="BL320" s="18" t="s">
        <v>198</v>
      </c>
      <c r="BM320" s="161" t="s">
        <v>550</v>
      </c>
    </row>
    <row r="321" spans="1:65" s="2" customFormat="1" ht="19.2">
      <c r="A321" s="33"/>
      <c r="B321" s="34"/>
      <c r="C321" s="33"/>
      <c r="D321" s="163" t="s">
        <v>207</v>
      </c>
      <c r="E321" s="33"/>
      <c r="F321" s="164" t="s">
        <v>551</v>
      </c>
      <c r="G321" s="33"/>
      <c r="H321" s="33"/>
      <c r="I321" s="165"/>
      <c r="J321" s="33"/>
      <c r="K321" s="33"/>
      <c r="L321" s="34"/>
      <c r="M321" s="166"/>
      <c r="N321" s="167"/>
      <c r="O321" s="59"/>
      <c r="P321" s="59"/>
      <c r="Q321" s="59"/>
      <c r="R321" s="59"/>
      <c r="S321" s="59"/>
      <c r="T321" s="60"/>
      <c r="U321" s="33"/>
      <c r="V321" s="33"/>
      <c r="W321" s="33"/>
      <c r="X321" s="33"/>
      <c r="Y321" s="33"/>
      <c r="Z321" s="33"/>
      <c r="AA321" s="33"/>
      <c r="AB321" s="33"/>
      <c r="AC321" s="33"/>
      <c r="AD321" s="33"/>
      <c r="AE321" s="33"/>
      <c r="AT321" s="18" t="s">
        <v>207</v>
      </c>
      <c r="AU321" s="18" t="s">
        <v>213</v>
      </c>
    </row>
    <row r="322" spans="1:65" s="13" customFormat="1" ht="10.199999999999999">
      <c r="B322" s="172"/>
      <c r="D322" s="163" t="s">
        <v>336</v>
      </c>
      <c r="E322" s="173" t="s">
        <v>1</v>
      </c>
      <c r="F322" s="174" t="s">
        <v>476</v>
      </c>
      <c r="H322" s="173" t="s">
        <v>1</v>
      </c>
      <c r="I322" s="175"/>
      <c r="L322" s="172"/>
      <c r="M322" s="176"/>
      <c r="N322" s="177"/>
      <c r="O322" s="177"/>
      <c r="P322" s="177"/>
      <c r="Q322" s="177"/>
      <c r="R322" s="177"/>
      <c r="S322" s="177"/>
      <c r="T322" s="178"/>
      <c r="AT322" s="173" t="s">
        <v>336</v>
      </c>
      <c r="AU322" s="173" t="s">
        <v>213</v>
      </c>
      <c r="AV322" s="13" t="s">
        <v>88</v>
      </c>
      <c r="AW322" s="13" t="s">
        <v>36</v>
      </c>
      <c r="AX322" s="13" t="s">
        <v>81</v>
      </c>
      <c r="AY322" s="173" t="s">
        <v>199</v>
      </c>
    </row>
    <row r="323" spans="1:65" s="14" customFormat="1" ht="10.199999999999999">
      <c r="B323" s="179"/>
      <c r="D323" s="163" t="s">
        <v>336</v>
      </c>
      <c r="E323" s="180" t="s">
        <v>1</v>
      </c>
      <c r="F323" s="181" t="s">
        <v>552</v>
      </c>
      <c r="H323" s="182">
        <v>60</v>
      </c>
      <c r="I323" s="183"/>
      <c r="L323" s="179"/>
      <c r="M323" s="184"/>
      <c r="N323" s="185"/>
      <c r="O323" s="185"/>
      <c r="P323" s="185"/>
      <c r="Q323" s="185"/>
      <c r="R323" s="185"/>
      <c r="S323" s="185"/>
      <c r="T323" s="186"/>
      <c r="AT323" s="180" t="s">
        <v>336</v>
      </c>
      <c r="AU323" s="180" t="s">
        <v>213</v>
      </c>
      <c r="AV323" s="14" t="s">
        <v>90</v>
      </c>
      <c r="AW323" s="14" t="s">
        <v>36</v>
      </c>
      <c r="AX323" s="14" t="s">
        <v>81</v>
      </c>
      <c r="AY323" s="180" t="s">
        <v>199</v>
      </c>
    </row>
    <row r="324" spans="1:65" s="13" customFormat="1" ht="10.199999999999999">
      <c r="B324" s="172"/>
      <c r="D324" s="163" t="s">
        <v>336</v>
      </c>
      <c r="E324" s="173" t="s">
        <v>1</v>
      </c>
      <c r="F324" s="174" t="s">
        <v>553</v>
      </c>
      <c r="H324" s="173" t="s">
        <v>1</v>
      </c>
      <c r="I324" s="175"/>
      <c r="L324" s="172"/>
      <c r="M324" s="176"/>
      <c r="N324" s="177"/>
      <c r="O324" s="177"/>
      <c r="P324" s="177"/>
      <c r="Q324" s="177"/>
      <c r="R324" s="177"/>
      <c r="S324" s="177"/>
      <c r="T324" s="178"/>
      <c r="AT324" s="173" t="s">
        <v>336</v>
      </c>
      <c r="AU324" s="173" t="s">
        <v>213</v>
      </c>
      <c r="AV324" s="13" t="s">
        <v>88</v>
      </c>
      <c r="AW324" s="13" t="s">
        <v>36</v>
      </c>
      <c r="AX324" s="13" t="s">
        <v>81</v>
      </c>
      <c r="AY324" s="173" t="s">
        <v>199</v>
      </c>
    </row>
    <row r="325" spans="1:65" s="14" customFormat="1" ht="10.199999999999999">
      <c r="B325" s="179"/>
      <c r="D325" s="163" t="s">
        <v>336</v>
      </c>
      <c r="E325" s="180" t="s">
        <v>1</v>
      </c>
      <c r="F325" s="181" t="s">
        <v>552</v>
      </c>
      <c r="H325" s="182">
        <v>60</v>
      </c>
      <c r="I325" s="183"/>
      <c r="L325" s="179"/>
      <c r="M325" s="184"/>
      <c r="N325" s="185"/>
      <c r="O325" s="185"/>
      <c r="P325" s="185"/>
      <c r="Q325" s="185"/>
      <c r="R325" s="185"/>
      <c r="S325" s="185"/>
      <c r="T325" s="186"/>
      <c r="AT325" s="180" t="s">
        <v>336</v>
      </c>
      <c r="AU325" s="180" t="s">
        <v>213</v>
      </c>
      <c r="AV325" s="14" t="s">
        <v>90</v>
      </c>
      <c r="AW325" s="14" t="s">
        <v>36</v>
      </c>
      <c r="AX325" s="14" t="s">
        <v>81</v>
      </c>
      <c r="AY325" s="180" t="s">
        <v>199</v>
      </c>
    </row>
    <row r="326" spans="1:65" s="15" customFormat="1" ht="10.199999999999999">
      <c r="B326" s="187"/>
      <c r="D326" s="163" t="s">
        <v>336</v>
      </c>
      <c r="E326" s="188" t="s">
        <v>1</v>
      </c>
      <c r="F326" s="189" t="s">
        <v>339</v>
      </c>
      <c r="H326" s="190">
        <v>120</v>
      </c>
      <c r="I326" s="191"/>
      <c r="L326" s="187"/>
      <c r="M326" s="192"/>
      <c r="N326" s="193"/>
      <c r="O326" s="193"/>
      <c r="P326" s="193"/>
      <c r="Q326" s="193"/>
      <c r="R326" s="193"/>
      <c r="S326" s="193"/>
      <c r="T326" s="194"/>
      <c r="AT326" s="188" t="s">
        <v>336</v>
      </c>
      <c r="AU326" s="188" t="s">
        <v>213</v>
      </c>
      <c r="AV326" s="15" t="s">
        <v>198</v>
      </c>
      <c r="AW326" s="15" t="s">
        <v>36</v>
      </c>
      <c r="AX326" s="15" t="s">
        <v>88</v>
      </c>
      <c r="AY326" s="188" t="s">
        <v>199</v>
      </c>
    </row>
    <row r="327" spans="1:65" s="2" customFormat="1" ht="37.799999999999997" customHeight="1">
      <c r="A327" s="33"/>
      <c r="B327" s="149"/>
      <c r="C327" s="150" t="s">
        <v>554</v>
      </c>
      <c r="D327" s="150" t="s">
        <v>202</v>
      </c>
      <c r="E327" s="151" t="s">
        <v>555</v>
      </c>
      <c r="F327" s="152" t="s">
        <v>556</v>
      </c>
      <c r="G327" s="153" t="s">
        <v>383</v>
      </c>
      <c r="H327" s="154">
        <v>7.37</v>
      </c>
      <c r="I327" s="155"/>
      <c r="J327" s="156">
        <f>ROUND(I327*H327,2)</f>
        <v>0</v>
      </c>
      <c r="K327" s="152" t="s">
        <v>333</v>
      </c>
      <c r="L327" s="34"/>
      <c r="M327" s="157" t="s">
        <v>1</v>
      </c>
      <c r="N327" s="158" t="s">
        <v>46</v>
      </c>
      <c r="O327" s="59"/>
      <c r="P327" s="159">
        <f>O327*H327</f>
        <v>0</v>
      </c>
      <c r="Q327" s="159">
        <v>0</v>
      </c>
      <c r="R327" s="159">
        <f>Q327*H327</f>
        <v>0</v>
      </c>
      <c r="S327" s="159">
        <v>2.2000000000000002</v>
      </c>
      <c r="T327" s="160">
        <f>S327*H327</f>
        <v>16.214000000000002</v>
      </c>
      <c r="U327" s="33"/>
      <c r="V327" s="33"/>
      <c r="W327" s="33"/>
      <c r="X327" s="33"/>
      <c r="Y327" s="33"/>
      <c r="Z327" s="33"/>
      <c r="AA327" s="33"/>
      <c r="AB327" s="33"/>
      <c r="AC327" s="33"/>
      <c r="AD327" s="33"/>
      <c r="AE327" s="33"/>
      <c r="AR327" s="161" t="s">
        <v>198</v>
      </c>
      <c r="AT327" s="161" t="s">
        <v>202</v>
      </c>
      <c r="AU327" s="161" t="s">
        <v>213</v>
      </c>
      <c r="AY327" s="18" t="s">
        <v>199</v>
      </c>
      <c r="BE327" s="162">
        <f>IF(N327="základní",J327,0)</f>
        <v>0</v>
      </c>
      <c r="BF327" s="162">
        <f>IF(N327="snížená",J327,0)</f>
        <v>0</v>
      </c>
      <c r="BG327" s="162">
        <f>IF(N327="zákl. přenesená",J327,0)</f>
        <v>0</v>
      </c>
      <c r="BH327" s="162">
        <f>IF(N327="sníž. přenesená",J327,0)</f>
        <v>0</v>
      </c>
      <c r="BI327" s="162">
        <f>IF(N327="nulová",J327,0)</f>
        <v>0</v>
      </c>
      <c r="BJ327" s="18" t="s">
        <v>88</v>
      </c>
      <c r="BK327" s="162">
        <f>ROUND(I327*H327,2)</f>
        <v>0</v>
      </c>
      <c r="BL327" s="18" t="s">
        <v>198</v>
      </c>
      <c r="BM327" s="161" t="s">
        <v>557</v>
      </c>
    </row>
    <row r="328" spans="1:65" s="2" customFormat="1" ht="19.2">
      <c r="A328" s="33"/>
      <c r="B328" s="34"/>
      <c r="C328" s="33"/>
      <c r="D328" s="163" t="s">
        <v>207</v>
      </c>
      <c r="E328" s="33"/>
      <c r="F328" s="164" t="s">
        <v>558</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207</v>
      </c>
      <c r="AU328" s="18" t="s">
        <v>213</v>
      </c>
    </row>
    <row r="329" spans="1:65" s="13" customFormat="1" ht="10.199999999999999">
      <c r="B329" s="172"/>
      <c r="D329" s="163" t="s">
        <v>336</v>
      </c>
      <c r="E329" s="173" t="s">
        <v>1</v>
      </c>
      <c r="F329" s="174" t="s">
        <v>559</v>
      </c>
      <c r="H329" s="173" t="s">
        <v>1</v>
      </c>
      <c r="I329" s="175"/>
      <c r="L329" s="172"/>
      <c r="M329" s="176"/>
      <c r="N329" s="177"/>
      <c r="O329" s="177"/>
      <c r="P329" s="177"/>
      <c r="Q329" s="177"/>
      <c r="R329" s="177"/>
      <c r="S329" s="177"/>
      <c r="T329" s="178"/>
      <c r="AT329" s="173" t="s">
        <v>336</v>
      </c>
      <c r="AU329" s="173" t="s">
        <v>213</v>
      </c>
      <c r="AV329" s="13" t="s">
        <v>88</v>
      </c>
      <c r="AW329" s="13" t="s">
        <v>36</v>
      </c>
      <c r="AX329" s="13" t="s">
        <v>81</v>
      </c>
      <c r="AY329" s="173" t="s">
        <v>199</v>
      </c>
    </row>
    <row r="330" spans="1:65" s="14" customFormat="1" ht="10.199999999999999">
      <c r="B330" s="179"/>
      <c r="D330" s="163" t="s">
        <v>336</v>
      </c>
      <c r="E330" s="180" t="s">
        <v>1</v>
      </c>
      <c r="F330" s="181" t="s">
        <v>560</v>
      </c>
      <c r="H330" s="182">
        <v>2.0699999999999998</v>
      </c>
      <c r="I330" s="183"/>
      <c r="L330" s="179"/>
      <c r="M330" s="184"/>
      <c r="N330" s="185"/>
      <c r="O330" s="185"/>
      <c r="P330" s="185"/>
      <c r="Q330" s="185"/>
      <c r="R330" s="185"/>
      <c r="S330" s="185"/>
      <c r="T330" s="186"/>
      <c r="AT330" s="180" t="s">
        <v>336</v>
      </c>
      <c r="AU330" s="180" t="s">
        <v>213</v>
      </c>
      <c r="AV330" s="14" t="s">
        <v>90</v>
      </c>
      <c r="AW330" s="14" t="s">
        <v>36</v>
      </c>
      <c r="AX330" s="14" t="s">
        <v>81</v>
      </c>
      <c r="AY330" s="180" t="s">
        <v>199</v>
      </c>
    </row>
    <row r="331" spans="1:65" s="13" customFormat="1" ht="10.199999999999999">
      <c r="B331" s="172"/>
      <c r="D331" s="163" t="s">
        <v>336</v>
      </c>
      <c r="E331" s="173" t="s">
        <v>1</v>
      </c>
      <c r="F331" s="174" t="s">
        <v>561</v>
      </c>
      <c r="H331" s="173" t="s">
        <v>1</v>
      </c>
      <c r="I331" s="175"/>
      <c r="L331" s="172"/>
      <c r="M331" s="176"/>
      <c r="N331" s="177"/>
      <c r="O331" s="177"/>
      <c r="P331" s="177"/>
      <c r="Q331" s="177"/>
      <c r="R331" s="177"/>
      <c r="S331" s="177"/>
      <c r="T331" s="178"/>
      <c r="AT331" s="173" t="s">
        <v>336</v>
      </c>
      <c r="AU331" s="173" t="s">
        <v>213</v>
      </c>
      <c r="AV331" s="13" t="s">
        <v>88</v>
      </c>
      <c r="AW331" s="13" t="s">
        <v>36</v>
      </c>
      <c r="AX331" s="13" t="s">
        <v>81</v>
      </c>
      <c r="AY331" s="173" t="s">
        <v>199</v>
      </c>
    </row>
    <row r="332" spans="1:65" s="14" customFormat="1" ht="10.199999999999999">
      <c r="B332" s="179"/>
      <c r="D332" s="163" t="s">
        <v>336</v>
      </c>
      <c r="E332" s="180" t="s">
        <v>1</v>
      </c>
      <c r="F332" s="181" t="s">
        <v>562</v>
      </c>
      <c r="H332" s="182">
        <v>0.66600000000000004</v>
      </c>
      <c r="I332" s="183"/>
      <c r="L332" s="179"/>
      <c r="M332" s="184"/>
      <c r="N332" s="185"/>
      <c r="O332" s="185"/>
      <c r="P332" s="185"/>
      <c r="Q332" s="185"/>
      <c r="R332" s="185"/>
      <c r="S332" s="185"/>
      <c r="T332" s="186"/>
      <c r="AT332" s="180" t="s">
        <v>336</v>
      </c>
      <c r="AU332" s="180" t="s">
        <v>213</v>
      </c>
      <c r="AV332" s="14" t="s">
        <v>90</v>
      </c>
      <c r="AW332" s="14" t="s">
        <v>36</v>
      </c>
      <c r="AX332" s="14" t="s">
        <v>81</v>
      </c>
      <c r="AY332" s="180" t="s">
        <v>199</v>
      </c>
    </row>
    <row r="333" spans="1:65" s="13" customFormat="1" ht="10.199999999999999">
      <c r="B333" s="172"/>
      <c r="D333" s="163" t="s">
        <v>336</v>
      </c>
      <c r="E333" s="173" t="s">
        <v>1</v>
      </c>
      <c r="F333" s="174" t="s">
        <v>563</v>
      </c>
      <c r="H333" s="173" t="s">
        <v>1</v>
      </c>
      <c r="I333" s="175"/>
      <c r="L333" s="172"/>
      <c r="M333" s="176"/>
      <c r="N333" s="177"/>
      <c r="O333" s="177"/>
      <c r="P333" s="177"/>
      <c r="Q333" s="177"/>
      <c r="R333" s="177"/>
      <c r="S333" s="177"/>
      <c r="T333" s="178"/>
      <c r="AT333" s="173" t="s">
        <v>336</v>
      </c>
      <c r="AU333" s="173" t="s">
        <v>213</v>
      </c>
      <c r="AV333" s="13" t="s">
        <v>88</v>
      </c>
      <c r="AW333" s="13" t="s">
        <v>36</v>
      </c>
      <c r="AX333" s="13" t="s">
        <v>81</v>
      </c>
      <c r="AY333" s="173" t="s">
        <v>199</v>
      </c>
    </row>
    <row r="334" spans="1:65" s="14" customFormat="1" ht="10.199999999999999">
      <c r="B334" s="179"/>
      <c r="D334" s="163" t="s">
        <v>336</v>
      </c>
      <c r="E334" s="180" t="s">
        <v>1</v>
      </c>
      <c r="F334" s="181" t="s">
        <v>564</v>
      </c>
      <c r="H334" s="182">
        <v>2.7719999999999998</v>
      </c>
      <c r="I334" s="183"/>
      <c r="L334" s="179"/>
      <c r="M334" s="184"/>
      <c r="N334" s="185"/>
      <c r="O334" s="185"/>
      <c r="P334" s="185"/>
      <c r="Q334" s="185"/>
      <c r="R334" s="185"/>
      <c r="S334" s="185"/>
      <c r="T334" s="186"/>
      <c r="AT334" s="180" t="s">
        <v>336</v>
      </c>
      <c r="AU334" s="180" t="s">
        <v>213</v>
      </c>
      <c r="AV334" s="14" t="s">
        <v>90</v>
      </c>
      <c r="AW334" s="14" t="s">
        <v>36</v>
      </c>
      <c r="AX334" s="14" t="s">
        <v>81</v>
      </c>
      <c r="AY334" s="180" t="s">
        <v>199</v>
      </c>
    </row>
    <row r="335" spans="1:65" s="13" customFormat="1" ht="10.199999999999999">
      <c r="B335" s="172"/>
      <c r="D335" s="163" t="s">
        <v>336</v>
      </c>
      <c r="E335" s="173" t="s">
        <v>1</v>
      </c>
      <c r="F335" s="174" t="s">
        <v>565</v>
      </c>
      <c r="H335" s="173" t="s">
        <v>1</v>
      </c>
      <c r="I335" s="175"/>
      <c r="L335" s="172"/>
      <c r="M335" s="176"/>
      <c r="N335" s="177"/>
      <c r="O335" s="177"/>
      <c r="P335" s="177"/>
      <c r="Q335" s="177"/>
      <c r="R335" s="177"/>
      <c r="S335" s="177"/>
      <c r="T335" s="178"/>
      <c r="AT335" s="173" t="s">
        <v>336</v>
      </c>
      <c r="AU335" s="173" t="s">
        <v>213</v>
      </c>
      <c r="AV335" s="13" t="s">
        <v>88</v>
      </c>
      <c r="AW335" s="13" t="s">
        <v>36</v>
      </c>
      <c r="AX335" s="13" t="s">
        <v>81</v>
      </c>
      <c r="AY335" s="173" t="s">
        <v>199</v>
      </c>
    </row>
    <row r="336" spans="1:65" s="14" customFormat="1" ht="10.199999999999999">
      <c r="B336" s="179"/>
      <c r="D336" s="163" t="s">
        <v>336</v>
      </c>
      <c r="E336" s="180" t="s">
        <v>1</v>
      </c>
      <c r="F336" s="181" t="s">
        <v>566</v>
      </c>
      <c r="H336" s="182">
        <v>0.89700000000000002</v>
      </c>
      <c r="I336" s="183"/>
      <c r="L336" s="179"/>
      <c r="M336" s="184"/>
      <c r="N336" s="185"/>
      <c r="O336" s="185"/>
      <c r="P336" s="185"/>
      <c r="Q336" s="185"/>
      <c r="R336" s="185"/>
      <c r="S336" s="185"/>
      <c r="T336" s="186"/>
      <c r="AT336" s="180" t="s">
        <v>336</v>
      </c>
      <c r="AU336" s="180" t="s">
        <v>213</v>
      </c>
      <c r="AV336" s="14" t="s">
        <v>90</v>
      </c>
      <c r="AW336" s="14" t="s">
        <v>36</v>
      </c>
      <c r="AX336" s="14" t="s">
        <v>81</v>
      </c>
      <c r="AY336" s="180" t="s">
        <v>199</v>
      </c>
    </row>
    <row r="337" spans="1:65" s="13" customFormat="1" ht="10.199999999999999">
      <c r="B337" s="172"/>
      <c r="D337" s="163" t="s">
        <v>336</v>
      </c>
      <c r="E337" s="173" t="s">
        <v>1</v>
      </c>
      <c r="F337" s="174" t="s">
        <v>567</v>
      </c>
      <c r="H337" s="173" t="s">
        <v>1</v>
      </c>
      <c r="I337" s="175"/>
      <c r="L337" s="172"/>
      <c r="M337" s="176"/>
      <c r="N337" s="177"/>
      <c r="O337" s="177"/>
      <c r="P337" s="177"/>
      <c r="Q337" s="177"/>
      <c r="R337" s="177"/>
      <c r="S337" s="177"/>
      <c r="T337" s="178"/>
      <c r="AT337" s="173" t="s">
        <v>336</v>
      </c>
      <c r="AU337" s="173" t="s">
        <v>213</v>
      </c>
      <c r="AV337" s="13" t="s">
        <v>88</v>
      </c>
      <c r="AW337" s="13" t="s">
        <v>36</v>
      </c>
      <c r="AX337" s="13" t="s">
        <v>81</v>
      </c>
      <c r="AY337" s="173" t="s">
        <v>199</v>
      </c>
    </row>
    <row r="338" spans="1:65" s="14" customFormat="1" ht="10.199999999999999">
      <c r="B338" s="179"/>
      <c r="D338" s="163" t="s">
        <v>336</v>
      </c>
      <c r="E338" s="180" t="s">
        <v>1</v>
      </c>
      <c r="F338" s="181" t="s">
        <v>568</v>
      </c>
      <c r="H338" s="182">
        <v>0.61</v>
      </c>
      <c r="I338" s="183"/>
      <c r="L338" s="179"/>
      <c r="M338" s="184"/>
      <c r="N338" s="185"/>
      <c r="O338" s="185"/>
      <c r="P338" s="185"/>
      <c r="Q338" s="185"/>
      <c r="R338" s="185"/>
      <c r="S338" s="185"/>
      <c r="T338" s="186"/>
      <c r="AT338" s="180" t="s">
        <v>336</v>
      </c>
      <c r="AU338" s="180" t="s">
        <v>213</v>
      </c>
      <c r="AV338" s="14" t="s">
        <v>90</v>
      </c>
      <c r="AW338" s="14" t="s">
        <v>36</v>
      </c>
      <c r="AX338" s="14" t="s">
        <v>81</v>
      </c>
      <c r="AY338" s="180" t="s">
        <v>199</v>
      </c>
    </row>
    <row r="339" spans="1:65" s="13" customFormat="1" ht="10.199999999999999">
      <c r="B339" s="172"/>
      <c r="D339" s="163" t="s">
        <v>336</v>
      </c>
      <c r="E339" s="173" t="s">
        <v>1</v>
      </c>
      <c r="F339" s="174" t="s">
        <v>569</v>
      </c>
      <c r="H339" s="173" t="s">
        <v>1</v>
      </c>
      <c r="I339" s="175"/>
      <c r="L339" s="172"/>
      <c r="M339" s="176"/>
      <c r="N339" s="177"/>
      <c r="O339" s="177"/>
      <c r="P339" s="177"/>
      <c r="Q339" s="177"/>
      <c r="R339" s="177"/>
      <c r="S339" s="177"/>
      <c r="T339" s="178"/>
      <c r="AT339" s="173" t="s">
        <v>336</v>
      </c>
      <c r="AU339" s="173" t="s">
        <v>213</v>
      </c>
      <c r="AV339" s="13" t="s">
        <v>88</v>
      </c>
      <c r="AW339" s="13" t="s">
        <v>36</v>
      </c>
      <c r="AX339" s="13" t="s">
        <v>81</v>
      </c>
      <c r="AY339" s="173" t="s">
        <v>199</v>
      </c>
    </row>
    <row r="340" spans="1:65" s="14" customFormat="1" ht="10.199999999999999">
      <c r="B340" s="179"/>
      <c r="D340" s="163" t="s">
        <v>336</v>
      </c>
      <c r="E340" s="180" t="s">
        <v>1</v>
      </c>
      <c r="F340" s="181" t="s">
        <v>570</v>
      </c>
      <c r="H340" s="182">
        <v>0.155</v>
      </c>
      <c r="I340" s="183"/>
      <c r="L340" s="179"/>
      <c r="M340" s="184"/>
      <c r="N340" s="185"/>
      <c r="O340" s="185"/>
      <c r="P340" s="185"/>
      <c r="Q340" s="185"/>
      <c r="R340" s="185"/>
      <c r="S340" s="185"/>
      <c r="T340" s="186"/>
      <c r="AT340" s="180" t="s">
        <v>336</v>
      </c>
      <c r="AU340" s="180" t="s">
        <v>213</v>
      </c>
      <c r="AV340" s="14" t="s">
        <v>90</v>
      </c>
      <c r="AW340" s="14" t="s">
        <v>36</v>
      </c>
      <c r="AX340" s="14" t="s">
        <v>81</v>
      </c>
      <c r="AY340" s="180" t="s">
        <v>199</v>
      </c>
    </row>
    <row r="341" spans="1:65" s="13" customFormat="1" ht="10.199999999999999">
      <c r="B341" s="172"/>
      <c r="D341" s="163" t="s">
        <v>336</v>
      </c>
      <c r="E341" s="173" t="s">
        <v>1</v>
      </c>
      <c r="F341" s="174" t="s">
        <v>571</v>
      </c>
      <c r="H341" s="173" t="s">
        <v>1</v>
      </c>
      <c r="I341" s="175"/>
      <c r="L341" s="172"/>
      <c r="M341" s="176"/>
      <c r="N341" s="177"/>
      <c r="O341" s="177"/>
      <c r="P341" s="177"/>
      <c r="Q341" s="177"/>
      <c r="R341" s="177"/>
      <c r="S341" s="177"/>
      <c r="T341" s="178"/>
      <c r="AT341" s="173" t="s">
        <v>336</v>
      </c>
      <c r="AU341" s="173" t="s">
        <v>213</v>
      </c>
      <c r="AV341" s="13" t="s">
        <v>88</v>
      </c>
      <c r="AW341" s="13" t="s">
        <v>36</v>
      </c>
      <c r="AX341" s="13" t="s">
        <v>81</v>
      </c>
      <c r="AY341" s="173" t="s">
        <v>199</v>
      </c>
    </row>
    <row r="342" spans="1:65" s="14" customFormat="1" ht="10.199999999999999">
      <c r="B342" s="179"/>
      <c r="D342" s="163" t="s">
        <v>336</v>
      </c>
      <c r="E342" s="180" t="s">
        <v>1</v>
      </c>
      <c r="F342" s="181" t="s">
        <v>572</v>
      </c>
      <c r="H342" s="182">
        <v>0.2</v>
      </c>
      <c r="I342" s="183"/>
      <c r="L342" s="179"/>
      <c r="M342" s="184"/>
      <c r="N342" s="185"/>
      <c r="O342" s="185"/>
      <c r="P342" s="185"/>
      <c r="Q342" s="185"/>
      <c r="R342" s="185"/>
      <c r="S342" s="185"/>
      <c r="T342" s="186"/>
      <c r="AT342" s="180" t="s">
        <v>336</v>
      </c>
      <c r="AU342" s="180" t="s">
        <v>213</v>
      </c>
      <c r="AV342" s="14" t="s">
        <v>90</v>
      </c>
      <c r="AW342" s="14" t="s">
        <v>36</v>
      </c>
      <c r="AX342" s="14" t="s">
        <v>81</v>
      </c>
      <c r="AY342" s="180" t="s">
        <v>199</v>
      </c>
    </row>
    <row r="343" spans="1:65" s="15" customFormat="1" ht="10.199999999999999">
      <c r="B343" s="187"/>
      <c r="D343" s="163" t="s">
        <v>336</v>
      </c>
      <c r="E343" s="188" t="s">
        <v>1</v>
      </c>
      <c r="F343" s="189" t="s">
        <v>339</v>
      </c>
      <c r="H343" s="190">
        <v>7.37</v>
      </c>
      <c r="I343" s="191"/>
      <c r="L343" s="187"/>
      <c r="M343" s="192"/>
      <c r="N343" s="193"/>
      <c r="O343" s="193"/>
      <c r="P343" s="193"/>
      <c r="Q343" s="193"/>
      <c r="R343" s="193"/>
      <c r="S343" s="193"/>
      <c r="T343" s="194"/>
      <c r="AT343" s="188" t="s">
        <v>336</v>
      </c>
      <c r="AU343" s="188" t="s">
        <v>213</v>
      </c>
      <c r="AV343" s="15" t="s">
        <v>198</v>
      </c>
      <c r="AW343" s="15" t="s">
        <v>36</v>
      </c>
      <c r="AX343" s="15" t="s">
        <v>88</v>
      </c>
      <c r="AY343" s="188" t="s">
        <v>199</v>
      </c>
    </row>
    <row r="344" spans="1:65" s="2" customFormat="1" ht="37.799999999999997" customHeight="1">
      <c r="A344" s="33"/>
      <c r="B344" s="149"/>
      <c r="C344" s="150" t="s">
        <v>573</v>
      </c>
      <c r="D344" s="150" t="s">
        <v>202</v>
      </c>
      <c r="E344" s="151" t="s">
        <v>574</v>
      </c>
      <c r="F344" s="152" t="s">
        <v>575</v>
      </c>
      <c r="G344" s="153" t="s">
        <v>383</v>
      </c>
      <c r="H344" s="154">
        <v>5.27</v>
      </c>
      <c r="I344" s="155"/>
      <c r="J344" s="156">
        <f>ROUND(I344*H344,2)</f>
        <v>0</v>
      </c>
      <c r="K344" s="152" t="s">
        <v>333</v>
      </c>
      <c r="L344" s="34"/>
      <c r="M344" s="157" t="s">
        <v>1</v>
      </c>
      <c r="N344" s="158" t="s">
        <v>46</v>
      </c>
      <c r="O344" s="59"/>
      <c r="P344" s="159">
        <f>O344*H344</f>
        <v>0</v>
      </c>
      <c r="Q344" s="159">
        <v>0</v>
      </c>
      <c r="R344" s="159">
        <f>Q344*H344</f>
        <v>0</v>
      </c>
      <c r="S344" s="159">
        <v>2.2000000000000002</v>
      </c>
      <c r="T344" s="160">
        <f>S344*H344</f>
        <v>11.593999999999999</v>
      </c>
      <c r="U344" s="33"/>
      <c r="V344" s="33"/>
      <c r="W344" s="33"/>
      <c r="X344" s="33"/>
      <c r="Y344" s="33"/>
      <c r="Z344" s="33"/>
      <c r="AA344" s="33"/>
      <c r="AB344" s="33"/>
      <c r="AC344" s="33"/>
      <c r="AD344" s="33"/>
      <c r="AE344" s="33"/>
      <c r="AR344" s="161" t="s">
        <v>198</v>
      </c>
      <c r="AT344" s="161" t="s">
        <v>202</v>
      </c>
      <c r="AU344" s="161" t="s">
        <v>213</v>
      </c>
      <c r="AY344" s="18" t="s">
        <v>199</v>
      </c>
      <c r="BE344" s="162">
        <f>IF(N344="základní",J344,0)</f>
        <v>0</v>
      </c>
      <c r="BF344" s="162">
        <f>IF(N344="snížená",J344,0)</f>
        <v>0</v>
      </c>
      <c r="BG344" s="162">
        <f>IF(N344="zákl. přenesená",J344,0)</f>
        <v>0</v>
      </c>
      <c r="BH344" s="162">
        <f>IF(N344="sníž. přenesená",J344,0)</f>
        <v>0</v>
      </c>
      <c r="BI344" s="162">
        <f>IF(N344="nulová",J344,0)</f>
        <v>0</v>
      </c>
      <c r="BJ344" s="18" t="s">
        <v>88</v>
      </c>
      <c r="BK344" s="162">
        <f>ROUND(I344*H344,2)</f>
        <v>0</v>
      </c>
      <c r="BL344" s="18" t="s">
        <v>198</v>
      </c>
      <c r="BM344" s="161" t="s">
        <v>576</v>
      </c>
    </row>
    <row r="345" spans="1:65" s="2" customFormat="1" ht="19.2">
      <c r="A345" s="33"/>
      <c r="B345" s="34"/>
      <c r="C345" s="33"/>
      <c r="D345" s="163" t="s">
        <v>207</v>
      </c>
      <c r="E345" s="33"/>
      <c r="F345" s="164" t="s">
        <v>577</v>
      </c>
      <c r="G345" s="33"/>
      <c r="H345" s="33"/>
      <c r="I345" s="165"/>
      <c r="J345" s="33"/>
      <c r="K345" s="33"/>
      <c r="L345" s="34"/>
      <c r="M345" s="166"/>
      <c r="N345" s="167"/>
      <c r="O345" s="59"/>
      <c r="P345" s="59"/>
      <c r="Q345" s="59"/>
      <c r="R345" s="59"/>
      <c r="S345" s="59"/>
      <c r="T345" s="60"/>
      <c r="U345" s="33"/>
      <c r="V345" s="33"/>
      <c r="W345" s="33"/>
      <c r="X345" s="33"/>
      <c r="Y345" s="33"/>
      <c r="Z345" s="33"/>
      <c r="AA345" s="33"/>
      <c r="AB345" s="33"/>
      <c r="AC345" s="33"/>
      <c r="AD345" s="33"/>
      <c r="AE345" s="33"/>
      <c r="AT345" s="18" t="s">
        <v>207</v>
      </c>
      <c r="AU345" s="18" t="s">
        <v>213</v>
      </c>
    </row>
    <row r="346" spans="1:65" s="13" customFormat="1" ht="10.199999999999999">
      <c r="B346" s="172"/>
      <c r="D346" s="163" t="s">
        <v>336</v>
      </c>
      <c r="E346" s="173" t="s">
        <v>1</v>
      </c>
      <c r="F346" s="174" t="s">
        <v>578</v>
      </c>
      <c r="H346" s="173" t="s">
        <v>1</v>
      </c>
      <c r="I346" s="175"/>
      <c r="L346" s="172"/>
      <c r="M346" s="176"/>
      <c r="N346" s="177"/>
      <c r="O346" s="177"/>
      <c r="P346" s="177"/>
      <c r="Q346" s="177"/>
      <c r="R346" s="177"/>
      <c r="S346" s="177"/>
      <c r="T346" s="178"/>
      <c r="AT346" s="173" t="s">
        <v>336</v>
      </c>
      <c r="AU346" s="173" t="s">
        <v>213</v>
      </c>
      <c r="AV346" s="13" t="s">
        <v>88</v>
      </c>
      <c r="AW346" s="13" t="s">
        <v>36</v>
      </c>
      <c r="AX346" s="13" t="s">
        <v>81</v>
      </c>
      <c r="AY346" s="173" t="s">
        <v>199</v>
      </c>
    </row>
    <row r="347" spans="1:65" s="13" customFormat="1" ht="10.199999999999999">
      <c r="B347" s="172"/>
      <c r="D347" s="163" t="s">
        <v>336</v>
      </c>
      <c r="E347" s="173" t="s">
        <v>1</v>
      </c>
      <c r="F347" s="174" t="s">
        <v>579</v>
      </c>
      <c r="H347" s="173" t="s">
        <v>1</v>
      </c>
      <c r="I347" s="175"/>
      <c r="L347" s="172"/>
      <c r="M347" s="176"/>
      <c r="N347" s="177"/>
      <c r="O347" s="177"/>
      <c r="P347" s="177"/>
      <c r="Q347" s="177"/>
      <c r="R347" s="177"/>
      <c r="S347" s="177"/>
      <c r="T347" s="178"/>
      <c r="AT347" s="173" t="s">
        <v>336</v>
      </c>
      <c r="AU347" s="173" t="s">
        <v>213</v>
      </c>
      <c r="AV347" s="13" t="s">
        <v>88</v>
      </c>
      <c r="AW347" s="13" t="s">
        <v>36</v>
      </c>
      <c r="AX347" s="13" t="s">
        <v>81</v>
      </c>
      <c r="AY347" s="173" t="s">
        <v>199</v>
      </c>
    </row>
    <row r="348" spans="1:65" s="14" customFormat="1" ht="10.199999999999999">
      <c r="B348" s="179"/>
      <c r="D348" s="163" t="s">
        <v>336</v>
      </c>
      <c r="E348" s="180" t="s">
        <v>1</v>
      </c>
      <c r="F348" s="181" t="s">
        <v>580</v>
      </c>
      <c r="H348" s="182">
        <v>1.4279999999999999</v>
      </c>
      <c r="I348" s="183"/>
      <c r="L348" s="179"/>
      <c r="M348" s="184"/>
      <c r="N348" s="185"/>
      <c r="O348" s="185"/>
      <c r="P348" s="185"/>
      <c r="Q348" s="185"/>
      <c r="R348" s="185"/>
      <c r="S348" s="185"/>
      <c r="T348" s="186"/>
      <c r="AT348" s="180" t="s">
        <v>336</v>
      </c>
      <c r="AU348" s="180" t="s">
        <v>213</v>
      </c>
      <c r="AV348" s="14" t="s">
        <v>90</v>
      </c>
      <c r="AW348" s="14" t="s">
        <v>36</v>
      </c>
      <c r="AX348" s="14" t="s">
        <v>81</v>
      </c>
      <c r="AY348" s="180" t="s">
        <v>199</v>
      </c>
    </row>
    <row r="349" spans="1:65" s="13" customFormat="1" ht="10.199999999999999">
      <c r="B349" s="172"/>
      <c r="D349" s="163" t="s">
        <v>336</v>
      </c>
      <c r="E349" s="173" t="s">
        <v>1</v>
      </c>
      <c r="F349" s="174" t="s">
        <v>581</v>
      </c>
      <c r="H349" s="173" t="s">
        <v>1</v>
      </c>
      <c r="I349" s="175"/>
      <c r="L349" s="172"/>
      <c r="M349" s="176"/>
      <c r="N349" s="177"/>
      <c r="O349" s="177"/>
      <c r="P349" s="177"/>
      <c r="Q349" s="177"/>
      <c r="R349" s="177"/>
      <c r="S349" s="177"/>
      <c r="T349" s="178"/>
      <c r="AT349" s="173" t="s">
        <v>336</v>
      </c>
      <c r="AU349" s="173" t="s">
        <v>213</v>
      </c>
      <c r="AV349" s="13" t="s">
        <v>88</v>
      </c>
      <c r="AW349" s="13" t="s">
        <v>36</v>
      </c>
      <c r="AX349" s="13" t="s">
        <v>81</v>
      </c>
      <c r="AY349" s="173" t="s">
        <v>199</v>
      </c>
    </row>
    <row r="350" spans="1:65" s="14" customFormat="1" ht="10.199999999999999">
      <c r="B350" s="179"/>
      <c r="D350" s="163" t="s">
        <v>336</v>
      </c>
      <c r="E350" s="180" t="s">
        <v>1</v>
      </c>
      <c r="F350" s="181" t="s">
        <v>580</v>
      </c>
      <c r="H350" s="182">
        <v>1.4279999999999999</v>
      </c>
      <c r="I350" s="183"/>
      <c r="L350" s="179"/>
      <c r="M350" s="184"/>
      <c r="N350" s="185"/>
      <c r="O350" s="185"/>
      <c r="P350" s="185"/>
      <c r="Q350" s="185"/>
      <c r="R350" s="185"/>
      <c r="S350" s="185"/>
      <c r="T350" s="186"/>
      <c r="AT350" s="180" t="s">
        <v>336</v>
      </c>
      <c r="AU350" s="180" t="s">
        <v>213</v>
      </c>
      <c r="AV350" s="14" t="s">
        <v>90</v>
      </c>
      <c r="AW350" s="14" t="s">
        <v>36</v>
      </c>
      <c r="AX350" s="14" t="s">
        <v>81</v>
      </c>
      <c r="AY350" s="180" t="s">
        <v>199</v>
      </c>
    </row>
    <row r="351" spans="1:65" s="13" customFormat="1" ht="10.199999999999999">
      <c r="B351" s="172"/>
      <c r="D351" s="163" t="s">
        <v>336</v>
      </c>
      <c r="E351" s="173" t="s">
        <v>1</v>
      </c>
      <c r="F351" s="174" t="s">
        <v>476</v>
      </c>
      <c r="H351" s="173" t="s">
        <v>1</v>
      </c>
      <c r="I351" s="175"/>
      <c r="L351" s="172"/>
      <c r="M351" s="176"/>
      <c r="N351" s="177"/>
      <c r="O351" s="177"/>
      <c r="P351" s="177"/>
      <c r="Q351" s="177"/>
      <c r="R351" s="177"/>
      <c r="S351" s="177"/>
      <c r="T351" s="178"/>
      <c r="AT351" s="173" t="s">
        <v>336</v>
      </c>
      <c r="AU351" s="173" t="s">
        <v>213</v>
      </c>
      <c r="AV351" s="13" t="s">
        <v>88</v>
      </c>
      <c r="AW351" s="13" t="s">
        <v>36</v>
      </c>
      <c r="AX351" s="13" t="s">
        <v>81</v>
      </c>
      <c r="AY351" s="173" t="s">
        <v>199</v>
      </c>
    </row>
    <row r="352" spans="1:65" s="14" customFormat="1" ht="10.199999999999999">
      <c r="B352" s="179"/>
      <c r="D352" s="163" t="s">
        <v>336</v>
      </c>
      <c r="E352" s="180" t="s">
        <v>1</v>
      </c>
      <c r="F352" s="181" t="s">
        <v>582</v>
      </c>
      <c r="H352" s="182">
        <v>0.73099999999999998</v>
      </c>
      <c r="I352" s="183"/>
      <c r="L352" s="179"/>
      <c r="M352" s="184"/>
      <c r="N352" s="185"/>
      <c r="O352" s="185"/>
      <c r="P352" s="185"/>
      <c r="Q352" s="185"/>
      <c r="R352" s="185"/>
      <c r="S352" s="185"/>
      <c r="T352" s="186"/>
      <c r="AT352" s="180" t="s">
        <v>336</v>
      </c>
      <c r="AU352" s="180" t="s">
        <v>213</v>
      </c>
      <c r="AV352" s="14" t="s">
        <v>90</v>
      </c>
      <c r="AW352" s="14" t="s">
        <v>36</v>
      </c>
      <c r="AX352" s="14" t="s">
        <v>81</v>
      </c>
      <c r="AY352" s="180" t="s">
        <v>199</v>
      </c>
    </row>
    <row r="353" spans="1:65" s="13" customFormat="1" ht="10.199999999999999">
      <c r="B353" s="172"/>
      <c r="D353" s="163" t="s">
        <v>336</v>
      </c>
      <c r="E353" s="173" t="s">
        <v>1</v>
      </c>
      <c r="F353" s="174" t="s">
        <v>583</v>
      </c>
      <c r="H353" s="173" t="s">
        <v>1</v>
      </c>
      <c r="I353" s="175"/>
      <c r="L353" s="172"/>
      <c r="M353" s="176"/>
      <c r="N353" s="177"/>
      <c r="O353" s="177"/>
      <c r="P353" s="177"/>
      <c r="Q353" s="177"/>
      <c r="R353" s="177"/>
      <c r="S353" s="177"/>
      <c r="T353" s="178"/>
      <c r="AT353" s="173" t="s">
        <v>336</v>
      </c>
      <c r="AU353" s="173" t="s">
        <v>213</v>
      </c>
      <c r="AV353" s="13" t="s">
        <v>88</v>
      </c>
      <c r="AW353" s="13" t="s">
        <v>36</v>
      </c>
      <c r="AX353" s="13" t="s">
        <v>81</v>
      </c>
      <c r="AY353" s="173" t="s">
        <v>199</v>
      </c>
    </row>
    <row r="354" spans="1:65" s="14" customFormat="1" ht="10.199999999999999">
      <c r="B354" s="179"/>
      <c r="D354" s="163" t="s">
        <v>336</v>
      </c>
      <c r="E354" s="180" t="s">
        <v>1</v>
      </c>
      <c r="F354" s="181" t="s">
        <v>584</v>
      </c>
      <c r="H354" s="182">
        <v>1.6830000000000001</v>
      </c>
      <c r="I354" s="183"/>
      <c r="L354" s="179"/>
      <c r="M354" s="184"/>
      <c r="N354" s="185"/>
      <c r="O354" s="185"/>
      <c r="P354" s="185"/>
      <c r="Q354" s="185"/>
      <c r="R354" s="185"/>
      <c r="S354" s="185"/>
      <c r="T354" s="186"/>
      <c r="AT354" s="180" t="s">
        <v>336</v>
      </c>
      <c r="AU354" s="180" t="s">
        <v>213</v>
      </c>
      <c r="AV354" s="14" t="s">
        <v>90</v>
      </c>
      <c r="AW354" s="14" t="s">
        <v>36</v>
      </c>
      <c r="AX354" s="14" t="s">
        <v>81</v>
      </c>
      <c r="AY354" s="180" t="s">
        <v>199</v>
      </c>
    </row>
    <row r="355" spans="1:65" s="15" customFormat="1" ht="10.199999999999999">
      <c r="B355" s="187"/>
      <c r="D355" s="163" t="s">
        <v>336</v>
      </c>
      <c r="E355" s="188" t="s">
        <v>1</v>
      </c>
      <c r="F355" s="189" t="s">
        <v>339</v>
      </c>
      <c r="H355" s="190">
        <v>5.27</v>
      </c>
      <c r="I355" s="191"/>
      <c r="L355" s="187"/>
      <c r="M355" s="192"/>
      <c r="N355" s="193"/>
      <c r="O355" s="193"/>
      <c r="P355" s="193"/>
      <c r="Q355" s="193"/>
      <c r="R355" s="193"/>
      <c r="S355" s="193"/>
      <c r="T355" s="194"/>
      <c r="AT355" s="188" t="s">
        <v>336</v>
      </c>
      <c r="AU355" s="188" t="s">
        <v>213</v>
      </c>
      <c r="AV355" s="15" t="s">
        <v>198</v>
      </c>
      <c r="AW355" s="15" t="s">
        <v>36</v>
      </c>
      <c r="AX355" s="15" t="s">
        <v>88</v>
      </c>
      <c r="AY355" s="188" t="s">
        <v>199</v>
      </c>
    </row>
    <row r="356" spans="1:65" s="2" customFormat="1" ht="37.799999999999997" customHeight="1">
      <c r="A356" s="33"/>
      <c r="B356" s="149"/>
      <c r="C356" s="150" t="s">
        <v>585</v>
      </c>
      <c r="D356" s="150" t="s">
        <v>202</v>
      </c>
      <c r="E356" s="151" t="s">
        <v>586</v>
      </c>
      <c r="F356" s="152" t="s">
        <v>587</v>
      </c>
      <c r="G356" s="153" t="s">
        <v>383</v>
      </c>
      <c r="H356" s="154">
        <v>8.9</v>
      </c>
      <c r="I356" s="155"/>
      <c r="J356" s="156">
        <f>ROUND(I356*H356,2)</f>
        <v>0</v>
      </c>
      <c r="K356" s="152" t="s">
        <v>333</v>
      </c>
      <c r="L356" s="34"/>
      <c r="M356" s="157" t="s">
        <v>1</v>
      </c>
      <c r="N356" s="158" t="s">
        <v>46</v>
      </c>
      <c r="O356" s="59"/>
      <c r="P356" s="159">
        <f>O356*H356</f>
        <v>0</v>
      </c>
      <c r="Q356" s="159">
        <v>0</v>
      </c>
      <c r="R356" s="159">
        <f>Q356*H356</f>
        <v>0</v>
      </c>
      <c r="S356" s="159">
        <v>2.2000000000000002</v>
      </c>
      <c r="T356" s="160">
        <f>S356*H356</f>
        <v>19.580000000000002</v>
      </c>
      <c r="U356" s="33"/>
      <c r="V356" s="33"/>
      <c r="W356" s="33"/>
      <c r="X356" s="33"/>
      <c r="Y356" s="33"/>
      <c r="Z356" s="33"/>
      <c r="AA356" s="33"/>
      <c r="AB356" s="33"/>
      <c r="AC356" s="33"/>
      <c r="AD356" s="33"/>
      <c r="AE356" s="33"/>
      <c r="AR356" s="161" t="s">
        <v>198</v>
      </c>
      <c r="AT356" s="161" t="s">
        <v>202</v>
      </c>
      <c r="AU356" s="161" t="s">
        <v>213</v>
      </c>
      <c r="AY356" s="18" t="s">
        <v>199</v>
      </c>
      <c r="BE356" s="162">
        <f>IF(N356="základní",J356,0)</f>
        <v>0</v>
      </c>
      <c r="BF356" s="162">
        <f>IF(N356="snížená",J356,0)</f>
        <v>0</v>
      </c>
      <c r="BG356" s="162">
        <f>IF(N356="zákl. přenesená",J356,0)</f>
        <v>0</v>
      </c>
      <c r="BH356" s="162">
        <f>IF(N356="sníž. přenesená",J356,0)</f>
        <v>0</v>
      </c>
      <c r="BI356" s="162">
        <f>IF(N356="nulová",J356,0)</f>
        <v>0</v>
      </c>
      <c r="BJ356" s="18" t="s">
        <v>88</v>
      </c>
      <c r="BK356" s="162">
        <f>ROUND(I356*H356,2)</f>
        <v>0</v>
      </c>
      <c r="BL356" s="18" t="s">
        <v>198</v>
      </c>
      <c r="BM356" s="161" t="s">
        <v>588</v>
      </c>
    </row>
    <row r="357" spans="1:65" s="2" customFormat="1" ht="19.2">
      <c r="A357" s="33"/>
      <c r="B357" s="34"/>
      <c r="C357" s="33"/>
      <c r="D357" s="163" t="s">
        <v>207</v>
      </c>
      <c r="E357" s="33"/>
      <c r="F357" s="164" t="s">
        <v>589</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207</v>
      </c>
      <c r="AU357" s="18" t="s">
        <v>213</v>
      </c>
    </row>
    <row r="358" spans="1:65" s="13" customFormat="1" ht="10.199999999999999">
      <c r="B358" s="172"/>
      <c r="D358" s="163" t="s">
        <v>336</v>
      </c>
      <c r="E358" s="173" t="s">
        <v>1</v>
      </c>
      <c r="F358" s="174" t="s">
        <v>590</v>
      </c>
      <c r="H358" s="173" t="s">
        <v>1</v>
      </c>
      <c r="I358" s="175"/>
      <c r="L358" s="172"/>
      <c r="M358" s="176"/>
      <c r="N358" s="177"/>
      <c r="O358" s="177"/>
      <c r="P358" s="177"/>
      <c r="Q358" s="177"/>
      <c r="R358" s="177"/>
      <c r="S358" s="177"/>
      <c r="T358" s="178"/>
      <c r="AT358" s="173" t="s">
        <v>336</v>
      </c>
      <c r="AU358" s="173" t="s">
        <v>213</v>
      </c>
      <c r="AV358" s="13" t="s">
        <v>88</v>
      </c>
      <c r="AW358" s="13" t="s">
        <v>36</v>
      </c>
      <c r="AX358" s="13" t="s">
        <v>81</v>
      </c>
      <c r="AY358" s="173" t="s">
        <v>199</v>
      </c>
    </row>
    <row r="359" spans="1:65" s="13" customFormat="1" ht="10.199999999999999">
      <c r="B359" s="172"/>
      <c r="D359" s="163" t="s">
        <v>336</v>
      </c>
      <c r="E359" s="173" t="s">
        <v>1</v>
      </c>
      <c r="F359" s="174" t="s">
        <v>591</v>
      </c>
      <c r="H359" s="173" t="s">
        <v>1</v>
      </c>
      <c r="I359" s="175"/>
      <c r="L359" s="172"/>
      <c r="M359" s="176"/>
      <c r="N359" s="177"/>
      <c r="O359" s="177"/>
      <c r="P359" s="177"/>
      <c r="Q359" s="177"/>
      <c r="R359" s="177"/>
      <c r="S359" s="177"/>
      <c r="T359" s="178"/>
      <c r="AT359" s="173" t="s">
        <v>336</v>
      </c>
      <c r="AU359" s="173" t="s">
        <v>213</v>
      </c>
      <c r="AV359" s="13" t="s">
        <v>88</v>
      </c>
      <c r="AW359" s="13" t="s">
        <v>36</v>
      </c>
      <c r="AX359" s="13" t="s">
        <v>81</v>
      </c>
      <c r="AY359" s="173" t="s">
        <v>199</v>
      </c>
    </row>
    <row r="360" spans="1:65" s="14" customFormat="1" ht="10.199999999999999">
      <c r="B360" s="179"/>
      <c r="D360" s="163" t="s">
        <v>336</v>
      </c>
      <c r="E360" s="180" t="s">
        <v>1</v>
      </c>
      <c r="F360" s="181" t="s">
        <v>592</v>
      </c>
      <c r="H360" s="182">
        <v>0.9</v>
      </c>
      <c r="I360" s="183"/>
      <c r="L360" s="179"/>
      <c r="M360" s="184"/>
      <c r="N360" s="185"/>
      <c r="O360" s="185"/>
      <c r="P360" s="185"/>
      <c r="Q360" s="185"/>
      <c r="R360" s="185"/>
      <c r="S360" s="185"/>
      <c r="T360" s="186"/>
      <c r="AT360" s="180" t="s">
        <v>336</v>
      </c>
      <c r="AU360" s="180" t="s">
        <v>213</v>
      </c>
      <c r="AV360" s="14" t="s">
        <v>90</v>
      </c>
      <c r="AW360" s="14" t="s">
        <v>36</v>
      </c>
      <c r="AX360" s="14" t="s">
        <v>81</v>
      </c>
      <c r="AY360" s="180" t="s">
        <v>199</v>
      </c>
    </row>
    <row r="361" spans="1:65" s="13" customFormat="1" ht="10.199999999999999">
      <c r="B361" s="172"/>
      <c r="D361" s="163" t="s">
        <v>336</v>
      </c>
      <c r="E361" s="173" t="s">
        <v>1</v>
      </c>
      <c r="F361" s="174" t="s">
        <v>593</v>
      </c>
      <c r="H361" s="173" t="s">
        <v>1</v>
      </c>
      <c r="I361" s="175"/>
      <c r="L361" s="172"/>
      <c r="M361" s="176"/>
      <c r="N361" s="177"/>
      <c r="O361" s="177"/>
      <c r="P361" s="177"/>
      <c r="Q361" s="177"/>
      <c r="R361" s="177"/>
      <c r="S361" s="177"/>
      <c r="T361" s="178"/>
      <c r="AT361" s="173" t="s">
        <v>336</v>
      </c>
      <c r="AU361" s="173" t="s">
        <v>213</v>
      </c>
      <c r="AV361" s="13" t="s">
        <v>88</v>
      </c>
      <c r="AW361" s="13" t="s">
        <v>36</v>
      </c>
      <c r="AX361" s="13" t="s">
        <v>81</v>
      </c>
      <c r="AY361" s="173" t="s">
        <v>199</v>
      </c>
    </row>
    <row r="362" spans="1:65" s="14" customFormat="1" ht="10.199999999999999">
      <c r="B362" s="179"/>
      <c r="D362" s="163" t="s">
        <v>336</v>
      </c>
      <c r="E362" s="180" t="s">
        <v>1</v>
      </c>
      <c r="F362" s="181" t="s">
        <v>594</v>
      </c>
      <c r="H362" s="182">
        <v>4</v>
      </c>
      <c r="I362" s="183"/>
      <c r="L362" s="179"/>
      <c r="M362" s="184"/>
      <c r="N362" s="185"/>
      <c r="O362" s="185"/>
      <c r="P362" s="185"/>
      <c r="Q362" s="185"/>
      <c r="R362" s="185"/>
      <c r="S362" s="185"/>
      <c r="T362" s="186"/>
      <c r="AT362" s="180" t="s">
        <v>336</v>
      </c>
      <c r="AU362" s="180" t="s">
        <v>213</v>
      </c>
      <c r="AV362" s="14" t="s">
        <v>90</v>
      </c>
      <c r="AW362" s="14" t="s">
        <v>36</v>
      </c>
      <c r="AX362" s="14" t="s">
        <v>81</v>
      </c>
      <c r="AY362" s="180" t="s">
        <v>199</v>
      </c>
    </row>
    <row r="363" spans="1:65" s="13" customFormat="1" ht="10.199999999999999">
      <c r="B363" s="172"/>
      <c r="D363" s="163" t="s">
        <v>336</v>
      </c>
      <c r="E363" s="173" t="s">
        <v>1</v>
      </c>
      <c r="F363" s="174" t="s">
        <v>595</v>
      </c>
      <c r="H363" s="173" t="s">
        <v>1</v>
      </c>
      <c r="I363" s="175"/>
      <c r="L363" s="172"/>
      <c r="M363" s="176"/>
      <c r="N363" s="177"/>
      <c r="O363" s="177"/>
      <c r="P363" s="177"/>
      <c r="Q363" s="177"/>
      <c r="R363" s="177"/>
      <c r="S363" s="177"/>
      <c r="T363" s="178"/>
      <c r="AT363" s="173" t="s">
        <v>336</v>
      </c>
      <c r="AU363" s="173" t="s">
        <v>213</v>
      </c>
      <c r="AV363" s="13" t="s">
        <v>88</v>
      </c>
      <c r="AW363" s="13" t="s">
        <v>36</v>
      </c>
      <c r="AX363" s="13" t="s">
        <v>81</v>
      </c>
      <c r="AY363" s="173" t="s">
        <v>199</v>
      </c>
    </row>
    <row r="364" spans="1:65" s="14" customFormat="1" ht="10.199999999999999">
      <c r="B364" s="179"/>
      <c r="D364" s="163" t="s">
        <v>336</v>
      </c>
      <c r="E364" s="180" t="s">
        <v>1</v>
      </c>
      <c r="F364" s="181" t="s">
        <v>596</v>
      </c>
      <c r="H364" s="182">
        <v>1</v>
      </c>
      <c r="I364" s="183"/>
      <c r="L364" s="179"/>
      <c r="M364" s="184"/>
      <c r="N364" s="185"/>
      <c r="O364" s="185"/>
      <c r="P364" s="185"/>
      <c r="Q364" s="185"/>
      <c r="R364" s="185"/>
      <c r="S364" s="185"/>
      <c r="T364" s="186"/>
      <c r="AT364" s="180" t="s">
        <v>336</v>
      </c>
      <c r="AU364" s="180" t="s">
        <v>213</v>
      </c>
      <c r="AV364" s="14" t="s">
        <v>90</v>
      </c>
      <c r="AW364" s="14" t="s">
        <v>36</v>
      </c>
      <c r="AX364" s="14" t="s">
        <v>81</v>
      </c>
      <c r="AY364" s="180" t="s">
        <v>199</v>
      </c>
    </row>
    <row r="365" spans="1:65" s="13" customFormat="1" ht="10.199999999999999">
      <c r="B365" s="172"/>
      <c r="D365" s="163" t="s">
        <v>336</v>
      </c>
      <c r="E365" s="173" t="s">
        <v>1</v>
      </c>
      <c r="F365" s="174" t="s">
        <v>476</v>
      </c>
      <c r="H365" s="173" t="s">
        <v>1</v>
      </c>
      <c r="I365" s="175"/>
      <c r="L365" s="172"/>
      <c r="M365" s="176"/>
      <c r="N365" s="177"/>
      <c r="O365" s="177"/>
      <c r="P365" s="177"/>
      <c r="Q365" s="177"/>
      <c r="R365" s="177"/>
      <c r="S365" s="177"/>
      <c r="T365" s="178"/>
      <c r="AT365" s="173" t="s">
        <v>336</v>
      </c>
      <c r="AU365" s="173" t="s">
        <v>213</v>
      </c>
      <c r="AV365" s="13" t="s">
        <v>88</v>
      </c>
      <c r="AW365" s="13" t="s">
        <v>36</v>
      </c>
      <c r="AX365" s="13" t="s">
        <v>81</v>
      </c>
      <c r="AY365" s="173" t="s">
        <v>199</v>
      </c>
    </row>
    <row r="366" spans="1:65" s="14" customFormat="1" ht="10.199999999999999">
      <c r="B366" s="179"/>
      <c r="D366" s="163" t="s">
        <v>336</v>
      </c>
      <c r="E366" s="180" t="s">
        <v>1</v>
      </c>
      <c r="F366" s="181" t="s">
        <v>597</v>
      </c>
      <c r="H366" s="182">
        <v>1</v>
      </c>
      <c r="I366" s="183"/>
      <c r="L366" s="179"/>
      <c r="M366" s="184"/>
      <c r="N366" s="185"/>
      <c r="O366" s="185"/>
      <c r="P366" s="185"/>
      <c r="Q366" s="185"/>
      <c r="R366" s="185"/>
      <c r="S366" s="185"/>
      <c r="T366" s="186"/>
      <c r="AT366" s="180" t="s">
        <v>336</v>
      </c>
      <c r="AU366" s="180" t="s">
        <v>213</v>
      </c>
      <c r="AV366" s="14" t="s">
        <v>90</v>
      </c>
      <c r="AW366" s="14" t="s">
        <v>36</v>
      </c>
      <c r="AX366" s="14" t="s">
        <v>81</v>
      </c>
      <c r="AY366" s="180" t="s">
        <v>199</v>
      </c>
    </row>
    <row r="367" spans="1:65" s="13" customFormat="1" ht="10.199999999999999">
      <c r="B367" s="172"/>
      <c r="D367" s="163" t="s">
        <v>336</v>
      </c>
      <c r="E367" s="173" t="s">
        <v>1</v>
      </c>
      <c r="F367" s="174" t="s">
        <v>598</v>
      </c>
      <c r="H367" s="173" t="s">
        <v>1</v>
      </c>
      <c r="I367" s="175"/>
      <c r="L367" s="172"/>
      <c r="M367" s="176"/>
      <c r="N367" s="177"/>
      <c r="O367" s="177"/>
      <c r="P367" s="177"/>
      <c r="Q367" s="177"/>
      <c r="R367" s="177"/>
      <c r="S367" s="177"/>
      <c r="T367" s="178"/>
      <c r="AT367" s="173" t="s">
        <v>336</v>
      </c>
      <c r="AU367" s="173" t="s">
        <v>213</v>
      </c>
      <c r="AV367" s="13" t="s">
        <v>88</v>
      </c>
      <c r="AW367" s="13" t="s">
        <v>36</v>
      </c>
      <c r="AX367" s="13" t="s">
        <v>81</v>
      </c>
      <c r="AY367" s="173" t="s">
        <v>199</v>
      </c>
    </row>
    <row r="368" spans="1:65" s="14" customFormat="1" ht="10.199999999999999">
      <c r="B368" s="179"/>
      <c r="D368" s="163" t="s">
        <v>336</v>
      </c>
      <c r="E368" s="180" t="s">
        <v>1</v>
      </c>
      <c r="F368" s="181" t="s">
        <v>599</v>
      </c>
      <c r="H368" s="182">
        <v>2</v>
      </c>
      <c r="I368" s="183"/>
      <c r="L368" s="179"/>
      <c r="M368" s="184"/>
      <c r="N368" s="185"/>
      <c r="O368" s="185"/>
      <c r="P368" s="185"/>
      <c r="Q368" s="185"/>
      <c r="R368" s="185"/>
      <c r="S368" s="185"/>
      <c r="T368" s="186"/>
      <c r="AT368" s="180" t="s">
        <v>336</v>
      </c>
      <c r="AU368" s="180" t="s">
        <v>213</v>
      </c>
      <c r="AV368" s="14" t="s">
        <v>90</v>
      </c>
      <c r="AW368" s="14" t="s">
        <v>36</v>
      </c>
      <c r="AX368" s="14" t="s">
        <v>81</v>
      </c>
      <c r="AY368" s="180" t="s">
        <v>199</v>
      </c>
    </row>
    <row r="369" spans="1:65" s="15" customFormat="1" ht="10.199999999999999">
      <c r="B369" s="187"/>
      <c r="D369" s="163" t="s">
        <v>336</v>
      </c>
      <c r="E369" s="188" t="s">
        <v>1</v>
      </c>
      <c r="F369" s="189" t="s">
        <v>339</v>
      </c>
      <c r="H369" s="190">
        <v>8.9</v>
      </c>
      <c r="I369" s="191"/>
      <c r="L369" s="187"/>
      <c r="M369" s="192"/>
      <c r="N369" s="193"/>
      <c r="O369" s="193"/>
      <c r="P369" s="193"/>
      <c r="Q369" s="193"/>
      <c r="R369" s="193"/>
      <c r="S369" s="193"/>
      <c r="T369" s="194"/>
      <c r="AT369" s="188" t="s">
        <v>336</v>
      </c>
      <c r="AU369" s="188" t="s">
        <v>213</v>
      </c>
      <c r="AV369" s="15" t="s">
        <v>198</v>
      </c>
      <c r="AW369" s="15" t="s">
        <v>36</v>
      </c>
      <c r="AX369" s="15" t="s">
        <v>88</v>
      </c>
      <c r="AY369" s="188" t="s">
        <v>199</v>
      </c>
    </row>
    <row r="370" spans="1:65" s="2" customFormat="1" ht="37.799999999999997" customHeight="1">
      <c r="A370" s="33"/>
      <c r="B370" s="149"/>
      <c r="C370" s="150" t="s">
        <v>600</v>
      </c>
      <c r="D370" s="150" t="s">
        <v>202</v>
      </c>
      <c r="E370" s="151" t="s">
        <v>601</v>
      </c>
      <c r="F370" s="152" t="s">
        <v>602</v>
      </c>
      <c r="G370" s="153" t="s">
        <v>383</v>
      </c>
      <c r="H370" s="154">
        <v>26.236999999999998</v>
      </c>
      <c r="I370" s="155"/>
      <c r="J370" s="156">
        <f>ROUND(I370*H370,2)</f>
        <v>0</v>
      </c>
      <c r="K370" s="152" t="s">
        <v>333</v>
      </c>
      <c r="L370" s="34"/>
      <c r="M370" s="157" t="s">
        <v>1</v>
      </c>
      <c r="N370" s="158" t="s">
        <v>46</v>
      </c>
      <c r="O370" s="59"/>
      <c r="P370" s="159">
        <f>O370*H370</f>
        <v>0</v>
      </c>
      <c r="Q370" s="159">
        <v>0</v>
      </c>
      <c r="R370" s="159">
        <f>Q370*H370</f>
        <v>0</v>
      </c>
      <c r="S370" s="159">
        <v>2.2000000000000002</v>
      </c>
      <c r="T370" s="160">
        <f>S370*H370</f>
        <v>57.721400000000003</v>
      </c>
      <c r="U370" s="33"/>
      <c r="V370" s="33"/>
      <c r="W370" s="33"/>
      <c r="X370" s="33"/>
      <c r="Y370" s="33"/>
      <c r="Z370" s="33"/>
      <c r="AA370" s="33"/>
      <c r="AB370" s="33"/>
      <c r="AC370" s="33"/>
      <c r="AD370" s="33"/>
      <c r="AE370" s="33"/>
      <c r="AR370" s="161" t="s">
        <v>198</v>
      </c>
      <c r="AT370" s="161" t="s">
        <v>202</v>
      </c>
      <c r="AU370" s="161" t="s">
        <v>213</v>
      </c>
      <c r="AY370" s="18" t="s">
        <v>199</v>
      </c>
      <c r="BE370" s="162">
        <f>IF(N370="základní",J370,0)</f>
        <v>0</v>
      </c>
      <c r="BF370" s="162">
        <f>IF(N370="snížená",J370,0)</f>
        <v>0</v>
      </c>
      <c r="BG370" s="162">
        <f>IF(N370="zákl. přenesená",J370,0)</f>
        <v>0</v>
      </c>
      <c r="BH370" s="162">
        <f>IF(N370="sníž. přenesená",J370,0)</f>
        <v>0</v>
      </c>
      <c r="BI370" s="162">
        <f>IF(N370="nulová",J370,0)</f>
        <v>0</v>
      </c>
      <c r="BJ370" s="18" t="s">
        <v>88</v>
      </c>
      <c r="BK370" s="162">
        <f>ROUND(I370*H370,2)</f>
        <v>0</v>
      </c>
      <c r="BL370" s="18" t="s">
        <v>198</v>
      </c>
      <c r="BM370" s="161" t="s">
        <v>603</v>
      </c>
    </row>
    <row r="371" spans="1:65" s="2" customFormat="1" ht="19.2">
      <c r="A371" s="33"/>
      <c r="B371" s="34"/>
      <c r="C371" s="33"/>
      <c r="D371" s="163" t="s">
        <v>207</v>
      </c>
      <c r="E371" s="33"/>
      <c r="F371" s="164" t="s">
        <v>604</v>
      </c>
      <c r="G371" s="33"/>
      <c r="H371" s="33"/>
      <c r="I371" s="165"/>
      <c r="J371" s="33"/>
      <c r="K371" s="33"/>
      <c r="L371" s="34"/>
      <c r="M371" s="166"/>
      <c r="N371" s="167"/>
      <c r="O371" s="59"/>
      <c r="P371" s="59"/>
      <c r="Q371" s="59"/>
      <c r="R371" s="59"/>
      <c r="S371" s="59"/>
      <c r="T371" s="60"/>
      <c r="U371" s="33"/>
      <c r="V371" s="33"/>
      <c r="W371" s="33"/>
      <c r="X371" s="33"/>
      <c r="Y371" s="33"/>
      <c r="Z371" s="33"/>
      <c r="AA371" s="33"/>
      <c r="AB371" s="33"/>
      <c r="AC371" s="33"/>
      <c r="AD371" s="33"/>
      <c r="AE371" s="33"/>
      <c r="AT371" s="18" t="s">
        <v>207</v>
      </c>
      <c r="AU371" s="18" t="s">
        <v>213</v>
      </c>
    </row>
    <row r="372" spans="1:65" s="13" customFormat="1" ht="10.199999999999999">
      <c r="B372" s="172"/>
      <c r="D372" s="163" t="s">
        <v>336</v>
      </c>
      <c r="E372" s="173" t="s">
        <v>1</v>
      </c>
      <c r="F372" s="174" t="s">
        <v>372</v>
      </c>
      <c r="H372" s="173" t="s">
        <v>1</v>
      </c>
      <c r="I372" s="175"/>
      <c r="L372" s="172"/>
      <c r="M372" s="176"/>
      <c r="N372" s="177"/>
      <c r="O372" s="177"/>
      <c r="P372" s="177"/>
      <c r="Q372" s="177"/>
      <c r="R372" s="177"/>
      <c r="S372" s="177"/>
      <c r="T372" s="178"/>
      <c r="AT372" s="173" t="s">
        <v>336</v>
      </c>
      <c r="AU372" s="173" t="s">
        <v>213</v>
      </c>
      <c r="AV372" s="13" t="s">
        <v>88</v>
      </c>
      <c r="AW372" s="13" t="s">
        <v>36</v>
      </c>
      <c r="AX372" s="13" t="s">
        <v>81</v>
      </c>
      <c r="AY372" s="173" t="s">
        <v>199</v>
      </c>
    </row>
    <row r="373" spans="1:65" s="14" customFormat="1" ht="10.199999999999999">
      <c r="B373" s="179"/>
      <c r="D373" s="163" t="s">
        <v>336</v>
      </c>
      <c r="E373" s="180" t="s">
        <v>1</v>
      </c>
      <c r="F373" s="181" t="s">
        <v>605</v>
      </c>
      <c r="H373" s="182">
        <v>18.28</v>
      </c>
      <c r="I373" s="183"/>
      <c r="L373" s="179"/>
      <c r="M373" s="184"/>
      <c r="N373" s="185"/>
      <c r="O373" s="185"/>
      <c r="P373" s="185"/>
      <c r="Q373" s="185"/>
      <c r="R373" s="185"/>
      <c r="S373" s="185"/>
      <c r="T373" s="186"/>
      <c r="AT373" s="180" t="s">
        <v>336</v>
      </c>
      <c r="AU373" s="180" t="s">
        <v>213</v>
      </c>
      <c r="AV373" s="14" t="s">
        <v>90</v>
      </c>
      <c r="AW373" s="14" t="s">
        <v>36</v>
      </c>
      <c r="AX373" s="14" t="s">
        <v>81</v>
      </c>
      <c r="AY373" s="180" t="s">
        <v>199</v>
      </c>
    </row>
    <row r="374" spans="1:65" s="13" customFormat="1" ht="10.199999999999999">
      <c r="B374" s="172"/>
      <c r="D374" s="163" t="s">
        <v>336</v>
      </c>
      <c r="E374" s="173" t="s">
        <v>1</v>
      </c>
      <c r="F374" s="174" t="s">
        <v>578</v>
      </c>
      <c r="H374" s="173" t="s">
        <v>1</v>
      </c>
      <c r="I374" s="175"/>
      <c r="L374" s="172"/>
      <c r="M374" s="176"/>
      <c r="N374" s="177"/>
      <c r="O374" s="177"/>
      <c r="P374" s="177"/>
      <c r="Q374" s="177"/>
      <c r="R374" s="177"/>
      <c r="S374" s="177"/>
      <c r="T374" s="178"/>
      <c r="AT374" s="173" t="s">
        <v>336</v>
      </c>
      <c r="AU374" s="173" t="s">
        <v>213</v>
      </c>
      <c r="AV374" s="13" t="s">
        <v>88</v>
      </c>
      <c r="AW374" s="13" t="s">
        <v>36</v>
      </c>
      <c r="AX374" s="13" t="s">
        <v>81</v>
      </c>
      <c r="AY374" s="173" t="s">
        <v>199</v>
      </c>
    </row>
    <row r="375" spans="1:65" s="13" customFormat="1" ht="10.199999999999999">
      <c r="B375" s="172"/>
      <c r="D375" s="163" t="s">
        <v>336</v>
      </c>
      <c r="E375" s="173" t="s">
        <v>1</v>
      </c>
      <c r="F375" s="174" t="s">
        <v>579</v>
      </c>
      <c r="H375" s="173" t="s">
        <v>1</v>
      </c>
      <c r="I375" s="175"/>
      <c r="L375" s="172"/>
      <c r="M375" s="176"/>
      <c r="N375" s="177"/>
      <c r="O375" s="177"/>
      <c r="P375" s="177"/>
      <c r="Q375" s="177"/>
      <c r="R375" s="177"/>
      <c r="S375" s="177"/>
      <c r="T375" s="178"/>
      <c r="AT375" s="173" t="s">
        <v>336</v>
      </c>
      <c r="AU375" s="173" t="s">
        <v>213</v>
      </c>
      <c r="AV375" s="13" t="s">
        <v>88</v>
      </c>
      <c r="AW375" s="13" t="s">
        <v>36</v>
      </c>
      <c r="AX375" s="13" t="s">
        <v>81</v>
      </c>
      <c r="AY375" s="173" t="s">
        <v>199</v>
      </c>
    </row>
    <row r="376" spans="1:65" s="14" customFormat="1" ht="10.199999999999999">
      <c r="B376" s="179"/>
      <c r="D376" s="163" t="s">
        <v>336</v>
      </c>
      <c r="E376" s="180" t="s">
        <v>1</v>
      </c>
      <c r="F376" s="181" t="s">
        <v>606</v>
      </c>
      <c r="H376" s="182">
        <v>2.1419999999999999</v>
      </c>
      <c r="I376" s="183"/>
      <c r="L376" s="179"/>
      <c r="M376" s="184"/>
      <c r="N376" s="185"/>
      <c r="O376" s="185"/>
      <c r="P376" s="185"/>
      <c r="Q376" s="185"/>
      <c r="R376" s="185"/>
      <c r="S376" s="185"/>
      <c r="T376" s="186"/>
      <c r="AT376" s="180" t="s">
        <v>336</v>
      </c>
      <c r="AU376" s="180" t="s">
        <v>213</v>
      </c>
      <c r="AV376" s="14" t="s">
        <v>90</v>
      </c>
      <c r="AW376" s="14" t="s">
        <v>36</v>
      </c>
      <c r="AX376" s="14" t="s">
        <v>81</v>
      </c>
      <c r="AY376" s="180" t="s">
        <v>199</v>
      </c>
    </row>
    <row r="377" spans="1:65" s="13" customFormat="1" ht="10.199999999999999">
      <c r="B377" s="172"/>
      <c r="D377" s="163" t="s">
        <v>336</v>
      </c>
      <c r="E377" s="173" t="s">
        <v>1</v>
      </c>
      <c r="F377" s="174" t="s">
        <v>581</v>
      </c>
      <c r="H377" s="173" t="s">
        <v>1</v>
      </c>
      <c r="I377" s="175"/>
      <c r="L377" s="172"/>
      <c r="M377" s="176"/>
      <c r="N377" s="177"/>
      <c r="O377" s="177"/>
      <c r="P377" s="177"/>
      <c r="Q377" s="177"/>
      <c r="R377" s="177"/>
      <c r="S377" s="177"/>
      <c r="T377" s="178"/>
      <c r="AT377" s="173" t="s">
        <v>336</v>
      </c>
      <c r="AU377" s="173" t="s">
        <v>213</v>
      </c>
      <c r="AV377" s="13" t="s">
        <v>88</v>
      </c>
      <c r="AW377" s="13" t="s">
        <v>36</v>
      </c>
      <c r="AX377" s="13" t="s">
        <v>81</v>
      </c>
      <c r="AY377" s="173" t="s">
        <v>199</v>
      </c>
    </row>
    <row r="378" spans="1:65" s="14" customFormat="1" ht="10.199999999999999">
      <c r="B378" s="179"/>
      <c r="D378" s="163" t="s">
        <v>336</v>
      </c>
      <c r="E378" s="180" t="s">
        <v>1</v>
      </c>
      <c r="F378" s="181" t="s">
        <v>606</v>
      </c>
      <c r="H378" s="182">
        <v>2.1419999999999999</v>
      </c>
      <c r="I378" s="183"/>
      <c r="L378" s="179"/>
      <c r="M378" s="184"/>
      <c r="N378" s="185"/>
      <c r="O378" s="185"/>
      <c r="P378" s="185"/>
      <c r="Q378" s="185"/>
      <c r="R378" s="185"/>
      <c r="S378" s="185"/>
      <c r="T378" s="186"/>
      <c r="AT378" s="180" t="s">
        <v>336</v>
      </c>
      <c r="AU378" s="180" t="s">
        <v>213</v>
      </c>
      <c r="AV378" s="14" t="s">
        <v>90</v>
      </c>
      <c r="AW378" s="14" t="s">
        <v>36</v>
      </c>
      <c r="AX378" s="14" t="s">
        <v>81</v>
      </c>
      <c r="AY378" s="180" t="s">
        <v>199</v>
      </c>
    </row>
    <row r="379" spans="1:65" s="13" customFormat="1" ht="10.199999999999999">
      <c r="B379" s="172"/>
      <c r="D379" s="163" t="s">
        <v>336</v>
      </c>
      <c r="E379" s="173" t="s">
        <v>1</v>
      </c>
      <c r="F379" s="174" t="s">
        <v>476</v>
      </c>
      <c r="H379" s="173" t="s">
        <v>1</v>
      </c>
      <c r="I379" s="175"/>
      <c r="L379" s="172"/>
      <c r="M379" s="176"/>
      <c r="N379" s="177"/>
      <c r="O379" s="177"/>
      <c r="P379" s="177"/>
      <c r="Q379" s="177"/>
      <c r="R379" s="177"/>
      <c r="S379" s="177"/>
      <c r="T379" s="178"/>
      <c r="AT379" s="173" t="s">
        <v>336</v>
      </c>
      <c r="AU379" s="173" t="s">
        <v>213</v>
      </c>
      <c r="AV379" s="13" t="s">
        <v>88</v>
      </c>
      <c r="AW379" s="13" t="s">
        <v>36</v>
      </c>
      <c r="AX379" s="13" t="s">
        <v>81</v>
      </c>
      <c r="AY379" s="173" t="s">
        <v>199</v>
      </c>
    </row>
    <row r="380" spans="1:65" s="14" customFormat="1" ht="10.199999999999999">
      <c r="B380" s="179"/>
      <c r="D380" s="163" t="s">
        <v>336</v>
      </c>
      <c r="E380" s="180" t="s">
        <v>1</v>
      </c>
      <c r="F380" s="181" t="s">
        <v>607</v>
      </c>
      <c r="H380" s="182">
        <v>1.1479999999999999</v>
      </c>
      <c r="I380" s="183"/>
      <c r="L380" s="179"/>
      <c r="M380" s="184"/>
      <c r="N380" s="185"/>
      <c r="O380" s="185"/>
      <c r="P380" s="185"/>
      <c r="Q380" s="185"/>
      <c r="R380" s="185"/>
      <c r="S380" s="185"/>
      <c r="T380" s="186"/>
      <c r="AT380" s="180" t="s">
        <v>336</v>
      </c>
      <c r="AU380" s="180" t="s">
        <v>213</v>
      </c>
      <c r="AV380" s="14" t="s">
        <v>90</v>
      </c>
      <c r="AW380" s="14" t="s">
        <v>36</v>
      </c>
      <c r="AX380" s="14" t="s">
        <v>81</v>
      </c>
      <c r="AY380" s="180" t="s">
        <v>199</v>
      </c>
    </row>
    <row r="381" spans="1:65" s="13" customFormat="1" ht="10.199999999999999">
      <c r="B381" s="172"/>
      <c r="D381" s="163" t="s">
        <v>336</v>
      </c>
      <c r="E381" s="173" t="s">
        <v>1</v>
      </c>
      <c r="F381" s="174" t="s">
        <v>583</v>
      </c>
      <c r="H381" s="173" t="s">
        <v>1</v>
      </c>
      <c r="I381" s="175"/>
      <c r="L381" s="172"/>
      <c r="M381" s="176"/>
      <c r="N381" s="177"/>
      <c r="O381" s="177"/>
      <c r="P381" s="177"/>
      <c r="Q381" s="177"/>
      <c r="R381" s="177"/>
      <c r="S381" s="177"/>
      <c r="T381" s="178"/>
      <c r="AT381" s="173" t="s">
        <v>336</v>
      </c>
      <c r="AU381" s="173" t="s">
        <v>213</v>
      </c>
      <c r="AV381" s="13" t="s">
        <v>88</v>
      </c>
      <c r="AW381" s="13" t="s">
        <v>36</v>
      </c>
      <c r="AX381" s="13" t="s">
        <v>81</v>
      </c>
      <c r="AY381" s="173" t="s">
        <v>199</v>
      </c>
    </row>
    <row r="382" spans="1:65" s="14" customFormat="1" ht="10.199999999999999">
      <c r="B382" s="179"/>
      <c r="D382" s="163" t="s">
        <v>336</v>
      </c>
      <c r="E382" s="180" t="s">
        <v>1</v>
      </c>
      <c r="F382" s="181" t="s">
        <v>608</v>
      </c>
      <c r="H382" s="182">
        <v>2.5249999999999999</v>
      </c>
      <c r="I382" s="183"/>
      <c r="L382" s="179"/>
      <c r="M382" s="184"/>
      <c r="N382" s="185"/>
      <c r="O382" s="185"/>
      <c r="P382" s="185"/>
      <c r="Q382" s="185"/>
      <c r="R382" s="185"/>
      <c r="S382" s="185"/>
      <c r="T382" s="186"/>
      <c r="AT382" s="180" t="s">
        <v>336</v>
      </c>
      <c r="AU382" s="180" t="s">
        <v>213</v>
      </c>
      <c r="AV382" s="14" t="s">
        <v>90</v>
      </c>
      <c r="AW382" s="14" t="s">
        <v>36</v>
      </c>
      <c r="AX382" s="14" t="s">
        <v>81</v>
      </c>
      <c r="AY382" s="180" t="s">
        <v>199</v>
      </c>
    </row>
    <row r="383" spans="1:65" s="15" customFormat="1" ht="10.199999999999999">
      <c r="B383" s="187"/>
      <c r="D383" s="163" t="s">
        <v>336</v>
      </c>
      <c r="E383" s="188" t="s">
        <v>1</v>
      </c>
      <c r="F383" s="189" t="s">
        <v>339</v>
      </c>
      <c r="H383" s="190">
        <v>26.236999999999998</v>
      </c>
      <c r="I383" s="191"/>
      <c r="L383" s="187"/>
      <c r="M383" s="192"/>
      <c r="N383" s="193"/>
      <c r="O383" s="193"/>
      <c r="P383" s="193"/>
      <c r="Q383" s="193"/>
      <c r="R383" s="193"/>
      <c r="S383" s="193"/>
      <c r="T383" s="194"/>
      <c r="AT383" s="188" t="s">
        <v>336</v>
      </c>
      <c r="AU383" s="188" t="s">
        <v>213</v>
      </c>
      <c r="AV383" s="15" t="s">
        <v>198</v>
      </c>
      <c r="AW383" s="15" t="s">
        <v>36</v>
      </c>
      <c r="AX383" s="15" t="s">
        <v>88</v>
      </c>
      <c r="AY383" s="188" t="s">
        <v>199</v>
      </c>
    </row>
    <row r="384" spans="1:65" s="2" customFormat="1" ht="33" customHeight="1">
      <c r="A384" s="33"/>
      <c r="B384" s="149"/>
      <c r="C384" s="150" t="s">
        <v>609</v>
      </c>
      <c r="D384" s="150" t="s">
        <v>202</v>
      </c>
      <c r="E384" s="151" t="s">
        <v>610</v>
      </c>
      <c r="F384" s="152" t="s">
        <v>611</v>
      </c>
      <c r="G384" s="153" t="s">
        <v>383</v>
      </c>
      <c r="H384" s="154">
        <v>12.64</v>
      </c>
      <c r="I384" s="155"/>
      <c r="J384" s="156">
        <f>ROUND(I384*H384,2)</f>
        <v>0</v>
      </c>
      <c r="K384" s="152" t="s">
        <v>333</v>
      </c>
      <c r="L384" s="34"/>
      <c r="M384" s="157" t="s">
        <v>1</v>
      </c>
      <c r="N384" s="158" t="s">
        <v>46</v>
      </c>
      <c r="O384" s="59"/>
      <c r="P384" s="159">
        <f>O384*H384</f>
        <v>0</v>
      </c>
      <c r="Q384" s="159">
        <v>0</v>
      </c>
      <c r="R384" s="159">
        <f>Q384*H384</f>
        <v>0</v>
      </c>
      <c r="S384" s="159">
        <v>4.3999999999999997E-2</v>
      </c>
      <c r="T384" s="160">
        <f>S384*H384</f>
        <v>0.55615999999999999</v>
      </c>
      <c r="U384" s="33"/>
      <c r="V384" s="33"/>
      <c r="W384" s="33"/>
      <c r="X384" s="33"/>
      <c r="Y384" s="33"/>
      <c r="Z384" s="33"/>
      <c r="AA384" s="33"/>
      <c r="AB384" s="33"/>
      <c r="AC384" s="33"/>
      <c r="AD384" s="33"/>
      <c r="AE384" s="33"/>
      <c r="AR384" s="161" t="s">
        <v>198</v>
      </c>
      <c r="AT384" s="161" t="s">
        <v>202</v>
      </c>
      <c r="AU384" s="161" t="s">
        <v>213</v>
      </c>
      <c r="AY384" s="18" t="s">
        <v>199</v>
      </c>
      <c r="BE384" s="162">
        <f>IF(N384="základní",J384,0)</f>
        <v>0</v>
      </c>
      <c r="BF384" s="162">
        <f>IF(N384="snížená",J384,0)</f>
        <v>0</v>
      </c>
      <c r="BG384" s="162">
        <f>IF(N384="zákl. přenesená",J384,0)</f>
        <v>0</v>
      </c>
      <c r="BH384" s="162">
        <f>IF(N384="sníž. přenesená",J384,0)</f>
        <v>0</v>
      </c>
      <c r="BI384" s="162">
        <f>IF(N384="nulová",J384,0)</f>
        <v>0</v>
      </c>
      <c r="BJ384" s="18" t="s">
        <v>88</v>
      </c>
      <c r="BK384" s="162">
        <f>ROUND(I384*H384,2)</f>
        <v>0</v>
      </c>
      <c r="BL384" s="18" t="s">
        <v>198</v>
      </c>
      <c r="BM384" s="161" t="s">
        <v>612</v>
      </c>
    </row>
    <row r="385" spans="1:65" s="2" customFormat="1" ht="19.2">
      <c r="A385" s="33"/>
      <c r="B385" s="34"/>
      <c r="C385" s="33"/>
      <c r="D385" s="163" t="s">
        <v>207</v>
      </c>
      <c r="E385" s="33"/>
      <c r="F385" s="164" t="s">
        <v>613</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207</v>
      </c>
      <c r="AU385" s="18" t="s">
        <v>213</v>
      </c>
    </row>
    <row r="386" spans="1:65" s="14" customFormat="1" ht="10.199999999999999">
      <c r="B386" s="179"/>
      <c r="D386" s="163" t="s">
        <v>336</v>
      </c>
      <c r="E386" s="180" t="s">
        <v>1</v>
      </c>
      <c r="F386" s="181" t="s">
        <v>614</v>
      </c>
      <c r="H386" s="182">
        <v>7.37</v>
      </c>
      <c r="I386" s="183"/>
      <c r="L386" s="179"/>
      <c r="M386" s="184"/>
      <c r="N386" s="185"/>
      <c r="O386" s="185"/>
      <c r="P386" s="185"/>
      <c r="Q386" s="185"/>
      <c r="R386" s="185"/>
      <c r="S386" s="185"/>
      <c r="T386" s="186"/>
      <c r="AT386" s="180" t="s">
        <v>336</v>
      </c>
      <c r="AU386" s="180" t="s">
        <v>213</v>
      </c>
      <c r="AV386" s="14" t="s">
        <v>90</v>
      </c>
      <c r="AW386" s="14" t="s">
        <v>36</v>
      </c>
      <c r="AX386" s="14" t="s">
        <v>81</v>
      </c>
      <c r="AY386" s="180" t="s">
        <v>199</v>
      </c>
    </row>
    <row r="387" spans="1:65" s="14" customFormat="1" ht="10.199999999999999">
      <c r="B387" s="179"/>
      <c r="D387" s="163" t="s">
        <v>336</v>
      </c>
      <c r="E387" s="180" t="s">
        <v>1</v>
      </c>
      <c r="F387" s="181" t="s">
        <v>615</v>
      </c>
      <c r="H387" s="182">
        <v>5.27</v>
      </c>
      <c r="I387" s="183"/>
      <c r="L387" s="179"/>
      <c r="M387" s="184"/>
      <c r="N387" s="185"/>
      <c r="O387" s="185"/>
      <c r="P387" s="185"/>
      <c r="Q387" s="185"/>
      <c r="R387" s="185"/>
      <c r="S387" s="185"/>
      <c r="T387" s="186"/>
      <c r="AT387" s="180" t="s">
        <v>336</v>
      </c>
      <c r="AU387" s="180" t="s">
        <v>213</v>
      </c>
      <c r="AV387" s="14" t="s">
        <v>90</v>
      </c>
      <c r="AW387" s="14" t="s">
        <v>36</v>
      </c>
      <c r="AX387" s="14" t="s">
        <v>81</v>
      </c>
      <c r="AY387" s="180" t="s">
        <v>199</v>
      </c>
    </row>
    <row r="388" spans="1:65" s="15" customFormat="1" ht="10.199999999999999">
      <c r="B388" s="187"/>
      <c r="D388" s="163" t="s">
        <v>336</v>
      </c>
      <c r="E388" s="188" t="s">
        <v>1</v>
      </c>
      <c r="F388" s="189" t="s">
        <v>339</v>
      </c>
      <c r="H388" s="190">
        <v>12.64</v>
      </c>
      <c r="I388" s="191"/>
      <c r="L388" s="187"/>
      <c r="M388" s="192"/>
      <c r="N388" s="193"/>
      <c r="O388" s="193"/>
      <c r="P388" s="193"/>
      <c r="Q388" s="193"/>
      <c r="R388" s="193"/>
      <c r="S388" s="193"/>
      <c r="T388" s="194"/>
      <c r="AT388" s="188" t="s">
        <v>336</v>
      </c>
      <c r="AU388" s="188" t="s">
        <v>213</v>
      </c>
      <c r="AV388" s="15" t="s">
        <v>198</v>
      </c>
      <c r="AW388" s="15" t="s">
        <v>36</v>
      </c>
      <c r="AX388" s="15" t="s">
        <v>88</v>
      </c>
      <c r="AY388" s="188" t="s">
        <v>199</v>
      </c>
    </row>
    <row r="389" spans="1:65" s="2" customFormat="1" ht="33" customHeight="1">
      <c r="A389" s="33"/>
      <c r="B389" s="149"/>
      <c r="C389" s="150" t="s">
        <v>616</v>
      </c>
      <c r="D389" s="150" t="s">
        <v>202</v>
      </c>
      <c r="E389" s="151" t="s">
        <v>617</v>
      </c>
      <c r="F389" s="152" t="s">
        <v>618</v>
      </c>
      <c r="G389" s="153" t="s">
        <v>383</v>
      </c>
      <c r="H389" s="154">
        <v>35.137</v>
      </c>
      <c r="I389" s="155"/>
      <c r="J389" s="156">
        <f>ROUND(I389*H389,2)</f>
        <v>0</v>
      </c>
      <c r="K389" s="152" t="s">
        <v>333</v>
      </c>
      <c r="L389" s="34"/>
      <c r="M389" s="157" t="s">
        <v>1</v>
      </c>
      <c r="N389" s="158" t="s">
        <v>46</v>
      </c>
      <c r="O389" s="59"/>
      <c r="P389" s="159">
        <f>O389*H389</f>
        <v>0</v>
      </c>
      <c r="Q389" s="159">
        <v>0</v>
      </c>
      <c r="R389" s="159">
        <f>Q389*H389</f>
        <v>0</v>
      </c>
      <c r="S389" s="159">
        <v>2.9000000000000001E-2</v>
      </c>
      <c r="T389" s="160">
        <f>S389*H389</f>
        <v>1.0189730000000001</v>
      </c>
      <c r="U389" s="33"/>
      <c r="V389" s="33"/>
      <c r="W389" s="33"/>
      <c r="X389" s="33"/>
      <c r="Y389" s="33"/>
      <c r="Z389" s="33"/>
      <c r="AA389" s="33"/>
      <c r="AB389" s="33"/>
      <c r="AC389" s="33"/>
      <c r="AD389" s="33"/>
      <c r="AE389" s="33"/>
      <c r="AR389" s="161" t="s">
        <v>198</v>
      </c>
      <c r="AT389" s="161" t="s">
        <v>202</v>
      </c>
      <c r="AU389" s="161" t="s">
        <v>213</v>
      </c>
      <c r="AY389" s="18" t="s">
        <v>199</v>
      </c>
      <c r="BE389" s="162">
        <f>IF(N389="základní",J389,0)</f>
        <v>0</v>
      </c>
      <c r="BF389" s="162">
        <f>IF(N389="snížená",J389,0)</f>
        <v>0</v>
      </c>
      <c r="BG389" s="162">
        <f>IF(N389="zákl. přenesená",J389,0)</f>
        <v>0</v>
      </c>
      <c r="BH389" s="162">
        <f>IF(N389="sníž. přenesená",J389,0)</f>
        <v>0</v>
      </c>
      <c r="BI389" s="162">
        <f>IF(N389="nulová",J389,0)</f>
        <v>0</v>
      </c>
      <c r="BJ389" s="18" t="s">
        <v>88</v>
      </c>
      <c r="BK389" s="162">
        <f>ROUND(I389*H389,2)</f>
        <v>0</v>
      </c>
      <c r="BL389" s="18" t="s">
        <v>198</v>
      </c>
      <c r="BM389" s="161" t="s">
        <v>619</v>
      </c>
    </row>
    <row r="390" spans="1:65" s="2" customFormat="1" ht="19.2">
      <c r="A390" s="33"/>
      <c r="B390" s="34"/>
      <c r="C390" s="33"/>
      <c r="D390" s="163" t="s">
        <v>207</v>
      </c>
      <c r="E390" s="33"/>
      <c r="F390" s="164" t="s">
        <v>620</v>
      </c>
      <c r="G390" s="33"/>
      <c r="H390" s="33"/>
      <c r="I390" s="165"/>
      <c r="J390" s="33"/>
      <c r="K390" s="33"/>
      <c r="L390" s="34"/>
      <c r="M390" s="166"/>
      <c r="N390" s="167"/>
      <c r="O390" s="59"/>
      <c r="P390" s="59"/>
      <c r="Q390" s="59"/>
      <c r="R390" s="59"/>
      <c r="S390" s="59"/>
      <c r="T390" s="60"/>
      <c r="U390" s="33"/>
      <c r="V390" s="33"/>
      <c r="W390" s="33"/>
      <c r="X390" s="33"/>
      <c r="Y390" s="33"/>
      <c r="Z390" s="33"/>
      <c r="AA390" s="33"/>
      <c r="AB390" s="33"/>
      <c r="AC390" s="33"/>
      <c r="AD390" s="33"/>
      <c r="AE390" s="33"/>
      <c r="AT390" s="18" t="s">
        <v>207</v>
      </c>
      <c r="AU390" s="18" t="s">
        <v>213</v>
      </c>
    </row>
    <row r="391" spans="1:65" s="14" customFormat="1" ht="10.199999999999999">
      <c r="B391" s="179"/>
      <c r="D391" s="163" t="s">
        <v>336</v>
      </c>
      <c r="E391" s="180" t="s">
        <v>1</v>
      </c>
      <c r="F391" s="181" t="s">
        <v>621</v>
      </c>
      <c r="H391" s="182">
        <v>8.9</v>
      </c>
      <c r="I391" s="183"/>
      <c r="L391" s="179"/>
      <c r="M391" s="184"/>
      <c r="N391" s="185"/>
      <c r="O391" s="185"/>
      <c r="P391" s="185"/>
      <c r="Q391" s="185"/>
      <c r="R391" s="185"/>
      <c r="S391" s="185"/>
      <c r="T391" s="186"/>
      <c r="AT391" s="180" t="s">
        <v>336</v>
      </c>
      <c r="AU391" s="180" t="s">
        <v>213</v>
      </c>
      <c r="AV391" s="14" t="s">
        <v>90</v>
      </c>
      <c r="AW391" s="14" t="s">
        <v>36</v>
      </c>
      <c r="AX391" s="14" t="s">
        <v>81</v>
      </c>
      <c r="AY391" s="180" t="s">
        <v>199</v>
      </c>
    </row>
    <row r="392" spans="1:65" s="14" customFormat="1" ht="10.199999999999999">
      <c r="B392" s="179"/>
      <c r="D392" s="163" t="s">
        <v>336</v>
      </c>
      <c r="E392" s="180" t="s">
        <v>1</v>
      </c>
      <c r="F392" s="181" t="s">
        <v>622</v>
      </c>
      <c r="H392" s="182">
        <v>26.236999999999998</v>
      </c>
      <c r="I392" s="183"/>
      <c r="L392" s="179"/>
      <c r="M392" s="184"/>
      <c r="N392" s="185"/>
      <c r="O392" s="185"/>
      <c r="P392" s="185"/>
      <c r="Q392" s="185"/>
      <c r="R392" s="185"/>
      <c r="S392" s="185"/>
      <c r="T392" s="186"/>
      <c r="AT392" s="180" t="s">
        <v>336</v>
      </c>
      <c r="AU392" s="180" t="s">
        <v>213</v>
      </c>
      <c r="AV392" s="14" t="s">
        <v>90</v>
      </c>
      <c r="AW392" s="14" t="s">
        <v>36</v>
      </c>
      <c r="AX392" s="14" t="s">
        <v>81</v>
      </c>
      <c r="AY392" s="180" t="s">
        <v>199</v>
      </c>
    </row>
    <row r="393" spans="1:65" s="15" customFormat="1" ht="10.199999999999999">
      <c r="B393" s="187"/>
      <c r="D393" s="163" t="s">
        <v>336</v>
      </c>
      <c r="E393" s="188" t="s">
        <v>1</v>
      </c>
      <c r="F393" s="189" t="s">
        <v>339</v>
      </c>
      <c r="H393" s="190">
        <v>35.137</v>
      </c>
      <c r="I393" s="191"/>
      <c r="L393" s="187"/>
      <c r="M393" s="192"/>
      <c r="N393" s="193"/>
      <c r="O393" s="193"/>
      <c r="P393" s="193"/>
      <c r="Q393" s="193"/>
      <c r="R393" s="193"/>
      <c r="S393" s="193"/>
      <c r="T393" s="194"/>
      <c r="AT393" s="188" t="s">
        <v>336</v>
      </c>
      <c r="AU393" s="188" t="s">
        <v>213</v>
      </c>
      <c r="AV393" s="15" t="s">
        <v>198</v>
      </c>
      <c r="AW393" s="15" t="s">
        <v>36</v>
      </c>
      <c r="AX393" s="15" t="s">
        <v>88</v>
      </c>
      <c r="AY393" s="188" t="s">
        <v>199</v>
      </c>
    </row>
    <row r="394" spans="1:65" s="2" customFormat="1" ht="24.15" customHeight="1">
      <c r="A394" s="33"/>
      <c r="B394" s="149"/>
      <c r="C394" s="150" t="s">
        <v>623</v>
      </c>
      <c r="D394" s="150" t="s">
        <v>202</v>
      </c>
      <c r="E394" s="151" t="s">
        <v>624</v>
      </c>
      <c r="F394" s="152" t="s">
        <v>625</v>
      </c>
      <c r="G394" s="153" t="s">
        <v>332</v>
      </c>
      <c r="H394" s="154">
        <v>68.13</v>
      </c>
      <c r="I394" s="155"/>
      <c r="J394" s="156">
        <f>ROUND(I394*H394,2)</f>
        <v>0</v>
      </c>
      <c r="K394" s="152" t="s">
        <v>333</v>
      </c>
      <c r="L394" s="34"/>
      <c r="M394" s="157" t="s">
        <v>1</v>
      </c>
      <c r="N394" s="158" t="s">
        <v>46</v>
      </c>
      <c r="O394" s="59"/>
      <c r="P394" s="159">
        <f>O394*H394</f>
        <v>0</v>
      </c>
      <c r="Q394" s="159">
        <v>0</v>
      </c>
      <c r="R394" s="159">
        <f>Q394*H394</f>
        <v>0</v>
      </c>
      <c r="S394" s="159">
        <v>3.5000000000000003E-2</v>
      </c>
      <c r="T394" s="160">
        <f>S394*H394</f>
        <v>2.3845499999999999</v>
      </c>
      <c r="U394" s="33"/>
      <c r="V394" s="33"/>
      <c r="W394" s="33"/>
      <c r="X394" s="33"/>
      <c r="Y394" s="33"/>
      <c r="Z394" s="33"/>
      <c r="AA394" s="33"/>
      <c r="AB394" s="33"/>
      <c r="AC394" s="33"/>
      <c r="AD394" s="33"/>
      <c r="AE394" s="33"/>
      <c r="AR394" s="161" t="s">
        <v>198</v>
      </c>
      <c r="AT394" s="161" t="s">
        <v>202</v>
      </c>
      <c r="AU394" s="161" t="s">
        <v>213</v>
      </c>
      <c r="AY394" s="18" t="s">
        <v>199</v>
      </c>
      <c r="BE394" s="162">
        <f>IF(N394="základní",J394,0)</f>
        <v>0</v>
      </c>
      <c r="BF394" s="162">
        <f>IF(N394="snížená",J394,0)</f>
        <v>0</v>
      </c>
      <c r="BG394" s="162">
        <f>IF(N394="zákl. přenesená",J394,0)</f>
        <v>0</v>
      </c>
      <c r="BH394" s="162">
        <f>IF(N394="sníž. přenesená",J394,0)</f>
        <v>0</v>
      </c>
      <c r="BI394" s="162">
        <f>IF(N394="nulová",J394,0)</f>
        <v>0</v>
      </c>
      <c r="BJ394" s="18" t="s">
        <v>88</v>
      </c>
      <c r="BK394" s="162">
        <f>ROUND(I394*H394,2)</f>
        <v>0</v>
      </c>
      <c r="BL394" s="18" t="s">
        <v>198</v>
      </c>
      <c r="BM394" s="161" t="s">
        <v>626</v>
      </c>
    </row>
    <row r="395" spans="1:65" s="2" customFormat="1" ht="28.8">
      <c r="A395" s="33"/>
      <c r="B395" s="34"/>
      <c r="C395" s="33"/>
      <c r="D395" s="163" t="s">
        <v>207</v>
      </c>
      <c r="E395" s="33"/>
      <c r="F395" s="164" t="s">
        <v>627</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207</v>
      </c>
      <c r="AU395" s="18" t="s">
        <v>213</v>
      </c>
    </row>
    <row r="396" spans="1:65" s="13" customFormat="1" ht="10.199999999999999">
      <c r="B396" s="172"/>
      <c r="D396" s="163" t="s">
        <v>336</v>
      </c>
      <c r="E396" s="173" t="s">
        <v>1</v>
      </c>
      <c r="F396" s="174" t="s">
        <v>559</v>
      </c>
      <c r="H396" s="173" t="s">
        <v>1</v>
      </c>
      <c r="I396" s="175"/>
      <c r="L396" s="172"/>
      <c r="M396" s="176"/>
      <c r="N396" s="177"/>
      <c r="O396" s="177"/>
      <c r="P396" s="177"/>
      <c r="Q396" s="177"/>
      <c r="R396" s="177"/>
      <c r="S396" s="177"/>
      <c r="T396" s="178"/>
      <c r="AT396" s="173" t="s">
        <v>336</v>
      </c>
      <c r="AU396" s="173" t="s">
        <v>213</v>
      </c>
      <c r="AV396" s="13" t="s">
        <v>88</v>
      </c>
      <c r="AW396" s="13" t="s">
        <v>36</v>
      </c>
      <c r="AX396" s="13" t="s">
        <v>81</v>
      </c>
      <c r="AY396" s="173" t="s">
        <v>199</v>
      </c>
    </row>
    <row r="397" spans="1:65" s="14" customFormat="1" ht="10.199999999999999">
      <c r="B397" s="179"/>
      <c r="D397" s="163" t="s">
        <v>336</v>
      </c>
      <c r="E397" s="180" t="s">
        <v>1</v>
      </c>
      <c r="F397" s="181" t="s">
        <v>628</v>
      </c>
      <c r="H397" s="182">
        <v>20.7</v>
      </c>
      <c r="I397" s="183"/>
      <c r="L397" s="179"/>
      <c r="M397" s="184"/>
      <c r="N397" s="185"/>
      <c r="O397" s="185"/>
      <c r="P397" s="185"/>
      <c r="Q397" s="185"/>
      <c r="R397" s="185"/>
      <c r="S397" s="185"/>
      <c r="T397" s="186"/>
      <c r="AT397" s="180" t="s">
        <v>336</v>
      </c>
      <c r="AU397" s="180" t="s">
        <v>213</v>
      </c>
      <c r="AV397" s="14" t="s">
        <v>90</v>
      </c>
      <c r="AW397" s="14" t="s">
        <v>36</v>
      </c>
      <c r="AX397" s="14" t="s">
        <v>81</v>
      </c>
      <c r="AY397" s="180" t="s">
        <v>199</v>
      </c>
    </row>
    <row r="398" spans="1:65" s="13" customFormat="1" ht="10.199999999999999">
      <c r="B398" s="172"/>
      <c r="D398" s="163" t="s">
        <v>336</v>
      </c>
      <c r="E398" s="173" t="s">
        <v>1</v>
      </c>
      <c r="F398" s="174" t="s">
        <v>561</v>
      </c>
      <c r="H398" s="173" t="s">
        <v>1</v>
      </c>
      <c r="I398" s="175"/>
      <c r="L398" s="172"/>
      <c r="M398" s="176"/>
      <c r="N398" s="177"/>
      <c r="O398" s="177"/>
      <c r="P398" s="177"/>
      <c r="Q398" s="177"/>
      <c r="R398" s="177"/>
      <c r="S398" s="177"/>
      <c r="T398" s="178"/>
      <c r="AT398" s="173" t="s">
        <v>336</v>
      </c>
      <c r="AU398" s="173" t="s">
        <v>213</v>
      </c>
      <c r="AV398" s="13" t="s">
        <v>88</v>
      </c>
      <c r="AW398" s="13" t="s">
        <v>36</v>
      </c>
      <c r="AX398" s="13" t="s">
        <v>81</v>
      </c>
      <c r="AY398" s="173" t="s">
        <v>199</v>
      </c>
    </row>
    <row r="399" spans="1:65" s="14" customFormat="1" ht="10.199999999999999">
      <c r="B399" s="179"/>
      <c r="D399" s="163" t="s">
        <v>336</v>
      </c>
      <c r="E399" s="180" t="s">
        <v>1</v>
      </c>
      <c r="F399" s="181" t="s">
        <v>629</v>
      </c>
      <c r="H399" s="182">
        <v>6.66</v>
      </c>
      <c r="I399" s="183"/>
      <c r="L399" s="179"/>
      <c r="M399" s="184"/>
      <c r="N399" s="185"/>
      <c r="O399" s="185"/>
      <c r="P399" s="185"/>
      <c r="Q399" s="185"/>
      <c r="R399" s="185"/>
      <c r="S399" s="185"/>
      <c r="T399" s="186"/>
      <c r="AT399" s="180" t="s">
        <v>336</v>
      </c>
      <c r="AU399" s="180" t="s">
        <v>213</v>
      </c>
      <c r="AV399" s="14" t="s">
        <v>90</v>
      </c>
      <c r="AW399" s="14" t="s">
        <v>36</v>
      </c>
      <c r="AX399" s="14" t="s">
        <v>81</v>
      </c>
      <c r="AY399" s="180" t="s">
        <v>199</v>
      </c>
    </row>
    <row r="400" spans="1:65" s="13" customFormat="1" ht="10.199999999999999">
      <c r="B400" s="172"/>
      <c r="D400" s="163" t="s">
        <v>336</v>
      </c>
      <c r="E400" s="173" t="s">
        <v>1</v>
      </c>
      <c r="F400" s="174" t="s">
        <v>630</v>
      </c>
      <c r="H400" s="173" t="s">
        <v>1</v>
      </c>
      <c r="I400" s="175"/>
      <c r="L400" s="172"/>
      <c r="M400" s="176"/>
      <c r="N400" s="177"/>
      <c r="O400" s="177"/>
      <c r="P400" s="177"/>
      <c r="Q400" s="177"/>
      <c r="R400" s="177"/>
      <c r="S400" s="177"/>
      <c r="T400" s="178"/>
      <c r="AT400" s="173" t="s">
        <v>336</v>
      </c>
      <c r="AU400" s="173" t="s">
        <v>213</v>
      </c>
      <c r="AV400" s="13" t="s">
        <v>88</v>
      </c>
      <c r="AW400" s="13" t="s">
        <v>36</v>
      </c>
      <c r="AX400" s="13" t="s">
        <v>81</v>
      </c>
      <c r="AY400" s="173" t="s">
        <v>199</v>
      </c>
    </row>
    <row r="401" spans="1:65" s="14" customFormat="1" ht="10.199999999999999">
      <c r="B401" s="179"/>
      <c r="D401" s="163" t="s">
        <v>336</v>
      </c>
      <c r="E401" s="180" t="s">
        <v>1</v>
      </c>
      <c r="F401" s="181" t="s">
        <v>631</v>
      </c>
      <c r="H401" s="182">
        <v>33.119999999999997</v>
      </c>
      <c r="I401" s="183"/>
      <c r="L401" s="179"/>
      <c r="M401" s="184"/>
      <c r="N401" s="185"/>
      <c r="O401" s="185"/>
      <c r="P401" s="185"/>
      <c r="Q401" s="185"/>
      <c r="R401" s="185"/>
      <c r="S401" s="185"/>
      <c r="T401" s="186"/>
      <c r="AT401" s="180" t="s">
        <v>336</v>
      </c>
      <c r="AU401" s="180" t="s">
        <v>213</v>
      </c>
      <c r="AV401" s="14" t="s">
        <v>90</v>
      </c>
      <c r="AW401" s="14" t="s">
        <v>36</v>
      </c>
      <c r="AX401" s="14" t="s">
        <v>81</v>
      </c>
      <c r="AY401" s="180" t="s">
        <v>199</v>
      </c>
    </row>
    <row r="402" spans="1:65" s="13" customFormat="1" ht="10.199999999999999">
      <c r="B402" s="172"/>
      <c r="D402" s="163" t="s">
        <v>336</v>
      </c>
      <c r="E402" s="173" t="s">
        <v>1</v>
      </c>
      <c r="F402" s="174" t="s">
        <v>567</v>
      </c>
      <c r="H402" s="173" t="s">
        <v>1</v>
      </c>
      <c r="I402" s="175"/>
      <c r="L402" s="172"/>
      <c r="M402" s="176"/>
      <c r="N402" s="177"/>
      <c r="O402" s="177"/>
      <c r="P402" s="177"/>
      <c r="Q402" s="177"/>
      <c r="R402" s="177"/>
      <c r="S402" s="177"/>
      <c r="T402" s="178"/>
      <c r="AT402" s="173" t="s">
        <v>336</v>
      </c>
      <c r="AU402" s="173" t="s">
        <v>213</v>
      </c>
      <c r="AV402" s="13" t="s">
        <v>88</v>
      </c>
      <c r="AW402" s="13" t="s">
        <v>36</v>
      </c>
      <c r="AX402" s="13" t="s">
        <v>81</v>
      </c>
      <c r="AY402" s="173" t="s">
        <v>199</v>
      </c>
    </row>
    <row r="403" spans="1:65" s="14" customFormat="1" ht="10.199999999999999">
      <c r="B403" s="179"/>
      <c r="D403" s="163" t="s">
        <v>336</v>
      </c>
      <c r="E403" s="180" t="s">
        <v>1</v>
      </c>
      <c r="F403" s="181" t="s">
        <v>632</v>
      </c>
      <c r="H403" s="182">
        <v>6.1</v>
      </c>
      <c r="I403" s="183"/>
      <c r="L403" s="179"/>
      <c r="M403" s="184"/>
      <c r="N403" s="185"/>
      <c r="O403" s="185"/>
      <c r="P403" s="185"/>
      <c r="Q403" s="185"/>
      <c r="R403" s="185"/>
      <c r="S403" s="185"/>
      <c r="T403" s="186"/>
      <c r="AT403" s="180" t="s">
        <v>336</v>
      </c>
      <c r="AU403" s="180" t="s">
        <v>213</v>
      </c>
      <c r="AV403" s="14" t="s">
        <v>90</v>
      </c>
      <c r="AW403" s="14" t="s">
        <v>36</v>
      </c>
      <c r="AX403" s="14" t="s">
        <v>81</v>
      </c>
      <c r="AY403" s="180" t="s">
        <v>199</v>
      </c>
    </row>
    <row r="404" spans="1:65" s="13" customFormat="1" ht="10.199999999999999">
      <c r="B404" s="172"/>
      <c r="D404" s="163" t="s">
        <v>336</v>
      </c>
      <c r="E404" s="173" t="s">
        <v>1</v>
      </c>
      <c r="F404" s="174" t="s">
        <v>569</v>
      </c>
      <c r="H404" s="173" t="s">
        <v>1</v>
      </c>
      <c r="I404" s="175"/>
      <c r="L404" s="172"/>
      <c r="M404" s="176"/>
      <c r="N404" s="177"/>
      <c r="O404" s="177"/>
      <c r="P404" s="177"/>
      <c r="Q404" s="177"/>
      <c r="R404" s="177"/>
      <c r="S404" s="177"/>
      <c r="T404" s="178"/>
      <c r="AT404" s="173" t="s">
        <v>336</v>
      </c>
      <c r="AU404" s="173" t="s">
        <v>213</v>
      </c>
      <c r="AV404" s="13" t="s">
        <v>88</v>
      </c>
      <c r="AW404" s="13" t="s">
        <v>36</v>
      </c>
      <c r="AX404" s="13" t="s">
        <v>81</v>
      </c>
      <c r="AY404" s="173" t="s">
        <v>199</v>
      </c>
    </row>
    <row r="405" spans="1:65" s="14" customFormat="1" ht="10.199999999999999">
      <c r="B405" s="179"/>
      <c r="D405" s="163" t="s">
        <v>336</v>
      </c>
      <c r="E405" s="180" t="s">
        <v>1</v>
      </c>
      <c r="F405" s="181" t="s">
        <v>633</v>
      </c>
      <c r="H405" s="182">
        <v>1.55</v>
      </c>
      <c r="I405" s="183"/>
      <c r="L405" s="179"/>
      <c r="M405" s="184"/>
      <c r="N405" s="185"/>
      <c r="O405" s="185"/>
      <c r="P405" s="185"/>
      <c r="Q405" s="185"/>
      <c r="R405" s="185"/>
      <c r="S405" s="185"/>
      <c r="T405" s="186"/>
      <c r="AT405" s="180" t="s">
        <v>336</v>
      </c>
      <c r="AU405" s="180" t="s">
        <v>213</v>
      </c>
      <c r="AV405" s="14" t="s">
        <v>90</v>
      </c>
      <c r="AW405" s="14" t="s">
        <v>36</v>
      </c>
      <c r="AX405" s="14" t="s">
        <v>81</v>
      </c>
      <c r="AY405" s="180" t="s">
        <v>199</v>
      </c>
    </row>
    <row r="406" spans="1:65" s="15" customFormat="1" ht="10.199999999999999">
      <c r="B406" s="187"/>
      <c r="D406" s="163" t="s">
        <v>336</v>
      </c>
      <c r="E406" s="188" t="s">
        <v>1</v>
      </c>
      <c r="F406" s="189" t="s">
        <v>339</v>
      </c>
      <c r="H406" s="190">
        <v>68.13</v>
      </c>
      <c r="I406" s="191"/>
      <c r="L406" s="187"/>
      <c r="M406" s="192"/>
      <c r="N406" s="193"/>
      <c r="O406" s="193"/>
      <c r="P406" s="193"/>
      <c r="Q406" s="193"/>
      <c r="R406" s="193"/>
      <c r="S406" s="193"/>
      <c r="T406" s="194"/>
      <c r="AT406" s="188" t="s">
        <v>336</v>
      </c>
      <c r="AU406" s="188" t="s">
        <v>213</v>
      </c>
      <c r="AV406" s="15" t="s">
        <v>198</v>
      </c>
      <c r="AW406" s="15" t="s">
        <v>36</v>
      </c>
      <c r="AX406" s="15" t="s">
        <v>88</v>
      </c>
      <c r="AY406" s="188" t="s">
        <v>199</v>
      </c>
    </row>
    <row r="407" spans="1:65" s="2" customFormat="1" ht="24.15" customHeight="1">
      <c r="A407" s="33"/>
      <c r="B407" s="149"/>
      <c r="C407" s="150" t="s">
        <v>634</v>
      </c>
      <c r="D407" s="150" t="s">
        <v>202</v>
      </c>
      <c r="E407" s="151" t="s">
        <v>635</v>
      </c>
      <c r="F407" s="152" t="s">
        <v>636</v>
      </c>
      <c r="G407" s="153" t="s">
        <v>332</v>
      </c>
      <c r="H407" s="154">
        <v>945.23599999999999</v>
      </c>
      <c r="I407" s="155"/>
      <c r="J407" s="156">
        <f>ROUND(I407*H407,2)</f>
        <v>0</v>
      </c>
      <c r="K407" s="152" t="s">
        <v>333</v>
      </c>
      <c r="L407" s="34"/>
      <c r="M407" s="157" t="s">
        <v>1</v>
      </c>
      <c r="N407" s="158" t="s">
        <v>46</v>
      </c>
      <c r="O407" s="59"/>
      <c r="P407" s="159">
        <f>O407*H407</f>
        <v>0</v>
      </c>
      <c r="Q407" s="159">
        <v>0</v>
      </c>
      <c r="R407" s="159">
        <f>Q407*H407</f>
        <v>0</v>
      </c>
      <c r="S407" s="159">
        <v>1.2999999999999999E-2</v>
      </c>
      <c r="T407" s="160">
        <f>S407*H407</f>
        <v>12.288067999999999</v>
      </c>
      <c r="U407" s="33"/>
      <c r="V407" s="33"/>
      <c r="W407" s="33"/>
      <c r="X407" s="33"/>
      <c r="Y407" s="33"/>
      <c r="Z407" s="33"/>
      <c r="AA407" s="33"/>
      <c r="AB407" s="33"/>
      <c r="AC407" s="33"/>
      <c r="AD407" s="33"/>
      <c r="AE407" s="33"/>
      <c r="AR407" s="161" t="s">
        <v>198</v>
      </c>
      <c r="AT407" s="161" t="s">
        <v>202</v>
      </c>
      <c r="AU407" s="161" t="s">
        <v>213</v>
      </c>
      <c r="AY407" s="18" t="s">
        <v>199</v>
      </c>
      <c r="BE407" s="162">
        <f>IF(N407="základní",J407,0)</f>
        <v>0</v>
      </c>
      <c r="BF407" s="162">
        <f>IF(N407="snížená",J407,0)</f>
        <v>0</v>
      </c>
      <c r="BG407" s="162">
        <f>IF(N407="zákl. přenesená",J407,0)</f>
        <v>0</v>
      </c>
      <c r="BH407" s="162">
        <f>IF(N407="sníž. přenesená",J407,0)</f>
        <v>0</v>
      </c>
      <c r="BI407" s="162">
        <f>IF(N407="nulová",J407,0)</f>
        <v>0</v>
      </c>
      <c r="BJ407" s="18" t="s">
        <v>88</v>
      </c>
      <c r="BK407" s="162">
        <f>ROUND(I407*H407,2)</f>
        <v>0</v>
      </c>
      <c r="BL407" s="18" t="s">
        <v>198</v>
      </c>
      <c r="BM407" s="161" t="s">
        <v>637</v>
      </c>
    </row>
    <row r="408" spans="1:65" s="2" customFormat="1" ht="28.8">
      <c r="A408" s="33"/>
      <c r="B408" s="34"/>
      <c r="C408" s="33"/>
      <c r="D408" s="163" t="s">
        <v>207</v>
      </c>
      <c r="E408" s="33"/>
      <c r="F408" s="164" t="s">
        <v>638</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207</v>
      </c>
      <c r="AU408" s="18" t="s">
        <v>213</v>
      </c>
    </row>
    <row r="409" spans="1:65" s="13" customFormat="1" ht="10.199999999999999">
      <c r="B409" s="172"/>
      <c r="D409" s="163" t="s">
        <v>336</v>
      </c>
      <c r="E409" s="173" t="s">
        <v>1</v>
      </c>
      <c r="F409" s="174" t="s">
        <v>446</v>
      </c>
      <c r="H409" s="173" t="s">
        <v>1</v>
      </c>
      <c r="I409" s="175"/>
      <c r="L409" s="172"/>
      <c r="M409" s="176"/>
      <c r="N409" s="177"/>
      <c r="O409" s="177"/>
      <c r="P409" s="177"/>
      <c r="Q409" s="177"/>
      <c r="R409" s="177"/>
      <c r="S409" s="177"/>
      <c r="T409" s="178"/>
      <c r="AT409" s="173" t="s">
        <v>336</v>
      </c>
      <c r="AU409" s="173" t="s">
        <v>213</v>
      </c>
      <c r="AV409" s="13" t="s">
        <v>88</v>
      </c>
      <c r="AW409" s="13" t="s">
        <v>36</v>
      </c>
      <c r="AX409" s="13" t="s">
        <v>81</v>
      </c>
      <c r="AY409" s="173" t="s">
        <v>199</v>
      </c>
    </row>
    <row r="410" spans="1:65" s="14" customFormat="1" ht="10.199999999999999">
      <c r="B410" s="179"/>
      <c r="D410" s="163" t="s">
        <v>336</v>
      </c>
      <c r="E410" s="180" t="s">
        <v>1</v>
      </c>
      <c r="F410" s="181" t="s">
        <v>639</v>
      </c>
      <c r="H410" s="182">
        <v>188.32499999999999</v>
      </c>
      <c r="I410" s="183"/>
      <c r="L410" s="179"/>
      <c r="M410" s="184"/>
      <c r="N410" s="185"/>
      <c r="O410" s="185"/>
      <c r="P410" s="185"/>
      <c r="Q410" s="185"/>
      <c r="R410" s="185"/>
      <c r="S410" s="185"/>
      <c r="T410" s="186"/>
      <c r="AT410" s="180" t="s">
        <v>336</v>
      </c>
      <c r="AU410" s="180" t="s">
        <v>213</v>
      </c>
      <c r="AV410" s="14" t="s">
        <v>90</v>
      </c>
      <c r="AW410" s="14" t="s">
        <v>36</v>
      </c>
      <c r="AX410" s="14" t="s">
        <v>81</v>
      </c>
      <c r="AY410" s="180" t="s">
        <v>199</v>
      </c>
    </row>
    <row r="411" spans="1:65" s="14" customFormat="1" ht="10.199999999999999">
      <c r="B411" s="179"/>
      <c r="D411" s="163" t="s">
        <v>336</v>
      </c>
      <c r="E411" s="180" t="s">
        <v>1</v>
      </c>
      <c r="F411" s="181" t="s">
        <v>640</v>
      </c>
      <c r="H411" s="182">
        <v>-11.34</v>
      </c>
      <c r="I411" s="183"/>
      <c r="L411" s="179"/>
      <c r="M411" s="184"/>
      <c r="N411" s="185"/>
      <c r="O411" s="185"/>
      <c r="P411" s="185"/>
      <c r="Q411" s="185"/>
      <c r="R411" s="185"/>
      <c r="S411" s="185"/>
      <c r="T411" s="186"/>
      <c r="AT411" s="180" t="s">
        <v>336</v>
      </c>
      <c r="AU411" s="180" t="s">
        <v>213</v>
      </c>
      <c r="AV411" s="14" t="s">
        <v>90</v>
      </c>
      <c r="AW411" s="14" t="s">
        <v>36</v>
      </c>
      <c r="AX411" s="14" t="s">
        <v>81</v>
      </c>
      <c r="AY411" s="180" t="s">
        <v>199</v>
      </c>
    </row>
    <row r="412" spans="1:65" s="14" customFormat="1" ht="10.199999999999999">
      <c r="B412" s="179"/>
      <c r="D412" s="163" t="s">
        <v>336</v>
      </c>
      <c r="E412" s="180" t="s">
        <v>1</v>
      </c>
      <c r="F412" s="181" t="s">
        <v>641</v>
      </c>
      <c r="H412" s="182">
        <v>-3.4</v>
      </c>
      <c r="I412" s="183"/>
      <c r="L412" s="179"/>
      <c r="M412" s="184"/>
      <c r="N412" s="185"/>
      <c r="O412" s="185"/>
      <c r="P412" s="185"/>
      <c r="Q412" s="185"/>
      <c r="R412" s="185"/>
      <c r="S412" s="185"/>
      <c r="T412" s="186"/>
      <c r="AT412" s="180" t="s">
        <v>336</v>
      </c>
      <c r="AU412" s="180" t="s">
        <v>213</v>
      </c>
      <c r="AV412" s="14" t="s">
        <v>90</v>
      </c>
      <c r="AW412" s="14" t="s">
        <v>36</v>
      </c>
      <c r="AX412" s="14" t="s">
        <v>81</v>
      </c>
      <c r="AY412" s="180" t="s">
        <v>199</v>
      </c>
    </row>
    <row r="413" spans="1:65" s="14" customFormat="1" ht="10.199999999999999">
      <c r="B413" s="179"/>
      <c r="D413" s="163" t="s">
        <v>336</v>
      </c>
      <c r="E413" s="180" t="s">
        <v>1</v>
      </c>
      <c r="F413" s="181" t="s">
        <v>642</v>
      </c>
      <c r="H413" s="182">
        <v>-45.54</v>
      </c>
      <c r="I413" s="183"/>
      <c r="L413" s="179"/>
      <c r="M413" s="184"/>
      <c r="N413" s="185"/>
      <c r="O413" s="185"/>
      <c r="P413" s="185"/>
      <c r="Q413" s="185"/>
      <c r="R413" s="185"/>
      <c r="S413" s="185"/>
      <c r="T413" s="186"/>
      <c r="AT413" s="180" t="s">
        <v>336</v>
      </c>
      <c r="AU413" s="180" t="s">
        <v>213</v>
      </c>
      <c r="AV413" s="14" t="s">
        <v>90</v>
      </c>
      <c r="AW413" s="14" t="s">
        <v>36</v>
      </c>
      <c r="AX413" s="14" t="s">
        <v>81</v>
      </c>
      <c r="AY413" s="180" t="s">
        <v>199</v>
      </c>
    </row>
    <row r="414" spans="1:65" s="14" customFormat="1" ht="10.199999999999999">
      <c r="B414" s="179"/>
      <c r="D414" s="163" t="s">
        <v>336</v>
      </c>
      <c r="E414" s="180" t="s">
        <v>1</v>
      </c>
      <c r="F414" s="181" t="s">
        <v>643</v>
      </c>
      <c r="H414" s="182">
        <v>32.1</v>
      </c>
      <c r="I414" s="183"/>
      <c r="L414" s="179"/>
      <c r="M414" s="184"/>
      <c r="N414" s="185"/>
      <c r="O414" s="185"/>
      <c r="P414" s="185"/>
      <c r="Q414" s="185"/>
      <c r="R414" s="185"/>
      <c r="S414" s="185"/>
      <c r="T414" s="186"/>
      <c r="AT414" s="180" t="s">
        <v>336</v>
      </c>
      <c r="AU414" s="180" t="s">
        <v>213</v>
      </c>
      <c r="AV414" s="14" t="s">
        <v>90</v>
      </c>
      <c r="AW414" s="14" t="s">
        <v>36</v>
      </c>
      <c r="AX414" s="14" t="s">
        <v>81</v>
      </c>
      <c r="AY414" s="180" t="s">
        <v>199</v>
      </c>
    </row>
    <row r="415" spans="1:65" s="14" customFormat="1" ht="10.199999999999999">
      <c r="B415" s="179"/>
      <c r="D415" s="163" t="s">
        <v>336</v>
      </c>
      <c r="E415" s="180" t="s">
        <v>1</v>
      </c>
      <c r="F415" s="181" t="s">
        <v>644</v>
      </c>
      <c r="H415" s="182">
        <v>50.61</v>
      </c>
      <c r="I415" s="183"/>
      <c r="L415" s="179"/>
      <c r="M415" s="184"/>
      <c r="N415" s="185"/>
      <c r="O415" s="185"/>
      <c r="P415" s="185"/>
      <c r="Q415" s="185"/>
      <c r="R415" s="185"/>
      <c r="S415" s="185"/>
      <c r="T415" s="186"/>
      <c r="AT415" s="180" t="s">
        <v>336</v>
      </c>
      <c r="AU415" s="180" t="s">
        <v>213</v>
      </c>
      <c r="AV415" s="14" t="s">
        <v>90</v>
      </c>
      <c r="AW415" s="14" t="s">
        <v>36</v>
      </c>
      <c r="AX415" s="14" t="s">
        <v>81</v>
      </c>
      <c r="AY415" s="180" t="s">
        <v>199</v>
      </c>
    </row>
    <row r="416" spans="1:65" s="14" customFormat="1" ht="10.199999999999999">
      <c r="B416" s="179"/>
      <c r="D416" s="163" t="s">
        <v>336</v>
      </c>
      <c r="E416" s="180" t="s">
        <v>1</v>
      </c>
      <c r="F416" s="181" t="s">
        <v>645</v>
      </c>
      <c r="H416" s="182">
        <v>-1.26</v>
      </c>
      <c r="I416" s="183"/>
      <c r="L416" s="179"/>
      <c r="M416" s="184"/>
      <c r="N416" s="185"/>
      <c r="O416" s="185"/>
      <c r="P416" s="185"/>
      <c r="Q416" s="185"/>
      <c r="R416" s="185"/>
      <c r="S416" s="185"/>
      <c r="T416" s="186"/>
      <c r="AT416" s="180" t="s">
        <v>336</v>
      </c>
      <c r="AU416" s="180" t="s">
        <v>213</v>
      </c>
      <c r="AV416" s="14" t="s">
        <v>90</v>
      </c>
      <c r="AW416" s="14" t="s">
        <v>36</v>
      </c>
      <c r="AX416" s="14" t="s">
        <v>81</v>
      </c>
      <c r="AY416" s="180" t="s">
        <v>199</v>
      </c>
    </row>
    <row r="417" spans="2:51" s="14" customFormat="1" ht="10.199999999999999">
      <c r="B417" s="179"/>
      <c r="D417" s="163" t="s">
        <v>336</v>
      </c>
      <c r="E417" s="180" t="s">
        <v>1</v>
      </c>
      <c r="F417" s="181" t="s">
        <v>646</v>
      </c>
      <c r="H417" s="182">
        <v>-3.2679999999999998</v>
      </c>
      <c r="I417" s="183"/>
      <c r="L417" s="179"/>
      <c r="M417" s="184"/>
      <c r="N417" s="185"/>
      <c r="O417" s="185"/>
      <c r="P417" s="185"/>
      <c r="Q417" s="185"/>
      <c r="R417" s="185"/>
      <c r="S417" s="185"/>
      <c r="T417" s="186"/>
      <c r="AT417" s="180" t="s">
        <v>336</v>
      </c>
      <c r="AU417" s="180" t="s">
        <v>213</v>
      </c>
      <c r="AV417" s="14" t="s">
        <v>90</v>
      </c>
      <c r="AW417" s="14" t="s">
        <v>36</v>
      </c>
      <c r="AX417" s="14" t="s">
        <v>81</v>
      </c>
      <c r="AY417" s="180" t="s">
        <v>199</v>
      </c>
    </row>
    <row r="418" spans="2:51" s="14" customFormat="1" ht="10.199999999999999">
      <c r="B418" s="179"/>
      <c r="D418" s="163" t="s">
        <v>336</v>
      </c>
      <c r="E418" s="180" t="s">
        <v>1</v>
      </c>
      <c r="F418" s="181" t="s">
        <v>647</v>
      </c>
      <c r="H418" s="182">
        <v>-2.4529999999999998</v>
      </c>
      <c r="I418" s="183"/>
      <c r="L418" s="179"/>
      <c r="M418" s="184"/>
      <c r="N418" s="185"/>
      <c r="O418" s="185"/>
      <c r="P418" s="185"/>
      <c r="Q418" s="185"/>
      <c r="R418" s="185"/>
      <c r="S418" s="185"/>
      <c r="T418" s="186"/>
      <c r="AT418" s="180" t="s">
        <v>336</v>
      </c>
      <c r="AU418" s="180" t="s">
        <v>213</v>
      </c>
      <c r="AV418" s="14" t="s">
        <v>90</v>
      </c>
      <c r="AW418" s="14" t="s">
        <v>36</v>
      </c>
      <c r="AX418" s="14" t="s">
        <v>81</v>
      </c>
      <c r="AY418" s="180" t="s">
        <v>199</v>
      </c>
    </row>
    <row r="419" spans="2:51" s="14" customFormat="1" ht="10.199999999999999">
      <c r="B419" s="179"/>
      <c r="D419" s="163" t="s">
        <v>336</v>
      </c>
      <c r="E419" s="180" t="s">
        <v>1</v>
      </c>
      <c r="F419" s="181" t="s">
        <v>648</v>
      </c>
      <c r="H419" s="182">
        <v>11.22</v>
      </c>
      <c r="I419" s="183"/>
      <c r="L419" s="179"/>
      <c r="M419" s="184"/>
      <c r="N419" s="185"/>
      <c r="O419" s="185"/>
      <c r="P419" s="185"/>
      <c r="Q419" s="185"/>
      <c r="R419" s="185"/>
      <c r="S419" s="185"/>
      <c r="T419" s="186"/>
      <c r="AT419" s="180" t="s">
        <v>336</v>
      </c>
      <c r="AU419" s="180" t="s">
        <v>213</v>
      </c>
      <c r="AV419" s="14" t="s">
        <v>90</v>
      </c>
      <c r="AW419" s="14" t="s">
        <v>36</v>
      </c>
      <c r="AX419" s="14" t="s">
        <v>81</v>
      </c>
      <c r="AY419" s="180" t="s">
        <v>199</v>
      </c>
    </row>
    <row r="420" spans="2:51" s="14" customFormat="1" ht="10.199999999999999">
      <c r="B420" s="179"/>
      <c r="D420" s="163" t="s">
        <v>336</v>
      </c>
      <c r="E420" s="180" t="s">
        <v>1</v>
      </c>
      <c r="F420" s="181" t="s">
        <v>452</v>
      </c>
      <c r="H420" s="182">
        <v>15</v>
      </c>
      <c r="I420" s="183"/>
      <c r="L420" s="179"/>
      <c r="M420" s="184"/>
      <c r="N420" s="185"/>
      <c r="O420" s="185"/>
      <c r="P420" s="185"/>
      <c r="Q420" s="185"/>
      <c r="R420" s="185"/>
      <c r="S420" s="185"/>
      <c r="T420" s="186"/>
      <c r="AT420" s="180" t="s">
        <v>336</v>
      </c>
      <c r="AU420" s="180" t="s">
        <v>213</v>
      </c>
      <c r="AV420" s="14" t="s">
        <v>90</v>
      </c>
      <c r="AW420" s="14" t="s">
        <v>36</v>
      </c>
      <c r="AX420" s="14" t="s">
        <v>81</v>
      </c>
      <c r="AY420" s="180" t="s">
        <v>199</v>
      </c>
    </row>
    <row r="421" spans="2:51" s="14" customFormat="1" ht="10.199999999999999">
      <c r="B421" s="179"/>
      <c r="D421" s="163" t="s">
        <v>336</v>
      </c>
      <c r="E421" s="180" t="s">
        <v>1</v>
      </c>
      <c r="F421" s="181" t="s">
        <v>649</v>
      </c>
      <c r="H421" s="182">
        <v>138.38</v>
      </c>
      <c r="I421" s="183"/>
      <c r="L421" s="179"/>
      <c r="M421" s="184"/>
      <c r="N421" s="185"/>
      <c r="O421" s="185"/>
      <c r="P421" s="185"/>
      <c r="Q421" s="185"/>
      <c r="R421" s="185"/>
      <c r="S421" s="185"/>
      <c r="T421" s="186"/>
      <c r="AT421" s="180" t="s">
        <v>336</v>
      </c>
      <c r="AU421" s="180" t="s">
        <v>213</v>
      </c>
      <c r="AV421" s="14" t="s">
        <v>90</v>
      </c>
      <c r="AW421" s="14" t="s">
        <v>36</v>
      </c>
      <c r="AX421" s="14" t="s">
        <v>81</v>
      </c>
      <c r="AY421" s="180" t="s">
        <v>199</v>
      </c>
    </row>
    <row r="422" spans="2:51" s="14" customFormat="1" ht="10.199999999999999">
      <c r="B422" s="179"/>
      <c r="D422" s="163" t="s">
        <v>336</v>
      </c>
      <c r="E422" s="180" t="s">
        <v>1</v>
      </c>
      <c r="F422" s="181" t="s">
        <v>650</v>
      </c>
      <c r="H422" s="182">
        <v>-17.100000000000001</v>
      </c>
      <c r="I422" s="183"/>
      <c r="L422" s="179"/>
      <c r="M422" s="184"/>
      <c r="N422" s="185"/>
      <c r="O422" s="185"/>
      <c r="P422" s="185"/>
      <c r="Q422" s="185"/>
      <c r="R422" s="185"/>
      <c r="S422" s="185"/>
      <c r="T422" s="186"/>
      <c r="AT422" s="180" t="s">
        <v>336</v>
      </c>
      <c r="AU422" s="180" t="s">
        <v>213</v>
      </c>
      <c r="AV422" s="14" t="s">
        <v>90</v>
      </c>
      <c r="AW422" s="14" t="s">
        <v>36</v>
      </c>
      <c r="AX422" s="14" t="s">
        <v>81</v>
      </c>
      <c r="AY422" s="180" t="s">
        <v>199</v>
      </c>
    </row>
    <row r="423" spans="2:51" s="14" customFormat="1" ht="10.199999999999999">
      <c r="B423" s="179"/>
      <c r="D423" s="163" t="s">
        <v>336</v>
      </c>
      <c r="E423" s="180" t="s">
        <v>1</v>
      </c>
      <c r="F423" s="181" t="s">
        <v>651</v>
      </c>
      <c r="H423" s="182">
        <v>-16.2</v>
      </c>
      <c r="I423" s="183"/>
      <c r="L423" s="179"/>
      <c r="M423" s="184"/>
      <c r="N423" s="185"/>
      <c r="O423" s="185"/>
      <c r="P423" s="185"/>
      <c r="Q423" s="185"/>
      <c r="R423" s="185"/>
      <c r="S423" s="185"/>
      <c r="T423" s="186"/>
      <c r="AT423" s="180" t="s">
        <v>336</v>
      </c>
      <c r="AU423" s="180" t="s">
        <v>213</v>
      </c>
      <c r="AV423" s="14" t="s">
        <v>90</v>
      </c>
      <c r="AW423" s="14" t="s">
        <v>36</v>
      </c>
      <c r="AX423" s="14" t="s">
        <v>81</v>
      </c>
      <c r="AY423" s="180" t="s">
        <v>199</v>
      </c>
    </row>
    <row r="424" spans="2:51" s="14" customFormat="1" ht="10.199999999999999">
      <c r="B424" s="179"/>
      <c r="D424" s="163" t="s">
        <v>336</v>
      </c>
      <c r="E424" s="180" t="s">
        <v>1</v>
      </c>
      <c r="F424" s="181" t="s">
        <v>648</v>
      </c>
      <c r="H424" s="182">
        <v>11.22</v>
      </c>
      <c r="I424" s="183"/>
      <c r="L424" s="179"/>
      <c r="M424" s="184"/>
      <c r="N424" s="185"/>
      <c r="O424" s="185"/>
      <c r="P424" s="185"/>
      <c r="Q424" s="185"/>
      <c r="R424" s="185"/>
      <c r="S424" s="185"/>
      <c r="T424" s="186"/>
      <c r="AT424" s="180" t="s">
        <v>336</v>
      </c>
      <c r="AU424" s="180" t="s">
        <v>213</v>
      </c>
      <c r="AV424" s="14" t="s">
        <v>90</v>
      </c>
      <c r="AW424" s="14" t="s">
        <v>36</v>
      </c>
      <c r="AX424" s="14" t="s">
        <v>81</v>
      </c>
      <c r="AY424" s="180" t="s">
        <v>199</v>
      </c>
    </row>
    <row r="425" spans="2:51" s="14" customFormat="1" ht="10.199999999999999">
      <c r="B425" s="179"/>
      <c r="D425" s="163" t="s">
        <v>336</v>
      </c>
      <c r="E425" s="180" t="s">
        <v>1</v>
      </c>
      <c r="F425" s="181" t="s">
        <v>452</v>
      </c>
      <c r="H425" s="182">
        <v>15</v>
      </c>
      <c r="I425" s="183"/>
      <c r="L425" s="179"/>
      <c r="M425" s="184"/>
      <c r="N425" s="185"/>
      <c r="O425" s="185"/>
      <c r="P425" s="185"/>
      <c r="Q425" s="185"/>
      <c r="R425" s="185"/>
      <c r="S425" s="185"/>
      <c r="T425" s="186"/>
      <c r="AT425" s="180" t="s">
        <v>336</v>
      </c>
      <c r="AU425" s="180" t="s">
        <v>213</v>
      </c>
      <c r="AV425" s="14" t="s">
        <v>90</v>
      </c>
      <c r="AW425" s="14" t="s">
        <v>36</v>
      </c>
      <c r="AX425" s="14" t="s">
        <v>81</v>
      </c>
      <c r="AY425" s="180" t="s">
        <v>199</v>
      </c>
    </row>
    <row r="426" spans="2:51" s="14" customFormat="1" ht="10.199999999999999">
      <c r="B426" s="179"/>
      <c r="D426" s="163" t="s">
        <v>336</v>
      </c>
      <c r="E426" s="180" t="s">
        <v>1</v>
      </c>
      <c r="F426" s="181" t="s">
        <v>652</v>
      </c>
      <c r="H426" s="182">
        <v>48.825000000000003</v>
      </c>
      <c r="I426" s="183"/>
      <c r="L426" s="179"/>
      <c r="M426" s="184"/>
      <c r="N426" s="185"/>
      <c r="O426" s="185"/>
      <c r="P426" s="185"/>
      <c r="Q426" s="185"/>
      <c r="R426" s="185"/>
      <c r="S426" s="185"/>
      <c r="T426" s="186"/>
      <c r="AT426" s="180" t="s">
        <v>336</v>
      </c>
      <c r="AU426" s="180" t="s">
        <v>213</v>
      </c>
      <c r="AV426" s="14" t="s">
        <v>90</v>
      </c>
      <c r="AW426" s="14" t="s">
        <v>36</v>
      </c>
      <c r="AX426" s="14" t="s">
        <v>81</v>
      </c>
      <c r="AY426" s="180" t="s">
        <v>199</v>
      </c>
    </row>
    <row r="427" spans="2:51" s="14" customFormat="1" ht="10.199999999999999">
      <c r="B427" s="179"/>
      <c r="D427" s="163" t="s">
        <v>336</v>
      </c>
      <c r="E427" s="180" t="s">
        <v>1</v>
      </c>
      <c r="F427" s="181" t="s">
        <v>653</v>
      </c>
      <c r="H427" s="182">
        <v>-24.75</v>
      </c>
      <c r="I427" s="183"/>
      <c r="L427" s="179"/>
      <c r="M427" s="184"/>
      <c r="N427" s="185"/>
      <c r="O427" s="185"/>
      <c r="P427" s="185"/>
      <c r="Q427" s="185"/>
      <c r="R427" s="185"/>
      <c r="S427" s="185"/>
      <c r="T427" s="186"/>
      <c r="AT427" s="180" t="s">
        <v>336</v>
      </c>
      <c r="AU427" s="180" t="s">
        <v>213</v>
      </c>
      <c r="AV427" s="14" t="s">
        <v>90</v>
      </c>
      <c r="AW427" s="14" t="s">
        <v>36</v>
      </c>
      <c r="AX427" s="14" t="s">
        <v>81</v>
      </c>
      <c r="AY427" s="180" t="s">
        <v>199</v>
      </c>
    </row>
    <row r="428" spans="2:51" s="13" customFormat="1" ht="10.199999999999999">
      <c r="B428" s="172"/>
      <c r="D428" s="163" t="s">
        <v>336</v>
      </c>
      <c r="E428" s="173" t="s">
        <v>1</v>
      </c>
      <c r="F428" s="174" t="s">
        <v>456</v>
      </c>
      <c r="H428" s="173" t="s">
        <v>1</v>
      </c>
      <c r="I428" s="175"/>
      <c r="L428" s="172"/>
      <c r="M428" s="176"/>
      <c r="N428" s="177"/>
      <c r="O428" s="177"/>
      <c r="P428" s="177"/>
      <c r="Q428" s="177"/>
      <c r="R428" s="177"/>
      <c r="S428" s="177"/>
      <c r="T428" s="178"/>
      <c r="AT428" s="173" t="s">
        <v>336</v>
      </c>
      <c r="AU428" s="173" t="s">
        <v>213</v>
      </c>
      <c r="AV428" s="13" t="s">
        <v>88</v>
      </c>
      <c r="AW428" s="13" t="s">
        <v>36</v>
      </c>
      <c r="AX428" s="13" t="s">
        <v>81</v>
      </c>
      <c r="AY428" s="173" t="s">
        <v>199</v>
      </c>
    </row>
    <row r="429" spans="2:51" s="14" customFormat="1" ht="10.199999999999999">
      <c r="B429" s="179"/>
      <c r="D429" s="163" t="s">
        <v>336</v>
      </c>
      <c r="E429" s="180" t="s">
        <v>1</v>
      </c>
      <c r="F429" s="181" t="s">
        <v>457</v>
      </c>
      <c r="H429" s="182">
        <v>66.015000000000001</v>
      </c>
      <c r="I429" s="183"/>
      <c r="L429" s="179"/>
      <c r="M429" s="184"/>
      <c r="N429" s="185"/>
      <c r="O429" s="185"/>
      <c r="P429" s="185"/>
      <c r="Q429" s="185"/>
      <c r="R429" s="185"/>
      <c r="S429" s="185"/>
      <c r="T429" s="186"/>
      <c r="AT429" s="180" t="s">
        <v>336</v>
      </c>
      <c r="AU429" s="180" t="s">
        <v>213</v>
      </c>
      <c r="AV429" s="14" t="s">
        <v>90</v>
      </c>
      <c r="AW429" s="14" t="s">
        <v>36</v>
      </c>
      <c r="AX429" s="14" t="s">
        <v>81</v>
      </c>
      <c r="AY429" s="180" t="s">
        <v>199</v>
      </c>
    </row>
    <row r="430" spans="2:51" s="14" customFormat="1" ht="10.199999999999999">
      <c r="B430" s="179"/>
      <c r="D430" s="163" t="s">
        <v>336</v>
      </c>
      <c r="E430" s="180" t="s">
        <v>1</v>
      </c>
      <c r="F430" s="181" t="s">
        <v>458</v>
      </c>
      <c r="H430" s="182">
        <v>45.64</v>
      </c>
      <c r="I430" s="183"/>
      <c r="L430" s="179"/>
      <c r="M430" s="184"/>
      <c r="N430" s="185"/>
      <c r="O430" s="185"/>
      <c r="P430" s="185"/>
      <c r="Q430" s="185"/>
      <c r="R430" s="185"/>
      <c r="S430" s="185"/>
      <c r="T430" s="186"/>
      <c r="AT430" s="180" t="s">
        <v>336</v>
      </c>
      <c r="AU430" s="180" t="s">
        <v>213</v>
      </c>
      <c r="AV430" s="14" t="s">
        <v>90</v>
      </c>
      <c r="AW430" s="14" t="s">
        <v>36</v>
      </c>
      <c r="AX430" s="14" t="s">
        <v>81</v>
      </c>
      <c r="AY430" s="180" t="s">
        <v>199</v>
      </c>
    </row>
    <row r="431" spans="2:51" s="14" customFormat="1" ht="10.199999999999999">
      <c r="B431" s="179"/>
      <c r="D431" s="163" t="s">
        <v>336</v>
      </c>
      <c r="E431" s="180" t="s">
        <v>1</v>
      </c>
      <c r="F431" s="181" t="s">
        <v>459</v>
      </c>
      <c r="H431" s="182">
        <v>32.085000000000001</v>
      </c>
      <c r="I431" s="183"/>
      <c r="L431" s="179"/>
      <c r="M431" s="184"/>
      <c r="N431" s="185"/>
      <c r="O431" s="185"/>
      <c r="P431" s="185"/>
      <c r="Q431" s="185"/>
      <c r="R431" s="185"/>
      <c r="S431" s="185"/>
      <c r="T431" s="186"/>
      <c r="AT431" s="180" t="s">
        <v>336</v>
      </c>
      <c r="AU431" s="180" t="s">
        <v>213</v>
      </c>
      <c r="AV431" s="14" t="s">
        <v>90</v>
      </c>
      <c r="AW431" s="14" t="s">
        <v>36</v>
      </c>
      <c r="AX431" s="14" t="s">
        <v>81</v>
      </c>
      <c r="AY431" s="180" t="s">
        <v>199</v>
      </c>
    </row>
    <row r="432" spans="2:51" s="14" customFormat="1" ht="10.199999999999999">
      <c r="B432" s="179"/>
      <c r="D432" s="163" t="s">
        <v>336</v>
      </c>
      <c r="E432" s="180" t="s">
        <v>1</v>
      </c>
      <c r="F432" s="181" t="s">
        <v>654</v>
      </c>
      <c r="H432" s="182">
        <v>-1.53</v>
      </c>
      <c r="I432" s="183"/>
      <c r="L432" s="179"/>
      <c r="M432" s="184"/>
      <c r="N432" s="185"/>
      <c r="O432" s="185"/>
      <c r="P432" s="185"/>
      <c r="Q432" s="185"/>
      <c r="R432" s="185"/>
      <c r="S432" s="185"/>
      <c r="T432" s="186"/>
      <c r="AT432" s="180" t="s">
        <v>336</v>
      </c>
      <c r="AU432" s="180" t="s">
        <v>213</v>
      </c>
      <c r="AV432" s="14" t="s">
        <v>90</v>
      </c>
      <c r="AW432" s="14" t="s">
        <v>36</v>
      </c>
      <c r="AX432" s="14" t="s">
        <v>81</v>
      </c>
      <c r="AY432" s="180" t="s">
        <v>199</v>
      </c>
    </row>
    <row r="433" spans="2:51" s="14" customFormat="1" ht="10.199999999999999">
      <c r="B433" s="179"/>
      <c r="D433" s="163" t="s">
        <v>336</v>
      </c>
      <c r="E433" s="180" t="s">
        <v>1</v>
      </c>
      <c r="F433" s="181" t="s">
        <v>655</v>
      </c>
      <c r="H433" s="182">
        <v>-2.25</v>
      </c>
      <c r="I433" s="183"/>
      <c r="L433" s="179"/>
      <c r="M433" s="184"/>
      <c r="N433" s="185"/>
      <c r="O433" s="185"/>
      <c r="P433" s="185"/>
      <c r="Q433" s="185"/>
      <c r="R433" s="185"/>
      <c r="S433" s="185"/>
      <c r="T433" s="186"/>
      <c r="AT433" s="180" t="s">
        <v>336</v>
      </c>
      <c r="AU433" s="180" t="s">
        <v>213</v>
      </c>
      <c r="AV433" s="14" t="s">
        <v>90</v>
      </c>
      <c r="AW433" s="14" t="s">
        <v>36</v>
      </c>
      <c r="AX433" s="14" t="s">
        <v>81</v>
      </c>
      <c r="AY433" s="180" t="s">
        <v>199</v>
      </c>
    </row>
    <row r="434" spans="2:51" s="14" customFormat="1" ht="10.199999999999999">
      <c r="B434" s="179"/>
      <c r="D434" s="163" t="s">
        <v>336</v>
      </c>
      <c r="E434" s="180" t="s">
        <v>1</v>
      </c>
      <c r="F434" s="181" t="s">
        <v>656</v>
      </c>
      <c r="H434" s="182">
        <v>-9.7379999999999995</v>
      </c>
      <c r="I434" s="183"/>
      <c r="L434" s="179"/>
      <c r="M434" s="184"/>
      <c r="N434" s="185"/>
      <c r="O434" s="185"/>
      <c r="P434" s="185"/>
      <c r="Q434" s="185"/>
      <c r="R434" s="185"/>
      <c r="S434" s="185"/>
      <c r="T434" s="186"/>
      <c r="AT434" s="180" t="s">
        <v>336</v>
      </c>
      <c r="AU434" s="180" t="s">
        <v>213</v>
      </c>
      <c r="AV434" s="14" t="s">
        <v>90</v>
      </c>
      <c r="AW434" s="14" t="s">
        <v>36</v>
      </c>
      <c r="AX434" s="14" t="s">
        <v>81</v>
      </c>
      <c r="AY434" s="180" t="s">
        <v>199</v>
      </c>
    </row>
    <row r="435" spans="2:51" s="14" customFormat="1" ht="10.199999999999999">
      <c r="B435" s="179"/>
      <c r="D435" s="163" t="s">
        <v>336</v>
      </c>
      <c r="E435" s="180" t="s">
        <v>1</v>
      </c>
      <c r="F435" s="181" t="s">
        <v>657</v>
      </c>
      <c r="H435" s="182">
        <v>-2.13</v>
      </c>
      <c r="I435" s="183"/>
      <c r="L435" s="179"/>
      <c r="M435" s="184"/>
      <c r="N435" s="185"/>
      <c r="O435" s="185"/>
      <c r="P435" s="185"/>
      <c r="Q435" s="185"/>
      <c r="R435" s="185"/>
      <c r="S435" s="185"/>
      <c r="T435" s="186"/>
      <c r="AT435" s="180" t="s">
        <v>336</v>
      </c>
      <c r="AU435" s="180" t="s">
        <v>213</v>
      </c>
      <c r="AV435" s="14" t="s">
        <v>90</v>
      </c>
      <c r="AW435" s="14" t="s">
        <v>36</v>
      </c>
      <c r="AX435" s="14" t="s">
        <v>81</v>
      </c>
      <c r="AY435" s="180" t="s">
        <v>199</v>
      </c>
    </row>
    <row r="436" spans="2:51" s="13" customFormat="1" ht="10.199999999999999">
      <c r="B436" s="172"/>
      <c r="D436" s="163" t="s">
        <v>336</v>
      </c>
      <c r="E436" s="173" t="s">
        <v>1</v>
      </c>
      <c r="F436" s="174" t="s">
        <v>460</v>
      </c>
      <c r="H436" s="173" t="s">
        <v>1</v>
      </c>
      <c r="I436" s="175"/>
      <c r="L436" s="172"/>
      <c r="M436" s="176"/>
      <c r="N436" s="177"/>
      <c r="O436" s="177"/>
      <c r="P436" s="177"/>
      <c r="Q436" s="177"/>
      <c r="R436" s="177"/>
      <c r="S436" s="177"/>
      <c r="T436" s="178"/>
      <c r="AT436" s="173" t="s">
        <v>336</v>
      </c>
      <c r="AU436" s="173" t="s">
        <v>213</v>
      </c>
      <c r="AV436" s="13" t="s">
        <v>88</v>
      </c>
      <c r="AW436" s="13" t="s">
        <v>36</v>
      </c>
      <c r="AX436" s="13" t="s">
        <v>81</v>
      </c>
      <c r="AY436" s="173" t="s">
        <v>199</v>
      </c>
    </row>
    <row r="437" spans="2:51" s="14" customFormat="1" ht="10.199999999999999">
      <c r="B437" s="179"/>
      <c r="D437" s="163" t="s">
        <v>336</v>
      </c>
      <c r="E437" s="180" t="s">
        <v>1</v>
      </c>
      <c r="F437" s="181" t="s">
        <v>652</v>
      </c>
      <c r="H437" s="182">
        <v>48.825000000000003</v>
      </c>
      <c r="I437" s="183"/>
      <c r="L437" s="179"/>
      <c r="M437" s="184"/>
      <c r="N437" s="185"/>
      <c r="O437" s="185"/>
      <c r="P437" s="185"/>
      <c r="Q437" s="185"/>
      <c r="R437" s="185"/>
      <c r="S437" s="185"/>
      <c r="T437" s="186"/>
      <c r="AT437" s="180" t="s">
        <v>336</v>
      </c>
      <c r="AU437" s="180" t="s">
        <v>213</v>
      </c>
      <c r="AV437" s="14" t="s">
        <v>90</v>
      </c>
      <c r="AW437" s="14" t="s">
        <v>36</v>
      </c>
      <c r="AX437" s="14" t="s">
        <v>81</v>
      </c>
      <c r="AY437" s="180" t="s">
        <v>199</v>
      </c>
    </row>
    <row r="438" spans="2:51" s="14" customFormat="1" ht="10.199999999999999">
      <c r="B438" s="179"/>
      <c r="D438" s="163" t="s">
        <v>336</v>
      </c>
      <c r="E438" s="180" t="s">
        <v>1</v>
      </c>
      <c r="F438" s="181" t="s">
        <v>654</v>
      </c>
      <c r="H438" s="182">
        <v>-1.53</v>
      </c>
      <c r="I438" s="183"/>
      <c r="L438" s="179"/>
      <c r="M438" s="184"/>
      <c r="N438" s="185"/>
      <c r="O438" s="185"/>
      <c r="P438" s="185"/>
      <c r="Q438" s="185"/>
      <c r="R438" s="185"/>
      <c r="S438" s="185"/>
      <c r="T438" s="186"/>
      <c r="AT438" s="180" t="s">
        <v>336</v>
      </c>
      <c r="AU438" s="180" t="s">
        <v>213</v>
      </c>
      <c r="AV438" s="14" t="s">
        <v>90</v>
      </c>
      <c r="AW438" s="14" t="s">
        <v>36</v>
      </c>
      <c r="AX438" s="14" t="s">
        <v>81</v>
      </c>
      <c r="AY438" s="180" t="s">
        <v>199</v>
      </c>
    </row>
    <row r="439" spans="2:51" s="14" customFormat="1" ht="10.199999999999999">
      <c r="B439" s="179"/>
      <c r="D439" s="163" t="s">
        <v>336</v>
      </c>
      <c r="E439" s="180" t="s">
        <v>1</v>
      </c>
      <c r="F439" s="181" t="s">
        <v>658</v>
      </c>
      <c r="H439" s="182">
        <v>-3.42</v>
      </c>
      <c r="I439" s="183"/>
      <c r="L439" s="179"/>
      <c r="M439" s="184"/>
      <c r="N439" s="185"/>
      <c r="O439" s="185"/>
      <c r="P439" s="185"/>
      <c r="Q439" s="185"/>
      <c r="R439" s="185"/>
      <c r="S439" s="185"/>
      <c r="T439" s="186"/>
      <c r="AT439" s="180" t="s">
        <v>336</v>
      </c>
      <c r="AU439" s="180" t="s">
        <v>213</v>
      </c>
      <c r="AV439" s="14" t="s">
        <v>90</v>
      </c>
      <c r="AW439" s="14" t="s">
        <v>36</v>
      </c>
      <c r="AX439" s="14" t="s">
        <v>81</v>
      </c>
      <c r="AY439" s="180" t="s">
        <v>199</v>
      </c>
    </row>
    <row r="440" spans="2:51" s="14" customFormat="1" ht="10.199999999999999">
      <c r="B440" s="179"/>
      <c r="D440" s="163" t="s">
        <v>336</v>
      </c>
      <c r="E440" s="180" t="s">
        <v>1</v>
      </c>
      <c r="F440" s="181" t="s">
        <v>649</v>
      </c>
      <c r="H440" s="182">
        <v>138.38</v>
      </c>
      <c r="I440" s="183"/>
      <c r="L440" s="179"/>
      <c r="M440" s="184"/>
      <c r="N440" s="185"/>
      <c r="O440" s="185"/>
      <c r="P440" s="185"/>
      <c r="Q440" s="185"/>
      <c r="R440" s="185"/>
      <c r="S440" s="185"/>
      <c r="T440" s="186"/>
      <c r="AT440" s="180" t="s">
        <v>336</v>
      </c>
      <c r="AU440" s="180" t="s">
        <v>213</v>
      </c>
      <c r="AV440" s="14" t="s">
        <v>90</v>
      </c>
      <c r="AW440" s="14" t="s">
        <v>36</v>
      </c>
      <c r="AX440" s="14" t="s">
        <v>81</v>
      </c>
      <c r="AY440" s="180" t="s">
        <v>199</v>
      </c>
    </row>
    <row r="441" spans="2:51" s="14" customFormat="1" ht="10.199999999999999">
      <c r="B441" s="179"/>
      <c r="D441" s="163" t="s">
        <v>336</v>
      </c>
      <c r="E441" s="180" t="s">
        <v>1</v>
      </c>
      <c r="F441" s="181" t="s">
        <v>659</v>
      </c>
      <c r="H441" s="182">
        <v>-20.52</v>
      </c>
      <c r="I441" s="183"/>
      <c r="L441" s="179"/>
      <c r="M441" s="184"/>
      <c r="N441" s="185"/>
      <c r="O441" s="185"/>
      <c r="P441" s="185"/>
      <c r="Q441" s="185"/>
      <c r="R441" s="185"/>
      <c r="S441" s="185"/>
      <c r="T441" s="186"/>
      <c r="AT441" s="180" t="s">
        <v>336</v>
      </c>
      <c r="AU441" s="180" t="s">
        <v>213</v>
      </c>
      <c r="AV441" s="14" t="s">
        <v>90</v>
      </c>
      <c r="AW441" s="14" t="s">
        <v>36</v>
      </c>
      <c r="AX441" s="14" t="s">
        <v>81</v>
      </c>
      <c r="AY441" s="180" t="s">
        <v>199</v>
      </c>
    </row>
    <row r="442" spans="2:51" s="14" customFormat="1" ht="10.199999999999999">
      <c r="B442" s="179"/>
      <c r="D442" s="163" t="s">
        <v>336</v>
      </c>
      <c r="E442" s="180" t="s">
        <v>1</v>
      </c>
      <c r="F442" s="181" t="s">
        <v>660</v>
      </c>
      <c r="H442" s="182">
        <v>217.85300000000001</v>
      </c>
      <c r="I442" s="183"/>
      <c r="L442" s="179"/>
      <c r="M442" s="184"/>
      <c r="N442" s="185"/>
      <c r="O442" s="185"/>
      <c r="P442" s="185"/>
      <c r="Q442" s="185"/>
      <c r="R442" s="185"/>
      <c r="S442" s="185"/>
      <c r="T442" s="186"/>
      <c r="AT442" s="180" t="s">
        <v>336</v>
      </c>
      <c r="AU442" s="180" t="s">
        <v>213</v>
      </c>
      <c r="AV442" s="14" t="s">
        <v>90</v>
      </c>
      <c r="AW442" s="14" t="s">
        <v>36</v>
      </c>
      <c r="AX442" s="14" t="s">
        <v>81</v>
      </c>
      <c r="AY442" s="180" t="s">
        <v>199</v>
      </c>
    </row>
    <row r="443" spans="2:51" s="14" customFormat="1" ht="10.199999999999999">
      <c r="B443" s="179"/>
      <c r="D443" s="163" t="s">
        <v>336</v>
      </c>
      <c r="E443" s="180" t="s">
        <v>1</v>
      </c>
      <c r="F443" s="181" t="s">
        <v>658</v>
      </c>
      <c r="H443" s="182">
        <v>-3.42</v>
      </c>
      <c r="I443" s="183"/>
      <c r="L443" s="179"/>
      <c r="M443" s="184"/>
      <c r="N443" s="185"/>
      <c r="O443" s="185"/>
      <c r="P443" s="185"/>
      <c r="Q443" s="185"/>
      <c r="R443" s="185"/>
      <c r="S443" s="185"/>
      <c r="T443" s="186"/>
      <c r="AT443" s="180" t="s">
        <v>336</v>
      </c>
      <c r="AU443" s="180" t="s">
        <v>213</v>
      </c>
      <c r="AV443" s="14" t="s">
        <v>90</v>
      </c>
      <c r="AW443" s="14" t="s">
        <v>36</v>
      </c>
      <c r="AX443" s="14" t="s">
        <v>81</v>
      </c>
      <c r="AY443" s="180" t="s">
        <v>199</v>
      </c>
    </row>
    <row r="444" spans="2:51" s="14" customFormat="1" ht="10.199999999999999">
      <c r="B444" s="179"/>
      <c r="D444" s="163" t="s">
        <v>336</v>
      </c>
      <c r="E444" s="180" t="s">
        <v>1</v>
      </c>
      <c r="F444" s="181" t="s">
        <v>661</v>
      </c>
      <c r="H444" s="182">
        <v>-21.42</v>
      </c>
      <c r="I444" s="183"/>
      <c r="L444" s="179"/>
      <c r="M444" s="184"/>
      <c r="N444" s="185"/>
      <c r="O444" s="185"/>
      <c r="P444" s="185"/>
      <c r="Q444" s="185"/>
      <c r="R444" s="185"/>
      <c r="S444" s="185"/>
      <c r="T444" s="186"/>
      <c r="AT444" s="180" t="s">
        <v>336</v>
      </c>
      <c r="AU444" s="180" t="s">
        <v>213</v>
      </c>
      <c r="AV444" s="14" t="s">
        <v>90</v>
      </c>
      <c r="AW444" s="14" t="s">
        <v>36</v>
      </c>
      <c r="AX444" s="14" t="s">
        <v>81</v>
      </c>
      <c r="AY444" s="180" t="s">
        <v>199</v>
      </c>
    </row>
    <row r="445" spans="2:51" s="13" customFormat="1" ht="10.199999999999999">
      <c r="B445" s="172"/>
      <c r="D445" s="163" t="s">
        <v>336</v>
      </c>
      <c r="E445" s="173" t="s">
        <v>1</v>
      </c>
      <c r="F445" s="174" t="s">
        <v>464</v>
      </c>
      <c r="H445" s="173" t="s">
        <v>1</v>
      </c>
      <c r="I445" s="175"/>
      <c r="L445" s="172"/>
      <c r="M445" s="176"/>
      <c r="N445" s="177"/>
      <c r="O445" s="177"/>
      <c r="P445" s="177"/>
      <c r="Q445" s="177"/>
      <c r="R445" s="177"/>
      <c r="S445" s="177"/>
      <c r="T445" s="178"/>
      <c r="AT445" s="173" t="s">
        <v>336</v>
      </c>
      <c r="AU445" s="173" t="s">
        <v>213</v>
      </c>
      <c r="AV445" s="13" t="s">
        <v>88</v>
      </c>
      <c r="AW445" s="13" t="s">
        <v>36</v>
      </c>
      <c r="AX445" s="13" t="s">
        <v>81</v>
      </c>
      <c r="AY445" s="173" t="s">
        <v>199</v>
      </c>
    </row>
    <row r="446" spans="2:51" s="14" customFormat="1" ht="10.199999999999999">
      <c r="B446" s="179"/>
      <c r="D446" s="163" t="s">
        <v>336</v>
      </c>
      <c r="E446" s="180" t="s">
        <v>1</v>
      </c>
      <c r="F446" s="181" t="s">
        <v>465</v>
      </c>
      <c r="H446" s="182">
        <v>49.005000000000003</v>
      </c>
      <c r="I446" s="183"/>
      <c r="L446" s="179"/>
      <c r="M446" s="184"/>
      <c r="N446" s="185"/>
      <c r="O446" s="185"/>
      <c r="P446" s="185"/>
      <c r="Q446" s="185"/>
      <c r="R446" s="185"/>
      <c r="S446" s="185"/>
      <c r="T446" s="186"/>
      <c r="AT446" s="180" t="s">
        <v>336</v>
      </c>
      <c r="AU446" s="180" t="s">
        <v>213</v>
      </c>
      <c r="AV446" s="14" t="s">
        <v>90</v>
      </c>
      <c r="AW446" s="14" t="s">
        <v>36</v>
      </c>
      <c r="AX446" s="14" t="s">
        <v>81</v>
      </c>
      <c r="AY446" s="180" t="s">
        <v>199</v>
      </c>
    </row>
    <row r="447" spans="2:51" s="14" customFormat="1" ht="10.199999999999999">
      <c r="B447" s="179"/>
      <c r="D447" s="163" t="s">
        <v>336</v>
      </c>
      <c r="E447" s="180" t="s">
        <v>1</v>
      </c>
      <c r="F447" s="181" t="s">
        <v>466</v>
      </c>
      <c r="H447" s="182">
        <v>33.880000000000003</v>
      </c>
      <c r="I447" s="183"/>
      <c r="L447" s="179"/>
      <c r="M447" s="184"/>
      <c r="N447" s="185"/>
      <c r="O447" s="185"/>
      <c r="P447" s="185"/>
      <c r="Q447" s="185"/>
      <c r="R447" s="185"/>
      <c r="S447" s="185"/>
      <c r="T447" s="186"/>
      <c r="AT447" s="180" t="s">
        <v>336</v>
      </c>
      <c r="AU447" s="180" t="s">
        <v>213</v>
      </c>
      <c r="AV447" s="14" t="s">
        <v>90</v>
      </c>
      <c r="AW447" s="14" t="s">
        <v>36</v>
      </c>
      <c r="AX447" s="14" t="s">
        <v>81</v>
      </c>
      <c r="AY447" s="180" t="s">
        <v>199</v>
      </c>
    </row>
    <row r="448" spans="2:51" s="14" customFormat="1" ht="10.199999999999999">
      <c r="B448" s="179"/>
      <c r="D448" s="163" t="s">
        <v>336</v>
      </c>
      <c r="E448" s="180" t="s">
        <v>1</v>
      </c>
      <c r="F448" s="181" t="s">
        <v>662</v>
      </c>
      <c r="H448" s="182">
        <v>-3.2850000000000001</v>
      </c>
      <c r="I448" s="183"/>
      <c r="L448" s="179"/>
      <c r="M448" s="184"/>
      <c r="N448" s="185"/>
      <c r="O448" s="185"/>
      <c r="P448" s="185"/>
      <c r="Q448" s="185"/>
      <c r="R448" s="185"/>
      <c r="S448" s="185"/>
      <c r="T448" s="186"/>
      <c r="AT448" s="180" t="s">
        <v>336</v>
      </c>
      <c r="AU448" s="180" t="s">
        <v>213</v>
      </c>
      <c r="AV448" s="14" t="s">
        <v>90</v>
      </c>
      <c r="AW448" s="14" t="s">
        <v>36</v>
      </c>
      <c r="AX448" s="14" t="s">
        <v>81</v>
      </c>
      <c r="AY448" s="180" t="s">
        <v>199</v>
      </c>
    </row>
    <row r="449" spans="1:65" s="14" customFormat="1" ht="10.199999999999999">
      <c r="B449" s="179"/>
      <c r="D449" s="163" t="s">
        <v>336</v>
      </c>
      <c r="E449" s="180" t="s">
        <v>1</v>
      </c>
      <c r="F449" s="181" t="s">
        <v>663</v>
      </c>
      <c r="H449" s="182">
        <v>-2.573</v>
      </c>
      <c r="I449" s="183"/>
      <c r="L449" s="179"/>
      <c r="M449" s="184"/>
      <c r="N449" s="185"/>
      <c r="O449" s="185"/>
      <c r="P449" s="185"/>
      <c r="Q449" s="185"/>
      <c r="R449" s="185"/>
      <c r="S449" s="185"/>
      <c r="T449" s="186"/>
      <c r="AT449" s="180" t="s">
        <v>336</v>
      </c>
      <c r="AU449" s="180" t="s">
        <v>213</v>
      </c>
      <c r="AV449" s="14" t="s">
        <v>90</v>
      </c>
      <c r="AW449" s="14" t="s">
        <v>36</v>
      </c>
      <c r="AX449" s="14" t="s">
        <v>81</v>
      </c>
      <c r="AY449" s="180" t="s">
        <v>199</v>
      </c>
    </row>
    <row r="450" spans="1:65" s="15" customFormat="1" ht="10.199999999999999">
      <c r="B450" s="187"/>
      <c r="D450" s="163" t="s">
        <v>336</v>
      </c>
      <c r="E450" s="188" t="s">
        <v>1</v>
      </c>
      <c r="F450" s="189" t="s">
        <v>339</v>
      </c>
      <c r="H450" s="190">
        <v>945.23599999999999</v>
      </c>
      <c r="I450" s="191"/>
      <c r="L450" s="187"/>
      <c r="M450" s="192"/>
      <c r="N450" s="193"/>
      <c r="O450" s="193"/>
      <c r="P450" s="193"/>
      <c r="Q450" s="193"/>
      <c r="R450" s="193"/>
      <c r="S450" s="193"/>
      <c r="T450" s="194"/>
      <c r="AT450" s="188" t="s">
        <v>336</v>
      </c>
      <c r="AU450" s="188" t="s">
        <v>213</v>
      </c>
      <c r="AV450" s="15" t="s">
        <v>198</v>
      </c>
      <c r="AW450" s="15" t="s">
        <v>36</v>
      </c>
      <c r="AX450" s="15" t="s">
        <v>88</v>
      </c>
      <c r="AY450" s="188" t="s">
        <v>199</v>
      </c>
    </row>
    <row r="451" spans="1:65" s="2" customFormat="1" ht="24.15" customHeight="1">
      <c r="A451" s="33"/>
      <c r="B451" s="149"/>
      <c r="C451" s="150" t="s">
        <v>664</v>
      </c>
      <c r="D451" s="150" t="s">
        <v>202</v>
      </c>
      <c r="E451" s="151" t="s">
        <v>665</v>
      </c>
      <c r="F451" s="152" t="s">
        <v>666</v>
      </c>
      <c r="G451" s="153" t="s">
        <v>332</v>
      </c>
      <c r="H451" s="154">
        <v>114.72</v>
      </c>
      <c r="I451" s="155"/>
      <c r="J451" s="156">
        <f>ROUND(I451*H451,2)</f>
        <v>0</v>
      </c>
      <c r="K451" s="152" t="s">
        <v>333</v>
      </c>
      <c r="L451" s="34"/>
      <c r="M451" s="157" t="s">
        <v>1</v>
      </c>
      <c r="N451" s="158" t="s">
        <v>46</v>
      </c>
      <c r="O451" s="59"/>
      <c r="P451" s="159">
        <f>O451*H451</f>
        <v>0</v>
      </c>
      <c r="Q451" s="159">
        <v>0</v>
      </c>
      <c r="R451" s="159">
        <f>Q451*H451</f>
        <v>0</v>
      </c>
      <c r="S451" s="159">
        <v>5.5E-2</v>
      </c>
      <c r="T451" s="160">
        <f>S451*H451</f>
        <v>6.3095999999999997</v>
      </c>
      <c r="U451" s="33"/>
      <c r="V451" s="33"/>
      <c r="W451" s="33"/>
      <c r="X451" s="33"/>
      <c r="Y451" s="33"/>
      <c r="Z451" s="33"/>
      <c r="AA451" s="33"/>
      <c r="AB451" s="33"/>
      <c r="AC451" s="33"/>
      <c r="AD451" s="33"/>
      <c r="AE451" s="33"/>
      <c r="AR451" s="161" t="s">
        <v>198</v>
      </c>
      <c r="AT451" s="161" t="s">
        <v>202</v>
      </c>
      <c r="AU451" s="161" t="s">
        <v>213</v>
      </c>
      <c r="AY451" s="18" t="s">
        <v>199</v>
      </c>
      <c r="BE451" s="162">
        <f>IF(N451="základní",J451,0)</f>
        <v>0</v>
      </c>
      <c r="BF451" s="162">
        <f>IF(N451="snížená",J451,0)</f>
        <v>0</v>
      </c>
      <c r="BG451" s="162">
        <f>IF(N451="zákl. přenesená",J451,0)</f>
        <v>0</v>
      </c>
      <c r="BH451" s="162">
        <f>IF(N451="sníž. přenesená",J451,0)</f>
        <v>0</v>
      </c>
      <c r="BI451" s="162">
        <f>IF(N451="nulová",J451,0)</f>
        <v>0</v>
      </c>
      <c r="BJ451" s="18" t="s">
        <v>88</v>
      </c>
      <c r="BK451" s="162">
        <f>ROUND(I451*H451,2)</f>
        <v>0</v>
      </c>
      <c r="BL451" s="18" t="s">
        <v>198</v>
      </c>
      <c r="BM451" s="161" t="s">
        <v>667</v>
      </c>
    </row>
    <row r="452" spans="1:65" s="2" customFormat="1" ht="28.8">
      <c r="A452" s="33"/>
      <c r="B452" s="34"/>
      <c r="C452" s="33"/>
      <c r="D452" s="163" t="s">
        <v>207</v>
      </c>
      <c r="E452" s="33"/>
      <c r="F452" s="164" t="s">
        <v>668</v>
      </c>
      <c r="G452" s="33"/>
      <c r="H452" s="33"/>
      <c r="I452" s="165"/>
      <c r="J452" s="33"/>
      <c r="K452" s="33"/>
      <c r="L452" s="34"/>
      <c r="M452" s="166"/>
      <c r="N452" s="167"/>
      <c r="O452" s="59"/>
      <c r="P452" s="59"/>
      <c r="Q452" s="59"/>
      <c r="R452" s="59"/>
      <c r="S452" s="59"/>
      <c r="T452" s="60"/>
      <c r="U452" s="33"/>
      <c r="V452" s="33"/>
      <c r="W452" s="33"/>
      <c r="X452" s="33"/>
      <c r="Y452" s="33"/>
      <c r="Z452" s="33"/>
      <c r="AA452" s="33"/>
      <c r="AB452" s="33"/>
      <c r="AC452" s="33"/>
      <c r="AD452" s="33"/>
      <c r="AE452" s="33"/>
      <c r="AT452" s="18" t="s">
        <v>207</v>
      </c>
      <c r="AU452" s="18" t="s">
        <v>213</v>
      </c>
    </row>
    <row r="453" spans="1:65" s="13" customFormat="1" ht="10.199999999999999">
      <c r="B453" s="172"/>
      <c r="D453" s="163" t="s">
        <v>336</v>
      </c>
      <c r="E453" s="173" t="s">
        <v>1</v>
      </c>
      <c r="F453" s="174" t="s">
        <v>669</v>
      </c>
      <c r="H453" s="173" t="s">
        <v>1</v>
      </c>
      <c r="I453" s="175"/>
      <c r="L453" s="172"/>
      <c r="M453" s="176"/>
      <c r="N453" s="177"/>
      <c r="O453" s="177"/>
      <c r="P453" s="177"/>
      <c r="Q453" s="177"/>
      <c r="R453" s="177"/>
      <c r="S453" s="177"/>
      <c r="T453" s="178"/>
      <c r="AT453" s="173" t="s">
        <v>336</v>
      </c>
      <c r="AU453" s="173" t="s">
        <v>213</v>
      </c>
      <c r="AV453" s="13" t="s">
        <v>88</v>
      </c>
      <c r="AW453" s="13" t="s">
        <v>36</v>
      </c>
      <c r="AX453" s="13" t="s">
        <v>81</v>
      </c>
      <c r="AY453" s="173" t="s">
        <v>199</v>
      </c>
    </row>
    <row r="454" spans="1:65" s="14" customFormat="1" ht="10.199999999999999">
      <c r="B454" s="179"/>
      <c r="D454" s="163" t="s">
        <v>336</v>
      </c>
      <c r="E454" s="180" t="s">
        <v>1</v>
      </c>
      <c r="F454" s="181" t="s">
        <v>670</v>
      </c>
      <c r="H454" s="182">
        <v>35.64</v>
      </c>
      <c r="I454" s="183"/>
      <c r="L454" s="179"/>
      <c r="M454" s="184"/>
      <c r="N454" s="185"/>
      <c r="O454" s="185"/>
      <c r="P454" s="185"/>
      <c r="Q454" s="185"/>
      <c r="R454" s="185"/>
      <c r="S454" s="185"/>
      <c r="T454" s="186"/>
      <c r="AT454" s="180" t="s">
        <v>336</v>
      </c>
      <c r="AU454" s="180" t="s">
        <v>213</v>
      </c>
      <c r="AV454" s="14" t="s">
        <v>90</v>
      </c>
      <c r="AW454" s="14" t="s">
        <v>36</v>
      </c>
      <c r="AX454" s="14" t="s">
        <v>81</v>
      </c>
      <c r="AY454" s="180" t="s">
        <v>199</v>
      </c>
    </row>
    <row r="455" spans="1:65" s="14" customFormat="1" ht="10.199999999999999">
      <c r="B455" s="179"/>
      <c r="D455" s="163" t="s">
        <v>336</v>
      </c>
      <c r="E455" s="180" t="s">
        <v>1</v>
      </c>
      <c r="F455" s="181" t="s">
        <v>671</v>
      </c>
      <c r="H455" s="182">
        <v>1.56</v>
      </c>
      <c r="I455" s="183"/>
      <c r="L455" s="179"/>
      <c r="M455" s="184"/>
      <c r="N455" s="185"/>
      <c r="O455" s="185"/>
      <c r="P455" s="185"/>
      <c r="Q455" s="185"/>
      <c r="R455" s="185"/>
      <c r="S455" s="185"/>
      <c r="T455" s="186"/>
      <c r="AT455" s="180" t="s">
        <v>336</v>
      </c>
      <c r="AU455" s="180" t="s">
        <v>213</v>
      </c>
      <c r="AV455" s="14" t="s">
        <v>90</v>
      </c>
      <c r="AW455" s="14" t="s">
        <v>36</v>
      </c>
      <c r="AX455" s="14" t="s">
        <v>81</v>
      </c>
      <c r="AY455" s="180" t="s">
        <v>199</v>
      </c>
    </row>
    <row r="456" spans="1:65" s="14" customFormat="1" ht="10.199999999999999">
      <c r="B456" s="179"/>
      <c r="D456" s="163" t="s">
        <v>336</v>
      </c>
      <c r="E456" s="180" t="s">
        <v>1</v>
      </c>
      <c r="F456" s="181" t="s">
        <v>672</v>
      </c>
      <c r="H456" s="182">
        <v>14.07</v>
      </c>
      <c r="I456" s="183"/>
      <c r="L456" s="179"/>
      <c r="M456" s="184"/>
      <c r="N456" s="185"/>
      <c r="O456" s="185"/>
      <c r="P456" s="185"/>
      <c r="Q456" s="185"/>
      <c r="R456" s="185"/>
      <c r="S456" s="185"/>
      <c r="T456" s="186"/>
      <c r="AT456" s="180" t="s">
        <v>336</v>
      </c>
      <c r="AU456" s="180" t="s">
        <v>213</v>
      </c>
      <c r="AV456" s="14" t="s">
        <v>90</v>
      </c>
      <c r="AW456" s="14" t="s">
        <v>36</v>
      </c>
      <c r="AX456" s="14" t="s">
        <v>81</v>
      </c>
      <c r="AY456" s="180" t="s">
        <v>199</v>
      </c>
    </row>
    <row r="457" spans="1:65" s="14" customFormat="1" ht="10.199999999999999">
      <c r="B457" s="179"/>
      <c r="D457" s="163" t="s">
        <v>336</v>
      </c>
      <c r="E457" s="180" t="s">
        <v>1</v>
      </c>
      <c r="F457" s="181" t="s">
        <v>673</v>
      </c>
      <c r="H457" s="182">
        <v>2.145</v>
      </c>
      <c r="I457" s="183"/>
      <c r="L457" s="179"/>
      <c r="M457" s="184"/>
      <c r="N457" s="185"/>
      <c r="O457" s="185"/>
      <c r="P457" s="185"/>
      <c r="Q457" s="185"/>
      <c r="R457" s="185"/>
      <c r="S457" s="185"/>
      <c r="T457" s="186"/>
      <c r="AT457" s="180" t="s">
        <v>336</v>
      </c>
      <c r="AU457" s="180" t="s">
        <v>213</v>
      </c>
      <c r="AV457" s="14" t="s">
        <v>90</v>
      </c>
      <c r="AW457" s="14" t="s">
        <v>36</v>
      </c>
      <c r="AX457" s="14" t="s">
        <v>81</v>
      </c>
      <c r="AY457" s="180" t="s">
        <v>199</v>
      </c>
    </row>
    <row r="458" spans="1:65" s="14" customFormat="1" ht="10.199999999999999">
      <c r="B458" s="179"/>
      <c r="D458" s="163" t="s">
        <v>336</v>
      </c>
      <c r="E458" s="180" t="s">
        <v>1</v>
      </c>
      <c r="F458" s="181" t="s">
        <v>674</v>
      </c>
      <c r="H458" s="182">
        <v>3.6</v>
      </c>
      <c r="I458" s="183"/>
      <c r="L458" s="179"/>
      <c r="M458" s="184"/>
      <c r="N458" s="185"/>
      <c r="O458" s="185"/>
      <c r="P458" s="185"/>
      <c r="Q458" s="185"/>
      <c r="R458" s="185"/>
      <c r="S458" s="185"/>
      <c r="T458" s="186"/>
      <c r="AT458" s="180" t="s">
        <v>336</v>
      </c>
      <c r="AU458" s="180" t="s">
        <v>213</v>
      </c>
      <c r="AV458" s="14" t="s">
        <v>90</v>
      </c>
      <c r="AW458" s="14" t="s">
        <v>36</v>
      </c>
      <c r="AX458" s="14" t="s">
        <v>81</v>
      </c>
      <c r="AY458" s="180" t="s">
        <v>199</v>
      </c>
    </row>
    <row r="459" spans="1:65" s="14" customFormat="1" ht="10.199999999999999">
      <c r="B459" s="179"/>
      <c r="D459" s="163" t="s">
        <v>336</v>
      </c>
      <c r="E459" s="180" t="s">
        <v>1</v>
      </c>
      <c r="F459" s="181" t="s">
        <v>675</v>
      </c>
      <c r="H459" s="182">
        <v>3.6</v>
      </c>
      <c r="I459" s="183"/>
      <c r="L459" s="179"/>
      <c r="M459" s="184"/>
      <c r="N459" s="185"/>
      <c r="O459" s="185"/>
      <c r="P459" s="185"/>
      <c r="Q459" s="185"/>
      <c r="R459" s="185"/>
      <c r="S459" s="185"/>
      <c r="T459" s="186"/>
      <c r="AT459" s="180" t="s">
        <v>336</v>
      </c>
      <c r="AU459" s="180" t="s">
        <v>213</v>
      </c>
      <c r="AV459" s="14" t="s">
        <v>90</v>
      </c>
      <c r="AW459" s="14" t="s">
        <v>36</v>
      </c>
      <c r="AX459" s="14" t="s">
        <v>81</v>
      </c>
      <c r="AY459" s="180" t="s">
        <v>199</v>
      </c>
    </row>
    <row r="460" spans="1:65" s="14" customFormat="1" ht="10.199999999999999">
      <c r="B460" s="179"/>
      <c r="D460" s="163" t="s">
        <v>336</v>
      </c>
      <c r="E460" s="180" t="s">
        <v>1</v>
      </c>
      <c r="F460" s="181" t="s">
        <v>676</v>
      </c>
      <c r="H460" s="182">
        <v>7.2450000000000001</v>
      </c>
      <c r="I460" s="183"/>
      <c r="L460" s="179"/>
      <c r="M460" s="184"/>
      <c r="N460" s="185"/>
      <c r="O460" s="185"/>
      <c r="P460" s="185"/>
      <c r="Q460" s="185"/>
      <c r="R460" s="185"/>
      <c r="S460" s="185"/>
      <c r="T460" s="186"/>
      <c r="AT460" s="180" t="s">
        <v>336</v>
      </c>
      <c r="AU460" s="180" t="s">
        <v>213</v>
      </c>
      <c r="AV460" s="14" t="s">
        <v>90</v>
      </c>
      <c r="AW460" s="14" t="s">
        <v>36</v>
      </c>
      <c r="AX460" s="14" t="s">
        <v>81</v>
      </c>
      <c r="AY460" s="180" t="s">
        <v>199</v>
      </c>
    </row>
    <row r="461" spans="1:65" s="14" customFormat="1" ht="10.199999999999999">
      <c r="B461" s="179"/>
      <c r="D461" s="163" t="s">
        <v>336</v>
      </c>
      <c r="E461" s="180" t="s">
        <v>1</v>
      </c>
      <c r="F461" s="181" t="s">
        <v>677</v>
      </c>
      <c r="H461" s="182">
        <v>1.26</v>
      </c>
      <c r="I461" s="183"/>
      <c r="L461" s="179"/>
      <c r="M461" s="184"/>
      <c r="N461" s="185"/>
      <c r="O461" s="185"/>
      <c r="P461" s="185"/>
      <c r="Q461" s="185"/>
      <c r="R461" s="185"/>
      <c r="S461" s="185"/>
      <c r="T461" s="186"/>
      <c r="AT461" s="180" t="s">
        <v>336</v>
      </c>
      <c r="AU461" s="180" t="s">
        <v>213</v>
      </c>
      <c r="AV461" s="14" t="s">
        <v>90</v>
      </c>
      <c r="AW461" s="14" t="s">
        <v>36</v>
      </c>
      <c r="AX461" s="14" t="s">
        <v>81</v>
      </c>
      <c r="AY461" s="180" t="s">
        <v>199</v>
      </c>
    </row>
    <row r="462" spans="1:65" s="14" customFormat="1" ht="10.199999999999999">
      <c r="B462" s="179"/>
      <c r="D462" s="163" t="s">
        <v>336</v>
      </c>
      <c r="E462" s="180" t="s">
        <v>1</v>
      </c>
      <c r="F462" s="181" t="s">
        <v>678</v>
      </c>
      <c r="H462" s="182">
        <v>2.13</v>
      </c>
      <c r="I462" s="183"/>
      <c r="L462" s="179"/>
      <c r="M462" s="184"/>
      <c r="N462" s="185"/>
      <c r="O462" s="185"/>
      <c r="P462" s="185"/>
      <c r="Q462" s="185"/>
      <c r="R462" s="185"/>
      <c r="S462" s="185"/>
      <c r="T462" s="186"/>
      <c r="AT462" s="180" t="s">
        <v>336</v>
      </c>
      <c r="AU462" s="180" t="s">
        <v>213</v>
      </c>
      <c r="AV462" s="14" t="s">
        <v>90</v>
      </c>
      <c r="AW462" s="14" t="s">
        <v>36</v>
      </c>
      <c r="AX462" s="14" t="s">
        <v>81</v>
      </c>
      <c r="AY462" s="180" t="s">
        <v>199</v>
      </c>
    </row>
    <row r="463" spans="1:65" s="14" customFormat="1" ht="10.199999999999999">
      <c r="B463" s="179"/>
      <c r="D463" s="163" t="s">
        <v>336</v>
      </c>
      <c r="E463" s="180" t="s">
        <v>1</v>
      </c>
      <c r="F463" s="181" t="s">
        <v>679</v>
      </c>
      <c r="H463" s="182">
        <v>3.5550000000000002</v>
      </c>
      <c r="I463" s="183"/>
      <c r="L463" s="179"/>
      <c r="M463" s="184"/>
      <c r="N463" s="185"/>
      <c r="O463" s="185"/>
      <c r="P463" s="185"/>
      <c r="Q463" s="185"/>
      <c r="R463" s="185"/>
      <c r="S463" s="185"/>
      <c r="T463" s="186"/>
      <c r="AT463" s="180" t="s">
        <v>336</v>
      </c>
      <c r="AU463" s="180" t="s">
        <v>213</v>
      </c>
      <c r="AV463" s="14" t="s">
        <v>90</v>
      </c>
      <c r="AW463" s="14" t="s">
        <v>36</v>
      </c>
      <c r="AX463" s="14" t="s">
        <v>81</v>
      </c>
      <c r="AY463" s="180" t="s">
        <v>199</v>
      </c>
    </row>
    <row r="464" spans="1:65" s="14" customFormat="1" ht="10.199999999999999">
      <c r="B464" s="179"/>
      <c r="D464" s="163" t="s">
        <v>336</v>
      </c>
      <c r="E464" s="180" t="s">
        <v>1</v>
      </c>
      <c r="F464" s="181" t="s">
        <v>680</v>
      </c>
      <c r="H464" s="182">
        <v>2.94</v>
      </c>
      <c r="I464" s="183"/>
      <c r="L464" s="179"/>
      <c r="M464" s="184"/>
      <c r="N464" s="185"/>
      <c r="O464" s="185"/>
      <c r="P464" s="185"/>
      <c r="Q464" s="185"/>
      <c r="R464" s="185"/>
      <c r="S464" s="185"/>
      <c r="T464" s="186"/>
      <c r="AT464" s="180" t="s">
        <v>336</v>
      </c>
      <c r="AU464" s="180" t="s">
        <v>213</v>
      </c>
      <c r="AV464" s="14" t="s">
        <v>90</v>
      </c>
      <c r="AW464" s="14" t="s">
        <v>36</v>
      </c>
      <c r="AX464" s="14" t="s">
        <v>81</v>
      </c>
      <c r="AY464" s="180" t="s">
        <v>199</v>
      </c>
    </row>
    <row r="465" spans="1:65" s="14" customFormat="1" ht="10.199999999999999">
      <c r="B465" s="179"/>
      <c r="D465" s="163" t="s">
        <v>336</v>
      </c>
      <c r="E465" s="180" t="s">
        <v>1</v>
      </c>
      <c r="F465" s="181" t="s">
        <v>677</v>
      </c>
      <c r="H465" s="182">
        <v>1.26</v>
      </c>
      <c r="I465" s="183"/>
      <c r="L465" s="179"/>
      <c r="M465" s="184"/>
      <c r="N465" s="185"/>
      <c r="O465" s="185"/>
      <c r="P465" s="185"/>
      <c r="Q465" s="185"/>
      <c r="R465" s="185"/>
      <c r="S465" s="185"/>
      <c r="T465" s="186"/>
      <c r="AT465" s="180" t="s">
        <v>336</v>
      </c>
      <c r="AU465" s="180" t="s">
        <v>213</v>
      </c>
      <c r="AV465" s="14" t="s">
        <v>90</v>
      </c>
      <c r="AW465" s="14" t="s">
        <v>36</v>
      </c>
      <c r="AX465" s="14" t="s">
        <v>81</v>
      </c>
      <c r="AY465" s="180" t="s">
        <v>199</v>
      </c>
    </row>
    <row r="466" spans="1:65" s="14" customFormat="1" ht="10.199999999999999">
      <c r="B466" s="179"/>
      <c r="D466" s="163" t="s">
        <v>336</v>
      </c>
      <c r="E466" s="180" t="s">
        <v>1</v>
      </c>
      <c r="F466" s="181" t="s">
        <v>681</v>
      </c>
      <c r="H466" s="182">
        <v>9</v>
      </c>
      <c r="I466" s="183"/>
      <c r="L466" s="179"/>
      <c r="M466" s="184"/>
      <c r="N466" s="185"/>
      <c r="O466" s="185"/>
      <c r="P466" s="185"/>
      <c r="Q466" s="185"/>
      <c r="R466" s="185"/>
      <c r="S466" s="185"/>
      <c r="T466" s="186"/>
      <c r="AT466" s="180" t="s">
        <v>336</v>
      </c>
      <c r="AU466" s="180" t="s">
        <v>213</v>
      </c>
      <c r="AV466" s="14" t="s">
        <v>90</v>
      </c>
      <c r="AW466" s="14" t="s">
        <v>36</v>
      </c>
      <c r="AX466" s="14" t="s">
        <v>81</v>
      </c>
      <c r="AY466" s="180" t="s">
        <v>199</v>
      </c>
    </row>
    <row r="467" spans="1:65" s="14" customFormat="1" ht="10.199999999999999">
      <c r="B467" s="179"/>
      <c r="D467" s="163" t="s">
        <v>336</v>
      </c>
      <c r="E467" s="180" t="s">
        <v>1</v>
      </c>
      <c r="F467" s="181" t="s">
        <v>682</v>
      </c>
      <c r="H467" s="182">
        <v>1.83</v>
      </c>
      <c r="I467" s="183"/>
      <c r="L467" s="179"/>
      <c r="M467" s="184"/>
      <c r="N467" s="185"/>
      <c r="O467" s="185"/>
      <c r="P467" s="185"/>
      <c r="Q467" s="185"/>
      <c r="R467" s="185"/>
      <c r="S467" s="185"/>
      <c r="T467" s="186"/>
      <c r="AT467" s="180" t="s">
        <v>336</v>
      </c>
      <c r="AU467" s="180" t="s">
        <v>213</v>
      </c>
      <c r="AV467" s="14" t="s">
        <v>90</v>
      </c>
      <c r="AW467" s="14" t="s">
        <v>36</v>
      </c>
      <c r="AX467" s="14" t="s">
        <v>81</v>
      </c>
      <c r="AY467" s="180" t="s">
        <v>199</v>
      </c>
    </row>
    <row r="468" spans="1:65" s="13" customFormat="1" ht="10.199999999999999">
      <c r="B468" s="172"/>
      <c r="D468" s="163" t="s">
        <v>336</v>
      </c>
      <c r="E468" s="173" t="s">
        <v>1</v>
      </c>
      <c r="F468" s="174" t="s">
        <v>683</v>
      </c>
      <c r="H468" s="173" t="s">
        <v>1</v>
      </c>
      <c r="I468" s="175"/>
      <c r="L468" s="172"/>
      <c r="M468" s="176"/>
      <c r="N468" s="177"/>
      <c r="O468" s="177"/>
      <c r="P468" s="177"/>
      <c r="Q468" s="177"/>
      <c r="R468" s="177"/>
      <c r="S468" s="177"/>
      <c r="T468" s="178"/>
      <c r="AT468" s="173" t="s">
        <v>336</v>
      </c>
      <c r="AU468" s="173" t="s">
        <v>213</v>
      </c>
      <c r="AV468" s="13" t="s">
        <v>88</v>
      </c>
      <c r="AW468" s="13" t="s">
        <v>36</v>
      </c>
      <c r="AX468" s="13" t="s">
        <v>81</v>
      </c>
      <c r="AY468" s="173" t="s">
        <v>199</v>
      </c>
    </row>
    <row r="469" spans="1:65" s="14" customFormat="1" ht="10.199999999999999">
      <c r="B469" s="179"/>
      <c r="D469" s="163" t="s">
        <v>336</v>
      </c>
      <c r="E469" s="180" t="s">
        <v>1</v>
      </c>
      <c r="F469" s="181" t="s">
        <v>684</v>
      </c>
      <c r="H469" s="182">
        <v>2.9249999999999998</v>
      </c>
      <c r="I469" s="183"/>
      <c r="L469" s="179"/>
      <c r="M469" s="184"/>
      <c r="N469" s="185"/>
      <c r="O469" s="185"/>
      <c r="P469" s="185"/>
      <c r="Q469" s="185"/>
      <c r="R469" s="185"/>
      <c r="S469" s="185"/>
      <c r="T469" s="186"/>
      <c r="AT469" s="180" t="s">
        <v>336</v>
      </c>
      <c r="AU469" s="180" t="s">
        <v>213</v>
      </c>
      <c r="AV469" s="14" t="s">
        <v>90</v>
      </c>
      <c r="AW469" s="14" t="s">
        <v>36</v>
      </c>
      <c r="AX469" s="14" t="s">
        <v>81</v>
      </c>
      <c r="AY469" s="180" t="s">
        <v>199</v>
      </c>
    </row>
    <row r="470" spans="1:65" s="14" customFormat="1" ht="10.199999999999999">
      <c r="B470" s="179"/>
      <c r="D470" s="163" t="s">
        <v>336</v>
      </c>
      <c r="E470" s="180" t="s">
        <v>1</v>
      </c>
      <c r="F470" s="181" t="s">
        <v>685</v>
      </c>
      <c r="H470" s="182">
        <v>10.8</v>
      </c>
      <c r="I470" s="183"/>
      <c r="L470" s="179"/>
      <c r="M470" s="184"/>
      <c r="N470" s="185"/>
      <c r="O470" s="185"/>
      <c r="P470" s="185"/>
      <c r="Q470" s="185"/>
      <c r="R470" s="185"/>
      <c r="S470" s="185"/>
      <c r="T470" s="186"/>
      <c r="AT470" s="180" t="s">
        <v>336</v>
      </c>
      <c r="AU470" s="180" t="s">
        <v>213</v>
      </c>
      <c r="AV470" s="14" t="s">
        <v>90</v>
      </c>
      <c r="AW470" s="14" t="s">
        <v>36</v>
      </c>
      <c r="AX470" s="14" t="s">
        <v>81</v>
      </c>
      <c r="AY470" s="180" t="s">
        <v>199</v>
      </c>
    </row>
    <row r="471" spans="1:65" s="14" customFormat="1" ht="10.199999999999999">
      <c r="B471" s="179"/>
      <c r="D471" s="163" t="s">
        <v>336</v>
      </c>
      <c r="E471" s="180" t="s">
        <v>1</v>
      </c>
      <c r="F471" s="181" t="s">
        <v>686</v>
      </c>
      <c r="H471" s="182">
        <v>7.02</v>
      </c>
      <c r="I471" s="183"/>
      <c r="L471" s="179"/>
      <c r="M471" s="184"/>
      <c r="N471" s="185"/>
      <c r="O471" s="185"/>
      <c r="P471" s="185"/>
      <c r="Q471" s="185"/>
      <c r="R471" s="185"/>
      <c r="S471" s="185"/>
      <c r="T471" s="186"/>
      <c r="AT471" s="180" t="s">
        <v>336</v>
      </c>
      <c r="AU471" s="180" t="s">
        <v>213</v>
      </c>
      <c r="AV471" s="14" t="s">
        <v>90</v>
      </c>
      <c r="AW471" s="14" t="s">
        <v>36</v>
      </c>
      <c r="AX471" s="14" t="s">
        <v>81</v>
      </c>
      <c r="AY471" s="180" t="s">
        <v>199</v>
      </c>
    </row>
    <row r="472" spans="1:65" s="13" customFormat="1" ht="10.199999999999999">
      <c r="B472" s="172"/>
      <c r="D472" s="163" t="s">
        <v>336</v>
      </c>
      <c r="E472" s="173" t="s">
        <v>1</v>
      </c>
      <c r="F472" s="174" t="s">
        <v>687</v>
      </c>
      <c r="H472" s="173" t="s">
        <v>1</v>
      </c>
      <c r="I472" s="175"/>
      <c r="L472" s="172"/>
      <c r="M472" s="176"/>
      <c r="N472" s="177"/>
      <c r="O472" s="177"/>
      <c r="P472" s="177"/>
      <c r="Q472" s="177"/>
      <c r="R472" s="177"/>
      <c r="S472" s="177"/>
      <c r="T472" s="178"/>
      <c r="AT472" s="173" t="s">
        <v>336</v>
      </c>
      <c r="AU472" s="173" t="s">
        <v>213</v>
      </c>
      <c r="AV472" s="13" t="s">
        <v>88</v>
      </c>
      <c r="AW472" s="13" t="s">
        <v>36</v>
      </c>
      <c r="AX472" s="13" t="s">
        <v>81</v>
      </c>
      <c r="AY472" s="173" t="s">
        <v>199</v>
      </c>
    </row>
    <row r="473" spans="1:65" s="14" customFormat="1" ht="10.199999999999999">
      <c r="B473" s="179"/>
      <c r="D473" s="163" t="s">
        <v>336</v>
      </c>
      <c r="E473" s="180" t="s">
        <v>1</v>
      </c>
      <c r="F473" s="181" t="s">
        <v>688</v>
      </c>
      <c r="H473" s="182">
        <v>1.26</v>
      </c>
      <c r="I473" s="183"/>
      <c r="L473" s="179"/>
      <c r="M473" s="184"/>
      <c r="N473" s="185"/>
      <c r="O473" s="185"/>
      <c r="P473" s="185"/>
      <c r="Q473" s="185"/>
      <c r="R473" s="185"/>
      <c r="S473" s="185"/>
      <c r="T473" s="186"/>
      <c r="AT473" s="180" t="s">
        <v>336</v>
      </c>
      <c r="AU473" s="180" t="s">
        <v>213</v>
      </c>
      <c r="AV473" s="14" t="s">
        <v>90</v>
      </c>
      <c r="AW473" s="14" t="s">
        <v>36</v>
      </c>
      <c r="AX473" s="14" t="s">
        <v>81</v>
      </c>
      <c r="AY473" s="180" t="s">
        <v>199</v>
      </c>
    </row>
    <row r="474" spans="1:65" s="13" customFormat="1" ht="10.199999999999999">
      <c r="B474" s="172"/>
      <c r="D474" s="163" t="s">
        <v>336</v>
      </c>
      <c r="E474" s="173" t="s">
        <v>1</v>
      </c>
      <c r="F474" s="174" t="s">
        <v>437</v>
      </c>
      <c r="H474" s="173" t="s">
        <v>1</v>
      </c>
      <c r="I474" s="175"/>
      <c r="L474" s="172"/>
      <c r="M474" s="176"/>
      <c r="N474" s="177"/>
      <c r="O474" s="177"/>
      <c r="P474" s="177"/>
      <c r="Q474" s="177"/>
      <c r="R474" s="177"/>
      <c r="S474" s="177"/>
      <c r="T474" s="178"/>
      <c r="AT474" s="173" t="s">
        <v>336</v>
      </c>
      <c r="AU474" s="173" t="s">
        <v>213</v>
      </c>
      <c r="AV474" s="13" t="s">
        <v>88</v>
      </c>
      <c r="AW474" s="13" t="s">
        <v>36</v>
      </c>
      <c r="AX474" s="13" t="s">
        <v>81</v>
      </c>
      <c r="AY474" s="173" t="s">
        <v>199</v>
      </c>
    </row>
    <row r="475" spans="1:65" s="14" customFormat="1" ht="10.199999999999999">
      <c r="B475" s="179"/>
      <c r="D475" s="163" t="s">
        <v>336</v>
      </c>
      <c r="E475" s="180" t="s">
        <v>1</v>
      </c>
      <c r="F475" s="181" t="s">
        <v>689</v>
      </c>
      <c r="H475" s="182">
        <v>2.88</v>
      </c>
      <c r="I475" s="183"/>
      <c r="L475" s="179"/>
      <c r="M475" s="184"/>
      <c r="N475" s="185"/>
      <c r="O475" s="185"/>
      <c r="P475" s="185"/>
      <c r="Q475" s="185"/>
      <c r="R475" s="185"/>
      <c r="S475" s="185"/>
      <c r="T475" s="186"/>
      <c r="AT475" s="180" t="s">
        <v>336</v>
      </c>
      <c r="AU475" s="180" t="s">
        <v>213</v>
      </c>
      <c r="AV475" s="14" t="s">
        <v>90</v>
      </c>
      <c r="AW475" s="14" t="s">
        <v>36</v>
      </c>
      <c r="AX475" s="14" t="s">
        <v>81</v>
      </c>
      <c r="AY475" s="180" t="s">
        <v>199</v>
      </c>
    </row>
    <row r="476" spans="1:65" s="15" customFormat="1" ht="10.199999999999999">
      <c r="B476" s="187"/>
      <c r="D476" s="163" t="s">
        <v>336</v>
      </c>
      <c r="E476" s="188" t="s">
        <v>1</v>
      </c>
      <c r="F476" s="189" t="s">
        <v>339</v>
      </c>
      <c r="H476" s="190">
        <v>114.72</v>
      </c>
      <c r="I476" s="191"/>
      <c r="L476" s="187"/>
      <c r="M476" s="192"/>
      <c r="N476" s="193"/>
      <c r="O476" s="193"/>
      <c r="P476" s="193"/>
      <c r="Q476" s="193"/>
      <c r="R476" s="193"/>
      <c r="S476" s="193"/>
      <c r="T476" s="194"/>
      <c r="AT476" s="188" t="s">
        <v>336</v>
      </c>
      <c r="AU476" s="188" t="s">
        <v>213</v>
      </c>
      <c r="AV476" s="15" t="s">
        <v>198</v>
      </c>
      <c r="AW476" s="15" t="s">
        <v>36</v>
      </c>
      <c r="AX476" s="15" t="s">
        <v>88</v>
      </c>
      <c r="AY476" s="188" t="s">
        <v>199</v>
      </c>
    </row>
    <row r="477" spans="1:65" s="2" customFormat="1" ht="16.5" customHeight="1">
      <c r="A477" s="33"/>
      <c r="B477" s="149"/>
      <c r="C477" s="150" t="s">
        <v>690</v>
      </c>
      <c r="D477" s="150" t="s">
        <v>202</v>
      </c>
      <c r="E477" s="151" t="s">
        <v>691</v>
      </c>
      <c r="F477" s="152" t="s">
        <v>692</v>
      </c>
      <c r="G477" s="153" t="s">
        <v>332</v>
      </c>
      <c r="H477" s="154">
        <v>138</v>
      </c>
      <c r="I477" s="155"/>
      <c r="J477" s="156">
        <f>ROUND(I477*H477,2)</f>
        <v>0</v>
      </c>
      <c r="K477" s="152" t="s">
        <v>333</v>
      </c>
      <c r="L477" s="34"/>
      <c r="M477" s="157" t="s">
        <v>1</v>
      </c>
      <c r="N477" s="158" t="s">
        <v>46</v>
      </c>
      <c r="O477" s="59"/>
      <c r="P477" s="159">
        <f>O477*H477</f>
        <v>0</v>
      </c>
      <c r="Q477" s="159">
        <v>0</v>
      </c>
      <c r="R477" s="159">
        <f>Q477*H477</f>
        <v>0</v>
      </c>
      <c r="S477" s="159">
        <v>6.6000000000000003E-2</v>
      </c>
      <c r="T477" s="160">
        <f>S477*H477</f>
        <v>9.1080000000000005</v>
      </c>
      <c r="U477" s="33"/>
      <c r="V477" s="33"/>
      <c r="W477" s="33"/>
      <c r="X477" s="33"/>
      <c r="Y477" s="33"/>
      <c r="Z477" s="33"/>
      <c r="AA477" s="33"/>
      <c r="AB477" s="33"/>
      <c r="AC477" s="33"/>
      <c r="AD477" s="33"/>
      <c r="AE477" s="33"/>
      <c r="AR477" s="161" t="s">
        <v>198</v>
      </c>
      <c r="AT477" s="161" t="s">
        <v>202</v>
      </c>
      <c r="AU477" s="161" t="s">
        <v>213</v>
      </c>
      <c r="AY477" s="18" t="s">
        <v>199</v>
      </c>
      <c r="BE477" s="162">
        <f>IF(N477="základní",J477,0)</f>
        <v>0</v>
      </c>
      <c r="BF477" s="162">
        <f>IF(N477="snížená",J477,0)</f>
        <v>0</v>
      </c>
      <c r="BG477" s="162">
        <f>IF(N477="zákl. přenesená",J477,0)</f>
        <v>0</v>
      </c>
      <c r="BH477" s="162">
        <f>IF(N477="sníž. přenesená",J477,0)</f>
        <v>0</v>
      </c>
      <c r="BI477" s="162">
        <f>IF(N477="nulová",J477,0)</f>
        <v>0</v>
      </c>
      <c r="BJ477" s="18" t="s">
        <v>88</v>
      </c>
      <c r="BK477" s="162">
        <f>ROUND(I477*H477,2)</f>
        <v>0</v>
      </c>
      <c r="BL477" s="18" t="s">
        <v>198</v>
      </c>
      <c r="BM477" s="161" t="s">
        <v>693</v>
      </c>
    </row>
    <row r="478" spans="1:65" s="13" customFormat="1" ht="10.199999999999999">
      <c r="B478" s="172"/>
      <c r="D478" s="163" t="s">
        <v>336</v>
      </c>
      <c r="E478" s="173" t="s">
        <v>1</v>
      </c>
      <c r="F478" s="174" t="s">
        <v>694</v>
      </c>
      <c r="H478" s="173" t="s">
        <v>1</v>
      </c>
      <c r="I478" s="175"/>
      <c r="L478" s="172"/>
      <c r="M478" s="176"/>
      <c r="N478" s="177"/>
      <c r="O478" s="177"/>
      <c r="P478" s="177"/>
      <c r="Q478" s="177"/>
      <c r="R478" s="177"/>
      <c r="S478" s="177"/>
      <c r="T478" s="178"/>
      <c r="AT478" s="173" t="s">
        <v>336</v>
      </c>
      <c r="AU478" s="173" t="s">
        <v>213</v>
      </c>
      <c r="AV478" s="13" t="s">
        <v>88</v>
      </c>
      <c r="AW478" s="13" t="s">
        <v>36</v>
      </c>
      <c r="AX478" s="13" t="s">
        <v>81</v>
      </c>
      <c r="AY478" s="173" t="s">
        <v>199</v>
      </c>
    </row>
    <row r="479" spans="1:65" s="14" customFormat="1" ht="10.199999999999999">
      <c r="B479" s="179"/>
      <c r="D479" s="163" t="s">
        <v>336</v>
      </c>
      <c r="E479" s="180" t="s">
        <v>1</v>
      </c>
      <c r="F479" s="181" t="s">
        <v>695</v>
      </c>
      <c r="H479" s="182">
        <v>138</v>
      </c>
      <c r="I479" s="183"/>
      <c r="L479" s="179"/>
      <c r="M479" s="184"/>
      <c r="N479" s="185"/>
      <c r="O479" s="185"/>
      <c r="P479" s="185"/>
      <c r="Q479" s="185"/>
      <c r="R479" s="185"/>
      <c r="S479" s="185"/>
      <c r="T479" s="186"/>
      <c r="AT479" s="180" t="s">
        <v>336</v>
      </c>
      <c r="AU479" s="180" t="s">
        <v>213</v>
      </c>
      <c r="AV479" s="14" t="s">
        <v>90</v>
      </c>
      <c r="AW479" s="14" t="s">
        <v>36</v>
      </c>
      <c r="AX479" s="14" t="s">
        <v>81</v>
      </c>
      <c r="AY479" s="180" t="s">
        <v>199</v>
      </c>
    </row>
    <row r="480" spans="1:65" s="15" customFormat="1" ht="10.199999999999999">
      <c r="B480" s="187"/>
      <c r="D480" s="163" t="s">
        <v>336</v>
      </c>
      <c r="E480" s="188" t="s">
        <v>1</v>
      </c>
      <c r="F480" s="189" t="s">
        <v>339</v>
      </c>
      <c r="H480" s="190">
        <v>138</v>
      </c>
      <c r="I480" s="191"/>
      <c r="L480" s="187"/>
      <c r="M480" s="192"/>
      <c r="N480" s="193"/>
      <c r="O480" s="193"/>
      <c r="P480" s="193"/>
      <c r="Q480" s="193"/>
      <c r="R480" s="193"/>
      <c r="S480" s="193"/>
      <c r="T480" s="194"/>
      <c r="AT480" s="188" t="s">
        <v>336</v>
      </c>
      <c r="AU480" s="188" t="s">
        <v>213</v>
      </c>
      <c r="AV480" s="15" t="s">
        <v>198</v>
      </c>
      <c r="AW480" s="15" t="s">
        <v>36</v>
      </c>
      <c r="AX480" s="15" t="s">
        <v>88</v>
      </c>
      <c r="AY480" s="188" t="s">
        <v>199</v>
      </c>
    </row>
    <row r="481" spans="1:65" s="2" customFormat="1" ht="24.15" customHeight="1">
      <c r="A481" s="33"/>
      <c r="B481" s="149"/>
      <c r="C481" s="150" t="s">
        <v>696</v>
      </c>
      <c r="D481" s="150" t="s">
        <v>202</v>
      </c>
      <c r="E481" s="151" t="s">
        <v>697</v>
      </c>
      <c r="F481" s="152" t="s">
        <v>698</v>
      </c>
      <c r="G481" s="153" t="s">
        <v>332</v>
      </c>
      <c r="H481" s="154">
        <v>1.8</v>
      </c>
      <c r="I481" s="155"/>
      <c r="J481" s="156">
        <f>ROUND(I481*H481,2)</f>
        <v>0</v>
      </c>
      <c r="K481" s="152" t="s">
        <v>333</v>
      </c>
      <c r="L481" s="34"/>
      <c r="M481" s="157" t="s">
        <v>1</v>
      </c>
      <c r="N481" s="158" t="s">
        <v>46</v>
      </c>
      <c r="O481" s="59"/>
      <c r="P481" s="159">
        <f>O481*H481</f>
        <v>0</v>
      </c>
      <c r="Q481" s="159">
        <v>0</v>
      </c>
      <c r="R481" s="159">
        <f>Q481*H481</f>
        <v>0</v>
      </c>
      <c r="S481" s="159">
        <v>3.7999999999999999E-2</v>
      </c>
      <c r="T481" s="160">
        <f>S481*H481</f>
        <v>6.8400000000000002E-2</v>
      </c>
      <c r="U481" s="33"/>
      <c r="V481" s="33"/>
      <c r="W481" s="33"/>
      <c r="X481" s="33"/>
      <c r="Y481" s="33"/>
      <c r="Z481" s="33"/>
      <c r="AA481" s="33"/>
      <c r="AB481" s="33"/>
      <c r="AC481" s="33"/>
      <c r="AD481" s="33"/>
      <c r="AE481" s="33"/>
      <c r="AR481" s="161" t="s">
        <v>198</v>
      </c>
      <c r="AT481" s="161" t="s">
        <v>202</v>
      </c>
      <c r="AU481" s="161" t="s">
        <v>213</v>
      </c>
      <c r="AY481" s="18" t="s">
        <v>199</v>
      </c>
      <c r="BE481" s="162">
        <f>IF(N481="základní",J481,0)</f>
        <v>0</v>
      </c>
      <c r="BF481" s="162">
        <f>IF(N481="snížená",J481,0)</f>
        <v>0</v>
      </c>
      <c r="BG481" s="162">
        <f>IF(N481="zákl. přenesená",J481,0)</f>
        <v>0</v>
      </c>
      <c r="BH481" s="162">
        <f>IF(N481="sníž. přenesená",J481,0)</f>
        <v>0</v>
      </c>
      <c r="BI481" s="162">
        <f>IF(N481="nulová",J481,0)</f>
        <v>0</v>
      </c>
      <c r="BJ481" s="18" t="s">
        <v>88</v>
      </c>
      <c r="BK481" s="162">
        <f>ROUND(I481*H481,2)</f>
        <v>0</v>
      </c>
      <c r="BL481" s="18" t="s">
        <v>198</v>
      </c>
      <c r="BM481" s="161" t="s">
        <v>699</v>
      </c>
    </row>
    <row r="482" spans="1:65" s="2" customFormat="1" ht="28.8">
      <c r="A482" s="33"/>
      <c r="B482" s="34"/>
      <c r="C482" s="33"/>
      <c r="D482" s="163" t="s">
        <v>207</v>
      </c>
      <c r="E482" s="33"/>
      <c r="F482" s="164" t="s">
        <v>700</v>
      </c>
      <c r="G482" s="33"/>
      <c r="H482" s="33"/>
      <c r="I482" s="165"/>
      <c r="J482" s="33"/>
      <c r="K482" s="33"/>
      <c r="L482" s="34"/>
      <c r="M482" s="166"/>
      <c r="N482" s="167"/>
      <c r="O482" s="59"/>
      <c r="P482" s="59"/>
      <c r="Q482" s="59"/>
      <c r="R482" s="59"/>
      <c r="S482" s="59"/>
      <c r="T482" s="60"/>
      <c r="U482" s="33"/>
      <c r="V482" s="33"/>
      <c r="W482" s="33"/>
      <c r="X482" s="33"/>
      <c r="Y482" s="33"/>
      <c r="Z482" s="33"/>
      <c r="AA482" s="33"/>
      <c r="AB482" s="33"/>
      <c r="AC482" s="33"/>
      <c r="AD482" s="33"/>
      <c r="AE482" s="33"/>
      <c r="AT482" s="18" t="s">
        <v>207</v>
      </c>
      <c r="AU482" s="18" t="s">
        <v>213</v>
      </c>
    </row>
    <row r="483" spans="1:65" s="13" customFormat="1" ht="10.199999999999999">
      <c r="B483" s="172"/>
      <c r="D483" s="163" t="s">
        <v>336</v>
      </c>
      <c r="E483" s="173" t="s">
        <v>1</v>
      </c>
      <c r="F483" s="174" t="s">
        <v>687</v>
      </c>
      <c r="H483" s="173" t="s">
        <v>1</v>
      </c>
      <c r="I483" s="175"/>
      <c r="L483" s="172"/>
      <c r="M483" s="176"/>
      <c r="N483" s="177"/>
      <c r="O483" s="177"/>
      <c r="P483" s="177"/>
      <c r="Q483" s="177"/>
      <c r="R483" s="177"/>
      <c r="S483" s="177"/>
      <c r="T483" s="178"/>
      <c r="AT483" s="173" t="s">
        <v>336</v>
      </c>
      <c r="AU483" s="173" t="s">
        <v>213</v>
      </c>
      <c r="AV483" s="13" t="s">
        <v>88</v>
      </c>
      <c r="AW483" s="13" t="s">
        <v>36</v>
      </c>
      <c r="AX483" s="13" t="s">
        <v>81</v>
      </c>
      <c r="AY483" s="173" t="s">
        <v>199</v>
      </c>
    </row>
    <row r="484" spans="1:65" s="14" customFormat="1" ht="10.199999999999999">
      <c r="B484" s="179"/>
      <c r="D484" s="163" t="s">
        <v>336</v>
      </c>
      <c r="E484" s="180" t="s">
        <v>1</v>
      </c>
      <c r="F484" s="181" t="s">
        <v>701</v>
      </c>
      <c r="H484" s="182">
        <v>1.8</v>
      </c>
      <c r="I484" s="183"/>
      <c r="L484" s="179"/>
      <c r="M484" s="184"/>
      <c r="N484" s="185"/>
      <c r="O484" s="185"/>
      <c r="P484" s="185"/>
      <c r="Q484" s="185"/>
      <c r="R484" s="185"/>
      <c r="S484" s="185"/>
      <c r="T484" s="186"/>
      <c r="AT484" s="180" t="s">
        <v>336</v>
      </c>
      <c r="AU484" s="180" t="s">
        <v>213</v>
      </c>
      <c r="AV484" s="14" t="s">
        <v>90</v>
      </c>
      <c r="AW484" s="14" t="s">
        <v>36</v>
      </c>
      <c r="AX484" s="14" t="s">
        <v>81</v>
      </c>
      <c r="AY484" s="180" t="s">
        <v>199</v>
      </c>
    </row>
    <row r="485" spans="1:65" s="15" customFormat="1" ht="10.199999999999999">
      <c r="B485" s="187"/>
      <c r="D485" s="163" t="s">
        <v>336</v>
      </c>
      <c r="E485" s="188" t="s">
        <v>1</v>
      </c>
      <c r="F485" s="189" t="s">
        <v>339</v>
      </c>
      <c r="H485" s="190">
        <v>1.8</v>
      </c>
      <c r="I485" s="191"/>
      <c r="L485" s="187"/>
      <c r="M485" s="192"/>
      <c r="N485" s="193"/>
      <c r="O485" s="193"/>
      <c r="P485" s="193"/>
      <c r="Q485" s="193"/>
      <c r="R485" s="193"/>
      <c r="S485" s="193"/>
      <c r="T485" s="194"/>
      <c r="AT485" s="188" t="s">
        <v>336</v>
      </c>
      <c r="AU485" s="188" t="s">
        <v>213</v>
      </c>
      <c r="AV485" s="15" t="s">
        <v>198</v>
      </c>
      <c r="AW485" s="15" t="s">
        <v>36</v>
      </c>
      <c r="AX485" s="15" t="s">
        <v>88</v>
      </c>
      <c r="AY485" s="188" t="s">
        <v>199</v>
      </c>
    </row>
    <row r="486" spans="1:65" s="2" customFormat="1" ht="24.15" customHeight="1">
      <c r="A486" s="33"/>
      <c r="B486" s="149"/>
      <c r="C486" s="150" t="s">
        <v>702</v>
      </c>
      <c r="D486" s="150" t="s">
        <v>202</v>
      </c>
      <c r="E486" s="151" t="s">
        <v>703</v>
      </c>
      <c r="F486" s="152" t="s">
        <v>704</v>
      </c>
      <c r="G486" s="153" t="s">
        <v>332</v>
      </c>
      <c r="H486" s="154">
        <v>11.515000000000001</v>
      </c>
      <c r="I486" s="155"/>
      <c r="J486" s="156">
        <f>ROUND(I486*H486,2)</f>
        <v>0</v>
      </c>
      <c r="K486" s="152" t="s">
        <v>333</v>
      </c>
      <c r="L486" s="34"/>
      <c r="M486" s="157" t="s">
        <v>1</v>
      </c>
      <c r="N486" s="158" t="s">
        <v>46</v>
      </c>
      <c r="O486" s="59"/>
      <c r="P486" s="159">
        <f>O486*H486</f>
        <v>0</v>
      </c>
      <c r="Q486" s="159">
        <v>0</v>
      </c>
      <c r="R486" s="159">
        <f>Q486*H486</f>
        <v>0</v>
      </c>
      <c r="S486" s="159">
        <v>3.2000000000000001E-2</v>
      </c>
      <c r="T486" s="160">
        <f>S486*H486</f>
        <v>0.36848000000000003</v>
      </c>
      <c r="U486" s="33"/>
      <c r="V486" s="33"/>
      <c r="W486" s="33"/>
      <c r="X486" s="33"/>
      <c r="Y486" s="33"/>
      <c r="Z486" s="33"/>
      <c r="AA486" s="33"/>
      <c r="AB486" s="33"/>
      <c r="AC486" s="33"/>
      <c r="AD486" s="33"/>
      <c r="AE486" s="33"/>
      <c r="AR486" s="161" t="s">
        <v>198</v>
      </c>
      <c r="AT486" s="161" t="s">
        <v>202</v>
      </c>
      <c r="AU486" s="161" t="s">
        <v>213</v>
      </c>
      <c r="AY486" s="18" t="s">
        <v>199</v>
      </c>
      <c r="BE486" s="162">
        <f>IF(N486="základní",J486,0)</f>
        <v>0</v>
      </c>
      <c r="BF486" s="162">
        <f>IF(N486="snížená",J486,0)</f>
        <v>0</v>
      </c>
      <c r="BG486" s="162">
        <f>IF(N486="zákl. přenesená",J486,0)</f>
        <v>0</v>
      </c>
      <c r="BH486" s="162">
        <f>IF(N486="sníž. přenesená",J486,0)</f>
        <v>0</v>
      </c>
      <c r="BI486" s="162">
        <f>IF(N486="nulová",J486,0)</f>
        <v>0</v>
      </c>
      <c r="BJ486" s="18" t="s">
        <v>88</v>
      </c>
      <c r="BK486" s="162">
        <f>ROUND(I486*H486,2)</f>
        <v>0</v>
      </c>
      <c r="BL486" s="18" t="s">
        <v>198</v>
      </c>
      <c r="BM486" s="161" t="s">
        <v>705</v>
      </c>
    </row>
    <row r="487" spans="1:65" s="2" customFormat="1" ht="28.8">
      <c r="A487" s="33"/>
      <c r="B487" s="34"/>
      <c r="C487" s="33"/>
      <c r="D487" s="163" t="s">
        <v>207</v>
      </c>
      <c r="E487" s="33"/>
      <c r="F487" s="164" t="s">
        <v>706</v>
      </c>
      <c r="G487" s="33"/>
      <c r="H487" s="33"/>
      <c r="I487" s="165"/>
      <c r="J487" s="33"/>
      <c r="K487" s="33"/>
      <c r="L487" s="34"/>
      <c r="M487" s="166"/>
      <c r="N487" s="167"/>
      <c r="O487" s="59"/>
      <c r="P487" s="59"/>
      <c r="Q487" s="59"/>
      <c r="R487" s="59"/>
      <c r="S487" s="59"/>
      <c r="T487" s="60"/>
      <c r="U487" s="33"/>
      <c r="V487" s="33"/>
      <c r="W487" s="33"/>
      <c r="X487" s="33"/>
      <c r="Y487" s="33"/>
      <c r="Z487" s="33"/>
      <c r="AA487" s="33"/>
      <c r="AB487" s="33"/>
      <c r="AC487" s="33"/>
      <c r="AD487" s="33"/>
      <c r="AE487" s="33"/>
      <c r="AT487" s="18" t="s">
        <v>207</v>
      </c>
      <c r="AU487" s="18" t="s">
        <v>213</v>
      </c>
    </row>
    <row r="488" spans="1:65" s="13" customFormat="1" ht="10.199999999999999">
      <c r="B488" s="172"/>
      <c r="D488" s="163" t="s">
        <v>336</v>
      </c>
      <c r="E488" s="173" t="s">
        <v>1</v>
      </c>
      <c r="F488" s="174" t="s">
        <v>707</v>
      </c>
      <c r="H488" s="173" t="s">
        <v>1</v>
      </c>
      <c r="I488" s="175"/>
      <c r="L488" s="172"/>
      <c r="M488" s="176"/>
      <c r="N488" s="177"/>
      <c r="O488" s="177"/>
      <c r="P488" s="177"/>
      <c r="Q488" s="177"/>
      <c r="R488" s="177"/>
      <c r="S488" s="177"/>
      <c r="T488" s="178"/>
      <c r="AT488" s="173" t="s">
        <v>336</v>
      </c>
      <c r="AU488" s="173" t="s">
        <v>213</v>
      </c>
      <c r="AV488" s="13" t="s">
        <v>88</v>
      </c>
      <c r="AW488" s="13" t="s">
        <v>36</v>
      </c>
      <c r="AX488" s="13" t="s">
        <v>81</v>
      </c>
      <c r="AY488" s="173" t="s">
        <v>199</v>
      </c>
    </row>
    <row r="489" spans="1:65" s="14" customFormat="1" ht="10.199999999999999">
      <c r="B489" s="179"/>
      <c r="D489" s="163" t="s">
        <v>336</v>
      </c>
      <c r="E489" s="180" t="s">
        <v>1</v>
      </c>
      <c r="F489" s="181" t="s">
        <v>708</v>
      </c>
      <c r="H489" s="182">
        <v>11.515000000000001</v>
      </c>
      <c r="I489" s="183"/>
      <c r="L489" s="179"/>
      <c r="M489" s="184"/>
      <c r="N489" s="185"/>
      <c r="O489" s="185"/>
      <c r="P489" s="185"/>
      <c r="Q489" s="185"/>
      <c r="R489" s="185"/>
      <c r="S489" s="185"/>
      <c r="T489" s="186"/>
      <c r="AT489" s="180" t="s">
        <v>336</v>
      </c>
      <c r="AU489" s="180" t="s">
        <v>213</v>
      </c>
      <c r="AV489" s="14" t="s">
        <v>90</v>
      </c>
      <c r="AW489" s="14" t="s">
        <v>36</v>
      </c>
      <c r="AX489" s="14" t="s">
        <v>81</v>
      </c>
      <c r="AY489" s="180" t="s">
        <v>199</v>
      </c>
    </row>
    <row r="490" spans="1:65" s="15" customFormat="1" ht="10.199999999999999">
      <c r="B490" s="187"/>
      <c r="D490" s="163" t="s">
        <v>336</v>
      </c>
      <c r="E490" s="188" t="s">
        <v>1</v>
      </c>
      <c r="F490" s="189" t="s">
        <v>339</v>
      </c>
      <c r="H490" s="190">
        <v>11.515000000000001</v>
      </c>
      <c r="I490" s="191"/>
      <c r="L490" s="187"/>
      <c r="M490" s="192"/>
      <c r="N490" s="193"/>
      <c r="O490" s="193"/>
      <c r="P490" s="193"/>
      <c r="Q490" s="193"/>
      <c r="R490" s="193"/>
      <c r="S490" s="193"/>
      <c r="T490" s="194"/>
      <c r="AT490" s="188" t="s">
        <v>336</v>
      </c>
      <c r="AU490" s="188" t="s">
        <v>213</v>
      </c>
      <c r="AV490" s="15" t="s">
        <v>198</v>
      </c>
      <c r="AW490" s="15" t="s">
        <v>36</v>
      </c>
      <c r="AX490" s="15" t="s">
        <v>88</v>
      </c>
      <c r="AY490" s="188" t="s">
        <v>199</v>
      </c>
    </row>
    <row r="491" spans="1:65" s="2" customFormat="1" ht="21.75" customHeight="1">
      <c r="A491" s="33"/>
      <c r="B491" s="149"/>
      <c r="C491" s="150" t="s">
        <v>709</v>
      </c>
      <c r="D491" s="150" t="s">
        <v>202</v>
      </c>
      <c r="E491" s="151" t="s">
        <v>710</v>
      </c>
      <c r="F491" s="152" t="s">
        <v>711</v>
      </c>
      <c r="G491" s="153" t="s">
        <v>332</v>
      </c>
      <c r="H491" s="154">
        <v>11.98</v>
      </c>
      <c r="I491" s="155"/>
      <c r="J491" s="156">
        <f>ROUND(I491*H491,2)</f>
        <v>0</v>
      </c>
      <c r="K491" s="152" t="s">
        <v>333</v>
      </c>
      <c r="L491" s="34"/>
      <c r="M491" s="157" t="s">
        <v>1</v>
      </c>
      <c r="N491" s="158" t="s">
        <v>46</v>
      </c>
      <c r="O491" s="59"/>
      <c r="P491" s="159">
        <f>O491*H491</f>
        <v>0</v>
      </c>
      <c r="Q491" s="159">
        <v>0</v>
      </c>
      <c r="R491" s="159">
        <f>Q491*H491</f>
        <v>0</v>
      </c>
      <c r="S491" s="159">
        <v>6.7000000000000004E-2</v>
      </c>
      <c r="T491" s="160">
        <f>S491*H491</f>
        <v>0.80266000000000004</v>
      </c>
      <c r="U491" s="33"/>
      <c r="V491" s="33"/>
      <c r="W491" s="33"/>
      <c r="X491" s="33"/>
      <c r="Y491" s="33"/>
      <c r="Z491" s="33"/>
      <c r="AA491" s="33"/>
      <c r="AB491" s="33"/>
      <c r="AC491" s="33"/>
      <c r="AD491" s="33"/>
      <c r="AE491" s="33"/>
      <c r="AR491" s="161" t="s">
        <v>198</v>
      </c>
      <c r="AT491" s="161" t="s">
        <v>202</v>
      </c>
      <c r="AU491" s="161" t="s">
        <v>213</v>
      </c>
      <c r="AY491" s="18" t="s">
        <v>199</v>
      </c>
      <c r="BE491" s="162">
        <f>IF(N491="základní",J491,0)</f>
        <v>0</v>
      </c>
      <c r="BF491" s="162">
        <f>IF(N491="snížená",J491,0)</f>
        <v>0</v>
      </c>
      <c r="BG491" s="162">
        <f>IF(N491="zákl. přenesená",J491,0)</f>
        <v>0</v>
      </c>
      <c r="BH491" s="162">
        <f>IF(N491="sníž. přenesená",J491,0)</f>
        <v>0</v>
      </c>
      <c r="BI491" s="162">
        <f>IF(N491="nulová",J491,0)</f>
        <v>0</v>
      </c>
      <c r="BJ491" s="18" t="s">
        <v>88</v>
      </c>
      <c r="BK491" s="162">
        <f>ROUND(I491*H491,2)</f>
        <v>0</v>
      </c>
      <c r="BL491" s="18" t="s">
        <v>198</v>
      </c>
      <c r="BM491" s="161" t="s">
        <v>712</v>
      </c>
    </row>
    <row r="492" spans="1:65" s="2" customFormat="1" ht="19.2">
      <c r="A492" s="33"/>
      <c r="B492" s="34"/>
      <c r="C492" s="33"/>
      <c r="D492" s="163" t="s">
        <v>207</v>
      </c>
      <c r="E492" s="33"/>
      <c r="F492" s="164" t="s">
        <v>713</v>
      </c>
      <c r="G492" s="33"/>
      <c r="H492" s="33"/>
      <c r="I492" s="165"/>
      <c r="J492" s="33"/>
      <c r="K492" s="33"/>
      <c r="L492" s="34"/>
      <c r="M492" s="166"/>
      <c r="N492" s="167"/>
      <c r="O492" s="59"/>
      <c r="P492" s="59"/>
      <c r="Q492" s="59"/>
      <c r="R492" s="59"/>
      <c r="S492" s="59"/>
      <c r="T492" s="60"/>
      <c r="U492" s="33"/>
      <c r="V492" s="33"/>
      <c r="W492" s="33"/>
      <c r="X492" s="33"/>
      <c r="Y492" s="33"/>
      <c r="Z492" s="33"/>
      <c r="AA492" s="33"/>
      <c r="AB492" s="33"/>
      <c r="AC492" s="33"/>
      <c r="AD492" s="33"/>
      <c r="AE492" s="33"/>
      <c r="AT492" s="18" t="s">
        <v>207</v>
      </c>
      <c r="AU492" s="18" t="s">
        <v>213</v>
      </c>
    </row>
    <row r="493" spans="1:65" s="13" customFormat="1" ht="10.199999999999999">
      <c r="B493" s="172"/>
      <c r="D493" s="163" t="s">
        <v>336</v>
      </c>
      <c r="E493" s="173" t="s">
        <v>1</v>
      </c>
      <c r="F493" s="174" t="s">
        <v>591</v>
      </c>
      <c r="H493" s="173" t="s">
        <v>1</v>
      </c>
      <c r="I493" s="175"/>
      <c r="L493" s="172"/>
      <c r="M493" s="176"/>
      <c r="N493" s="177"/>
      <c r="O493" s="177"/>
      <c r="P493" s="177"/>
      <c r="Q493" s="177"/>
      <c r="R493" s="177"/>
      <c r="S493" s="177"/>
      <c r="T493" s="178"/>
      <c r="AT493" s="173" t="s">
        <v>336</v>
      </c>
      <c r="AU493" s="173" t="s">
        <v>213</v>
      </c>
      <c r="AV493" s="13" t="s">
        <v>88</v>
      </c>
      <c r="AW493" s="13" t="s">
        <v>36</v>
      </c>
      <c r="AX493" s="13" t="s">
        <v>81</v>
      </c>
      <c r="AY493" s="173" t="s">
        <v>199</v>
      </c>
    </row>
    <row r="494" spans="1:65" s="14" customFormat="1" ht="10.199999999999999">
      <c r="B494" s="179"/>
      <c r="D494" s="163" t="s">
        <v>336</v>
      </c>
      <c r="E494" s="180" t="s">
        <v>1</v>
      </c>
      <c r="F494" s="181" t="s">
        <v>714</v>
      </c>
      <c r="H494" s="182">
        <v>4.4800000000000004</v>
      </c>
      <c r="I494" s="183"/>
      <c r="L494" s="179"/>
      <c r="M494" s="184"/>
      <c r="N494" s="185"/>
      <c r="O494" s="185"/>
      <c r="P494" s="185"/>
      <c r="Q494" s="185"/>
      <c r="R494" s="185"/>
      <c r="S494" s="185"/>
      <c r="T494" s="186"/>
      <c r="AT494" s="180" t="s">
        <v>336</v>
      </c>
      <c r="AU494" s="180" t="s">
        <v>213</v>
      </c>
      <c r="AV494" s="14" t="s">
        <v>90</v>
      </c>
      <c r="AW494" s="14" t="s">
        <v>36</v>
      </c>
      <c r="AX494" s="14" t="s">
        <v>81</v>
      </c>
      <c r="AY494" s="180" t="s">
        <v>199</v>
      </c>
    </row>
    <row r="495" spans="1:65" s="13" customFormat="1" ht="10.199999999999999">
      <c r="B495" s="172"/>
      <c r="D495" s="163" t="s">
        <v>336</v>
      </c>
      <c r="E495" s="173" t="s">
        <v>1</v>
      </c>
      <c r="F495" s="174" t="s">
        <v>542</v>
      </c>
      <c r="H495" s="173" t="s">
        <v>1</v>
      </c>
      <c r="I495" s="175"/>
      <c r="L495" s="172"/>
      <c r="M495" s="176"/>
      <c r="N495" s="177"/>
      <c r="O495" s="177"/>
      <c r="P495" s="177"/>
      <c r="Q495" s="177"/>
      <c r="R495" s="177"/>
      <c r="S495" s="177"/>
      <c r="T495" s="178"/>
      <c r="AT495" s="173" t="s">
        <v>336</v>
      </c>
      <c r="AU495" s="173" t="s">
        <v>213</v>
      </c>
      <c r="AV495" s="13" t="s">
        <v>88</v>
      </c>
      <c r="AW495" s="13" t="s">
        <v>36</v>
      </c>
      <c r="AX495" s="13" t="s">
        <v>81</v>
      </c>
      <c r="AY495" s="173" t="s">
        <v>199</v>
      </c>
    </row>
    <row r="496" spans="1:65" s="14" customFormat="1" ht="10.199999999999999">
      <c r="B496" s="179"/>
      <c r="D496" s="163" t="s">
        <v>336</v>
      </c>
      <c r="E496" s="180" t="s">
        <v>1</v>
      </c>
      <c r="F496" s="181" t="s">
        <v>715</v>
      </c>
      <c r="H496" s="182">
        <v>4.2</v>
      </c>
      <c r="I496" s="183"/>
      <c r="L496" s="179"/>
      <c r="M496" s="184"/>
      <c r="N496" s="185"/>
      <c r="O496" s="185"/>
      <c r="P496" s="185"/>
      <c r="Q496" s="185"/>
      <c r="R496" s="185"/>
      <c r="S496" s="185"/>
      <c r="T496" s="186"/>
      <c r="AT496" s="180" t="s">
        <v>336</v>
      </c>
      <c r="AU496" s="180" t="s">
        <v>213</v>
      </c>
      <c r="AV496" s="14" t="s">
        <v>90</v>
      </c>
      <c r="AW496" s="14" t="s">
        <v>36</v>
      </c>
      <c r="AX496" s="14" t="s">
        <v>81</v>
      </c>
      <c r="AY496" s="180" t="s">
        <v>199</v>
      </c>
    </row>
    <row r="497" spans="1:65" s="13" customFormat="1" ht="10.199999999999999">
      <c r="B497" s="172"/>
      <c r="D497" s="163" t="s">
        <v>336</v>
      </c>
      <c r="E497" s="173" t="s">
        <v>1</v>
      </c>
      <c r="F497" s="174" t="s">
        <v>707</v>
      </c>
      <c r="H497" s="173" t="s">
        <v>1</v>
      </c>
      <c r="I497" s="175"/>
      <c r="L497" s="172"/>
      <c r="M497" s="176"/>
      <c r="N497" s="177"/>
      <c r="O497" s="177"/>
      <c r="P497" s="177"/>
      <c r="Q497" s="177"/>
      <c r="R497" s="177"/>
      <c r="S497" s="177"/>
      <c r="T497" s="178"/>
      <c r="AT497" s="173" t="s">
        <v>336</v>
      </c>
      <c r="AU497" s="173" t="s">
        <v>213</v>
      </c>
      <c r="AV497" s="13" t="s">
        <v>88</v>
      </c>
      <c r="AW497" s="13" t="s">
        <v>36</v>
      </c>
      <c r="AX497" s="13" t="s">
        <v>81</v>
      </c>
      <c r="AY497" s="173" t="s">
        <v>199</v>
      </c>
    </row>
    <row r="498" spans="1:65" s="14" customFormat="1" ht="10.199999999999999">
      <c r="B498" s="179"/>
      <c r="D498" s="163" t="s">
        <v>336</v>
      </c>
      <c r="E498" s="180" t="s">
        <v>1</v>
      </c>
      <c r="F498" s="181" t="s">
        <v>716</v>
      </c>
      <c r="H498" s="182">
        <v>3.3</v>
      </c>
      <c r="I498" s="183"/>
      <c r="L498" s="179"/>
      <c r="M498" s="184"/>
      <c r="N498" s="185"/>
      <c r="O498" s="185"/>
      <c r="P498" s="185"/>
      <c r="Q498" s="185"/>
      <c r="R498" s="185"/>
      <c r="S498" s="185"/>
      <c r="T498" s="186"/>
      <c r="AT498" s="180" t="s">
        <v>336</v>
      </c>
      <c r="AU498" s="180" t="s">
        <v>213</v>
      </c>
      <c r="AV498" s="14" t="s">
        <v>90</v>
      </c>
      <c r="AW498" s="14" t="s">
        <v>36</v>
      </c>
      <c r="AX498" s="14" t="s">
        <v>81</v>
      </c>
      <c r="AY498" s="180" t="s">
        <v>199</v>
      </c>
    </row>
    <row r="499" spans="1:65" s="15" customFormat="1" ht="10.199999999999999">
      <c r="B499" s="187"/>
      <c r="D499" s="163" t="s">
        <v>336</v>
      </c>
      <c r="E499" s="188" t="s">
        <v>1</v>
      </c>
      <c r="F499" s="189" t="s">
        <v>339</v>
      </c>
      <c r="H499" s="190">
        <v>11.98</v>
      </c>
      <c r="I499" s="191"/>
      <c r="L499" s="187"/>
      <c r="M499" s="192"/>
      <c r="N499" s="193"/>
      <c r="O499" s="193"/>
      <c r="P499" s="193"/>
      <c r="Q499" s="193"/>
      <c r="R499" s="193"/>
      <c r="S499" s="193"/>
      <c r="T499" s="194"/>
      <c r="AT499" s="188" t="s">
        <v>336</v>
      </c>
      <c r="AU499" s="188" t="s">
        <v>213</v>
      </c>
      <c r="AV499" s="15" t="s">
        <v>198</v>
      </c>
      <c r="AW499" s="15" t="s">
        <v>36</v>
      </c>
      <c r="AX499" s="15" t="s">
        <v>88</v>
      </c>
      <c r="AY499" s="188" t="s">
        <v>199</v>
      </c>
    </row>
    <row r="500" spans="1:65" s="2" customFormat="1" ht="24.15" customHeight="1">
      <c r="A500" s="33"/>
      <c r="B500" s="149"/>
      <c r="C500" s="150" t="s">
        <v>717</v>
      </c>
      <c r="D500" s="150" t="s">
        <v>202</v>
      </c>
      <c r="E500" s="151" t="s">
        <v>718</v>
      </c>
      <c r="F500" s="152" t="s">
        <v>719</v>
      </c>
      <c r="G500" s="153" t="s">
        <v>332</v>
      </c>
      <c r="H500" s="154">
        <v>0.81</v>
      </c>
      <c r="I500" s="155"/>
      <c r="J500" s="156">
        <f>ROUND(I500*H500,2)</f>
        <v>0</v>
      </c>
      <c r="K500" s="152" t="s">
        <v>333</v>
      </c>
      <c r="L500" s="34"/>
      <c r="M500" s="157" t="s">
        <v>1</v>
      </c>
      <c r="N500" s="158" t="s">
        <v>46</v>
      </c>
      <c r="O500" s="59"/>
      <c r="P500" s="159">
        <f>O500*H500</f>
        <v>0</v>
      </c>
      <c r="Q500" s="159">
        <v>0</v>
      </c>
      <c r="R500" s="159">
        <f>Q500*H500</f>
        <v>0</v>
      </c>
      <c r="S500" s="159">
        <v>6.5000000000000002E-2</v>
      </c>
      <c r="T500" s="160">
        <f>S500*H500</f>
        <v>5.2650000000000002E-2</v>
      </c>
      <c r="U500" s="33"/>
      <c r="V500" s="33"/>
      <c r="W500" s="33"/>
      <c r="X500" s="33"/>
      <c r="Y500" s="33"/>
      <c r="Z500" s="33"/>
      <c r="AA500" s="33"/>
      <c r="AB500" s="33"/>
      <c r="AC500" s="33"/>
      <c r="AD500" s="33"/>
      <c r="AE500" s="33"/>
      <c r="AR500" s="161" t="s">
        <v>198</v>
      </c>
      <c r="AT500" s="161" t="s">
        <v>202</v>
      </c>
      <c r="AU500" s="161" t="s">
        <v>213</v>
      </c>
      <c r="AY500" s="18" t="s">
        <v>199</v>
      </c>
      <c r="BE500" s="162">
        <f>IF(N500="základní",J500,0)</f>
        <v>0</v>
      </c>
      <c r="BF500" s="162">
        <f>IF(N500="snížená",J500,0)</f>
        <v>0</v>
      </c>
      <c r="BG500" s="162">
        <f>IF(N500="zákl. přenesená",J500,0)</f>
        <v>0</v>
      </c>
      <c r="BH500" s="162">
        <f>IF(N500="sníž. přenesená",J500,0)</f>
        <v>0</v>
      </c>
      <c r="BI500" s="162">
        <f>IF(N500="nulová",J500,0)</f>
        <v>0</v>
      </c>
      <c r="BJ500" s="18" t="s">
        <v>88</v>
      </c>
      <c r="BK500" s="162">
        <f>ROUND(I500*H500,2)</f>
        <v>0</v>
      </c>
      <c r="BL500" s="18" t="s">
        <v>198</v>
      </c>
      <c r="BM500" s="161" t="s">
        <v>720</v>
      </c>
    </row>
    <row r="501" spans="1:65" s="2" customFormat="1" ht="28.8">
      <c r="A501" s="33"/>
      <c r="B501" s="34"/>
      <c r="C501" s="33"/>
      <c r="D501" s="163" t="s">
        <v>207</v>
      </c>
      <c r="E501" s="33"/>
      <c r="F501" s="164" t="s">
        <v>721</v>
      </c>
      <c r="G501" s="33"/>
      <c r="H501" s="33"/>
      <c r="I501" s="165"/>
      <c r="J501" s="33"/>
      <c r="K501" s="33"/>
      <c r="L501" s="34"/>
      <c r="M501" s="166"/>
      <c r="N501" s="167"/>
      <c r="O501" s="59"/>
      <c r="P501" s="59"/>
      <c r="Q501" s="59"/>
      <c r="R501" s="59"/>
      <c r="S501" s="59"/>
      <c r="T501" s="60"/>
      <c r="U501" s="33"/>
      <c r="V501" s="33"/>
      <c r="W501" s="33"/>
      <c r="X501" s="33"/>
      <c r="Y501" s="33"/>
      <c r="Z501" s="33"/>
      <c r="AA501" s="33"/>
      <c r="AB501" s="33"/>
      <c r="AC501" s="33"/>
      <c r="AD501" s="33"/>
      <c r="AE501" s="33"/>
      <c r="AT501" s="18" t="s">
        <v>207</v>
      </c>
      <c r="AU501" s="18" t="s">
        <v>213</v>
      </c>
    </row>
    <row r="502" spans="1:65" s="13" customFormat="1" ht="10.199999999999999">
      <c r="B502" s="172"/>
      <c r="D502" s="163" t="s">
        <v>336</v>
      </c>
      <c r="E502" s="173" t="s">
        <v>1</v>
      </c>
      <c r="F502" s="174" t="s">
        <v>722</v>
      </c>
      <c r="H502" s="173" t="s">
        <v>1</v>
      </c>
      <c r="I502" s="175"/>
      <c r="L502" s="172"/>
      <c r="M502" s="176"/>
      <c r="N502" s="177"/>
      <c r="O502" s="177"/>
      <c r="P502" s="177"/>
      <c r="Q502" s="177"/>
      <c r="R502" s="177"/>
      <c r="S502" s="177"/>
      <c r="T502" s="178"/>
      <c r="AT502" s="173" t="s">
        <v>336</v>
      </c>
      <c r="AU502" s="173" t="s">
        <v>213</v>
      </c>
      <c r="AV502" s="13" t="s">
        <v>88</v>
      </c>
      <c r="AW502" s="13" t="s">
        <v>36</v>
      </c>
      <c r="AX502" s="13" t="s">
        <v>81</v>
      </c>
      <c r="AY502" s="173" t="s">
        <v>199</v>
      </c>
    </row>
    <row r="503" spans="1:65" s="14" customFormat="1" ht="10.199999999999999">
      <c r="B503" s="179"/>
      <c r="D503" s="163" t="s">
        <v>336</v>
      </c>
      <c r="E503" s="180" t="s">
        <v>1</v>
      </c>
      <c r="F503" s="181" t="s">
        <v>723</v>
      </c>
      <c r="H503" s="182">
        <v>0.81</v>
      </c>
      <c r="I503" s="183"/>
      <c r="L503" s="179"/>
      <c r="M503" s="184"/>
      <c r="N503" s="185"/>
      <c r="O503" s="185"/>
      <c r="P503" s="185"/>
      <c r="Q503" s="185"/>
      <c r="R503" s="185"/>
      <c r="S503" s="185"/>
      <c r="T503" s="186"/>
      <c r="AT503" s="180" t="s">
        <v>336</v>
      </c>
      <c r="AU503" s="180" t="s">
        <v>213</v>
      </c>
      <c r="AV503" s="14" t="s">
        <v>90</v>
      </c>
      <c r="AW503" s="14" t="s">
        <v>36</v>
      </c>
      <c r="AX503" s="14" t="s">
        <v>81</v>
      </c>
      <c r="AY503" s="180" t="s">
        <v>199</v>
      </c>
    </row>
    <row r="504" spans="1:65" s="15" customFormat="1" ht="10.199999999999999">
      <c r="B504" s="187"/>
      <c r="D504" s="163" t="s">
        <v>336</v>
      </c>
      <c r="E504" s="188" t="s">
        <v>1</v>
      </c>
      <c r="F504" s="189" t="s">
        <v>339</v>
      </c>
      <c r="H504" s="190">
        <v>0.81</v>
      </c>
      <c r="I504" s="191"/>
      <c r="L504" s="187"/>
      <c r="M504" s="192"/>
      <c r="N504" s="193"/>
      <c r="O504" s="193"/>
      <c r="P504" s="193"/>
      <c r="Q504" s="193"/>
      <c r="R504" s="193"/>
      <c r="S504" s="193"/>
      <c r="T504" s="194"/>
      <c r="AT504" s="188" t="s">
        <v>336</v>
      </c>
      <c r="AU504" s="188" t="s">
        <v>213</v>
      </c>
      <c r="AV504" s="15" t="s">
        <v>198</v>
      </c>
      <c r="AW504" s="15" t="s">
        <v>36</v>
      </c>
      <c r="AX504" s="15" t="s">
        <v>88</v>
      </c>
      <c r="AY504" s="188" t="s">
        <v>199</v>
      </c>
    </row>
    <row r="505" spans="1:65" s="2" customFormat="1" ht="24.15" customHeight="1">
      <c r="A505" s="33"/>
      <c r="B505" s="149"/>
      <c r="C505" s="150" t="s">
        <v>724</v>
      </c>
      <c r="D505" s="150" t="s">
        <v>202</v>
      </c>
      <c r="E505" s="151" t="s">
        <v>725</v>
      </c>
      <c r="F505" s="152" t="s">
        <v>726</v>
      </c>
      <c r="G505" s="153" t="s">
        <v>332</v>
      </c>
      <c r="H505" s="154">
        <v>4.32</v>
      </c>
      <c r="I505" s="155"/>
      <c r="J505" s="156">
        <f>ROUND(I505*H505,2)</f>
        <v>0</v>
      </c>
      <c r="K505" s="152" t="s">
        <v>333</v>
      </c>
      <c r="L505" s="34"/>
      <c r="M505" s="157" t="s">
        <v>1</v>
      </c>
      <c r="N505" s="158" t="s">
        <v>46</v>
      </c>
      <c r="O505" s="59"/>
      <c r="P505" s="159">
        <f>O505*H505</f>
        <v>0</v>
      </c>
      <c r="Q505" s="159">
        <v>0</v>
      </c>
      <c r="R505" s="159">
        <f>Q505*H505</f>
        <v>0</v>
      </c>
      <c r="S505" s="159">
        <v>5.2999999999999999E-2</v>
      </c>
      <c r="T505" s="160">
        <f>S505*H505</f>
        <v>0.22896</v>
      </c>
      <c r="U505" s="33"/>
      <c r="V505" s="33"/>
      <c r="W505" s="33"/>
      <c r="X505" s="33"/>
      <c r="Y505" s="33"/>
      <c r="Z505" s="33"/>
      <c r="AA505" s="33"/>
      <c r="AB505" s="33"/>
      <c r="AC505" s="33"/>
      <c r="AD505" s="33"/>
      <c r="AE505" s="33"/>
      <c r="AR505" s="161" t="s">
        <v>198</v>
      </c>
      <c r="AT505" s="161" t="s">
        <v>202</v>
      </c>
      <c r="AU505" s="161" t="s">
        <v>213</v>
      </c>
      <c r="AY505" s="18" t="s">
        <v>199</v>
      </c>
      <c r="BE505" s="162">
        <f>IF(N505="základní",J505,0)</f>
        <v>0</v>
      </c>
      <c r="BF505" s="162">
        <f>IF(N505="snížená",J505,0)</f>
        <v>0</v>
      </c>
      <c r="BG505" s="162">
        <f>IF(N505="zákl. přenesená",J505,0)</f>
        <v>0</v>
      </c>
      <c r="BH505" s="162">
        <f>IF(N505="sníž. přenesená",J505,0)</f>
        <v>0</v>
      </c>
      <c r="BI505" s="162">
        <f>IF(N505="nulová",J505,0)</f>
        <v>0</v>
      </c>
      <c r="BJ505" s="18" t="s">
        <v>88</v>
      </c>
      <c r="BK505" s="162">
        <f>ROUND(I505*H505,2)</f>
        <v>0</v>
      </c>
      <c r="BL505" s="18" t="s">
        <v>198</v>
      </c>
      <c r="BM505" s="161" t="s">
        <v>727</v>
      </c>
    </row>
    <row r="506" spans="1:65" s="2" customFormat="1" ht="28.8">
      <c r="A506" s="33"/>
      <c r="B506" s="34"/>
      <c r="C506" s="33"/>
      <c r="D506" s="163" t="s">
        <v>207</v>
      </c>
      <c r="E506" s="33"/>
      <c r="F506" s="164" t="s">
        <v>728</v>
      </c>
      <c r="G506" s="33"/>
      <c r="H506" s="33"/>
      <c r="I506" s="165"/>
      <c r="J506" s="33"/>
      <c r="K506" s="33"/>
      <c r="L506" s="34"/>
      <c r="M506" s="166"/>
      <c r="N506" s="167"/>
      <c r="O506" s="59"/>
      <c r="P506" s="59"/>
      <c r="Q506" s="59"/>
      <c r="R506" s="59"/>
      <c r="S506" s="59"/>
      <c r="T506" s="60"/>
      <c r="U506" s="33"/>
      <c r="V506" s="33"/>
      <c r="W506" s="33"/>
      <c r="X506" s="33"/>
      <c r="Y506" s="33"/>
      <c r="Z506" s="33"/>
      <c r="AA506" s="33"/>
      <c r="AB506" s="33"/>
      <c r="AC506" s="33"/>
      <c r="AD506" s="33"/>
      <c r="AE506" s="33"/>
      <c r="AT506" s="18" t="s">
        <v>207</v>
      </c>
      <c r="AU506" s="18" t="s">
        <v>213</v>
      </c>
    </row>
    <row r="507" spans="1:65" s="13" customFormat="1" ht="10.199999999999999">
      <c r="B507" s="172"/>
      <c r="D507" s="163" t="s">
        <v>336</v>
      </c>
      <c r="E507" s="173" t="s">
        <v>1</v>
      </c>
      <c r="F507" s="174" t="s">
        <v>729</v>
      </c>
      <c r="H507" s="173" t="s">
        <v>1</v>
      </c>
      <c r="I507" s="175"/>
      <c r="L507" s="172"/>
      <c r="M507" s="176"/>
      <c r="N507" s="177"/>
      <c r="O507" s="177"/>
      <c r="P507" s="177"/>
      <c r="Q507" s="177"/>
      <c r="R507" s="177"/>
      <c r="S507" s="177"/>
      <c r="T507" s="178"/>
      <c r="AT507" s="173" t="s">
        <v>336</v>
      </c>
      <c r="AU507" s="173" t="s">
        <v>213</v>
      </c>
      <c r="AV507" s="13" t="s">
        <v>88</v>
      </c>
      <c r="AW507" s="13" t="s">
        <v>36</v>
      </c>
      <c r="AX507" s="13" t="s">
        <v>81</v>
      </c>
      <c r="AY507" s="173" t="s">
        <v>199</v>
      </c>
    </row>
    <row r="508" spans="1:65" s="14" customFormat="1" ht="10.199999999999999">
      <c r="B508" s="179"/>
      <c r="D508" s="163" t="s">
        <v>336</v>
      </c>
      <c r="E508" s="180" t="s">
        <v>1</v>
      </c>
      <c r="F508" s="181" t="s">
        <v>730</v>
      </c>
      <c r="H508" s="182">
        <v>2.16</v>
      </c>
      <c r="I508" s="183"/>
      <c r="L508" s="179"/>
      <c r="M508" s="184"/>
      <c r="N508" s="185"/>
      <c r="O508" s="185"/>
      <c r="P508" s="185"/>
      <c r="Q508" s="185"/>
      <c r="R508" s="185"/>
      <c r="S508" s="185"/>
      <c r="T508" s="186"/>
      <c r="AT508" s="180" t="s">
        <v>336</v>
      </c>
      <c r="AU508" s="180" t="s">
        <v>213</v>
      </c>
      <c r="AV508" s="14" t="s">
        <v>90</v>
      </c>
      <c r="AW508" s="14" t="s">
        <v>36</v>
      </c>
      <c r="AX508" s="14" t="s">
        <v>81</v>
      </c>
      <c r="AY508" s="180" t="s">
        <v>199</v>
      </c>
    </row>
    <row r="509" spans="1:65" s="13" customFormat="1" ht="10.199999999999999">
      <c r="B509" s="172"/>
      <c r="D509" s="163" t="s">
        <v>336</v>
      </c>
      <c r="E509" s="173" t="s">
        <v>1</v>
      </c>
      <c r="F509" s="174" t="s">
        <v>731</v>
      </c>
      <c r="H509" s="173" t="s">
        <v>1</v>
      </c>
      <c r="I509" s="175"/>
      <c r="L509" s="172"/>
      <c r="M509" s="176"/>
      <c r="N509" s="177"/>
      <c r="O509" s="177"/>
      <c r="P509" s="177"/>
      <c r="Q509" s="177"/>
      <c r="R509" s="177"/>
      <c r="S509" s="177"/>
      <c r="T509" s="178"/>
      <c r="AT509" s="173" t="s">
        <v>336</v>
      </c>
      <c r="AU509" s="173" t="s">
        <v>213</v>
      </c>
      <c r="AV509" s="13" t="s">
        <v>88</v>
      </c>
      <c r="AW509" s="13" t="s">
        <v>36</v>
      </c>
      <c r="AX509" s="13" t="s">
        <v>81</v>
      </c>
      <c r="AY509" s="173" t="s">
        <v>199</v>
      </c>
    </row>
    <row r="510" spans="1:65" s="14" customFormat="1" ht="10.199999999999999">
      <c r="B510" s="179"/>
      <c r="D510" s="163" t="s">
        <v>336</v>
      </c>
      <c r="E510" s="180" t="s">
        <v>1</v>
      </c>
      <c r="F510" s="181" t="s">
        <v>730</v>
      </c>
      <c r="H510" s="182">
        <v>2.16</v>
      </c>
      <c r="I510" s="183"/>
      <c r="L510" s="179"/>
      <c r="M510" s="184"/>
      <c r="N510" s="185"/>
      <c r="O510" s="185"/>
      <c r="P510" s="185"/>
      <c r="Q510" s="185"/>
      <c r="R510" s="185"/>
      <c r="S510" s="185"/>
      <c r="T510" s="186"/>
      <c r="AT510" s="180" t="s">
        <v>336</v>
      </c>
      <c r="AU510" s="180" t="s">
        <v>213</v>
      </c>
      <c r="AV510" s="14" t="s">
        <v>90</v>
      </c>
      <c r="AW510" s="14" t="s">
        <v>36</v>
      </c>
      <c r="AX510" s="14" t="s">
        <v>81</v>
      </c>
      <c r="AY510" s="180" t="s">
        <v>199</v>
      </c>
    </row>
    <row r="511" spans="1:65" s="15" customFormat="1" ht="10.199999999999999">
      <c r="B511" s="187"/>
      <c r="D511" s="163" t="s">
        <v>336</v>
      </c>
      <c r="E511" s="188" t="s">
        <v>1</v>
      </c>
      <c r="F511" s="189" t="s">
        <v>339</v>
      </c>
      <c r="H511" s="190">
        <v>4.32</v>
      </c>
      <c r="I511" s="191"/>
      <c r="L511" s="187"/>
      <c r="M511" s="192"/>
      <c r="N511" s="193"/>
      <c r="O511" s="193"/>
      <c r="P511" s="193"/>
      <c r="Q511" s="193"/>
      <c r="R511" s="193"/>
      <c r="S511" s="193"/>
      <c r="T511" s="194"/>
      <c r="AT511" s="188" t="s">
        <v>336</v>
      </c>
      <c r="AU511" s="188" t="s">
        <v>213</v>
      </c>
      <c r="AV511" s="15" t="s">
        <v>198</v>
      </c>
      <c r="AW511" s="15" t="s">
        <v>36</v>
      </c>
      <c r="AX511" s="15" t="s">
        <v>88</v>
      </c>
      <c r="AY511" s="188" t="s">
        <v>199</v>
      </c>
    </row>
    <row r="512" spans="1:65" s="2" customFormat="1" ht="24.15" customHeight="1">
      <c r="A512" s="33"/>
      <c r="B512" s="149"/>
      <c r="C512" s="150" t="s">
        <v>732</v>
      </c>
      <c r="D512" s="150" t="s">
        <v>202</v>
      </c>
      <c r="E512" s="151" t="s">
        <v>733</v>
      </c>
      <c r="F512" s="152" t="s">
        <v>734</v>
      </c>
      <c r="G512" s="153" t="s">
        <v>332</v>
      </c>
      <c r="H512" s="154">
        <v>56.16</v>
      </c>
      <c r="I512" s="155"/>
      <c r="J512" s="156">
        <f>ROUND(I512*H512,2)</f>
        <v>0</v>
      </c>
      <c r="K512" s="152" t="s">
        <v>333</v>
      </c>
      <c r="L512" s="34"/>
      <c r="M512" s="157" t="s">
        <v>1</v>
      </c>
      <c r="N512" s="158" t="s">
        <v>46</v>
      </c>
      <c r="O512" s="59"/>
      <c r="P512" s="159">
        <f>O512*H512</f>
        <v>0</v>
      </c>
      <c r="Q512" s="159">
        <v>0</v>
      </c>
      <c r="R512" s="159">
        <f>Q512*H512</f>
        <v>0</v>
      </c>
      <c r="S512" s="159">
        <v>0.05</v>
      </c>
      <c r="T512" s="160">
        <f>S512*H512</f>
        <v>2.8079999999999998</v>
      </c>
      <c r="U512" s="33"/>
      <c r="V512" s="33"/>
      <c r="W512" s="33"/>
      <c r="X512" s="33"/>
      <c r="Y512" s="33"/>
      <c r="Z512" s="33"/>
      <c r="AA512" s="33"/>
      <c r="AB512" s="33"/>
      <c r="AC512" s="33"/>
      <c r="AD512" s="33"/>
      <c r="AE512" s="33"/>
      <c r="AR512" s="161" t="s">
        <v>198</v>
      </c>
      <c r="AT512" s="161" t="s">
        <v>202</v>
      </c>
      <c r="AU512" s="161" t="s">
        <v>213</v>
      </c>
      <c r="AY512" s="18" t="s">
        <v>199</v>
      </c>
      <c r="BE512" s="162">
        <f>IF(N512="základní",J512,0)</f>
        <v>0</v>
      </c>
      <c r="BF512" s="162">
        <f>IF(N512="snížená",J512,0)</f>
        <v>0</v>
      </c>
      <c r="BG512" s="162">
        <f>IF(N512="zákl. přenesená",J512,0)</f>
        <v>0</v>
      </c>
      <c r="BH512" s="162">
        <f>IF(N512="sníž. přenesená",J512,0)</f>
        <v>0</v>
      </c>
      <c r="BI512" s="162">
        <f>IF(N512="nulová",J512,0)</f>
        <v>0</v>
      </c>
      <c r="BJ512" s="18" t="s">
        <v>88</v>
      </c>
      <c r="BK512" s="162">
        <f>ROUND(I512*H512,2)</f>
        <v>0</v>
      </c>
      <c r="BL512" s="18" t="s">
        <v>198</v>
      </c>
      <c r="BM512" s="161" t="s">
        <v>735</v>
      </c>
    </row>
    <row r="513" spans="1:65" s="2" customFormat="1" ht="28.8">
      <c r="A513" s="33"/>
      <c r="B513" s="34"/>
      <c r="C513" s="33"/>
      <c r="D513" s="163" t="s">
        <v>207</v>
      </c>
      <c r="E513" s="33"/>
      <c r="F513" s="164" t="s">
        <v>736</v>
      </c>
      <c r="G513" s="33"/>
      <c r="H513" s="33"/>
      <c r="I513" s="165"/>
      <c r="J513" s="33"/>
      <c r="K513" s="33"/>
      <c r="L513" s="34"/>
      <c r="M513" s="166"/>
      <c r="N513" s="167"/>
      <c r="O513" s="59"/>
      <c r="P513" s="59"/>
      <c r="Q513" s="59"/>
      <c r="R513" s="59"/>
      <c r="S513" s="59"/>
      <c r="T513" s="60"/>
      <c r="U513" s="33"/>
      <c r="V513" s="33"/>
      <c r="W513" s="33"/>
      <c r="X513" s="33"/>
      <c r="Y513" s="33"/>
      <c r="Z513" s="33"/>
      <c r="AA513" s="33"/>
      <c r="AB513" s="33"/>
      <c r="AC513" s="33"/>
      <c r="AD513" s="33"/>
      <c r="AE513" s="33"/>
      <c r="AT513" s="18" t="s">
        <v>207</v>
      </c>
      <c r="AU513" s="18" t="s">
        <v>213</v>
      </c>
    </row>
    <row r="514" spans="1:65" s="13" customFormat="1" ht="10.199999999999999">
      <c r="B514" s="172"/>
      <c r="D514" s="163" t="s">
        <v>336</v>
      </c>
      <c r="E514" s="173" t="s">
        <v>1</v>
      </c>
      <c r="F514" s="174" t="s">
        <v>737</v>
      </c>
      <c r="H514" s="173" t="s">
        <v>1</v>
      </c>
      <c r="I514" s="175"/>
      <c r="L514" s="172"/>
      <c r="M514" s="176"/>
      <c r="N514" s="177"/>
      <c r="O514" s="177"/>
      <c r="P514" s="177"/>
      <c r="Q514" s="177"/>
      <c r="R514" s="177"/>
      <c r="S514" s="177"/>
      <c r="T514" s="178"/>
      <c r="AT514" s="173" t="s">
        <v>336</v>
      </c>
      <c r="AU514" s="173" t="s">
        <v>213</v>
      </c>
      <c r="AV514" s="13" t="s">
        <v>88</v>
      </c>
      <c r="AW514" s="13" t="s">
        <v>36</v>
      </c>
      <c r="AX514" s="13" t="s">
        <v>81</v>
      </c>
      <c r="AY514" s="173" t="s">
        <v>199</v>
      </c>
    </row>
    <row r="515" spans="1:65" s="14" customFormat="1" ht="10.199999999999999">
      <c r="B515" s="179"/>
      <c r="D515" s="163" t="s">
        <v>336</v>
      </c>
      <c r="E515" s="180" t="s">
        <v>1</v>
      </c>
      <c r="F515" s="181" t="s">
        <v>738</v>
      </c>
      <c r="H515" s="182">
        <v>8.64</v>
      </c>
      <c r="I515" s="183"/>
      <c r="L515" s="179"/>
      <c r="M515" s="184"/>
      <c r="N515" s="185"/>
      <c r="O515" s="185"/>
      <c r="P515" s="185"/>
      <c r="Q515" s="185"/>
      <c r="R515" s="185"/>
      <c r="S515" s="185"/>
      <c r="T515" s="186"/>
      <c r="AT515" s="180" t="s">
        <v>336</v>
      </c>
      <c r="AU515" s="180" t="s">
        <v>213</v>
      </c>
      <c r="AV515" s="14" t="s">
        <v>90</v>
      </c>
      <c r="AW515" s="14" t="s">
        <v>36</v>
      </c>
      <c r="AX515" s="14" t="s">
        <v>81</v>
      </c>
      <c r="AY515" s="180" t="s">
        <v>199</v>
      </c>
    </row>
    <row r="516" spans="1:65" s="13" customFormat="1" ht="10.199999999999999">
      <c r="B516" s="172"/>
      <c r="D516" s="163" t="s">
        <v>336</v>
      </c>
      <c r="E516" s="173" t="s">
        <v>1</v>
      </c>
      <c r="F516" s="174" t="s">
        <v>739</v>
      </c>
      <c r="H516" s="173" t="s">
        <v>1</v>
      </c>
      <c r="I516" s="175"/>
      <c r="L516" s="172"/>
      <c r="M516" s="176"/>
      <c r="N516" s="177"/>
      <c r="O516" s="177"/>
      <c r="P516" s="177"/>
      <c r="Q516" s="177"/>
      <c r="R516" s="177"/>
      <c r="S516" s="177"/>
      <c r="T516" s="178"/>
      <c r="AT516" s="173" t="s">
        <v>336</v>
      </c>
      <c r="AU516" s="173" t="s">
        <v>213</v>
      </c>
      <c r="AV516" s="13" t="s">
        <v>88</v>
      </c>
      <c r="AW516" s="13" t="s">
        <v>36</v>
      </c>
      <c r="AX516" s="13" t="s">
        <v>81</v>
      </c>
      <c r="AY516" s="173" t="s">
        <v>199</v>
      </c>
    </row>
    <row r="517" spans="1:65" s="14" customFormat="1" ht="10.199999999999999">
      <c r="B517" s="179"/>
      <c r="D517" s="163" t="s">
        <v>336</v>
      </c>
      <c r="E517" s="180" t="s">
        <v>1</v>
      </c>
      <c r="F517" s="181" t="s">
        <v>740</v>
      </c>
      <c r="H517" s="182">
        <v>17.28</v>
      </c>
      <c r="I517" s="183"/>
      <c r="L517" s="179"/>
      <c r="M517" s="184"/>
      <c r="N517" s="185"/>
      <c r="O517" s="185"/>
      <c r="P517" s="185"/>
      <c r="Q517" s="185"/>
      <c r="R517" s="185"/>
      <c r="S517" s="185"/>
      <c r="T517" s="186"/>
      <c r="AT517" s="180" t="s">
        <v>336</v>
      </c>
      <c r="AU517" s="180" t="s">
        <v>213</v>
      </c>
      <c r="AV517" s="14" t="s">
        <v>90</v>
      </c>
      <c r="AW517" s="14" t="s">
        <v>36</v>
      </c>
      <c r="AX517" s="14" t="s">
        <v>81</v>
      </c>
      <c r="AY517" s="180" t="s">
        <v>199</v>
      </c>
    </row>
    <row r="518" spans="1:65" s="13" customFormat="1" ht="10.199999999999999">
      <c r="B518" s="172"/>
      <c r="D518" s="163" t="s">
        <v>336</v>
      </c>
      <c r="E518" s="173" t="s">
        <v>1</v>
      </c>
      <c r="F518" s="174" t="s">
        <v>741</v>
      </c>
      <c r="H518" s="173" t="s">
        <v>1</v>
      </c>
      <c r="I518" s="175"/>
      <c r="L518" s="172"/>
      <c r="M518" s="176"/>
      <c r="N518" s="177"/>
      <c r="O518" s="177"/>
      <c r="P518" s="177"/>
      <c r="Q518" s="177"/>
      <c r="R518" s="177"/>
      <c r="S518" s="177"/>
      <c r="T518" s="178"/>
      <c r="AT518" s="173" t="s">
        <v>336</v>
      </c>
      <c r="AU518" s="173" t="s">
        <v>213</v>
      </c>
      <c r="AV518" s="13" t="s">
        <v>88</v>
      </c>
      <c r="AW518" s="13" t="s">
        <v>36</v>
      </c>
      <c r="AX518" s="13" t="s">
        <v>81</v>
      </c>
      <c r="AY518" s="173" t="s">
        <v>199</v>
      </c>
    </row>
    <row r="519" spans="1:65" s="14" customFormat="1" ht="10.199999999999999">
      <c r="B519" s="179"/>
      <c r="D519" s="163" t="s">
        <v>336</v>
      </c>
      <c r="E519" s="180" t="s">
        <v>1</v>
      </c>
      <c r="F519" s="181" t="s">
        <v>742</v>
      </c>
      <c r="H519" s="182">
        <v>4.32</v>
      </c>
      <c r="I519" s="183"/>
      <c r="L519" s="179"/>
      <c r="M519" s="184"/>
      <c r="N519" s="185"/>
      <c r="O519" s="185"/>
      <c r="P519" s="185"/>
      <c r="Q519" s="185"/>
      <c r="R519" s="185"/>
      <c r="S519" s="185"/>
      <c r="T519" s="186"/>
      <c r="AT519" s="180" t="s">
        <v>336</v>
      </c>
      <c r="AU519" s="180" t="s">
        <v>213</v>
      </c>
      <c r="AV519" s="14" t="s">
        <v>90</v>
      </c>
      <c r="AW519" s="14" t="s">
        <v>36</v>
      </c>
      <c r="AX519" s="14" t="s">
        <v>81</v>
      </c>
      <c r="AY519" s="180" t="s">
        <v>199</v>
      </c>
    </row>
    <row r="520" spans="1:65" s="13" customFormat="1" ht="10.199999999999999">
      <c r="B520" s="172"/>
      <c r="D520" s="163" t="s">
        <v>336</v>
      </c>
      <c r="E520" s="173" t="s">
        <v>1</v>
      </c>
      <c r="F520" s="174" t="s">
        <v>743</v>
      </c>
      <c r="H520" s="173" t="s">
        <v>1</v>
      </c>
      <c r="I520" s="175"/>
      <c r="L520" s="172"/>
      <c r="M520" s="176"/>
      <c r="N520" s="177"/>
      <c r="O520" s="177"/>
      <c r="P520" s="177"/>
      <c r="Q520" s="177"/>
      <c r="R520" s="177"/>
      <c r="S520" s="177"/>
      <c r="T520" s="178"/>
      <c r="AT520" s="173" t="s">
        <v>336</v>
      </c>
      <c r="AU520" s="173" t="s">
        <v>213</v>
      </c>
      <c r="AV520" s="13" t="s">
        <v>88</v>
      </c>
      <c r="AW520" s="13" t="s">
        <v>36</v>
      </c>
      <c r="AX520" s="13" t="s">
        <v>81</v>
      </c>
      <c r="AY520" s="173" t="s">
        <v>199</v>
      </c>
    </row>
    <row r="521" spans="1:65" s="14" customFormat="1" ht="10.199999999999999">
      <c r="B521" s="179"/>
      <c r="D521" s="163" t="s">
        <v>336</v>
      </c>
      <c r="E521" s="180" t="s">
        <v>1</v>
      </c>
      <c r="F521" s="181" t="s">
        <v>744</v>
      </c>
      <c r="H521" s="182">
        <v>25.92</v>
      </c>
      <c r="I521" s="183"/>
      <c r="L521" s="179"/>
      <c r="M521" s="184"/>
      <c r="N521" s="185"/>
      <c r="O521" s="185"/>
      <c r="P521" s="185"/>
      <c r="Q521" s="185"/>
      <c r="R521" s="185"/>
      <c r="S521" s="185"/>
      <c r="T521" s="186"/>
      <c r="AT521" s="180" t="s">
        <v>336</v>
      </c>
      <c r="AU521" s="180" t="s">
        <v>213</v>
      </c>
      <c r="AV521" s="14" t="s">
        <v>90</v>
      </c>
      <c r="AW521" s="14" t="s">
        <v>36</v>
      </c>
      <c r="AX521" s="14" t="s">
        <v>81</v>
      </c>
      <c r="AY521" s="180" t="s">
        <v>199</v>
      </c>
    </row>
    <row r="522" spans="1:65" s="15" customFormat="1" ht="10.199999999999999">
      <c r="B522" s="187"/>
      <c r="D522" s="163" t="s">
        <v>336</v>
      </c>
      <c r="E522" s="188" t="s">
        <v>1</v>
      </c>
      <c r="F522" s="189" t="s">
        <v>339</v>
      </c>
      <c r="H522" s="190">
        <v>56.16</v>
      </c>
      <c r="I522" s="191"/>
      <c r="L522" s="187"/>
      <c r="M522" s="192"/>
      <c r="N522" s="193"/>
      <c r="O522" s="193"/>
      <c r="P522" s="193"/>
      <c r="Q522" s="193"/>
      <c r="R522" s="193"/>
      <c r="S522" s="193"/>
      <c r="T522" s="194"/>
      <c r="AT522" s="188" t="s">
        <v>336</v>
      </c>
      <c r="AU522" s="188" t="s">
        <v>213</v>
      </c>
      <c r="AV522" s="15" t="s">
        <v>198</v>
      </c>
      <c r="AW522" s="15" t="s">
        <v>36</v>
      </c>
      <c r="AX522" s="15" t="s">
        <v>88</v>
      </c>
      <c r="AY522" s="188" t="s">
        <v>199</v>
      </c>
    </row>
    <row r="523" spans="1:65" s="2" customFormat="1" ht="21.75" customHeight="1">
      <c r="A523" s="33"/>
      <c r="B523" s="149"/>
      <c r="C523" s="150" t="s">
        <v>745</v>
      </c>
      <c r="D523" s="150" t="s">
        <v>202</v>
      </c>
      <c r="E523" s="151" t="s">
        <v>746</v>
      </c>
      <c r="F523" s="152" t="s">
        <v>747</v>
      </c>
      <c r="G523" s="153" t="s">
        <v>332</v>
      </c>
      <c r="H523" s="154">
        <v>17.2</v>
      </c>
      <c r="I523" s="155"/>
      <c r="J523" s="156">
        <f>ROUND(I523*H523,2)</f>
        <v>0</v>
      </c>
      <c r="K523" s="152" t="s">
        <v>333</v>
      </c>
      <c r="L523" s="34"/>
      <c r="M523" s="157" t="s">
        <v>1</v>
      </c>
      <c r="N523" s="158" t="s">
        <v>46</v>
      </c>
      <c r="O523" s="59"/>
      <c r="P523" s="159">
        <f>O523*H523</f>
        <v>0</v>
      </c>
      <c r="Q523" s="159">
        <v>0</v>
      </c>
      <c r="R523" s="159">
        <f>Q523*H523</f>
        <v>0</v>
      </c>
      <c r="S523" s="159">
        <v>7.5999999999999998E-2</v>
      </c>
      <c r="T523" s="160">
        <f>S523*H523</f>
        <v>1.3071999999999999</v>
      </c>
      <c r="U523" s="33"/>
      <c r="V523" s="33"/>
      <c r="W523" s="33"/>
      <c r="X523" s="33"/>
      <c r="Y523" s="33"/>
      <c r="Z523" s="33"/>
      <c r="AA523" s="33"/>
      <c r="AB523" s="33"/>
      <c r="AC523" s="33"/>
      <c r="AD523" s="33"/>
      <c r="AE523" s="33"/>
      <c r="AR523" s="161" t="s">
        <v>198</v>
      </c>
      <c r="AT523" s="161" t="s">
        <v>202</v>
      </c>
      <c r="AU523" s="161" t="s">
        <v>213</v>
      </c>
      <c r="AY523" s="18" t="s">
        <v>199</v>
      </c>
      <c r="BE523" s="162">
        <f>IF(N523="základní",J523,0)</f>
        <v>0</v>
      </c>
      <c r="BF523" s="162">
        <f>IF(N523="snížená",J523,0)</f>
        <v>0</v>
      </c>
      <c r="BG523" s="162">
        <f>IF(N523="zákl. přenesená",J523,0)</f>
        <v>0</v>
      </c>
      <c r="BH523" s="162">
        <f>IF(N523="sníž. přenesená",J523,0)</f>
        <v>0</v>
      </c>
      <c r="BI523" s="162">
        <f>IF(N523="nulová",J523,0)</f>
        <v>0</v>
      </c>
      <c r="BJ523" s="18" t="s">
        <v>88</v>
      </c>
      <c r="BK523" s="162">
        <f>ROUND(I523*H523,2)</f>
        <v>0</v>
      </c>
      <c r="BL523" s="18" t="s">
        <v>198</v>
      </c>
      <c r="BM523" s="161" t="s">
        <v>748</v>
      </c>
    </row>
    <row r="524" spans="1:65" s="2" customFormat="1" ht="19.2">
      <c r="A524" s="33"/>
      <c r="B524" s="34"/>
      <c r="C524" s="33"/>
      <c r="D524" s="163" t="s">
        <v>207</v>
      </c>
      <c r="E524" s="33"/>
      <c r="F524" s="164" t="s">
        <v>749</v>
      </c>
      <c r="G524" s="33"/>
      <c r="H524" s="33"/>
      <c r="I524" s="165"/>
      <c r="J524" s="33"/>
      <c r="K524" s="33"/>
      <c r="L524" s="34"/>
      <c r="M524" s="166"/>
      <c r="N524" s="167"/>
      <c r="O524" s="59"/>
      <c r="P524" s="59"/>
      <c r="Q524" s="59"/>
      <c r="R524" s="59"/>
      <c r="S524" s="59"/>
      <c r="T524" s="60"/>
      <c r="U524" s="33"/>
      <c r="V524" s="33"/>
      <c r="W524" s="33"/>
      <c r="X524" s="33"/>
      <c r="Y524" s="33"/>
      <c r="Z524" s="33"/>
      <c r="AA524" s="33"/>
      <c r="AB524" s="33"/>
      <c r="AC524" s="33"/>
      <c r="AD524" s="33"/>
      <c r="AE524" s="33"/>
      <c r="AT524" s="18" t="s">
        <v>207</v>
      </c>
      <c r="AU524" s="18" t="s">
        <v>213</v>
      </c>
    </row>
    <row r="525" spans="1:65" s="14" customFormat="1" ht="10.199999999999999">
      <c r="B525" s="179"/>
      <c r="D525" s="163" t="s">
        <v>336</v>
      </c>
      <c r="E525" s="180" t="s">
        <v>1</v>
      </c>
      <c r="F525" s="181" t="s">
        <v>750</v>
      </c>
      <c r="H525" s="182">
        <v>9.6</v>
      </c>
      <c r="I525" s="183"/>
      <c r="L525" s="179"/>
      <c r="M525" s="184"/>
      <c r="N525" s="185"/>
      <c r="O525" s="185"/>
      <c r="P525" s="185"/>
      <c r="Q525" s="185"/>
      <c r="R525" s="185"/>
      <c r="S525" s="185"/>
      <c r="T525" s="186"/>
      <c r="AT525" s="180" t="s">
        <v>336</v>
      </c>
      <c r="AU525" s="180" t="s">
        <v>213</v>
      </c>
      <c r="AV525" s="14" t="s">
        <v>90</v>
      </c>
      <c r="AW525" s="14" t="s">
        <v>36</v>
      </c>
      <c r="AX525" s="14" t="s">
        <v>81</v>
      </c>
      <c r="AY525" s="180" t="s">
        <v>199</v>
      </c>
    </row>
    <row r="526" spans="1:65" s="14" customFormat="1" ht="10.199999999999999">
      <c r="B526" s="179"/>
      <c r="D526" s="163" t="s">
        <v>336</v>
      </c>
      <c r="E526" s="180" t="s">
        <v>1</v>
      </c>
      <c r="F526" s="181" t="s">
        <v>751</v>
      </c>
      <c r="H526" s="182">
        <v>2.8</v>
      </c>
      <c r="I526" s="183"/>
      <c r="L526" s="179"/>
      <c r="M526" s="184"/>
      <c r="N526" s="185"/>
      <c r="O526" s="185"/>
      <c r="P526" s="185"/>
      <c r="Q526" s="185"/>
      <c r="R526" s="185"/>
      <c r="S526" s="185"/>
      <c r="T526" s="186"/>
      <c r="AT526" s="180" t="s">
        <v>336</v>
      </c>
      <c r="AU526" s="180" t="s">
        <v>213</v>
      </c>
      <c r="AV526" s="14" t="s">
        <v>90</v>
      </c>
      <c r="AW526" s="14" t="s">
        <v>36</v>
      </c>
      <c r="AX526" s="14" t="s">
        <v>81</v>
      </c>
      <c r="AY526" s="180" t="s">
        <v>199</v>
      </c>
    </row>
    <row r="527" spans="1:65" s="14" customFormat="1" ht="10.199999999999999">
      <c r="B527" s="179"/>
      <c r="D527" s="163" t="s">
        <v>336</v>
      </c>
      <c r="E527" s="180" t="s">
        <v>1</v>
      </c>
      <c r="F527" s="181" t="s">
        <v>752</v>
      </c>
      <c r="H527" s="182">
        <v>4.8</v>
      </c>
      <c r="I527" s="183"/>
      <c r="L527" s="179"/>
      <c r="M527" s="184"/>
      <c r="N527" s="185"/>
      <c r="O527" s="185"/>
      <c r="P527" s="185"/>
      <c r="Q527" s="185"/>
      <c r="R527" s="185"/>
      <c r="S527" s="185"/>
      <c r="T527" s="186"/>
      <c r="AT527" s="180" t="s">
        <v>336</v>
      </c>
      <c r="AU527" s="180" t="s">
        <v>213</v>
      </c>
      <c r="AV527" s="14" t="s">
        <v>90</v>
      </c>
      <c r="AW527" s="14" t="s">
        <v>36</v>
      </c>
      <c r="AX527" s="14" t="s">
        <v>81</v>
      </c>
      <c r="AY527" s="180" t="s">
        <v>199</v>
      </c>
    </row>
    <row r="528" spans="1:65" s="15" customFormat="1" ht="10.199999999999999">
      <c r="B528" s="187"/>
      <c r="D528" s="163" t="s">
        <v>336</v>
      </c>
      <c r="E528" s="188" t="s">
        <v>1</v>
      </c>
      <c r="F528" s="189" t="s">
        <v>339</v>
      </c>
      <c r="H528" s="190">
        <v>17.2</v>
      </c>
      <c r="I528" s="191"/>
      <c r="L528" s="187"/>
      <c r="M528" s="192"/>
      <c r="N528" s="193"/>
      <c r="O528" s="193"/>
      <c r="P528" s="193"/>
      <c r="Q528" s="193"/>
      <c r="R528" s="193"/>
      <c r="S528" s="193"/>
      <c r="T528" s="194"/>
      <c r="AT528" s="188" t="s">
        <v>336</v>
      </c>
      <c r="AU528" s="188" t="s">
        <v>213</v>
      </c>
      <c r="AV528" s="15" t="s">
        <v>198</v>
      </c>
      <c r="AW528" s="15" t="s">
        <v>36</v>
      </c>
      <c r="AX528" s="15" t="s">
        <v>88</v>
      </c>
      <c r="AY528" s="188" t="s">
        <v>199</v>
      </c>
    </row>
    <row r="529" spans="1:65" s="2" customFormat="1" ht="16.5" customHeight="1">
      <c r="A529" s="33"/>
      <c r="B529" s="149"/>
      <c r="C529" s="150" t="s">
        <v>753</v>
      </c>
      <c r="D529" s="150" t="s">
        <v>202</v>
      </c>
      <c r="E529" s="151" t="s">
        <v>754</v>
      </c>
      <c r="F529" s="152" t="s">
        <v>755</v>
      </c>
      <c r="G529" s="153" t="s">
        <v>332</v>
      </c>
      <c r="H529" s="154">
        <v>86.29</v>
      </c>
      <c r="I529" s="155"/>
      <c r="J529" s="156">
        <f>ROUND(I529*H529,2)</f>
        <v>0</v>
      </c>
      <c r="K529" s="152" t="s">
        <v>333</v>
      </c>
      <c r="L529" s="34"/>
      <c r="M529" s="157" t="s">
        <v>1</v>
      </c>
      <c r="N529" s="158" t="s">
        <v>46</v>
      </c>
      <c r="O529" s="59"/>
      <c r="P529" s="159">
        <f>O529*H529</f>
        <v>0</v>
      </c>
      <c r="Q529" s="159">
        <v>0</v>
      </c>
      <c r="R529" s="159">
        <f>Q529*H529</f>
        <v>0</v>
      </c>
      <c r="S529" s="159">
        <v>6.6000000000000003E-2</v>
      </c>
      <c r="T529" s="160">
        <f>S529*H529</f>
        <v>5.6951400000000003</v>
      </c>
      <c r="U529" s="33"/>
      <c r="V529" s="33"/>
      <c r="W529" s="33"/>
      <c r="X529" s="33"/>
      <c r="Y529" s="33"/>
      <c r="Z529" s="33"/>
      <c r="AA529" s="33"/>
      <c r="AB529" s="33"/>
      <c r="AC529" s="33"/>
      <c r="AD529" s="33"/>
      <c r="AE529" s="33"/>
      <c r="AR529" s="161" t="s">
        <v>198</v>
      </c>
      <c r="AT529" s="161" t="s">
        <v>202</v>
      </c>
      <c r="AU529" s="161" t="s">
        <v>213</v>
      </c>
      <c r="AY529" s="18" t="s">
        <v>199</v>
      </c>
      <c r="BE529" s="162">
        <f>IF(N529="základní",J529,0)</f>
        <v>0</v>
      </c>
      <c r="BF529" s="162">
        <f>IF(N529="snížená",J529,0)</f>
        <v>0</v>
      </c>
      <c r="BG529" s="162">
        <f>IF(N529="zákl. přenesená",J529,0)</f>
        <v>0</v>
      </c>
      <c r="BH529" s="162">
        <f>IF(N529="sníž. přenesená",J529,0)</f>
        <v>0</v>
      </c>
      <c r="BI529" s="162">
        <f>IF(N529="nulová",J529,0)</f>
        <v>0</v>
      </c>
      <c r="BJ529" s="18" t="s">
        <v>88</v>
      </c>
      <c r="BK529" s="162">
        <f>ROUND(I529*H529,2)</f>
        <v>0</v>
      </c>
      <c r="BL529" s="18" t="s">
        <v>198</v>
      </c>
      <c r="BM529" s="161" t="s">
        <v>756</v>
      </c>
    </row>
    <row r="530" spans="1:65" s="2" customFormat="1" ht="28.8">
      <c r="A530" s="33"/>
      <c r="B530" s="34"/>
      <c r="C530" s="33"/>
      <c r="D530" s="163" t="s">
        <v>207</v>
      </c>
      <c r="E530" s="33"/>
      <c r="F530" s="164" t="s">
        <v>757</v>
      </c>
      <c r="G530" s="33"/>
      <c r="H530" s="33"/>
      <c r="I530" s="165"/>
      <c r="J530" s="33"/>
      <c r="K530" s="33"/>
      <c r="L530" s="34"/>
      <c r="M530" s="166"/>
      <c r="N530" s="167"/>
      <c r="O530" s="59"/>
      <c r="P530" s="59"/>
      <c r="Q530" s="59"/>
      <c r="R530" s="59"/>
      <c r="S530" s="59"/>
      <c r="T530" s="60"/>
      <c r="U530" s="33"/>
      <c r="V530" s="33"/>
      <c r="W530" s="33"/>
      <c r="X530" s="33"/>
      <c r="Y530" s="33"/>
      <c r="Z530" s="33"/>
      <c r="AA530" s="33"/>
      <c r="AB530" s="33"/>
      <c r="AC530" s="33"/>
      <c r="AD530" s="33"/>
      <c r="AE530" s="33"/>
      <c r="AT530" s="18" t="s">
        <v>207</v>
      </c>
      <c r="AU530" s="18" t="s">
        <v>213</v>
      </c>
    </row>
    <row r="531" spans="1:65" s="13" customFormat="1" ht="10.199999999999999">
      <c r="B531" s="172"/>
      <c r="D531" s="163" t="s">
        <v>336</v>
      </c>
      <c r="E531" s="173" t="s">
        <v>1</v>
      </c>
      <c r="F531" s="174" t="s">
        <v>579</v>
      </c>
      <c r="H531" s="173" t="s">
        <v>1</v>
      </c>
      <c r="I531" s="175"/>
      <c r="L531" s="172"/>
      <c r="M531" s="176"/>
      <c r="N531" s="177"/>
      <c r="O531" s="177"/>
      <c r="P531" s="177"/>
      <c r="Q531" s="177"/>
      <c r="R531" s="177"/>
      <c r="S531" s="177"/>
      <c r="T531" s="178"/>
      <c r="AT531" s="173" t="s">
        <v>336</v>
      </c>
      <c r="AU531" s="173" t="s">
        <v>213</v>
      </c>
      <c r="AV531" s="13" t="s">
        <v>88</v>
      </c>
      <c r="AW531" s="13" t="s">
        <v>36</v>
      </c>
      <c r="AX531" s="13" t="s">
        <v>81</v>
      </c>
      <c r="AY531" s="173" t="s">
        <v>199</v>
      </c>
    </row>
    <row r="532" spans="1:65" s="14" customFormat="1" ht="10.199999999999999">
      <c r="B532" s="179"/>
      <c r="D532" s="163" t="s">
        <v>336</v>
      </c>
      <c r="E532" s="180" t="s">
        <v>1</v>
      </c>
      <c r="F532" s="181" t="s">
        <v>758</v>
      </c>
      <c r="H532" s="182">
        <v>45.54</v>
      </c>
      <c r="I532" s="183"/>
      <c r="L532" s="179"/>
      <c r="M532" s="184"/>
      <c r="N532" s="185"/>
      <c r="O532" s="185"/>
      <c r="P532" s="185"/>
      <c r="Q532" s="185"/>
      <c r="R532" s="185"/>
      <c r="S532" s="185"/>
      <c r="T532" s="186"/>
      <c r="AT532" s="180" t="s">
        <v>336</v>
      </c>
      <c r="AU532" s="180" t="s">
        <v>213</v>
      </c>
      <c r="AV532" s="14" t="s">
        <v>90</v>
      </c>
      <c r="AW532" s="14" t="s">
        <v>36</v>
      </c>
      <c r="AX532" s="14" t="s">
        <v>81</v>
      </c>
      <c r="AY532" s="180" t="s">
        <v>199</v>
      </c>
    </row>
    <row r="533" spans="1:65" s="13" customFormat="1" ht="10.199999999999999">
      <c r="B533" s="172"/>
      <c r="D533" s="163" t="s">
        <v>336</v>
      </c>
      <c r="E533" s="173" t="s">
        <v>1</v>
      </c>
      <c r="F533" s="174" t="s">
        <v>759</v>
      </c>
      <c r="H533" s="173" t="s">
        <v>1</v>
      </c>
      <c r="I533" s="175"/>
      <c r="L533" s="172"/>
      <c r="M533" s="176"/>
      <c r="N533" s="177"/>
      <c r="O533" s="177"/>
      <c r="P533" s="177"/>
      <c r="Q533" s="177"/>
      <c r="R533" s="177"/>
      <c r="S533" s="177"/>
      <c r="T533" s="178"/>
      <c r="AT533" s="173" t="s">
        <v>336</v>
      </c>
      <c r="AU533" s="173" t="s">
        <v>213</v>
      </c>
      <c r="AV533" s="13" t="s">
        <v>88</v>
      </c>
      <c r="AW533" s="13" t="s">
        <v>36</v>
      </c>
      <c r="AX533" s="13" t="s">
        <v>81</v>
      </c>
      <c r="AY533" s="173" t="s">
        <v>199</v>
      </c>
    </row>
    <row r="534" spans="1:65" s="14" customFormat="1" ht="10.199999999999999">
      <c r="B534" s="179"/>
      <c r="D534" s="163" t="s">
        <v>336</v>
      </c>
      <c r="E534" s="180" t="s">
        <v>1</v>
      </c>
      <c r="F534" s="181" t="s">
        <v>760</v>
      </c>
      <c r="H534" s="182">
        <v>16</v>
      </c>
      <c r="I534" s="183"/>
      <c r="L534" s="179"/>
      <c r="M534" s="184"/>
      <c r="N534" s="185"/>
      <c r="O534" s="185"/>
      <c r="P534" s="185"/>
      <c r="Q534" s="185"/>
      <c r="R534" s="185"/>
      <c r="S534" s="185"/>
      <c r="T534" s="186"/>
      <c r="AT534" s="180" t="s">
        <v>336</v>
      </c>
      <c r="AU534" s="180" t="s">
        <v>213</v>
      </c>
      <c r="AV534" s="14" t="s">
        <v>90</v>
      </c>
      <c r="AW534" s="14" t="s">
        <v>36</v>
      </c>
      <c r="AX534" s="14" t="s">
        <v>81</v>
      </c>
      <c r="AY534" s="180" t="s">
        <v>199</v>
      </c>
    </row>
    <row r="535" spans="1:65" s="14" customFormat="1" ht="10.199999999999999">
      <c r="B535" s="179"/>
      <c r="D535" s="163" t="s">
        <v>336</v>
      </c>
      <c r="E535" s="180" t="s">
        <v>1</v>
      </c>
      <c r="F535" s="181" t="s">
        <v>761</v>
      </c>
      <c r="H535" s="182">
        <v>24.75</v>
      </c>
      <c r="I535" s="183"/>
      <c r="L535" s="179"/>
      <c r="M535" s="184"/>
      <c r="N535" s="185"/>
      <c r="O535" s="185"/>
      <c r="P535" s="185"/>
      <c r="Q535" s="185"/>
      <c r="R535" s="185"/>
      <c r="S535" s="185"/>
      <c r="T535" s="186"/>
      <c r="AT535" s="180" t="s">
        <v>336</v>
      </c>
      <c r="AU535" s="180" t="s">
        <v>213</v>
      </c>
      <c r="AV535" s="14" t="s">
        <v>90</v>
      </c>
      <c r="AW535" s="14" t="s">
        <v>36</v>
      </c>
      <c r="AX535" s="14" t="s">
        <v>81</v>
      </c>
      <c r="AY535" s="180" t="s">
        <v>199</v>
      </c>
    </row>
    <row r="536" spans="1:65" s="15" customFormat="1" ht="10.199999999999999">
      <c r="B536" s="187"/>
      <c r="D536" s="163" t="s">
        <v>336</v>
      </c>
      <c r="E536" s="188" t="s">
        <v>1</v>
      </c>
      <c r="F536" s="189" t="s">
        <v>339</v>
      </c>
      <c r="H536" s="190">
        <v>86.29</v>
      </c>
      <c r="I536" s="191"/>
      <c r="L536" s="187"/>
      <c r="M536" s="192"/>
      <c r="N536" s="193"/>
      <c r="O536" s="193"/>
      <c r="P536" s="193"/>
      <c r="Q536" s="193"/>
      <c r="R536" s="193"/>
      <c r="S536" s="193"/>
      <c r="T536" s="194"/>
      <c r="AT536" s="188" t="s">
        <v>336</v>
      </c>
      <c r="AU536" s="188" t="s">
        <v>213</v>
      </c>
      <c r="AV536" s="15" t="s">
        <v>198</v>
      </c>
      <c r="AW536" s="15" t="s">
        <v>36</v>
      </c>
      <c r="AX536" s="15" t="s">
        <v>88</v>
      </c>
      <c r="AY536" s="188" t="s">
        <v>199</v>
      </c>
    </row>
    <row r="537" spans="1:65" s="2" customFormat="1" ht="24.15" customHeight="1">
      <c r="A537" s="33"/>
      <c r="B537" s="149"/>
      <c r="C537" s="150" t="s">
        <v>762</v>
      </c>
      <c r="D537" s="150" t="s">
        <v>202</v>
      </c>
      <c r="E537" s="151" t="s">
        <v>763</v>
      </c>
      <c r="F537" s="152" t="s">
        <v>764</v>
      </c>
      <c r="G537" s="153" t="s">
        <v>332</v>
      </c>
      <c r="H537" s="154">
        <v>102.16500000000001</v>
      </c>
      <c r="I537" s="155"/>
      <c r="J537" s="156">
        <f>ROUND(I537*H537,2)</f>
        <v>0</v>
      </c>
      <c r="K537" s="152" t="s">
        <v>333</v>
      </c>
      <c r="L537" s="34"/>
      <c r="M537" s="157" t="s">
        <v>1</v>
      </c>
      <c r="N537" s="158" t="s">
        <v>46</v>
      </c>
      <c r="O537" s="59"/>
      <c r="P537" s="159">
        <f>O537*H537</f>
        <v>0</v>
      </c>
      <c r="Q537" s="159">
        <v>0</v>
      </c>
      <c r="R537" s="159">
        <f>Q537*H537</f>
        <v>0</v>
      </c>
      <c r="S537" s="159">
        <v>5.8999999999999997E-2</v>
      </c>
      <c r="T537" s="160">
        <f>S537*H537</f>
        <v>6.0277349999999998</v>
      </c>
      <c r="U537" s="33"/>
      <c r="V537" s="33"/>
      <c r="W537" s="33"/>
      <c r="X537" s="33"/>
      <c r="Y537" s="33"/>
      <c r="Z537" s="33"/>
      <c r="AA537" s="33"/>
      <c r="AB537" s="33"/>
      <c r="AC537" s="33"/>
      <c r="AD537" s="33"/>
      <c r="AE537" s="33"/>
      <c r="AR537" s="161" t="s">
        <v>198</v>
      </c>
      <c r="AT537" s="161" t="s">
        <v>202</v>
      </c>
      <c r="AU537" s="161" t="s">
        <v>213</v>
      </c>
      <c r="AY537" s="18" t="s">
        <v>199</v>
      </c>
      <c r="BE537" s="162">
        <f>IF(N537="základní",J537,0)</f>
        <v>0</v>
      </c>
      <c r="BF537" s="162">
        <f>IF(N537="snížená",J537,0)</f>
        <v>0</v>
      </c>
      <c r="BG537" s="162">
        <f>IF(N537="zákl. přenesená",J537,0)</f>
        <v>0</v>
      </c>
      <c r="BH537" s="162">
        <f>IF(N537="sníž. přenesená",J537,0)</f>
        <v>0</v>
      </c>
      <c r="BI537" s="162">
        <f>IF(N537="nulová",J537,0)</f>
        <v>0</v>
      </c>
      <c r="BJ537" s="18" t="s">
        <v>88</v>
      </c>
      <c r="BK537" s="162">
        <f>ROUND(I537*H537,2)</f>
        <v>0</v>
      </c>
      <c r="BL537" s="18" t="s">
        <v>198</v>
      </c>
      <c r="BM537" s="161" t="s">
        <v>765</v>
      </c>
    </row>
    <row r="538" spans="1:65" s="2" customFormat="1" ht="19.2">
      <c r="A538" s="33"/>
      <c r="B538" s="34"/>
      <c r="C538" s="33"/>
      <c r="D538" s="163" t="s">
        <v>207</v>
      </c>
      <c r="E538" s="33"/>
      <c r="F538" s="164" t="s">
        <v>766</v>
      </c>
      <c r="G538" s="33"/>
      <c r="H538" s="33"/>
      <c r="I538" s="165"/>
      <c r="J538" s="33"/>
      <c r="K538" s="33"/>
      <c r="L538" s="34"/>
      <c r="M538" s="166"/>
      <c r="N538" s="167"/>
      <c r="O538" s="59"/>
      <c r="P538" s="59"/>
      <c r="Q538" s="59"/>
      <c r="R538" s="59"/>
      <c r="S538" s="59"/>
      <c r="T538" s="60"/>
      <c r="U538" s="33"/>
      <c r="V538" s="33"/>
      <c r="W538" s="33"/>
      <c r="X538" s="33"/>
      <c r="Y538" s="33"/>
      <c r="Z538" s="33"/>
      <c r="AA538" s="33"/>
      <c r="AB538" s="33"/>
      <c r="AC538" s="33"/>
      <c r="AD538" s="33"/>
      <c r="AE538" s="33"/>
      <c r="AT538" s="18" t="s">
        <v>207</v>
      </c>
      <c r="AU538" s="18" t="s">
        <v>213</v>
      </c>
    </row>
    <row r="539" spans="1:65" s="13" customFormat="1" ht="10.199999999999999">
      <c r="B539" s="172"/>
      <c r="D539" s="163" t="s">
        <v>336</v>
      </c>
      <c r="E539" s="173" t="s">
        <v>1</v>
      </c>
      <c r="F539" s="174" t="s">
        <v>767</v>
      </c>
      <c r="H539" s="173" t="s">
        <v>1</v>
      </c>
      <c r="I539" s="175"/>
      <c r="L539" s="172"/>
      <c r="M539" s="176"/>
      <c r="N539" s="177"/>
      <c r="O539" s="177"/>
      <c r="P539" s="177"/>
      <c r="Q539" s="177"/>
      <c r="R539" s="177"/>
      <c r="S539" s="177"/>
      <c r="T539" s="178"/>
      <c r="AT539" s="173" t="s">
        <v>336</v>
      </c>
      <c r="AU539" s="173" t="s">
        <v>213</v>
      </c>
      <c r="AV539" s="13" t="s">
        <v>88</v>
      </c>
      <c r="AW539" s="13" t="s">
        <v>36</v>
      </c>
      <c r="AX539" s="13" t="s">
        <v>81</v>
      </c>
      <c r="AY539" s="173" t="s">
        <v>199</v>
      </c>
    </row>
    <row r="540" spans="1:65" s="14" customFormat="1" ht="10.199999999999999">
      <c r="B540" s="179"/>
      <c r="D540" s="163" t="s">
        <v>336</v>
      </c>
      <c r="E540" s="180" t="s">
        <v>1</v>
      </c>
      <c r="F540" s="181" t="s">
        <v>768</v>
      </c>
      <c r="H540" s="182">
        <v>1.92</v>
      </c>
      <c r="I540" s="183"/>
      <c r="L540" s="179"/>
      <c r="M540" s="184"/>
      <c r="N540" s="185"/>
      <c r="O540" s="185"/>
      <c r="P540" s="185"/>
      <c r="Q540" s="185"/>
      <c r="R540" s="185"/>
      <c r="S540" s="185"/>
      <c r="T540" s="186"/>
      <c r="AT540" s="180" t="s">
        <v>336</v>
      </c>
      <c r="AU540" s="180" t="s">
        <v>213</v>
      </c>
      <c r="AV540" s="14" t="s">
        <v>90</v>
      </c>
      <c r="AW540" s="14" t="s">
        <v>36</v>
      </c>
      <c r="AX540" s="14" t="s">
        <v>81</v>
      </c>
      <c r="AY540" s="180" t="s">
        <v>199</v>
      </c>
    </row>
    <row r="541" spans="1:65" s="13" customFormat="1" ht="10.199999999999999">
      <c r="B541" s="172"/>
      <c r="D541" s="163" t="s">
        <v>336</v>
      </c>
      <c r="E541" s="173" t="s">
        <v>1</v>
      </c>
      <c r="F541" s="174" t="s">
        <v>769</v>
      </c>
      <c r="H541" s="173" t="s">
        <v>1</v>
      </c>
      <c r="I541" s="175"/>
      <c r="L541" s="172"/>
      <c r="M541" s="176"/>
      <c r="N541" s="177"/>
      <c r="O541" s="177"/>
      <c r="P541" s="177"/>
      <c r="Q541" s="177"/>
      <c r="R541" s="177"/>
      <c r="S541" s="177"/>
      <c r="T541" s="178"/>
      <c r="AT541" s="173" t="s">
        <v>336</v>
      </c>
      <c r="AU541" s="173" t="s">
        <v>213</v>
      </c>
      <c r="AV541" s="13" t="s">
        <v>88</v>
      </c>
      <c r="AW541" s="13" t="s">
        <v>36</v>
      </c>
      <c r="AX541" s="13" t="s">
        <v>81</v>
      </c>
      <c r="AY541" s="173" t="s">
        <v>199</v>
      </c>
    </row>
    <row r="542" spans="1:65" s="14" customFormat="1" ht="10.199999999999999">
      <c r="B542" s="179"/>
      <c r="D542" s="163" t="s">
        <v>336</v>
      </c>
      <c r="E542" s="180" t="s">
        <v>1</v>
      </c>
      <c r="F542" s="181" t="s">
        <v>770</v>
      </c>
      <c r="H542" s="182">
        <v>3.84</v>
      </c>
      <c r="I542" s="183"/>
      <c r="L542" s="179"/>
      <c r="M542" s="184"/>
      <c r="N542" s="185"/>
      <c r="O542" s="185"/>
      <c r="P542" s="185"/>
      <c r="Q542" s="185"/>
      <c r="R542" s="185"/>
      <c r="S542" s="185"/>
      <c r="T542" s="186"/>
      <c r="AT542" s="180" t="s">
        <v>336</v>
      </c>
      <c r="AU542" s="180" t="s">
        <v>213</v>
      </c>
      <c r="AV542" s="14" t="s">
        <v>90</v>
      </c>
      <c r="AW542" s="14" t="s">
        <v>36</v>
      </c>
      <c r="AX542" s="14" t="s">
        <v>81</v>
      </c>
      <c r="AY542" s="180" t="s">
        <v>199</v>
      </c>
    </row>
    <row r="543" spans="1:65" s="13" customFormat="1" ht="10.199999999999999">
      <c r="B543" s="172"/>
      <c r="D543" s="163" t="s">
        <v>336</v>
      </c>
      <c r="E543" s="173" t="s">
        <v>1</v>
      </c>
      <c r="F543" s="174" t="s">
        <v>771</v>
      </c>
      <c r="H543" s="173" t="s">
        <v>1</v>
      </c>
      <c r="I543" s="175"/>
      <c r="L543" s="172"/>
      <c r="M543" s="176"/>
      <c r="N543" s="177"/>
      <c r="O543" s="177"/>
      <c r="P543" s="177"/>
      <c r="Q543" s="177"/>
      <c r="R543" s="177"/>
      <c r="S543" s="177"/>
      <c r="T543" s="178"/>
      <c r="AT543" s="173" t="s">
        <v>336</v>
      </c>
      <c r="AU543" s="173" t="s">
        <v>213</v>
      </c>
      <c r="AV543" s="13" t="s">
        <v>88</v>
      </c>
      <c r="AW543" s="13" t="s">
        <v>36</v>
      </c>
      <c r="AX543" s="13" t="s">
        <v>81</v>
      </c>
      <c r="AY543" s="173" t="s">
        <v>199</v>
      </c>
    </row>
    <row r="544" spans="1:65" s="14" customFormat="1" ht="10.199999999999999">
      <c r="B544" s="179"/>
      <c r="D544" s="163" t="s">
        <v>336</v>
      </c>
      <c r="E544" s="180" t="s">
        <v>1</v>
      </c>
      <c r="F544" s="181" t="s">
        <v>772</v>
      </c>
      <c r="H544" s="182">
        <v>7.68</v>
      </c>
      <c r="I544" s="183"/>
      <c r="L544" s="179"/>
      <c r="M544" s="184"/>
      <c r="N544" s="185"/>
      <c r="O544" s="185"/>
      <c r="P544" s="185"/>
      <c r="Q544" s="185"/>
      <c r="R544" s="185"/>
      <c r="S544" s="185"/>
      <c r="T544" s="186"/>
      <c r="AT544" s="180" t="s">
        <v>336</v>
      </c>
      <c r="AU544" s="180" t="s">
        <v>213</v>
      </c>
      <c r="AV544" s="14" t="s">
        <v>90</v>
      </c>
      <c r="AW544" s="14" t="s">
        <v>36</v>
      </c>
      <c r="AX544" s="14" t="s">
        <v>81</v>
      </c>
      <c r="AY544" s="180" t="s">
        <v>199</v>
      </c>
    </row>
    <row r="545" spans="1:65" s="13" customFormat="1" ht="10.199999999999999">
      <c r="B545" s="172"/>
      <c r="D545" s="163" t="s">
        <v>336</v>
      </c>
      <c r="E545" s="173" t="s">
        <v>1</v>
      </c>
      <c r="F545" s="174" t="s">
        <v>773</v>
      </c>
      <c r="H545" s="173" t="s">
        <v>1</v>
      </c>
      <c r="I545" s="175"/>
      <c r="L545" s="172"/>
      <c r="M545" s="176"/>
      <c r="N545" s="177"/>
      <c r="O545" s="177"/>
      <c r="P545" s="177"/>
      <c r="Q545" s="177"/>
      <c r="R545" s="177"/>
      <c r="S545" s="177"/>
      <c r="T545" s="178"/>
      <c r="AT545" s="173" t="s">
        <v>336</v>
      </c>
      <c r="AU545" s="173" t="s">
        <v>213</v>
      </c>
      <c r="AV545" s="13" t="s">
        <v>88</v>
      </c>
      <c r="AW545" s="13" t="s">
        <v>36</v>
      </c>
      <c r="AX545" s="13" t="s">
        <v>81</v>
      </c>
      <c r="AY545" s="173" t="s">
        <v>199</v>
      </c>
    </row>
    <row r="546" spans="1:65" s="14" customFormat="1" ht="10.199999999999999">
      <c r="B546" s="179"/>
      <c r="D546" s="163" t="s">
        <v>336</v>
      </c>
      <c r="E546" s="180" t="s">
        <v>1</v>
      </c>
      <c r="F546" s="181" t="s">
        <v>774</v>
      </c>
      <c r="H546" s="182">
        <v>5.76</v>
      </c>
      <c r="I546" s="183"/>
      <c r="L546" s="179"/>
      <c r="M546" s="184"/>
      <c r="N546" s="185"/>
      <c r="O546" s="185"/>
      <c r="P546" s="185"/>
      <c r="Q546" s="185"/>
      <c r="R546" s="185"/>
      <c r="S546" s="185"/>
      <c r="T546" s="186"/>
      <c r="AT546" s="180" t="s">
        <v>336</v>
      </c>
      <c r="AU546" s="180" t="s">
        <v>213</v>
      </c>
      <c r="AV546" s="14" t="s">
        <v>90</v>
      </c>
      <c r="AW546" s="14" t="s">
        <v>36</v>
      </c>
      <c r="AX546" s="14" t="s">
        <v>81</v>
      </c>
      <c r="AY546" s="180" t="s">
        <v>199</v>
      </c>
    </row>
    <row r="547" spans="1:65" s="13" customFormat="1" ht="10.199999999999999">
      <c r="B547" s="172"/>
      <c r="D547" s="163" t="s">
        <v>336</v>
      </c>
      <c r="E547" s="173" t="s">
        <v>1</v>
      </c>
      <c r="F547" s="174" t="s">
        <v>775</v>
      </c>
      <c r="H547" s="173" t="s">
        <v>1</v>
      </c>
      <c r="I547" s="175"/>
      <c r="L547" s="172"/>
      <c r="M547" s="176"/>
      <c r="N547" s="177"/>
      <c r="O547" s="177"/>
      <c r="P547" s="177"/>
      <c r="Q547" s="177"/>
      <c r="R547" s="177"/>
      <c r="S547" s="177"/>
      <c r="T547" s="178"/>
      <c r="AT547" s="173" t="s">
        <v>336</v>
      </c>
      <c r="AU547" s="173" t="s">
        <v>213</v>
      </c>
      <c r="AV547" s="13" t="s">
        <v>88</v>
      </c>
      <c r="AW547" s="13" t="s">
        <v>36</v>
      </c>
      <c r="AX547" s="13" t="s">
        <v>81</v>
      </c>
      <c r="AY547" s="173" t="s">
        <v>199</v>
      </c>
    </row>
    <row r="548" spans="1:65" s="14" customFormat="1" ht="10.199999999999999">
      <c r="B548" s="179"/>
      <c r="D548" s="163" t="s">
        <v>336</v>
      </c>
      <c r="E548" s="180" t="s">
        <v>1</v>
      </c>
      <c r="F548" s="181" t="s">
        <v>776</v>
      </c>
      <c r="H548" s="182">
        <v>32.64</v>
      </c>
      <c r="I548" s="183"/>
      <c r="L548" s="179"/>
      <c r="M548" s="184"/>
      <c r="N548" s="185"/>
      <c r="O548" s="185"/>
      <c r="P548" s="185"/>
      <c r="Q548" s="185"/>
      <c r="R548" s="185"/>
      <c r="S548" s="185"/>
      <c r="T548" s="186"/>
      <c r="AT548" s="180" t="s">
        <v>336</v>
      </c>
      <c r="AU548" s="180" t="s">
        <v>213</v>
      </c>
      <c r="AV548" s="14" t="s">
        <v>90</v>
      </c>
      <c r="AW548" s="14" t="s">
        <v>36</v>
      </c>
      <c r="AX548" s="14" t="s">
        <v>81</v>
      </c>
      <c r="AY548" s="180" t="s">
        <v>199</v>
      </c>
    </row>
    <row r="549" spans="1:65" s="13" customFormat="1" ht="10.199999999999999">
      <c r="B549" s="172"/>
      <c r="D549" s="163" t="s">
        <v>336</v>
      </c>
      <c r="E549" s="173" t="s">
        <v>1</v>
      </c>
      <c r="F549" s="174" t="s">
        <v>777</v>
      </c>
      <c r="H549" s="173" t="s">
        <v>1</v>
      </c>
      <c r="I549" s="175"/>
      <c r="L549" s="172"/>
      <c r="M549" s="176"/>
      <c r="N549" s="177"/>
      <c r="O549" s="177"/>
      <c r="P549" s="177"/>
      <c r="Q549" s="177"/>
      <c r="R549" s="177"/>
      <c r="S549" s="177"/>
      <c r="T549" s="178"/>
      <c r="AT549" s="173" t="s">
        <v>336</v>
      </c>
      <c r="AU549" s="173" t="s">
        <v>213</v>
      </c>
      <c r="AV549" s="13" t="s">
        <v>88</v>
      </c>
      <c r="AW549" s="13" t="s">
        <v>36</v>
      </c>
      <c r="AX549" s="13" t="s">
        <v>81</v>
      </c>
      <c r="AY549" s="173" t="s">
        <v>199</v>
      </c>
    </row>
    <row r="550" spans="1:65" s="14" customFormat="1" ht="10.199999999999999">
      <c r="B550" s="179"/>
      <c r="D550" s="163" t="s">
        <v>336</v>
      </c>
      <c r="E550" s="180" t="s">
        <v>1</v>
      </c>
      <c r="F550" s="181" t="s">
        <v>778</v>
      </c>
      <c r="H550" s="182">
        <v>3.06</v>
      </c>
      <c r="I550" s="183"/>
      <c r="L550" s="179"/>
      <c r="M550" s="184"/>
      <c r="N550" s="185"/>
      <c r="O550" s="185"/>
      <c r="P550" s="185"/>
      <c r="Q550" s="185"/>
      <c r="R550" s="185"/>
      <c r="S550" s="185"/>
      <c r="T550" s="186"/>
      <c r="AT550" s="180" t="s">
        <v>336</v>
      </c>
      <c r="AU550" s="180" t="s">
        <v>213</v>
      </c>
      <c r="AV550" s="14" t="s">
        <v>90</v>
      </c>
      <c r="AW550" s="14" t="s">
        <v>36</v>
      </c>
      <c r="AX550" s="14" t="s">
        <v>81</v>
      </c>
      <c r="AY550" s="180" t="s">
        <v>199</v>
      </c>
    </row>
    <row r="551" spans="1:65" s="13" customFormat="1" ht="10.199999999999999">
      <c r="B551" s="172"/>
      <c r="D551" s="163" t="s">
        <v>336</v>
      </c>
      <c r="E551" s="173" t="s">
        <v>1</v>
      </c>
      <c r="F551" s="174" t="s">
        <v>779</v>
      </c>
      <c r="H551" s="173" t="s">
        <v>1</v>
      </c>
      <c r="I551" s="175"/>
      <c r="L551" s="172"/>
      <c r="M551" s="176"/>
      <c r="N551" s="177"/>
      <c r="O551" s="177"/>
      <c r="P551" s="177"/>
      <c r="Q551" s="177"/>
      <c r="R551" s="177"/>
      <c r="S551" s="177"/>
      <c r="T551" s="178"/>
      <c r="AT551" s="173" t="s">
        <v>336</v>
      </c>
      <c r="AU551" s="173" t="s">
        <v>213</v>
      </c>
      <c r="AV551" s="13" t="s">
        <v>88</v>
      </c>
      <c r="AW551" s="13" t="s">
        <v>36</v>
      </c>
      <c r="AX551" s="13" t="s">
        <v>81</v>
      </c>
      <c r="AY551" s="173" t="s">
        <v>199</v>
      </c>
    </row>
    <row r="552" spans="1:65" s="14" customFormat="1" ht="10.199999999999999">
      <c r="B552" s="179"/>
      <c r="D552" s="163" t="s">
        <v>336</v>
      </c>
      <c r="E552" s="180" t="s">
        <v>1</v>
      </c>
      <c r="F552" s="181" t="s">
        <v>780</v>
      </c>
      <c r="H552" s="182">
        <v>36.225000000000001</v>
      </c>
      <c r="I552" s="183"/>
      <c r="L552" s="179"/>
      <c r="M552" s="184"/>
      <c r="N552" s="185"/>
      <c r="O552" s="185"/>
      <c r="P552" s="185"/>
      <c r="Q552" s="185"/>
      <c r="R552" s="185"/>
      <c r="S552" s="185"/>
      <c r="T552" s="186"/>
      <c r="AT552" s="180" t="s">
        <v>336</v>
      </c>
      <c r="AU552" s="180" t="s">
        <v>213</v>
      </c>
      <c r="AV552" s="14" t="s">
        <v>90</v>
      </c>
      <c r="AW552" s="14" t="s">
        <v>36</v>
      </c>
      <c r="AX552" s="14" t="s">
        <v>81</v>
      </c>
      <c r="AY552" s="180" t="s">
        <v>199</v>
      </c>
    </row>
    <row r="553" spans="1:65" s="13" customFormat="1" ht="10.199999999999999">
      <c r="B553" s="172"/>
      <c r="D553" s="163" t="s">
        <v>336</v>
      </c>
      <c r="E553" s="173" t="s">
        <v>1</v>
      </c>
      <c r="F553" s="174" t="s">
        <v>781</v>
      </c>
      <c r="H553" s="173" t="s">
        <v>1</v>
      </c>
      <c r="I553" s="175"/>
      <c r="L553" s="172"/>
      <c r="M553" s="176"/>
      <c r="N553" s="177"/>
      <c r="O553" s="177"/>
      <c r="P553" s="177"/>
      <c r="Q553" s="177"/>
      <c r="R553" s="177"/>
      <c r="S553" s="177"/>
      <c r="T553" s="178"/>
      <c r="AT553" s="173" t="s">
        <v>336</v>
      </c>
      <c r="AU553" s="173" t="s">
        <v>213</v>
      </c>
      <c r="AV553" s="13" t="s">
        <v>88</v>
      </c>
      <c r="AW553" s="13" t="s">
        <v>36</v>
      </c>
      <c r="AX553" s="13" t="s">
        <v>81</v>
      </c>
      <c r="AY553" s="173" t="s">
        <v>199</v>
      </c>
    </row>
    <row r="554" spans="1:65" s="14" customFormat="1" ht="10.199999999999999">
      <c r="B554" s="179"/>
      <c r="D554" s="163" t="s">
        <v>336</v>
      </c>
      <c r="E554" s="180" t="s">
        <v>1</v>
      </c>
      <c r="F554" s="181" t="s">
        <v>782</v>
      </c>
      <c r="H554" s="182">
        <v>11.04</v>
      </c>
      <c r="I554" s="183"/>
      <c r="L554" s="179"/>
      <c r="M554" s="184"/>
      <c r="N554" s="185"/>
      <c r="O554" s="185"/>
      <c r="P554" s="185"/>
      <c r="Q554" s="185"/>
      <c r="R554" s="185"/>
      <c r="S554" s="185"/>
      <c r="T554" s="186"/>
      <c r="AT554" s="180" t="s">
        <v>336</v>
      </c>
      <c r="AU554" s="180" t="s">
        <v>213</v>
      </c>
      <c r="AV554" s="14" t="s">
        <v>90</v>
      </c>
      <c r="AW554" s="14" t="s">
        <v>36</v>
      </c>
      <c r="AX554" s="14" t="s">
        <v>81</v>
      </c>
      <c r="AY554" s="180" t="s">
        <v>199</v>
      </c>
    </row>
    <row r="555" spans="1:65" s="15" customFormat="1" ht="10.199999999999999">
      <c r="B555" s="187"/>
      <c r="D555" s="163" t="s">
        <v>336</v>
      </c>
      <c r="E555" s="188" t="s">
        <v>1</v>
      </c>
      <c r="F555" s="189" t="s">
        <v>339</v>
      </c>
      <c r="H555" s="190">
        <v>102.16500000000001</v>
      </c>
      <c r="I555" s="191"/>
      <c r="L555" s="187"/>
      <c r="M555" s="192"/>
      <c r="N555" s="193"/>
      <c r="O555" s="193"/>
      <c r="P555" s="193"/>
      <c r="Q555" s="193"/>
      <c r="R555" s="193"/>
      <c r="S555" s="193"/>
      <c r="T555" s="194"/>
      <c r="AT555" s="188" t="s">
        <v>336</v>
      </c>
      <c r="AU555" s="188" t="s">
        <v>213</v>
      </c>
      <c r="AV555" s="15" t="s">
        <v>198</v>
      </c>
      <c r="AW555" s="15" t="s">
        <v>36</v>
      </c>
      <c r="AX555" s="15" t="s">
        <v>88</v>
      </c>
      <c r="AY555" s="188" t="s">
        <v>199</v>
      </c>
    </row>
    <row r="556" spans="1:65" s="2" customFormat="1" ht="21.75" customHeight="1">
      <c r="A556" s="33"/>
      <c r="B556" s="149"/>
      <c r="C556" s="150" t="s">
        <v>783</v>
      </c>
      <c r="D556" s="150" t="s">
        <v>202</v>
      </c>
      <c r="E556" s="151" t="s">
        <v>784</v>
      </c>
      <c r="F556" s="152" t="s">
        <v>785</v>
      </c>
      <c r="G556" s="153" t="s">
        <v>332</v>
      </c>
      <c r="H556" s="154">
        <v>7.64</v>
      </c>
      <c r="I556" s="155"/>
      <c r="J556" s="156">
        <f>ROUND(I556*H556,2)</f>
        <v>0</v>
      </c>
      <c r="K556" s="152" t="s">
        <v>333</v>
      </c>
      <c r="L556" s="34"/>
      <c r="M556" s="157" t="s">
        <v>1</v>
      </c>
      <c r="N556" s="158" t="s">
        <v>46</v>
      </c>
      <c r="O556" s="59"/>
      <c r="P556" s="159">
        <f>O556*H556</f>
        <v>0</v>
      </c>
      <c r="Q556" s="159">
        <v>0</v>
      </c>
      <c r="R556" s="159">
        <f>Q556*H556</f>
        <v>0</v>
      </c>
      <c r="S556" s="159">
        <v>6.2E-2</v>
      </c>
      <c r="T556" s="160">
        <f>S556*H556</f>
        <v>0.47367999999999999</v>
      </c>
      <c r="U556" s="33"/>
      <c r="V556" s="33"/>
      <c r="W556" s="33"/>
      <c r="X556" s="33"/>
      <c r="Y556" s="33"/>
      <c r="Z556" s="33"/>
      <c r="AA556" s="33"/>
      <c r="AB556" s="33"/>
      <c r="AC556" s="33"/>
      <c r="AD556" s="33"/>
      <c r="AE556" s="33"/>
      <c r="AR556" s="161" t="s">
        <v>198</v>
      </c>
      <c r="AT556" s="161" t="s">
        <v>202</v>
      </c>
      <c r="AU556" s="161" t="s">
        <v>213</v>
      </c>
      <c r="AY556" s="18" t="s">
        <v>199</v>
      </c>
      <c r="BE556" s="162">
        <f>IF(N556="základní",J556,0)</f>
        <v>0</v>
      </c>
      <c r="BF556" s="162">
        <f>IF(N556="snížená",J556,0)</f>
        <v>0</v>
      </c>
      <c r="BG556" s="162">
        <f>IF(N556="zákl. přenesená",J556,0)</f>
        <v>0</v>
      </c>
      <c r="BH556" s="162">
        <f>IF(N556="sníž. přenesená",J556,0)</f>
        <v>0</v>
      </c>
      <c r="BI556" s="162">
        <f>IF(N556="nulová",J556,0)</f>
        <v>0</v>
      </c>
      <c r="BJ556" s="18" t="s">
        <v>88</v>
      </c>
      <c r="BK556" s="162">
        <f>ROUND(I556*H556,2)</f>
        <v>0</v>
      </c>
      <c r="BL556" s="18" t="s">
        <v>198</v>
      </c>
      <c r="BM556" s="161" t="s">
        <v>786</v>
      </c>
    </row>
    <row r="557" spans="1:65" s="2" customFormat="1" ht="19.2">
      <c r="A557" s="33"/>
      <c r="B557" s="34"/>
      <c r="C557" s="33"/>
      <c r="D557" s="163" t="s">
        <v>207</v>
      </c>
      <c r="E557" s="33"/>
      <c r="F557" s="164" t="s">
        <v>787</v>
      </c>
      <c r="G557" s="33"/>
      <c r="H557" s="33"/>
      <c r="I557" s="165"/>
      <c r="J557" s="33"/>
      <c r="K557" s="33"/>
      <c r="L557" s="34"/>
      <c r="M557" s="166"/>
      <c r="N557" s="167"/>
      <c r="O557" s="59"/>
      <c r="P557" s="59"/>
      <c r="Q557" s="59"/>
      <c r="R557" s="59"/>
      <c r="S557" s="59"/>
      <c r="T557" s="60"/>
      <c r="U557" s="33"/>
      <c r="V557" s="33"/>
      <c r="W557" s="33"/>
      <c r="X557" s="33"/>
      <c r="Y557" s="33"/>
      <c r="Z557" s="33"/>
      <c r="AA557" s="33"/>
      <c r="AB557" s="33"/>
      <c r="AC557" s="33"/>
      <c r="AD557" s="33"/>
      <c r="AE557" s="33"/>
      <c r="AT557" s="18" t="s">
        <v>207</v>
      </c>
      <c r="AU557" s="18" t="s">
        <v>213</v>
      </c>
    </row>
    <row r="558" spans="1:65" s="13" customFormat="1" ht="10.199999999999999">
      <c r="B558" s="172"/>
      <c r="D558" s="163" t="s">
        <v>336</v>
      </c>
      <c r="E558" s="173" t="s">
        <v>1</v>
      </c>
      <c r="F558" s="174" t="s">
        <v>595</v>
      </c>
      <c r="H558" s="173" t="s">
        <v>1</v>
      </c>
      <c r="I558" s="175"/>
      <c r="L558" s="172"/>
      <c r="M558" s="176"/>
      <c r="N558" s="177"/>
      <c r="O558" s="177"/>
      <c r="P558" s="177"/>
      <c r="Q558" s="177"/>
      <c r="R558" s="177"/>
      <c r="S558" s="177"/>
      <c r="T558" s="178"/>
      <c r="AT558" s="173" t="s">
        <v>336</v>
      </c>
      <c r="AU558" s="173" t="s">
        <v>213</v>
      </c>
      <c r="AV558" s="13" t="s">
        <v>88</v>
      </c>
      <c r="AW558" s="13" t="s">
        <v>36</v>
      </c>
      <c r="AX558" s="13" t="s">
        <v>81</v>
      </c>
      <c r="AY558" s="173" t="s">
        <v>199</v>
      </c>
    </row>
    <row r="559" spans="1:65" s="14" customFormat="1" ht="10.199999999999999">
      <c r="B559" s="179"/>
      <c r="D559" s="163" t="s">
        <v>336</v>
      </c>
      <c r="E559" s="180" t="s">
        <v>1</v>
      </c>
      <c r="F559" s="181" t="s">
        <v>788</v>
      </c>
      <c r="H559" s="182">
        <v>4.34</v>
      </c>
      <c r="I559" s="183"/>
      <c r="L559" s="179"/>
      <c r="M559" s="184"/>
      <c r="N559" s="185"/>
      <c r="O559" s="185"/>
      <c r="P559" s="185"/>
      <c r="Q559" s="185"/>
      <c r="R559" s="185"/>
      <c r="S559" s="185"/>
      <c r="T559" s="186"/>
      <c r="AT559" s="180" t="s">
        <v>336</v>
      </c>
      <c r="AU559" s="180" t="s">
        <v>213</v>
      </c>
      <c r="AV559" s="14" t="s">
        <v>90</v>
      </c>
      <c r="AW559" s="14" t="s">
        <v>36</v>
      </c>
      <c r="AX559" s="14" t="s">
        <v>81</v>
      </c>
      <c r="AY559" s="180" t="s">
        <v>199</v>
      </c>
    </row>
    <row r="560" spans="1:65" s="13" customFormat="1" ht="10.199999999999999">
      <c r="B560" s="172"/>
      <c r="D560" s="163" t="s">
        <v>336</v>
      </c>
      <c r="E560" s="173" t="s">
        <v>1</v>
      </c>
      <c r="F560" s="174" t="s">
        <v>789</v>
      </c>
      <c r="H560" s="173" t="s">
        <v>1</v>
      </c>
      <c r="I560" s="175"/>
      <c r="L560" s="172"/>
      <c r="M560" s="176"/>
      <c r="N560" s="177"/>
      <c r="O560" s="177"/>
      <c r="P560" s="177"/>
      <c r="Q560" s="177"/>
      <c r="R560" s="177"/>
      <c r="S560" s="177"/>
      <c r="T560" s="178"/>
      <c r="AT560" s="173" t="s">
        <v>336</v>
      </c>
      <c r="AU560" s="173" t="s">
        <v>213</v>
      </c>
      <c r="AV560" s="13" t="s">
        <v>88</v>
      </c>
      <c r="AW560" s="13" t="s">
        <v>36</v>
      </c>
      <c r="AX560" s="13" t="s">
        <v>81</v>
      </c>
      <c r="AY560" s="173" t="s">
        <v>199</v>
      </c>
    </row>
    <row r="561" spans="1:65" s="14" customFormat="1" ht="10.199999999999999">
      <c r="B561" s="179"/>
      <c r="D561" s="163" t="s">
        <v>336</v>
      </c>
      <c r="E561" s="180" t="s">
        <v>1</v>
      </c>
      <c r="F561" s="181" t="s">
        <v>790</v>
      </c>
      <c r="H561" s="182">
        <v>3.3</v>
      </c>
      <c r="I561" s="183"/>
      <c r="L561" s="179"/>
      <c r="M561" s="184"/>
      <c r="N561" s="185"/>
      <c r="O561" s="185"/>
      <c r="P561" s="185"/>
      <c r="Q561" s="185"/>
      <c r="R561" s="185"/>
      <c r="S561" s="185"/>
      <c r="T561" s="186"/>
      <c r="AT561" s="180" t="s">
        <v>336</v>
      </c>
      <c r="AU561" s="180" t="s">
        <v>213</v>
      </c>
      <c r="AV561" s="14" t="s">
        <v>90</v>
      </c>
      <c r="AW561" s="14" t="s">
        <v>36</v>
      </c>
      <c r="AX561" s="14" t="s">
        <v>81</v>
      </c>
      <c r="AY561" s="180" t="s">
        <v>199</v>
      </c>
    </row>
    <row r="562" spans="1:65" s="15" customFormat="1" ht="10.199999999999999">
      <c r="B562" s="187"/>
      <c r="D562" s="163" t="s">
        <v>336</v>
      </c>
      <c r="E562" s="188" t="s">
        <v>1</v>
      </c>
      <c r="F562" s="189" t="s">
        <v>339</v>
      </c>
      <c r="H562" s="190">
        <v>7.64</v>
      </c>
      <c r="I562" s="191"/>
      <c r="L562" s="187"/>
      <c r="M562" s="192"/>
      <c r="N562" s="193"/>
      <c r="O562" s="193"/>
      <c r="P562" s="193"/>
      <c r="Q562" s="193"/>
      <c r="R562" s="193"/>
      <c r="S562" s="193"/>
      <c r="T562" s="194"/>
      <c r="AT562" s="188" t="s">
        <v>336</v>
      </c>
      <c r="AU562" s="188" t="s">
        <v>213</v>
      </c>
      <c r="AV562" s="15" t="s">
        <v>198</v>
      </c>
      <c r="AW562" s="15" t="s">
        <v>36</v>
      </c>
      <c r="AX562" s="15" t="s">
        <v>88</v>
      </c>
      <c r="AY562" s="188" t="s">
        <v>199</v>
      </c>
    </row>
    <row r="563" spans="1:65" s="2" customFormat="1" ht="24.15" customHeight="1">
      <c r="A563" s="33"/>
      <c r="B563" s="149"/>
      <c r="C563" s="150" t="s">
        <v>791</v>
      </c>
      <c r="D563" s="150" t="s">
        <v>202</v>
      </c>
      <c r="E563" s="151" t="s">
        <v>792</v>
      </c>
      <c r="F563" s="152" t="s">
        <v>793</v>
      </c>
      <c r="G563" s="153" t="s">
        <v>529</v>
      </c>
      <c r="H563" s="154">
        <v>12</v>
      </c>
      <c r="I563" s="155"/>
      <c r="J563" s="156">
        <f>ROUND(I563*H563,2)</f>
        <v>0</v>
      </c>
      <c r="K563" s="152" t="s">
        <v>333</v>
      </c>
      <c r="L563" s="34"/>
      <c r="M563" s="157" t="s">
        <v>1</v>
      </c>
      <c r="N563" s="158" t="s">
        <v>46</v>
      </c>
      <c r="O563" s="59"/>
      <c r="P563" s="159">
        <f>O563*H563</f>
        <v>0</v>
      </c>
      <c r="Q563" s="159">
        <v>0</v>
      </c>
      <c r="R563" s="159">
        <f>Q563*H563</f>
        <v>0</v>
      </c>
      <c r="S563" s="159">
        <v>5.3999999999999999E-2</v>
      </c>
      <c r="T563" s="160">
        <f>S563*H563</f>
        <v>0.64800000000000002</v>
      </c>
      <c r="U563" s="33"/>
      <c r="V563" s="33"/>
      <c r="W563" s="33"/>
      <c r="X563" s="33"/>
      <c r="Y563" s="33"/>
      <c r="Z563" s="33"/>
      <c r="AA563" s="33"/>
      <c r="AB563" s="33"/>
      <c r="AC563" s="33"/>
      <c r="AD563" s="33"/>
      <c r="AE563" s="33"/>
      <c r="AR563" s="161" t="s">
        <v>198</v>
      </c>
      <c r="AT563" s="161" t="s">
        <v>202</v>
      </c>
      <c r="AU563" s="161" t="s">
        <v>213</v>
      </c>
      <c r="AY563" s="18" t="s">
        <v>199</v>
      </c>
      <c r="BE563" s="162">
        <f>IF(N563="základní",J563,0)</f>
        <v>0</v>
      </c>
      <c r="BF563" s="162">
        <f>IF(N563="snížená",J563,0)</f>
        <v>0</v>
      </c>
      <c r="BG563" s="162">
        <f>IF(N563="zákl. přenesená",J563,0)</f>
        <v>0</v>
      </c>
      <c r="BH563" s="162">
        <f>IF(N563="sníž. přenesená",J563,0)</f>
        <v>0</v>
      </c>
      <c r="BI563" s="162">
        <f>IF(N563="nulová",J563,0)</f>
        <v>0</v>
      </c>
      <c r="BJ563" s="18" t="s">
        <v>88</v>
      </c>
      <c r="BK563" s="162">
        <f>ROUND(I563*H563,2)</f>
        <v>0</v>
      </c>
      <c r="BL563" s="18" t="s">
        <v>198</v>
      </c>
      <c r="BM563" s="161" t="s">
        <v>794</v>
      </c>
    </row>
    <row r="564" spans="1:65" s="2" customFormat="1" ht="28.8">
      <c r="A564" s="33"/>
      <c r="B564" s="34"/>
      <c r="C564" s="33"/>
      <c r="D564" s="163" t="s">
        <v>207</v>
      </c>
      <c r="E564" s="33"/>
      <c r="F564" s="164" t="s">
        <v>795</v>
      </c>
      <c r="G564" s="33"/>
      <c r="H564" s="33"/>
      <c r="I564" s="165"/>
      <c r="J564" s="33"/>
      <c r="K564" s="33"/>
      <c r="L564" s="34"/>
      <c r="M564" s="166"/>
      <c r="N564" s="167"/>
      <c r="O564" s="59"/>
      <c r="P564" s="59"/>
      <c r="Q564" s="59"/>
      <c r="R564" s="59"/>
      <c r="S564" s="59"/>
      <c r="T564" s="60"/>
      <c r="U564" s="33"/>
      <c r="V564" s="33"/>
      <c r="W564" s="33"/>
      <c r="X564" s="33"/>
      <c r="Y564" s="33"/>
      <c r="Z564" s="33"/>
      <c r="AA564" s="33"/>
      <c r="AB564" s="33"/>
      <c r="AC564" s="33"/>
      <c r="AD564" s="33"/>
      <c r="AE564" s="33"/>
      <c r="AT564" s="18" t="s">
        <v>207</v>
      </c>
      <c r="AU564" s="18" t="s">
        <v>213</v>
      </c>
    </row>
    <row r="565" spans="1:65" s="13" customFormat="1" ht="10.199999999999999">
      <c r="B565" s="172"/>
      <c r="D565" s="163" t="s">
        <v>336</v>
      </c>
      <c r="E565" s="173" t="s">
        <v>1</v>
      </c>
      <c r="F565" s="174" t="s">
        <v>796</v>
      </c>
      <c r="H565" s="173" t="s">
        <v>1</v>
      </c>
      <c r="I565" s="175"/>
      <c r="L565" s="172"/>
      <c r="M565" s="176"/>
      <c r="N565" s="177"/>
      <c r="O565" s="177"/>
      <c r="P565" s="177"/>
      <c r="Q565" s="177"/>
      <c r="R565" s="177"/>
      <c r="S565" s="177"/>
      <c r="T565" s="178"/>
      <c r="AT565" s="173" t="s">
        <v>336</v>
      </c>
      <c r="AU565" s="173" t="s">
        <v>213</v>
      </c>
      <c r="AV565" s="13" t="s">
        <v>88</v>
      </c>
      <c r="AW565" s="13" t="s">
        <v>36</v>
      </c>
      <c r="AX565" s="13" t="s">
        <v>81</v>
      </c>
      <c r="AY565" s="173" t="s">
        <v>199</v>
      </c>
    </row>
    <row r="566" spans="1:65" s="14" customFormat="1" ht="10.199999999999999">
      <c r="B566" s="179"/>
      <c r="D566" s="163" t="s">
        <v>336</v>
      </c>
      <c r="E566" s="180" t="s">
        <v>1</v>
      </c>
      <c r="F566" s="181" t="s">
        <v>198</v>
      </c>
      <c r="H566" s="182">
        <v>4</v>
      </c>
      <c r="I566" s="183"/>
      <c r="L566" s="179"/>
      <c r="M566" s="184"/>
      <c r="N566" s="185"/>
      <c r="O566" s="185"/>
      <c r="P566" s="185"/>
      <c r="Q566" s="185"/>
      <c r="R566" s="185"/>
      <c r="S566" s="185"/>
      <c r="T566" s="186"/>
      <c r="AT566" s="180" t="s">
        <v>336</v>
      </c>
      <c r="AU566" s="180" t="s">
        <v>213</v>
      </c>
      <c r="AV566" s="14" t="s">
        <v>90</v>
      </c>
      <c r="AW566" s="14" t="s">
        <v>36</v>
      </c>
      <c r="AX566" s="14" t="s">
        <v>81</v>
      </c>
      <c r="AY566" s="180" t="s">
        <v>199</v>
      </c>
    </row>
    <row r="567" spans="1:65" s="13" customFormat="1" ht="10.199999999999999">
      <c r="B567" s="172"/>
      <c r="D567" s="163" t="s">
        <v>336</v>
      </c>
      <c r="E567" s="173" t="s">
        <v>1</v>
      </c>
      <c r="F567" s="174" t="s">
        <v>797</v>
      </c>
      <c r="H567" s="173" t="s">
        <v>1</v>
      </c>
      <c r="I567" s="175"/>
      <c r="L567" s="172"/>
      <c r="M567" s="176"/>
      <c r="N567" s="177"/>
      <c r="O567" s="177"/>
      <c r="P567" s="177"/>
      <c r="Q567" s="177"/>
      <c r="R567" s="177"/>
      <c r="S567" s="177"/>
      <c r="T567" s="178"/>
      <c r="AT567" s="173" t="s">
        <v>336</v>
      </c>
      <c r="AU567" s="173" t="s">
        <v>213</v>
      </c>
      <c r="AV567" s="13" t="s">
        <v>88</v>
      </c>
      <c r="AW567" s="13" t="s">
        <v>36</v>
      </c>
      <c r="AX567" s="13" t="s">
        <v>81</v>
      </c>
      <c r="AY567" s="173" t="s">
        <v>199</v>
      </c>
    </row>
    <row r="568" spans="1:65" s="14" customFormat="1" ht="10.199999999999999">
      <c r="B568" s="179"/>
      <c r="D568" s="163" t="s">
        <v>336</v>
      </c>
      <c r="E568" s="180" t="s">
        <v>1</v>
      </c>
      <c r="F568" s="181" t="s">
        <v>90</v>
      </c>
      <c r="H568" s="182">
        <v>2</v>
      </c>
      <c r="I568" s="183"/>
      <c r="L568" s="179"/>
      <c r="M568" s="184"/>
      <c r="N568" s="185"/>
      <c r="O568" s="185"/>
      <c r="P568" s="185"/>
      <c r="Q568" s="185"/>
      <c r="R568" s="185"/>
      <c r="S568" s="185"/>
      <c r="T568" s="186"/>
      <c r="AT568" s="180" t="s">
        <v>336</v>
      </c>
      <c r="AU568" s="180" t="s">
        <v>213</v>
      </c>
      <c r="AV568" s="14" t="s">
        <v>90</v>
      </c>
      <c r="AW568" s="14" t="s">
        <v>36</v>
      </c>
      <c r="AX568" s="14" t="s">
        <v>81</v>
      </c>
      <c r="AY568" s="180" t="s">
        <v>199</v>
      </c>
    </row>
    <row r="569" spans="1:65" s="13" customFormat="1" ht="10.199999999999999">
      <c r="B569" s="172"/>
      <c r="D569" s="163" t="s">
        <v>336</v>
      </c>
      <c r="E569" s="173" t="s">
        <v>1</v>
      </c>
      <c r="F569" s="174" t="s">
        <v>798</v>
      </c>
      <c r="H569" s="173" t="s">
        <v>1</v>
      </c>
      <c r="I569" s="175"/>
      <c r="L569" s="172"/>
      <c r="M569" s="176"/>
      <c r="N569" s="177"/>
      <c r="O569" s="177"/>
      <c r="P569" s="177"/>
      <c r="Q569" s="177"/>
      <c r="R569" s="177"/>
      <c r="S569" s="177"/>
      <c r="T569" s="178"/>
      <c r="AT569" s="173" t="s">
        <v>336</v>
      </c>
      <c r="AU569" s="173" t="s">
        <v>213</v>
      </c>
      <c r="AV569" s="13" t="s">
        <v>88</v>
      </c>
      <c r="AW569" s="13" t="s">
        <v>36</v>
      </c>
      <c r="AX569" s="13" t="s">
        <v>81</v>
      </c>
      <c r="AY569" s="173" t="s">
        <v>199</v>
      </c>
    </row>
    <row r="570" spans="1:65" s="14" customFormat="1" ht="10.199999999999999">
      <c r="B570" s="179"/>
      <c r="D570" s="163" t="s">
        <v>336</v>
      </c>
      <c r="E570" s="180" t="s">
        <v>1</v>
      </c>
      <c r="F570" s="181" t="s">
        <v>88</v>
      </c>
      <c r="H570" s="182">
        <v>1</v>
      </c>
      <c r="I570" s="183"/>
      <c r="L570" s="179"/>
      <c r="M570" s="184"/>
      <c r="N570" s="185"/>
      <c r="O570" s="185"/>
      <c r="P570" s="185"/>
      <c r="Q570" s="185"/>
      <c r="R570" s="185"/>
      <c r="S570" s="185"/>
      <c r="T570" s="186"/>
      <c r="AT570" s="180" t="s">
        <v>336</v>
      </c>
      <c r="AU570" s="180" t="s">
        <v>213</v>
      </c>
      <c r="AV570" s="14" t="s">
        <v>90</v>
      </c>
      <c r="AW570" s="14" t="s">
        <v>36</v>
      </c>
      <c r="AX570" s="14" t="s">
        <v>81</v>
      </c>
      <c r="AY570" s="180" t="s">
        <v>199</v>
      </c>
    </row>
    <row r="571" spans="1:65" s="13" customFormat="1" ht="10.199999999999999">
      <c r="B571" s="172"/>
      <c r="D571" s="163" t="s">
        <v>336</v>
      </c>
      <c r="E571" s="173" t="s">
        <v>1</v>
      </c>
      <c r="F571" s="174" t="s">
        <v>799</v>
      </c>
      <c r="H571" s="173" t="s">
        <v>1</v>
      </c>
      <c r="I571" s="175"/>
      <c r="L571" s="172"/>
      <c r="M571" s="176"/>
      <c r="N571" s="177"/>
      <c r="O571" s="177"/>
      <c r="P571" s="177"/>
      <c r="Q571" s="177"/>
      <c r="R571" s="177"/>
      <c r="S571" s="177"/>
      <c r="T571" s="178"/>
      <c r="AT571" s="173" t="s">
        <v>336</v>
      </c>
      <c r="AU571" s="173" t="s">
        <v>213</v>
      </c>
      <c r="AV571" s="13" t="s">
        <v>88</v>
      </c>
      <c r="AW571" s="13" t="s">
        <v>36</v>
      </c>
      <c r="AX571" s="13" t="s">
        <v>81</v>
      </c>
      <c r="AY571" s="173" t="s">
        <v>199</v>
      </c>
    </row>
    <row r="572" spans="1:65" s="14" customFormat="1" ht="10.199999999999999">
      <c r="B572" s="179"/>
      <c r="D572" s="163" t="s">
        <v>336</v>
      </c>
      <c r="E572" s="180" t="s">
        <v>1</v>
      </c>
      <c r="F572" s="181" t="s">
        <v>222</v>
      </c>
      <c r="H572" s="182">
        <v>5</v>
      </c>
      <c r="I572" s="183"/>
      <c r="L572" s="179"/>
      <c r="M572" s="184"/>
      <c r="N572" s="185"/>
      <c r="O572" s="185"/>
      <c r="P572" s="185"/>
      <c r="Q572" s="185"/>
      <c r="R572" s="185"/>
      <c r="S572" s="185"/>
      <c r="T572" s="186"/>
      <c r="AT572" s="180" t="s">
        <v>336</v>
      </c>
      <c r="AU572" s="180" t="s">
        <v>213</v>
      </c>
      <c r="AV572" s="14" t="s">
        <v>90</v>
      </c>
      <c r="AW572" s="14" t="s">
        <v>36</v>
      </c>
      <c r="AX572" s="14" t="s">
        <v>81</v>
      </c>
      <c r="AY572" s="180" t="s">
        <v>199</v>
      </c>
    </row>
    <row r="573" spans="1:65" s="15" customFormat="1" ht="10.199999999999999">
      <c r="B573" s="187"/>
      <c r="D573" s="163" t="s">
        <v>336</v>
      </c>
      <c r="E573" s="188" t="s">
        <v>1</v>
      </c>
      <c r="F573" s="189" t="s">
        <v>339</v>
      </c>
      <c r="H573" s="190">
        <v>12</v>
      </c>
      <c r="I573" s="191"/>
      <c r="L573" s="187"/>
      <c r="M573" s="192"/>
      <c r="N573" s="193"/>
      <c r="O573" s="193"/>
      <c r="P573" s="193"/>
      <c r="Q573" s="193"/>
      <c r="R573" s="193"/>
      <c r="S573" s="193"/>
      <c r="T573" s="194"/>
      <c r="AT573" s="188" t="s">
        <v>336</v>
      </c>
      <c r="AU573" s="188" t="s">
        <v>213</v>
      </c>
      <c r="AV573" s="15" t="s">
        <v>198</v>
      </c>
      <c r="AW573" s="15" t="s">
        <v>36</v>
      </c>
      <c r="AX573" s="15" t="s">
        <v>88</v>
      </c>
      <c r="AY573" s="188" t="s">
        <v>199</v>
      </c>
    </row>
    <row r="574" spans="1:65" s="2" customFormat="1" ht="24.15" customHeight="1">
      <c r="A574" s="33"/>
      <c r="B574" s="149"/>
      <c r="C574" s="150" t="s">
        <v>800</v>
      </c>
      <c r="D574" s="150" t="s">
        <v>202</v>
      </c>
      <c r="E574" s="151" t="s">
        <v>801</v>
      </c>
      <c r="F574" s="152" t="s">
        <v>802</v>
      </c>
      <c r="G574" s="153" t="s">
        <v>383</v>
      </c>
      <c r="H574" s="154">
        <v>3.012</v>
      </c>
      <c r="I574" s="155"/>
      <c r="J574" s="156">
        <f>ROUND(I574*H574,2)</f>
        <v>0</v>
      </c>
      <c r="K574" s="152" t="s">
        <v>333</v>
      </c>
      <c r="L574" s="34"/>
      <c r="M574" s="157" t="s">
        <v>1</v>
      </c>
      <c r="N574" s="158" t="s">
        <v>46</v>
      </c>
      <c r="O574" s="59"/>
      <c r="P574" s="159">
        <f>O574*H574</f>
        <v>0</v>
      </c>
      <c r="Q574" s="159">
        <v>0</v>
      </c>
      <c r="R574" s="159">
        <f>Q574*H574</f>
        <v>0</v>
      </c>
      <c r="S574" s="159">
        <v>1.8</v>
      </c>
      <c r="T574" s="160">
        <f>S574*H574</f>
        <v>5.4215999999999998</v>
      </c>
      <c r="U574" s="33"/>
      <c r="V574" s="33"/>
      <c r="W574" s="33"/>
      <c r="X574" s="33"/>
      <c r="Y574" s="33"/>
      <c r="Z574" s="33"/>
      <c r="AA574" s="33"/>
      <c r="AB574" s="33"/>
      <c r="AC574" s="33"/>
      <c r="AD574" s="33"/>
      <c r="AE574" s="33"/>
      <c r="AR574" s="161" t="s">
        <v>198</v>
      </c>
      <c r="AT574" s="161" t="s">
        <v>202</v>
      </c>
      <c r="AU574" s="161" t="s">
        <v>213</v>
      </c>
      <c r="AY574" s="18" t="s">
        <v>199</v>
      </c>
      <c r="BE574" s="162">
        <f>IF(N574="základní",J574,0)</f>
        <v>0</v>
      </c>
      <c r="BF574" s="162">
        <f>IF(N574="snížená",J574,0)</f>
        <v>0</v>
      </c>
      <c r="BG574" s="162">
        <f>IF(N574="zákl. přenesená",J574,0)</f>
        <v>0</v>
      </c>
      <c r="BH574" s="162">
        <f>IF(N574="sníž. přenesená",J574,0)</f>
        <v>0</v>
      </c>
      <c r="BI574" s="162">
        <f>IF(N574="nulová",J574,0)</f>
        <v>0</v>
      </c>
      <c r="BJ574" s="18" t="s">
        <v>88</v>
      </c>
      <c r="BK574" s="162">
        <f>ROUND(I574*H574,2)</f>
        <v>0</v>
      </c>
      <c r="BL574" s="18" t="s">
        <v>198</v>
      </c>
      <c r="BM574" s="161" t="s">
        <v>803</v>
      </c>
    </row>
    <row r="575" spans="1:65" s="2" customFormat="1" ht="28.8">
      <c r="A575" s="33"/>
      <c r="B575" s="34"/>
      <c r="C575" s="33"/>
      <c r="D575" s="163" t="s">
        <v>207</v>
      </c>
      <c r="E575" s="33"/>
      <c r="F575" s="164" t="s">
        <v>804</v>
      </c>
      <c r="G575" s="33"/>
      <c r="H575" s="33"/>
      <c r="I575" s="165"/>
      <c r="J575" s="33"/>
      <c r="K575" s="33"/>
      <c r="L575" s="34"/>
      <c r="M575" s="166"/>
      <c r="N575" s="167"/>
      <c r="O575" s="59"/>
      <c r="P575" s="59"/>
      <c r="Q575" s="59"/>
      <c r="R575" s="59"/>
      <c r="S575" s="59"/>
      <c r="T575" s="60"/>
      <c r="U575" s="33"/>
      <c r="V575" s="33"/>
      <c r="W575" s="33"/>
      <c r="X575" s="33"/>
      <c r="Y575" s="33"/>
      <c r="Z575" s="33"/>
      <c r="AA575" s="33"/>
      <c r="AB575" s="33"/>
      <c r="AC575" s="33"/>
      <c r="AD575" s="33"/>
      <c r="AE575" s="33"/>
      <c r="AT575" s="18" t="s">
        <v>207</v>
      </c>
      <c r="AU575" s="18" t="s">
        <v>213</v>
      </c>
    </row>
    <row r="576" spans="1:65" s="13" customFormat="1" ht="10.199999999999999">
      <c r="B576" s="172"/>
      <c r="D576" s="163" t="s">
        <v>336</v>
      </c>
      <c r="E576" s="173" t="s">
        <v>1</v>
      </c>
      <c r="F576" s="174" t="s">
        <v>805</v>
      </c>
      <c r="H576" s="173" t="s">
        <v>1</v>
      </c>
      <c r="I576" s="175"/>
      <c r="L576" s="172"/>
      <c r="M576" s="176"/>
      <c r="N576" s="177"/>
      <c r="O576" s="177"/>
      <c r="P576" s="177"/>
      <c r="Q576" s="177"/>
      <c r="R576" s="177"/>
      <c r="S576" s="177"/>
      <c r="T576" s="178"/>
      <c r="AT576" s="173" t="s">
        <v>336</v>
      </c>
      <c r="AU576" s="173" t="s">
        <v>213</v>
      </c>
      <c r="AV576" s="13" t="s">
        <v>88</v>
      </c>
      <c r="AW576" s="13" t="s">
        <v>36</v>
      </c>
      <c r="AX576" s="13" t="s">
        <v>81</v>
      </c>
      <c r="AY576" s="173" t="s">
        <v>199</v>
      </c>
    </row>
    <row r="577" spans="1:65" s="14" customFormat="1" ht="10.199999999999999">
      <c r="B577" s="179"/>
      <c r="D577" s="163" t="s">
        <v>336</v>
      </c>
      <c r="E577" s="180" t="s">
        <v>1</v>
      </c>
      <c r="F577" s="181" t="s">
        <v>806</v>
      </c>
      <c r="H577" s="182">
        <v>1.296</v>
      </c>
      <c r="I577" s="183"/>
      <c r="L577" s="179"/>
      <c r="M577" s="184"/>
      <c r="N577" s="185"/>
      <c r="O577" s="185"/>
      <c r="P577" s="185"/>
      <c r="Q577" s="185"/>
      <c r="R577" s="185"/>
      <c r="S577" s="185"/>
      <c r="T577" s="186"/>
      <c r="AT577" s="180" t="s">
        <v>336</v>
      </c>
      <c r="AU577" s="180" t="s">
        <v>213</v>
      </c>
      <c r="AV577" s="14" t="s">
        <v>90</v>
      </c>
      <c r="AW577" s="14" t="s">
        <v>36</v>
      </c>
      <c r="AX577" s="14" t="s">
        <v>81</v>
      </c>
      <c r="AY577" s="180" t="s">
        <v>199</v>
      </c>
    </row>
    <row r="578" spans="1:65" s="13" customFormat="1" ht="10.199999999999999">
      <c r="B578" s="172"/>
      <c r="D578" s="163" t="s">
        <v>336</v>
      </c>
      <c r="E578" s="173" t="s">
        <v>1</v>
      </c>
      <c r="F578" s="174" t="s">
        <v>807</v>
      </c>
      <c r="H578" s="173" t="s">
        <v>1</v>
      </c>
      <c r="I578" s="175"/>
      <c r="L578" s="172"/>
      <c r="M578" s="176"/>
      <c r="N578" s="177"/>
      <c r="O578" s="177"/>
      <c r="P578" s="177"/>
      <c r="Q578" s="177"/>
      <c r="R578" s="177"/>
      <c r="S578" s="177"/>
      <c r="T578" s="178"/>
      <c r="AT578" s="173" t="s">
        <v>336</v>
      </c>
      <c r="AU578" s="173" t="s">
        <v>213</v>
      </c>
      <c r="AV578" s="13" t="s">
        <v>88</v>
      </c>
      <c r="AW578" s="13" t="s">
        <v>36</v>
      </c>
      <c r="AX578" s="13" t="s">
        <v>81</v>
      </c>
      <c r="AY578" s="173" t="s">
        <v>199</v>
      </c>
    </row>
    <row r="579" spans="1:65" s="14" customFormat="1" ht="10.199999999999999">
      <c r="B579" s="179"/>
      <c r="D579" s="163" t="s">
        <v>336</v>
      </c>
      <c r="E579" s="180" t="s">
        <v>1</v>
      </c>
      <c r="F579" s="181" t="s">
        <v>806</v>
      </c>
      <c r="H579" s="182">
        <v>1.296</v>
      </c>
      <c r="I579" s="183"/>
      <c r="L579" s="179"/>
      <c r="M579" s="184"/>
      <c r="N579" s="185"/>
      <c r="O579" s="185"/>
      <c r="P579" s="185"/>
      <c r="Q579" s="185"/>
      <c r="R579" s="185"/>
      <c r="S579" s="185"/>
      <c r="T579" s="186"/>
      <c r="AT579" s="180" t="s">
        <v>336</v>
      </c>
      <c r="AU579" s="180" t="s">
        <v>213</v>
      </c>
      <c r="AV579" s="14" t="s">
        <v>90</v>
      </c>
      <c r="AW579" s="14" t="s">
        <v>36</v>
      </c>
      <c r="AX579" s="14" t="s">
        <v>81</v>
      </c>
      <c r="AY579" s="180" t="s">
        <v>199</v>
      </c>
    </row>
    <row r="580" spans="1:65" s="13" customFormat="1" ht="10.199999999999999">
      <c r="B580" s="172"/>
      <c r="D580" s="163" t="s">
        <v>336</v>
      </c>
      <c r="E580" s="173" t="s">
        <v>1</v>
      </c>
      <c r="F580" s="174" t="s">
        <v>731</v>
      </c>
      <c r="H580" s="173" t="s">
        <v>1</v>
      </c>
      <c r="I580" s="175"/>
      <c r="L580" s="172"/>
      <c r="M580" s="176"/>
      <c r="N580" s="177"/>
      <c r="O580" s="177"/>
      <c r="P580" s="177"/>
      <c r="Q580" s="177"/>
      <c r="R580" s="177"/>
      <c r="S580" s="177"/>
      <c r="T580" s="178"/>
      <c r="AT580" s="173" t="s">
        <v>336</v>
      </c>
      <c r="AU580" s="173" t="s">
        <v>213</v>
      </c>
      <c r="AV580" s="13" t="s">
        <v>88</v>
      </c>
      <c r="AW580" s="13" t="s">
        <v>36</v>
      </c>
      <c r="AX580" s="13" t="s">
        <v>81</v>
      </c>
      <c r="AY580" s="173" t="s">
        <v>199</v>
      </c>
    </row>
    <row r="581" spans="1:65" s="14" customFormat="1" ht="10.199999999999999">
      <c r="B581" s="179"/>
      <c r="D581" s="163" t="s">
        <v>336</v>
      </c>
      <c r="E581" s="180" t="s">
        <v>1</v>
      </c>
      <c r="F581" s="181" t="s">
        <v>808</v>
      </c>
      <c r="H581" s="182">
        <v>0.42</v>
      </c>
      <c r="I581" s="183"/>
      <c r="L581" s="179"/>
      <c r="M581" s="184"/>
      <c r="N581" s="185"/>
      <c r="O581" s="185"/>
      <c r="P581" s="185"/>
      <c r="Q581" s="185"/>
      <c r="R581" s="185"/>
      <c r="S581" s="185"/>
      <c r="T581" s="186"/>
      <c r="AT581" s="180" t="s">
        <v>336</v>
      </c>
      <c r="AU581" s="180" t="s">
        <v>213</v>
      </c>
      <c r="AV581" s="14" t="s">
        <v>90</v>
      </c>
      <c r="AW581" s="14" t="s">
        <v>36</v>
      </c>
      <c r="AX581" s="14" t="s">
        <v>81</v>
      </c>
      <c r="AY581" s="180" t="s">
        <v>199</v>
      </c>
    </row>
    <row r="582" spans="1:65" s="15" customFormat="1" ht="10.199999999999999">
      <c r="B582" s="187"/>
      <c r="D582" s="163" t="s">
        <v>336</v>
      </c>
      <c r="E582" s="188" t="s">
        <v>1</v>
      </c>
      <c r="F582" s="189" t="s">
        <v>339</v>
      </c>
      <c r="H582" s="190">
        <v>3.012</v>
      </c>
      <c r="I582" s="191"/>
      <c r="L582" s="187"/>
      <c r="M582" s="192"/>
      <c r="N582" s="193"/>
      <c r="O582" s="193"/>
      <c r="P582" s="193"/>
      <c r="Q582" s="193"/>
      <c r="R582" s="193"/>
      <c r="S582" s="193"/>
      <c r="T582" s="194"/>
      <c r="AT582" s="188" t="s">
        <v>336</v>
      </c>
      <c r="AU582" s="188" t="s">
        <v>213</v>
      </c>
      <c r="AV582" s="15" t="s">
        <v>198</v>
      </c>
      <c r="AW582" s="15" t="s">
        <v>36</v>
      </c>
      <c r="AX582" s="15" t="s">
        <v>88</v>
      </c>
      <c r="AY582" s="188" t="s">
        <v>199</v>
      </c>
    </row>
    <row r="583" spans="1:65" s="2" customFormat="1" ht="24.15" customHeight="1">
      <c r="A583" s="33"/>
      <c r="B583" s="149"/>
      <c r="C583" s="150" t="s">
        <v>809</v>
      </c>
      <c r="D583" s="150" t="s">
        <v>202</v>
      </c>
      <c r="E583" s="151" t="s">
        <v>810</v>
      </c>
      <c r="F583" s="152" t="s">
        <v>811</v>
      </c>
      <c r="G583" s="153" t="s">
        <v>376</v>
      </c>
      <c r="H583" s="154">
        <v>11.5</v>
      </c>
      <c r="I583" s="155"/>
      <c r="J583" s="156">
        <f>ROUND(I583*H583,2)</f>
        <v>0</v>
      </c>
      <c r="K583" s="152" t="s">
        <v>333</v>
      </c>
      <c r="L583" s="34"/>
      <c r="M583" s="157" t="s">
        <v>1</v>
      </c>
      <c r="N583" s="158" t="s">
        <v>46</v>
      </c>
      <c r="O583" s="59"/>
      <c r="P583" s="159">
        <f>O583*H583</f>
        <v>0</v>
      </c>
      <c r="Q583" s="159">
        <v>0</v>
      </c>
      <c r="R583" s="159">
        <f>Q583*H583</f>
        <v>0</v>
      </c>
      <c r="S583" s="159">
        <v>0.10100000000000001</v>
      </c>
      <c r="T583" s="160">
        <f>S583*H583</f>
        <v>1.1615</v>
      </c>
      <c r="U583" s="33"/>
      <c r="V583" s="33"/>
      <c r="W583" s="33"/>
      <c r="X583" s="33"/>
      <c r="Y583" s="33"/>
      <c r="Z583" s="33"/>
      <c r="AA583" s="33"/>
      <c r="AB583" s="33"/>
      <c r="AC583" s="33"/>
      <c r="AD583" s="33"/>
      <c r="AE583" s="33"/>
      <c r="AR583" s="161" t="s">
        <v>198</v>
      </c>
      <c r="AT583" s="161" t="s">
        <v>202</v>
      </c>
      <c r="AU583" s="161" t="s">
        <v>213</v>
      </c>
      <c r="AY583" s="18" t="s">
        <v>199</v>
      </c>
      <c r="BE583" s="162">
        <f>IF(N583="základní",J583,0)</f>
        <v>0</v>
      </c>
      <c r="BF583" s="162">
        <f>IF(N583="snížená",J583,0)</f>
        <v>0</v>
      </c>
      <c r="BG583" s="162">
        <f>IF(N583="zákl. přenesená",J583,0)</f>
        <v>0</v>
      </c>
      <c r="BH583" s="162">
        <f>IF(N583="sníž. přenesená",J583,0)</f>
        <v>0</v>
      </c>
      <c r="BI583" s="162">
        <f>IF(N583="nulová",J583,0)</f>
        <v>0</v>
      </c>
      <c r="BJ583" s="18" t="s">
        <v>88</v>
      </c>
      <c r="BK583" s="162">
        <f>ROUND(I583*H583,2)</f>
        <v>0</v>
      </c>
      <c r="BL583" s="18" t="s">
        <v>198</v>
      </c>
      <c r="BM583" s="161" t="s">
        <v>812</v>
      </c>
    </row>
    <row r="584" spans="1:65" s="2" customFormat="1" ht="28.8">
      <c r="A584" s="33"/>
      <c r="B584" s="34"/>
      <c r="C584" s="33"/>
      <c r="D584" s="163" t="s">
        <v>207</v>
      </c>
      <c r="E584" s="33"/>
      <c r="F584" s="164" t="s">
        <v>813</v>
      </c>
      <c r="G584" s="33"/>
      <c r="H584" s="33"/>
      <c r="I584" s="165"/>
      <c r="J584" s="33"/>
      <c r="K584" s="33"/>
      <c r="L584" s="34"/>
      <c r="M584" s="166"/>
      <c r="N584" s="167"/>
      <c r="O584" s="59"/>
      <c r="P584" s="59"/>
      <c r="Q584" s="59"/>
      <c r="R584" s="59"/>
      <c r="S584" s="59"/>
      <c r="T584" s="60"/>
      <c r="U584" s="33"/>
      <c r="V584" s="33"/>
      <c r="W584" s="33"/>
      <c r="X584" s="33"/>
      <c r="Y584" s="33"/>
      <c r="Z584" s="33"/>
      <c r="AA584" s="33"/>
      <c r="AB584" s="33"/>
      <c r="AC584" s="33"/>
      <c r="AD584" s="33"/>
      <c r="AE584" s="33"/>
      <c r="AT584" s="18" t="s">
        <v>207</v>
      </c>
      <c r="AU584" s="18" t="s">
        <v>213</v>
      </c>
    </row>
    <row r="585" spans="1:65" s="13" customFormat="1" ht="10.199999999999999">
      <c r="B585" s="172"/>
      <c r="D585" s="163" t="s">
        <v>336</v>
      </c>
      <c r="E585" s="173" t="s">
        <v>1</v>
      </c>
      <c r="F585" s="174" t="s">
        <v>386</v>
      </c>
      <c r="H585" s="173" t="s">
        <v>1</v>
      </c>
      <c r="I585" s="175"/>
      <c r="L585" s="172"/>
      <c r="M585" s="176"/>
      <c r="N585" s="177"/>
      <c r="O585" s="177"/>
      <c r="P585" s="177"/>
      <c r="Q585" s="177"/>
      <c r="R585" s="177"/>
      <c r="S585" s="177"/>
      <c r="T585" s="178"/>
      <c r="AT585" s="173" t="s">
        <v>336</v>
      </c>
      <c r="AU585" s="173" t="s">
        <v>213</v>
      </c>
      <c r="AV585" s="13" t="s">
        <v>88</v>
      </c>
      <c r="AW585" s="13" t="s">
        <v>36</v>
      </c>
      <c r="AX585" s="13" t="s">
        <v>81</v>
      </c>
      <c r="AY585" s="173" t="s">
        <v>199</v>
      </c>
    </row>
    <row r="586" spans="1:65" s="14" customFormat="1" ht="10.199999999999999">
      <c r="B586" s="179"/>
      <c r="D586" s="163" t="s">
        <v>336</v>
      </c>
      <c r="E586" s="180" t="s">
        <v>1</v>
      </c>
      <c r="F586" s="181" t="s">
        <v>814</v>
      </c>
      <c r="H586" s="182">
        <v>3</v>
      </c>
      <c r="I586" s="183"/>
      <c r="L586" s="179"/>
      <c r="M586" s="184"/>
      <c r="N586" s="185"/>
      <c r="O586" s="185"/>
      <c r="P586" s="185"/>
      <c r="Q586" s="185"/>
      <c r="R586" s="185"/>
      <c r="S586" s="185"/>
      <c r="T586" s="186"/>
      <c r="AT586" s="180" t="s">
        <v>336</v>
      </c>
      <c r="AU586" s="180" t="s">
        <v>213</v>
      </c>
      <c r="AV586" s="14" t="s">
        <v>90</v>
      </c>
      <c r="AW586" s="14" t="s">
        <v>36</v>
      </c>
      <c r="AX586" s="14" t="s">
        <v>81</v>
      </c>
      <c r="AY586" s="180" t="s">
        <v>199</v>
      </c>
    </row>
    <row r="587" spans="1:65" s="13" customFormat="1" ht="10.199999999999999">
      <c r="B587" s="172"/>
      <c r="D587" s="163" t="s">
        <v>336</v>
      </c>
      <c r="E587" s="173" t="s">
        <v>1</v>
      </c>
      <c r="F587" s="174" t="s">
        <v>388</v>
      </c>
      <c r="H587" s="173" t="s">
        <v>1</v>
      </c>
      <c r="I587" s="175"/>
      <c r="L587" s="172"/>
      <c r="M587" s="176"/>
      <c r="N587" s="177"/>
      <c r="O587" s="177"/>
      <c r="P587" s="177"/>
      <c r="Q587" s="177"/>
      <c r="R587" s="177"/>
      <c r="S587" s="177"/>
      <c r="T587" s="178"/>
      <c r="AT587" s="173" t="s">
        <v>336</v>
      </c>
      <c r="AU587" s="173" t="s">
        <v>213</v>
      </c>
      <c r="AV587" s="13" t="s">
        <v>88</v>
      </c>
      <c r="AW587" s="13" t="s">
        <v>36</v>
      </c>
      <c r="AX587" s="13" t="s">
        <v>81</v>
      </c>
      <c r="AY587" s="173" t="s">
        <v>199</v>
      </c>
    </row>
    <row r="588" spans="1:65" s="14" customFormat="1" ht="10.199999999999999">
      <c r="B588" s="179"/>
      <c r="D588" s="163" t="s">
        <v>336</v>
      </c>
      <c r="E588" s="180" t="s">
        <v>1</v>
      </c>
      <c r="F588" s="181" t="s">
        <v>815</v>
      </c>
      <c r="H588" s="182">
        <v>2.5</v>
      </c>
      <c r="I588" s="183"/>
      <c r="L588" s="179"/>
      <c r="M588" s="184"/>
      <c r="N588" s="185"/>
      <c r="O588" s="185"/>
      <c r="P588" s="185"/>
      <c r="Q588" s="185"/>
      <c r="R588" s="185"/>
      <c r="S588" s="185"/>
      <c r="T588" s="186"/>
      <c r="AT588" s="180" t="s">
        <v>336</v>
      </c>
      <c r="AU588" s="180" t="s">
        <v>213</v>
      </c>
      <c r="AV588" s="14" t="s">
        <v>90</v>
      </c>
      <c r="AW588" s="14" t="s">
        <v>36</v>
      </c>
      <c r="AX588" s="14" t="s">
        <v>81</v>
      </c>
      <c r="AY588" s="180" t="s">
        <v>199</v>
      </c>
    </row>
    <row r="589" spans="1:65" s="13" customFormat="1" ht="10.199999999999999">
      <c r="B589" s="172"/>
      <c r="D589" s="163" t="s">
        <v>336</v>
      </c>
      <c r="E589" s="173" t="s">
        <v>1</v>
      </c>
      <c r="F589" s="174" t="s">
        <v>390</v>
      </c>
      <c r="H589" s="173" t="s">
        <v>1</v>
      </c>
      <c r="I589" s="175"/>
      <c r="L589" s="172"/>
      <c r="M589" s="176"/>
      <c r="N589" s="177"/>
      <c r="O589" s="177"/>
      <c r="P589" s="177"/>
      <c r="Q589" s="177"/>
      <c r="R589" s="177"/>
      <c r="S589" s="177"/>
      <c r="T589" s="178"/>
      <c r="AT589" s="173" t="s">
        <v>336</v>
      </c>
      <c r="AU589" s="173" t="s">
        <v>213</v>
      </c>
      <c r="AV589" s="13" t="s">
        <v>88</v>
      </c>
      <c r="AW589" s="13" t="s">
        <v>36</v>
      </c>
      <c r="AX589" s="13" t="s">
        <v>81</v>
      </c>
      <c r="AY589" s="173" t="s">
        <v>199</v>
      </c>
    </row>
    <row r="590" spans="1:65" s="14" customFormat="1" ht="10.199999999999999">
      <c r="B590" s="179"/>
      <c r="D590" s="163" t="s">
        <v>336</v>
      </c>
      <c r="E590" s="180" t="s">
        <v>1</v>
      </c>
      <c r="F590" s="181" t="s">
        <v>715</v>
      </c>
      <c r="H590" s="182">
        <v>4.2</v>
      </c>
      <c r="I590" s="183"/>
      <c r="L590" s="179"/>
      <c r="M590" s="184"/>
      <c r="N590" s="185"/>
      <c r="O590" s="185"/>
      <c r="P590" s="185"/>
      <c r="Q590" s="185"/>
      <c r="R590" s="185"/>
      <c r="S590" s="185"/>
      <c r="T590" s="186"/>
      <c r="AT590" s="180" t="s">
        <v>336</v>
      </c>
      <c r="AU590" s="180" t="s">
        <v>213</v>
      </c>
      <c r="AV590" s="14" t="s">
        <v>90</v>
      </c>
      <c r="AW590" s="14" t="s">
        <v>36</v>
      </c>
      <c r="AX590" s="14" t="s">
        <v>81</v>
      </c>
      <c r="AY590" s="180" t="s">
        <v>199</v>
      </c>
    </row>
    <row r="591" spans="1:65" s="13" customFormat="1" ht="10.199999999999999">
      <c r="B591" s="172"/>
      <c r="D591" s="163" t="s">
        <v>336</v>
      </c>
      <c r="E591" s="173" t="s">
        <v>1</v>
      </c>
      <c r="F591" s="174" t="s">
        <v>392</v>
      </c>
      <c r="H591" s="173" t="s">
        <v>1</v>
      </c>
      <c r="I591" s="175"/>
      <c r="L591" s="172"/>
      <c r="M591" s="176"/>
      <c r="N591" s="177"/>
      <c r="O591" s="177"/>
      <c r="P591" s="177"/>
      <c r="Q591" s="177"/>
      <c r="R591" s="177"/>
      <c r="S591" s="177"/>
      <c r="T591" s="178"/>
      <c r="AT591" s="173" t="s">
        <v>336</v>
      </c>
      <c r="AU591" s="173" t="s">
        <v>213</v>
      </c>
      <c r="AV591" s="13" t="s">
        <v>88</v>
      </c>
      <c r="AW591" s="13" t="s">
        <v>36</v>
      </c>
      <c r="AX591" s="13" t="s">
        <v>81</v>
      </c>
      <c r="AY591" s="173" t="s">
        <v>199</v>
      </c>
    </row>
    <row r="592" spans="1:65" s="14" customFormat="1" ht="10.199999999999999">
      <c r="B592" s="179"/>
      <c r="D592" s="163" t="s">
        <v>336</v>
      </c>
      <c r="E592" s="180" t="s">
        <v>1</v>
      </c>
      <c r="F592" s="181" t="s">
        <v>816</v>
      </c>
      <c r="H592" s="182">
        <v>1.8</v>
      </c>
      <c r="I592" s="183"/>
      <c r="L592" s="179"/>
      <c r="M592" s="184"/>
      <c r="N592" s="185"/>
      <c r="O592" s="185"/>
      <c r="P592" s="185"/>
      <c r="Q592" s="185"/>
      <c r="R592" s="185"/>
      <c r="S592" s="185"/>
      <c r="T592" s="186"/>
      <c r="AT592" s="180" t="s">
        <v>336</v>
      </c>
      <c r="AU592" s="180" t="s">
        <v>213</v>
      </c>
      <c r="AV592" s="14" t="s">
        <v>90</v>
      </c>
      <c r="AW592" s="14" t="s">
        <v>36</v>
      </c>
      <c r="AX592" s="14" t="s">
        <v>81</v>
      </c>
      <c r="AY592" s="180" t="s">
        <v>199</v>
      </c>
    </row>
    <row r="593" spans="1:65" s="13" customFormat="1" ht="10.199999999999999">
      <c r="B593" s="172"/>
      <c r="D593" s="163" t="s">
        <v>336</v>
      </c>
      <c r="E593" s="173" t="s">
        <v>1</v>
      </c>
      <c r="F593" s="174" t="s">
        <v>817</v>
      </c>
      <c r="H593" s="173" t="s">
        <v>1</v>
      </c>
      <c r="I593" s="175"/>
      <c r="L593" s="172"/>
      <c r="M593" s="176"/>
      <c r="N593" s="177"/>
      <c r="O593" s="177"/>
      <c r="P593" s="177"/>
      <c r="Q593" s="177"/>
      <c r="R593" s="177"/>
      <c r="S593" s="177"/>
      <c r="T593" s="178"/>
      <c r="AT593" s="173" t="s">
        <v>336</v>
      </c>
      <c r="AU593" s="173" t="s">
        <v>213</v>
      </c>
      <c r="AV593" s="13" t="s">
        <v>88</v>
      </c>
      <c r="AW593" s="13" t="s">
        <v>36</v>
      </c>
      <c r="AX593" s="13" t="s">
        <v>81</v>
      </c>
      <c r="AY593" s="173" t="s">
        <v>199</v>
      </c>
    </row>
    <row r="594" spans="1:65" s="15" customFormat="1" ht="10.199999999999999">
      <c r="B594" s="187"/>
      <c r="D594" s="163" t="s">
        <v>336</v>
      </c>
      <c r="E594" s="188" t="s">
        <v>1</v>
      </c>
      <c r="F594" s="189" t="s">
        <v>339</v>
      </c>
      <c r="H594" s="190">
        <v>11.5</v>
      </c>
      <c r="I594" s="191"/>
      <c r="L594" s="187"/>
      <c r="M594" s="192"/>
      <c r="N594" s="193"/>
      <c r="O594" s="193"/>
      <c r="P594" s="193"/>
      <c r="Q594" s="193"/>
      <c r="R594" s="193"/>
      <c r="S594" s="193"/>
      <c r="T594" s="194"/>
      <c r="AT594" s="188" t="s">
        <v>336</v>
      </c>
      <c r="AU594" s="188" t="s">
        <v>213</v>
      </c>
      <c r="AV594" s="15" t="s">
        <v>198</v>
      </c>
      <c r="AW594" s="15" t="s">
        <v>36</v>
      </c>
      <c r="AX594" s="15" t="s">
        <v>88</v>
      </c>
      <c r="AY594" s="188" t="s">
        <v>199</v>
      </c>
    </row>
    <row r="595" spans="1:65" s="2" customFormat="1" ht="24.15" customHeight="1">
      <c r="A595" s="33"/>
      <c r="B595" s="149"/>
      <c r="C595" s="150" t="s">
        <v>818</v>
      </c>
      <c r="D595" s="150" t="s">
        <v>202</v>
      </c>
      <c r="E595" s="151" t="s">
        <v>819</v>
      </c>
      <c r="F595" s="152" t="s">
        <v>820</v>
      </c>
      <c r="G595" s="153" t="s">
        <v>376</v>
      </c>
      <c r="H595" s="154">
        <v>25</v>
      </c>
      <c r="I595" s="155"/>
      <c r="J595" s="156">
        <f>ROUND(I595*H595,2)</f>
        <v>0</v>
      </c>
      <c r="K595" s="152" t="s">
        <v>333</v>
      </c>
      <c r="L595" s="34"/>
      <c r="M595" s="157" t="s">
        <v>1</v>
      </c>
      <c r="N595" s="158" t="s">
        <v>46</v>
      </c>
      <c r="O595" s="59"/>
      <c r="P595" s="159">
        <f>O595*H595</f>
        <v>0</v>
      </c>
      <c r="Q595" s="159">
        <v>1.804E-2</v>
      </c>
      <c r="R595" s="159">
        <f>Q595*H595</f>
        <v>0.45100000000000001</v>
      </c>
      <c r="S595" s="159">
        <v>0</v>
      </c>
      <c r="T595" s="160">
        <f>S595*H595</f>
        <v>0</v>
      </c>
      <c r="U595" s="33"/>
      <c r="V595" s="33"/>
      <c r="W595" s="33"/>
      <c r="X595" s="33"/>
      <c r="Y595" s="33"/>
      <c r="Z595" s="33"/>
      <c r="AA595" s="33"/>
      <c r="AB595" s="33"/>
      <c r="AC595" s="33"/>
      <c r="AD595" s="33"/>
      <c r="AE595" s="33"/>
      <c r="AR595" s="161" t="s">
        <v>198</v>
      </c>
      <c r="AT595" s="161" t="s">
        <v>202</v>
      </c>
      <c r="AU595" s="161" t="s">
        <v>213</v>
      </c>
      <c r="AY595" s="18" t="s">
        <v>199</v>
      </c>
      <c r="BE595" s="162">
        <f>IF(N595="základní",J595,0)</f>
        <v>0</v>
      </c>
      <c r="BF595" s="162">
        <f>IF(N595="snížená",J595,0)</f>
        <v>0</v>
      </c>
      <c r="BG595" s="162">
        <f>IF(N595="zákl. přenesená",J595,0)</f>
        <v>0</v>
      </c>
      <c r="BH595" s="162">
        <f>IF(N595="sníž. přenesená",J595,0)</f>
        <v>0</v>
      </c>
      <c r="BI595" s="162">
        <f>IF(N595="nulová",J595,0)</f>
        <v>0</v>
      </c>
      <c r="BJ595" s="18" t="s">
        <v>88</v>
      </c>
      <c r="BK595" s="162">
        <f>ROUND(I595*H595,2)</f>
        <v>0</v>
      </c>
      <c r="BL595" s="18" t="s">
        <v>198</v>
      </c>
      <c r="BM595" s="161" t="s">
        <v>821</v>
      </c>
    </row>
    <row r="596" spans="1:65" s="2" customFormat="1" ht="28.8">
      <c r="A596" s="33"/>
      <c r="B596" s="34"/>
      <c r="C596" s="33"/>
      <c r="D596" s="163" t="s">
        <v>207</v>
      </c>
      <c r="E596" s="33"/>
      <c r="F596" s="164" t="s">
        <v>822</v>
      </c>
      <c r="G596" s="33"/>
      <c r="H596" s="33"/>
      <c r="I596" s="165"/>
      <c r="J596" s="33"/>
      <c r="K596" s="33"/>
      <c r="L596" s="34"/>
      <c r="M596" s="166"/>
      <c r="N596" s="167"/>
      <c r="O596" s="59"/>
      <c r="P596" s="59"/>
      <c r="Q596" s="59"/>
      <c r="R596" s="59"/>
      <c r="S596" s="59"/>
      <c r="T596" s="60"/>
      <c r="U596" s="33"/>
      <c r="V596" s="33"/>
      <c r="W596" s="33"/>
      <c r="X596" s="33"/>
      <c r="Y596" s="33"/>
      <c r="Z596" s="33"/>
      <c r="AA596" s="33"/>
      <c r="AB596" s="33"/>
      <c r="AC596" s="33"/>
      <c r="AD596" s="33"/>
      <c r="AE596" s="33"/>
      <c r="AT596" s="18" t="s">
        <v>207</v>
      </c>
      <c r="AU596" s="18" t="s">
        <v>213</v>
      </c>
    </row>
    <row r="597" spans="1:65" s="13" customFormat="1" ht="10.199999999999999">
      <c r="B597" s="172"/>
      <c r="D597" s="163" t="s">
        <v>336</v>
      </c>
      <c r="E597" s="173" t="s">
        <v>1</v>
      </c>
      <c r="F597" s="174" t="s">
        <v>386</v>
      </c>
      <c r="H597" s="173" t="s">
        <v>1</v>
      </c>
      <c r="I597" s="175"/>
      <c r="L597" s="172"/>
      <c r="M597" s="176"/>
      <c r="N597" s="177"/>
      <c r="O597" s="177"/>
      <c r="P597" s="177"/>
      <c r="Q597" s="177"/>
      <c r="R597" s="177"/>
      <c r="S597" s="177"/>
      <c r="T597" s="178"/>
      <c r="AT597" s="173" t="s">
        <v>336</v>
      </c>
      <c r="AU597" s="173" t="s">
        <v>213</v>
      </c>
      <c r="AV597" s="13" t="s">
        <v>88</v>
      </c>
      <c r="AW597" s="13" t="s">
        <v>36</v>
      </c>
      <c r="AX597" s="13" t="s">
        <v>81</v>
      </c>
      <c r="AY597" s="173" t="s">
        <v>199</v>
      </c>
    </row>
    <row r="598" spans="1:65" s="14" customFormat="1" ht="10.199999999999999">
      <c r="B598" s="179"/>
      <c r="D598" s="163" t="s">
        <v>336</v>
      </c>
      <c r="E598" s="180" t="s">
        <v>1</v>
      </c>
      <c r="F598" s="181" t="s">
        <v>823</v>
      </c>
      <c r="H598" s="182">
        <v>6</v>
      </c>
      <c r="I598" s="183"/>
      <c r="L598" s="179"/>
      <c r="M598" s="184"/>
      <c r="N598" s="185"/>
      <c r="O598" s="185"/>
      <c r="P598" s="185"/>
      <c r="Q598" s="185"/>
      <c r="R598" s="185"/>
      <c r="S598" s="185"/>
      <c r="T598" s="186"/>
      <c r="AT598" s="180" t="s">
        <v>336</v>
      </c>
      <c r="AU598" s="180" t="s">
        <v>213</v>
      </c>
      <c r="AV598" s="14" t="s">
        <v>90</v>
      </c>
      <c r="AW598" s="14" t="s">
        <v>36</v>
      </c>
      <c r="AX598" s="14" t="s">
        <v>81</v>
      </c>
      <c r="AY598" s="180" t="s">
        <v>199</v>
      </c>
    </row>
    <row r="599" spans="1:65" s="13" customFormat="1" ht="10.199999999999999">
      <c r="B599" s="172"/>
      <c r="D599" s="163" t="s">
        <v>336</v>
      </c>
      <c r="E599" s="173" t="s">
        <v>1</v>
      </c>
      <c r="F599" s="174" t="s">
        <v>388</v>
      </c>
      <c r="H599" s="173" t="s">
        <v>1</v>
      </c>
      <c r="I599" s="175"/>
      <c r="L599" s="172"/>
      <c r="M599" s="176"/>
      <c r="N599" s="177"/>
      <c r="O599" s="177"/>
      <c r="P599" s="177"/>
      <c r="Q599" s="177"/>
      <c r="R599" s="177"/>
      <c r="S599" s="177"/>
      <c r="T599" s="178"/>
      <c r="AT599" s="173" t="s">
        <v>336</v>
      </c>
      <c r="AU599" s="173" t="s">
        <v>213</v>
      </c>
      <c r="AV599" s="13" t="s">
        <v>88</v>
      </c>
      <c r="AW599" s="13" t="s">
        <v>36</v>
      </c>
      <c r="AX599" s="13" t="s">
        <v>81</v>
      </c>
      <c r="AY599" s="173" t="s">
        <v>199</v>
      </c>
    </row>
    <row r="600" spans="1:65" s="14" customFormat="1" ht="10.199999999999999">
      <c r="B600" s="179"/>
      <c r="D600" s="163" t="s">
        <v>336</v>
      </c>
      <c r="E600" s="180" t="s">
        <v>1</v>
      </c>
      <c r="F600" s="181" t="s">
        <v>198</v>
      </c>
      <c r="H600" s="182">
        <v>4</v>
      </c>
      <c r="I600" s="183"/>
      <c r="L600" s="179"/>
      <c r="M600" s="184"/>
      <c r="N600" s="185"/>
      <c r="O600" s="185"/>
      <c r="P600" s="185"/>
      <c r="Q600" s="185"/>
      <c r="R600" s="185"/>
      <c r="S600" s="185"/>
      <c r="T600" s="186"/>
      <c r="AT600" s="180" t="s">
        <v>336</v>
      </c>
      <c r="AU600" s="180" t="s">
        <v>213</v>
      </c>
      <c r="AV600" s="14" t="s">
        <v>90</v>
      </c>
      <c r="AW600" s="14" t="s">
        <v>36</v>
      </c>
      <c r="AX600" s="14" t="s">
        <v>81</v>
      </c>
      <c r="AY600" s="180" t="s">
        <v>199</v>
      </c>
    </row>
    <row r="601" spans="1:65" s="13" customFormat="1" ht="10.199999999999999">
      <c r="B601" s="172"/>
      <c r="D601" s="163" t="s">
        <v>336</v>
      </c>
      <c r="E601" s="173" t="s">
        <v>1</v>
      </c>
      <c r="F601" s="174" t="s">
        <v>390</v>
      </c>
      <c r="H601" s="173" t="s">
        <v>1</v>
      </c>
      <c r="I601" s="175"/>
      <c r="L601" s="172"/>
      <c r="M601" s="176"/>
      <c r="N601" s="177"/>
      <c r="O601" s="177"/>
      <c r="P601" s="177"/>
      <c r="Q601" s="177"/>
      <c r="R601" s="177"/>
      <c r="S601" s="177"/>
      <c r="T601" s="178"/>
      <c r="AT601" s="173" t="s">
        <v>336</v>
      </c>
      <c r="AU601" s="173" t="s">
        <v>213</v>
      </c>
      <c r="AV601" s="13" t="s">
        <v>88</v>
      </c>
      <c r="AW601" s="13" t="s">
        <v>36</v>
      </c>
      <c r="AX601" s="13" t="s">
        <v>81</v>
      </c>
      <c r="AY601" s="173" t="s">
        <v>199</v>
      </c>
    </row>
    <row r="602" spans="1:65" s="14" customFormat="1" ht="10.199999999999999">
      <c r="B602" s="179"/>
      <c r="D602" s="163" t="s">
        <v>336</v>
      </c>
      <c r="E602" s="180" t="s">
        <v>1</v>
      </c>
      <c r="F602" s="181" t="s">
        <v>824</v>
      </c>
      <c r="H602" s="182">
        <v>12</v>
      </c>
      <c r="I602" s="183"/>
      <c r="L602" s="179"/>
      <c r="M602" s="184"/>
      <c r="N602" s="185"/>
      <c r="O602" s="185"/>
      <c r="P602" s="185"/>
      <c r="Q602" s="185"/>
      <c r="R602" s="185"/>
      <c r="S602" s="185"/>
      <c r="T602" s="186"/>
      <c r="AT602" s="180" t="s">
        <v>336</v>
      </c>
      <c r="AU602" s="180" t="s">
        <v>213</v>
      </c>
      <c r="AV602" s="14" t="s">
        <v>90</v>
      </c>
      <c r="AW602" s="14" t="s">
        <v>36</v>
      </c>
      <c r="AX602" s="14" t="s">
        <v>81</v>
      </c>
      <c r="AY602" s="180" t="s">
        <v>199</v>
      </c>
    </row>
    <row r="603" spans="1:65" s="13" customFormat="1" ht="10.199999999999999">
      <c r="B603" s="172"/>
      <c r="D603" s="163" t="s">
        <v>336</v>
      </c>
      <c r="E603" s="173" t="s">
        <v>1</v>
      </c>
      <c r="F603" s="174" t="s">
        <v>392</v>
      </c>
      <c r="H603" s="173" t="s">
        <v>1</v>
      </c>
      <c r="I603" s="175"/>
      <c r="L603" s="172"/>
      <c r="M603" s="176"/>
      <c r="N603" s="177"/>
      <c r="O603" s="177"/>
      <c r="P603" s="177"/>
      <c r="Q603" s="177"/>
      <c r="R603" s="177"/>
      <c r="S603" s="177"/>
      <c r="T603" s="178"/>
      <c r="AT603" s="173" t="s">
        <v>336</v>
      </c>
      <c r="AU603" s="173" t="s">
        <v>213</v>
      </c>
      <c r="AV603" s="13" t="s">
        <v>88</v>
      </c>
      <c r="AW603" s="13" t="s">
        <v>36</v>
      </c>
      <c r="AX603" s="13" t="s">
        <v>81</v>
      </c>
      <c r="AY603" s="173" t="s">
        <v>199</v>
      </c>
    </row>
    <row r="604" spans="1:65" s="14" customFormat="1" ht="10.199999999999999">
      <c r="B604" s="179"/>
      <c r="D604" s="163" t="s">
        <v>336</v>
      </c>
      <c r="E604" s="180" t="s">
        <v>1</v>
      </c>
      <c r="F604" s="181" t="s">
        <v>213</v>
      </c>
      <c r="H604" s="182">
        <v>3</v>
      </c>
      <c r="I604" s="183"/>
      <c r="L604" s="179"/>
      <c r="M604" s="184"/>
      <c r="N604" s="185"/>
      <c r="O604" s="185"/>
      <c r="P604" s="185"/>
      <c r="Q604" s="185"/>
      <c r="R604" s="185"/>
      <c r="S604" s="185"/>
      <c r="T604" s="186"/>
      <c r="AT604" s="180" t="s">
        <v>336</v>
      </c>
      <c r="AU604" s="180" t="s">
        <v>213</v>
      </c>
      <c r="AV604" s="14" t="s">
        <v>90</v>
      </c>
      <c r="AW604" s="14" t="s">
        <v>36</v>
      </c>
      <c r="AX604" s="14" t="s">
        <v>81</v>
      </c>
      <c r="AY604" s="180" t="s">
        <v>199</v>
      </c>
    </row>
    <row r="605" spans="1:65" s="15" customFormat="1" ht="10.199999999999999">
      <c r="B605" s="187"/>
      <c r="D605" s="163" t="s">
        <v>336</v>
      </c>
      <c r="E605" s="188" t="s">
        <v>1</v>
      </c>
      <c r="F605" s="189" t="s">
        <v>339</v>
      </c>
      <c r="H605" s="190">
        <v>25</v>
      </c>
      <c r="I605" s="191"/>
      <c r="L605" s="187"/>
      <c r="M605" s="192"/>
      <c r="N605" s="193"/>
      <c r="O605" s="193"/>
      <c r="P605" s="193"/>
      <c r="Q605" s="193"/>
      <c r="R605" s="193"/>
      <c r="S605" s="193"/>
      <c r="T605" s="194"/>
      <c r="AT605" s="188" t="s">
        <v>336</v>
      </c>
      <c r="AU605" s="188" t="s">
        <v>213</v>
      </c>
      <c r="AV605" s="15" t="s">
        <v>198</v>
      </c>
      <c r="AW605" s="15" t="s">
        <v>36</v>
      </c>
      <c r="AX605" s="15" t="s">
        <v>88</v>
      </c>
      <c r="AY605" s="188" t="s">
        <v>199</v>
      </c>
    </row>
    <row r="606" spans="1:65" s="2" customFormat="1" ht="24.15" customHeight="1">
      <c r="A606" s="33"/>
      <c r="B606" s="149"/>
      <c r="C606" s="150" t="s">
        <v>825</v>
      </c>
      <c r="D606" s="150" t="s">
        <v>202</v>
      </c>
      <c r="E606" s="151" t="s">
        <v>826</v>
      </c>
      <c r="F606" s="152" t="s">
        <v>827</v>
      </c>
      <c r="G606" s="153" t="s">
        <v>376</v>
      </c>
      <c r="H606" s="154">
        <v>25</v>
      </c>
      <c r="I606" s="155"/>
      <c r="J606" s="156">
        <f>ROUND(I606*H606,2)</f>
        <v>0</v>
      </c>
      <c r="K606" s="152" t="s">
        <v>333</v>
      </c>
      <c r="L606" s="34"/>
      <c r="M606" s="157" t="s">
        <v>1</v>
      </c>
      <c r="N606" s="158" t="s">
        <v>46</v>
      </c>
      <c r="O606" s="59"/>
      <c r="P606" s="159">
        <f>O606*H606</f>
        <v>0</v>
      </c>
      <c r="Q606" s="159">
        <v>2.63E-3</v>
      </c>
      <c r="R606" s="159">
        <f>Q606*H606</f>
        <v>6.5750000000000003E-2</v>
      </c>
      <c r="S606" s="159">
        <v>0</v>
      </c>
      <c r="T606" s="160">
        <f>S606*H606</f>
        <v>0</v>
      </c>
      <c r="U606" s="33"/>
      <c r="V606" s="33"/>
      <c r="W606" s="33"/>
      <c r="X606" s="33"/>
      <c r="Y606" s="33"/>
      <c r="Z606" s="33"/>
      <c r="AA606" s="33"/>
      <c r="AB606" s="33"/>
      <c r="AC606" s="33"/>
      <c r="AD606" s="33"/>
      <c r="AE606" s="33"/>
      <c r="AR606" s="161" t="s">
        <v>198</v>
      </c>
      <c r="AT606" s="161" t="s">
        <v>202</v>
      </c>
      <c r="AU606" s="161" t="s">
        <v>213</v>
      </c>
      <c r="AY606" s="18" t="s">
        <v>199</v>
      </c>
      <c r="BE606" s="162">
        <f>IF(N606="základní",J606,0)</f>
        <v>0</v>
      </c>
      <c r="BF606" s="162">
        <f>IF(N606="snížená",J606,0)</f>
        <v>0</v>
      </c>
      <c r="BG606" s="162">
        <f>IF(N606="zákl. přenesená",J606,0)</f>
        <v>0</v>
      </c>
      <c r="BH606" s="162">
        <f>IF(N606="sníž. přenesená",J606,0)</f>
        <v>0</v>
      </c>
      <c r="BI606" s="162">
        <f>IF(N606="nulová",J606,0)</f>
        <v>0</v>
      </c>
      <c r="BJ606" s="18" t="s">
        <v>88</v>
      </c>
      <c r="BK606" s="162">
        <f>ROUND(I606*H606,2)</f>
        <v>0</v>
      </c>
      <c r="BL606" s="18" t="s">
        <v>198</v>
      </c>
      <c r="BM606" s="161" t="s">
        <v>828</v>
      </c>
    </row>
    <row r="607" spans="1:65" s="2" customFormat="1" ht="28.8">
      <c r="A607" s="33"/>
      <c r="B607" s="34"/>
      <c r="C607" s="33"/>
      <c r="D607" s="163" t="s">
        <v>207</v>
      </c>
      <c r="E607" s="33"/>
      <c r="F607" s="164" t="s">
        <v>829</v>
      </c>
      <c r="G607" s="33"/>
      <c r="H607" s="33"/>
      <c r="I607" s="165"/>
      <c r="J607" s="33"/>
      <c r="K607" s="33"/>
      <c r="L607" s="34"/>
      <c r="M607" s="166"/>
      <c r="N607" s="167"/>
      <c r="O607" s="59"/>
      <c r="P607" s="59"/>
      <c r="Q607" s="59"/>
      <c r="R607" s="59"/>
      <c r="S607" s="59"/>
      <c r="T607" s="60"/>
      <c r="U607" s="33"/>
      <c r="V607" s="33"/>
      <c r="W607" s="33"/>
      <c r="X607" s="33"/>
      <c r="Y607" s="33"/>
      <c r="Z607" s="33"/>
      <c r="AA607" s="33"/>
      <c r="AB607" s="33"/>
      <c r="AC607" s="33"/>
      <c r="AD607" s="33"/>
      <c r="AE607" s="33"/>
      <c r="AT607" s="18" t="s">
        <v>207</v>
      </c>
      <c r="AU607" s="18" t="s">
        <v>213</v>
      </c>
    </row>
    <row r="608" spans="1:65" s="2" customFormat="1" ht="16.5" customHeight="1">
      <c r="A608" s="33"/>
      <c r="B608" s="149"/>
      <c r="C608" s="150" t="s">
        <v>830</v>
      </c>
      <c r="D608" s="150" t="s">
        <v>202</v>
      </c>
      <c r="E608" s="151" t="s">
        <v>831</v>
      </c>
      <c r="F608" s="152" t="s">
        <v>832</v>
      </c>
      <c r="G608" s="153" t="s">
        <v>376</v>
      </c>
      <c r="H608" s="154">
        <v>4</v>
      </c>
      <c r="I608" s="155"/>
      <c r="J608" s="156">
        <f>ROUND(I608*H608,2)</f>
        <v>0</v>
      </c>
      <c r="K608" s="152" t="s">
        <v>333</v>
      </c>
      <c r="L608" s="34"/>
      <c r="M608" s="157" t="s">
        <v>1</v>
      </c>
      <c r="N608" s="158" t="s">
        <v>46</v>
      </c>
      <c r="O608" s="59"/>
      <c r="P608" s="159">
        <f>O608*H608</f>
        <v>0</v>
      </c>
      <c r="Q608" s="159">
        <v>0</v>
      </c>
      <c r="R608" s="159">
        <f>Q608*H608</f>
        <v>0</v>
      </c>
      <c r="S608" s="159">
        <v>3.6999999999999998E-2</v>
      </c>
      <c r="T608" s="160">
        <f>S608*H608</f>
        <v>0.14799999999999999</v>
      </c>
      <c r="U608" s="33"/>
      <c r="V608" s="33"/>
      <c r="W608" s="33"/>
      <c r="X608" s="33"/>
      <c r="Y608" s="33"/>
      <c r="Z608" s="33"/>
      <c r="AA608" s="33"/>
      <c r="AB608" s="33"/>
      <c r="AC608" s="33"/>
      <c r="AD608" s="33"/>
      <c r="AE608" s="33"/>
      <c r="AR608" s="161" t="s">
        <v>198</v>
      </c>
      <c r="AT608" s="161" t="s">
        <v>202</v>
      </c>
      <c r="AU608" s="161" t="s">
        <v>213</v>
      </c>
      <c r="AY608" s="18" t="s">
        <v>199</v>
      </c>
      <c r="BE608" s="162">
        <f>IF(N608="základní",J608,0)</f>
        <v>0</v>
      </c>
      <c r="BF608" s="162">
        <f>IF(N608="snížená",J608,0)</f>
        <v>0</v>
      </c>
      <c r="BG608" s="162">
        <f>IF(N608="zákl. přenesená",J608,0)</f>
        <v>0</v>
      </c>
      <c r="BH608" s="162">
        <f>IF(N608="sníž. přenesená",J608,0)</f>
        <v>0</v>
      </c>
      <c r="BI608" s="162">
        <f>IF(N608="nulová",J608,0)</f>
        <v>0</v>
      </c>
      <c r="BJ608" s="18" t="s">
        <v>88</v>
      </c>
      <c r="BK608" s="162">
        <f>ROUND(I608*H608,2)</f>
        <v>0</v>
      </c>
      <c r="BL608" s="18" t="s">
        <v>198</v>
      </c>
      <c r="BM608" s="161" t="s">
        <v>833</v>
      </c>
    </row>
    <row r="609" spans="1:65" s="2" customFormat="1" ht="19.2">
      <c r="A609" s="33"/>
      <c r="B609" s="34"/>
      <c r="C609" s="33"/>
      <c r="D609" s="163" t="s">
        <v>207</v>
      </c>
      <c r="E609" s="33"/>
      <c r="F609" s="164" t="s">
        <v>834</v>
      </c>
      <c r="G609" s="33"/>
      <c r="H609" s="33"/>
      <c r="I609" s="165"/>
      <c r="J609" s="33"/>
      <c r="K609" s="33"/>
      <c r="L609" s="34"/>
      <c r="M609" s="166"/>
      <c r="N609" s="167"/>
      <c r="O609" s="59"/>
      <c r="P609" s="59"/>
      <c r="Q609" s="59"/>
      <c r="R609" s="59"/>
      <c r="S609" s="59"/>
      <c r="T609" s="60"/>
      <c r="U609" s="33"/>
      <c r="V609" s="33"/>
      <c r="W609" s="33"/>
      <c r="X609" s="33"/>
      <c r="Y609" s="33"/>
      <c r="Z609" s="33"/>
      <c r="AA609" s="33"/>
      <c r="AB609" s="33"/>
      <c r="AC609" s="33"/>
      <c r="AD609" s="33"/>
      <c r="AE609" s="33"/>
      <c r="AT609" s="18" t="s">
        <v>207</v>
      </c>
      <c r="AU609" s="18" t="s">
        <v>213</v>
      </c>
    </row>
    <row r="610" spans="1:65" s="13" customFormat="1" ht="10.199999999999999">
      <c r="B610" s="172"/>
      <c r="D610" s="163" t="s">
        <v>336</v>
      </c>
      <c r="E610" s="173" t="s">
        <v>1</v>
      </c>
      <c r="F610" s="174" t="s">
        <v>789</v>
      </c>
      <c r="H610" s="173" t="s">
        <v>1</v>
      </c>
      <c r="I610" s="175"/>
      <c r="L610" s="172"/>
      <c r="M610" s="176"/>
      <c r="N610" s="177"/>
      <c r="O610" s="177"/>
      <c r="P610" s="177"/>
      <c r="Q610" s="177"/>
      <c r="R610" s="177"/>
      <c r="S610" s="177"/>
      <c r="T610" s="178"/>
      <c r="AT610" s="173" t="s">
        <v>336</v>
      </c>
      <c r="AU610" s="173" t="s">
        <v>213</v>
      </c>
      <c r="AV610" s="13" t="s">
        <v>88</v>
      </c>
      <c r="AW610" s="13" t="s">
        <v>36</v>
      </c>
      <c r="AX610" s="13" t="s">
        <v>81</v>
      </c>
      <c r="AY610" s="173" t="s">
        <v>199</v>
      </c>
    </row>
    <row r="611" spans="1:65" s="14" customFormat="1" ht="10.199999999999999">
      <c r="B611" s="179"/>
      <c r="D611" s="163" t="s">
        <v>336</v>
      </c>
      <c r="E611" s="180" t="s">
        <v>1</v>
      </c>
      <c r="F611" s="181" t="s">
        <v>198</v>
      </c>
      <c r="H611" s="182">
        <v>4</v>
      </c>
      <c r="I611" s="183"/>
      <c r="L611" s="179"/>
      <c r="M611" s="184"/>
      <c r="N611" s="185"/>
      <c r="O611" s="185"/>
      <c r="P611" s="185"/>
      <c r="Q611" s="185"/>
      <c r="R611" s="185"/>
      <c r="S611" s="185"/>
      <c r="T611" s="186"/>
      <c r="AT611" s="180" t="s">
        <v>336</v>
      </c>
      <c r="AU611" s="180" t="s">
        <v>213</v>
      </c>
      <c r="AV611" s="14" t="s">
        <v>90</v>
      </c>
      <c r="AW611" s="14" t="s">
        <v>36</v>
      </c>
      <c r="AX611" s="14" t="s">
        <v>81</v>
      </c>
      <c r="AY611" s="180" t="s">
        <v>199</v>
      </c>
    </row>
    <row r="612" spans="1:65" s="15" customFormat="1" ht="10.199999999999999">
      <c r="B612" s="187"/>
      <c r="D612" s="163" t="s">
        <v>336</v>
      </c>
      <c r="E612" s="188" t="s">
        <v>1</v>
      </c>
      <c r="F612" s="189" t="s">
        <v>339</v>
      </c>
      <c r="H612" s="190">
        <v>4</v>
      </c>
      <c r="I612" s="191"/>
      <c r="L612" s="187"/>
      <c r="M612" s="192"/>
      <c r="N612" s="193"/>
      <c r="O612" s="193"/>
      <c r="P612" s="193"/>
      <c r="Q612" s="193"/>
      <c r="R612" s="193"/>
      <c r="S612" s="193"/>
      <c r="T612" s="194"/>
      <c r="AT612" s="188" t="s">
        <v>336</v>
      </c>
      <c r="AU612" s="188" t="s">
        <v>213</v>
      </c>
      <c r="AV612" s="15" t="s">
        <v>198</v>
      </c>
      <c r="AW612" s="15" t="s">
        <v>36</v>
      </c>
      <c r="AX612" s="15" t="s">
        <v>88</v>
      </c>
      <c r="AY612" s="188" t="s">
        <v>199</v>
      </c>
    </row>
    <row r="613" spans="1:65" s="2" customFormat="1" ht="24.15" customHeight="1">
      <c r="A613" s="33"/>
      <c r="B613" s="149"/>
      <c r="C613" s="150" t="s">
        <v>835</v>
      </c>
      <c r="D613" s="150" t="s">
        <v>202</v>
      </c>
      <c r="E613" s="151" t="s">
        <v>836</v>
      </c>
      <c r="F613" s="152" t="s">
        <v>837</v>
      </c>
      <c r="G613" s="153" t="s">
        <v>529</v>
      </c>
      <c r="H613" s="154">
        <v>25</v>
      </c>
      <c r="I613" s="155"/>
      <c r="J613" s="156">
        <f>ROUND(I613*H613,2)</f>
        <v>0</v>
      </c>
      <c r="K613" s="152" t="s">
        <v>333</v>
      </c>
      <c r="L613" s="34"/>
      <c r="M613" s="157" t="s">
        <v>1</v>
      </c>
      <c r="N613" s="158" t="s">
        <v>46</v>
      </c>
      <c r="O613" s="59"/>
      <c r="P613" s="159">
        <f>O613*H613</f>
        <v>0</v>
      </c>
      <c r="Q613" s="159">
        <v>0</v>
      </c>
      <c r="R613" s="159">
        <f>Q613*H613</f>
        <v>0</v>
      </c>
      <c r="S613" s="159">
        <v>8.9999999999999993E-3</v>
      </c>
      <c r="T613" s="160">
        <f>S613*H613</f>
        <v>0.22499999999999998</v>
      </c>
      <c r="U613" s="33"/>
      <c r="V613" s="33"/>
      <c r="W613" s="33"/>
      <c r="X613" s="33"/>
      <c r="Y613" s="33"/>
      <c r="Z613" s="33"/>
      <c r="AA613" s="33"/>
      <c r="AB613" s="33"/>
      <c r="AC613" s="33"/>
      <c r="AD613" s="33"/>
      <c r="AE613" s="33"/>
      <c r="AR613" s="161" t="s">
        <v>198</v>
      </c>
      <c r="AT613" s="161" t="s">
        <v>202</v>
      </c>
      <c r="AU613" s="161" t="s">
        <v>213</v>
      </c>
      <c r="AY613" s="18" t="s">
        <v>199</v>
      </c>
      <c r="BE613" s="162">
        <f>IF(N613="základní",J613,0)</f>
        <v>0</v>
      </c>
      <c r="BF613" s="162">
        <f>IF(N613="snížená",J613,0)</f>
        <v>0</v>
      </c>
      <c r="BG613" s="162">
        <f>IF(N613="zákl. přenesená",J613,0)</f>
        <v>0</v>
      </c>
      <c r="BH613" s="162">
        <f>IF(N613="sníž. přenesená",J613,0)</f>
        <v>0</v>
      </c>
      <c r="BI613" s="162">
        <f>IF(N613="nulová",J613,0)</f>
        <v>0</v>
      </c>
      <c r="BJ613" s="18" t="s">
        <v>88</v>
      </c>
      <c r="BK613" s="162">
        <f>ROUND(I613*H613,2)</f>
        <v>0</v>
      </c>
      <c r="BL613" s="18" t="s">
        <v>198</v>
      </c>
      <c r="BM613" s="161" t="s">
        <v>838</v>
      </c>
    </row>
    <row r="614" spans="1:65" s="2" customFormat="1" ht="28.8">
      <c r="A614" s="33"/>
      <c r="B614" s="34"/>
      <c r="C614" s="33"/>
      <c r="D614" s="163" t="s">
        <v>207</v>
      </c>
      <c r="E614" s="33"/>
      <c r="F614" s="164" t="s">
        <v>839</v>
      </c>
      <c r="G614" s="33"/>
      <c r="H614" s="33"/>
      <c r="I614" s="165"/>
      <c r="J614" s="33"/>
      <c r="K614" s="33"/>
      <c r="L614" s="34"/>
      <c r="M614" s="166"/>
      <c r="N614" s="167"/>
      <c r="O614" s="59"/>
      <c r="P614" s="59"/>
      <c r="Q614" s="59"/>
      <c r="R614" s="59"/>
      <c r="S614" s="59"/>
      <c r="T614" s="60"/>
      <c r="U614" s="33"/>
      <c r="V614" s="33"/>
      <c r="W614" s="33"/>
      <c r="X614" s="33"/>
      <c r="Y614" s="33"/>
      <c r="Z614" s="33"/>
      <c r="AA614" s="33"/>
      <c r="AB614" s="33"/>
      <c r="AC614" s="33"/>
      <c r="AD614" s="33"/>
      <c r="AE614" s="33"/>
      <c r="AT614" s="18" t="s">
        <v>207</v>
      </c>
      <c r="AU614" s="18" t="s">
        <v>213</v>
      </c>
    </row>
    <row r="615" spans="1:65" s="2" customFormat="1" ht="21.75" customHeight="1">
      <c r="A615" s="33"/>
      <c r="B615" s="149"/>
      <c r="C615" s="150" t="s">
        <v>840</v>
      </c>
      <c r="D615" s="150" t="s">
        <v>202</v>
      </c>
      <c r="E615" s="151" t="s">
        <v>841</v>
      </c>
      <c r="F615" s="152" t="s">
        <v>842</v>
      </c>
      <c r="G615" s="153" t="s">
        <v>376</v>
      </c>
      <c r="H615" s="154">
        <v>47.6</v>
      </c>
      <c r="I615" s="155"/>
      <c r="J615" s="156">
        <f>ROUND(I615*H615,2)</f>
        <v>0</v>
      </c>
      <c r="K615" s="152" t="s">
        <v>333</v>
      </c>
      <c r="L615" s="34"/>
      <c r="M615" s="157" t="s">
        <v>1</v>
      </c>
      <c r="N615" s="158" t="s">
        <v>46</v>
      </c>
      <c r="O615" s="59"/>
      <c r="P615" s="159">
        <f>O615*H615</f>
        <v>0</v>
      </c>
      <c r="Q615" s="159">
        <v>0</v>
      </c>
      <c r="R615" s="159">
        <f>Q615*H615</f>
        <v>0</v>
      </c>
      <c r="S615" s="159">
        <v>0.01</v>
      </c>
      <c r="T615" s="160">
        <f>S615*H615</f>
        <v>0.47600000000000003</v>
      </c>
      <c r="U615" s="33"/>
      <c r="V615" s="33"/>
      <c r="W615" s="33"/>
      <c r="X615" s="33"/>
      <c r="Y615" s="33"/>
      <c r="Z615" s="33"/>
      <c r="AA615" s="33"/>
      <c r="AB615" s="33"/>
      <c r="AC615" s="33"/>
      <c r="AD615" s="33"/>
      <c r="AE615" s="33"/>
      <c r="AR615" s="161" t="s">
        <v>198</v>
      </c>
      <c r="AT615" s="161" t="s">
        <v>202</v>
      </c>
      <c r="AU615" s="161" t="s">
        <v>213</v>
      </c>
      <c r="AY615" s="18" t="s">
        <v>199</v>
      </c>
      <c r="BE615" s="162">
        <f>IF(N615="základní",J615,0)</f>
        <v>0</v>
      </c>
      <c r="BF615" s="162">
        <f>IF(N615="snížená",J615,0)</f>
        <v>0</v>
      </c>
      <c r="BG615" s="162">
        <f>IF(N615="zákl. přenesená",J615,0)</f>
        <v>0</v>
      </c>
      <c r="BH615" s="162">
        <f>IF(N615="sníž. přenesená",J615,0)</f>
        <v>0</v>
      </c>
      <c r="BI615" s="162">
        <f>IF(N615="nulová",J615,0)</f>
        <v>0</v>
      </c>
      <c r="BJ615" s="18" t="s">
        <v>88</v>
      </c>
      <c r="BK615" s="162">
        <f>ROUND(I615*H615,2)</f>
        <v>0</v>
      </c>
      <c r="BL615" s="18" t="s">
        <v>198</v>
      </c>
      <c r="BM615" s="161" t="s">
        <v>843</v>
      </c>
    </row>
    <row r="616" spans="1:65" s="2" customFormat="1" ht="19.2">
      <c r="A616" s="33"/>
      <c r="B616" s="34"/>
      <c r="C616" s="33"/>
      <c r="D616" s="163" t="s">
        <v>207</v>
      </c>
      <c r="E616" s="33"/>
      <c r="F616" s="164" t="s">
        <v>844</v>
      </c>
      <c r="G616" s="33"/>
      <c r="H616" s="33"/>
      <c r="I616" s="165"/>
      <c r="J616" s="33"/>
      <c r="K616" s="33"/>
      <c r="L616" s="34"/>
      <c r="M616" s="166"/>
      <c r="N616" s="167"/>
      <c r="O616" s="59"/>
      <c r="P616" s="59"/>
      <c r="Q616" s="59"/>
      <c r="R616" s="59"/>
      <c r="S616" s="59"/>
      <c r="T616" s="60"/>
      <c r="U616" s="33"/>
      <c r="V616" s="33"/>
      <c r="W616" s="33"/>
      <c r="X616" s="33"/>
      <c r="Y616" s="33"/>
      <c r="Z616" s="33"/>
      <c r="AA616" s="33"/>
      <c r="AB616" s="33"/>
      <c r="AC616" s="33"/>
      <c r="AD616" s="33"/>
      <c r="AE616" s="33"/>
      <c r="AT616" s="18" t="s">
        <v>207</v>
      </c>
      <c r="AU616" s="18" t="s">
        <v>213</v>
      </c>
    </row>
    <row r="617" spans="1:65" s="13" customFormat="1" ht="10.199999999999999">
      <c r="B617" s="172"/>
      <c r="D617" s="163" t="s">
        <v>336</v>
      </c>
      <c r="E617" s="173" t="s">
        <v>1</v>
      </c>
      <c r="F617" s="174" t="s">
        <v>845</v>
      </c>
      <c r="H617" s="173" t="s">
        <v>1</v>
      </c>
      <c r="I617" s="175"/>
      <c r="L617" s="172"/>
      <c r="M617" s="176"/>
      <c r="N617" s="177"/>
      <c r="O617" s="177"/>
      <c r="P617" s="177"/>
      <c r="Q617" s="177"/>
      <c r="R617" s="177"/>
      <c r="S617" s="177"/>
      <c r="T617" s="178"/>
      <c r="AT617" s="173" t="s">
        <v>336</v>
      </c>
      <c r="AU617" s="173" t="s">
        <v>213</v>
      </c>
      <c r="AV617" s="13" t="s">
        <v>88</v>
      </c>
      <c r="AW617" s="13" t="s">
        <v>36</v>
      </c>
      <c r="AX617" s="13" t="s">
        <v>81</v>
      </c>
      <c r="AY617" s="173" t="s">
        <v>199</v>
      </c>
    </row>
    <row r="618" spans="1:65" s="13" customFormat="1" ht="10.199999999999999">
      <c r="B618" s="172"/>
      <c r="D618" s="163" t="s">
        <v>336</v>
      </c>
      <c r="E618" s="173" t="s">
        <v>1</v>
      </c>
      <c r="F618" s="174" t="s">
        <v>771</v>
      </c>
      <c r="H618" s="173" t="s">
        <v>1</v>
      </c>
      <c r="I618" s="175"/>
      <c r="L618" s="172"/>
      <c r="M618" s="176"/>
      <c r="N618" s="177"/>
      <c r="O618" s="177"/>
      <c r="P618" s="177"/>
      <c r="Q618" s="177"/>
      <c r="R618" s="177"/>
      <c r="S618" s="177"/>
      <c r="T618" s="178"/>
      <c r="AT618" s="173" t="s">
        <v>336</v>
      </c>
      <c r="AU618" s="173" t="s">
        <v>213</v>
      </c>
      <c r="AV618" s="13" t="s">
        <v>88</v>
      </c>
      <c r="AW618" s="13" t="s">
        <v>36</v>
      </c>
      <c r="AX618" s="13" t="s">
        <v>81</v>
      </c>
      <c r="AY618" s="173" t="s">
        <v>199</v>
      </c>
    </row>
    <row r="619" spans="1:65" s="14" customFormat="1" ht="10.199999999999999">
      <c r="B619" s="179"/>
      <c r="D619" s="163" t="s">
        <v>336</v>
      </c>
      <c r="E619" s="180" t="s">
        <v>1</v>
      </c>
      <c r="F619" s="181" t="s">
        <v>846</v>
      </c>
      <c r="H619" s="182">
        <v>26.4</v>
      </c>
      <c r="I619" s="183"/>
      <c r="L619" s="179"/>
      <c r="M619" s="184"/>
      <c r="N619" s="185"/>
      <c r="O619" s="185"/>
      <c r="P619" s="185"/>
      <c r="Q619" s="185"/>
      <c r="R619" s="185"/>
      <c r="S619" s="185"/>
      <c r="T619" s="186"/>
      <c r="AT619" s="180" t="s">
        <v>336</v>
      </c>
      <c r="AU619" s="180" t="s">
        <v>213</v>
      </c>
      <c r="AV619" s="14" t="s">
        <v>90</v>
      </c>
      <c r="AW619" s="14" t="s">
        <v>36</v>
      </c>
      <c r="AX619" s="14" t="s">
        <v>81</v>
      </c>
      <c r="AY619" s="180" t="s">
        <v>199</v>
      </c>
    </row>
    <row r="620" spans="1:65" s="13" customFormat="1" ht="10.199999999999999">
      <c r="B620" s="172"/>
      <c r="D620" s="163" t="s">
        <v>336</v>
      </c>
      <c r="E620" s="173" t="s">
        <v>1</v>
      </c>
      <c r="F620" s="174" t="s">
        <v>476</v>
      </c>
      <c r="H620" s="173" t="s">
        <v>1</v>
      </c>
      <c r="I620" s="175"/>
      <c r="L620" s="172"/>
      <c r="M620" s="176"/>
      <c r="N620" s="177"/>
      <c r="O620" s="177"/>
      <c r="P620" s="177"/>
      <c r="Q620" s="177"/>
      <c r="R620" s="177"/>
      <c r="S620" s="177"/>
      <c r="T620" s="178"/>
      <c r="AT620" s="173" t="s">
        <v>336</v>
      </c>
      <c r="AU620" s="173" t="s">
        <v>213</v>
      </c>
      <c r="AV620" s="13" t="s">
        <v>88</v>
      </c>
      <c r="AW620" s="13" t="s">
        <v>36</v>
      </c>
      <c r="AX620" s="13" t="s">
        <v>81</v>
      </c>
      <c r="AY620" s="173" t="s">
        <v>199</v>
      </c>
    </row>
    <row r="621" spans="1:65" s="14" customFormat="1" ht="10.199999999999999">
      <c r="B621" s="179"/>
      <c r="D621" s="163" t="s">
        <v>336</v>
      </c>
      <c r="E621" s="180" t="s">
        <v>1</v>
      </c>
      <c r="F621" s="181" t="s">
        <v>847</v>
      </c>
      <c r="H621" s="182">
        <v>8</v>
      </c>
      <c r="I621" s="183"/>
      <c r="L621" s="179"/>
      <c r="M621" s="184"/>
      <c r="N621" s="185"/>
      <c r="O621" s="185"/>
      <c r="P621" s="185"/>
      <c r="Q621" s="185"/>
      <c r="R621" s="185"/>
      <c r="S621" s="185"/>
      <c r="T621" s="186"/>
      <c r="AT621" s="180" t="s">
        <v>336</v>
      </c>
      <c r="AU621" s="180" t="s">
        <v>213</v>
      </c>
      <c r="AV621" s="14" t="s">
        <v>90</v>
      </c>
      <c r="AW621" s="14" t="s">
        <v>36</v>
      </c>
      <c r="AX621" s="14" t="s">
        <v>81</v>
      </c>
      <c r="AY621" s="180" t="s">
        <v>199</v>
      </c>
    </row>
    <row r="622" spans="1:65" s="13" customFormat="1" ht="10.199999999999999">
      <c r="B622" s="172"/>
      <c r="D622" s="163" t="s">
        <v>336</v>
      </c>
      <c r="E622" s="173" t="s">
        <v>1</v>
      </c>
      <c r="F622" s="174" t="s">
        <v>583</v>
      </c>
      <c r="H622" s="173" t="s">
        <v>1</v>
      </c>
      <c r="I622" s="175"/>
      <c r="L622" s="172"/>
      <c r="M622" s="176"/>
      <c r="N622" s="177"/>
      <c r="O622" s="177"/>
      <c r="P622" s="177"/>
      <c r="Q622" s="177"/>
      <c r="R622" s="177"/>
      <c r="S622" s="177"/>
      <c r="T622" s="178"/>
      <c r="AT622" s="173" t="s">
        <v>336</v>
      </c>
      <c r="AU622" s="173" t="s">
        <v>213</v>
      </c>
      <c r="AV622" s="13" t="s">
        <v>88</v>
      </c>
      <c r="AW622" s="13" t="s">
        <v>36</v>
      </c>
      <c r="AX622" s="13" t="s">
        <v>81</v>
      </c>
      <c r="AY622" s="173" t="s">
        <v>199</v>
      </c>
    </row>
    <row r="623" spans="1:65" s="14" customFormat="1" ht="10.199999999999999">
      <c r="B623" s="179"/>
      <c r="D623" s="163" t="s">
        <v>336</v>
      </c>
      <c r="E623" s="180" t="s">
        <v>1</v>
      </c>
      <c r="F623" s="181" t="s">
        <v>848</v>
      </c>
      <c r="H623" s="182">
        <v>13.2</v>
      </c>
      <c r="I623" s="183"/>
      <c r="L623" s="179"/>
      <c r="M623" s="184"/>
      <c r="N623" s="185"/>
      <c r="O623" s="185"/>
      <c r="P623" s="185"/>
      <c r="Q623" s="185"/>
      <c r="R623" s="185"/>
      <c r="S623" s="185"/>
      <c r="T623" s="186"/>
      <c r="AT623" s="180" t="s">
        <v>336</v>
      </c>
      <c r="AU623" s="180" t="s">
        <v>213</v>
      </c>
      <c r="AV623" s="14" t="s">
        <v>90</v>
      </c>
      <c r="AW623" s="14" t="s">
        <v>36</v>
      </c>
      <c r="AX623" s="14" t="s">
        <v>81</v>
      </c>
      <c r="AY623" s="180" t="s">
        <v>199</v>
      </c>
    </row>
    <row r="624" spans="1:65" s="15" customFormat="1" ht="10.199999999999999">
      <c r="B624" s="187"/>
      <c r="D624" s="163" t="s">
        <v>336</v>
      </c>
      <c r="E624" s="188" t="s">
        <v>1</v>
      </c>
      <c r="F624" s="189" t="s">
        <v>339</v>
      </c>
      <c r="H624" s="190">
        <v>47.6</v>
      </c>
      <c r="I624" s="191"/>
      <c r="L624" s="187"/>
      <c r="M624" s="192"/>
      <c r="N624" s="193"/>
      <c r="O624" s="193"/>
      <c r="P624" s="193"/>
      <c r="Q624" s="193"/>
      <c r="R624" s="193"/>
      <c r="S624" s="193"/>
      <c r="T624" s="194"/>
      <c r="AT624" s="188" t="s">
        <v>336</v>
      </c>
      <c r="AU624" s="188" t="s">
        <v>213</v>
      </c>
      <c r="AV624" s="15" t="s">
        <v>198</v>
      </c>
      <c r="AW624" s="15" t="s">
        <v>36</v>
      </c>
      <c r="AX624" s="15" t="s">
        <v>88</v>
      </c>
      <c r="AY624" s="188" t="s">
        <v>199</v>
      </c>
    </row>
    <row r="625" spans="1:65" s="2" customFormat="1" ht="24.15" customHeight="1">
      <c r="A625" s="33"/>
      <c r="B625" s="149"/>
      <c r="C625" s="150" t="s">
        <v>849</v>
      </c>
      <c r="D625" s="150" t="s">
        <v>202</v>
      </c>
      <c r="E625" s="151" t="s">
        <v>850</v>
      </c>
      <c r="F625" s="152" t="s">
        <v>851</v>
      </c>
      <c r="G625" s="153" t="s">
        <v>376</v>
      </c>
      <c r="H625" s="154">
        <v>32.700000000000003</v>
      </c>
      <c r="I625" s="155"/>
      <c r="J625" s="156">
        <f>ROUND(I625*H625,2)</f>
        <v>0</v>
      </c>
      <c r="K625" s="152" t="s">
        <v>333</v>
      </c>
      <c r="L625" s="34"/>
      <c r="M625" s="157" t="s">
        <v>1</v>
      </c>
      <c r="N625" s="158" t="s">
        <v>46</v>
      </c>
      <c r="O625" s="59"/>
      <c r="P625" s="159">
        <f>O625*H625</f>
        <v>0</v>
      </c>
      <c r="Q625" s="159">
        <v>0</v>
      </c>
      <c r="R625" s="159">
        <f>Q625*H625</f>
        <v>0</v>
      </c>
      <c r="S625" s="159">
        <v>0</v>
      </c>
      <c r="T625" s="160">
        <f>S625*H625</f>
        <v>0</v>
      </c>
      <c r="U625" s="33"/>
      <c r="V625" s="33"/>
      <c r="W625" s="33"/>
      <c r="X625" s="33"/>
      <c r="Y625" s="33"/>
      <c r="Z625" s="33"/>
      <c r="AA625" s="33"/>
      <c r="AB625" s="33"/>
      <c r="AC625" s="33"/>
      <c r="AD625" s="33"/>
      <c r="AE625" s="33"/>
      <c r="AR625" s="161" t="s">
        <v>198</v>
      </c>
      <c r="AT625" s="161" t="s">
        <v>202</v>
      </c>
      <c r="AU625" s="161" t="s">
        <v>213</v>
      </c>
      <c r="AY625" s="18" t="s">
        <v>199</v>
      </c>
      <c r="BE625" s="162">
        <f>IF(N625="základní",J625,0)</f>
        <v>0</v>
      </c>
      <c r="BF625" s="162">
        <f>IF(N625="snížená",J625,0)</f>
        <v>0</v>
      </c>
      <c r="BG625" s="162">
        <f>IF(N625="zákl. přenesená",J625,0)</f>
        <v>0</v>
      </c>
      <c r="BH625" s="162">
        <f>IF(N625="sníž. přenesená",J625,0)</f>
        <v>0</v>
      </c>
      <c r="BI625" s="162">
        <f>IF(N625="nulová",J625,0)</f>
        <v>0</v>
      </c>
      <c r="BJ625" s="18" t="s">
        <v>88</v>
      </c>
      <c r="BK625" s="162">
        <f>ROUND(I625*H625,2)</f>
        <v>0</v>
      </c>
      <c r="BL625" s="18" t="s">
        <v>198</v>
      </c>
      <c r="BM625" s="161" t="s">
        <v>852</v>
      </c>
    </row>
    <row r="626" spans="1:65" s="2" customFormat="1" ht="19.2">
      <c r="A626" s="33"/>
      <c r="B626" s="34"/>
      <c r="C626" s="33"/>
      <c r="D626" s="163" t="s">
        <v>207</v>
      </c>
      <c r="E626" s="33"/>
      <c r="F626" s="164" t="s">
        <v>853</v>
      </c>
      <c r="G626" s="33"/>
      <c r="H626" s="33"/>
      <c r="I626" s="165"/>
      <c r="J626" s="33"/>
      <c r="K626" s="33"/>
      <c r="L626" s="34"/>
      <c r="M626" s="166"/>
      <c r="N626" s="167"/>
      <c r="O626" s="59"/>
      <c r="P626" s="59"/>
      <c r="Q626" s="59"/>
      <c r="R626" s="59"/>
      <c r="S626" s="59"/>
      <c r="T626" s="60"/>
      <c r="U626" s="33"/>
      <c r="V626" s="33"/>
      <c r="W626" s="33"/>
      <c r="X626" s="33"/>
      <c r="Y626" s="33"/>
      <c r="Z626" s="33"/>
      <c r="AA626" s="33"/>
      <c r="AB626" s="33"/>
      <c r="AC626" s="33"/>
      <c r="AD626" s="33"/>
      <c r="AE626" s="33"/>
      <c r="AT626" s="18" t="s">
        <v>207</v>
      </c>
      <c r="AU626" s="18" t="s">
        <v>213</v>
      </c>
    </row>
    <row r="627" spans="1:65" s="13" customFormat="1" ht="10.199999999999999">
      <c r="B627" s="172"/>
      <c r="D627" s="163" t="s">
        <v>336</v>
      </c>
      <c r="E627" s="173" t="s">
        <v>1</v>
      </c>
      <c r="F627" s="174" t="s">
        <v>854</v>
      </c>
      <c r="H627" s="173" t="s">
        <v>1</v>
      </c>
      <c r="I627" s="175"/>
      <c r="L627" s="172"/>
      <c r="M627" s="176"/>
      <c r="N627" s="177"/>
      <c r="O627" s="177"/>
      <c r="P627" s="177"/>
      <c r="Q627" s="177"/>
      <c r="R627" s="177"/>
      <c r="S627" s="177"/>
      <c r="T627" s="178"/>
      <c r="AT627" s="173" t="s">
        <v>336</v>
      </c>
      <c r="AU627" s="173" t="s">
        <v>213</v>
      </c>
      <c r="AV627" s="13" t="s">
        <v>88</v>
      </c>
      <c r="AW627" s="13" t="s">
        <v>36</v>
      </c>
      <c r="AX627" s="13" t="s">
        <v>81</v>
      </c>
      <c r="AY627" s="173" t="s">
        <v>199</v>
      </c>
    </row>
    <row r="628" spans="1:65" s="14" customFormat="1" ht="10.199999999999999">
      <c r="B628" s="179"/>
      <c r="D628" s="163" t="s">
        <v>336</v>
      </c>
      <c r="E628" s="180" t="s">
        <v>1</v>
      </c>
      <c r="F628" s="181" t="s">
        <v>855</v>
      </c>
      <c r="H628" s="182">
        <v>32.700000000000003</v>
      </c>
      <c r="I628" s="183"/>
      <c r="L628" s="179"/>
      <c r="M628" s="184"/>
      <c r="N628" s="185"/>
      <c r="O628" s="185"/>
      <c r="P628" s="185"/>
      <c r="Q628" s="185"/>
      <c r="R628" s="185"/>
      <c r="S628" s="185"/>
      <c r="T628" s="186"/>
      <c r="AT628" s="180" t="s">
        <v>336</v>
      </c>
      <c r="AU628" s="180" t="s">
        <v>213</v>
      </c>
      <c r="AV628" s="14" t="s">
        <v>90</v>
      </c>
      <c r="AW628" s="14" t="s">
        <v>36</v>
      </c>
      <c r="AX628" s="14" t="s">
        <v>81</v>
      </c>
      <c r="AY628" s="180" t="s">
        <v>199</v>
      </c>
    </row>
    <row r="629" spans="1:65" s="15" customFormat="1" ht="10.199999999999999">
      <c r="B629" s="187"/>
      <c r="D629" s="163" t="s">
        <v>336</v>
      </c>
      <c r="E629" s="188" t="s">
        <v>1</v>
      </c>
      <c r="F629" s="189" t="s">
        <v>339</v>
      </c>
      <c r="H629" s="190">
        <v>32.700000000000003</v>
      </c>
      <c r="I629" s="191"/>
      <c r="L629" s="187"/>
      <c r="M629" s="192"/>
      <c r="N629" s="193"/>
      <c r="O629" s="193"/>
      <c r="P629" s="193"/>
      <c r="Q629" s="193"/>
      <c r="R629" s="193"/>
      <c r="S629" s="193"/>
      <c r="T629" s="194"/>
      <c r="AT629" s="188" t="s">
        <v>336</v>
      </c>
      <c r="AU629" s="188" t="s">
        <v>213</v>
      </c>
      <c r="AV629" s="15" t="s">
        <v>198</v>
      </c>
      <c r="AW629" s="15" t="s">
        <v>36</v>
      </c>
      <c r="AX629" s="15" t="s">
        <v>88</v>
      </c>
      <c r="AY629" s="188" t="s">
        <v>199</v>
      </c>
    </row>
    <row r="630" spans="1:65" s="2" customFormat="1" ht="24.15" customHeight="1">
      <c r="A630" s="33"/>
      <c r="B630" s="149"/>
      <c r="C630" s="150" t="s">
        <v>856</v>
      </c>
      <c r="D630" s="150" t="s">
        <v>202</v>
      </c>
      <c r="E630" s="151" t="s">
        <v>857</v>
      </c>
      <c r="F630" s="152" t="s">
        <v>858</v>
      </c>
      <c r="G630" s="153" t="s">
        <v>376</v>
      </c>
      <c r="H630" s="154">
        <v>32.700000000000003</v>
      </c>
      <c r="I630" s="155"/>
      <c r="J630" s="156">
        <f>ROUND(I630*H630,2)</f>
        <v>0</v>
      </c>
      <c r="K630" s="152" t="s">
        <v>333</v>
      </c>
      <c r="L630" s="34"/>
      <c r="M630" s="157" t="s">
        <v>1</v>
      </c>
      <c r="N630" s="158" t="s">
        <v>46</v>
      </c>
      <c r="O630" s="59"/>
      <c r="P630" s="159">
        <f>O630*H630</f>
        <v>0</v>
      </c>
      <c r="Q630" s="159">
        <v>0</v>
      </c>
      <c r="R630" s="159">
        <f>Q630*H630</f>
        <v>0</v>
      </c>
      <c r="S630" s="159">
        <v>0</v>
      </c>
      <c r="T630" s="160">
        <f>S630*H630</f>
        <v>0</v>
      </c>
      <c r="U630" s="33"/>
      <c r="V630" s="33"/>
      <c r="W630" s="33"/>
      <c r="X630" s="33"/>
      <c r="Y630" s="33"/>
      <c r="Z630" s="33"/>
      <c r="AA630" s="33"/>
      <c r="AB630" s="33"/>
      <c r="AC630" s="33"/>
      <c r="AD630" s="33"/>
      <c r="AE630" s="33"/>
      <c r="AR630" s="161" t="s">
        <v>198</v>
      </c>
      <c r="AT630" s="161" t="s">
        <v>202</v>
      </c>
      <c r="AU630" s="161" t="s">
        <v>213</v>
      </c>
      <c r="AY630" s="18" t="s">
        <v>199</v>
      </c>
      <c r="BE630" s="162">
        <f>IF(N630="základní",J630,0)</f>
        <v>0</v>
      </c>
      <c r="BF630" s="162">
        <f>IF(N630="snížená",J630,0)</f>
        <v>0</v>
      </c>
      <c r="BG630" s="162">
        <f>IF(N630="zákl. přenesená",J630,0)</f>
        <v>0</v>
      </c>
      <c r="BH630" s="162">
        <f>IF(N630="sníž. přenesená",J630,0)</f>
        <v>0</v>
      </c>
      <c r="BI630" s="162">
        <f>IF(N630="nulová",J630,0)</f>
        <v>0</v>
      </c>
      <c r="BJ630" s="18" t="s">
        <v>88</v>
      </c>
      <c r="BK630" s="162">
        <f>ROUND(I630*H630,2)</f>
        <v>0</v>
      </c>
      <c r="BL630" s="18" t="s">
        <v>198</v>
      </c>
      <c r="BM630" s="161" t="s">
        <v>859</v>
      </c>
    </row>
    <row r="631" spans="1:65" s="2" customFormat="1" ht="19.2">
      <c r="A631" s="33"/>
      <c r="B631" s="34"/>
      <c r="C631" s="33"/>
      <c r="D631" s="163" t="s">
        <v>207</v>
      </c>
      <c r="E631" s="33"/>
      <c r="F631" s="164" t="s">
        <v>860</v>
      </c>
      <c r="G631" s="33"/>
      <c r="H631" s="33"/>
      <c r="I631" s="165"/>
      <c r="J631" s="33"/>
      <c r="K631" s="33"/>
      <c r="L631" s="34"/>
      <c r="M631" s="166"/>
      <c r="N631" s="167"/>
      <c r="O631" s="59"/>
      <c r="P631" s="59"/>
      <c r="Q631" s="59"/>
      <c r="R631" s="59"/>
      <c r="S631" s="59"/>
      <c r="T631" s="60"/>
      <c r="U631" s="33"/>
      <c r="V631" s="33"/>
      <c r="W631" s="33"/>
      <c r="X631" s="33"/>
      <c r="Y631" s="33"/>
      <c r="Z631" s="33"/>
      <c r="AA631" s="33"/>
      <c r="AB631" s="33"/>
      <c r="AC631" s="33"/>
      <c r="AD631" s="33"/>
      <c r="AE631" s="33"/>
      <c r="AT631" s="18" t="s">
        <v>207</v>
      </c>
      <c r="AU631" s="18" t="s">
        <v>213</v>
      </c>
    </row>
    <row r="632" spans="1:65" s="13" customFormat="1" ht="10.199999999999999">
      <c r="B632" s="172"/>
      <c r="D632" s="163" t="s">
        <v>336</v>
      </c>
      <c r="E632" s="173" t="s">
        <v>1</v>
      </c>
      <c r="F632" s="174" t="s">
        <v>578</v>
      </c>
      <c r="H632" s="173" t="s">
        <v>1</v>
      </c>
      <c r="I632" s="175"/>
      <c r="L632" s="172"/>
      <c r="M632" s="176"/>
      <c r="N632" s="177"/>
      <c r="O632" s="177"/>
      <c r="P632" s="177"/>
      <c r="Q632" s="177"/>
      <c r="R632" s="177"/>
      <c r="S632" s="177"/>
      <c r="T632" s="178"/>
      <c r="AT632" s="173" t="s">
        <v>336</v>
      </c>
      <c r="AU632" s="173" t="s">
        <v>213</v>
      </c>
      <c r="AV632" s="13" t="s">
        <v>88</v>
      </c>
      <c r="AW632" s="13" t="s">
        <v>36</v>
      </c>
      <c r="AX632" s="13" t="s">
        <v>81</v>
      </c>
      <c r="AY632" s="173" t="s">
        <v>199</v>
      </c>
    </row>
    <row r="633" spans="1:65" s="13" customFormat="1" ht="10.199999999999999">
      <c r="B633" s="172"/>
      <c r="D633" s="163" t="s">
        <v>336</v>
      </c>
      <c r="E633" s="173" t="s">
        <v>1</v>
      </c>
      <c r="F633" s="174" t="s">
        <v>579</v>
      </c>
      <c r="H633" s="173" t="s">
        <v>1</v>
      </c>
      <c r="I633" s="175"/>
      <c r="L633" s="172"/>
      <c r="M633" s="176"/>
      <c r="N633" s="177"/>
      <c r="O633" s="177"/>
      <c r="P633" s="177"/>
      <c r="Q633" s="177"/>
      <c r="R633" s="177"/>
      <c r="S633" s="177"/>
      <c r="T633" s="178"/>
      <c r="AT633" s="173" t="s">
        <v>336</v>
      </c>
      <c r="AU633" s="173" t="s">
        <v>213</v>
      </c>
      <c r="AV633" s="13" t="s">
        <v>88</v>
      </c>
      <c r="AW633" s="13" t="s">
        <v>36</v>
      </c>
      <c r="AX633" s="13" t="s">
        <v>81</v>
      </c>
      <c r="AY633" s="173" t="s">
        <v>199</v>
      </c>
    </row>
    <row r="634" spans="1:65" s="14" customFormat="1" ht="10.199999999999999">
      <c r="B634" s="179"/>
      <c r="D634" s="163" t="s">
        <v>336</v>
      </c>
      <c r="E634" s="180" t="s">
        <v>1</v>
      </c>
      <c r="F634" s="181" t="s">
        <v>861</v>
      </c>
      <c r="H634" s="182">
        <v>8.4</v>
      </c>
      <c r="I634" s="183"/>
      <c r="L634" s="179"/>
      <c r="M634" s="184"/>
      <c r="N634" s="185"/>
      <c r="O634" s="185"/>
      <c r="P634" s="185"/>
      <c r="Q634" s="185"/>
      <c r="R634" s="185"/>
      <c r="S634" s="185"/>
      <c r="T634" s="186"/>
      <c r="AT634" s="180" t="s">
        <v>336</v>
      </c>
      <c r="AU634" s="180" t="s">
        <v>213</v>
      </c>
      <c r="AV634" s="14" t="s">
        <v>90</v>
      </c>
      <c r="AW634" s="14" t="s">
        <v>36</v>
      </c>
      <c r="AX634" s="14" t="s">
        <v>81</v>
      </c>
      <c r="AY634" s="180" t="s">
        <v>199</v>
      </c>
    </row>
    <row r="635" spans="1:65" s="13" customFormat="1" ht="10.199999999999999">
      <c r="B635" s="172"/>
      <c r="D635" s="163" t="s">
        <v>336</v>
      </c>
      <c r="E635" s="173" t="s">
        <v>1</v>
      </c>
      <c r="F635" s="174" t="s">
        <v>581</v>
      </c>
      <c r="H635" s="173" t="s">
        <v>1</v>
      </c>
      <c r="I635" s="175"/>
      <c r="L635" s="172"/>
      <c r="M635" s="176"/>
      <c r="N635" s="177"/>
      <c r="O635" s="177"/>
      <c r="P635" s="177"/>
      <c r="Q635" s="177"/>
      <c r="R635" s="177"/>
      <c r="S635" s="177"/>
      <c r="T635" s="178"/>
      <c r="AT635" s="173" t="s">
        <v>336</v>
      </c>
      <c r="AU635" s="173" t="s">
        <v>213</v>
      </c>
      <c r="AV635" s="13" t="s">
        <v>88</v>
      </c>
      <c r="AW635" s="13" t="s">
        <v>36</v>
      </c>
      <c r="AX635" s="13" t="s">
        <v>81</v>
      </c>
      <c r="AY635" s="173" t="s">
        <v>199</v>
      </c>
    </row>
    <row r="636" spans="1:65" s="14" customFormat="1" ht="10.199999999999999">
      <c r="B636" s="179"/>
      <c r="D636" s="163" t="s">
        <v>336</v>
      </c>
      <c r="E636" s="180" t="s">
        <v>1</v>
      </c>
      <c r="F636" s="181" t="s">
        <v>862</v>
      </c>
      <c r="H636" s="182">
        <v>8.4</v>
      </c>
      <c r="I636" s="183"/>
      <c r="L636" s="179"/>
      <c r="M636" s="184"/>
      <c r="N636" s="185"/>
      <c r="O636" s="185"/>
      <c r="P636" s="185"/>
      <c r="Q636" s="185"/>
      <c r="R636" s="185"/>
      <c r="S636" s="185"/>
      <c r="T636" s="186"/>
      <c r="AT636" s="180" t="s">
        <v>336</v>
      </c>
      <c r="AU636" s="180" t="s">
        <v>213</v>
      </c>
      <c r="AV636" s="14" t="s">
        <v>90</v>
      </c>
      <c r="AW636" s="14" t="s">
        <v>36</v>
      </c>
      <c r="AX636" s="14" t="s">
        <v>81</v>
      </c>
      <c r="AY636" s="180" t="s">
        <v>199</v>
      </c>
    </row>
    <row r="637" spans="1:65" s="13" customFormat="1" ht="10.199999999999999">
      <c r="B637" s="172"/>
      <c r="D637" s="163" t="s">
        <v>336</v>
      </c>
      <c r="E637" s="173" t="s">
        <v>1</v>
      </c>
      <c r="F637" s="174" t="s">
        <v>476</v>
      </c>
      <c r="H637" s="173" t="s">
        <v>1</v>
      </c>
      <c r="I637" s="175"/>
      <c r="L637" s="172"/>
      <c r="M637" s="176"/>
      <c r="N637" s="177"/>
      <c r="O637" s="177"/>
      <c r="P637" s="177"/>
      <c r="Q637" s="177"/>
      <c r="R637" s="177"/>
      <c r="S637" s="177"/>
      <c r="T637" s="178"/>
      <c r="AT637" s="173" t="s">
        <v>336</v>
      </c>
      <c r="AU637" s="173" t="s">
        <v>213</v>
      </c>
      <c r="AV637" s="13" t="s">
        <v>88</v>
      </c>
      <c r="AW637" s="13" t="s">
        <v>36</v>
      </c>
      <c r="AX637" s="13" t="s">
        <v>81</v>
      </c>
      <c r="AY637" s="173" t="s">
        <v>199</v>
      </c>
    </row>
    <row r="638" spans="1:65" s="14" customFormat="1" ht="10.199999999999999">
      <c r="B638" s="179"/>
      <c r="D638" s="163" t="s">
        <v>336</v>
      </c>
      <c r="E638" s="180" t="s">
        <v>1</v>
      </c>
      <c r="F638" s="181" t="s">
        <v>863</v>
      </c>
      <c r="H638" s="182">
        <v>6</v>
      </c>
      <c r="I638" s="183"/>
      <c r="L638" s="179"/>
      <c r="M638" s="184"/>
      <c r="N638" s="185"/>
      <c r="O638" s="185"/>
      <c r="P638" s="185"/>
      <c r="Q638" s="185"/>
      <c r="R638" s="185"/>
      <c r="S638" s="185"/>
      <c r="T638" s="186"/>
      <c r="AT638" s="180" t="s">
        <v>336</v>
      </c>
      <c r="AU638" s="180" t="s">
        <v>213</v>
      </c>
      <c r="AV638" s="14" t="s">
        <v>90</v>
      </c>
      <c r="AW638" s="14" t="s">
        <v>36</v>
      </c>
      <c r="AX638" s="14" t="s">
        <v>81</v>
      </c>
      <c r="AY638" s="180" t="s">
        <v>199</v>
      </c>
    </row>
    <row r="639" spans="1:65" s="13" customFormat="1" ht="10.199999999999999">
      <c r="B639" s="172"/>
      <c r="D639" s="163" t="s">
        <v>336</v>
      </c>
      <c r="E639" s="173" t="s">
        <v>1</v>
      </c>
      <c r="F639" s="174" t="s">
        <v>583</v>
      </c>
      <c r="H639" s="173" t="s">
        <v>1</v>
      </c>
      <c r="I639" s="175"/>
      <c r="L639" s="172"/>
      <c r="M639" s="176"/>
      <c r="N639" s="177"/>
      <c r="O639" s="177"/>
      <c r="P639" s="177"/>
      <c r="Q639" s="177"/>
      <c r="R639" s="177"/>
      <c r="S639" s="177"/>
      <c r="T639" s="178"/>
      <c r="AT639" s="173" t="s">
        <v>336</v>
      </c>
      <c r="AU639" s="173" t="s">
        <v>213</v>
      </c>
      <c r="AV639" s="13" t="s">
        <v>88</v>
      </c>
      <c r="AW639" s="13" t="s">
        <v>36</v>
      </c>
      <c r="AX639" s="13" t="s">
        <v>81</v>
      </c>
      <c r="AY639" s="173" t="s">
        <v>199</v>
      </c>
    </row>
    <row r="640" spans="1:65" s="14" customFormat="1" ht="10.199999999999999">
      <c r="B640" s="179"/>
      <c r="D640" s="163" t="s">
        <v>336</v>
      </c>
      <c r="E640" s="180" t="s">
        <v>1</v>
      </c>
      <c r="F640" s="181" t="s">
        <v>864</v>
      </c>
      <c r="H640" s="182">
        <v>9.9</v>
      </c>
      <c r="I640" s="183"/>
      <c r="L640" s="179"/>
      <c r="M640" s="184"/>
      <c r="N640" s="185"/>
      <c r="O640" s="185"/>
      <c r="P640" s="185"/>
      <c r="Q640" s="185"/>
      <c r="R640" s="185"/>
      <c r="S640" s="185"/>
      <c r="T640" s="186"/>
      <c r="AT640" s="180" t="s">
        <v>336</v>
      </c>
      <c r="AU640" s="180" t="s">
        <v>213</v>
      </c>
      <c r="AV640" s="14" t="s">
        <v>90</v>
      </c>
      <c r="AW640" s="14" t="s">
        <v>36</v>
      </c>
      <c r="AX640" s="14" t="s">
        <v>81</v>
      </c>
      <c r="AY640" s="180" t="s">
        <v>199</v>
      </c>
    </row>
    <row r="641" spans="1:65" s="15" customFormat="1" ht="10.199999999999999">
      <c r="B641" s="187"/>
      <c r="D641" s="163" t="s">
        <v>336</v>
      </c>
      <c r="E641" s="188" t="s">
        <v>1</v>
      </c>
      <c r="F641" s="189" t="s">
        <v>339</v>
      </c>
      <c r="H641" s="190">
        <v>32.700000000000003</v>
      </c>
      <c r="I641" s="191"/>
      <c r="L641" s="187"/>
      <c r="M641" s="192"/>
      <c r="N641" s="193"/>
      <c r="O641" s="193"/>
      <c r="P641" s="193"/>
      <c r="Q641" s="193"/>
      <c r="R641" s="193"/>
      <c r="S641" s="193"/>
      <c r="T641" s="194"/>
      <c r="AT641" s="188" t="s">
        <v>336</v>
      </c>
      <c r="AU641" s="188" t="s">
        <v>213</v>
      </c>
      <c r="AV641" s="15" t="s">
        <v>198</v>
      </c>
      <c r="AW641" s="15" t="s">
        <v>36</v>
      </c>
      <c r="AX641" s="15" t="s">
        <v>88</v>
      </c>
      <c r="AY641" s="188" t="s">
        <v>199</v>
      </c>
    </row>
    <row r="642" spans="1:65" s="2" customFormat="1" ht="33" customHeight="1">
      <c r="A642" s="33"/>
      <c r="B642" s="149"/>
      <c r="C642" s="150" t="s">
        <v>865</v>
      </c>
      <c r="D642" s="150" t="s">
        <v>202</v>
      </c>
      <c r="E642" s="151" t="s">
        <v>866</v>
      </c>
      <c r="F642" s="152" t="s">
        <v>867</v>
      </c>
      <c r="G642" s="153" t="s">
        <v>332</v>
      </c>
      <c r="H642" s="154">
        <v>894.08</v>
      </c>
      <c r="I642" s="155"/>
      <c r="J642" s="156">
        <f>ROUND(I642*H642,2)</f>
        <v>0</v>
      </c>
      <c r="K642" s="152" t="s">
        <v>333</v>
      </c>
      <c r="L642" s="34"/>
      <c r="M642" s="157" t="s">
        <v>1</v>
      </c>
      <c r="N642" s="158" t="s">
        <v>46</v>
      </c>
      <c r="O642" s="59"/>
      <c r="P642" s="159">
        <f>O642*H642</f>
        <v>0</v>
      </c>
      <c r="Q642" s="159">
        <v>0</v>
      </c>
      <c r="R642" s="159">
        <f>Q642*H642</f>
        <v>0</v>
      </c>
      <c r="S642" s="159">
        <v>0.01</v>
      </c>
      <c r="T642" s="160">
        <f>S642*H642</f>
        <v>8.9408000000000012</v>
      </c>
      <c r="U642" s="33"/>
      <c r="V642" s="33"/>
      <c r="W642" s="33"/>
      <c r="X642" s="33"/>
      <c r="Y642" s="33"/>
      <c r="Z642" s="33"/>
      <c r="AA642" s="33"/>
      <c r="AB642" s="33"/>
      <c r="AC642" s="33"/>
      <c r="AD642" s="33"/>
      <c r="AE642" s="33"/>
      <c r="AR642" s="161" t="s">
        <v>198</v>
      </c>
      <c r="AT642" s="161" t="s">
        <v>202</v>
      </c>
      <c r="AU642" s="161" t="s">
        <v>213</v>
      </c>
      <c r="AY642" s="18" t="s">
        <v>199</v>
      </c>
      <c r="BE642" s="162">
        <f>IF(N642="základní",J642,0)</f>
        <v>0</v>
      </c>
      <c r="BF642" s="162">
        <f>IF(N642="snížená",J642,0)</f>
        <v>0</v>
      </c>
      <c r="BG642" s="162">
        <f>IF(N642="zákl. přenesená",J642,0)</f>
        <v>0</v>
      </c>
      <c r="BH642" s="162">
        <f>IF(N642="sníž. přenesená",J642,0)</f>
        <v>0</v>
      </c>
      <c r="BI642" s="162">
        <f>IF(N642="nulová",J642,0)</f>
        <v>0</v>
      </c>
      <c r="BJ642" s="18" t="s">
        <v>88</v>
      </c>
      <c r="BK642" s="162">
        <f>ROUND(I642*H642,2)</f>
        <v>0</v>
      </c>
      <c r="BL642" s="18" t="s">
        <v>198</v>
      </c>
      <c r="BM642" s="161" t="s">
        <v>868</v>
      </c>
    </row>
    <row r="643" spans="1:65" s="2" customFormat="1" ht="19.2">
      <c r="A643" s="33"/>
      <c r="B643" s="34"/>
      <c r="C643" s="33"/>
      <c r="D643" s="163" t="s">
        <v>207</v>
      </c>
      <c r="E643" s="33"/>
      <c r="F643" s="164" t="s">
        <v>869</v>
      </c>
      <c r="G643" s="33"/>
      <c r="H643" s="33"/>
      <c r="I643" s="165"/>
      <c r="J643" s="33"/>
      <c r="K643" s="33"/>
      <c r="L643" s="34"/>
      <c r="M643" s="166"/>
      <c r="N643" s="167"/>
      <c r="O643" s="59"/>
      <c r="P643" s="59"/>
      <c r="Q643" s="59"/>
      <c r="R643" s="59"/>
      <c r="S643" s="59"/>
      <c r="T643" s="60"/>
      <c r="U643" s="33"/>
      <c r="V643" s="33"/>
      <c r="W643" s="33"/>
      <c r="X643" s="33"/>
      <c r="Y643" s="33"/>
      <c r="Z643" s="33"/>
      <c r="AA643" s="33"/>
      <c r="AB643" s="33"/>
      <c r="AC643" s="33"/>
      <c r="AD643" s="33"/>
      <c r="AE643" s="33"/>
      <c r="AT643" s="18" t="s">
        <v>207</v>
      </c>
      <c r="AU643" s="18" t="s">
        <v>213</v>
      </c>
    </row>
    <row r="644" spans="1:65" s="13" customFormat="1" ht="10.199999999999999">
      <c r="B644" s="172"/>
      <c r="D644" s="163" t="s">
        <v>336</v>
      </c>
      <c r="E644" s="173" t="s">
        <v>1</v>
      </c>
      <c r="F644" s="174" t="s">
        <v>502</v>
      </c>
      <c r="H644" s="173" t="s">
        <v>1</v>
      </c>
      <c r="I644" s="175"/>
      <c r="L644" s="172"/>
      <c r="M644" s="176"/>
      <c r="N644" s="177"/>
      <c r="O644" s="177"/>
      <c r="P644" s="177"/>
      <c r="Q644" s="177"/>
      <c r="R644" s="177"/>
      <c r="S644" s="177"/>
      <c r="T644" s="178"/>
      <c r="AT644" s="173" t="s">
        <v>336</v>
      </c>
      <c r="AU644" s="173" t="s">
        <v>213</v>
      </c>
      <c r="AV644" s="13" t="s">
        <v>88</v>
      </c>
      <c r="AW644" s="13" t="s">
        <v>36</v>
      </c>
      <c r="AX644" s="13" t="s">
        <v>81</v>
      </c>
      <c r="AY644" s="173" t="s">
        <v>199</v>
      </c>
    </row>
    <row r="645" spans="1:65" s="14" customFormat="1" ht="10.199999999999999">
      <c r="B645" s="179"/>
      <c r="D645" s="163" t="s">
        <v>336</v>
      </c>
      <c r="E645" s="180" t="s">
        <v>1</v>
      </c>
      <c r="F645" s="181" t="s">
        <v>503</v>
      </c>
      <c r="H645" s="182">
        <v>515.79</v>
      </c>
      <c r="I645" s="183"/>
      <c r="L645" s="179"/>
      <c r="M645" s="184"/>
      <c r="N645" s="185"/>
      <c r="O645" s="185"/>
      <c r="P645" s="185"/>
      <c r="Q645" s="185"/>
      <c r="R645" s="185"/>
      <c r="S645" s="185"/>
      <c r="T645" s="186"/>
      <c r="AT645" s="180" t="s">
        <v>336</v>
      </c>
      <c r="AU645" s="180" t="s">
        <v>213</v>
      </c>
      <c r="AV645" s="14" t="s">
        <v>90</v>
      </c>
      <c r="AW645" s="14" t="s">
        <v>36</v>
      </c>
      <c r="AX645" s="14" t="s">
        <v>81</v>
      </c>
      <c r="AY645" s="180" t="s">
        <v>199</v>
      </c>
    </row>
    <row r="646" spans="1:65" s="13" customFormat="1" ht="10.199999999999999">
      <c r="B646" s="172"/>
      <c r="D646" s="163" t="s">
        <v>336</v>
      </c>
      <c r="E646" s="173" t="s">
        <v>1</v>
      </c>
      <c r="F646" s="174" t="s">
        <v>870</v>
      </c>
      <c r="H646" s="173" t="s">
        <v>1</v>
      </c>
      <c r="I646" s="175"/>
      <c r="L646" s="172"/>
      <c r="M646" s="176"/>
      <c r="N646" s="177"/>
      <c r="O646" s="177"/>
      <c r="P646" s="177"/>
      <c r="Q646" s="177"/>
      <c r="R646" s="177"/>
      <c r="S646" s="177"/>
      <c r="T646" s="178"/>
      <c r="AT646" s="173" t="s">
        <v>336</v>
      </c>
      <c r="AU646" s="173" t="s">
        <v>213</v>
      </c>
      <c r="AV646" s="13" t="s">
        <v>88</v>
      </c>
      <c r="AW646" s="13" t="s">
        <v>36</v>
      </c>
      <c r="AX646" s="13" t="s">
        <v>81</v>
      </c>
      <c r="AY646" s="173" t="s">
        <v>199</v>
      </c>
    </row>
    <row r="647" spans="1:65" s="14" customFormat="1" ht="20.399999999999999">
      <c r="B647" s="179"/>
      <c r="D647" s="163" t="s">
        <v>336</v>
      </c>
      <c r="E647" s="180" t="s">
        <v>1</v>
      </c>
      <c r="F647" s="181" t="s">
        <v>871</v>
      </c>
      <c r="H647" s="182">
        <v>299.35000000000002</v>
      </c>
      <c r="I647" s="183"/>
      <c r="L647" s="179"/>
      <c r="M647" s="184"/>
      <c r="N647" s="185"/>
      <c r="O647" s="185"/>
      <c r="P647" s="185"/>
      <c r="Q647" s="185"/>
      <c r="R647" s="185"/>
      <c r="S647" s="185"/>
      <c r="T647" s="186"/>
      <c r="AT647" s="180" t="s">
        <v>336</v>
      </c>
      <c r="AU647" s="180" t="s">
        <v>213</v>
      </c>
      <c r="AV647" s="14" t="s">
        <v>90</v>
      </c>
      <c r="AW647" s="14" t="s">
        <v>36</v>
      </c>
      <c r="AX647" s="14" t="s">
        <v>81</v>
      </c>
      <c r="AY647" s="180" t="s">
        <v>199</v>
      </c>
    </row>
    <row r="648" spans="1:65" s="13" customFormat="1" ht="10.199999999999999">
      <c r="B648" s="172"/>
      <c r="D648" s="163" t="s">
        <v>336</v>
      </c>
      <c r="E648" s="173" t="s">
        <v>1</v>
      </c>
      <c r="F648" s="174" t="s">
        <v>872</v>
      </c>
      <c r="H648" s="173" t="s">
        <v>1</v>
      </c>
      <c r="I648" s="175"/>
      <c r="L648" s="172"/>
      <c r="M648" s="176"/>
      <c r="N648" s="177"/>
      <c r="O648" s="177"/>
      <c r="P648" s="177"/>
      <c r="Q648" s="177"/>
      <c r="R648" s="177"/>
      <c r="S648" s="177"/>
      <c r="T648" s="178"/>
      <c r="AT648" s="173" t="s">
        <v>336</v>
      </c>
      <c r="AU648" s="173" t="s">
        <v>213</v>
      </c>
      <c r="AV648" s="13" t="s">
        <v>88</v>
      </c>
      <c r="AW648" s="13" t="s">
        <v>36</v>
      </c>
      <c r="AX648" s="13" t="s">
        <v>81</v>
      </c>
      <c r="AY648" s="173" t="s">
        <v>199</v>
      </c>
    </row>
    <row r="649" spans="1:65" s="14" customFormat="1" ht="10.199999999999999">
      <c r="B649" s="179"/>
      <c r="D649" s="163" t="s">
        <v>336</v>
      </c>
      <c r="E649" s="180" t="s">
        <v>1</v>
      </c>
      <c r="F649" s="181" t="s">
        <v>873</v>
      </c>
      <c r="H649" s="182">
        <v>78.94</v>
      </c>
      <c r="I649" s="183"/>
      <c r="L649" s="179"/>
      <c r="M649" s="184"/>
      <c r="N649" s="185"/>
      <c r="O649" s="185"/>
      <c r="P649" s="185"/>
      <c r="Q649" s="185"/>
      <c r="R649" s="185"/>
      <c r="S649" s="185"/>
      <c r="T649" s="186"/>
      <c r="AT649" s="180" t="s">
        <v>336</v>
      </c>
      <c r="AU649" s="180" t="s">
        <v>213</v>
      </c>
      <c r="AV649" s="14" t="s">
        <v>90</v>
      </c>
      <c r="AW649" s="14" t="s">
        <v>36</v>
      </c>
      <c r="AX649" s="14" t="s">
        <v>81</v>
      </c>
      <c r="AY649" s="180" t="s">
        <v>199</v>
      </c>
    </row>
    <row r="650" spans="1:65" s="15" customFormat="1" ht="10.199999999999999">
      <c r="B650" s="187"/>
      <c r="D650" s="163" t="s">
        <v>336</v>
      </c>
      <c r="E650" s="188" t="s">
        <v>1</v>
      </c>
      <c r="F650" s="189" t="s">
        <v>339</v>
      </c>
      <c r="H650" s="190">
        <v>894.08</v>
      </c>
      <c r="I650" s="191"/>
      <c r="L650" s="187"/>
      <c r="M650" s="192"/>
      <c r="N650" s="193"/>
      <c r="O650" s="193"/>
      <c r="P650" s="193"/>
      <c r="Q650" s="193"/>
      <c r="R650" s="193"/>
      <c r="S650" s="193"/>
      <c r="T650" s="194"/>
      <c r="AT650" s="188" t="s">
        <v>336</v>
      </c>
      <c r="AU650" s="188" t="s">
        <v>213</v>
      </c>
      <c r="AV650" s="15" t="s">
        <v>198</v>
      </c>
      <c r="AW650" s="15" t="s">
        <v>36</v>
      </c>
      <c r="AX650" s="15" t="s">
        <v>88</v>
      </c>
      <c r="AY650" s="188" t="s">
        <v>199</v>
      </c>
    </row>
    <row r="651" spans="1:65" s="2" customFormat="1" ht="33" customHeight="1">
      <c r="A651" s="33"/>
      <c r="B651" s="149"/>
      <c r="C651" s="150" t="s">
        <v>874</v>
      </c>
      <c r="D651" s="150" t="s">
        <v>202</v>
      </c>
      <c r="E651" s="151" t="s">
        <v>875</v>
      </c>
      <c r="F651" s="152" t="s">
        <v>876</v>
      </c>
      <c r="G651" s="153" t="s">
        <v>332</v>
      </c>
      <c r="H651" s="154">
        <v>3788.3270000000002</v>
      </c>
      <c r="I651" s="155"/>
      <c r="J651" s="156">
        <f>ROUND(I651*H651,2)</f>
        <v>0</v>
      </c>
      <c r="K651" s="152" t="s">
        <v>333</v>
      </c>
      <c r="L651" s="34"/>
      <c r="M651" s="157" t="s">
        <v>1</v>
      </c>
      <c r="N651" s="158" t="s">
        <v>46</v>
      </c>
      <c r="O651" s="59"/>
      <c r="P651" s="159">
        <f>O651*H651</f>
        <v>0</v>
      </c>
      <c r="Q651" s="159">
        <v>0</v>
      </c>
      <c r="R651" s="159">
        <f>Q651*H651</f>
        <v>0</v>
      </c>
      <c r="S651" s="159">
        <v>0.01</v>
      </c>
      <c r="T651" s="160">
        <f>S651*H651</f>
        <v>37.883270000000003</v>
      </c>
      <c r="U651" s="33"/>
      <c r="V651" s="33"/>
      <c r="W651" s="33"/>
      <c r="X651" s="33"/>
      <c r="Y651" s="33"/>
      <c r="Z651" s="33"/>
      <c r="AA651" s="33"/>
      <c r="AB651" s="33"/>
      <c r="AC651" s="33"/>
      <c r="AD651" s="33"/>
      <c r="AE651" s="33"/>
      <c r="AR651" s="161" t="s">
        <v>198</v>
      </c>
      <c r="AT651" s="161" t="s">
        <v>202</v>
      </c>
      <c r="AU651" s="161" t="s">
        <v>213</v>
      </c>
      <c r="AY651" s="18" t="s">
        <v>199</v>
      </c>
      <c r="BE651" s="162">
        <f>IF(N651="základní",J651,0)</f>
        <v>0</v>
      </c>
      <c r="BF651" s="162">
        <f>IF(N651="snížená",J651,0)</f>
        <v>0</v>
      </c>
      <c r="BG651" s="162">
        <f>IF(N651="zákl. přenesená",J651,0)</f>
        <v>0</v>
      </c>
      <c r="BH651" s="162">
        <f>IF(N651="sníž. přenesená",J651,0)</f>
        <v>0</v>
      </c>
      <c r="BI651" s="162">
        <f>IF(N651="nulová",J651,0)</f>
        <v>0</v>
      </c>
      <c r="BJ651" s="18" t="s">
        <v>88</v>
      </c>
      <c r="BK651" s="162">
        <f>ROUND(I651*H651,2)</f>
        <v>0</v>
      </c>
      <c r="BL651" s="18" t="s">
        <v>198</v>
      </c>
      <c r="BM651" s="161" t="s">
        <v>877</v>
      </c>
    </row>
    <row r="652" spans="1:65" s="2" customFormat="1" ht="28.8">
      <c r="A652" s="33"/>
      <c r="B652" s="34"/>
      <c r="C652" s="33"/>
      <c r="D652" s="163" t="s">
        <v>207</v>
      </c>
      <c r="E652" s="33"/>
      <c r="F652" s="164" t="s">
        <v>878</v>
      </c>
      <c r="G652" s="33"/>
      <c r="H652" s="33"/>
      <c r="I652" s="165"/>
      <c r="J652" s="33"/>
      <c r="K652" s="33"/>
      <c r="L652" s="34"/>
      <c r="M652" s="166"/>
      <c r="N652" s="167"/>
      <c r="O652" s="59"/>
      <c r="P652" s="59"/>
      <c r="Q652" s="59"/>
      <c r="R652" s="59"/>
      <c r="S652" s="59"/>
      <c r="T652" s="60"/>
      <c r="U652" s="33"/>
      <c r="V652" s="33"/>
      <c r="W652" s="33"/>
      <c r="X652" s="33"/>
      <c r="Y652" s="33"/>
      <c r="Z652" s="33"/>
      <c r="AA652" s="33"/>
      <c r="AB652" s="33"/>
      <c r="AC652" s="33"/>
      <c r="AD652" s="33"/>
      <c r="AE652" s="33"/>
      <c r="AT652" s="18" t="s">
        <v>207</v>
      </c>
      <c r="AU652" s="18" t="s">
        <v>213</v>
      </c>
    </row>
    <row r="653" spans="1:65" s="13" customFormat="1" ht="10.199999999999999">
      <c r="B653" s="172"/>
      <c r="D653" s="163" t="s">
        <v>336</v>
      </c>
      <c r="E653" s="173" t="s">
        <v>1</v>
      </c>
      <c r="F653" s="174" t="s">
        <v>591</v>
      </c>
      <c r="H653" s="173" t="s">
        <v>1</v>
      </c>
      <c r="I653" s="175"/>
      <c r="L653" s="172"/>
      <c r="M653" s="176"/>
      <c r="N653" s="177"/>
      <c r="O653" s="177"/>
      <c r="P653" s="177"/>
      <c r="Q653" s="177"/>
      <c r="R653" s="177"/>
      <c r="S653" s="177"/>
      <c r="T653" s="178"/>
      <c r="AT653" s="173" t="s">
        <v>336</v>
      </c>
      <c r="AU653" s="173" t="s">
        <v>213</v>
      </c>
      <c r="AV653" s="13" t="s">
        <v>88</v>
      </c>
      <c r="AW653" s="13" t="s">
        <v>36</v>
      </c>
      <c r="AX653" s="13" t="s">
        <v>81</v>
      </c>
      <c r="AY653" s="173" t="s">
        <v>199</v>
      </c>
    </row>
    <row r="654" spans="1:65" s="14" customFormat="1" ht="10.199999999999999">
      <c r="B654" s="179"/>
      <c r="D654" s="163" t="s">
        <v>336</v>
      </c>
      <c r="E654" s="180" t="s">
        <v>1</v>
      </c>
      <c r="F654" s="181" t="s">
        <v>879</v>
      </c>
      <c r="H654" s="182">
        <v>25.92</v>
      </c>
      <c r="I654" s="183"/>
      <c r="L654" s="179"/>
      <c r="M654" s="184"/>
      <c r="N654" s="185"/>
      <c r="O654" s="185"/>
      <c r="P654" s="185"/>
      <c r="Q654" s="185"/>
      <c r="R654" s="185"/>
      <c r="S654" s="185"/>
      <c r="T654" s="186"/>
      <c r="AT654" s="180" t="s">
        <v>336</v>
      </c>
      <c r="AU654" s="180" t="s">
        <v>213</v>
      </c>
      <c r="AV654" s="14" t="s">
        <v>90</v>
      </c>
      <c r="AW654" s="14" t="s">
        <v>36</v>
      </c>
      <c r="AX654" s="14" t="s">
        <v>81</v>
      </c>
      <c r="AY654" s="180" t="s">
        <v>199</v>
      </c>
    </row>
    <row r="655" spans="1:65" s="14" customFormat="1" ht="10.199999999999999">
      <c r="B655" s="179"/>
      <c r="D655" s="163" t="s">
        <v>336</v>
      </c>
      <c r="E655" s="180" t="s">
        <v>1</v>
      </c>
      <c r="F655" s="181" t="s">
        <v>641</v>
      </c>
      <c r="H655" s="182">
        <v>-3.4</v>
      </c>
      <c r="I655" s="183"/>
      <c r="L655" s="179"/>
      <c r="M655" s="184"/>
      <c r="N655" s="185"/>
      <c r="O655" s="185"/>
      <c r="P655" s="185"/>
      <c r="Q655" s="185"/>
      <c r="R655" s="185"/>
      <c r="S655" s="185"/>
      <c r="T655" s="186"/>
      <c r="AT655" s="180" t="s">
        <v>336</v>
      </c>
      <c r="AU655" s="180" t="s">
        <v>213</v>
      </c>
      <c r="AV655" s="14" t="s">
        <v>90</v>
      </c>
      <c r="AW655" s="14" t="s">
        <v>36</v>
      </c>
      <c r="AX655" s="14" t="s">
        <v>81</v>
      </c>
      <c r="AY655" s="180" t="s">
        <v>199</v>
      </c>
    </row>
    <row r="656" spans="1:65" s="13" customFormat="1" ht="10.199999999999999">
      <c r="B656" s="172"/>
      <c r="D656" s="163" t="s">
        <v>336</v>
      </c>
      <c r="E656" s="173" t="s">
        <v>1</v>
      </c>
      <c r="F656" s="174" t="s">
        <v>767</v>
      </c>
      <c r="H656" s="173" t="s">
        <v>1</v>
      </c>
      <c r="I656" s="175"/>
      <c r="L656" s="172"/>
      <c r="M656" s="176"/>
      <c r="N656" s="177"/>
      <c r="O656" s="177"/>
      <c r="P656" s="177"/>
      <c r="Q656" s="177"/>
      <c r="R656" s="177"/>
      <c r="S656" s="177"/>
      <c r="T656" s="178"/>
      <c r="AT656" s="173" t="s">
        <v>336</v>
      </c>
      <c r="AU656" s="173" t="s">
        <v>213</v>
      </c>
      <c r="AV656" s="13" t="s">
        <v>88</v>
      </c>
      <c r="AW656" s="13" t="s">
        <v>36</v>
      </c>
      <c r="AX656" s="13" t="s">
        <v>81</v>
      </c>
      <c r="AY656" s="173" t="s">
        <v>199</v>
      </c>
    </row>
    <row r="657" spans="2:51" s="14" customFormat="1" ht="10.199999999999999">
      <c r="B657" s="179"/>
      <c r="D657" s="163" t="s">
        <v>336</v>
      </c>
      <c r="E657" s="180" t="s">
        <v>1</v>
      </c>
      <c r="F657" s="181" t="s">
        <v>880</v>
      </c>
      <c r="H657" s="182">
        <v>22.32</v>
      </c>
      <c r="I657" s="183"/>
      <c r="L657" s="179"/>
      <c r="M657" s="184"/>
      <c r="N657" s="185"/>
      <c r="O657" s="185"/>
      <c r="P657" s="185"/>
      <c r="Q657" s="185"/>
      <c r="R657" s="185"/>
      <c r="S657" s="185"/>
      <c r="T657" s="186"/>
      <c r="AT657" s="180" t="s">
        <v>336</v>
      </c>
      <c r="AU657" s="180" t="s">
        <v>213</v>
      </c>
      <c r="AV657" s="14" t="s">
        <v>90</v>
      </c>
      <c r="AW657" s="14" t="s">
        <v>36</v>
      </c>
      <c r="AX657" s="14" t="s">
        <v>81</v>
      </c>
      <c r="AY657" s="180" t="s">
        <v>199</v>
      </c>
    </row>
    <row r="658" spans="2:51" s="13" customFormat="1" ht="10.199999999999999">
      <c r="B658" s="172"/>
      <c r="D658" s="163" t="s">
        <v>336</v>
      </c>
      <c r="E658" s="173" t="s">
        <v>1</v>
      </c>
      <c r="F658" s="174" t="s">
        <v>542</v>
      </c>
      <c r="H658" s="173" t="s">
        <v>1</v>
      </c>
      <c r="I658" s="175"/>
      <c r="L658" s="172"/>
      <c r="M658" s="176"/>
      <c r="N658" s="177"/>
      <c r="O658" s="177"/>
      <c r="P658" s="177"/>
      <c r="Q658" s="177"/>
      <c r="R658" s="177"/>
      <c r="S658" s="177"/>
      <c r="T658" s="178"/>
      <c r="AT658" s="173" t="s">
        <v>336</v>
      </c>
      <c r="AU658" s="173" t="s">
        <v>213</v>
      </c>
      <c r="AV658" s="13" t="s">
        <v>88</v>
      </c>
      <c r="AW658" s="13" t="s">
        <v>36</v>
      </c>
      <c r="AX658" s="13" t="s">
        <v>81</v>
      </c>
      <c r="AY658" s="173" t="s">
        <v>199</v>
      </c>
    </row>
    <row r="659" spans="2:51" s="14" customFormat="1" ht="10.199999999999999">
      <c r="B659" s="179"/>
      <c r="D659" s="163" t="s">
        <v>336</v>
      </c>
      <c r="E659" s="180" t="s">
        <v>1</v>
      </c>
      <c r="F659" s="181" t="s">
        <v>881</v>
      </c>
      <c r="H659" s="182">
        <v>101.52</v>
      </c>
      <c r="I659" s="183"/>
      <c r="L659" s="179"/>
      <c r="M659" s="184"/>
      <c r="N659" s="185"/>
      <c r="O659" s="185"/>
      <c r="P659" s="185"/>
      <c r="Q659" s="185"/>
      <c r="R659" s="185"/>
      <c r="S659" s="185"/>
      <c r="T659" s="186"/>
      <c r="AT659" s="180" t="s">
        <v>336</v>
      </c>
      <c r="AU659" s="180" t="s">
        <v>213</v>
      </c>
      <c r="AV659" s="14" t="s">
        <v>90</v>
      </c>
      <c r="AW659" s="14" t="s">
        <v>36</v>
      </c>
      <c r="AX659" s="14" t="s">
        <v>81</v>
      </c>
      <c r="AY659" s="180" t="s">
        <v>199</v>
      </c>
    </row>
    <row r="660" spans="2:51" s="13" customFormat="1" ht="10.199999999999999">
      <c r="B660" s="172"/>
      <c r="D660" s="163" t="s">
        <v>336</v>
      </c>
      <c r="E660" s="173" t="s">
        <v>1</v>
      </c>
      <c r="F660" s="174" t="s">
        <v>882</v>
      </c>
      <c r="H660" s="173" t="s">
        <v>1</v>
      </c>
      <c r="I660" s="175"/>
      <c r="L660" s="172"/>
      <c r="M660" s="176"/>
      <c r="N660" s="177"/>
      <c r="O660" s="177"/>
      <c r="P660" s="177"/>
      <c r="Q660" s="177"/>
      <c r="R660" s="177"/>
      <c r="S660" s="177"/>
      <c r="T660" s="178"/>
      <c r="AT660" s="173" t="s">
        <v>336</v>
      </c>
      <c r="AU660" s="173" t="s">
        <v>213</v>
      </c>
      <c r="AV660" s="13" t="s">
        <v>88</v>
      </c>
      <c r="AW660" s="13" t="s">
        <v>36</v>
      </c>
      <c r="AX660" s="13" t="s">
        <v>81</v>
      </c>
      <c r="AY660" s="173" t="s">
        <v>199</v>
      </c>
    </row>
    <row r="661" spans="2:51" s="14" customFormat="1" ht="10.199999999999999">
      <c r="B661" s="179"/>
      <c r="D661" s="163" t="s">
        <v>336</v>
      </c>
      <c r="E661" s="180" t="s">
        <v>1</v>
      </c>
      <c r="F661" s="181" t="s">
        <v>883</v>
      </c>
      <c r="H661" s="182">
        <v>898.56</v>
      </c>
      <c r="I661" s="183"/>
      <c r="L661" s="179"/>
      <c r="M661" s="184"/>
      <c r="N661" s="185"/>
      <c r="O661" s="185"/>
      <c r="P661" s="185"/>
      <c r="Q661" s="185"/>
      <c r="R661" s="185"/>
      <c r="S661" s="185"/>
      <c r="T661" s="186"/>
      <c r="AT661" s="180" t="s">
        <v>336</v>
      </c>
      <c r="AU661" s="180" t="s">
        <v>213</v>
      </c>
      <c r="AV661" s="14" t="s">
        <v>90</v>
      </c>
      <c r="AW661" s="14" t="s">
        <v>36</v>
      </c>
      <c r="AX661" s="14" t="s">
        <v>81</v>
      </c>
      <c r="AY661" s="180" t="s">
        <v>199</v>
      </c>
    </row>
    <row r="662" spans="2:51" s="14" customFormat="1" ht="10.199999999999999">
      <c r="B662" s="179"/>
      <c r="D662" s="163" t="s">
        <v>336</v>
      </c>
      <c r="E662" s="180" t="s">
        <v>1</v>
      </c>
      <c r="F662" s="181" t="s">
        <v>884</v>
      </c>
      <c r="H662" s="182">
        <v>-33.479999999999997</v>
      </c>
      <c r="I662" s="183"/>
      <c r="L662" s="179"/>
      <c r="M662" s="184"/>
      <c r="N662" s="185"/>
      <c r="O662" s="185"/>
      <c r="P662" s="185"/>
      <c r="Q662" s="185"/>
      <c r="R662" s="185"/>
      <c r="S662" s="185"/>
      <c r="T662" s="186"/>
      <c r="AT662" s="180" t="s">
        <v>336</v>
      </c>
      <c r="AU662" s="180" t="s">
        <v>213</v>
      </c>
      <c r="AV662" s="14" t="s">
        <v>90</v>
      </c>
      <c r="AW662" s="14" t="s">
        <v>36</v>
      </c>
      <c r="AX662" s="14" t="s">
        <v>81</v>
      </c>
      <c r="AY662" s="180" t="s">
        <v>199</v>
      </c>
    </row>
    <row r="663" spans="2:51" s="14" customFormat="1" ht="10.199999999999999">
      <c r="B663" s="179"/>
      <c r="D663" s="163" t="s">
        <v>336</v>
      </c>
      <c r="E663" s="180" t="s">
        <v>1</v>
      </c>
      <c r="F663" s="181" t="s">
        <v>885</v>
      </c>
      <c r="H663" s="182">
        <v>-176.16</v>
      </c>
      <c r="I663" s="183"/>
      <c r="L663" s="179"/>
      <c r="M663" s="184"/>
      <c r="N663" s="185"/>
      <c r="O663" s="185"/>
      <c r="P663" s="185"/>
      <c r="Q663" s="185"/>
      <c r="R663" s="185"/>
      <c r="S663" s="185"/>
      <c r="T663" s="186"/>
      <c r="AT663" s="180" t="s">
        <v>336</v>
      </c>
      <c r="AU663" s="180" t="s">
        <v>213</v>
      </c>
      <c r="AV663" s="14" t="s">
        <v>90</v>
      </c>
      <c r="AW663" s="14" t="s">
        <v>36</v>
      </c>
      <c r="AX663" s="14" t="s">
        <v>81</v>
      </c>
      <c r="AY663" s="180" t="s">
        <v>199</v>
      </c>
    </row>
    <row r="664" spans="2:51" s="13" customFormat="1" ht="10.199999999999999">
      <c r="B664" s="172"/>
      <c r="D664" s="163" t="s">
        <v>336</v>
      </c>
      <c r="E664" s="173" t="s">
        <v>1</v>
      </c>
      <c r="F664" s="174" t="s">
        <v>741</v>
      </c>
      <c r="H664" s="173" t="s">
        <v>1</v>
      </c>
      <c r="I664" s="175"/>
      <c r="L664" s="172"/>
      <c r="M664" s="176"/>
      <c r="N664" s="177"/>
      <c r="O664" s="177"/>
      <c r="P664" s="177"/>
      <c r="Q664" s="177"/>
      <c r="R664" s="177"/>
      <c r="S664" s="177"/>
      <c r="T664" s="178"/>
      <c r="AT664" s="173" t="s">
        <v>336</v>
      </c>
      <c r="AU664" s="173" t="s">
        <v>213</v>
      </c>
      <c r="AV664" s="13" t="s">
        <v>88</v>
      </c>
      <c r="AW664" s="13" t="s">
        <v>36</v>
      </c>
      <c r="AX664" s="13" t="s">
        <v>81</v>
      </c>
      <c r="AY664" s="173" t="s">
        <v>199</v>
      </c>
    </row>
    <row r="665" spans="2:51" s="14" customFormat="1" ht="10.199999999999999">
      <c r="B665" s="179"/>
      <c r="D665" s="163" t="s">
        <v>336</v>
      </c>
      <c r="E665" s="180" t="s">
        <v>1</v>
      </c>
      <c r="F665" s="181" t="s">
        <v>886</v>
      </c>
      <c r="H665" s="182">
        <v>102.96</v>
      </c>
      <c r="I665" s="183"/>
      <c r="L665" s="179"/>
      <c r="M665" s="184"/>
      <c r="N665" s="185"/>
      <c r="O665" s="185"/>
      <c r="P665" s="185"/>
      <c r="Q665" s="185"/>
      <c r="R665" s="185"/>
      <c r="S665" s="185"/>
      <c r="T665" s="186"/>
      <c r="AT665" s="180" t="s">
        <v>336</v>
      </c>
      <c r="AU665" s="180" t="s">
        <v>213</v>
      </c>
      <c r="AV665" s="14" t="s">
        <v>90</v>
      </c>
      <c r="AW665" s="14" t="s">
        <v>36</v>
      </c>
      <c r="AX665" s="14" t="s">
        <v>81</v>
      </c>
      <c r="AY665" s="180" t="s">
        <v>199</v>
      </c>
    </row>
    <row r="666" spans="2:51" s="14" customFormat="1" ht="10.199999999999999">
      <c r="B666" s="179"/>
      <c r="D666" s="163" t="s">
        <v>336</v>
      </c>
      <c r="E666" s="180" t="s">
        <v>1</v>
      </c>
      <c r="F666" s="181" t="s">
        <v>658</v>
      </c>
      <c r="H666" s="182">
        <v>-3.42</v>
      </c>
      <c r="I666" s="183"/>
      <c r="L666" s="179"/>
      <c r="M666" s="184"/>
      <c r="N666" s="185"/>
      <c r="O666" s="185"/>
      <c r="P666" s="185"/>
      <c r="Q666" s="185"/>
      <c r="R666" s="185"/>
      <c r="S666" s="185"/>
      <c r="T666" s="186"/>
      <c r="AT666" s="180" t="s">
        <v>336</v>
      </c>
      <c r="AU666" s="180" t="s">
        <v>213</v>
      </c>
      <c r="AV666" s="14" t="s">
        <v>90</v>
      </c>
      <c r="AW666" s="14" t="s">
        <v>36</v>
      </c>
      <c r="AX666" s="14" t="s">
        <v>81</v>
      </c>
      <c r="AY666" s="180" t="s">
        <v>199</v>
      </c>
    </row>
    <row r="667" spans="2:51" s="13" customFormat="1" ht="10.199999999999999">
      <c r="B667" s="172"/>
      <c r="D667" s="163" t="s">
        <v>336</v>
      </c>
      <c r="E667" s="173" t="s">
        <v>1</v>
      </c>
      <c r="F667" s="174" t="s">
        <v>887</v>
      </c>
      <c r="H667" s="173" t="s">
        <v>1</v>
      </c>
      <c r="I667" s="175"/>
      <c r="L667" s="172"/>
      <c r="M667" s="176"/>
      <c r="N667" s="177"/>
      <c r="O667" s="177"/>
      <c r="P667" s="177"/>
      <c r="Q667" s="177"/>
      <c r="R667" s="177"/>
      <c r="S667" s="177"/>
      <c r="T667" s="178"/>
      <c r="AT667" s="173" t="s">
        <v>336</v>
      </c>
      <c r="AU667" s="173" t="s">
        <v>213</v>
      </c>
      <c r="AV667" s="13" t="s">
        <v>88</v>
      </c>
      <c r="AW667" s="13" t="s">
        <v>36</v>
      </c>
      <c r="AX667" s="13" t="s">
        <v>81</v>
      </c>
      <c r="AY667" s="173" t="s">
        <v>199</v>
      </c>
    </row>
    <row r="668" spans="2:51" s="14" customFormat="1" ht="10.199999999999999">
      <c r="B668" s="179"/>
      <c r="D668" s="163" t="s">
        <v>336</v>
      </c>
      <c r="E668" s="180" t="s">
        <v>1</v>
      </c>
      <c r="F668" s="181" t="s">
        <v>888</v>
      </c>
      <c r="H668" s="182">
        <v>54</v>
      </c>
      <c r="I668" s="183"/>
      <c r="L668" s="179"/>
      <c r="M668" s="184"/>
      <c r="N668" s="185"/>
      <c r="O668" s="185"/>
      <c r="P668" s="185"/>
      <c r="Q668" s="185"/>
      <c r="R668" s="185"/>
      <c r="S668" s="185"/>
      <c r="T668" s="186"/>
      <c r="AT668" s="180" t="s">
        <v>336</v>
      </c>
      <c r="AU668" s="180" t="s">
        <v>213</v>
      </c>
      <c r="AV668" s="14" t="s">
        <v>90</v>
      </c>
      <c r="AW668" s="14" t="s">
        <v>36</v>
      </c>
      <c r="AX668" s="14" t="s">
        <v>81</v>
      </c>
      <c r="AY668" s="180" t="s">
        <v>199</v>
      </c>
    </row>
    <row r="669" spans="2:51" s="13" customFormat="1" ht="10.199999999999999">
      <c r="B669" s="172"/>
      <c r="D669" s="163" t="s">
        <v>336</v>
      </c>
      <c r="E669" s="173" t="s">
        <v>1</v>
      </c>
      <c r="F669" s="174" t="s">
        <v>595</v>
      </c>
      <c r="H669" s="173" t="s">
        <v>1</v>
      </c>
      <c r="I669" s="175"/>
      <c r="L669" s="172"/>
      <c r="M669" s="176"/>
      <c r="N669" s="177"/>
      <c r="O669" s="177"/>
      <c r="P669" s="177"/>
      <c r="Q669" s="177"/>
      <c r="R669" s="177"/>
      <c r="S669" s="177"/>
      <c r="T669" s="178"/>
      <c r="AT669" s="173" t="s">
        <v>336</v>
      </c>
      <c r="AU669" s="173" t="s">
        <v>213</v>
      </c>
      <c r="AV669" s="13" t="s">
        <v>88</v>
      </c>
      <c r="AW669" s="13" t="s">
        <v>36</v>
      </c>
      <c r="AX669" s="13" t="s">
        <v>81</v>
      </c>
      <c r="AY669" s="173" t="s">
        <v>199</v>
      </c>
    </row>
    <row r="670" spans="2:51" s="14" customFormat="1" ht="10.199999999999999">
      <c r="B670" s="179"/>
      <c r="D670" s="163" t="s">
        <v>336</v>
      </c>
      <c r="E670" s="180" t="s">
        <v>1</v>
      </c>
      <c r="F670" s="181" t="s">
        <v>889</v>
      </c>
      <c r="H670" s="182">
        <v>38.880000000000003</v>
      </c>
      <c r="I670" s="183"/>
      <c r="L670" s="179"/>
      <c r="M670" s="184"/>
      <c r="N670" s="185"/>
      <c r="O670" s="185"/>
      <c r="P670" s="185"/>
      <c r="Q670" s="185"/>
      <c r="R670" s="185"/>
      <c r="S670" s="185"/>
      <c r="T670" s="186"/>
      <c r="AT670" s="180" t="s">
        <v>336</v>
      </c>
      <c r="AU670" s="180" t="s">
        <v>213</v>
      </c>
      <c r="AV670" s="14" t="s">
        <v>90</v>
      </c>
      <c r="AW670" s="14" t="s">
        <v>36</v>
      </c>
      <c r="AX670" s="14" t="s">
        <v>81</v>
      </c>
      <c r="AY670" s="180" t="s">
        <v>199</v>
      </c>
    </row>
    <row r="671" spans="2:51" s="13" customFormat="1" ht="10.199999999999999">
      <c r="B671" s="172"/>
      <c r="D671" s="163" t="s">
        <v>336</v>
      </c>
      <c r="E671" s="173" t="s">
        <v>1</v>
      </c>
      <c r="F671" s="174" t="s">
        <v>890</v>
      </c>
      <c r="H671" s="173" t="s">
        <v>1</v>
      </c>
      <c r="I671" s="175"/>
      <c r="L671" s="172"/>
      <c r="M671" s="176"/>
      <c r="N671" s="177"/>
      <c r="O671" s="177"/>
      <c r="P671" s="177"/>
      <c r="Q671" s="177"/>
      <c r="R671" s="177"/>
      <c r="S671" s="177"/>
      <c r="T671" s="178"/>
      <c r="AT671" s="173" t="s">
        <v>336</v>
      </c>
      <c r="AU671" s="173" t="s">
        <v>213</v>
      </c>
      <c r="AV671" s="13" t="s">
        <v>88</v>
      </c>
      <c r="AW671" s="13" t="s">
        <v>36</v>
      </c>
      <c r="AX671" s="13" t="s">
        <v>81</v>
      </c>
      <c r="AY671" s="173" t="s">
        <v>199</v>
      </c>
    </row>
    <row r="672" spans="2:51" s="14" customFormat="1" ht="10.199999999999999">
      <c r="B672" s="179"/>
      <c r="D672" s="163" t="s">
        <v>336</v>
      </c>
      <c r="E672" s="180" t="s">
        <v>1</v>
      </c>
      <c r="F672" s="181" t="s">
        <v>891</v>
      </c>
      <c r="H672" s="182">
        <v>39.6</v>
      </c>
      <c r="I672" s="183"/>
      <c r="L672" s="179"/>
      <c r="M672" s="184"/>
      <c r="N672" s="185"/>
      <c r="O672" s="185"/>
      <c r="P672" s="185"/>
      <c r="Q672" s="185"/>
      <c r="R672" s="185"/>
      <c r="S672" s="185"/>
      <c r="T672" s="186"/>
      <c r="AT672" s="180" t="s">
        <v>336</v>
      </c>
      <c r="AU672" s="180" t="s">
        <v>213</v>
      </c>
      <c r="AV672" s="14" t="s">
        <v>90</v>
      </c>
      <c r="AW672" s="14" t="s">
        <v>36</v>
      </c>
      <c r="AX672" s="14" t="s">
        <v>81</v>
      </c>
      <c r="AY672" s="180" t="s">
        <v>199</v>
      </c>
    </row>
    <row r="673" spans="2:51" s="13" customFormat="1" ht="10.199999999999999">
      <c r="B673" s="172"/>
      <c r="D673" s="163" t="s">
        <v>336</v>
      </c>
      <c r="E673" s="173" t="s">
        <v>1</v>
      </c>
      <c r="F673" s="174" t="s">
        <v>892</v>
      </c>
      <c r="H673" s="173" t="s">
        <v>1</v>
      </c>
      <c r="I673" s="175"/>
      <c r="L673" s="172"/>
      <c r="M673" s="176"/>
      <c r="N673" s="177"/>
      <c r="O673" s="177"/>
      <c r="P673" s="177"/>
      <c r="Q673" s="177"/>
      <c r="R673" s="177"/>
      <c r="S673" s="177"/>
      <c r="T673" s="178"/>
      <c r="AT673" s="173" t="s">
        <v>336</v>
      </c>
      <c r="AU673" s="173" t="s">
        <v>213</v>
      </c>
      <c r="AV673" s="13" t="s">
        <v>88</v>
      </c>
      <c r="AW673" s="13" t="s">
        <v>36</v>
      </c>
      <c r="AX673" s="13" t="s">
        <v>81</v>
      </c>
      <c r="AY673" s="173" t="s">
        <v>199</v>
      </c>
    </row>
    <row r="674" spans="2:51" s="14" customFormat="1" ht="10.199999999999999">
      <c r="B674" s="179"/>
      <c r="D674" s="163" t="s">
        <v>336</v>
      </c>
      <c r="E674" s="180" t="s">
        <v>1</v>
      </c>
      <c r="F674" s="181" t="s">
        <v>893</v>
      </c>
      <c r="H674" s="182">
        <v>42.48</v>
      </c>
      <c r="I674" s="183"/>
      <c r="L674" s="179"/>
      <c r="M674" s="184"/>
      <c r="N674" s="185"/>
      <c r="O674" s="185"/>
      <c r="P674" s="185"/>
      <c r="Q674" s="185"/>
      <c r="R674" s="185"/>
      <c r="S674" s="185"/>
      <c r="T674" s="186"/>
      <c r="AT674" s="180" t="s">
        <v>336</v>
      </c>
      <c r="AU674" s="180" t="s">
        <v>213</v>
      </c>
      <c r="AV674" s="14" t="s">
        <v>90</v>
      </c>
      <c r="AW674" s="14" t="s">
        <v>36</v>
      </c>
      <c r="AX674" s="14" t="s">
        <v>81</v>
      </c>
      <c r="AY674" s="180" t="s">
        <v>199</v>
      </c>
    </row>
    <row r="675" spans="2:51" s="13" customFormat="1" ht="10.199999999999999">
      <c r="B675" s="172"/>
      <c r="D675" s="163" t="s">
        <v>336</v>
      </c>
      <c r="E675" s="173" t="s">
        <v>1</v>
      </c>
      <c r="F675" s="174" t="s">
        <v>894</v>
      </c>
      <c r="H675" s="173" t="s">
        <v>1</v>
      </c>
      <c r="I675" s="175"/>
      <c r="L675" s="172"/>
      <c r="M675" s="176"/>
      <c r="N675" s="177"/>
      <c r="O675" s="177"/>
      <c r="P675" s="177"/>
      <c r="Q675" s="177"/>
      <c r="R675" s="177"/>
      <c r="S675" s="177"/>
      <c r="T675" s="178"/>
      <c r="AT675" s="173" t="s">
        <v>336</v>
      </c>
      <c r="AU675" s="173" t="s">
        <v>213</v>
      </c>
      <c r="AV675" s="13" t="s">
        <v>88</v>
      </c>
      <c r="AW675" s="13" t="s">
        <v>36</v>
      </c>
      <c r="AX675" s="13" t="s">
        <v>81</v>
      </c>
      <c r="AY675" s="173" t="s">
        <v>199</v>
      </c>
    </row>
    <row r="676" spans="2:51" s="14" customFormat="1" ht="10.199999999999999">
      <c r="B676" s="179"/>
      <c r="D676" s="163" t="s">
        <v>336</v>
      </c>
      <c r="E676" s="180" t="s">
        <v>1</v>
      </c>
      <c r="F676" s="181" t="s">
        <v>895</v>
      </c>
      <c r="H676" s="182">
        <v>65.52</v>
      </c>
      <c r="I676" s="183"/>
      <c r="L676" s="179"/>
      <c r="M676" s="184"/>
      <c r="N676" s="185"/>
      <c r="O676" s="185"/>
      <c r="P676" s="185"/>
      <c r="Q676" s="185"/>
      <c r="R676" s="185"/>
      <c r="S676" s="185"/>
      <c r="T676" s="186"/>
      <c r="AT676" s="180" t="s">
        <v>336</v>
      </c>
      <c r="AU676" s="180" t="s">
        <v>213</v>
      </c>
      <c r="AV676" s="14" t="s">
        <v>90</v>
      </c>
      <c r="AW676" s="14" t="s">
        <v>36</v>
      </c>
      <c r="AX676" s="14" t="s">
        <v>81</v>
      </c>
      <c r="AY676" s="180" t="s">
        <v>199</v>
      </c>
    </row>
    <row r="677" spans="2:51" s="13" customFormat="1" ht="10.199999999999999">
      <c r="B677" s="172"/>
      <c r="D677" s="163" t="s">
        <v>336</v>
      </c>
      <c r="E677" s="173" t="s">
        <v>1</v>
      </c>
      <c r="F677" s="174" t="s">
        <v>896</v>
      </c>
      <c r="H677" s="173" t="s">
        <v>1</v>
      </c>
      <c r="I677" s="175"/>
      <c r="L677" s="172"/>
      <c r="M677" s="176"/>
      <c r="N677" s="177"/>
      <c r="O677" s="177"/>
      <c r="P677" s="177"/>
      <c r="Q677" s="177"/>
      <c r="R677" s="177"/>
      <c r="S677" s="177"/>
      <c r="T677" s="178"/>
      <c r="AT677" s="173" t="s">
        <v>336</v>
      </c>
      <c r="AU677" s="173" t="s">
        <v>213</v>
      </c>
      <c r="AV677" s="13" t="s">
        <v>88</v>
      </c>
      <c r="AW677" s="13" t="s">
        <v>36</v>
      </c>
      <c r="AX677" s="13" t="s">
        <v>81</v>
      </c>
      <c r="AY677" s="173" t="s">
        <v>199</v>
      </c>
    </row>
    <row r="678" spans="2:51" s="14" customFormat="1" ht="10.199999999999999">
      <c r="B678" s="179"/>
      <c r="D678" s="163" t="s">
        <v>336</v>
      </c>
      <c r="E678" s="180" t="s">
        <v>1</v>
      </c>
      <c r="F678" s="181" t="s">
        <v>897</v>
      </c>
      <c r="H678" s="182">
        <v>18.059999999999999</v>
      </c>
      <c r="I678" s="183"/>
      <c r="L678" s="179"/>
      <c r="M678" s="184"/>
      <c r="N678" s="185"/>
      <c r="O678" s="185"/>
      <c r="P678" s="185"/>
      <c r="Q678" s="185"/>
      <c r="R678" s="185"/>
      <c r="S678" s="185"/>
      <c r="T678" s="186"/>
      <c r="AT678" s="180" t="s">
        <v>336</v>
      </c>
      <c r="AU678" s="180" t="s">
        <v>213</v>
      </c>
      <c r="AV678" s="14" t="s">
        <v>90</v>
      </c>
      <c r="AW678" s="14" t="s">
        <v>36</v>
      </c>
      <c r="AX678" s="14" t="s">
        <v>81</v>
      </c>
      <c r="AY678" s="180" t="s">
        <v>199</v>
      </c>
    </row>
    <row r="679" spans="2:51" s="13" customFormat="1" ht="10.199999999999999">
      <c r="B679" s="172"/>
      <c r="D679" s="163" t="s">
        <v>336</v>
      </c>
      <c r="E679" s="173" t="s">
        <v>1</v>
      </c>
      <c r="F679" s="174" t="s">
        <v>898</v>
      </c>
      <c r="H679" s="173" t="s">
        <v>1</v>
      </c>
      <c r="I679" s="175"/>
      <c r="L679" s="172"/>
      <c r="M679" s="176"/>
      <c r="N679" s="177"/>
      <c r="O679" s="177"/>
      <c r="P679" s="177"/>
      <c r="Q679" s="177"/>
      <c r="R679" s="177"/>
      <c r="S679" s="177"/>
      <c r="T679" s="178"/>
      <c r="AT679" s="173" t="s">
        <v>336</v>
      </c>
      <c r="AU679" s="173" t="s">
        <v>213</v>
      </c>
      <c r="AV679" s="13" t="s">
        <v>88</v>
      </c>
      <c r="AW679" s="13" t="s">
        <v>36</v>
      </c>
      <c r="AX679" s="13" t="s">
        <v>81</v>
      </c>
      <c r="AY679" s="173" t="s">
        <v>199</v>
      </c>
    </row>
    <row r="680" spans="2:51" s="14" customFormat="1" ht="10.199999999999999">
      <c r="B680" s="179"/>
      <c r="D680" s="163" t="s">
        <v>336</v>
      </c>
      <c r="E680" s="180" t="s">
        <v>1</v>
      </c>
      <c r="F680" s="181" t="s">
        <v>899</v>
      </c>
      <c r="H680" s="182">
        <v>20.16</v>
      </c>
      <c r="I680" s="183"/>
      <c r="L680" s="179"/>
      <c r="M680" s="184"/>
      <c r="N680" s="185"/>
      <c r="O680" s="185"/>
      <c r="P680" s="185"/>
      <c r="Q680" s="185"/>
      <c r="R680" s="185"/>
      <c r="S680" s="185"/>
      <c r="T680" s="186"/>
      <c r="AT680" s="180" t="s">
        <v>336</v>
      </c>
      <c r="AU680" s="180" t="s">
        <v>213</v>
      </c>
      <c r="AV680" s="14" t="s">
        <v>90</v>
      </c>
      <c r="AW680" s="14" t="s">
        <v>36</v>
      </c>
      <c r="AX680" s="14" t="s">
        <v>81</v>
      </c>
      <c r="AY680" s="180" t="s">
        <v>199</v>
      </c>
    </row>
    <row r="681" spans="2:51" s="14" customFormat="1" ht="10.199999999999999">
      <c r="B681" s="179"/>
      <c r="D681" s="163" t="s">
        <v>336</v>
      </c>
      <c r="E681" s="180" t="s">
        <v>1</v>
      </c>
      <c r="F681" s="181" t="s">
        <v>900</v>
      </c>
      <c r="H681" s="182">
        <v>8.4</v>
      </c>
      <c r="I681" s="183"/>
      <c r="L681" s="179"/>
      <c r="M681" s="184"/>
      <c r="N681" s="185"/>
      <c r="O681" s="185"/>
      <c r="P681" s="185"/>
      <c r="Q681" s="185"/>
      <c r="R681" s="185"/>
      <c r="S681" s="185"/>
      <c r="T681" s="186"/>
      <c r="AT681" s="180" t="s">
        <v>336</v>
      </c>
      <c r="AU681" s="180" t="s">
        <v>213</v>
      </c>
      <c r="AV681" s="14" t="s">
        <v>90</v>
      </c>
      <c r="AW681" s="14" t="s">
        <v>36</v>
      </c>
      <c r="AX681" s="14" t="s">
        <v>81</v>
      </c>
      <c r="AY681" s="180" t="s">
        <v>199</v>
      </c>
    </row>
    <row r="682" spans="2:51" s="13" customFormat="1" ht="10.199999999999999">
      <c r="B682" s="172"/>
      <c r="D682" s="163" t="s">
        <v>336</v>
      </c>
      <c r="E682" s="173" t="s">
        <v>1</v>
      </c>
      <c r="F682" s="174" t="s">
        <v>901</v>
      </c>
      <c r="H682" s="173" t="s">
        <v>1</v>
      </c>
      <c r="I682" s="175"/>
      <c r="L682" s="172"/>
      <c r="M682" s="176"/>
      <c r="N682" s="177"/>
      <c r="O682" s="177"/>
      <c r="P682" s="177"/>
      <c r="Q682" s="177"/>
      <c r="R682" s="177"/>
      <c r="S682" s="177"/>
      <c r="T682" s="178"/>
      <c r="AT682" s="173" t="s">
        <v>336</v>
      </c>
      <c r="AU682" s="173" t="s">
        <v>213</v>
      </c>
      <c r="AV682" s="13" t="s">
        <v>88</v>
      </c>
      <c r="AW682" s="13" t="s">
        <v>36</v>
      </c>
      <c r="AX682" s="13" t="s">
        <v>81</v>
      </c>
      <c r="AY682" s="173" t="s">
        <v>199</v>
      </c>
    </row>
    <row r="683" spans="2:51" s="14" customFormat="1" ht="10.199999999999999">
      <c r="B683" s="179"/>
      <c r="D683" s="163" t="s">
        <v>336</v>
      </c>
      <c r="E683" s="180" t="s">
        <v>1</v>
      </c>
      <c r="F683" s="181" t="s">
        <v>897</v>
      </c>
      <c r="H683" s="182">
        <v>18.059999999999999</v>
      </c>
      <c r="I683" s="183"/>
      <c r="L683" s="179"/>
      <c r="M683" s="184"/>
      <c r="N683" s="185"/>
      <c r="O683" s="185"/>
      <c r="P683" s="185"/>
      <c r="Q683" s="185"/>
      <c r="R683" s="185"/>
      <c r="S683" s="185"/>
      <c r="T683" s="186"/>
      <c r="AT683" s="180" t="s">
        <v>336</v>
      </c>
      <c r="AU683" s="180" t="s">
        <v>213</v>
      </c>
      <c r="AV683" s="14" t="s">
        <v>90</v>
      </c>
      <c r="AW683" s="14" t="s">
        <v>36</v>
      </c>
      <c r="AX683" s="14" t="s">
        <v>81</v>
      </c>
      <c r="AY683" s="180" t="s">
        <v>199</v>
      </c>
    </row>
    <row r="684" spans="2:51" s="13" customFormat="1" ht="10.199999999999999">
      <c r="B684" s="172"/>
      <c r="D684" s="163" t="s">
        <v>336</v>
      </c>
      <c r="E684" s="173" t="s">
        <v>1</v>
      </c>
      <c r="F684" s="174" t="s">
        <v>902</v>
      </c>
      <c r="H684" s="173" t="s">
        <v>1</v>
      </c>
      <c r="I684" s="175"/>
      <c r="L684" s="172"/>
      <c r="M684" s="176"/>
      <c r="N684" s="177"/>
      <c r="O684" s="177"/>
      <c r="P684" s="177"/>
      <c r="Q684" s="177"/>
      <c r="R684" s="177"/>
      <c r="S684" s="177"/>
      <c r="T684" s="178"/>
      <c r="AT684" s="173" t="s">
        <v>336</v>
      </c>
      <c r="AU684" s="173" t="s">
        <v>213</v>
      </c>
      <c r="AV684" s="13" t="s">
        <v>88</v>
      </c>
      <c r="AW684" s="13" t="s">
        <v>36</v>
      </c>
      <c r="AX684" s="13" t="s">
        <v>81</v>
      </c>
      <c r="AY684" s="173" t="s">
        <v>199</v>
      </c>
    </row>
    <row r="685" spans="2:51" s="14" customFormat="1" ht="10.199999999999999">
      <c r="B685" s="179"/>
      <c r="D685" s="163" t="s">
        <v>336</v>
      </c>
      <c r="E685" s="180" t="s">
        <v>1</v>
      </c>
      <c r="F685" s="181" t="s">
        <v>903</v>
      </c>
      <c r="H685" s="182">
        <v>15.54</v>
      </c>
      <c r="I685" s="183"/>
      <c r="L685" s="179"/>
      <c r="M685" s="184"/>
      <c r="N685" s="185"/>
      <c r="O685" s="185"/>
      <c r="P685" s="185"/>
      <c r="Q685" s="185"/>
      <c r="R685" s="185"/>
      <c r="S685" s="185"/>
      <c r="T685" s="186"/>
      <c r="AT685" s="180" t="s">
        <v>336</v>
      </c>
      <c r="AU685" s="180" t="s">
        <v>213</v>
      </c>
      <c r="AV685" s="14" t="s">
        <v>90</v>
      </c>
      <c r="AW685" s="14" t="s">
        <v>36</v>
      </c>
      <c r="AX685" s="14" t="s">
        <v>81</v>
      </c>
      <c r="AY685" s="180" t="s">
        <v>199</v>
      </c>
    </row>
    <row r="686" spans="2:51" s="14" customFormat="1" ht="10.199999999999999">
      <c r="B686" s="179"/>
      <c r="D686" s="163" t="s">
        <v>336</v>
      </c>
      <c r="E686" s="180" t="s">
        <v>1</v>
      </c>
      <c r="F686" s="181" t="s">
        <v>904</v>
      </c>
      <c r="H686" s="182">
        <v>25.2</v>
      </c>
      <c r="I686" s="183"/>
      <c r="L686" s="179"/>
      <c r="M686" s="184"/>
      <c r="N686" s="185"/>
      <c r="O686" s="185"/>
      <c r="P686" s="185"/>
      <c r="Q686" s="185"/>
      <c r="R686" s="185"/>
      <c r="S686" s="185"/>
      <c r="T686" s="186"/>
      <c r="AT686" s="180" t="s">
        <v>336</v>
      </c>
      <c r="AU686" s="180" t="s">
        <v>213</v>
      </c>
      <c r="AV686" s="14" t="s">
        <v>90</v>
      </c>
      <c r="AW686" s="14" t="s">
        <v>36</v>
      </c>
      <c r="AX686" s="14" t="s">
        <v>81</v>
      </c>
      <c r="AY686" s="180" t="s">
        <v>199</v>
      </c>
    </row>
    <row r="687" spans="2:51" s="13" customFormat="1" ht="10.199999999999999">
      <c r="B687" s="172"/>
      <c r="D687" s="163" t="s">
        <v>336</v>
      </c>
      <c r="E687" s="173" t="s">
        <v>1</v>
      </c>
      <c r="F687" s="174" t="s">
        <v>476</v>
      </c>
      <c r="H687" s="173" t="s">
        <v>1</v>
      </c>
      <c r="I687" s="175"/>
      <c r="L687" s="172"/>
      <c r="M687" s="176"/>
      <c r="N687" s="177"/>
      <c r="O687" s="177"/>
      <c r="P687" s="177"/>
      <c r="Q687" s="177"/>
      <c r="R687" s="177"/>
      <c r="S687" s="177"/>
      <c r="T687" s="178"/>
      <c r="AT687" s="173" t="s">
        <v>336</v>
      </c>
      <c r="AU687" s="173" t="s">
        <v>213</v>
      </c>
      <c r="AV687" s="13" t="s">
        <v>88</v>
      </c>
      <c r="AW687" s="13" t="s">
        <v>36</v>
      </c>
      <c r="AX687" s="13" t="s">
        <v>81</v>
      </c>
      <c r="AY687" s="173" t="s">
        <v>199</v>
      </c>
    </row>
    <row r="688" spans="2:51" s="14" customFormat="1" ht="10.199999999999999">
      <c r="B688" s="179"/>
      <c r="D688" s="163" t="s">
        <v>336</v>
      </c>
      <c r="E688" s="180" t="s">
        <v>1</v>
      </c>
      <c r="F688" s="181" t="s">
        <v>905</v>
      </c>
      <c r="H688" s="182">
        <v>494.52</v>
      </c>
      <c r="I688" s="183"/>
      <c r="L688" s="179"/>
      <c r="M688" s="184"/>
      <c r="N688" s="185"/>
      <c r="O688" s="185"/>
      <c r="P688" s="185"/>
      <c r="Q688" s="185"/>
      <c r="R688" s="185"/>
      <c r="S688" s="185"/>
      <c r="T688" s="186"/>
      <c r="AT688" s="180" t="s">
        <v>336</v>
      </c>
      <c r="AU688" s="180" t="s">
        <v>213</v>
      </c>
      <c r="AV688" s="14" t="s">
        <v>90</v>
      </c>
      <c r="AW688" s="14" t="s">
        <v>36</v>
      </c>
      <c r="AX688" s="14" t="s">
        <v>81</v>
      </c>
      <c r="AY688" s="180" t="s">
        <v>199</v>
      </c>
    </row>
    <row r="689" spans="2:51" s="14" customFormat="1" ht="10.199999999999999">
      <c r="B689" s="179"/>
      <c r="D689" s="163" t="s">
        <v>336</v>
      </c>
      <c r="E689" s="180" t="s">
        <v>1</v>
      </c>
      <c r="F689" s="181" t="s">
        <v>906</v>
      </c>
      <c r="H689" s="182">
        <v>23.55</v>
      </c>
      <c r="I689" s="183"/>
      <c r="L689" s="179"/>
      <c r="M689" s="184"/>
      <c r="N689" s="185"/>
      <c r="O689" s="185"/>
      <c r="P689" s="185"/>
      <c r="Q689" s="185"/>
      <c r="R689" s="185"/>
      <c r="S689" s="185"/>
      <c r="T689" s="186"/>
      <c r="AT689" s="180" t="s">
        <v>336</v>
      </c>
      <c r="AU689" s="180" t="s">
        <v>213</v>
      </c>
      <c r="AV689" s="14" t="s">
        <v>90</v>
      </c>
      <c r="AW689" s="14" t="s">
        <v>36</v>
      </c>
      <c r="AX689" s="14" t="s">
        <v>81</v>
      </c>
      <c r="AY689" s="180" t="s">
        <v>199</v>
      </c>
    </row>
    <row r="690" spans="2:51" s="14" customFormat="1" ht="10.199999999999999">
      <c r="B690" s="179"/>
      <c r="D690" s="163" t="s">
        <v>336</v>
      </c>
      <c r="E690" s="180" t="s">
        <v>1</v>
      </c>
      <c r="F690" s="181" t="s">
        <v>907</v>
      </c>
      <c r="H690" s="182">
        <v>-13.68</v>
      </c>
      <c r="I690" s="183"/>
      <c r="L690" s="179"/>
      <c r="M690" s="184"/>
      <c r="N690" s="185"/>
      <c r="O690" s="185"/>
      <c r="P690" s="185"/>
      <c r="Q690" s="185"/>
      <c r="R690" s="185"/>
      <c r="S690" s="185"/>
      <c r="T690" s="186"/>
      <c r="AT690" s="180" t="s">
        <v>336</v>
      </c>
      <c r="AU690" s="180" t="s">
        <v>213</v>
      </c>
      <c r="AV690" s="14" t="s">
        <v>90</v>
      </c>
      <c r="AW690" s="14" t="s">
        <v>36</v>
      </c>
      <c r="AX690" s="14" t="s">
        <v>81</v>
      </c>
      <c r="AY690" s="180" t="s">
        <v>199</v>
      </c>
    </row>
    <row r="691" spans="2:51" s="14" customFormat="1" ht="10.199999999999999">
      <c r="B691" s="179"/>
      <c r="D691" s="163" t="s">
        <v>336</v>
      </c>
      <c r="E691" s="180" t="s">
        <v>1</v>
      </c>
      <c r="F691" s="181" t="s">
        <v>908</v>
      </c>
      <c r="H691" s="182">
        <v>-12.57</v>
      </c>
      <c r="I691" s="183"/>
      <c r="L691" s="179"/>
      <c r="M691" s="184"/>
      <c r="N691" s="185"/>
      <c r="O691" s="185"/>
      <c r="P691" s="185"/>
      <c r="Q691" s="185"/>
      <c r="R691" s="185"/>
      <c r="S691" s="185"/>
      <c r="T691" s="186"/>
      <c r="AT691" s="180" t="s">
        <v>336</v>
      </c>
      <c r="AU691" s="180" t="s">
        <v>213</v>
      </c>
      <c r="AV691" s="14" t="s">
        <v>90</v>
      </c>
      <c r="AW691" s="14" t="s">
        <v>36</v>
      </c>
      <c r="AX691" s="14" t="s">
        <v>81</v>
      </c>
      <c r="AY691" s="180" t="s">
        <v>199</v>
      </c>
    </row>
    <row r="692" spans="2:51" s="13" customFormat="1" ht="10.199999999999999">
      <c r="B692" s="172"/>
      <c r="D692" s="163" t="s">
        <v>336</v>
      </c>
      <c r="E692" s="173" t="s">
        <v>1</v>
      </c>
      <c r="F692" s="174" t="s">
        <v>598</v>
      </c>
      <c r="H692" s="173" t="s">
        <v>1</v>
      </c>
      <c r="I692" s="175"/>
      <c r="L692" s="172"/>
      <c r="M692" s="176"/>
      <c r="N692" s="177"/>
      <c r="O692" s="177"/>
      <c r="P692" s="177"/>
      <c r="Q692" s="177"/>
      <c r="R692" s="177"/>
      <c r="S692" s="177"/>
      <c r="T692" s="178"/>
      <c r="AT692" s="173" t="s">
        <v>336</v>
      </c>
      <c r="AU692" s="173" t="s">
        <v>213</v>
      </c>
      <c r="AV692" s="13" t="s">
        <v>88</v>
      </c>
      <c r="AW692" s="13" t="s">
        <v>36</v>
      </c>
      <c r="AX692" s="13" t="s">
        <v>81</v>
      </c>
      <c r="AY692" s="173" t="s">
        <v>199</v>
      </c>
    </row>
    <row r="693" spans="2:51" s="14" customFormat="1" ht="10.199999999999999">
      <c r="B693" s="179"/>
      <c r="D693" s="163" t="s">
        <v>336</v>
      </c>
      <c r="E693" s="180" t="s">
        <v>1</v>
      </c>
      <c r="F693" s="181" t="s">
        <v>909</v>
      </c>
      <c r="H693" s="182">
        <v>144.36000000000001</v>
      </c>
      <c r="I693" s="183"/>
      <c r="L693" s="179"/>
      <c r="M693" s="184"/>
      <c r="N693" s="185"/>
      <c r="O693" s="185"/>
      <c r="P693" s="185"/>
      <c r="Q693" s="185"/>
      <c r="R693" s="185"/>
      <c r="S693" s="185"/>
      <c r="T693" s="186"/>
      <c r="AT693" s="180" t="s">
        <v>336</v>
      </c>
      <c r="AU693" s="180" t="s">
        <v>213</v>
      </c>
      <c r="AV693" s="14" t="s">
        <v>90</v>
      </c>
      <c r="AW693" s="14" t="s">
        <v>36</v>
      </c>
      <c r="AX693" s="14" t="s">
        <v>81</v>
      </c>
      <c r="AY693" s="180" t="s">
        <v>199</v>
      </c>
    </row>
    <row r="694" spans="2:51" s="14" customFormat="1" ht="10.199999999999999">
      <c r="B694" s="179"/>
      <c r="D694" s="163" t="s">
        <v>336</v>
      </c>
      <c r="E694" s="180" t="s">
        <v>1</v>
      </c>
      <c r="F694" s="181" t="s">
        <v>910</v>
      </c>
      <c r="H694" s="182">
        <v>-9.27</v>
      </c>
      <c r="I694" s="183"/>
      <c r="L694" s="179"/>
      <c r="M694" s="184"/>
      <c r="N694" s="185"/>
      <c r="O694" s="185"/>
      <c r="P694" s="185"/>
      <c r="Q694" s="185"/>
      <c r="R694" s="185"/>
      <c r="S694" s="185"/>
      <c r="T694" s="186"/>
      <c r="AT694" s="180" t="s">
        <v>336</v>
      </c>
      <c r="AU694" s="180" t="s">
        <v>213</v>
      </c>
      <c r="AV694" s="14" t="s">
        <v>90</v>
      </c>
      <c r="AW694" s="14" t="s">
        <v>36</v>
      </c>
      <c r="AX694" s="14" t="s">
        <v>81</v>
      </c>
      <c r="AY694" s="180" t="s">
        <v>199</v>
      </c>
    </row>
    <row r="695" spans="2:51" s="13" customFormat="1" ht="10.199999999999999">
      <c r="B695" s="172"/>
      <c r="D695" s="163" t="s">
        <v>336</v>
      </c>
      <c r="E695" s="173" t="s">
        <v>1</v>
      </c>
      <c r="F695" s="174" t="s">
        <v>911</v>
      </c>
      <c r="H695" s="173" t="s">
        <v>1</v>
      </c>
      <c r="I695" s="175"/>
      <c r="L695" s="172"/>
      <c r="M695" s="176"/>
      <c r="N695" s="177"/>
      <c r="O695" s="177"/>
      <c r="P695" s="177"/>
      <c r="Q695" s="177"/>
      <c r="R695" s="177"/>
      <c r="S695" s="177"/>
      <c r="T695" s="178"/>
      <c r="AT695" s="173" t="s">
        <v>336</v>
      </c>
      <c r="AU695" s="173" t="s">
        <v>213</v>
      </c>
      <c r="AV695" s="13" t="s">
        <v>88</v>
      </c>
      <c r="AW695" s="13" t="s">
        <v>36</v>
      </c>
      <c r="AX695" s="13" t="s">
        <v>81</v>
      </c>
      <c r="AY695" s="173" t="s">
        <v>199</v>
      </c>
    </row>
    <row r="696" spans="2:51" s="14" customFormat="1" ht="10.199999999999999">
      <c r="B696" s="179"/>
      <c r="D696" s="163" t="s">
        <v>336</v>
      </c>
      <c r="E696" s="180" t="s">
        <v>1</v>
      </c>
      <c r="F696" s="181" t="s">
        <v>912</v>
      </c>
      <c r="H696" s="182">
        <v>33.119999999999997</v>
      </c>
      <c r="I696" s="183"/>
      <c r="L696" s="179"/>
      <c r="M696" s="184"/>
      <c r="N696" s="185"/>
      <c r="O696" s="185"/>
      <c r="P696" s="185"/>
      <c r="Q696" s="185"/>
      <c r="R696" s="185"/>
      <c r="S696" s="185"/>
      <c r="T696" s="186"/>
      <c r="AT696" s="180" t="s">
        <v>336</v>
      </c>
      <c r="AU696" s="180" t="s">
        <v>213</v>
      </c>
      <c r="AV696" s="14" t="s">
        <v>90</v>
      </c>
      <c r="AW696" s="14" t="s">
        <v>36</v>
      </c>
      <c r="AX696" s="14" t="s">
        <v>81</v>
      </c>
      <c r="AY696" s="180" t="s">
        <v>199</v>
      </c>
    </row>
    <row r="697" spans="2:51" s="13" customFormat="1" ht="10.199999999999999">
      <c r="B697" s="172"/>
      <c r="D697" s="163" t="s">
        <v>336</v>
      </c>
      <c r="E697" s="173" t="s">
        <v>1</v>
      </c>
      <c r="F697" s="174" t="s">
        <v>913</v>
      </c>
      <c r="H697" s="173" t="s">
        <v>1</v>
      </c>
      <c r="I697" s="175"/>
      <c r="L697" s="172"/>
      <c r="M697" s="176"/>
      <c r="N697" s="177"/>
      <c r="O697" s="177"/>
      <c r="P697" s="177"/>
      <c r="Q697" s="177"/>
      <c r="R697" s="177"/>
      <c r="S697" s="177"/>
      <c r="T697" s="178"/>
      <c r="AT697" s="173" t="s">
        <v>336</v>
      </c>
      <c r="AU697" s="173" t="s">
        <v>213</v>
      </c>
      <c r="AV697" s="13" t="s">
        <v>88</v>
      </c>
      <c r="AW697" s="13" t="s">
        <v>36</v>
      </c>
      <c r="AX697" s="13" t="s">
        <v>81</v>
      </c>
      <c r="AY697" s="173" t="s">
        <v>199</v>
      </c>
    </row>
    <row r="698" spans="2:51" s="14" customFormat="1" ht="10.199999999999999">
      <c r="B698" s="179"/>
      <c r="D698" s="163" t="s">
        <v>336</v>
      </c>
      <c r="E698" s="180" t="s">
        <v>1</v>
      </c>
      <c r="F698" s="181" t="s">
        <v>914</v>
      </c>
      <c r="H698" s="182">
        <v>192.24</v>
      </c>
      <c r="I698" s="183"/>
      <c r="L698" s="179"/>
      <c r="M698" s="184"/>
      <c r="N698" s="185"/>
      <c r="O698" s="185"/>
      <c r="P698" s="185"/>
      <c r="Q698" s="185"/>
      <c r="R698" s="185"/>
      <c r="S698" s="185"/>
      <c r="T698" s="186"/>
      <c r="AT698" s="180" t="s">
        <v>336</v>
      </c>
      <c r="AU698" s="180" t="s">
        <v>213</v>
      </c>
      <c r="AV698" s="14" t="s">
        <v>90</v>
      </c>
      <c r="AW698" s="14" t="s">
        <v>36</v>
      </c>
      <c r="AX698" s="14" t="s">
        <v>81</v>
      </c>
      <c r="AY698" s="180" t="s">
        <v>199</v>
      </c>
    </row>
    <row r="699" spans="2:51" s="14" customFormat="1" ht="10.199999999999999">
      <c r="B699" s="179"/>
      <c r="D699" s="163" t="s">
        <v>336</v>
      </c>
      <c r="E699" s="180" t="s">
        <v>1</v>
      </c>
      <c r="F699" s="181" t="s">
        <v>915</v>
      </c>
      <c r="H699" s="182">
        <v>-3.06</v>
      </c>
      <c r="I699" s="183"/>
      <c r="L699" s="179"/>
      <c r="M699" s="184"/>
      <c r="N699" s="185"/>
      <c r="O699" s="185"/>
      <c r="P699" s="185"/>
      <c r="Q699" s="185"/>
      <c r="R699" s="185"/>
      <c r="S699" s="185"/>
      <c r="T699" s="186"/>
      <c r="AT699" s="180" t="s">
        <v>336</v>
      </c>
      <c r="AU699" s="180" t="s">
        <v>213</v>
      </c>
      <c r="AV699" s="14" t="s">
        <v>90</v>
      </c>
      <c r="AW699" s="14" t="s">
        <v>36</v>
      </c>
      <c r="AX699" s="14" t="s">
        <v>81</v>
      </c>
      <c r="AY699" s="180" t="s">
        <v>199</v>
      </c>
    </row>
    <row r="700" spans="2:51" s="13" customFormat="1" ht="10.199999999999999">
      <c r="B700" s="172"/>
      <c r="D700" s="163" t="s">
        <v>336</v>
      </c>
      <c r="E700" s="173" t="s">
        <v>1</v>
      </c>
      <c r="F700" s="174" t="s">
        <v>707</v>
      </c>
      <c r="H700" s="173" t="s">
        <v>1</v>
      </c>
      <c r="I700" s="175"/>
      <c r="L700" s="172"/>
      <c r="M700" s="176"/>
      <c r="N700" s="177"/>
      <c r="O700" s="177"/>
      <c r="P700" s="177"/>
      <c r="Q700" s="177"/>
      <c r="R700" s="177"/>
      <c r="S700" s="177"/>
      <c r="T700" s="178"/>
      <c r="AT700" s="173" t="s">
        <v>336</v>
      </c>
      <c r="AU700" s="173" t="s">
        <v>213</v>
      </c>
      <c r="AV700" s="13" t="s">
        <v>88</v>
      </c>
      <c r="AW700" s="13" t="s">
        <v>36</v>
      </c>
      <c r="AX700" s="13" t="s">
        <v>81</v>
      </c>
      <c r="AY700" s="173" t="s">
        <v>199</v>
      </c>
    </row>
    <row r="701" spans="2:51" s="14" customFormat="1" ht="10.199999999999999">
      <c r="B701" s="179"/>
      <c r="D701" s="163" t="s">
        <v>336</v>
      </c>
      <c r="E701" s="180" t="s">
        <v>1</v>
      </c>
      <c r="F701" s="181" t="s">
        <v>916</v>
      </c>
      <c r="H701" s="182">
        <v>54.854999999999997</v>
      </c>
      <c r="I701" s="183"/>
      <c r="L701" s="179"/>
      <c r="M701" s="184"/>
      <c r="N701" s="185"/>
      <c r="O701" s="185"/>
      <c r="P701" s="185"/>
      <c r="Q701" s="185"/>
      <c r="R701" s="185"/>
      <c r="S701" s="185"/>
      <c r="T701" s="186"/>
      <c r="AT701" s="180" t="s">
        <v>336</v>
      </c>
      <c r="AU701" s="180" t="s">
        <v>213</v>
      </c>
      <c r="AV701" s="14" t="s">
        <v>90</v>
      </c>
      <c r="AW701" s="14" t="s">
        <v>36</v>
      </c>
      <c r="AX701" s="14" t="s">
        <v>81</v>
      </c>
      <c r="AY701" s="180" t="s">
        <v>199</v>
      </c>
    </row>
    <row r="702" spans="2:51" s="14" customFormat="1" ht="10.199999999999999">
      <c r="B702" s="179"/>
      <c r="D702" s="163" t="s">
        <v>336</v>
      </c>
      <c r="E702" s="180" t="s">
        <v>1</v>
      </c>
      <c r="F702" s="181" t="s">
        <v>656</v>
      </c>
      <c r="H702" s="182">
        <v>-9.7379999999999995</v>
      </c>
      <c r="I702" s="183"/>
      <c r="L702" s="179"/>
      <c r="M702" s="184"/>
      <c r="N702" s="185"/>
      <c r="O702" s="185"/>
      <c r="P702" s="185"/>
      <c r="Q702" s="185"/>
      <c r="R702" s="185"/>
      <c r="S702" s="185"/>
      <c r="T702" s="186"/>
      <c r="AT702" s="180" t="s">
        <v>336</v>
      </c>
      <c r="AU702" s="180" t="s">
        <v>213</v>
      </c>
      <c r="AV702" s="14" t="s">
        <v>90</v>
      </c>
      <c r="AW702" s="14" t="s">
        <v>36</v>
      </c>
      <c r="AX702" s="14" t="s">
        <v>81</v>
      </c>
      <c r="AY702" s="180" t="s">
        <v>199</v>
      </c>
    </row>
    <row r="703" spans="2:51" s="13" customFormat="1" ht="10.199999999999999">
      <c r="B703" s="172"/>
      <c r="D703" s="163" t="s">
        <v>336</v>
      </c>
      <c r="E703" s="173" t="s">
        <v>1</v>
      </c>
      <c r="F703" s="174" t="s">
        <v>777</v>
      </c>
      <c r="H703" s="173" t="s">
        <v>1</v>
      </c>
      <c r="I703" s="175"/>
      <c r="L703" s="172"/>
      <c r="M703" s="176"/>
      <c r="N703" s="177"/>
      <c r="O703" s="177"/>
      <c r="P703" s="177"/>
      <c r="Q703" s="177"/>
      <c r="R703" s="177"/>
      <c r="S703" s="177"/>
      <c r="T703" s="178"/>
      <c r="AT703" s="173" t="s">
        <v>336</v>
      </c>
      <c r="AU703" s="173" t="s">
        <v>213</v>
      </c>
      <c r="AV703" s="13" t="s">
        <v>88</v>
      </c>
      <c r="AW703" s="13" t="s">
        <v>36</v>
      </c>
      <c r="AX703" s="13" t="s">
        <v>81</v>
      </c>
      <c r="AY703" s="173" t="s">
        <v>199</v>
      </c>
    </row>
    <row r="704" spans="2:51" s="14" customFormat="1" ht="10.199999999999999">
      <c r="B704" s="179"/>
      <c r="D704" s="163" t="s">
        <v>336</v>
      </c>
      <c r="E704" s="180" t="s">
        <v>1</v>
      </c>
      <c r="F704" s="181" t="s">
        <v>917</v>
      </c>
      <c r="H704" s="182">
        <v>67.2</v>
      </c>
      <c r="I704" s="183"/>
      <c r="L704" s="179"/>
      <c r="M704" s="184"/>
      <c r="N704" s="185"/>
      <c r="O704" s="185"/>
      <c r="P704" s="185"/>
      <c r="Q704" s="185"/>
      <c r="R704" s="185"/>
      <c r="S704" s="185"/>
      <c r="T704" s="186"/>
      <c r="AT704" s="180" t="s">
        <v>336</v>
      </c>
      <c r="AU704" s="180" t="s">
        <v>213</v>
      </c>
      <c r="AV704" s="14" t="s">
        <v>90</v>
      </c>
      <c r="AW704" s="14" t="s">
        <v>36</v>
      </c>
      <c r="AX704" s="14" t="s">
        <v>81</v>
      </c>
      <c r="AY704" s="180" t="s">
        <v>199</v>
      </c>
    </row>
    <row r="705" spans="2:51" s="13" customFormat="1" ht="10.199999999999999">
      <c r="B705" s="172"/>
      <c r="D705" s="163" t="s">
        <v>336</v>
      </c>
      <c r="E705" s="173" t="s">
        <v>1</v>
      </c>
      <c r="F705" s="174" t="s">
        <v>918</v>
      </c>
      <c r="H705" s="173" t="s">
        <v>1</v>
      </c>
      <c r="I705" s="175"/>
      <c r="L705" s="172"/>
      <c r="M705" s="176"/>
      <c r="N705" s="177"/>
      <c r="O705" s="177"/>
      <c r="P705" s="177"/>
      <c r="Q705" s="177"/>
      <c r="R705" s="177"/>
      <c r="S705" s="177"/>
      <c r="T705" s="178"/>
      <c r="AT705" s="173" t="s">
        <v>336</v>
      </c>
      <c r="AU705" s="173" t="s">
        <v>213</v>
      </c>
      <c r="AV705" s="13" t="s">
        <v>88</v>
      </c>
      <c r="AW705" s="13" t="s">
        <v>36</v>
      </c>
      <c r="AX705" s="13" t="s">
        <v>81</v>
      </c>
      <c r="AY705" s="173" t="s">
        <v>199</v>
      </c>
    </row>
    <row r="706" spans="2:51" s="14" customFormat="1" ht="10.199999999999999">
      <c r="B706" s="179"/>
      <c r="D706" s="163" t="s">
        <v>336</v>
      </c>
      <c r="E706" s="180" t="s">
        <v>1</v>
      </c>
      <c r="F706" s="181" t="s">
        <v>919</v>
      </c>
      <c r="H706" s="182">
        <v>18</v>
      </c>
      <c r="I706" s="183"/>
      <c r="L706" s="179"/>
      <c r="M706" s="184"/>
      <c r="N706" s="185"/>
      <c r="O706" s="185"/>
      <c r="P706" s="185"/>
      <c r="Q706" s="185"/>
      <c r="R706" s="185"/>
      <c r="S706" s="185"/>
      <c r="T706" s="186"/>
      <c r="AT706" s="180" t="s">
        <v>336</v>
      </c>
      <c r="AU706" s="180" t="s">
        <v>213</v>
      </c>
      <c r="AV706" s="14" t="s">
        <v>90</v>
      </c>
      <c r="AW706" s="14" t="s">
        <v>36</v>
      </c>
      <c r="AX706" s="14" t="s">
        <v>81</v>
      </c>
      <c r="AY706" s="180" t="s">
        <v>199</v>
      </c>
    </row>
    <row r="707" spans="2:51" s="13" customFormat="1" ht="10.199999999999999">
      <c r="B707" s="172"/>
      <c r="D707" s="163" t="s">
        <v>336</v>
      </c>
      <c r="E707" s="173" t="s">
        <v>1</v>
      </c>
      <c r="F707" s="174" t="s">
        <v>920</v>
      </c>
      <c r="H707" s="173" t="s">
        <v>1</v>
      </c>
      <c r="I707" s="175"/>
      <c r="L707" s="172"/>
      <c r="M707" s="176"/>
      <c r="N707" s="177"/>
      <c r="O707" s="177"/>
      <c r="P707" s="177"/>
      <c r="Q707" s="177"/>
      <c r="R707" s="177"/>
      <c r="S707" s="177"/>
      <c r="T707" s="178"/>
      <c r="AT707" s="173" t="s">
        <v>336</v>
      </c>
      <c r="AU707" s="173" t="s">
        <v>213</v>
      </c>
      <c r="AV707" s="13" t="s">
        <v>88</v>
      </c>
      <c r="AW707" s="13" t="s">
        <v>36</v>
      </c>
      <c r="AX707" s="13" t="s">
        <v>81</v>
      </c>
      <c r="AY707" s="173" t="s">
        <v>199</v>
      </c>
    </row>
    <row r="708" spans="2:51" s="14" customFormat="1" ht="10.199999999999999">
      <c r="B708" s="179"/>
      <c r="D708" s="163" t="s">
        <v>336</v>
      </c>
      <c r="E708" s="180" t="s">
        <v>1</v>
      </c>
      <c r="F708" s="181" t="s">
        <v>919</v>
      </c>
      <c r="H708" s="182">
        <v>18</v>
      </c>
      <c r="I708" s="183"/>
      <c r="L708" s="179"/>
      <c r="M708" s="184"/>
      <c r="N708" s="185"/>
      <c r="O708" s="185"/>
      <c r="P708" s="185"/>
      <c r="Q708" s="185"/>
      <c r="R708" s="185"/>
      <c r="S708" s="185"/>
      <c r="T708" s="186"/>
      <c r="AT708" s="180" t="s">
        <v>336</v>
      </c>
      <c r="AU708" s="180" t="s">
        <v>213</v>
      </c>
      <c r="AV708" s="14" t="s">
        <v>90</v>
      </c>
      <c r="AW708" s="14" t="s">
        <v>36</v>
      </c>
      <c r="AX708" s="14" t="s">
        <v>81</v>
      </c>
      <c r="AY708" s="180" t="s">
        <v>199</v>
      </c>
    </row>
    <row r="709" spans="2:51" s="13" customFormat="1" ht="10.199999999999999">
      <c r="B709" s="172"/>
      <c r="D709" s="163" t="s">
        <v>336</v>
      </c>
      <c r="E709" s="173" t="s">
        <v>1</v>
      </c>
      <c r="F709" s="174" t="s">
        <v>921</v>
      </c>
      <c r="H709" s="173" t="s">
        <v>1</v>
      </c>
      <c r="I709" s="175"/>
      <c r="L709" s="172"/>
      <c r="M709" s="176"/>
      <c r="N709" s="177"/>
      <c r="O709" s="177"/>
      <c r="P709" s="177"/>
      <c r="Q709" s="177"/>
      <c r="R709" s="177"/>
      <c r="S709" s="177"/>
      <c r="T709" s="178"/>
      <c r="AT709" s="173" t="s">
        <v>336</v>
      </c>
      <c r="AU709" s="173" t="s">
        <v>213</v>
      </c>
      <c r="AV709" s="13" t="s">
        <v>88</v>
      </c>
      <c r="AW709" s="13" t="s">
        <v>36</v>
      </c>
      <c r="AX709" s="13" t="s">
        <v>81</v>
      </c>
      <c r="AY709" s="173" t="s">
        <v>199</v>
      </c>
    </row>
    <row r="710" spans="2:51" s="14" customFormat="1" ht="10.199999999999999">
      <c r="B710" s="179"/>
      <c r="D710" s="163" t="s">
        <v>336</v>
      </c>
      <c r="E710" s="180" t="s">
        <v>1</v>
      </c>
      <c r="F710" s="181" t="s">
        <v>922</v>
      </c>
      <c r="H710" s="182">
        <v>49.2</v>
      </c>
      <c r="I710" s="183"/>
      <c r="L710" s="179"/>
      <c r="M710" s="184"/>
      <c r="N710" s="185"/>
      <c r="O710" s="185"/>
      <c r="P710" s="185"/>
      <c r="Q710" s="185"/>
      <c r="R710" s="185"/>
      <c r="S710" s="185"/>
      <c r="T710" s="186"/>
      <c r="AT710" s="180" t="s">
        <v>336</v>
      </c>
      <c r="AU710" s="180" t="s">
        <v>213</v>
      </c>
      <c r="AV710" s="14" t="s">
        <v>90</v>
      </c>
      <c r="AW710" s="14" t="s">
        <v>36</v>
      </c>
      <c r="AX710" s="14" t="s">
        <v>81</v>
      </c>
      <c r="AY710" s="180" t="s">
        <v>199</v>
      </c>
    </row>
    <row r="711" spans="2:51" s="13" customFormat="1" ht="10.199999999999999">
      <c r="B711" s="172"/>
      <c r="D711" s="163" t="s">
        <v>336</v>
      </c>
      <c r="E711" s="173" t="s">
        <v>1</v>
      </c>
      <c r="F711" s="174" t="s">
        <v>923</v>
      </c>
      <c r="H711" s="173" t="s">
        <v>1</v>
      </c>
      <c r="I711" s="175"/>
      <c r="L711" s="172"/>
      <c r="M711" s="176"/>
      <c r="N711" s="177"/>
      <c r="O711" s="177"/>
      <c r="P711" s="177"/>
      <c r="Q711" s="177"/>
      <c r="R711" s="177"/>
      <c r="S711" s="177"/>
      <c r="T711" s="178"/>
      <c r="AT711" s="173" t="s">
        <v>336</v>
      </c>
      <c r="AU711" s="173" t="s">
        <v>213</v>
      </c>
      <c r="AV711" s="13" t="s">
        <v>88</v>
      </c>
      <c r="AW711" s="13" t="s">
        <v>36</v>
      </c>
      <c r="AX711" s="13" t="s">
        <v>81</v>
      </c>
      <c r="AY711" s="173" t="s">
        <v>199</v>
      </c>
    </row>
    <row r="712" spans="2:51" s="14" customFormat="1" ht="10.199999999999999">
      <c r="B712" s="179"/>
      <c r="D712" s="163" t="s">
        <v>336</v>
      </c>
      <c r="E712" s="180" t="s">
        <v>1</v>
      </c>
      <c r="F712" s="181" t="s">
        <v>924</v>
      </c>
      <c r="H712" s="182">
        <v>178.5</v>
      </c>
      <c r="I712" s="183"/>
      <c r="L712" s="179"/>
      <c r="M712" s="184"/>
      <c r="N712" s="185"/>
      <c r="O712" s="185"/>
      <c r="P712" s="185"/>
      <c r="Q712" s="185"/>
      <c r="R712" s="185"/>
      <c r="S712" s="185"/>
      <c r="T712" s="186"/>
      <c r="AT712" s="180" t="s">
        <v>336</v>
      </c>
      <c r="AU712" s="180" t="s">
        <v>213</v>
      </c>
      <c r="AV712" s="14" t="s">
        <v>90</v>
      </c>
      <c r="AW712" s="14" t="s">
        <v>36</v>
      </c>
      <c r="AX712" s="14" t="s">
        <v>81</v>
      </c>
      <c r="AY712" s="180" t="s">
        <v>199</v>
      </c>
    </row>
    <row r="713" spans="2:51" s="13" customFormat="1" ht="10.199999999999999">
      <c r="B713" s="172"/>
      <c r="D713" s="163" t="s">
        <v>336</v>
      </c>
      <c r="E713" s="173" t="s">
        <v>1</v>
      </c>
      <c r="F713" s="174" t="s">
        <v>925</v>
      </c>
      <c r="H713" s="173" t="s">
        <v>1</v>
      </c>
      <c r="I713" s="175"/>
      <c r="L713" s="172"/>
      <c r="M713" s="176"/>
      <c r="N713" s="177"/>
      <c r="O713" s="177"/>
      <c r="P713" s="177"/>
      <c r="Q713" s="177"/>
      <c r="R713" s="177"/>
      <c r="S713" s="177"/>
      <c r="T713" s="178"/>
      <c r="AT713" s="173" t="s">
        <v>336</v>
      </c>
      <c r="AU713" s="173" t="s">
        <v>213</v>
      </c>
      <c r="AV713" s="13" t="s">
        <v>88</v>
      </c>
      <c r="AW713" s="13" t="s">
        <v>36</v>
      </c>
      <c r="AX713" s="13" t="s">
        <v>81</v>
      </c>
      <c r="AY713" s="173" t="s">
        <v>199</v>
      </c>
    </row>
    <row r="714" spans="2:51" s="14" customFormat="1" ht="10.199999999999999">
      <c r="B714" s="179"/>
      <c r="D714" s="163" t="s">
        <v>336</v>
      </c>
      <c r="E714" s="180" t="s">
        <v>1</v>
      </c>
      <c r="F714" s="181" t="s">
        <v>926</v>
      </c>
      <c r="H714" s="182">
        <v>178.5</v>
      </c>
      <c r="I714" s="183"/>
      <c r="L714" s="179"/>
      <c r="M714" s="184"/>
      <c r="N714" s="185"/>
      <c r="O714" s="185"/>
      <c r="P714" s="185"/>
      <c r="Q714" s="185"/>
      <c r="R714" s="185"/>
      <c r="S714" s="185"/>
      <c r="T714" s="186"/>
      <c r="AT714" s="180" t="s">
        <v>336</v>
      </c>
      <c r="AU714" s="180" t="s">
        <v>213</v>
      </c>
      <c r="AV714" s="14" t="s">
        <v>90</v>
      </c>
      <c r="AW714" s="14" t="s">
        <v>36</v>
      </c>
      <c r="AX714" s="14" t="s">
        <v>81</v>
      </c>
      <c r="AY714" s="180" t="s">
        <v>199</v>
      </c>
    </row>
    <row r="715" spans="2:51" s="13" customFormat="1" ht="10.199999999999999">
      <c r="B715" s="172"/>
      <c r="D715" s="163" t="s">
        <v>336</v>
      </c>
      <c r="E715" s="173" t="s">
        <v>1</v>
      </c>
      <c r="F715" s="174" t="s">
        <v>927</v>
      </c>
      <c r="H715" s="173" t="s">
        <v>1</v>
      </c>
      <c r="I715" s="175"/>
      <c r="L715" s="172"/>
      <c r="M715" s="176"/>
      <c r="N715" s="177"/>
      <c r="O715" s="177"/>
      <c r="P715" s="177"/>
      <c r="Q715" s="177"/>
      <c r="R715" s="177"/>
      <c r="S715" s="177"/>
      <c r="T715" s="178"/>
      <c r="AT715" s="173" t="s">
        <v>336</v>
      </c>
      <c r="AU715" s="173" t="s">
        <v>213</v>
      </c>
      <c r="AV715" s="13" t="s">
        <v>88</v>
      </c>
      <c r="AW715" s="13" t="s">
        <v>36</v>
      </c>
      <c r="AX715" s="13" t="s">
        <v>81</v>
      </c>
      <c r="AY715" s="173" t="s">
        <v>199</v>
      </c>
    </row>
    <row r="716" spans="2:51" s="14" customFormat="1" ht="10.199999999999999">
      <c r="B716" s="179"/>
      <c r="D716" s="163" t="s">
        <v>336</v>
      </c>
      <c r="E716" s="180" t="s">
        <v>1</v>
      </c>
      <c r="F716" s="181" t="s">
        <v>928</v>
      </c>
      <c r="H716" s="182">
        <v>48.75</v>
      </c>
      <c r="I716" s="183"/>
      <c r="L716" s="179"/>
      <c r="M716" s="184"/>
      <c r="N716" s="185"/>
      <c r="O716" s="185"/>
      <c r="P716" s="185"/>
      <c r="Q716" s="185"/>
      <c r="R716" s="185"/>
      <c r="S716" s="185"/>
      <c r="T716" s="186"/>
      <c r="AT716" s="180" t="s">
        <v>336</v>
      </c>
      <c r="AU716" s="180" t="s">
        <v>213</v>
      </c>
      <c r="AV716" s="14" t="s">
        <v>90</v>
      </c>
      <c r="AW716" s="14" t="s">
        <v>36</v>
      </c>
      <c r="AX716" s="14" t="s">
        <v>81</v>
      </c>
      <c r="AY716" s="180" t="s">
        <v>199</v>
      </c>
    </row>
    <row r="717" spans="2:51" s="13" customFormat="1" ht="10.199999999999999">
      <c r="B717" s="172"/>
      <c r="D717" s="163" t="s">
        <v>336</v>
      </c>
      <c r="E717" s="173" t="s">
        <v>1</v>
      </c>
      <c r="F717" s="174" t="s">
        <v>929</v>
      </c>
      <c r="H717" s="173" t="s">
        <v>1</v>
      </c>
      <c r="I717" s="175"/>
      <c r="L717" s="172"/>
      <c r="M717" s="176"/>
      <c r="N717" s="177"/>
      <c r="O717" s="177"/>
      <c r="P717" s="177"/>
      <c r="Q717" s="177"/>
      <c r="R717" s="177"/>
      <c r="S717" s="177"/>
      <c r="T717" s="178"/>
      <c r="AT717" s="173" t="s">
        <v>336</v>
      </c>
      <c r="AU717" s="173" t="s">
        <v>213</v>
      </c>
      <c r="AV717" s="13" t="s">
        <v>88</v>
      </c>
      <c r="AW717" s="13" t="s">
        <v>36</v>
      </c>
      <c r="AX717" s="13" t="s">
        <v>81</v>
      </c>
      <c r="AY717" s="173" t="s">
        <v>199</v>
      </c>
    </row>
    <row r="718" spans="2:51" s="14" customFormat="1" ht="10.199999999999999">
      <c r="B718" s="179"/>
      <c r="D718" s="163" t="s">
        <v>336</v>
      </c>
      <c r="E718" s="180" t="s">
        <v>1</v>
      </c>
      <c r="F718" s="181" t="s">
        <v>930</v>
      </c>
      <c r="H718" s="182">
        <v>237.6</v>
      </c>
      <c r="I718" s="183"/>
      <c r="L718" s="179"/>
      <c r="M718" s="184"/>
      <c r="N718" s="185"/>
      <c r="O718" s="185"/>
      <c r="P718" s="185"/>
      <c r="Q718" s="185"/>
      <c r="R718" s="185"/>
      <c r="S718" s="185"/>
      <c r="T718" s="186"/>
      <c r="AT718" s="180" t="s">
        <v>336</v>
      </c>
      <c r="AU718" s="180" t="s">
        <v>213</v>
      </c>
      <c r="AV718" s="14" t="s">
        <v>90</v>
      </c>
      <c r="AW718" s="14" t="s">
        <v>36</v>
      </c>
      <c r="AX718" s="14" t="s">
        <v>81</v>
      </c>
      <c r="AY718" s="180" t="s">
        <v>199</v>
      </c>
    </row>
    <row r="719" spans="2:51" s="13" customFormat="1" ht="10.199999999999999">
      <c r="B719" s="172"/>
      <c r="D719" s="163" t="s">
        <v>336</v>
      </c>
      <c r="E719" s="173" t="s">
        <v>1</v>
      </c>
      <c r="F719" s="174" t="s">
        <v>931</v>
      </c>
      <c r="H719" s="173" t="s">
        <v>1</v>
      </c>
      <c r="I719" s="175"/>
      <c r="L719" s="172"/>
      <c r="M719" s="176"/>
      <c r="N719" s="177"/>
      <c r="O719" s="177"/>
      <c r="P719" s="177"/>
      <c r="Q719" s="177"/>
      <c r="R719" s="177"/>
      <c r="S719" s="177"/>
      <c r="T719" s="178"/>
      <c r="AT719" s="173" t="s">
        <v>336</v>
      </c>
      <c r="AU719" s="173" t="s">
        <v>213</v>
      </c>
      <c r="AV719" s="13" t="s">
        <v>88</v>
      </c>
      <c r="AW719" s="13" t="s">
        <v>36</v>
      </c>
      <c r="AX719" s="13" t="s">
        <v>81</v>
      </c>
      <c r="AY719" s="173" t="s">
        <v>199</v>
      </c>
    </row>
    <row r="720" spans="2:51" s="14" customFormat="1" ht="10.199999999999999">
      <c r="B720" s="179"/>
      <c r="D720" s="163" t="s">
        <v>336</v>
      </c>
      <c r="E720" s="180" t="s">
        <v>1</v>
      </c>
      <c r="F720" s="181" t="s">
        <v>932</v>
      </c>
      <c r="H720" s="182">
        <v>75.900000000000006</v>
      </c>
      <c r="I720" s="183"/>
      <c r="L720" s="179"/>
      <c r="M720" s="184"/>
      <c r="N720" s="185"/>
      <c r="O720" s="185"/>
      <c r="P720" s="185"/>
      <c r="Q720" s="185"/>
      <c r="R720" s="185"/>
      <c r="S720" s="185"/>
      <c r="T720" s="186"/>
      <c r="AT720" s="180" t="s">
        <v>336</v>
      </c>
      <c r="AU720" s="180" t="s">
        <v>213</v>
      </c>
      <c r="AV720" s="14" t="s">
        <v>90</v>
      </c>
      <c r="AW720" s="14" t="s">
        <v>36</v>
      </c>
      <c r="AX720" s="14" t="s">
        <v>81</v>
      </c>
      <c r="AY720" s="180" t="s">
        <v>199</v>
      </c>
    </row>
    <row r="721" spans="2:51" s="13" customFormat="1" ht="10.199999999999999">
      <c r="B721" s="172"/>
      <c r="D721" s="163" t="s">
        <v>336</v>
      </c>
      <c r="E721" s="173" t="s">
        <v>1</v>
      </c>
      <c r="F721" s="174" t="s">
        <v>933</v>
      </c>
      <c r="H721" s="173" t="s">
        <v>1</v>
      </c>
      <c r="I721" s="175"/>
      <c r="L721" s="172"/>
      <c r="M721" s="176"/>
      <c r="N721" s="177"/>
      <c r="O721" s="177"/>
      <c r="P721" s="177"/>
      <c r="Q721" s="177"/>
      <c r="R721" s="177"/>
      <c r="S721" s="177"/>
      <c r="T721" s="178"/>
      <c r="AT721" s="173" t="s">
        <v>336</v>
      </c>
      <c r="AU721" s="173" t="s">
        <v>213</v>
      </c>
      <c r="AV721" s="13" t="s">
        <v>88</v>
      </c>
      <c r="AW721" s="13" t="s">
        <v>36</v>
      </c>
      <c r="AX721" s="13" t="s">
        <v>81</v>
      </c>
      <c r="AY721" s="173" t="s">
        <v>199</v>
      </c>
    </row>
    <row r="722" spans="2:51" s="14" customFormat="1" ht="10.199999999999999">
      <c r="B722" s="179"/>
      <c r="D722" s="163" t="s">
        <v>336</v>
      </c>
      <c r="E722" s="180" t="s">
        <v>1</v>
      </c>
      <c r="F722" s="181" t="s">
        <v>934</v>
      </c>
      <c r="H722" s="182">
        <v>44.7</v>
      </c>
      <c r="I722" s="183"/>
      <c r="L722" s="179"/>
      <c r="M722" s="184"/>
      <c r="N722" s="185"/>
      <c r="O722" s="185"/>
      <c r="P722" s="185"/>
      <c r="Q722" s="185"/>
      <c r="R722" s="185"/>
      <c r="S722" s="185"/>
      <c r="T722" s="186"/>
      <c r="AT722" s="180" t="s">
        <v>336</v>
      </c>
      <c r="AU722" s="180" t="s">
        <v>213</v>
      </c>
      <c r="AV722" s="14" t="s">
        <v>90</v>
      </c>
      <c r="AW722" s="14" t="s">
        <v>36</v>
      </c>
      <c r="AX722" s="14" t="s">
        <v>81</v>
      </c>
      <c r="AY722" s="180" t="s">
        <v>199</v>
      </c>
    </row>
    <row r="723" spans="2:51" s="13" customFormat="1" ht="10.199999999999999">
      <c r="B723" s="172"/>
      <c r="D723" s="163" t="s">
        <v>336</v>
      </c>
      <c r="E723" s="173" t="s">
        <v>1</v>
      </c>
      <c r="F723" s="174" t="s">
        <v>789</v>
      </c>
      <c r="H723" s="173" t="s">
        <v>1</v>
      </c>
      <c r="I723" s="175"/>
      <c r="L723" s="172"/>
      <c r="M723" s="176"/>
      <c r="N723" s="177"/>
      <c r="O723" s="177"/>
      <c r="P723" s="177"/>
      <c r="Q723" s="177"/>
      <c r="R723" s="177"/>
      <c r="S723" s="177"/>
      <c r="T723" s="178"/>
      <c r="AT723" s="173" t="s">
        <v>336</v>
      </c>
      <c r="AU723" s="173" t="s">
        <v>213</v>
      </c>
      <c r="AV723" s="13" t="s">
        <v>88</v>
      </c>
      <c r="AW723" s="13" t="s">
        <v>36</v>
      </c>
      <c r="AX723" s="13" t="s">
        <v>81</v>
      </c>
      <c r="AY723" s="173" t="s">
        <v>199</v>
      </c>
    </row>
    <row r="724" spans="2:51" s="14" customFormat="1" ht="10.199999999999999">
      <c r="B724" s="179"/>
      <c r="D724" s="163" t="s">
        <v>336</v>
      </c>
      <c r="E724" s="180" t="s">
        <v>1</v>
      </c>
      <c r="F724" s="181" t="s">
        <v>935</v>
      </c>
      <c r="H724" s="182">
        <v>48.3</v>
      </c>
      <c r="I724" s="183"/>
      <c r="L724" s="179"/>
      <c r="M724" s="184"/>
      <c r="N724" s="185"/>
      <c r="O724" s="185"/>
      <c r="P724" s="185"/>
      <c r="Q724" s="185"/>
      <c r="R724" s="185"/>
      <c r="S724" s="185"/>
      <c r="T724" s="186"/>
      <c r="AT724" s="180" t="s">
        <v>336</v>
      </c>
      <c r="AU724" s="180" t="s">
        <v>213</v>
      </c>
      <c r="AV724" s="14" t="s">
        <v>90</v>
      </c>
      <c r="AW724" s="14" t="s">
        <v>36</v>
      </c>
      <c r="AX724" s="14" t="s">
        <v>81</v>
      </c>
      <c r="AY724" s="180" t="s">
        <v>199</v>
      </c>
    </row>
    <row r="725" spans="2:51" s="13" customFormat="1" ht="10.199999999999999">
      <c r="B725" s="172"/>
      <c r="D725" s="163" t="s">
        <v>336</v>
      </c>
      <c r="E725" s="173" t="s">
        <v>1</v>
      </c>
      <c r="F725" s="174" t="s">
        <v>561</v>
      </c>
      <c r="H725" s="173" t="s">
        <v>1</v>
      </c>
      <c r="I725" s="175"/>
      <c r="L725" s="172"/>
      <c r="M725" s="176"/>
      <c r="N725" s="177"/>
      <c r="O725" s="177"/>
      <c r="P725" s="177"/>
      <c r="Q725" s="177"/>
      <c r="R725" s="177"/>
      <c r="S725" s="177"/>
      <c r="T725" s="178"/>
      <c r="AT725" s="173" t="s">
        <v>336</v>
      </c>
      <c r="AU725" s="173" t="s">
        <v>213</v>
      </c>
      <c r="AV725" s="13" t="s">
        <v>88</v>
      </c>
      <c r="AW725" s="13" t="s">
        <v>36</v>
      </c>
      <c r="AX725" s="13" t="s">
        <v>81</v>
      </c>
      <c r="AY725" s="173" t="s">
        <v>199</v>
      </c>
    </row>
    <row r="726" spans="2:51" s="14" customFormat="1" ht="10.199999999999999">
      <c r="B726" s="179"/>
      <c r="D726" s="163" t="s">
        <v>336</v>
      </c>
      <c r="E726" s="180" t="s">
        <v>1</v>
      </c>
      <c r="F726" s="181" t="s">
        <v>936</v>
      </c>
      <c r="H726" s="182">
        <v>36</v>
      </c>
      <c r="I726" s="183"/>
      <c r="L726" s="179"/>
      <c r="M726" s="184"/>
      <c r="N726" s="185"/>
      <c r="O726" s="185"/>
      <c r="P726" s="185"/>
      <c r="Q726" s="185"/>
      <c r="R726" s="185"/>
      <c r="S726" s="185"/>
      <c r="T726" s="186"/>
      <c r="AT726" s="180" t="s">
        <v>336</v>
      </c>
      <c r="AU726" s="180" t="s">
        <v>213</v>
      </c>
      <c r="AV726" s="14" t="s">
        <v>90</v>
      </c>
      <c r="AW726" s="14" t="s">
        <v>36</v>
      </c>
      <c r="AX726" s="14" t="s">
        <v>81</v>
      </c>
      <c r="AY726" s="180" t="s">
        <v>199</v>
      </c>
    </row>
    <row r="727" spans="2:51" s="13" customFormat="1" ht="10.199999999999999">
      <c r="B727" s="172"/>
      <c r="D727" s="163" t="s">
        <v>336</v>
      </c>
      <c r="E727" s="173" t="s">
        <v>1</v>
      </c>
      <c r="F727" s="174" t="s">
        <v>563</v>
      </c>
      <c r="H727" s="173" t="s">
        <v>1</v>
      </c>
      <c r="I727" s="175"/>
      <c r="L727" s="172"/>
      <c r="M727" s="176"/>
      <c r="N727" s="177"/>
      <c r="O727" s="177"/>
      <c r="P727" s="177"/>
      <c r="Q727" s="177"/>
      <c r="R727" s="177"/>
      <c r="S727" s="177"/>
      <c r="T727" s="178"/>
      <c r="AT727" s="173" t="s">
        <v>336</v>
      </c>
      <c r="AU727" s="173" t="s">
        <v>213</v>
      </c>
      <c r="AV727" s="13" t="s">
        <v>88</v>
      </c>
      <c r="AW727" s="13" t="s">
        <v>36</v>
      </c>
      <c r="AX727" s="13" t="s">
        <v>81</v>
      </c>
      <c r="AY727" s="173" t="s">
        <v>199</v>
      </c>
    </row>
    <row r="728" spans="2:51" s="14" customFormat="1" ht="10.199999999999999">
      <c r="B728" s="179"/>
      <c r="D728" s="163" t="s">
        <v>336</v>
      </c>
      <c r="E728" s="180" t="s">
        <v>1</v>
      </c>
      <c r="F728" s="181" t="s">
        <v>937</v>
      </c>
      <c r="H728" s="182">
        <v>35.4</v>
      </c>
      <c r="I728" s="183"/>
      <c r="L728" s="179"/>
      <c r="M728" s="184"/>
      <c r="N728" s="185"/>
      <c r="O728" s="185"/>
      <c r="P728" s="185"/>
      <c r="Q728" s="185"/>
      <c r="R728" s="185"/>
      <c r="S728" s="185"/>
      <c r="T728" s="186"/>
      <c r="AT728" s="180" t="s">
        <v>336</v>
      </c>
      <c r="AU728" s="180" t="s">
        <v>213</v>
      </c>
      <c r="AV728" s="14" t="s">
        <v>90</v>
      </c>
      <c r="AW728" s="14" t="s">
        <v>36</v>
      </c>
      <c r="AX728" s="14" t="s">
        <v>81</v>
      </c>
      <c r="AY728" s="180" t="s">
        <v>199</v>
      </c>
    </row>
    <row r="729" spans="2:51" s="14" customFormat="1" ht="10.199999999999999">
      <c r="B729" s="179"/>
      <c r="D729" s="163" t="s">
        <v>336</v>
      </c>
      <c r="E729" s="180" t="s">
        <v>1</v>
      </c>
      <c r="F729" s="181" t="s">
        <v>938</v>
      </c>
      <c r="H729" s="182">
        <v>22.2</v>
      </c>
      <c r="I729" s="183"/>
      <c r="L729" s="179"/>
      <c r="M729" s="184"/>
      <c r="N729" s="185"/>
      <c r="O729" s="185"/>
      <c r="P729" s="185"/>
      <c r="Q729" s="185"/>
      <c r="R729" s="185"/>
      <c r="S729" s="185"/>
      <c r="T729" s="186"/>
      <c r="AT729" s="180" t="s">
        <v>336</v>
      </c>
      <c r="AU729" s="180" t="s">
        <v>213</v>
      </c>
      <c r="AV729" s="14" t="s">
        <v>90</v>
      </c>
      <c r="AW729" s="14" t="s">
        <v>36</v>
      </c>
      <c r="AX729" s="14" t="s">
        <v>81</v>
      </c>
      <c r="AY729" s="180" t="s">
        <v>199</v>
      </c>
    </row>
    <row r="730" spans="2:51" s="14" customFormat="1" ht="10.199999999999999">
      <c r="B730" s="179"/>
      <c r="D730" s="163" t="s">
        <v>336</v>
      </c>
      <c r="E730" s="180" t="s">
        <v>1</v>
      </c>
      <c r="F730" s="181" t="s">
        <v>939</v>
      </c>
      <c r="H730" s="182">
        <v>26.1</v>
      </c>
      <c r="I730" s="183"/>
      <c r="L730" s="179"/>
      <c r="M730" s="184"/>
      <c r="N730" s="185"/>
      <c r="O730" s="185"/>
      <c r="P730" s="185"/>
      <c r="Q730" s="185"/>
      <c r="R730" s="185"/>
      <c r="S730" s="185"/>
      <c r="T730" s="186"/>
      <c r="AT730" s="180" t="s">
        <v>336</v>
      </c>
      <c r="AU730" s="180" t="s">
        <v>213</v>
      </c>
      <c r="AV730" s="14" t="s">
        <v>90</v>
      </c>
      <c r="AW730" s="14" t="s">
        <v>36</v>
      </c>
      <c r="AX730" s="14" t="s">
        <v>81</v>
      </c>
      <c r="AY730" s="180" t="s">
        <v>199</v>
      </c>
    </row>
    <row r="731" spans="2:51" s="13" customFormat="1" ht="10.199999999999999">
      <c r="B731" s="172"/>
      <c r="D731" s="163" t="s">
        <v>336</v>
      </c>
      <c r="E731" s="173" t="s">
        <v>1</v>
      </c>
      <c r="F731" s="174" t="s">
        <v>940</v>
      </c>
      <c r="H731" s="173" t="s">
        <v>1</v>
      </c>
      <c r="I731" s="175"/>
      <c r="L731" s="172"/>
      <c r="M731" s="176"/>
      <c r="N731" s="177"/>
      <c r="O731" s="177"/>
      <c r="P731" s="177"/>
      <c r="Q731" s="177"/>
      <c r="R731" s="177"/>
      <c r="S731" s="177"/>
      <c r="T731" s="178"/>
      <c r="AT731" s="173" t="s">
        <v>336</v>
      </c>
      <c r="AU731" s="173" t="s">
        <v>213</v>
      </c>
      <c r="AV731" s="13" t="s">
        <v>88</v>
      </c>
      <c r="AW731" s="13" t="s">
        <v>36</v>
      </c>
      <c r="AX731" s="13" t="s">
        <v>81</v>
      </c>
      <c r="AY731" s="173" t="s">
        <v>199</v>
      </c>
    </row>
    <row r="732" spans="2:51" s="14" customFormat="1" ht="10.199999999999999">
      <c r="B732" s="179"/>
      <c r="D732" s="163" t="s">
        <v>336</v>
      </c>
      <c r="E732" s="180" t="s">
        <v>1</v>
      </c>
      <c r="F732" s="181" t="s">
        <v>936</v>
      </c>
      <c r="H732" s="182">
        <v>36</v>
      </c>
      <c r="I732" s="183"/>
      <c r="L732" s="179"/>
      <c r="M732" s="184"/>
      <c r="N732" s="185"/>
      <c r="O732" s="185"/>
      <c r="P732" s="185"/>
      <c r="Q732" s="185"/>
      <c r="R732" s="185"/>
      <c r="S732" s="185"/>
      <c r="T732" s="186"/>
      <c r="AT732" s="180" t="s">
        <v>336</v>
      </c>
      <c r="AU732" s="180" t="s">
        <v>213</v>
      </c>
      <c r="AV732" s="14" t="s">
        <v>90</v>
      </c>
      <c r="AW732" s="14" t="s">
        <v>36</v>
      </c>
      <c r="AX732" s="14" t="s">
        <v>81</v>
      </c>
      <c r="AY732" s="180" t="s">
        <v>199</v>
      </c>
    </row>
    <row r="733" spans="2:51" s="13" customFormat="1" ht="10.199999999999999">
      <c r="B733" s="172"/>
      <c r="D733" s="163" t="s">
        <v>336</v>
      </c>
      <c r="E733" s="173" t="s">
        <v>1</v>
      </c>
      <c r="F733" s="174" t="s">
        <v>687</v>
      </c>
      <c r="H733" s="173" t="s">
        <v>1</v>
      </c>
      <c r="I733" s="175"/>
      <c r="L733" s="172"/>
      <c r="M733" s="176"/>
      <c r="N733" s="177"/>
      <c r="O733" s="177"/>
      <c r="P733" s="177"/>
      <c r="Q733" s="177"/>
      <c r="R733" s="177"/>
      <c r="S733" s="177"/>
      <c r="T733" s="178"/>
      <c r="AT733" s="173" t="s">
        <v>336</v>
      </c>
      <c r="AU733" s="173" t="s">
        <v>213</v>
      </c>
      <c r="AV733" s="13" t="s">
        <v>88</v>
      </c>
      <c r="AW733" s="13" t="s">
        <v>36</v>
      </c>
      <c r="AX733" s="13" t="s">
        <v>81</v>
      </c>
      <c r="AY733" s="173" t="s">
        <v>199</v>
      </c>
    </row>
    <row r="734" spans="2:51" s="14" customFormat="1" ht="10.199999999999999">
      <c r="B734" s="179"/>
      <c r="D734" s="163" t="s">
        <v>336</v>
      </c>
      <c r="E734" s="180" t="s">
        <v>1</v>
      </c>
      <c r="F734" s="181" t="s">
        <v>941</v>
      </c>
      <c r="H734" s="182">
        <v>59.4</v>
      </c>
      <c r="I734" s="183"/>
      <c r="L734" s="179"/>
      <c r="M734" s="184"/>
      <c r="N734" s="185"/>
      <c r="O734" s="185"/>
      <c r="P734" s="185"/>
      <c r="Q734" s="185"/>
      <c r="R734" s="185"/>
      <c r="S734" s="185"/>
      <c r="T734" s="186"/>
      <c r="AT734" s="180" t="s">
        <v>336</v>
      </c>
      <c r="AU734" s="180" t="s">
        <v>213</v>
      </c>
      <c r="AV734" s="14" t="s">
        <v>90</v>
      </c>
      <c r="AW734" s="14" t="s">
        <v>36</v>
      </c>
      <c r="AX734" s="14" t="s">
        <v>81</v>
      </c>
      <c r="AY734" s="180" t="s">
        <v>199</v>
      </c>
    </row>
    <row r="735" spans="2:51" s="14" customFormat="1" ht="10.199999999999999">
      <c r="B735" s="179"/>
      <c r="D735" s="163" t="s">
        <v>336</v>
      </c>
      <c r="E735" s="180" t="s">
        <v>1</v>
      </c>
      <c r="F735" s="181" t="s">
        <v>658</v>
      </c>
      <c r="H735" s="182">
        <v>-3.42</v>
      </c>
      <c r="I735" s="183"/>
      <c r="L735" s="179"/>
      <c r="M735" s="184"/>
      <c r="N735" s="185"/>
      <c r="O735" s="185"/>
      <c r="P735" s="185"/>
      <c r="Q735" s="185"/>
      <c r="R735" s="185"/>
      <c r="S735" s="185"/>
      <c r="T735" s="186"/>
      <c r="AT735" s="180" t="s">
        <v>336</v>
      </c>
      <c r="AU735" s="180" t="s">
        <v>213</v>
      </c>
      <c r="AV735" s="14" t="s">
        <v>90</v>
      </c>
      <c r="AW735" s="14" t="s">
        <v>36</v>
      </c>
      <c r="AX735" s="14" t="s">
        <v>81</v>
      </c>
      <c r="AY735" s="180" t="s">
        <v>199</v>
      </c>
    </row>
    <row r="736" spans="2:51" s="13" customFormat="1" ht="10.199999999999999">
      <c r="B736" s="172"/>
      <c r="D736" s="163" t="s">
        <v>336</v>
      </c>
      <c r="E736" s="173" t="s">
        <v>1</v>
      </c>
      <c r="F736" s="174" t="s">
        <v>942</v>
      </c>
      <c r="H736" s="173" t="s">
        <v>1</v>
      </c>
      <c r="I736" s="175"/>
      <c r="L736" s="172"/>
      <c r="M736" s="176"/>
      <c r="N736" s="177"/>
      <c r="O736" s="177"/>
      <c r="P736" s="177"/>
      <c r="Q736" s="177"/>
      <c r="R736" s="177"/>
      <c r="S736" s="177"/>
      <c r="T736" s="178"/>
      <c r="AT736" s="173" t="s">
        <v>336</v>
      </c>
      <c r="AU736" s="173" t="s">
        <v>213</v>
      </c>
      <c r="AV736" s="13" t="s">
        <v>88</v>
      </c>
      <c r="AW736" s="13" t="s">
        <v>36</v>
      </c>
      <c r="AX736" s="13" t="s">
        <v>81</v>
      </c>
      <c r="AY736" s="173" t="s">
        <v>199</v>
      </c>
    </row>
    <row r="737" spans="2:51" s="14" customFormat="1" ht="10.199999999999999">
      <c r="B737" s="179"/>
      <c r="D737" s="163" t="s">
        <v>336</v>
      </c>
      <c r="E737" s="180" t="s">
        <v>1</v>
      </c>
      <c r="F737" s="181" t="s">
        <v>943</v>
      </c>
      <c r="H737" s="182">
        <v>21.6</v>
      </c>
      <c r="I737" s="183"/>
      <c r="L737" s="179"/>
      <c r="M737" s="184"/>
      <c r="N737" s="185"/>
      <c r="O737" s="185"/>
      <c r="P737" s="185"/>
      <c r="Q737" s="185"/>
      <c r="R737" s="185"/>
      <c r="S737" s="185"/>
      <c r="T737" s="186"/>
      <c r="AT737" s="180" t="s">
        <v>336</v>
      </c>
      <c r="AU737" s="180" t="s">
        <v>213</v>
      </c>
      <c r="AV737" s="14" t="s">
        <v>90</v>
      </c>
      <c r="AW737" s="14" t="s">
        <v>36</v>
      </c>
      <c r="AX737" s="14" t="s">
        <v>81</v>
      </c>
      <c r="AY737" s="180" t="s">
        <v>199</v>
      </c>
    </row>
    <row r="738" spans="2:51" s="13" customFormat="1" ht="10.199999999999999">
      <c r="B738" s="172"/>
      <c r="D738" s="163" t="s">
        <v>336</v>
      </c>
      <c r="E738" s="173" t="s">
        <v>1</v>
      </c>
      <c r="F738" s="174" t="s">
        <v>944</v>
      </c>
      <c r="H738" s="173" t="s">
        <v>1</v>
      </c>
      <c r="I738" s="175"/>
      <c r="L738" s="172"/>
      <c r="M738" s="176"/>
      <c r="N738" s="177"/>
      <c r="O738" s="177"/>
      <c r="P738" s="177"/>
      <c r="Q738" s="177"/>
      <c r="R738" s="177"/>
      <c r="S738" s="177"/>
      <c r="T738" s="178"/>
      <c r="AT738" s="173" t="s">
        <v>336</v>
      </c>
      <c r="AU738" s="173" t="s">
        <v>213</v>
      </c>
      <c r="AV738" s="13" t="s">
        <v>88</v>
      </c>
      <c r="AW738" s="13" t="s">
        <v>36</v>
      </c>
      <c r="AX738" s="13" t="s">
        <v>81</v>
      </c>
      <c r="AY738" s="173" t="s">
        <v>199</v>
      </c>
    </row>
    <row r="739" spans="2:51" s="14" customFormat="1" ht="10.199999999999999">
      <c r="B739" s="179"/>
      <c r="D739" s="163" t="s">
        <v>336</v>
      </c>
      <c r="E739" s="180" t="s">
        <v>1</v>
      </c>
      <c r="F739" s="181" t="s">
        <v>945</v>
      </c>
      <c r="H739" s="182">
        <v>55.65</v>
      </c>
      <c r="I739" s="183"/>
      <c r="L739" s="179"/>
      <c r="M739" s="184"/>
      <c r="N739" s="185"/>
      <c r="O739" s="185"/>
      <c r="P739" s="185"/>
      <c r="Q739" s="185"/>
      <c r="R739" s="185"/>
      <c r="S739" s="185"/>
      <c r="T739" s="186"/>
      <c r="AT739" s="180" t="s">
        <v>336</v>
      </c>
      <c r="AU739" s="180" t="s">
        <v>213</v>
      </c>
      <c r="AV739" s="14" t="s">
        <v>90</v>
      </c>
      <c r="AW739" s="14" t="s">
        <v>36</v>
      </c>
      <c r="AX739" s="14" t="s">
        <v>81</v>
      </c>
      <c r="AY739" s="180" t="s">
        <v>199</v>
      </c>
    </row>
    <row r="740" spans="2:51" s="13" customFormat="1" ht="10.199999999999999">
      <c r="B740" s="172"/>
      <c r="D740" s="163" t="s">
        <v>336</v>
      </c>
      <c r="E740" s="173" t="s">
        <v>1</v>
      </c>
      <c r="F740" s="174" t="s">
        <v>946</v>
      </c>
      <c r="H740" s="173" t="s">
        <v>1</v>
      </c>
      <c r="I740" s="175"/>
      <c r="L740" s="172"/>
      <c r="M740" s="176"/>
      <c r="N740" s="177"/>
      <c r="O740" s="177"/>
      <c r="P740" s="177"/>
      <c r="Q740" s="177"/>
      <c r="R740" s="177"/>
      <c r="S740" s="177"/>
      <c r="T740" s="178"/>
      <c r="AT740" s="173" t="s">
        <v>336</v>
      </c>
      <c r="AU740" s="173" t="s">
        <v>213</v>
      </c>
      <c r="AV740" s="13" t="s">
        <v>88</v>
      </c>
      <c r="AW740" s="13" t="s">
        <v>36</v>
      </c>
      <c r="AX740" s="13" t="s">
        <v>81</v>
      </c>
      <c r="AY740" s="173" t="s">
        <v>199</v>
      </c>
    </row>
    <row r="741" spans="2:51" s="14" customFormat="1" ht="10.199999999999999">
      <c r="B741" s="179"/>
      <c r="D741" s="163" t="s">
        <v>336</v>
      </c>
      <c r="E741" s="180" t="s">
        <v>1</v>
      </c>
      <c r="F741" s="181" t="s">
        <v>947</v>
      </c>
      <c r="H741" s="182">
        <v>64.8</v>
      </c>
      <c r="I741" s="183"/>
      <c r="L741" s="179"/>
      <c r="M741" s="184"/>
      <c r="N741" s="185"/>
      <c r="O741" s="185"/>
      <c r="P741" s="185"/>
      <c r="Q741" s="185"/>
      <c r="R741" s="185"/>
      <c r="S741" s="185"/>
      <c r="T741" s="186"/>
      <c r="AT741" s="180" t="s">
        <v>336</v>
      </c>
      <c r="AU741" s="180" t="s">
        <v>213</v>
      </c>
      <c r="AV741" s="14" t="s">
        <v>90</v>
      </c>
      <c r="AW741" s="14" t="s">
        <v>36</v>
      </c>
      <c r="AX741" s="14" t="s">
        <v>81</v>
      </c>
      <c r="AY741" s="180" t="s">
        <v>199</v>
      </c>
    </row>
    <row r="742" spans="2:51" s="13" customFormat="1" ht="10.199999999999999">
      <c r="B742" s="172"/>
      <c r="D742" s="163" t="s">
        <v>336</v>
      </c>
      <c r="E742" s="173" t="s">
        <v>1</v>
      </c>
      <c r="F742" s="174" t="s">
        <v>569</v>
      </c>
      <c r="H742" s="173" t="s">
        <v>1</v>
      </c>
      <c r="I742" s="175"/>
      <c r="L742" s="172"/>
      <c r="M742" s="176"/>
      <c r="N742" s="177"/>
      <c r="O742" s="177"/>
      <c r="P742" s="177"/>
      <c r="Q742" s="177"/>
      <c r="R742" s="177"/>
      <c r="S742" s="177"/>
      <c r="T742" s="178"/>
      <c r="AT742" s="173" t="s">
        <v>336</v>
      </c>
      <c r="AU742" s="173" t="s">
        <v>213</v>
      </c>
      <c r="AV742" s="13" t="s">
        <v>88</v>
      </c>
      <c r="AW742" s="13" t="s">
        <v>36</v>
      </c>
      <c r="AX742" s="13" t="s">
        <v>81</v>
      </c>
      <c r="AY742" s="173" t="s">
        <v>199</v>
      </c>
    </row>
    <row r="743" spans="2:51" s="14" customFormat="1" ht="10.199999999999999">
      <c r="B743" s="179"/>
      <c r="D743" s="163" t="s">
        <v>336</v>
      </c>
      <c r="E743" s="180" t="s">
        <v>1</v>
      </c>
      <c r="F743" s="181" t="s">
        <v>948</v>
      </c>
      <c r="H743" s="182">
        <v>7.8</v>
      </c>
      <c r="I743" s="183"/>
      <c r="L743" s="179"/>
      <c r="M743" s="184"/>
      <c r="N743" s="185"/>
      <c r="O743" s="185"/>
      <c r="P743" s="185"/>
      <c r="Q743" s="185"/>
      <c r="R743" s="185"/>
      <c r="S743" s="185"/>
      <c r="T743" s="186"/>
      <c r="AT743" s="180" t="s">
        <v>336</v>
      </c>
      <c r="AU743" s="180" t="s">
        <v>213</v>
      </c>
      <c r="AV743" s="14" t="s">
        <v>90</v>
      </c>
      <c r="AW743" s="14" t="s">
        <v>36</v>
      </c>
      <c r="AX743" s="14" t="s">
        <v>81</v>
      </c>
      <c r="AY743" s="180" t="s">
        <v>199</v>
      </c>
    </row>
    <row r="744" spans="2:51" s="13" customFormat="1" ht="10.199999999999999">
      <c r="B744" s="172"/>
      <c r="D744" s="163" t="s">
        <v>336</v>
      </c>
      <c r="E744" s="173" t="s">
        <v>1</v>
      </c>
      <c r="F744" s="174" t="s">
        <v>949</v>
      </c>
      <c r="H744" s="173" t="s">
        <v>1</v>
      </c>
      <c r="I744" s="175"/>
      <c r="L744" s="172"/>
      <c r="M744" s="176"/>
      <c r="N744" s="177"/>
      <c r="O744" s="177"/>
      <c r="P744" s="177"/>
      <c r="Q744" s="177"/>
      <c r="R744" s="177"/>
      <c r="S744" s="177"/>
      <c r="T744" s="178"/>
      <c r="AT744" s="173" t="s">
        <v>336</v>
      </c>
      <c r="AU744" s="173" t="s">
        <v>213</v>
      </c>
      <c r="AV744" s="13" t="s">
        <v>88</v>
      </c>
      <c r="AW744" s="13" t="s">
        <v>36</v>
      </c>
      <c r="AX744" s="13" t="s">
        <v>81</v>
      </c>
      <c r="AY744" s="173" t="s">
        <v>199</v>
      </c>
    </row>
    <row r="745" spans="2:51" s="14" customFormat="1" ht="10.199999999999999">
      <c r="B745" s="179"/>
      <c r="D745" s="163" t="s">
        <v>336</v>
      </c>
      <c r="E745" s="180" t="s">
        <v>1</v>
      </c>
      <c r="F745" s="181" t="s">
        <v>950</v>
      </c>
      <c r="H745" s="182">
        <v>24</v>
      </c>
      <c r="I745" s="183"/>
      <c r="L745" s="179"/>
      <c r="M745" s="184"/>
      <c r="N745" s="185"/>
      <c r="O745" s="185"/>
      <c r="P745" s="185"/>
      <c r="Q745" s="185"/>
      <c r="R745" s="185"/>
      <c r="S745" s="185"/>
      <c r="T745" s="186"/>
      <c r="AT745" s="180" t="s">
        <v>336</v>
      </c>
      <c r="AU745" s="180" t="s">
        <v>213</v>
      </c>
      <c r="AV745" s="14" t="s">
        <v>90</v>
      </c>
      <c r="AW745" s="14" t="s">
        <v>36</v>
      </c>
      <c r="AX745" s="14" t="s">
        <v>81</v>
      </c>
      <c r="AY745" s="180" t="s">
        <v>199</v>
      </c>
    </row>
    <row r="746" spans="2:51" s="13" customFormat="1" ht="10.199999999999999">
      <c r="B746" s="172"/>
      <c r="D746" s="163" t="s">
        <v>336</v>
      </c>
      <c r="E746" s="173" t="s">
        <v>1</v>
      </c>
      <c r="F746" s="174" t="s">
        <v>951</v>
      </c>
      <c r="H746" s="173" t="s">
        <v>1</v>
      </c>
      <c r="I746" s="175"/>
      <c r="L746" s="172"/>
      <c r="M746" s="176"/>
      <c r="N746" s="177"/>
      <c r="O746" s="177"/>
      <c r="P746" s="177"/>
      <c r="Q746" s="177"/>
      <c r="R746" s="177"/>
      <c r="S746" s="177"/>
      <c r="T746" s="178"/>
      <c r="AT746" s="173" t="s">
        <v>336</v>
      </c>
      <c r="AU746" s="173" t="s">
        <v>213</v>
      </c>
      <c r="AV746" s="13" t="s">
        <v>88</v>
      </c>
      <c r="AW746" s="13" t="s">
        <v>36</v>
      </c>
      <c r="AX746" s="13" t="s">
        <v>81</v>
      </c>
      <c r="AY746" s="173" t="s">
        <v>199</v>
      </c>
    </row>
    <row r="747" spans="2:51" s="14" customFormat="1" ht="10.199999999999999">
      <c r="B747" s="179"/>
      <c r="D747" s="163" t="s">
        <v>336</v>
      </c>
      <c r="E747" s="180" t="s">
        <v>1</v>
      </c>
      <c r="F747" s="181" t="s">
        <v>952</v>
      </c>
      <c r="H747" s="182">
        <v>66</v>
      </c>
      <c r="I747" s="183"/>
      <c r="L747" s="179"/>
      <c r="M747" s="184"/>
      <c r="N747" s="185"/>
      <c r="O747" s="185"/>
      <c r="P747" s="185"/>
      <c r="Q747" s="185"/>
      <c r="R747" s="185"/>
      <c r="S747" s="185"/>
      <c r="T747" s="186"/>
      <c r="AT747" s="180" t="s">
        <v>336</v>
      </c>
      <c r="AU747" s="180" t="s">
        <v>213</v>
      </c>
      <c r="AV747" s="14" t="s">
        <v>90</v>
      </c>
      <c r="AW747" s="14" t="s">
        <v>36</v>
      </c>
      <c r="AX747" s="14" t="s">
        <v>81</v>
      </c>
      <c r="AY747" s="180" t="s">
        <v>199</v>
      </c>
    </row>
    <row r="748" spans="2:51" s="13" customFormat="1" ht="10.199999999999999">
      <c r="B748" s="172"/>
      <c r="D748" s="163" t="s">
        <v>336</v>
      </c>
      <c r="E748" s="173" t="s">
        <v>1</v>
      </c>
      <c r="F748" s="174" t="s">
        <v>567</v>
      </c>
      <c r="H748" s="173" t="s">
        <v>1</v>
      </c>
      <c r="I748" s="175"/>
      <c r="L748" s="172"/>
      <c r="M748" s="176"/>
      <c r="N748" s="177"/>
      <c r="O748" s="177"/>
      <c r="P748" s="177"/>
      <c r="Q748" s="177"/>
      <c r="R748" s="177"/>
      <c r="S748" s="177"/>
      <c r="T748" s="178"/>
      <c r="AT748" s="173" t="s">
        <v>336</v>
      </c>
      <c r="AU748" s="173" t="s">
        <v>213</v>
      </c>
      <c r="AV748" s="13" t="s">
        <v>88</v>
      </c>
      <c r="AW748" s="13" t="s">
        <v>36</v>
      </c>
      <c r="AX748" s="13" t="s">
        <v>81</v>
      </c>
      <c r="AY748" s="173" t="s">
        <v>199</v>
      </c>
    </row>
    <row r="749" spans="2:51" s="14" customFormat="1" ht="10.199999999999999">
      <c r="B749" s="179"/>
      <c r="D749" s="163" t="s">
        <v>336</v>
      </c>
      <c r="E749" s="180" t="s">
        <v>1</v>
      </c>
      <c r="F749" s="181" t="s">
        <v>953</v>
      </c>
      <c r="H749" s="182">
        <v>15</v>
      </c>
      <c r="I749" s="183"/>
      <c r="L749" s="179"/>
      <c r="M749" s="184"/>
      <c r="N749" s="185"/>
      <c r="O749" s="185"/>
      <c r="P749" s="185"/>
      <c r="Q749" s="185"/>
      <c r="R749" s="185"/>
      <c r="S749" s="185"/>
      <c r="T749" s="186"/>
      <c r="AT749" s="180" t="s">
        <v>336</v>
      </c>
      <c r="AU749" s="180" t="s">
        <v>213</v>
      </c>
      <c r="AV749" s="14" t="s">
        <v>90</v>
      </c>
      <c r="AW749" s="14" t="s">
        <v>36</v>
      </c>
      <c r="AX749" s="14" t="s">
        <v>81</v>
      </c>
      <c r="AY749" s="180" t="s">
        <v>199</v>
      </c>
    </row>
    <row r="750" spans="2:51" s="13" customFormat="1" ht="10.199999999999999">
      <c r="B750" s="172"/>
      <c r="D750" s="163" t="s">
        <v>336</v>
      </c>
      <c r="E750" s="173" t="s">
        <v>1</v>
      </c>
      <c r="F750" s="174" t="s">
        <v>954</v>
      </c>
      <c r="H750" s="173" t="s">
        <v>1</v>
      </c>
      <c r="I750" s="175"/>
      <c r="L750" s="172"/>
      <c r="M750" s="176"/>
      <c r="N750" s="177"/>
      <c r="O750" s="177"/>
      <c r="P750" s="177"/>
      <c r="Q750" s="177"/>
      <c r="R750" s="177"/>
      <c r="S750" s="177"/>
      <c r="T750" s="178"/>
      <c r="AT750" s="173" t="s">
        <v>336</v>
      </c>
      <c r="AU750" s="173" t="s">
        <v>213</v>
      </c>
      <c r="AV750" s="13" t="s">
        <v>88</v>
      </c>
      <c r="AW750" s="13" t="s">
        <v>36</v>
      </c>
      <c r="AX750" s="13" t="s">
        <v>81</v>
      </c>
      <c r="AY750" s="173" t="s">
        <v>199</v>
      </c>
    </row>
    <row r="751" spans="2:51" s="14" customFormat="1" ht="10.199999999999999">
      <c r="B751" s="179"/>
      <c r="D751" s="163" t="s">
        <v>336</v>
      </c>
      <c r="E751" s="180" t="s">
        <v>1</v>
      </c>
      <c r="F751" s="181" t="s">
        <v>955</v>
      </c>
      <c r="H751" s="182">
        <v>47.4</v>
      </c>
      <c r="I751" s="183"/>
      <c r="L751" s="179"/>
      <c r="M751" s="184"/>
      <c r="N751" s="185"/>
      <c r="O751" s="185"/>
      <c r="P751" s="185"/>
      <c r="Q751" s="185"/>
      <c r="R751" s="185"/>
      <c r="S751" s="185"/>
      <c r="T751" s="186"/>
      <c r="AT751" s="180" t="s">
        <v>336</v>
      </c>
      <c r="AU751" s="180" t="s">
        <v>213</v>
      </c>
      <c r="AV751" s="14" t="s">
        <v>90</v>
      </c>
      <c r="AW751" s="14" t="s">
        <v>36</v>
      </c>
      <c r="AX751" s="14" t="s">
        <v>81</v>
      </c>
      <c r="AY751" s="180" t="s">
        <v>199</v>
      </c>
    </row>
    <row r="752" spans="2:51" s="13" customFormat="1" ht="10.199999999999999">
      <c r="B752" s="172"/>
      <c r="D752" s="163" t="s">
        <v>336</v>
      </c>
      <c r="E752" s="173" t="s">
        <v>1</v>
      </c>
      <c r="F752" s="174" t="s">
        <v>956</v>
      </c>
      <c r="H752" s="173" t="s">
        <v>1</v>
      </c>
      <c r="I752" s="175"/>
      <c r="L752" s="172"/>
      <c r="M752" s="176"/>
      <c r="N752" s="177"/>
      <c r="O752" s="177"/>
      <c r="P752" s="177"/>
      <c r="Q752" s="177"/>
      <c r="R752" s="177"/>
      <c r="S752" s="177"/>
      <c r="T752" s="178"/>
      <c r="AT752" s="173" t="s">
        <v>336</v>
      </c>
      <c r="AU752" s="173" t="s">
        <v>213</v>
      </c>
      <c r="AV752" s="13" t="s">
        <v>88</v>
      </c>
      <c r="AW752" s="13" t="s">
        <v>36</v>
      </c>
      <c r="AX752" s="13" t="s">
        <v>81</v>
      </c>
      <c r="AY752" s="173" t="s">
        <v>199</v>
      </c>
    </row>
    <row r="753" spans="1:65" s="14" customFormat="1" ht="10.199999999999999">
      <c r="B753" s="179"/>
      <c r="D753" s="163" t="s">
        <v>336</v>
      </c>
      <c r="E753" s="180" t="s">
        <v>1</v>
      </c>
      <c r="F753" s="181" t="s">
        <v>957</v>
      </c>
      <c r="H753" s="182">
        <v>45.6</v>
      </c>
      <c r="I753" s="183"/>
      <c r="L753" s="179"/>
      <c r="M753" s="184"/>
      <c r="N753" s="185"/>
      <c r="O753" s="185"/>
      <c r="P753" s="185"/>
      <c r="Q753" s="185"/>
      <c r="R753" s="185"/>
      <c r="S753" s="185"/>
      <c r="T753" s="186"/>
      <c r="AT753" s="180" t="s">
        <v>336</v>
      </c>
      <c r="AU753" s="180" t="s">
        <v>213</v>
      </c>
      <c r="AV753" s="14" t="s">
        <v>90</v>
      </c>
      <c r="AW753" s="14" t="s">
        <v>36</v>
      </c>
      <c r="AX753" s="14" t="s">
        <v>81</v>
      </c>
      <c r="AY753" s="180" t="s">
        <v>199</v>
      </c>
    </row>
    <row r="754" spans="1:65" s="13" customFormat="1" ht="10.199999999999999">
      <c r="B754" s="172"/>
      <c r="D754" s="163" t="s">
        <v>336</v>
      </c>
      <c r="E754" s="173" t="s">
        <v>1</v>
      </c>
      <c r="F754" s="174" t="s">
        <v>958</v>
      </c>
      <c r="H754" s="173" t="s">
        <v>1</v>
      </c>
      <c r="I754" s="175"/>
      <c r="L754" s="172"/>
      <c r="M754" s="176"/>
      <c r="N754" s="177"/>
      <c r="O754" s="177"/>
      <c r="P754" s="177"/>
      <c r="Q754" s="177"/>
      <c r="R754" s="177"/>
      <c r="S754" s="177"/>
      <c r="T754" s="178"/>
      <c r="AT754" s="173" t="s">
        <v>336</v>
      </c>
      <c r="AU754" s="173" t="s">
        <v>213</v>
      </c>
      <c r="AV754" s="13" t="s">
        <v>88</v>
      </c>
      <c r="AW754" s="13" t="s">
        <v>36</v>
      </c>
      <c r="AX754" s="13" t="s">
        <v>81</v>
      </c>
      <c r="AY754" s="173" t="s">
        <v>199</v>
      </c>
    </row>
    <row r="755" spans="1:65" s="14" customFormat="1" ht="10.199999999999999">
      <c r="B755" s="179"/>
      <c r="D755" s="163" t="s">
        <v>336</v>
      </c>
      <c r="E755" s="180" t="s">
        <v>1</v>
      </c>
      <c r="F755" s="181" t="s">
        <v>959</v>
      </c>
      <c r="H755" s="182">
        <v>46.5</v>
      </c>
      <c r="I755" s="183"/>
      <c r="L755" s="179"/>
      <c r="M755" s="184"/>
      <c r="N755" s="185"/>
      <c r="O755" s="185"/>
      <c r="P755" s="185"/>
      <c r="Q755" s="185"/>
      <c r="R755" s="185"/>
      <c r="S755" s="185"/>
      <c r="T755" s="186"/>
      <c r="AT755" s="180" t="s">
        <v>336</v>
      </c>
      <c r="AU755" s="180" t="s">
        <v>213</v>
      </c>
      <c r="AV755" s="14" t="s">
        <v>90</v>
      </c>
      <c r="AW755" s="14" t="s">
        <v>36</v>
      </c>
      <c r="AX755" s="14" t="s">
        <v>81</v>
      </c>
      <c r="AY755" s="180" t="s">
        <v>199</v>
      </c>
    </row>
    <row r="756" spans="1:65" s="13" customFormat="1" ht="10.199999999999999">
      <c r="B756" s="172"/>
      <c r="D756" s="163" t="s">
        <v>336</v>
      </c>
      <c r="E756" s="173" t="s">
        <v>1</v>
      </c>
      <c r="F756" s="174" t="s">
        <v>960</v>
      </c>
      <c r="H756" s="173" t="s">
        <v>1</v>
      </c>
      <c r="I756" s="175"/>
      <c r="L756" s="172"/>
      <c r="M756" s="176"/>
      <c r="N756" s="177"/>
      <c r="O756" s="177"/>
      <c r="P756" s="177"/>
      <c r="Q756" s="177"/>
      <c r="R756" s="177"/>
      <c r="S756" s="177"/>
      <c r="T756" s="178"/>
      <c r="AT756" s="173" t="s">
        <v>336</v>
      </c>
      <c r="AU756" s="173" t="s">
        <v>213</v>
      </c>
      <c r="AV756" s="13" t="s">
        <v>88</v>
      </c>
      <c r="AW756" s="13" t="s">
        <v>36</v>
      </c>
      <c r="AX756" s="13" t="s">
        <v>81</v>
      </c>
      <c r="AY756" s="173" t="s">
        <v>199</v>
      </c>
    </row>
    <row r="757" spans="1:65" s="14" customFormat="1" ht="10.199999999999999">
      <c r="B757" s="179"/>
      <c r="D757" s="163" t="s">
        <v>336</v>
      </c>
      <c r="E757" s="180" t="s">
        <v>1</v>
      </c>
      <c r="F757" s="181" t="s">
        <v>961</v>
      </c>
      <c r="H757" s="182">
        <v>42.6</v>
      </c>
      <c r="I757" s="183"/>
      <c r="L757" s="179"/>
      <c r="M757" s="184"/>
      <c r="N757" s="185"/>
      <c r="O757" s="185"/>
      <c r="P757" s="185"/>
      <c r="Q757" s="185"/>
      <c r="R757" s="185"/>
      <c r="S757" s="185"/>
      <c r="T757" s="186"/>
      <c r="AT757" s="180" t="s">
        <v>336</v>
      </c>
      <c r="AU757" s="180" t="s">
        <v>213</v>
      </c>
      <c r="AV757" s="14" t="s">
        <v>90</v>
      </c>
      <c r="AW757" s="14" t="s">
        <v>36</v>
      </c>
      <c r="AX757" s="14" t="s">
        <v>81</v>
      </c>
      <c r="AY757" s="180" t="s">
        <v>199</v>
      </c>
    </row>
    <row r="758" spans="1:65" s="15" customFormat="1" ht="10.199999999999999">
      <c r="B758" s="187"/>
      <c r="D758" s="163" t="s">
        <v>336</v>
      </c>
      <c r="E758" s="188" t="s">
        <v>1</v>
      </c>
      <c r="F758" s="189" t="s">
        <v>339</v>
      </c>
      <c r="H758" s="190">
        <v>3788.3270000000002</v>
      </c>
      <c r="I758" s="191"/>
      <c r="L758" s="187"/>
      <c r="M758" s="192"/>
      <c r="N758" s="193"/>
      <c r="O758" s="193"/>
      <c r="P758" s="193"/>
      <c r="Q758" s="193"/>
      <c r="R758" s="193"/>
      <c r="S758" s="193"/>
      <c r="T758" s="194"/>
      <c r="AT758" s="188" t="s">
        <v>336</v>
      </c>
      <c r="AU758" s="188" t="s">
        <v>213</v>
      </c>
      <c r="AV758" s="15" t="s">
        <v>198</v>
      </c>
      <c r="AW758" s="15" t="s">
        <v>36</v>
      </c>
      <c r="AX758" s="15" t="s">
        <v>88</v>
      </c>
      <c r="AY758" s="188" t="s">
        <v>199</v>
      </c>
    </row>
    <row r="759" spans="1:65" s="2" customFormat="1" ht="37.799999999999997" customHeight="1">
      <c r="A759" s="33"/>
      <c r="B759" s="149"/>
      <c r="C759" s="150" t="s">
        <v>962</v>
      </c>
      <c r="D759" s="150" t="s">
        <v>202</v>
      </c>
      <c r="E759" s="151" t="s">
        <v>963</v>
      </c>
      <c r="F759" s="152" t="s">
        <v>964</v>
      </c>
      <c r="G759" s="153" t="s">
        <v>332</v>
      </c>
      <c r="H759" s="154">
        <v>55.02</v>
      </c>
      <c r="I759" s="155"/>
      <c r="J759" s="156">
        <f>ROUND(I759*H759,2)</f>
        <v>0</v>
      </c>
      <c r="K759" s="152" t="s">
        <v>333</v>
      </c>
      <c r="L759" s="34"/>
      <c r="M759" s="157" t="s">
        <v>1</v>
      </c>
      <c r="N759" s="158" t="s">
        <v>46</v>
      </c>
      <c r="O759" s="59"/>
      <c r="P759" s="159">
        <f>O759*H759</f>
        <v>0</v>
      </c>
      <c r="Q759" s="159">
        <v>0</v>
      </c>
      <c r="R759" s="159">
        <f>Q759*H759</f>
        <v>0</v>
      </c>
      <c r="S759" s="159">
        <v>2.9000000000000001E-2</v>
      </c>
      <c r="T759" s="160">
        <f>S759*H759</f>
        <v>1.5955800000000002</v>
      </c>
      <c r="U759" s="33"/>
      <c r="V759" s="33"/>
      <c r="W759" s="33"/>
      <c r="X759" s="33"/>
      <c r="Y759" s="33"/>
      <c r="Z759" s="33"/>
      <c r="AA759" s="33"/>
      <c r="AB759" s="33"/>
      <c r="AC759" s="33"/>
      <c r="AD759" s="33"/>
      <c r="AE759" s="33"/>
      <c r="AR759" s="161" t="s">
        <v>198</v>
      </c>
      <c r="AT759" s="161" t="s">
        <v>202</v>
      </c>
      <c r="AU759" s="161" t="s">
        <v>213</v>
      </c>
      <c r="AY759" s="18" t="s">
        <v>199</v>
      </c>
      <c r="BE759" s="162">
        <f>IF(N759="základní",J759,0)</f>
        <v>0</v>
      </c>
      <c r="BF759" s="162">
        <f>IF(N759="snížená",J759,0)</f>
        <v>0</v>
      </c>
      <c r="BG759" s="162">
        <f>IF(N759="zákl. přenesená",J759,0)</f>
        <v>0</v>
      </c>
      <c r="BH759" s="162">
        <f>IF(N759="sníž. přenesená",J759,0)</f>
        <v>0</v>
      </c>
      <c r="BI759" s="162">
        <f>IF(N759="nulová",J759,0)</f>
        <v>0</v>
      </c>
      <c r="BJ759" s="18" t="s">
        <v>88</v>
      </c>
      <c r="BK759" s="162">
        <f>ROUND(I759*H759,2)</f>
        <v>0</v>
      </c>
      <c r="BL759" s="18" t="s">
        <v>198</v>
      </c>
      <c r="BM759" s="161" t="s">
        <v>965</v>
      </c>
    </row>
    <row r="760" spans="1:65" s="2" customFormat="1" ht="28.8">
      <c r="A760" s="33"/>
      <c r="B760" s="34"/>
      <c r="C760" s="33"/>
      <c r="D760" s="163" t="s">
        <v>207</v>
      </c>
      <c r="E760" s="33"/>
      <c r="F760" s="164" t="s">
        <v>966</v>
      </c>
      <c r="G760" s="33"/>
      <c r="H760" s="33"/>
      <c r="I760" s="165"/>
      <c r="J760" s="33"/>
      <c r="K760" s="33"/>
      <c r="L760" s="34"/>
      <c r="M760" s="166"/>
      <c r="N760" s="167"/>
      <c r="O760" s="59"/>
      <c r="P760" s="59"/>
      <c r="Q760" s="59"/>
      <c r="R760" s="59"/>
      <c r="S760" s="59"/>
      <c r="T760" s="60"/>
      <c r="U760" s="33"/>
      <c r="V760" s="33"/>
      <c r="W760" s="33"/>
      <c r="X760" s="33"/>
      <c r="Y760" s="33"/>
      <c r="Z760" s="33"/>
      <c r="AA760" s="33"/>
      <c r="AB760" s="33"/>
      <c r="AC760" s="33"/>
      <c r="AD760" s="33"/>
      <c r="AE760" s="33"/>
      <c r="AT760" s="18" t="s">
        <v>207</v>
      </c>
      <c r="AU760" s="18" t="s">
        <v>213</v>
      </c>
    </row>
    <row r="761" spans="1:65" s="13" customFormat="1" ht="10.199999999999999">
      <c r="B761" s="172"/>
      <c r="D761" s="163" t="s">
        <v>336</v>
      </c>
      <c r="E761" s="173" t="s">
        <v>1</v>
      </c>
      <c r="F761" s="174" t="s">
        <v>967</v>
      </c>
      <c r="H761" s="173" t="s">
        <v>1</v>
      </c>
      <c r="I761" s="175"/>
      <c r="L761" s="172"/>
      <c r="M761" s="176"/>
      <c r="N761" s="177"/>
      <c r="O761" s="177"/>
      <c r="P761" s="177"/>
      <c r="Q761" s="177"/>
      <c r="R761" s="177"/>
      <c r="S761" s="177"/>
      <c r="T761" s="178"/>
      <c r="AT761" s="173" t="s">
        <v>336</v>
      </c>
      <c r="AU761" s="173" t="s">
        <v>213</v>
      </c>
      <c r="AV761" s="13" t="s">
        <v>88</v>
      </c>
      <c r="AW761" s="13" t="s">
        <v>36</v>
      </c>
      <c r="AX761" s="13" t="s">
        <v>81</v>
      </c>
      <c r="AY761" s="173" t="s">
        <v>199</v>
      </c>
    </row>
    <row r="762" spans="1:65" s="14" customFormat="1" ht="10.199999999999999">
      <c r="B762" s="179"/>
      <c r="D762" s="163" t="s">
        <v>336</v>
      </c>
      <c r="E762" s="180" t="s">
        <v>1</v>
      </c>
      <c r="F762" s="181" t="s">
        <v>968</v>
      </c>
      <c r="H762" s="182">
        <v>55.02</v>
      </c>
      <c r="I762" s="183"/>
      <c r="L762" s="179"/>
      <c r="M762" s="184"/>
      <c r="N762" s="185"/>
      <c r="O762" s="185"/>
      <c r="P762" s="185"/>
      <c r="Q762" s="185"/>
      <c r="R762" s="185"/>
      <c r="S762" s="185"/>
      <c r="T762" s="186"/>
      <c r="AT762" s="180" t="s">
        <v>336</v>
      </c>
      <c r="AU762" s="180" t="s">
        <v>213</v>
      </c>
      <c r="AV762" s="14" t="s">
        <v>90</v>
      </c>
      <c r="AW762" s="14" t="s">
        <v>36</v>
      </c>
      <c r="AX762" s="14" t="s">
        <v>81</v>
      </c>
      <c r="AY762" s="180" t="s">
        <v>199</v>
      </c>
    </row>
    <row r="763" spans="1:65" s="15" customFormat="1" ht="10.199999999999999">
      <c r="B763" s="187"/>
      <c r="D763" s="163" t="s">
        <v>336</v>
      </c>
      <c r="E763" s="188" t="s">
        <v>1</v>
      </c>
      <c r="F763" s="189" t="s">
        <v>339</v>
      </c>
      <c r="H763" s="190">
        <v>55.02</v>
      </c>
      <c r="I763" s="191"/>
      <c r="L763" s="187"/>
      <c r="M763" s="192"/>
      <c r="N763" s="193"/>
      <c r="O763" s="193"/>
      <c r="P763" s="193"/>
      <c r="Q763" s="193"/>
      <c r="R763" s="193"/>
      <c r="S763" s="193"/>
      <c r="T763" s="194"/>
      <c r="AT763" s="188" t="s">
        <v>336</v>
      </c>
      <c r="AU763" s="188" t="s">
        <v>213</v>
      </c>
      <c r="AV763" s="15" t="s">
        <v>198</v>
      </c>
      <c r="AW763" s="15" t="s">
        <v>36</v>
      </c>
      <c r="AX763" s="15" t="s">
        <v>88</v>
      </c>
      <c r="AY763" s="188" t="s">
        <v>199</v>
      </c>
    </row>
    <row r="764" spans="1:65" s="2" customFormat="1" ht="37.799999999999997" customHeight="1">
      <c r="A764" s="33"/>
      <c r="B764" s="149"/>
      <c r="C764" s="150" t="s">
        <v>969</v>
      </c>
      <c r="D764" s="150" t="s">
        <v>202</v>
      </c>
      <c r="E764" s="151" t="s">
        <v>970</v>
      </c>
      <c r="F764" s="152" t="s">
        <v>971</v>
      </c>
      <c r="G764" s="153" t="s">
        <v>332</v>
      </c>
      <c r="H764" s="154">
        <v>945.23599999999999</v>
      </c>
      <c r="I764" s="155"/>
      <c r="J764" s="156">
        <f>ROUND(I764*H764,2)</f>
        <v>0</v>
      </c>
      <c r="K764" s="152" t="s">
        <v>333</v>
      </c>
      <c r="L764" s="34"/>
      <c r="M764" s="157" t="s">
        <v>1</v>
      </c>
      <c r="N764" s="158" t="s">
        <v>46</v>
      </c>
      <c r="O764" s="59"/>
      <c r="P764" s="159">
        <f>O764*H764</f>
        <v>0</v>
      </c>
      <c r="Q764" s="159">
        <v>0</v>
      </c>
      <c r="R764" s="159">
        <f>Q764*H764</f>
        <v>0</v>
      </c>
      <c r="S764" s="159">
        <v>5.8999999999999997E-2</v>
      </c>
      <c r="T764" s="160">
        <f>S764*H764</f>
        <v>55.768923999999998</v>
      </c>
      <c r="U764" s="33"/>
      <c r="V764" s="33"/>
      <c r="W764" s="33"/>
      <c r="X764" s="33"/>
      <c r="Y764" s="33"/>
      <c r="Z764" s="33"/>
      <c r="AA764" s="33"/>
      <c r="AB764" s="33"/>
      <c r="AC764" s="33"/>
      <c r="AD764" s="33"/>
      <c r="AE764" s="33"/>
      <c r="AR764" s="161" t="s">
        <v>198</v>
      </c>
      <c r="AT764" s="161" t="s">
        <v>202</v>
      </c>
      <c r="AU764" s="161" t="s">
        <v>213</v>
      </c>
      <c r="AY764" s="18" t="s">
        <v>199</v>
      </c>
      <c r="BE764" s="162">
        <f>IF(N764="základní",J764,0)</f>
        <v>0</v>
      </c>
      <c r="BF764" s="162">
        <f>IF(N764="snížená",J764,0)</f>
        <v>0</v>
      </c>
      <c r="BG764" s="162">
        <f>IF(N764="zákl. přenesená",J764,0)</f>
        <v>0</v>
      </c>
      <c r="BH764" s="162">
        <f>IF(N764="sníž. přenesená",J764,0)</f>
        <v>0</v>
      </c>
      <c r="BI764" s="162">
        <f>IF(N764="nulová",J764,0)</f>
        <v>0</v>
      </c>
      <c r="BJ764" s="18" t="s">
        <v>88</v>
      </c>
      <c r="BK764" s="162">
        <f>ROUND(I764*H764,2)</f>
        <v>0</v>
      </c>
      <c r="BL764" s="18" t="s">
        <v>198</v>
      </c>
      <c r="BM764" s="161" t="s">
        <v>972</v>
      </c>
    </row>
    <row r="765" spans="1:65" s="2" customFormat="1" ht="28.8">
      <c r="A765" s="33"/>
      <c r="B765" s="34"/>
      <c r="C765" s="33"/>
      <c r="D765" s="163" t="s">
        <v>207</v>
      </c>
      <c r="E765" s="33"/>
      <c r="F765" s="164" t="s">
        <v>973</v>
      </c>
      <c r="G765" s="33"/>
      <c r="H765" s="33"/>
      <c r="I765" s="165"/>
      <c r="J765" s="33"/>
      <c r="K765" s="33"/>
      <c r="L765" s="34"/>
      <c r="M765" s="166"/>
      <c r="N765" s="167"/>
      <c r="O765" s="59"/>
      <c r="P765" s="59"/>
      <c r="Q765" s="59"/>
      <c r="R765" s="59"/>
      <c r="S765" s="59"/>
      <c r="T765" s="60"/>
      <c r="U765" s="33"/>
      <c r="V765" s="33"/>
      <c r="W765" s="33"/>
      <c r="X765" s="33"/>
      <c r="Y765" s="33"/>
      <c r="Z765" s="33"/>
      <c r="AA765" s="33"/>
      <c r="AB765" s="33"/>
      <c r="AC765" s="33"/>
      <c r="AD765" s="33"/>
      <c r="AE765" s="33"/>
      <c r="AT765" s="18" t="s">
        <v>207</v>
      </c>
      <c r="AU765" s="18" t="s">
        <v>213</v>
      </c>
    </row>
    <row r="766" spans="1:65" s="13" customFormat="1" ht="10.199999999999999">
      <c r="B766" s="172"/>
      <c r="D766" s="163" t="s">
        <v>336</v>
      </c>
      <c r="E766" s="173" t="s">
        <v>1</v>
      </c>
      <c r="F766" s="174" t="s">
        <v>974</v>
      </c>
      <c r="H766" s="173" t="s">
        <v>1</v>
      </c>
      <c r="I766" s="175"/>
      <c r="L766" s="172"/>
      <c r="M766" s="176"/>
      <c r="N766" s="177"/>
      <c r="O766" s="177"/>
      <c r="P766" s="177"/>
      <c r="Q766" s="177"/>
      <c r="R766" s="177"/>
      <c r="S766" s="177"/>
      <c r="T766" s="178"/>
      <c r="AT766" s="173" t="s">
        <v>336</v>
      </c>
      <c r="AU766" s="173" t="s">
        <v>213</v>
      </c>
      <c r="AV766" s="13" t="s">
        <v>88</v>
      </c>
      <c r="AW766" s="13" t="s">
        <v>36</v>
      </c>
      <c r="AX766" s="13" t="s">
        <v>81</v>
      </c>
      <c r="AY766" s="173" t="s">
        <v>199</v>
      </c>
    </row>
    <row r="767" spans="1:65" s="14" customFormat="1" ht="10.199999999999999">
      <c r="B767" s="179"/>
      <c r="D767" s="163" t="s">
        <v>336</v>
      </c>
      <c r="E767" s="180" t="s">
        <v>1</v>
      </c>
      <c r="F767" s="181" t="s">
        <v>975</v>
      </c>
      <c r="H767" s="182">
        <v>945.23599999999999</v>
      </c>
      <c r="I767" s="183"/>
      <c r="L767" s="179"/>
      <c r="M767" s="184"/>
      <c r="N767" s="185"/>
      <c r="O767" s="185"/>
      <c r="P767" s="185"/>
      <c r="Q767" s="185"/>
      <c r="R767" s="185"/>
      <c r="S767" s="185"/>
      <c r="T767" s="186"/>
      <c r="AT767" s="180" t="s">
        <v>336</v>
      </c>
      <c r="AU767" s="180" t="s">
        <v>213</v>
      </c>
      <c r="AV767" s="14" t="s">
        <v>90</v>
      </c>
      <c r="AW767" s="14" t="s">
        <v>36</v>
      </c>
      <c r="AX767" s="14" t="s">
        <v>81</v>
      </c>
      <c r="AY767" s="180" t="s">
        <v>199</v>
      </c>
    </row>
    <row r="768" spans="1:65" s="15" customFormat="1" ht="10.199999999999999">
      <c r="B768" s="187"/>
      <c r="D768" s="163" t="s">
        <v>336</v>
      </c>
      <c r="E768" s="188" t="s">
        <v>1</v>
      </c>
      <c r="F768" s="189" t="s">
        <v>339</v>
      </c>
      <c r="H768" s="190">
        <v>945.23599999999999</v>
      </c>
      <c r="I768" s="191"/>
      <c r="L768" s="187"/>
      <c r="M768" s="192"/>
      <c r="N768" s="193"/>
      <c r="O768" s="193"/>
      <c r="P768" s="193"/>
      <c r="Q768" s="193"/>
      <c r="R768" s="193"/>
      <c r="S768" s="193"/>
      <c r="T768" s="194"/>
      <c r="AT768" s="188" t="s">
        <v>336</v>
      </c>
      <c r="AU768" s="188" t="s">
        <v>213</v>
      </c>
      <c r="AV768" s="15" t="s">
        <v>198</v>
      </c>
      <c r="AW768" s="15" t="s">
        <v>36</v>
      </c>
      <c r="AX768" s="15" t="s">
        <v>88</v>
      </c>
      <c r="AY768" s="188" t="s">
        <v>199</v>
      </c>
    </row>
    <row r="769" spans="1:65" s="2" customFormat="1" ht="16.5" customHeight="1">
      <c r="A769" s="33"/>
      <c r="B769" s="149"/>
      <c r="C769" s="150" t="s">
        <v>976</v>
      </c>
      <c r="D769" s="150" t="s">
        <v>202</v>
      </c>
      <c r="E769" s="151" t="s">
        <v>977</v>
      </c>
      <c r="F769" s="152" t="s">
        <v>978</v>
      </c>
      <c r="G769" s="153" t="s">
        <v>332</v>
      </c>
      <c r="H769" s="154">
        <v>17.600000000000001</v>
      </c>
      <c r="I769" s="155"/>
      <c r="J769" s="156">
        <f>ROUND(I769*H769,2)</f>
        <v>0</v>
      </c>
      <c r="K769" s="152" t="s">
        <v>333</v>
      </c>
      <c r="L769" s="34"/>
      <c r="M769" s="157" t="s">
        <v>1</v>
      </c>
      <c r="N769" s="158" t="s">
        <v>46</v>
      </c>
      <c r="O769" s="59"/>
      <c r="P769" s="159">
        <f>O769*H769</f>
        <v>0</v>
      </c>
      <c r="Q769" s="159">
        <v>0</v>
      </c>
      <c r="R769" s="159">
        <f>Q769*H769</f>
        <v>0</v>
      </c>
      <c r="S769" s="159">
        <v>1.4E-2</v>
      </c>
      <c r="T769" s="160">
        <f>S769*H769</f>
        <v>0.24640000000000004</v>
      </c>
      <c r="U769" s="33"/>
      <c r="V769" s="33"/>
      <c r="W769" s="33"/>
      <c r="X769" s="33"/>
      <c r="Y769" s="33"/>
      <c r="Z769" s="33"/>
      <c r="AA769" s="33"/>
      <c r="AB769" s="33"/>
      <c r="AC769" s="33"/>
      <c r="AD769" s="33"/>
      <c r="AE769" s="33"/>
      <c r="AR769" s="161" t="s">
        <v>198</v>
      </c>
      <c r="AT769" s="161" t="s">
        <v>202</v>
      </c>
      <c r="AU769" s="161" t="s">
        <v>213</v>
      </c>
      <c r="AY769" s="18" t="s">
        <v>199</v>
      </c>
      <c r="BE769" s="162">
        <f>IF(N769="základní",J769,0)</f>
        <v>0</v>
      </c>
      <c r="BF769" s="162">
        <f>IF(N769="snížená",J769,0)</f>
        <v>0</v>
      </c>
      <c r="BG769" s="162">
        <f>IF(N769="zákl. přenesená",J769,0)</f>
        <v>0</v>
      </c>
      <c r="BH769" s="162">
        <f>IF(N769="sníž. přenesená",J769,0)</f>
        <v>0</v>
      </c>
      <c r="BI769" s="162">
        <f>IF(N769="nulová",J769,0)</f>
        <v>0</v>
      </c>
      <c r="BJ769" s="18" t="s">
        <v>88</v>
      </c>
      <c r="BK769" s="162">
        <f>ROUND(I769*H769,2)</f>
        <v>0</v>
      </c>
      <c r="BL769" s="18" t="s">
        <v>198</v>
      </c>
      <c r="BM769" s="161" t="s">
        <v>979</v>
      </c>
    </row>
    <row r="770" spans="1:65" s="2" customFormat="1" ht="19.2">
      <c r="A770" s="33"/>
      <c r="B770" s="34"/>
      <c r="C770" s="33"/>
      <c r="D770" s="163" t="s">
        <v>207</v>
      </c>
      <c r="E770" s="33"/>
      <c r="F770" s="164" t="s">
        <v>980</v>
      </c>
      <c r="G770" s="33"/>
      <c r="H770" s="33"/>
      <c r="I770" s="165"/>
      <c r="J770" s="33"/>
      <c r="K770" s="33"/>
      <c r="L770" s="34"/>
      <c r="M770" s="166"/>
      <c r="N770" s="167"/>
      <c r="O770" s="59"/>
      <c r="P770" s="59"/>
      <c r="Q770" s="59"/>
      <c r="R770" s="59"/>
      <c r="S770" s="59"/>
      <c r="T770" s="60"/>
      <c r="U770" s="33"/>
      <c r="V770" s="33"/>
      <c r="W770" s="33"/>
      <c r="X770" s="33"/>
      <c r="Y770" s="33"/>
      <c r="Z770" s="33"/>
      <c r="AA770" s="33"/>
      <c r="AB770" s="33"/>
      <c r="AC770" s="33"/>
      <c r="AD770" s="33"/>
      <c r="AE770" s="33"/>
      <c r="AT770" s="18" t="s">
        <v>207</v>
      </c>
      <c r="AU770" s="18" t="s">
        <v>213</v>
      </c>
    </row>
    <row r="771" spans="1:65" s="14" customFormat="1" ht="10.199999999999999">
      <c r="B771" s="179"/>
      <c r="D771" s="163" t="s">
        <v>336</v>
      </c>
      <c r="E771" s="180" t="s">
        <v>1</v>
      </c>
      <c r="F771" s="181" t="s">
        <v>981</v>
      </c>
      <c r="H771" s="182">
        <v>17.600000000000001</v>
      </c>
      <c r="I771" s="183"/>
      <c r="L771" s="179"/>
      <c r="M771" s="184"/>
      <c r="N771" s="185"/>
      <c r="O771" s="185"/>
      <c r="P771" s="185"/>
      <c r="Q771" s="185"/>
      <c r="R771" s="185"/>
      <c r="S771" s="185"/>
      <c r="T771" s="186"/>
      <c r="AT771" s="180" t="s">
        <v>336</v>
      </c>
      <c r="AU771" s="180" t="s">
        <v>213</v>
      </c>
      <c r="AV771" s="14" t="s">
        <v>90</v>
      </c>
      <c r="AW771" s="14" t="s">
        <v>36</v>
      </c>
      <c r="AX771" s="14" t="s">
        <v>81</v>
      </c>
      <c r="AY771" s="180" t="s">
        <v>199</v>
      </c>
    </row>
    <row r="772" spans="1:65" s="15" customFormat="1" ht="10.199999999999999">
      <c r="B772" s="187"/>
      <c r="D772" s="163" t="s">
        <v>336</v>
      </c>
      <c r="E772" s="188" t="s">
        <v>1</v>
      </c>
      <c r="F772" s="189" t="s">
        <v>339</v>
      </c>
      <c r="H772" s="190">
        <v>17.600000000000001</v>
      </c>
      <c r="I772" s="191"/>
      <c r="L772" s="187"/>
      <c r="M772" s="192"/>
      <c r="N772" s="193"/>
      <c r="O772" s="193"/>
      <c r="P772" s="193"/>
      <c r="Q772" s="193"/>
      <c r="R772" s="193"/>
      <c r="S772" s="193"/>
      <c r="T772" s="194"/>
      <c r="AT772" s="188" t="s">
        <v>336</v>
      </c>
      <c r="AU772" s="188" t="s">
        <v>213</v>
      </c>
      <c r="AV772" s="15" t="s">
        <v>198</v>
      </c>
      <c r="AW772" s="15" t="s">
        <v>36</v>
      </c>
      <c r="AX772" s="15" t="s">
        <v>88</v>
      </c>
      <c r="AY772" s="188" t="s">
        <v>199</v>
      </c>
    </row>
    <row r="773" spans="1:65" s="2" customFormat="1" ht="37.799999999999997" customHeight="1">
      <c r="A773" s="33"/>
      <c r="B773" s="149"/>
      <c r="C773" s="150" t="s">
        <v>982</v>
      </c>
      <c r="D773" s="150" t="s">
        <v>202</v>
      </c>
      <c r="E773" s="151" t="s">
        <v>983</v>
      </c>
      <c r="F773" s="152" t="s">
        <v>984</v>
      </c>
      <c r="G773" s="153" t="s">
        <v>332</v>
      </c>
      <c r="H773" s="154">
        <v>203.4</v>
      </c>
      <c r="I773" s="155"/>
      <c r="J773" s="156">
        <f>ROUND(I773*H773,2)</f>
        <v>0</v>
      </c>
      <c r="K773" s="152" t="s">
        <v>333</v>
      </c>
      <c r="L773" s="34"/>
      <c r="M773" s="157" t="s">
        <v>1</v>
      </c>
      <c r="N773" s="158" t="s">
        <v>46</v>
      </c>
      <c r="O773" s="59"/>
      <c r="P773" s="159">
        <f>O773*H773</f>
        <v>0</v>
      </c>
      <c r="Q773" s="159">
        <v>0</v>
      </c>
      <c r="R773" s="159">
        <f>Q773*H773</f>
        <v>0</v>
      </c>
      <c r="S773" s="159">
        <v>6.8000000000000005E-2</v>
      </c>
      <c r="T773" s="160">
        <f>S773*H773</f>
        <v>13.831200000000001</v>
      </c>
      <c r="U773" s="33"/>
      <c r="V773" s="33"/>
      <c r="W773" s="33"/>
      <c r="X773" s="33"/>
      <c r="Y773" s="33"/>
      <c r="Z773" s="33"/>
      <c r="AA773" s="33"/>
      <c r="AB773" s="33"/>
      <c r="AC773" s="33"/>
      <c r="AD773" s="33"/>
      <c r="AE773" s="33"/>
      <c r="AR773" s="161" t="s">
        <v>198</v>
      </c>
      <c r="AT773" s="161" t="s">
        <v>202</v>
      </c>
      <c r="AU773" s="161" t="s">
        <v>213</v>
      </c>
      <c r="AY773" s="18" t="s">
        <v>199</v>
      </c>
      <c r="BE773" s="162">
        <f>IF(N773="základní",J773,0)</f>
        <v>0</v>
      </c>
      <c r="BF773" s="162">
        <f>IF(N773="snížená",J773,0)</f>
        <v>0</v>
      </c>
      <c r="BG773" s="162">
        <f>IF(N773="zákl. přenesená",J773,0)</f>
        <v>0</v>
      </c>
      <c r="BH773" s="162">
        <f>IF(N773="sníž. přenesená",J773,0)</f>
        <v>0</v>
      </c>
      <c r="BI773" s="162">
        <f>IF(N773="nulová",J773,0)</f>
        <v>0</v>
      </c>
      <c r="BJ773" s="18" t="s">
        <v>88</v>
      </c>
      <c r="BK773" s="162">
        <f>ROUND(I773*H773,2)</f>
        <v>0</v>
      </c>
      <c r="BL773" s="18" t="s">
        <v>198</v>
      </c>
      <c r="BM773" s="161" t="s">
        <v>985</v>
      </c>
    </row>
    <row r="774" spans="1:65" s="2" customFormat="1" ht="28.8">
      <c r="A774" s="33"/>
      <c r="B774" s="34"/>
      <c r="C774" s="33"/>
      <c r="D774" s="163" t="s">
        <v>207</v>
      </c>
      <c r="E774" s="33"/>
      <c r="F774" s="164" t="s">
        <v>986</v>
      </c>
      <c r="G774" s="33"/>
      <c r="H774" s="33"/>
      <c r="I774" s="165"/>
      <c r="J774" s="33"/>
      <c r="K774" s="33"/>
      <c r="L774" s="34"/>
      <c r="M774" s="166"/>
      <c r="N774" s="167"/>
      <c r="O774" s="59"/>
      <c r="P774" s="59"/>
      <c r="Q774" s="59"/>
      <c r="R774" s="59"/>
      <c r="S774" s="59"/>
      <c r="T774" s="60"/>
      <c r="U774" s="33"/>
      <c r="V774" s="33"/>
      <c r="W774" s="33"/>
      <c r="X774" s="33"/>
      <c r="Y774" s="33"/>
      <c r="Z774" s="33"/>
      <c r="AA774" s="33"/>
      <c r="AB774" s="33"/>
      <c r="AC774" s="33"/>
      <c r="AD774" s="33"/>
      <c r="AE774" s="33"/>
      <c r="AT774" s="18" t="s">
        <v>207</v>
      </c>
      <c r="AU774" s="18" t="s">
        <v>213</v>
      </c>
    </row>
    <row r="775" spans="1:65" s="13" customFormat="1" ht="10.199999999999999">
      <c r="B775" s="172"/>
      <c r="D775" s="163" t="s">
        <v>336</v>
      </c>
      <c r="E775" s="173" t="s">
        <v>1</v>
      </c>
      <c r="F775" s="174" t="s">
        <v>896</v>
      </c>
      <c r="H775" s="173" t="s">
        <v>1</v>
      </c>
      <c r="I775" s="175"/>
      <c r="L775" s="172"/>
      <c r="M775" s="176"/>
      <c r="N775" s="177"/>
      <c r="O775" s="177"/>
      <c r="P775" s="177"/>
      <c r="Q775" s="177"/>
      <c r="R775" s="177"/>
      <c r="S775" s="177"/>
      <c r="T775" s="178"/>
      <c r="AT775" s="173" t="s">
        <v>336</v>
      </c>
      <c r="AU775" s="173" t="s">
        <v>213</v>
      </c>
      <c r="AV775" s="13" t="s">
        <v>88</v>
      </c>
      <c r="AW775" s="13" t="s">
        <v>36</v>
      </c>
      <c r="AX775" s="13" t="s">
        <v>81</v>
      </c>
      <c r="AY775" s="173" t="s">
        <v>199</v>
      </c>
    </row>
    <row r="776" spans="1:65" s="14" customFormat="1" ht="10.199999999999999">
      <c r="B776" s="179"/>
      <c r="D776" s="163" t="s">
        <v>336</v>
      </c>
      <c r="E776" s="180" t="s">
        <v>1</v>
      </c>
      <c r="F776" s="181" t="s">
        <v>987</v>
      </c>
      <c r="H776" s="182">
        <v>12.9</v>
      </c>
      <c r="I776" s="183"/>
      <c r="L776" s="179"/>
      <c r="M776" s="184"/>
      <c r="N776" s="185"/>
      <c r="O776" s="185"/>
      <c r="P776" s="185"/>
      <c r="Q776" s="185"/>
      <c r="R776" s="185"/>
      <c r="S776" s="185"/>
      <c r="T776" s="186"/>
      <c r="AT776" s="180" t="s">
        <v>336</v>
      </c>
      <c r="AU776" s="180" t="s">
        <v>213</v>
      </c>
      <c r="AV776" s="14" t="s">
        <v>90</v>
      </c>
      <c r="AW776" s="14" t="s">
        <v>36</v>
      </c>
      <c r="AX776" s="14" t="s">
        <v>81</v>
      </c>
      <c r="AY776" s="180" t="s">
        <v>199</v>
      </c>
    </row>
    <row r="777" spans="1:65" s="13" customFormat="1" ht="10.199999999999999">
      <c r="B777" s="172"/>
      <c r="D777" s="163" t="s">
        <v>336</v>
      </c>
      <c r="E777" s="173" t="s">
        <v>1</v>
      </c>
      <c r="F777" s="174" t="s">
        <v>898</v>
      </c>
      <c r="H777" s="173" t="s">
        <v>1</v>
      </c>
      <c r="I777" s="175"/>
      <c r="L777" s="172"/>
      <c r="M777" s="176"/>
      <c r="N777" s="177"/>
      <c r="O777" s="177"/>
      <c r="P777" s="177"/>
      <c r="Q777" s="177"/>
      <c r="R777" s="177"/>
      <c r="S777" s="177"/>
      <c r="T777" s="178"/>
      <c r="AT777" s="173" t="s">
        <v>336</v>
      </c>
      <c r="AU777" s="173" t="s">
        <v>213</v>
      </c>
      <c r="AV777" s="13" t="s">
        <v>88</v>
      </c>
      <c r="AW777" s="13" t="s">
        <v>36</v>
      </c>
      <c r="AX777" s="13" t="s">
        <v>81</v>
      </c>
      <c r="AY777" s="173" t="s">
        <v>199</v>
      </c>
    </row>
    <row r="778" spans="1:65" s="14" customFormat="1" ht="10.199999999999999">
      <c r="B778" s="179"/>
      <c r="D778" s="163" t="s">
        <v>336</v>
      </c>
      <c r="E778" s="180" t="s">
        <v>1</v>
      </c>
      <c r="F778" s="181" t="s">
        <v>988</v>
      </c>
      <c r="H778" s="182">
        <v>14.4</v>
      </c>
      <c r="I778" s="183"/>
      <c r="L778" s="179"/>
      <c r="M778" s="184"/>
      <c r="N778" s="185"/>
      <c r="O778" s="185"/>
      <c r="P778" s="185"/>
      <c r="Q778" s="185"/>
      <c r="R778" s="185"/>
      <c r="S778" s="185"/>
      <c r="T778" s="186"/>
      <c r="AT778" s="180" t="s">
        <v>336</v>
      </c>
      <c r="AU778" s="180" t="s">
        <v>213</v>
      </c>
      <c r="AV778" s="14" t="s">
        <v>90</v>
      </c>
      <c r="AW778" s="14" t="s">
        <v>36</v>
      </c>
      <c r="AX778" s="14" t="s">
        <v>81</v>
      </c>
      <c r="AY778" s="180" t="s">
        <v>199</v>
      </c>
    </row>
    <row r="779" spans="1:65" s="14" customFormat="1" ht="10.199999999999999">
      <c r="B779" s="179"/>
      <c r="D779" s="163" t="s">
        <v>336</v>
      </c>
      <c r="E779" s="180" t="s">
        <v>1</v>
      </c>
      <c r="F779" s="181" t="s">
        <v>989</v>
      </c>
      <c r="H779" s="182">
        <v>6</v>
      </c>
      <c r="I779" s="183"/>
      <c r="L779" s="179"/>
      <c r="M779" s="184"/>
      <c r="N779" s="185"/>
      <c r="O779" s="185"/>
      <c r="P779" s="185"/>
      <c r="Q779" s="185"/>
      <c r="R779" s="185"/>
      <c r="S779" s="185"/>
      <c r="T779" s="186"/>
      <c r="AT779" s="180" t="s">
        <v>336</v>
      </c>
      <c r="AU779" s="180" t="s">
        <v>213</v>
      </c>
      <c r="AV779" s="14" t="s">
        <v>90</v>
      </c>
      <c r="AW779" s="14" t="s">
        <v>36</v>
      </c>
      <c r="AX779" s="14" t="s">
        <v>81</v>
      </c>
      <c r="AY779" s="180" t="s">
        <v>199</v>
      </c>
    </row>
    <row r="780" spans="1:65" s="13" customFormat="1" ht="10.199999999999999">
      <c r="B780" s="172"/>
      <c r="D780" s="163" t="s">
        <v>336</v>
      </c>
      <c r="E780" s="173" t="s">
        <v>1</v>
      </c>
      <c r="F780" s="174" t="s">
        <v>901</v>
      </c>
      <c r="H780" s="173" t="s">
        <v>1</v>
      </c>
      <c r="I780" s="175"/>
      <c r="L780" s="172"/>
      <c r="M780" s="176"/>
      <c r="N780" s="177"/>
      <c r="O780" s="177"/>
      <c r="P780" s="177"/>
      <c r="Q780" s="177"/>
      <c r="R780" s="177"/>
      <c r="S780" s="177"/>
      <c r="T780" s="178"/>
      <c r="AT780" s="173" t="s">
        <v>336</v>
      </c>
      <c r="AU780" s="173" t="s">
        <v>213</v>
      </c>
      <c r="AV780" s="13" t="s">
        <v>88</v>
      </c>
      <c r="AW780" s="13" t="s">
        <v>36</v>
      </c>
      <c r="AX780" s="13" t="s">
        <v>81</v>
      </c>
      <c r="AY780" s="173" t="s">
        <v>199</v>
      </c>
    </row>
    <row r="781" spans="1:65" s="14" customFormat="1" ht="10.199999999999999">
      <c r="B781" s="179"/>
      <c r="D781" s="163" t="s">
        <v>336</v>
      </c>
      <c r="E781" s="180" t="s">
        <v>1</v>
      </c>
      <c r="F781" s="181" t="s">
        <v>990</v>
      </c>
      <c r="H781" s="182">
        <v>12.9</v>
      </c>
      <c r="I781" s="183"/>
      <c r="L781" s="179"/>
      <c r="M781" s="184"/>
      <c r="N781" s="185"/>
      <c r="O781" s="185"/>
      <c r="P781" s="185"/>
      <c r="Q781" s="185"/>
      <c r="R781" s="185"/>
      <c r="S781" s="185"/>
      <c r="T781" s="186"/>
      <c r="AT781" s="180" t="s">
        <v>336</v>
      </c>
      <c r="AU781" s="180" t="s">
        <v>213</v>
      </c>
      <c r="AV781" s="14" t="s">
        <v>90</v>
      </c>
      <c r="AW781" s="14" t="s">
        <v>36</v>
      </c>
      <c r="AX781" s="14" t="s">
        <v>81</v>
      </c>
      <c r="AY781" s="180" t="s">
        <v>199</v>
      </c>
    </row>
    <row r="782" spans="1:65" s="13" customFormat="1" ht="10.199999999999999">
      <c r="B782" s="172"/>
      <c r="D782" s="163" t="s">
        <v>336</v>
      </c>
      <c r="E782" s="173" t="s">
        <v>1</v>
      </c>
      <c r="F782" s="174" t="s">
        <v>902</v>
      </c>
      <c r="H782" s="173" t="s">
        <v>1</v>
      </c>
      <c r="I782" s="175"/>
      <c r="L782" s="172"/>
      <c r="M782" s="176"/>
      <c r="N782" s="177"/>
      <c r="O782" s="177"/>
      <c r="P782" s="177"/>
      <c r="Q782" s="177"/>
      <c r="R782" s="177"/>
      <c r="S782" s="177"/>
      <c r="T782" s="178"/>
      <c r="AT782" s="173" t="s">
        <v>336</v>
      </c>
      <c r="AU782" s="173" t="s">
        <v>213</v>
      </c>
      <c r="AV782" s="13" t="s">
        <v>88</v>
      </c>
      <c r="AW782" s="13" t="s">
        <v>36</v>
      </c>
      <c r="AX782" s="13" t="s">
        <v>81</v>
      </c>
      <c r="AY782" s="173" t="s">
        <v>199</v>
      </c>
    </row>
    <row r="783" spans="1:65" s="14" customFormat="1" ht="10.199999999999999">
      <c r="B783" s="179"/>
      <c r="D783" s="163" t="s">
        <v>336</v>
      </c>
      <c r="E783" s="180" t="s">
        <v>1</v>
      </c>
      <c r="F783" s="181" t="s">
        <v>991</v>
      </c>
      <c r="H783" s="182">
        <v>11.1</v>
      </c>
      <c r="I783" s="183"/>
      <c r="L783" s="179"/>
      <c r="M783" s="184"/>
      <c r="N783" s="185"/>
      <c r="O783" s="185"/>
      <c r="P783" s="185"/>
      <c r="Q783" s="185"/>
      <c r="R783" s="185"/>
      <c r="S783" s="185"/>
      <c r="T783" s="186"/>
      <c r="AT783" s="180" t="s">
        <v>336</v>
      </c>
      <c r="AU783" s="180" t="s">
        <v>213</v>
      </c>
      <c r="AV783" s="14" t="s">
        <v>90</v>
      </c>
      <c r="AW783" s="14" t="s">
        <v>36</v>
      </c>
      <c r="AX783" s="14" t="s">
        <v>81</v>
      </c>
      <c r="AY783" s="180" t="s">
        <v>199</v>
      </c>
    </row>
    <row r="784" spans="1:65" s="14" customFormat="1" ht="10.199999999999999">
      <c r="B784" s="179"/>
      <c r="D784" s="163" t="s">
        <v>336</v>
      </c>
      <c r="E784" s="180" t="s">
        <v>1</v>
      </c>
      <c r="F784" s="181" t="s">
        <v>992</v>
      </c>
      <c r="H784" s="182">
        <v>18</v>
      </c>
      <c r="I784" s="183"/>
      <c r="L784" s="179"/>
      <c r="M784" s="184"/>
      <c r="N784" s="185"/>
      <c r="O784" s="185"/>
      <c r="P784" s="185"/>
      <c r="Q784" s="185"/>
      <c r="R784" s="185"/>
      <c r="S784" s="185"/>
      <c r="T784" s="186"/>
      <c r="AT784" s="180" t="s">
        <v>336</v>
      </c>
      <c r="AU784" s="180" t="s">
        <v>213</v>
      </c>
      <c r="AV784" s="14" t="s">
        <v>90</v>
      </c>
      <c r="AW784" s="14" t="s">
        <v>36</v>
      </c>
      <c r="AX784" s="14" t="s">
        <v>81</v>
      </c>
      <c r="AY784" s="180" t="s">
        <v>199</v>
      </c>
    </row>
    <row r="785" spans="1:65" s="13" customFormat="1" ht="10.199999999999999">
      <c r="B785" s="172"/>
      <c r="D785" s="163" t="s">
        <v>336</v>
      </c>
      <c r="E785" s="173" t="s">
        <v>1</v>
      </c>
      <c r="F785" s="174" t="s">
        <v>563</v>
      </c>
      <c r="H785" s="173" t="s">
        <v>1</v>
      </c>
      <c r="I785" s="175"/>
      <c r="L785" s="172"/>
      <c r="M785" s="176"/>
      <c r="N785" s="177"/>
      <c r="O785" s="177"/>
      <c r="P785" s="177"/>
      <c r="Q785" s="177"/>
      <c r="R785" s="177"/>
      <c r="S785" s="177"/>
      <c r="T785" s="178"/>
      <c r="AT785" s="173" t="s">
        <v>336</v>
      </c>
      <c r="AU785" s="173" t="s">
        <v>213</v>
      </c>
      <c r="AV785" s="13" t="s">
        <v>88</v>
      </c>
      <c r="AW785" s="13" t="s">
        <v>36</v>
      </c>
      <c r="AX785" s="13" t="s">
        <v>81</v>
      </c>
      <c r="AY785" s="173" t="s">
        <v>199</v>
      </c>
    </row>
    <row r="786" spans="1:65" s="14" customFormat="1" ht="10.199999999999999">
      <c r="B786" s="179"/>
      <c r="D786" s="163" t="s">
        <v>336</v>
      </c>
      <c r="E786" s="180" t="s">
        <v>1</v>
      </c>
      <c r="F786" s="181" t="s">
        <v>993</v>
      </c>
      <c r="H786" s="182">
        <v>35.4</v>
      </c>
      <c r="I786" s="183"/>
      <c r="L786" s="179"/>
      <c r="M786" s="184"/>
      <c r="N786" s="185"/>
      <c r="O786" s="185"/>
      <c r="P786" s="185"/>
      <c r="Q786" s="185"/>
      <c r="R786" s="185"/>
      <c r="S786" s="185"/>
      <c r="T786" s="186"/>
      <c r="AT786" s="180" t="s">
        <v>336</v>
      </c>
      <c r="AU786" s="180" t="s">
        <v>213</v>
      </c>
      <c r="AV786" s="14" t="s">
        <v>90</v>
      </c>
      <c r="AW786" s="14" t="s">
        <v>36</v>
      </c>
      <c r="AX786" s="14" t="s">
        <v>81</v>
      </c>
      <c r="AY786" s="180" t="s">
        <v>199</v>
      </c>
    </row>
    <row r="787" spans="1:65" s="14" customFormat="1" ht="10.199999999999999">
      <c r="B787" s="179"/>
      <c r="D787" s="163" t="s">
        <v>336</v>
      </c>
      <c r="E787" s="180" t="s">
        <v>1</v>
      </c>
      <c r="F787" s="181" t="s">
        <v>994</v>
      </c>
      <c r="H787" s="182">
        <v>22.2</v>
      </c>
      <c r="I787" s="183"/>
      <c r="L787" s="179"/>
      <c r="M787" s="184"/>
      <c r="N787" s="185"/>
      <c r="O787" s="185"/>
      <c r="P787" s="185"/>
      <c r="Q787" s="185"/>
      <c r="R787" s="185"/>
      <c r="S787" s="185"/>
      <c r="T787" s="186"/>
      <c r="AT787" s="180" t="s">
        <v>336</v>
      </c>
      <c r="AU787" s="180" t="s">
        <v>213</v>
      </c>
      <c r="AV787" s="14" t="s">
        <v>90</v>
      </c>
      <c r="AW787" s="14" t="s">
        <v>36</v>
      </c>
      <c r="AX787" s="14" t="s">
        <v>81</v>
      </c>
      <c r="AY787" s="180" t="s">
        <v>199</v>
      </c>
    </row>
    <row r="788" spans="1:65" s="14" customFormat="1" ht="10.199999999999999">
      <c r="B788" s="179"/>
      <c r="D788" s="163" t="s">
        <v>336</v>
      </c>
      <c r="E788" s="180" t="s">
        <v>1</v>
      </c>
      <c r="F788" s="181" t="s">
        <v>995</v>
      </c>
      <c r="H788" s="182">
        <v>26.1</v>
      </c>
      <c r="I788" s="183"/>
      <c r="L788" s="179"/>
      <c r="M788" s="184"/>
      <c r="N788" s="185"/>
      <c r="O788" s="185"/>
      <c r="P788" s="185"/>
      <c r="Q788" s="185"/>
      <c r="R788" s="185"/>
      <c r="S788" s="185"/>
      <c r="T788" s="186"/>
      <c r="AT788" s="180" t="s">
        <v>336</v>
      </c>
      <c r="AU788" s="180" t="s">
        <v>213</v>
      </c>
      <c r="AV788" s="14" t="s">
        <v>90</v>
      </c>
      <c r="AW788" s="14" t="s">
        <v>36</v>
      </c>
      <c r="AX788" s="14" t="s">
        <v>81</v>
      </c>
      <c r="AY788" s="180" t="s">
        <v>199</v>
      </c>
    </row>
    <row r="789" spans="1:65" s="13" customFormat="1" ht="10.199999999999999">
      <c r="B789" s="172"/>
      <c r="D789" s="163" t="s">
        <v>336</v>
      </c>
      <c r="E789" s="173" t="s">
        <v>1</v>
      </c>
      <c r="F789" s="174" t="s">
        <v>996</v>
      </c>
      <c r="H789" s="173" t="s">
        <v>1</v>
      </c>
      <c r="I789" s="175"/>
      <c r="L789" s="172"/>
      <c r="M789" s="176"/>
      <c r="N789" s="177"/>
      <c r="O789" s="177"/>
      <c r="P789" s="177"/>
      <c r="Q789" s="177"/>
      <c r="R789" s="177"/>
      <c r="S789" s="177"/>
      <c r="T789" s="178"/>
      <c r="AT789" s="173" t="s">
        <v>336</v>
      </c>
      <c r="AU789" s="173" t="s">
        <v>213</v>
      </c>
      <c r="AV789" s="13" t="s">
        <v>88</v>
      </c>
      <c r="AW789" s="13" t="s">
        <v>36</v>
      </c>
      <c r="AX789" s="13" t="s">
        <v>81</v>
      </c>
      <c r="AY789" s="173" t="s">
        <v>199</v>
      </c>
    </row>
    <row r="790" spans="1:65" s="14" customFormat="1" ht="10.199999999999999">
      <c r="B790" s="179"/>
      <c r="D790" s="163" t="s">
        <v>336</v>
      </c>
      <c r="E790" s="180" t="s">
        <v>1</v>
      </c>
      <c r="F790" s="181" t="s">
        <v>997</v>
      </c>
      <c r="H790" s="182">
        <v>10.8</v>
      </c>
      <c r="I790" s="183"/>
      <c r="L790" s="179"/>
      <c r="M790" s="184"/>
      <c r="N790" s="185"/>
      <c r="O790" s="185"/>
      <c r="P790" s="185"/>
      <c r="Q790" s="185"/>
      <c r="R790" s="185"/>
      <c r="S790" s="185"/>
      <c r="T790" s="186"/>
      <c r="AT790" s="180" t="s">
        <v>336</v>
      </c>
      <c r="AU790" s="180" t="s">
        <v>213</v>
      </c>
      <c r="AV790" s="14" t="s">
        <v>90</v>
      </c>
      <c r="AW790" s="14" t="s">
        <v>36</v>
      </c>
      <c r="AX790" s="14" t="s">
        <v>81</v>
      </c>
      <c r="AY790" s="180" t="s">
        <v>199</v>
      </c>
    </row>
    <row r="791" spans="1:65" s="13" customFormat="1" ht="10.199999999999999">
      <c r="B791" s="172"/>
      <c r="D791" s="163" t="s">
        <v>336</v>
      </c>
      <c r="E791" s="173" t="s">
        <v>1</v>
      </c>
      <c r="F791" s="174" t="s">
        <v>998</v>
      </c>
      <c r="H791" s="173" t="s">
        <v>1</v>
      </c>
      <c r="I791" s="175"/>
      <c r="L791" s="172"/>
      <c r="M791" s="176"/>
      <c r="N791" s="177"/>
      <c r="O791" s="177"/>
      <c r="P791" s="177"/>
      <c r="Q791" s="177"/>
      <c r="R791" s="177"/>
      <c r="S791" s="177"/>
      <c r="T791" s="178"/>
      <c r="AT791" s="173" t="s">
        <v>336</v>
      </c>
      <c r="AU791" s="173" t="s">
        <v>213</v>
      </c>
      <c r="AV791" s="13" t="s">
        <v>88</v>
      </c>
      <c r="AW791" s="13" t="s">
        <v>36</v>
      </c>
      <c r="AX791" s="13" t="s">
        <v>81</v>
      </c>
      <c r="AY791" s="173" t="s">
        <v>199</v>
      </c>
    </row>
    <row r="792" spans="1:65" s="14" customFormat="1" ht="10.199999999999999">
      <c r="B792" s="179"/>
      <c r="D792" s="163" t="s">
        <v>336</v>
      </c>
      <c r="E792" s="180" t="s">
        <v>1</v>
      </c>
      <c r="F792" s="181" t="s">
        <v>997</v>
      </c>
      <c r="H792" s="182">
        <v>10.8</v>
      </c>
      <c r="I792" s="183"/>
      <c r="L792" s="179"/>
      <c r="M792" s="184"/>
      <c r="N792" s="185"/>
      <c r="O792" s="185"/>
      <c r="P792" s="185"/>
      <c r="Q792" s="185"/>
      <c r="R792" s="185"/>
      <c r="S792" s="185"/>
      <c r="T792" s="186"/>
      <c r="AT792" s="180" t="s">
        <v>336</v>
      </c>
      <c r="AU792" s="180" t="s">
        <v>213</v>
      </c>
      <c r="AV792" s="14" t="s">
        <v>90</v>
      </c>
      <c r="AW792" s="14" t="s">
        <v>36</v>
      </c>
      <c r="AX792" s="14" t="s">
        <v>81</v>
      </c>
      <c r="AY792" s="180" t="s">
        <v>199</v>
      </c>
    </row>
    <row r="793" spans="1:65" s="13" customFormat="1" ht="10.199999999999999">
      <c r="B793" s="172"/>
      <c r="D793" s="163" t="s">
        <v>336</v>
      </c>
      <c r="E793" s="173" t="s">
        <v>1</v>
      </c>
      <c r="F793" s="174" t="s">
        <v>569</v>
      </c>
      <c r="H793" s="173" t="s">
        <v>1</v>
      </c>
      <c r="I793" s="175"/>
      <c r="L793" s="172"/>
      <c r="M793" s="176"/>
      <c r="N793" s="177"/>
      <c r="O793" s="177"/>
      <c r="P793" s="177"/>
      <c r="Q793" s="177"/>
      <c r="R793" s="177"/>
      <c r="S793" s="177"/>
      <c r="T793" s="178"/>
      <c r="AT793" s="173" t="s">
        <v>336</v>
      </c>
      <c r="AU793" s="173" t="s">
        <v>213</v>
      </c>
      <c r="AV793" s="13" t="s">
        <v>88</v>
      </c>
      <c r="AW793" s="13" t="s">
        <v>36</v>
      </c>
      <c r="AX793" s="13" t="s">
        <v>81</v>
      </c>
      <c r="AY793" s="173" t="s">
        <v>199</v>
      </c>
    </row>
    <row r="794" spans="1:65" s="14" customFormat="1" ht="10.199999999999999">
      <c r="B794" s="179"/>
      <c r="D794" s="163" t="s">
        <v>336</v>
      </c>
      <c r="E794" s="180" t="s">
        <v>1</v>
      </c>
      <c r="F794" s="181" t="s">
        <v>999</v>
      </c>
      <c r="H794" s="182">
        <v>7.8</v>
      </c>
      <c r="I794" s="183"/>
      <c r="L794" s="179"/>
      <c r="M794" s="184"/>
      <c r="N794" s="185"/>
      <c r="O794" s="185"/>
      <c r="P794" s="185"/>
      <c r="Q794" s="185"/>
      <c r="R794" s="185"/>
      <c r="S794" s="185"/>
      <c r="T794" s="186"/>
      <c r="AT794" s="180" t="s">
        <v>336</v>
      </c>
      <c r="AU794" s="180" t="s">
        <v>213</v>
      </c>
      <c r="AV794" s="14" t="s">
        <v>90</v>
      </c>
      <c r="AW794" s="14" t="s">
        <v>36</v>
      </c>
      <c r="AX794" s="14" t="s">
        <v>81</v>
      </c>
      <c r="AY794" s="180" t="s">
        <v>199</v>
      </c>
    </row>
    <row r="795" spans="1:65" s="13" customFormat="1" ht="10.199999999999999">
      <c r="B795" s="172"/>
      <c r="D795" s="163" t="s">
        <v>336</v>
      </c>
      <c r="E795" s="173" t="s">
        <v>1</v>
      </c>
      <c r="F795" s="174" t="s">
        <v>567</v>
      </c>
      <c r="H795" s="173" t="s">
        <v>1</v>
      </c>
      <c r="I795" s="175"/>
      <c r="L795" s="172"/>
      <c r="M795" s="176"/>
      <c r="N795" s="177"/>
      <c r="O795" s="177"/>
      <c r="P795" s="177"/>
      <c r="Q795" s="177"/>
      <c r="R795" s="177"/>
      <c r="S795" s="177"/>
      <c r="T795" s="178"/>
      <c r="AT795" s="173" t="s">
        <v>336</v>
      </c>
      <c r="AU795" s="173" t="s">
        <v>213</v>
      </c>
      <c r="AV795" s="13" t="s">
        <v>88</v>
      </c>
      <c r="AW795" s="13" t="s">
        <v>36</v>
      </c>
      <c r="AX795" s="13" t="s">
        <v>81</v>
      </c>
      <c r="AY795" s="173" t="s">
        <v>199</v>
      </c>
    </row>
    <row r="796" spans="1:65" s="14" customFormat="1" ht="10.199999999999999">
      <c r="B796" s="179"/>
      <c r="D796" s="163" t="s">
        <v>336</v>
      </c>
      <c r="E796" s="180" t="s">
        <v>1</v>
      </c>
      <c r="F796" s="181" t="s">
        <v>1000</v>
      </c>
      <c r="H796" s="182">
        <v>15</v>
      </c>
      <c r="I796" s="183"/>
      <c r="L796" s="179"/>
      <c r="M796" s="184"/>
      <c r="N796" s="185"/>
      <c r="O796" s="185"/>
      <c r="P796" s="185"/>
      <c r="Q796" s="185"/>
      <c r="R796" s="185"/>
      <c r="S796" s="185"/>
      <c r="T796" s="186"/>
      <c r="AT796" s="180" t="s">
        <v>336</v>
      </c>
      <c r="AU796" s="180" t="s">
        <v>213</v>
      </c>
      <c r="AV796" s="14" t="s">
        <v>90</v>
      </c>
      <c r="AW796" s="14" t="s">
        <v>36</v>
      </c>
      <c r="AX796" s="14" t="s">
        <v>81</v>
      </c>
      <c r="AY796" s="180" t="s">
        <v>199</v>
      </c>
    </row>
    <row r="797" spans="1:65" s="15" customFormat="1" ht="10.199999999999999">
      <c r="B797" s="187"/>
      <c r="D797" s="163" t="s">
        <v>336</v>
      </c>
      <c r="E797" s="188" t="s">
        <v>1</v>
      </c>
      <c r="F797" s="189" t="s">
        <v>339</v>
      </c>
      <c r="H797" s="190">
        <v>203.4</v>
      </c>
      <c r="I797" s="191"/>
      <c r="L797" s="187"/>
      <c r="M797" s="192"/>
      <c r="N797" s="193"/>
      <c r="O797" s="193"/>
      <c r="P797" s="193"/>
      <c r="Q797" s="193"/>
      <c r="R797" s="193"/>
      <c r="S797" s="193"/>
      <c r="T797" s="194"/>
      <c r="AT797" s="188" t="s">
        <v>336</v>
      </c>
      <c r="AU797" s="188" t="s">
        <v>213</v>
      </c>
      <c r="AV797" s="15" t="s">
        <v>198</v>
      </c>
      <c r="AW797" s="15" t="s">
        <v>36</v>
      </c>
      <c r="AX797" s="15" t="s">
        <v>88</v>
      </c>
      <c r="AY797" s="188" t="s">
        <v>199</v>
      </c>
    </row>
    <row r="798" spans="1:65" s="12" customFormat="1" ht="22.8" customHeight="1">
      <c r="B798" s="136"/>
      <c r="D798" s="137" t="s">
        <v>80</v>
      </c>
      <c r="E798" s="147" t="s">
        <v>1001</v>
      </c>
      <c r="F798" s="147" t="s">
        <v>1002</v>
      </c>
      <c r="I798" s="139"/>
      <c r="J798" s="148">
        <f>BK798</f>
        <v>0</v>
      </c>
      <c r="L798" s="136"/>
      <c r="M798" s="141"/>
      <c r="N798" s="142"/>
      <c r="O798" s="142"/>
      <c r="P798" s="143">
        <f>SUM(P799:P855)</f>
        <v>0</v>
      </c>
      <c r="Q798" s="142"/>
      <c r="R798" s="143">
        <f>SUM(R799:R855)</f>
        <v>0</v>
      </c>
      <c r="S798" s="142"/>
      <c r="T798" s="144">
        <f>SUM(T799:T855)</f>
        <v>0</v>
      </c>
      <c r="AR798" s="137" t="s">
        <v>88</v>
      </c>
      <c r="AT798" s="145" t="s">
        <v>80</v>
      </c>
      <c r="AU798" s="145" t="s">
        <v>88</v>
      </c>
      <c r="AY798" s="137" t="s">
        <v>199</v>
      </c>
      <c r="BK798" s="146">
        <f>SUM(BK799:BK855)</f>
        <v>0</v>
      </c>
    </row>
    <row r="799" spans="1:65" s="2" customFormat="1" ht="33" customHeight="1">
      <c r="A799" s="33"/>
      <c r="B799" s="149"/>
      <c r="C799" s="150" t="s">
        <v>1003</v>
      </c>
      <c r="D799" s="150" t="s">
        <v>202</v>
      </c>
      <c r="E799" s="151" t="s">
        <v>1004</v>
      </c>
      <c r="F799" s="152" t="s">
        <v>1005</v>
      </c>
      <c r="G799" s="153" t="s">
        <v>396</v>
      </c>
      <c r="H799" s="154">
        <v>938.18499999999995</v>
      </c>
      <c r="I799" s="155"/>
      <c r="J799" s="156">
        <f>ROUND(I799*H799,2)</f>
        <v>0</v>
      </c>
      <c r="K799" s="152" t="s">
        <v>333</v>
      </c>
      <c r="L799" s="34"/>
      <c r="M799" s="157" t="s">
        <v>1</v>
      </c>
      <c r="N799" s="158" t="s">
        <v>46</v>
      </c>
      <c r="O799" s="59"/>
      <c r="P799" s="159">
        <f>O799*H799</f>
        <v>0</v>
      </c>
      <c r="Q799" s="159">
        <v>0</v>
      </c>
      <c r="R799" s="159">
        <f>Q799*H799</f>
        <v>0</v>
      </c>
      <c r="S799" s="159">
        <v>0</v>
      </c>
      <c r="T799" s="160">
        <f>S799*H799</f>
        <v>0</v>
      </c>
      <c r="U799" s="33"/>
      <c r="V799" s="33"/>
      <c r="W799" s="33"/>
      <c r="X799" s="33"/>
      <c r="Y799" s="33"/>
      <c r="Z799" s="33"/>
      <c r="AA799" s="33"/>
      <c r="AB799" s="33"/>
      <c r="AC799" s="33"/>
      <c r="AD799" s="33"/>
      <c r="AE799" s="33"/>
      <c r="AR799" s="161" t="s">
        <v>198</v>
      </c>
      <c r="AT799" s="161" t="s">
        <v>202</v>
      </c>
      <c r="AU799" s="161" t="s">
        <v>90</v>
      </c>
      <c r="AY799" s="18" t="s">
        <v>199</v>
      </c>
      <c r="BE799" s="162">
        <f>IF(N799="základní",J799,0)</f>
        <v>0</v>
      </c>
      <c r="BF799" s="162">
        <f>IF(N799="snížená",J799,0)</f>
        <v>0</v>
      </c>
      <c r="BG799" s="162">
        <f>IF(N799="zákl. přenesená",J799,0)</f>
        <v>0</v>
      </c>
      <c r="BH799" s="162">
        <f>IF(N799="sníž. přenesená",J799,0)</f>
        <v>0</v>
      </c>
      <c r="BI799" s="162">
        <f>IF(N799="nulová",J799,0)</f>
        <v>0</v>
      </c>
      <c r="BJ799" s="18" t="s">
        <v>88</v>
      </c>
      <c r="BK799" s="162">
        <f>ROUND(I799*H799,2)</f>
        <v>0</v>
      </c>
      <c r="BL799" s="18" t="s">
        <v>198</v>
      </c>
      <c r="BM799" s="161" t="s">
        <v>1006</v>
      </c>
    </row>
    <row r="800" spans="1:65" s="2" customFormat="1" ht="28.8">
      <c r="A800" s="33"/>
      <c r="B800" s="34"/>
      <c r="C800" s="33"/>
      <c r="D800" s="163" t="s">
        <v>207</v>
      </c>
      <c r="E800" s="33"/>
      <c r="F800" s="164" t="s">
        <v>1007</v>
      </c>
      <c r="G800" s="33"/>
      <c r="H800" s="33"/>
      <c r="I800" s="165"/>
      <c r="J800" s="33"/>
      <c r="K800" s="33"/>
      <c r="L800" s="34"/>
      <c r="M800" s="166"/>
      <c r="N800" s="167"/>
      <c r="O800" s="59"/>
      <c r="P800" s="59"/>
      <c r="Q800" s="59"/>
      <c r="R800" s="59"/>
      <c r="S800" s="59"/>
      <c r="T800" s="60"/>
      <c r="U800" s="33"/>
      <c r="V800" s="33"/>
      <c r="W800" s="33"/>
      <c r="X800" s="33"/>
      <c r="Y800" s="33"/>
      <c r="Z800" s="33"/>
      <c r="AA800" s="33"/>
      <c r="AB800" s="33"/>
      <c r="AC800" s="33"/>
      <c r="AD800" s="33"/>
      <c r="AE800" s="33"/>
      <c r="AT800" s="18" t="s">
        <v>207</v>
      </c>
      <c r="AU800" s="18" t="s">
        <v>90</v>
      </c>
    </row>
    <row r="801" spans="1:65" s="2" customFormat="1" ht="16.5" customHeight="1">
      <c r="A801" s="33"/>
      <c r="B801" s="149"/>
      <c r="C801" s="150" t="s">
        <v>1008</v>
      </c>
      <c r="D801" s="150" t="s">
        <v>202</v>
      </c>
      <c r="E801" s="151" t="s">
        <v>1009</v>
      </c>
      <c r="F801" s="152" t="s">
        <v>1010</v>
      </c>
      <c r="G801" s="153" t="s">
        <v>376</v>
      </c>
      <c r="H801" s="154">
        <v>56</v>
      </c>
      <c r="I801" s="155"/>
      <c r="J801" s="156">
        <f>ROUND(I801*H801,2)</f>
        <v>0</v>
      </c>
      <c r="K801" s="152" t="s">
        <v>333</v>
      </c>
      <c r="L801" s="34"/>
      <c r="M801" s="157" t="s">
        <v>1</v>
      </c>
      <c r="N801" s="158" t="s">
        <v>46</v>
      </c>
      <c r="O801" s="59"/>
      <c r="P801" s="159">
        <f>O801*H801</f>
        <v>0</v>
      </c>
      <c r="Q801" s="159">
        <v>0</v>
      </c>
      <c r="R801" s="159">
        <f>Q801*H801</f>
        <v>0</v>
      </c>
      <c r="S801" s="159">
        <v>0</v>
      </c>
      <c r="T801" s="160">
        <f>S801*H801</f>
        <v>0</v>
      </c>
      <c r="U801" s="33"/>
      <c r="V801" s="33"/>
      <c r="W801" s="33"/>
      <c r="X801" s="33"/>
      <c r="Y801" s="33"/>
      <c r="Z801" s="33"/>
      <c r="AA801" s="33"/>
      <c r="AB801" s="33"/>
      <c r="AC801" s="33"/>
      <c r="AD801" s="33"/>
      <c r="AE801" s="33"/>
      <c r="AR801" s="161" t="s">
        <v>198</v>
      </c>
      <c r="AT801" s="161" t="s">
        <v>202</v>
      </c>
      <c r="AU801" s="161" t="s">
        <v>90</v>
      </c>
      <c r="AY801" s="18" t="s">
        <v>199</v>
      </c>
      <c r="BE801" s="162">
        <f>IF(N801="základní",J801,0)</f>
        <v>0</v>
      </c>
      <c r="BF801" s="162">
        <f>IF(N801="snížená",J801,0)</f>
        <v>0</v>
      </c>
      <c r="BG801" s="162">
        <f>IF(N801="zákl. přenesená",J801,0)</f>
        <v>0</v>
      </c>
      <c r="BH801" s="162">
        <f>IF(N801="sníž. přenesená",J801,0)</f>
        <v>0</v>
      </c>
      <c r="BI801" s="162">
        <f>IF(N801="nulová",J801,0)</f>
        <v>0</v>
      </c>
      <c r="BJ801" s="18" t="s">
        <v>88</v>
      </c>
      <c r="BK801" s="162">
        <f>ROUND(I801*H801,2)</f>
        <v>0</v>
      </c>
      <c r="BL801" s="18" t="s">
        <v>198</v>
      </c>
      <c r="BM801" s="161" t="s">
        <v>1011</v>
      </c>
    </row>
    <row r="802" spans="1:65" s="2" customFormat="1" ht="19.2">
      <c r="A802" s="33"/>
      <c r="B802" s="34"/>
      <c r="C802" s="33"/>
      <c r="D802" s="163" t="s">
        <v>207</v>
      </c>
      <c r="E802" s="33"/>
      <c r="F802" s="164" t="s">
        <v>1012</v>
      </c>
      <c r="G802" s="33"/>
      <c r="H802" s="33"/>
      <c r="I802" s="165"/>
      <c r="J802" s="33"/>
      <c r="K802" s="33"/>
      <c r="L802" s="34"/>
      <c r="M802" s="166"/>
      <c r="N802" s="167"/>
      <c r="O802" s="59"/>
      <c r="P802" s="59"/>
      <c r="Q802" s="59"/>
      <c r="R802" s="59"/>
      <c r="S802" s="59"/>
      <c r="T802" s="60"/>
      <c r="U802" s="33"/>
      <c r="V802" s="33"/>
      <c r="W802" s="33"/>
      <c r="X802" s="33"/>
      <c r="Y802" s="33"/>
      <c r="Z802" s="33"/>
      <c r="AA802" s="33"/>
      <c r="AB802" s="33"/>
      <c r="AC802" s="33"/>
      <c r="AD802" s="33"/>
      <c r="AE802" s="33"/>
      <c r="AT802" s="18" t="s">
        <v>207</v>
      </c>
      <c r="AU802" s="18" t="s">
        <v>90</v>
      </c>
    </row>
    <row r="803" spans="1:65" s="14" customFormat="1" ht="10.199999999999999">
      <c r="B803" s="179"/>
      <c r="D803" s="163" t="s">
        <v>336</v>
      </c>
      <c r="E803" s="180" t="s">
        <v>1</v>
      </c>
      <c r="F803" s="181" t="s">
        <v>1013</v>
      </c>
      <c r="H803" s="182">
        <v>56</v>
      </c>
      <c r="I803" s="183"/>
      <c r="L803" s="179"/>
      <c r="M803" s="184"/>
      <c r="N803" s="185"/>
      <c r="O803" s="185"/>
      <c r="P803" s="185"/>
      <c r="Q803" s="185"/>
      <c r="R803" s="185"/>
      <c r="S803" s="185"/>
      <c r="T803" s="186"/>
      <c r="AT803" s="180" t="s">
        <v>336</v>
      </c>
      <c r="AU803" s="180" t="s">
        <v>90</v>
      </c>
      <c r="AV803" s="14" t="s">
        <v>90</v>
      </c>
      <c r="AW803" s="14" t="s">
        <v>36</v>
      </c>
      <c r="AX803" s="14" t="s">
        <v>81</v>
      </c>
      <c r="AY803" s="180" t="s">
        <v>199</v>
      </c>
    </row>
    <row r="804" spans="1:65" s="15" customFormat="1" ht="10.199999999999999">
      <c r="B804" s="187"/>
      <c r="D804" s="163" t="s">
        <v>336</v>
      </c>
      <c r="E804" s="188" t="s">
        <v>1</v>
      </c>
      <c r="F804" s="189" t="s">
        <v>339</v>
      </c>
      <c r="H804" s="190">
        <v>56</v>
      </c>
      <c r="I804" s="191"/>
      <c r="L804" s="187"/>
      <c r="M804" s="192"/>
      <c r="N804" s="193"/>
      <c r="O804" s="193"/>
      <c r="P804" s="193"/>
      <c r="Q804" s="193"/>
      <c r="R804" s="193"/>
      <c r="S804" s="193"/>
      <c r="T804" s="194"/>
      <c r="AT804" s="188" t="s">
        <v>336</v>
      </c>
      <c r="AU804" s="188" t="s">
        <v>90</v>
      </c>
      <c r="AV804" s="15" t="s">
        <v>198</v>
      </c>
      <c r="AW804" s="15" t="s">
        <v>36</v>
      </c>
      <c r="AX804" s="15" t="s">
        <v>88</v>
      </c>
      <c r="AY804" s="188" t="s">
        <v>199</v>
      </c>
    </row>
    <row r="805" spans="1:65" s="2" customFormat="1" ht="24.15" customHeight="1">
      <c r="A805" s="33"/>
      <c r="B805" s="149"/>
      <c r="C805" s="150" t="s">
        <v>1014</v>
      </c>
      <c r="D805" s="150" t="s">
        <v>202</v>
      </c>
      <c r="E805" s="151" t="s">
        <v>1015</v>
      </c>
      <c r="F805" s="152" t="s">
        <v>1016</v>
      </c>
      <c r="G805" s="153" t="s">
        <v>376</v>
      </c>
      <c r="H805" s="154">
        <v>2520</v>
      </c>
      <c r="I805" s="155"/>
      <c r="J805" s="156">
        <f>ROUND(I805*H805,2)</f>
        <v>0</v>
      </c>
      <c r="K805" s="152" t="s">
        <v>333</v>
      </c>
      <c r="L805" s="34"/>
      <c r="M805" s="157" t="s">
        <v>1</v>
      </c>
      <c r="N805" s="158" t="s">
        <v>46</v>
      </c>
      <c r="O805" s="59"/>
      <c r="P805" s="159">
        <f>O805*H805</f>
        <v>0</v>
      </c>
      <c r="Q805" s="159">
        <v>0</v>
      </c>
      <c r="R805" s="159">
        <f>Q805*H805</f>
        <v>0</v>
      </c>
      <c r="S805" s="159">
        <v>0</v>
      </c>
      <c r="T805" s="160">
        <f>S805*H805</f>
        <v>0</v>
      </c>
      <c r="U805" s="33"/>
      <c r="V805" s="33"/>
      <c r="W805" s="33"/>
      <c r="X805" s="33"/>
      <c r="Y805" s="33"/>
      <c r="Z805" s="33"/>
      <c r="AA805" s="33"/>
      <c r="AB805" s="33"/>
      <c r="AC805" s="33"/>
      <c r="AD805" s="33"/>
      <c r="AE805" s="33"/>
      <c r="AR805" s="161" t="s">
        <v>198</v>
      </c>
      <c r="AT805" s="161" t="s">
        <v>202</v>
      </c>
      <c r="AU805" s="161" t="s">
        <v>90</v>
      </c>
      <c r="AY805" s="18" t="s">
        <v>199</v>
      </c>
      <c r="BE805" s="162">
        <f>IF(N805="základní",J805,0)</f>
        <v>0</v>
      </c>
      <c r="BF805" s="162">
        <f>IF(N805="snížená",J805,0)</f>
        <v>0</v>
      </c>
      <c r="BG805" s="162">
        <f>IF(N805="zákl. přenesená",J805,0)</f>
        <v>0</v>
      </c>
      <c r="BH805" s="162">
        <f>IF(N805="sníž. přenesená",J805,0)</f>
        <v>0</v>
      </c>
      <c r="BI805" s="162">
        <f>IF(N805="nulová",J805,0)</f>
        <v>0</v>
      </c>
      <c r="BJ805" s="18" t="s">
        <v>88</v>
      </c>
      <c r="BK805" s="162">
        <f>ROUND(I805*H805,2)</f>
        <v>0</v>
      </c>
      <c r="BL805" s="18" t="s">
        <v>198</v>
      </c>
      <c r="BM805" s="161" t="s">
        <v>1017</v>
      </c>
    </row>
    <row r="806" spans="1:65" s="2" customFormat="1" ht="19.2">
      <c r="A806" s="33"/>
      <c r="B806" s="34"/>
      <c r="C806" s="33"/>
      <c r="D806" s="163" t="s">
        <v>207</v>
      </c>
      <c r="E806" s="33"/>
      <c r="F806" s="164" t="s">
        <v>1018</v>
      </c>
      <c r="G806" s="33"/>
      <c r="H806" s="33"/>
      <c r="I806" s="165"/>
      <c r="J806" s="33"/>
      <c r="K806" s="33"/>
      <c r="L806" s="34"/>
      <c r="M806" s="166"/>
      <c r="N806" s="167"/>
      <c r="O806" s="59"/>
      <c r="P806" s="59"/>
      <c r="Q806" s="59"/>
      <c r="R806" s="59"/>
      <c r="S806" s="59"/>
      <c r="T806" s="60"/>
      <c r="U806" s="33"/>
      <c r="V806" s="33"/>
      <c r="W806" s="33"/>
      <c r="X806" s="33"/>
      <c r="Y806" s="33"/>
      <c r="Z806" s="33"/>
      <c r="AA806" s="33"/>
      <c r="AB806" s="33"/>
      <c r="AC806" s="33"/>
      <c r="AD806" s="33"/>
      <c r="AE806" s="33"/>
      <c r="AT806" s="18" t="s">
        <v>207</v>
      </c>
      <c r="AU806" s="18" t="s">
        <v>90</v>
      </c>
    </row>
    <row r="807" spans="1:65" s="14" customFormat="1" ht="10.199999999999999">
      <c r="B807" s="179"/>
      <c r="D807" s="163" t="s">
        <v>336</v>
      </c>
      <c r="E807" s="180" t="s">
        <v>1</v>
      </c>
      <c r="F807" s="181" t="s">
        <v>1019</v>
      </c>
      <c r="H807" s="182">
        <v>2520</v>
      </c>
      <c r="I807" s="183"/>
      <c r="L807" s="179"/>
      <c r="M807" s="184"/>
      <c r="N807" s="185"/>
      <c r="O807" s="185"/>
      <c r="P807" s="185"/>
      <c r="Q807" s="185"/>
      <c r="R807" s="185"/>
      <c r="S807" s="185"/>
      <c r="T807" s="186"/>
      <c r="AT807" s="180" t="s">
        <v>336</v>
      </c>
      <c r="AU807" s="180" t="s">
        <v>90</v>
      </c>
      <c r="AV807" s="14" t="s">
        <v>90</v>
      </c>
      <c r="AW807" s="14" t="s">
        <v>36</v>
      </c>
      <c r="AX807" s="14" t="s">
        <v>81</v>
      </c>
      <c r="AY807" s="180" t="s">
        <v>199</v>
      </c>
    </row>
    <row r="808" spans="1:65" s="15" customFormat="1" ht="10.199999999999999">
      <c r="B808" s="187"/>
      <c r="D808" s="163" t="s">
        <v>336</v>
      </c>
      <c r="E808" s="188" t="s">
        <v>1</v>
      </c>
      <c r="F808" s="189" t="s">
        <v>339</v>
      </c>
      <c r="H808" s="190">
        <v>2520</v>
      </c>
      <c r="I808" s="191"/>
      <c r="L808" s="187"/>
      <c r="M808" s="192"/>
      <c r="N808" s="193"/>
      <c r="O808" s="193"/>
      <c r="P808" s="193"/>
      <c r="Q808" s="193"/>
      <c r="R808" s="193"/>
      <c r="S808" s="193"/>
      <c r="T808" s="194"/>
      <c r="AT808" s="188" t="s">
        <v>336</v>
      </c>
      <c r="AU808" s="188" t="s">
        <v>90</v>
      </c>
      <c r="AV808" s="15" t="s">
        <v>198</v>
      </c>
      <c r="AW808" s="15" t="s">
        <v>36</v>
      </c>
      <c r="AX808" s="15" t="s">
        <v>88</v>
      </c>
      <c r="AY808" s="188" t="s">
        <v>199</v>
      </c>
    </row>
    <row r="809" spans="1:65" s="2" customFormat="1" ht="24.15" customHeight="1">
      <c r="A809" s="33"/>
      <c r="B809" s="149"/>
      <c r="C809" s="150" t="s">
        <v>1020</v>
      </c>
      <c r="D809" s="150" t="s">
        <v>202</v>
      </c>
      <c r="E809" s="151" t="s">
        <v>1021</v>
      </c>
      <c r="F809" s="152" t="s">
        <v>1022</v>
      </c>
      <c r="G809" s="153" t="s">
        <v>396</v>
      </c>
      <c r="H809" s="154">
        <v>938.18499999999995</v>
      </c>
      <c r="I809" s="155"/>
      <c r="J809" s="156">
        <f>ROUND(I809*H809,2)</f>
        <v>0</v>
      </c>
      <c r="K809" s="152" t="s">
        <v>333</v>
      </c>
      <c r="L809" s="34"/>
      <c r="M809" s="157" t="s">
        <v>1</v>
      </c>
      <c r="N809" s="158" t="s">
        <v>46</v>
      </c>
      <c r="O809" s="59"/>
      <c r="P809" s="159">
        <f>O809*H809</f>
        <v>0</v>
      </c>
      <c r="Q809" s="159">
        <v>0</v>
      </c>
      <c r="R809" s="159">
        <f>Q809*H809</f>
        <v>0</v>
      </c>
      <c r="S809" s="159">
        <v>0</v>
      </c>
      <c r="T809" s="160">
        <f>S809*H809</f>
        <v>0</v>
      </c>
      <c r="U809" s="33"/>
      <c r="V809" s="33"/>
      <c r="W809" s="33"/>
      <c r="X809" s="33"/>
      <c r="Y809" s="33"/>
      <c r="Z809" s="33"/>
      <c r="AA809" s="33"/>
      <c r="AB809" s="33"/>
      <c r="AC809" s="33"/>
      <c r="AD809" s="33"/>
      <c r="AE809" s="33"/>
      <c r="AR809" s="161" t="s">
        <v>198</v>
      </c>
      <c r="AT809" s="161" t="s">
        <v>202</v>
      </c>
      <c r="AU809" s="161" t="s">
        <v>90</v>
      </c>
      <c r="AY809" s="18" t="s">
        <v>199</v>
      </c>
      <c r="BE809" s="162">
        <f>IF(N809="základní",J809,0)</f>
        <v>0</v>
      </c>
      <c r="BF809" s="162">
        <f>IF(N809="snížená",J809,0)</f>
        <v>0</v>
      </c>
      <c r="BG809" s="162">
        <f>IF(N809="zákl. přenesená",J809,0)</f>
        <v>0</v>
      </c>
      <c r="BH809" s="162">
        <f>IF(N809="sníž. přenesená",J809,0)</f>
        <v>0</v>
      </c>
      <c r="BI809" s="162">
        <f>IF(N809="nulová",J809,0)</f>
        <v>0</v>
      </c>
      <c r="BJ809" s="18" t="s">
        <v>88</v>
      </c>
      <c r="BK809" s="162">
        <f>ROUND(I809*H809,2)</f>
        <v>0</v>
      </c>
      <c r="BL809" s="18" t="s">
        <v>198</v>
      </c>
      <c r="BM809" s="161" t="s">
        <v>1023</v>
      </c>
    </row>
    <row r="810" spans="1:65" s="2" customFormat="1" ht="19.2">
      <c r="A810" s="33"/>
      <c r="B810" s="34"/>
      <c r="C810" s="33"/>
      <c r="D810" s="163" t="s">
        <v>207</v>
      </c>
      <c r="E810" s="33"/>
      <c r="F810" s="164" t="s">
        <v>1024</v>
      </c>
      <c r="G810" s="33"/>
      <c r="H810" s="33"/>
      <c r="I810" s="165"/>
      <c r="J810" s="33"/>
      <c r="K810" s="33"/>
      <c r="L810" s="34"/>
      <c r="M810" s="166"/>
      <c r="N810" s="167"/>
      <c r="O810" s="59"/>
      <c r="P810" s="59"/>
      <c r="Q810" s="59"/>
      <c r="R810" s="59"/>
      <c r="S810" s="59"/>
      <c r="T810" s="60"/>
      <c r="U810" s="33"/>
      <c r="V810" s="33"/>
      <c r="W810" s="33"/>
      <c r="X810" s="33"/>
      <c r="Y810" s="33"/>
      <c r="Z810" s="33"/>
      <c r="AA810" s="33"/>
      <c r="AB810" s="33"/>
      <c r="AC810" s="33"/>
      <c r="AD810" s="33"/>
      <c r="AE810" s="33"/>
      <c r="AT810" s="18" t="s">
        <v>207</v>
      </c>
      <c r="AU810" s="18" t="s">
        <v>90</v>
      </c>
    </row>
    <row r="811" spans="1:65" s="2" customFormat="1" ht="24.15" customHeight="1">
      <c r="A811" s="33"/>
      <c r="B811" s="149"/>
      <c r="C811" s="150" t="s">
        <v>1025</v>
      </c>
      <c r="D811" s="150" t="s">
        <v>202</v>
      </c>
      <c r="E811" s="151" t="s">
        <v>1026</v>
      </c>
      <c r="F811" s="152" t="s">
        <v>1027</v>
      </c>
      <c r="G811" s="153" t="s">
        <v>396</v>
      </c>
      <c r="H811" s="154">
        <v>24392.81</v>
      </c>
      <c r="I811" s="155"/>
      <c r="J811" s="156">
        <f>ROUND(I811*H811,2)</f>
        <v>0</v>
      </c>
      <c r="K811" s="152" t="s">
        <v>333</v>
      </c>
      <c r="L811" s="34"/>
      <c r="M811" s="157" t="s">
        <v>1</v>
      </c>
      <c r="N811" s="158" t="s">
        <v>46</v>
      </c>
      <c r="O811" s="59"/>
      <c r="P811" s="159">
        <f>O811*H811</f>
        <v>0</v>
      </c>
      <c r="Q811" s="159">
        <v>0</v>
      </c>
      <c r="R811" s="159">
        <f>Q811*H811</f>
        <v>0</v>
      </c>
      <c r="S811" s="159">
        <v>0</v>
      </c>
      <c r="T811" s="160">
        <f>S811*H811</f>
        <v>0</v>
      </c>
      <c r="U811" s="33"/>
      <c r="V811" s="33"/>
      <c r="W811" s="33"/>
      <c r="X811" s="33"/>
      <c r="Y811" s="33"/>
      <c r="Z811" s="33"/>
      <c r="AA811" s="33"/>
      <c r="AB811" s="33"/>
      <c r="AC811" s="33"/>
      <c r="AD811" s="33"/>
      <c r="AE811" s="33"/>
      <c r="AR811" s="161" t="s">
        <v>198</v>
      </c>
      <c r="AT811" s="161" t="s">
        <v>202</v>
      </c>
      <c r="AU811" s="161" t="s">
        <v>90</v>
      </c>
      <c r="AY811" s="18" t="s">
        <v>199</v>
      </c>
      <c r="BE811" s="162">
        <f>IF(N811="základní",J811,0)</f>
        <v>0</v>
      </c>
      <c r="BF811" s="162">
        <f>IF(N811="snížená",J811,0)</f>
        <v>0</v>
      </c>
      <c r="BG811" s="162">
        <f>IF(N811="zákl. přenesená",J811,0)</f>
        <v>0</v>
      </c>
      <c r="BH811" s="162">
        <f>IF(N811="sníž. přenesená",J811,0)</f>
        <v>0</v>
      </c>
      <c r="BI811" s="162">
        <f>IF(N811="nulová",J811,0)</f>
        <v>0</v>
      </c>
      <c r="BJ811" s="18" t="s">
        <v>88</v>
      </c>
      <c r="BK811" s="162">
        <f>ROUND(I811*H811,2)</f>
        <v>0</v>
      </c>
      <c r="BL811" s="18" t="s">
        <v>198</v>
      </c>
      <c r="BM811" s="161" t="s">
        <v>1028</v>
      </c>
    </row>
    <row r="812" spans="1:65" s="2" customFormat="1" ht="28.8">
      <c r="A812" s="33"/>
      <c r="B812" s="34"/>
      <c r="C812" s="33"/>
      <c r="D812" s="163" t="s">
        <v>207</v>
      </c>
      <c r="E812" s="33"/>
      <c r="F812" s="164" t="s">
        <v>1029</v>
      </c>
      <c r="G812" s="33"/>
      <c r="H812" s="33"/>
      <c r="I812" s="165"/>
      <c r="J812" s="33"/>
      <c r="K812" s="33"/>
      <c r="L812" s="34"/>
      <c r="M812" s="166"/>
      <c r="N812" s="167"/>
      <c r="O812" s="59"/>
      <c r="P812" s="59"/>
      <c r="Q812" s="59"/>
      <c r="R812" s="59"/>
      <c r="S812" s="59"/>
      <c r="T812" s="60"/>
      <c r="U812" s="33"/>
      <c r="V812" s="33"/>
      <c r="W812" s="33"/>
      <c r="X812" s="33"/>
      <c r="Y812" s="33"/>
      <c r="Z812" s="33"/>
      <c r="AA812" s="33"/>
      <c r="AB812" s="33"/>
      <c r="AC812" s="33"/>
      <c r="AD812" s="33"/>
      <c r="AE812" s="33"/>
      <c r="AT812" s="18" t="s">
        <v>207</v>
      </c>
      <c r="AU812" s="18" t="s">
        <v>90</v>
      </c>
    </row>
    <row r="813" spans="1:65" s="14" customFormat="1" ht="10.199999999999999">
      <c r="B813" s="179"/>
      <c r="D813" s="163" t="s">
        <v>336</v>
      </c>
      <c r="E813" s="180" t="s">
        <v>1</v>
      </c>
      <c r="F813" s="181" t="s">
        <v>1030</v>
      </c>
      <c r="H813" s="182">
        <v>24392.81</v>
      </c>
      <c r="I813" s="183"/>
      <c r="L813" s="179"/>
      <c r="M813" s="184"/>
      <c r="N813" s="185"/>
      <c r="O813" s="185"/>
      <c r="P813" s="185"/>
      <c r="Q813" s="185"/>
      <c r="R813" s="185"/>
      <c r="S813" s="185"/>
      <c r="T813" s="186"/>
      <c r="AT813" s="180" t="s">
        <v>336</v>
      </c>
      <c r="AU813" s="180" t="s">
        <v>90</v>
      </c>
      <c r="AV813" s="14" t="s">
        <v>90</v>
      </c>
      <c r="AW813" s="14" t="s">
        <v>36</v>
      </c>
      <c r="AX813" s="14" t="s">
        <v>81</v>
      </c>
      <c r="AY813" s="180" t="s">
        <v>199</v>
      </c>
    </row>
    <row r="814" spans="1:65" s="15" customFormat="1" ht="10.199999999999999">
      <c r="B814" s="187"/>
      <c r="D814" s="163" t="s">
        <v>336</v>
      </c>
      <c r="E814" s="188" t="s">
        <v>1</v>
      </c>
      <c r="F814" s="189" t="s">
        <v>339</v>
      </c>
      <c r="H814" s="190">
        <v>24392.81</v>
      </c>
      <c r="I814" s="191"/>
      <c r="L814" s="187"/>
      <c r="M814" s="192"/>
      <c r="N814" s="193"/>
      <c r="O814" s="193"/>
      <c r="P814" s="193"/>
      <c r="Q814" s="193"/>
      <c r="R814" s="193"/>
      <c r="S814" s="193"/>
      <c r="T814" s="194"/>
      <c r="AT814" s="188" t="s">
        <v>336</v>
      </c>
      <c r="AU814" s="188" t="s">
        <v>90</v>
      </c>
      <c r="AV814" s="15" t="s">
        <v>198</v>
      </c>
      <c r="AW814" s="15" t="s">
        <v>36</v>
      </c>
      <c r="AX814" s="15" t="s">
        <v>88</v>
      </c>
      <c r="AY814" s="188" t="s">
        <v>199</v>
      </c>
    </row>
    <row r="815" spans="1:65" s="2" customFormat="1" ht="24.15" customHeight="1">
      <c r="A815" s="33"/>
      <c r="B815" s="149"/>
      <c r="C815" s="150" t="s">
        <v>1031</v>
      </c>
      <c r="D815" s="150" t="s">
        <v>202</v>
      </c>
      <c r="E815" s="151" t="s">
        <v>1032</v>
      </c>
      <c r="F815" s="152" t="s">
        <v>1033</v>
      </c>
      <c r="G815" s="153" t="s">
        <v>396</v>
      </c>
      <c r="H815" s="154">
        <v>105.431</v>
      </c>
      <c r="I815" s="155"/>
      <c r="J815" s="156">
        <f>ROUND(I815*H815,2)</f>
        <v>0</v>
      </c>
      <c r="K815" s="152" t="s">
        <v>333</v>
      </c>
      <c r="L815" s="34"/>
      <c r="M815" s="157" t="s">
        <v>1</v>
      </c>
      <c r="N815" s="158" t="s">
        <v>46</v>
      </c>
      <c r="O815" s="59"/>
      <c r="P815" s="159">
        <f>O815*H815</f>
        <v>0</v>
      </c>
      <c r="Q815" s="159">
        <v>0</v>
      </c>
      <c r="R815" s="159">
        <f>Q815*H815</f>
        <v>0</v>
      </c>
      <c r="S815" s="159">
        <v>0</v>
      </c>
      <c r="T815" s="160">
        <f>S815*H815</f>
        <v>0</v>
      </c>
      <c r="U815" s="33"/>
      <c r="V815" s="33"/>
      <c r="W815" s="33"/>
      <c r="X815" s="33"/>
      <c r="Y815" s="33"/>
      <c r="Z815" s="33"/>
      <c r="AA815" s="33"/>
      <c r="AB815" s="33"/>
      <c r="AC815" s="33"/>
      <c r="AD815" s="33"/>
      <c r="AE815" s="33"/>
      <c r="AR815" s="161" t="s">
        <v>198</v>
      </c>
      <c r="AT815" s="161" t="s">
        <v>202</v>
      </c>
      <c r="AU815" s="161" t="s">
        <v>90</v>
      </c>
      <c r="AY815" s="18" t="s">
        <v>199</v>
      </c>
      <c r="BE815" s="162">
        <f>IF(N815="základní",J815,0)</f>
        <v>0</v>
      </c>
      <c r="BF815" s="162">
        <f>IF(N815="snížená",J815,0)</f>
        <v>0</v>
      </c>
      <c r="BG815" s="162">
        <f>IF(N815="zákl. přenesená",J815,0)</f>
        <v>0</v>
      </c>
      <c r="BH815" s="162">
        <f>IF(N815="sníž. přenesená",J815,0)</f>
        <v>0</v>
      </c>
      <c r="BI815" s="162">
        <f>IF(N815="nulová",J815,0)</f>
        <v>0</v>
      </c>
      <c r="BJ815" s="18" t="s">
        <v>88</v>
      </c>
      <c r="BK815" s="162">
        <f>ROUND(I815*H815,2)</f>
        <v>0</v>
      </c>
      <c r="BL815" s="18" t="s">
        <v>198</v>
      </c>
      <c r="BM815" s="161" t="s">
        <v>1034</v>
      </c>
    </row>
    <row r="816" spans="1:65" s="2" customFormat="1" ht="19.2">
      <c r="A816" s="33"/>
      <c r="B816" s="34"/>
      <c r="C816" s="33"/>
      <c r="D816" s="163" t="s">
        <v>207</v>
      </c>
      <c r="E816" s="33"/>
      <c r="F816" s="164" t="s">
        <v>1035</v>
      </c>
      <c r="G816" s="33"/>
      <c r="H816" s="33"/>
      <c r="I816" s="165"/>
      <c r="J816" s="33"/>
      <c r="K816" s="33"/>
      <c r="L816" s="34"/>
      <c r="M816" s="166"/>
      <c r="N816" s="167"/>
      <c r="O816" s="59"/>
      <c r="P816" s="59"/>
      <c r="Q816" s="59"/>
      <c r="R816" s="59"/>
      <c r="S816" s="59"/>
      <c r="T816" s="60"/>
      <c r="U816" s="33"/>
      <c r="V816" s="33"/>
      <c r="W816" s="33"/>
      <c r="X816" s="33"/>
      <c r="Y816" s="33"/>
      <c r="Z816" s="33"/>
      <c r="AA816" s="33"/>
      <c r="AB816" s="33"/>
      <c r="AC816" s="33"/>
      <c r="AD816" s="33"/>
      <c r="AE816" s="33"/>
      <c r="AT816" s="18" t="s">
        <v>207</v>
      </c>
      <c r="AU816" s="18" t="s">
        <v>90</v>
      </c>
    </row>
    <row r="817" spans="1:65" s="14" customFormat="1" ht="10.199999999999999">
      <c r="B817" s="179"/>
      <c r="D817" s="163" t="s">
        <v>336</v>
      </c>
      <c r="E817" s="180" t="s">
        <v>1</v>
      </c>
      <c r="F817" s="181" t="s">
        <v>1036</v>
      </c>
      <c r="H817" s="182">
        <v>938.18499999999995</v>
      </c>
      <c r="I817" s="183"/>
      <c r="L817" s="179"/>
      <c r="M817" s="184"/>
      <c r="N817" s="185"/>
      <c r="O817" s="185"/>
      <c r="P817" s="185"/>
      <c r="Q817" s="185"/>
      <c r="R817" s="185"/>
      <c r="S817" s="185"/>
      <c r="T817" s="186"/>
      <c r="AT817" s="180" t="s">
        <v>336</v>
      </c>
      <c r="AU817" s="180" t="s">
        <v>90</v>
      </c>
      <c r="AV817" s="14" t="s">
        <v>90</v>
      </c>
      <c r="AW817" s="14" t="s">
        <v>36</v>
      </c>
      <c r="AX817" s="14" t="s">
        <v>81</v>
      </c>
      <c r="AY817" s="180" t="s">
        <v>199</v>
      </c>
    </row>
    <row r="818" spans="1:65" s="14" customFormat="1" ht="10.199999999999999">
      <c r="B818" s="179"/>
      <c r="D818" s="163" t="s">
        <v>336</v>
      </c>
      <c r="E818" s="180" t="s">
        <v>1</v>
      </c>
      <c r="F818" s="181" t="s">
        <v>1037</v>
      </c>
      <c r="H818" s="182">
        <v>-184.00399999999999</v>
      </c>
      <c r="I818" s="183"/>
      <c r="L818" s="179"/>
      <c r="M818" s="184"/>
      <c r="N818" s="185"/>
      <c r="O818" s="185"/>
      <c r="P818" s="185"/>
      <c r="Q818" s="185"/>
      <c r="R818" s="185"/>
      <c r="S818" s="185"/>
      <c r="T818" s="186"/>
      <c r="AT818" s="180" t="s">
        <v>336</v>
      </c>
      <c r="AU818" s="180" t="s">
        <v>90</v>
      </c>
      <c r="AV818" s="14" t="s">
        <v>90</v>
      </c>
      <c r="AW818" s="14" t="s">
        <v>36</v>
      </c>
      <c r="AX818" s="14" t="s">
        <v>81</v>
      </c>
      <c r="AY818" s="180" t="s">
        <v>199</v>
      </c>
    </row>
    <row r="819" spans="1:65" s="14" customFormat="1" ht="10.199999999999999">
      <c r="B819" s="179"/>
      <c r="D819" s="163" t="s">
        <v>336</v>
      </c>
      <c r="E819" s="180" t="s">
        <v>1</v>
      </c>
      <c r="F819" s="181" t="s">
        <v>1038</v>
      </c>
      <c r="H819" s="182">
        <v>-59.887999999999998</v>
      </c>
      <c r="I819" s="183"/>
      <c r="L819" s="179"/>
      <c r="M819" s="184"/>
      <c r="N819" s="185"/>
      <c r="O819" s="185"/>
      <c r="P819" s="185"/>
      <c r="Q819" s="185"/>
      <c r="R819" s="185"/>
      <c r="S819" s="185"/>
      <c r="T819" s="186"/>
      <c r="AT819" s="180" t="s">
        <v>336</v>
      </c>
      <c r="AU819" s="180" t="s">
        <v>90</v>
      </c>
      <c r="AV819" s="14" t="s">
        <v>90</v>
      </c>
      <c r="AW819" s="14" t="s">
        <v>36</v>
      </c>
      <c r="AX819" s="14" t="s">
        <v>81</v>
      </c>
      <c r="AY819" s="180" t="s">
        <v>199</v>
      </c>
    </row>
    <row r="820" spans="1:65" s="14" customFormat="1" ht="10.199999999999999">
      <c r="B820" s="179"/>
      <c r="D820" s="163" t="s">
        <v>336</v>
      </c>
      <c r="E820" s="180" t="s">
        <v>1</v>
      </c>
      <c r="F820" s="181" t="s">
        <v>1039</v>
      </c>
      <c r="H820" s="182">
        <v>-28.146000000000001</v>
      </c>
      <c r="I820" s="183"/>
      <c r="L820" s="179"/>
      <c r="M820" s="184"/>
      <c r="N820" s="185"/>
      <c r="O820" s="185"/>
      <c r="P820" s="185"/>
      <c r="Q820" s="185"/>
      <c r="R820" s="185"/>
      <c r="S820" s="185"/>
      <c r="T820" s="186"/>
      <c r="AT820" s="180" t="s">
        <v>336</v>
      </c>
      <c r="AU820" s="180" t="s">
        <v>90</v>
      </c>
      <c r="AV820" s="14" t="s">
        <v>90</v>
      </c>
      <c r="AW820" s="14" t="s">
        <v>36</v>
      </c>
      <c r="AX820" s="14" t="s">
        <v>81</v>
      </c>
      <c r="AY820" s="180" t="s">
        <v>199</v>
      </c>
    </row>
    <row r="821" spans="1:65" s="14" customFormat="1" ht="10.199999999999999">
      <c r="B821" s="179"/>
      <c r="D821" s="163" t="s">
        <v>336</v>
      </c>
      <c r="E821" s="180" t="s">
        <v>1</v>
      </c>
      <c r="F821" s="181" t="s">
        <v>1040</v>
      </c>
      <c r="H821" s="182">
        <v>-6.5019999999999998</v>
      </c>
      <c r="I821" s="183"/>
      <c r="L821" s="179"/>
      <c r="M821" s="184"/>
      <c r="N821" s="185"/>
      <c r="O821" s="185"/>
      <c r="P821" s="185"/>
      <c r="Q821" s="185"/>
      <c r="R821" s="185"/>
      <c r="S821" s="185"/>
      <c r="T821" s="186"/>
      <c r="AT821" s="180" t="s">
        <v>336</v>
      </c>
      <c r="AU821" s="180" t="s">
        <v>90</v>
      </c>
      <c r="AV821" s="14" t="s">
        <v>90</v>
      </c>
      <c r="AW821" s="14" t="s">
        <v>36</v>
      </c>
      <c r="AX821" s="14" t="s">
        <v>81</v>
      </c>
      <c r="AY821" s="180" t="s">
        <v>199</v>
      </c>
    </row>
    <row r="822" spans="1:65" s="14" customFormat="1" ht="10.199999999999999">
      <c r="B822" s="179"/>
      <c r="D822" s="163" t="s">
        <v>336</v>
      </c>
      <c r="E822" s="180" t="s">
        <v>1</v>
      </c>
      <c r="F822" s="181" t="s">
        <v>1041</v>
      </c>
      <c r="H822" s="182">
        <v>-128.57599999999999</v>
      </c>
      <c r="I822" s="183"/>
      <c r="L822" s="179"/>
      <c r="M822" s="184"/>
      <c r="N822" s="185"/>
      <c r="O822" s="185"/>
      <c r="P822" s="185"/>
      <c r="Q822" s="185"/>
      <c r="R822" s="185"/>
      <c r="S822" s="185"/>
      <c r="T822" s="186"/>
      <c r="AT822" s="180" t="s">
        <v>336</v>
      </c>
      <c r="AU822" s="180" t="s">
        <v>90</v>
      </c>
      <c r="AV822" s="14" t="s">
        <v>90</v>
      </c>
      <c r="AW822" s="14" t="s">
        <v>36</v>
      </c>
      <c r="AX822" s="14" t="s">
        <v>81</v>
      </c>
      <c r="AY822" s="180" t="s">
        <v>199</v>
      </c>
    </row>
    <row r="823" spans="1:65" s="14" customFormat="1" ht="10.199999999999999">
      <c r="B823" s="179"/>
      <c r="D823" s="163" t="s">
        <v>336</v>
      </c>
      <c r="E823" s="180" t="s">
        <v>1</v>
      </c>
      <c r="F823" s="181" t="s">
        <v>1042</v>
      </c>
      <c r="H823" s="182">
        <v>-3.9140000000000001</v>
      </c>
      <c r="I823" s="183"/>
      <c r="L823" s="179"/>
      <c r="M823" s="184"/>
      <c r="N823" s="185"/>
      <c r="O823" s="185"/>
      <c r="P823" s="185"/>
      <c r="Q823" s="185"/>
      <c r="R823" s="185"/>
      <c r="S823" s="185"/>
      <c r="T823" s="186"/>
      <c r="AT823" s="180" t="s">
        <v>336</v>
      </c>
      <c r="AU823" s="180" t="s">
        <v>90</v>
      </c>
      <c r="AV823" s="14" t="s">
        <v>90</v>
      </c>
      <c r="AW823" s="14" t="s">
        <v>36</v>
      </c>
      <c r="AX823" s="14" t="s">
        <v>81</v>
      </c>
      <c r="AY823" s="180" t="s">
        <v>199</v>
      </c>
    </row>
    <row r="824" spans="1:65" s="15" customFormat="1" ht="10.199999999999999">
      <c r="B824" s="187"/>
      <c r="D824" s="163" t="s">
        <v>336</v>
      </c>
      <c r="E824" s="188" t="s">
        <v>1</v>
      </c>
      <c r="F824" s="189" t="s">
        <v>339</v>
      </c>
      <c r="H824" s="190">
        <v>527.15499999999997</v>
      </c>
      <c r="I824" s="191"/>
      <c r="L824" s="187"/>
      <c r="M824" s="192"/>
      <c r="N824" s="193"/>
      <c r="O824" s="193"/>
      <c r="P824" s="193"/>
      <c r="Q824" s="193"/>
      <c r="R824" s="193"/>
      <c r="S824" s="193"/>
      <c r="T824" s="194"/>
      <c r="AT824" s="188" t="s">
        <v>336</v>
      </c>
      <c r="AU824" s="188" t="s">
        <v>90</v>
      </c>
      <c r="AV824" s="15" t="s">
        <v>198</v>
      </c>
      <c r="AW824" s="15" t="s">
        <v>36</v>
      </c>
      <c r="AX824" s="15" t="s">
        <v>88</v>
      </c>
      <c r="AY824" s="188" t="s">
        <v>199</v>
      </c>
    </row>
    <row r="825" spans="1:65" s="14" customFormat="1" ht="10.199999999999999">
      <c r="B825" s="179"/>
      <c r="D825" s="163" t="s">
        <v>336</v>
      </c>
      <c r="F825" s="181" t="s">
        <v>1043</v>
      </c>
      <c r="H825" s="182">
        <v>105.431</v>
      </c>
      <c r="I825" s="183"/>
      <c r="L825" s="179"/>
      <c r="M825" s="184"/>
      <c r="N825" s="185"/>
      <c r="O825" s="185"/>
      <c r="P825" s="185"/>
      <c r="Q825" s="185"/>
      <c r="R825" s="185"/>
      <c r="S825" s="185"/>
      <c r="T825" s="186"/>
      <c r="AT825" s="180" t="s">
        <v>336</v>
      </c>
      <c r="AU825" s="180" t="s">
        <v>90</v>
      </c>
      <c r="AV825" s="14" t="s">
        <v>90</v>
      </c>
      <c r="AW825" s="14" t="s">
        <v>3</v>
      </c>
      <c r="AX825" s="14" t="s">
        <v>88</v>
      </c>
      <c r="AY825" s="180" t="s">
        <v>199</v>
      </c>
    </row>
    <row r="826" spans="1:65" s="2" customFormat="1" ht="33" customHeight="1">
      <c r="A826" s="33"/>
      <c r="B826" s="149"/>
      <c r="C826" s="150" t="s">
        <v>1044</v>
      </c>
      <c r="D826" s="150" t="s">
        <v>202</v>
      </c>
      <c r="E826" s="151" t="s">
        <v>1045</v>
      </c>
      <c r="F826" s="152" t="s">
        <v>1046</v>
      </c>
      <c r="G826" s="153" t="s">
        <v>396</v>
      </c>
      <c r="H826" s="154">
        <v>28.146000000000001</v>
      </c>
      <c r="I826" s="155"/>
      <c r="J826" s="156">
        <f>ROUND(I826*H826,2)</f>
        <v>0</v>
      </c>
      <c r="K826" s="152" t="s">
        <v>333</v>
      </c>
      <c r="L826" s="34"/>
      <c r="M826" s="157" t="s">
        <v>1</v>
      </c>
      <c r="N826" s="158" t="s">
        <v>46</v>
      </c>
      <c r="O826" s="59"/>
      <c r="P826" s="159">
        <f>O826*H826</f>
        <v>0</v>
      </c>
      <c r="Q826" s="159">
        <v>0</v>
      </c>
      <c r="R826" s="159">
        <f>Q826*H826</f>
        <v>0</v>
      </c>
      <c r="S826" s="159">
        <v>0</v>
      </c>
      <c r="T826" s="160">
        <f>S826*H826</f>
        <v>0</v>
      </c>
      <c r="U826" s="33"/>
      <c r="V826" s="33"/>
      <c r="W826" s="33"/>
      <c r="X826" s="33"/>
      <c r="Y826" s="33"/>
      <c r="Z826" s="33"/>
      <c r="AA826" s="33"/>
      <c r="AB826" s="33"/>
      <c r="AC826" s="33"/>
      <c r="AD826" s="33"/>
      <c r="AE826" s="33"/>
      <c r="AR826" s="161" t="s">
        <v>198</v>
      </c>
      <c r="AT826" s="161" t="s">
        <v>202</v>
      </c>
      <c r="AU826" s="161" t="s">
        <v>90</v>
      </c>
      <c r="AY826" s="18" t="s">
        <v>199</v>
      </c>
      <c r="BE826" s="162">
        <f>IF(N826="základní",J826,0)</f>
        <v>0</v>
      </c>
      <c r="BF826" s="162">
        <f>IF(N826="snížená",J826,0)</f>
        <v>0</v>
      </c>
      <c r="BG826" s="162">
        <f>IF(N826="zákl. přenesená",J826,0)</f>
        <v>0</v>
      </c>
      <c r="BH826" s="162">
        <f>IF(N826="sníž. přenesená",J826,0)</f>
        <v>0</v>
      </c>
      <c r="BI826" s="162">
        <f>IF(N826="nulová",J826,0)</f>
        <v>0</v>
      </c>
      <c r="BJ826" s="18" t="s">
        <v>88</v>
      </c>
      <c r="BK826" s="162">
        <f>ROUND(I826*H826,2)</f>
        <v>0</v>
      </c>
      <c r="BL826" s="18" t="s">
        <v>198</v>
      </c>
      <c r="BM826" s="161" t="s">
        <v>1047</v>
      </c>
    </row>
    <row r="827" spans="1:65" s="2" customFormat="1" ht="28.8">
      <c r="A827" s="33"/>
      <c r="B827" s="34"/>
      <c r="C827" s="33"/>
      <c r="D827" s="163" t="s">
        <v>207</v>
      </c>
      <c r="E827" s="33"/>
      <c r="F827" s="164" t="s">
        <v>1048</v>
      </c>
      <c r="G827" s="33"/>
      <c r="H827" s="33"/>
      <c r="I827" s="165"/>
      <c r="J827" s="33"/>
      <c r="K827" s="33"/>
      <c r="L827" s="34"/>
      <c r="M827" s="166"/>
      <c r="N827" s="167"/>
      <c r="O827" s="59"/>
      <c r="P827" s="59"/>
      <c r="Q827" s="59"/>
      <c r="R827" s="59"/>
      <c r="S827" s="59"/>
      <c r="T827" s="60"/>
      <c r="U827" s="33"/>
      <c r="V827" s="33"/>
      <c r="W827" s="33"/>
      <c r="X827" s="33"/>
      <c r="Y827" s="33"/>
      <c r="Z827" s="33"/>
      <c r="AA827" s="33"/>
      <c r="AB827" s="33"/>
      <c r="AC827" s="33"/>
      <c r="AD827" s="33"/>
      <c r="AE827" s="33"/>
      <c r="AT827" s="18" t="s">
        <v>207</v>
      </c>
      <c r="AU827" s="18" t="s">
        <v>90</v>
      </c>
    </row>
    <row r="828" spans="1:65" s="13" customFormat="1" ht="10.199999999999999">
      <c r="B828" s="172"/>
      <c r="D828" s="163" t="s">
        <v>336</v>
      </c>
      <c r="E828" s="173" t="s">
        <v>1</v>
      </c>
      <c r="F828" s="174" t="s">
        <v>1049</v>
      </c>
      <c r="H828" s="173" t="s">
        <v>1</v>
      </c>
      <c r="I828" s="175"/>
      <c r="L828" s="172"/>
      <c r="M828" s="176"/>
      <c r="N828" s="177"/>
      <c r="O828" s="177"/>
      <c r="P828" s="177"/>
      <c r="Q828" s="177"/>
      <c r="R828" s="177"/>
      <c r="S828" s="177"/>
      <c r="T828" s="178"/>
      <c r="AT828" s="173" t="s">
        <v>336</v>
      </c>
      <c r="AU828" s="173" t="s">
        <v>90</v>
      </c>
      <c r="AV828" s="13" t="s">
        <v>88</v>
      </c>
      <c r="AW828" s="13" t="s">
        <v>36</v>
      </c>
      <c r="AX828" s="13" t="s">
        <v>81</v>
      </c>
      <c r="AY828" s="173" t="s">
        <v>199</v>
      </c>
    </row>
    <row r="829" spans="1:65" s="14" customFormat="1" ht="10.199999999999999">
      <c r="B829" s="179"/>
      <c r="D829" s="163" t="s">
        <v>336</v>
      </c>
      <c r="E829" s="180" t="s">
        <v>1</v>
      </c>
      <c r="F829" s="181" t="s">
        <v>1050</v>
      </c>
      <c r="H829" s="182">
        <v>28.146000000000001</v>
      </c>
      <c r="I829" s="183"/>
      <c r="L829" s="179"/>
      <c r="M829" s="184"/>
      <c r="N829" s="185"/>
      <c r="O829" s="185"/>
      <c r="P829" s="185"/>
      <c r="Q829" s="185"/>
      <c r="R829" s="185"/>
      <c r="S829" s="185"/>
      <c r="T829" s="186"/>
      <c r="AT829" s="180" t="s">
        <v>336</v>
      </c>
      <c r="AU829" s="180" t="s">
        <v>90</v>
      </c>
      <c r="AV829" s="14" t="s">
        <v>90</v>
      </c>
      <c r="AW829" s="14" t="s">
        <v>36</v>
      </c>
      <c r="AX829" s="14" t="s">
        <v>81</v>
      </c>
      <c r="AY829" s="180" t="s">
        <v>199</v>
      </c>
    </row>
    <row r="830" spans="1:65" s="15" customFormat="1" ht="10.199999999999999">
      <c r="B830" s="187"/>
      <c r="D830" s="163" t="s">
        <v>336</v>
      </c>
      <c r="E830" s="188" t="s">
        <v>1</v>
      </c>
      <c r="F830" s="189" t="s">
        <v>339</v>
      </c>
      <c r="H830" s="190">
        <v>28.146000000000001</v>
      </c>
      <c r="I830" s="191"/>
      <c r="L830" s="187"/>
      <c r="M830" s="192"/>
      <c r="N830" s="193"/>
      <c r="O830" s="193"/>
      <c r="P830" s="193"/>
      <c r="Q830" s="193"/>
      <c r="R830" s="193"/>
      <c r="S830" s="193"/>
      <c r="T830" s="194"/>
      <c r="AT830" s="188" t="s">
        <v>336</v>
      </c>
      <c r="AU830" s="188" t="s">
        <v>90</v>
      </c>
      <c r="AV830" s="15" t="s">
        <v>198</v>
      </c>
      <c r="AW830" s="15" t="s">
        <v>36</v>
      </c>
      <c r="AX830" s="15" t="s">
        <v>88</v>
      </c>
      <c r="AY830" s="188" t="s">
        <v>199</v>
      </c>
    </row>
    <row r="831" spans="1:65" s="2" customFormat="1" ht="33" customHeight="1">
      <c r="A831" s="33"/>
      <c r="B831" s="149"/>
      <c r="C831" s="150" t="s">
        <v>1051</v>
      </c>
      <c r="D831" s="150" t="s">
        <v>202</v>
      </c>
      <c r="E831" s="151" t="s">
        <v>1052</v>
      </c>
      <c r="F831" s="152" t="s">
        <v>1053</v>
      </c>
      <c r="G831" s="153" t="s">
        <v>396</v>
      </c>
      <c r="H831" s="154">
        <v>6.5019999999999998</v>
      </c>
      <c r="I831" s="155"/>
      <c r="J831" s="156">
        <f>ROUND(I831*H831,2)</f>
        <v>0</v>
      </c>
      <c r="K831" s="152" t="s">
        <v>333</v>
      </c>
      <c r="L831" s="34"/>
      <c r="M831" s="157" t="s">
        <v>1</v>
      </c>
      <c r="N831" s="158" t="s">
        <v>46</v>
      </c>
      <c r="O831" s="59"/>
      <c r="P831" s="159">
        <f>O831*H831</f>
        <v>0</v>
      </c>
      <c r="Q831" s="159">
        <v>0</v>
      </c>
      <c r="R831" s="159">
        <f>Q831*H831</f>
        <v>0</v>
      </c>
      <c r="S831" s="159">
        <v>0</v>
      </c>
      <c r="T831" s="160">
        <f>S831*H831</f>
        <v>0</v>
      </c>
      <c r="U831" s="33"/>
      <c r="V831" s="33"/>
      <c r="W831" s="33"/>
      <c r="X831" s="33"/>
      <c r="Y831" s="33"/>
      <c r="Z831" s="33"/>
      <c r="AA831" s="33"/>
      <c r="AB831" s="33"/>
      <c r="AC831" s="33"/>
      <c r="AD831" s="33"/>
      <c r="AE831" s="33"/>
      <c r="AR831" s="161" t="s">
        <v>198</v>
      </c>
      <c r="AT831" s="161" t="s">
        <v>202</v>
      </c>
      <c r="AU831" s="161" t="s">
        <v>90</v>
      </c>
      <c r="AY831" s="18" t="s">
        <v>199</v>
      </c>
      <c r="BE831" s="162">
        <f>IF(N831="základní",J831,0)</f>
        <v>0</v>
      </c>
      <c r="BF831" s="162">
        <f>IF(N831="snížená",J831,0)</f>
        <v>0</v>
      </c>
      <c r="BG831" s="162">
        <f>IF(N831="zákl. přenesená",J831,0)</f>
        <v>0</v>
      </c>
      <c r="BH831" s="162">
        <f>IF(N831="sníž. přenesená",J831,0)</f>
        <v>0</v>
      </c>
      <c r="BI831" s="162">
        <f>IF(N831="nulová",J831,0)</f>
        <v>0</v>
      </c>
      <c r="BJ831" s="18" t="s">
        <v>88</v>
      </c>
      <c r="BK831" s="162">
        <f>ROUND(I831*H831,2)</f>
        <v>0</v>
      </c>
      <c r="BL831" s="18" t="s">
        <v>198</v>
      </c>
      <c r="BM831" s="161" t="s">
        <v>1054</v>
      </c>
    </row>
    <row r="832" spans="1:65" s="2" customFormat="1" ht="28.8">
      <c r="A832" s="33"/>
      <c r="B832" s="34"/>
      <c r="C832" s="33"/>
      <c r="D832" s="163" t="s">
        <v>207</v>
      </c>
      <c r="E832" s="33"/>
      <c r="F832" s="164" t="s">
        <v>1055</v>
      </c>
      <c r="G832" s="33"/>
      <c r="H832" s="33"/>
      <c r="I832" s="165"/>
      <c r="J832" s="33"/>
      <c r="K832" s="33"/>
      <c r="L832" s="34"/>
      <c r="M832" s="166"/>
      <c r="N832" s="167"/>
      <c r="O832" s="59"/>
      <c r="P832" s="59"/>
      <c r="Q832" s="59"/>
      <c r="R832" s="59"/>
      <c r="S832" s="59"/>
      <c r="T832" s="60"/>
      <c r="U832" s="33"/>
      <c r="V832" s="33"/>
      <c r="W832" s="33"/>
      <c r="X832" s="33"/>
      <c r="Y832" s="33"/>
      <c r="Z832" s="33"/>
      <c r="AA832" s="33"/>
      <c r="AB832" s="33"/>
      <c r="AC832" s="33"/>
      <c r="AD832" s="33"/>
      <c r="AE832" s="33"/>
      <c r="AT832" s="18" t="s">
        <v>207</v>
      </c>
      <c r="AU832" s="18" t="s">
        <v>90</v>
      </c>
    </row>
    <row r="833" spans="1:65" s="14" customFormat="1" ht="10.199999999999999">
      <c r="B833" s="179"/>
      <c r="D833" s="163" t="s">
        <v>336</v>
      </c>
      <c r="E833" s="180" t="s">
        <v>1</v>
      </c>
      <c r="F833" s="181" t="s">
        <v>1056</v>
      </c>
      <c r="H833" s="182">
        <v>6.0279999999999996</v>
      </c>
      <c r="I833" s="183"/>
      <c r="L833" s="179"/>
      <c r="M833" s="184"/>
      <c r="N833" s="185"/>
      <c r="O833" s="185"/>
      <c r="P833" s="185"/>
      <c r="Q833" s="185"/>
      <c r="R833" s="185"/>
      <c r="S833" s="185"/>
      <c r="T833" s="186"/>
      <c r="AT833" s="180" t="s">
        <v>336</v>
      </c>
      <c r="AU833" s="180" t="s">
        <v>90</v>
      </c>
      <c r="AV833" s="14" t="s">
        <v>90</v>
      </c>
      <c r="AW833" s="14" t="s">
        <v>36</v>
      </c>
      <c r="AX833" s="14" t="s">
        <v>81</v>
      </c>
      <c r="AY833" s="180" t="s">
        <v>199</v>
      </c>
    </row>
    <row r="834" spans="1:65" s="14" customFormat="1" ht="10.199999999999999">
      <c r="B834" s="179"/>
      <c r="D834" s="163" t="s">
        <v>336</v>
      </c>
      <c r="E834" s="180" t="s">
        <v>1</v>
      </c>
      <c r="F834" s="181" t="s">
        <v>1057</v>
      </c>
      <c r="H834" s="182">
        <v>0.47399999999999998</v>
      </c>
      <c r="I834" s="183"/>
      <c r="L834" s="179"/>
      <c r="M834" s="184"/>
      <c r="N834" s="185"/>
      <c r="O834" s="185"/>
      <c r="P834" s="185"/>
      <c r="Q834" s="185"/>
      <c r="R834" s="185"/>
      <c r="S834" s="185"/>
      <c r="T834" s="186"/>
      <c r="AT834" s="180" t="s">
        <v>336</v>
      </c>
      <c r="AU834" s="180" t="s">
        <v>90</v>
      </c>
      <c r="AV834" s="14" t="s">
        <v>90</v>
      </c>
      <c r="AW834" s="14" t="s">
        <v>36</v>
      </c>
      <c r="AX834" s="14" t="s">
        <v>81</v>
      </c>
      <c r="AY834" s="180" t="s">
        <v>199</v>
      </c>
    </row>
    <row r="835" spans="1:65" s="15" customFormat="1" ht="10.199999999999999">
      <c r="B835" s="187"/>
      <c r="D835" s="163" t="s">
        <v>336</v>
      </c>
      <c r="E835" s="188" t="s">
        <v>1</v>
      </c>
      <c r="F835" s="189" t="s">
        <v>339</v>
      </c>
      <c r="H835" s="190">
        <v>6.5019999999999998</v>
      </c>
      <c r="I835" s="191"/>
      <c r="L835" s="187"/>
      <c r="M835" s="192"/>
      <c r="N835" s="193"/>
      <c r="O835" s="193"/>
      <c r="P835" s="193"/>
      <c r="Q835" s="193"/>
      <c r="R835" s="193"/>
      <c r="S835" s="193"/>
      <c r="T835" s="194"/>
      <c r="AT835" s="188" t="s">
        <v>336</v>
      </c>
      <c r="AU835" s="188" t="s">
        <v>90</v>
      </c>
      <c r="AV835" s="15" t="s">
        <v>198</v>
      </c>
      <c r="AW835" s="15" t="s">
        <v>36</v>
      </c>
      <c r="AX835" s="15" t="s">
        <v>88</v>
      </c>
      <c r="AY835" s="188" t="s">
        <v>199</v>
      </c>
    </row>
    <row r="836" spans="1:65" s="2" customFormat="1" ht="33" customHeight="1">
      <c r="A836" s="33"/>
      <c r="B836" s="149"/>
      <c r="C836" s="150" t="s">
        <v>1058</v>
      </c>
      <c r="D836" s="150" t="s">
        <v>202</v>
      </c>
      <c r="E836" s="151" t="s">
        <v>1059</v>
      </c>
      <c r="F836" s="152" t="s">
        <v>1060</v>
      </c>
      <c r="G836" s="153" t="s">
        <v>396</v>
      </c>
      <c r="H836" s="154">
        <v>3.9140000000000001</v>
      </c>
      <c r="I836" s="155"/>
      <c r="J836" s="156">
        <f>ROUND(I836*H836,2)</f>
        <v>0</v>
      </c>
      <c r="K836" s="152" t="s">
        <v>333</v>
      </c>
      <c r="L836" s="34"/>
      <c r="M836" s="157" t="s">
        <v>1</v>
      </c>
      <c r="N836" s="158" t="s">
        <v>46</v>
      </c>
      <c r="O836" s="59"/>
      <c r="P836" s="159">
        <f>O836*H836</f>
        <v>0</v>
      </c>
      <c r="Q836" s="159">
        <v>0</v>
      </c>
      <c r="R836" s="159">
        <f>Q836*H836</f>
        <v>0</v>
      </c>
      <c r="S836" s="159">
        <v>0</v>
      </c>
      <c r="T836" s="160">
        <f>S836*H836</f>
        <v>0</v>
      </c>
      <c r="U836" s="33"/>
      <c r="V836" s="33"/>
      <c r="W836" s="33"/>
      <c r="X836" s="33"/>
      <c r="Y836" s="33"/>
      <c r="Z836" s="33"/>
      <c r="AA836" s="33"/>
      <c r="AB836" s="33"/>
      <c r="AC836" s="33"/>
      <c r="AD836" s="33"/>
      <c r="AE836" s="33"/>
      <c r="AR836" s="161" t="s">
        <v>198</v>
      </c>
      <c r="AT836" s="161" t="s">
        <v>202</v>
      </c>
      <c r="AU836" s="161" t="s">
        <v>90</v>
      </c>
      <c r="AY836" s="18" t="s">
        <v>199</v>
      </c>
      <c r="BE836" s="162">
        <f>IF(N836="základní",J836,0)</f>
        <v>0</v>
      </c>
      <c r="BF836" s="162">
        <f>IF(N836="snížená",J836,0)</f>
        <v>0</v>
      </c>
      <c r="BG836" s="162">
        <f>IF(N836="zákl. přenesená",J836,0)</f>
        <v>0</v>
      </c>
      <c r="BH836" s="162">
        <f>IF(N836="sníž. přenesená",J836,0)</f>
        <v>0</v>
      </c>
      <c r="BI836" s="162">
        <f>IF(N836="nulová",J836,0)</f>
        <v>0</v>
      </c>
      <c r="BJ836" s="18" t="s">
        <v>88</v>
      </c>
      <c r="BK836" s="162">
        <f>ROUND(I836*H836,2)</f>
        <v>0</v>
      </c>
      <c r="BL836" s="18" t="s">
        <v>198</v>
      </c>
      <c r="BM836" s="161" t="s">
        <v>1061</v>
      </c>
    </row>
    <row r="837" spans="1:65" s="2" customFormat="1" ht="28.8">
      <c r="A837" s="33"/>
      <c r="B837" s="34"/>
      <c r="C837" s="33"/>
      <c r="D837" s="163" t="s">
        <v>207</v>
      </c>
      <c r="E837" s="33"/>
      <c r="F837" s="164" t="s">
        <v>1062</v>
      </c>
      <c r="G837" s="33"/>
      <c r="H837" s="33"/>
      <c r="I837" s="165"/>
      <c r="J837" s="33"/>
      <c r="K837" s="33"/>
      <c r="L837" s="34"/>
      <c r="M837" s="166"/>
      <c r="N837" s="167"/>
      <c r="O837" s="59"/>
      <c r="P837" s="59"/>
      <c r="Q837" s="59"/>
      <c r="R837" s="59"/>
      <c r="S837" s="59"/>
      <c r="T837" s="60"/>
      <c r="U837" s="33"/>
      <c r="V837" s="33"/>
      <c r="W837" s="33"/>
      <c r="X837" s="33"/>
      <c r="Y837" s="33"/>
      <c r="Z837" s="33"/>
      <c r="AA837" s="33"/>
      <c r="AB837" s="33"/>
      <c r="AC837" s="33"/>
      <c r="AD837" s="33"/>
      <c r="AE837" s="33"/>
      <c r="AT837" s="18" t="s">
        <v>207</v>
      </c>
      <c r="AU837" s="18" t="s">
        <v>90</v>
      </c>
    </row>
    <row r="838" spans="1:65" s="13" customFormat="1" ht="10.199999999999999">
      <c r="B838" s="172"/>
      <c r="D838" s="163" t="s">
        <v>336</v>
      </c>
      <c r="E838" s="173" t="s">
        <v>1</v>
      </c>
      <c r="F838" s="174" t="s">
        <v>1063</v>
      </c>
      <c r="H838" s="173" t="s">
        <v>1</v>
      </c>
      <c r="I838" s="175"/>
      <c r="L838" s="172"/>
      <c r="M838" s="176"/>
      <c r="N838" s="177"/>
      <c r="O838" s="177"/>
      <c r="P838" s="177"/>
      <c r="Q838" s="177"/>
      <c r="R838" s="177"/>
      <c r="S838" s="177"/>
      <c r="T838" s="178"/>
      <c r="AT838" s="173" t="s">
        <v>336</v>
      </c>
      <c r="AU838" s="173" t="s">
        <v>90</v>
      </c>
      <c r="AV838" s="13" t="s">
        <v>88</v>
      </c>
      <c r="AW838" s="13" t="s">
        <v>36</v>
      </c>
      <c r="AX838" s="13" t="s">
        <v>81</v>
      </c>
      <c r="AY838" s="173" t="s">
        <v>199</v>
      </c>
    </row>
    <row r="839" spans="1:65" s="14" customFormat="1" ht="10.199999999999999">
      <c r="B839" s="179"/>
      <c r="D839" s="163" t="s">
        <v>336</v>
      </c>
      <c r="E839" s="180" t="s">
        <v>1</v>
      </c>
      <c r="F839" s="181" t="s">
        <v>1064</v>
      </c>
      <c r="H839" s="182">
        <v>0.30199999999999999</v>
      </c>
      <c r="I839" s="183"/>
      <c r="L839" s="179"/>
      <c r="M839" s="184"/>
      <c r="N839" s="185"/>
      <c r="O839" s="185"/>
      <c r="P839" s="185"/>
      <c r="Q839" s="185"/>
      <c r="R839" s="185"/>
      <c r="S839" s="185"/>
      <c r="T839" s="186"/>
      <c r="AT839" s="180" t="s">
        <v>336</v>
      </c>
      <c r="AU839" s="180" t="s">
        <v>90</v>
      </c>
      <c r="AV839" s="14" t="s">
        <v>90</v>
      </c>
      <c r="AW839" s="14" t="s">
        <v>36</v>
      </c>
      <c r="AX839" s="14" t="s">
        <v>81</v>
      </c>
      <c r="AY839" s="180" t="s">
        <v>199</v>
      </c>
    </row>
    <row r="840" spans="1:65" s="13" customFormat="1" ht="10.199999999999999">
      <c r="B840" s="172"/>
      <c r="D840" s="163" t="s">
        <v>336</v>
      </c>
      <c r="E840" s="173" t="s">
        <v>1</v>
      </c>
      <c r="F840" s="174" t="s">
        <v>1065</v>
      </c>
      <c r="H840" s="173" t="s">
        <v>1</v>
      </c>
      <c r="I840" s="175"/>
      <c r="L840" s="172"/>
      <c r="M840" s="176"/>
      <c r="N840" s="177"/>
      <c r="O840" s="177"/>
      <c r="P840" s="177"/>
      <c r="Q840" s="177"/>
      <c r="R840" s="177"/>
      <c r="S840" s="177"/>
      <c r="T840" s="178"/>
      <c r="AT840" s="173" t="s">
        <v>336</v>
      </c>
      <c r="AU840" s="173" t="s">
        <v>90</v>
      </c>
      <c r="AV840" s="13" t="s">
        <v>88</v>
      </c>
      <c r="AW840" s="13" t="s">
        <v>36</v>
      </c>
      <c r="AX840" s="13" t="s">
        <v>81</v>
      </c>
      <c r="AY840" s="173" t="s">
        <v>199</v>
      </c>
    </row>
    <row r="841" spans="1:65" s="14" customFormat="1" ht="10.199999999999999">
      <c r="B841" s="179"/>
      <c r="D841" s="163" t="s">
        <v>336</v>
      </c>
      <c r="E841" s="180" t="s">
        <v>1</v>
      </c>
      <c r="F841" s="181" t="s">
        <v>1066</v>
      </c>
      <c r="H841" s="182">
        <v>3.6120000000000001</v>
      </c>
      <c r="I841" s="183"/>
      <c r="L841" s="179"/>
      <c r="M841" s="184"/>
      <c r="N841" s="185"/>
      <c r="O841" s="185"/>
      <c r="P841" s="185"/>
      <c r="Q841" s="185"/>
      <c r="R841" s="185"/>
      <c r="S841" s="185"/>
      <c r="T841" s="186"/>
      <c r="AT841" s="180" t="s">
        <v>336</v>
      </c>
      <c r="AU841" s="180" t="s">
        <v>90</v>
      </c>
      <c r="AV841" s="14" t="s">
        <v>90</v>
      </c>
      <c r="AW841" s="14" t="s">
        <v>36</v>
      </c>
      <c r="AX841" s="14" t="s">
        <v>81</v>
      </c>
      <c r="AY841" s="180" t="s">
        <v>199</v>
      </c>
    </row>
    <row r="842" spans="1:65" s="15" customFormat="1" ht="10.199999999999999">
      <c r="B842" s="187"/>
      <c r="D842" s="163" t="s">
        <v>336</v>
      </c>
      <c r="E842" s="188" t="s">
        <v>1</v>
      </c>
      <c r="F842" s="189" t="s">
        <v>339</v>
      </c>
      <c r="H842" s="190">
        <v>3.9140000000000001</v>
      </c>
      <c r="I842" s="191"/>
      <c r="L842" s="187"/>
      <c r="M842" s="192"/>
      <c r="N842" s="193"/>
      <c r="O842" s="193"/>
      <c r="P842" s="193"/>
      <c r="Q842" s="193"/>
      <c r="R842" s="193"/>
      <c r="S842" s="193"/>
      <c r="T842" s="194"/>
      <c r="AT842" s="188" t="s">
        <v>336</v>
      </c>
      <c r="AU842" s="188" t="s">
        <v>90</v>
      </c>
      <c r="AV842" s="15" t="s">
        <v>198</v>
      </c>
      <c r="AW842" s="15" t="s">
        <v>36</v>
      </c>
      <c r="AX842" s="15" t="s">
        <v>88</v>
      </c>
      <c r="AY842" s="188" t="s">
        <v>199</v>
      </c>
    </row>
    <row r="843" spans="1:65" s="2" customFormat="1" ht="37.799999999999997" customHeight="1">
      <c r="A843" s="33"/>
      <c r="B843" s="149"/>
      <c r="C843" s="150" t="s">
        <v>1067</v>
      </c>
      <c r="D843" s="150" t="s">
        <v>202</v>
      </c>
      <c r="E843" s="151" t="s">
        <v>1068</v>
      </c>
      <c r="F843" s="152" t="s">
        <v>1069</v>
      </c>
      <c r="G843" s="153" t="s">
        <v>396</v>
      </c>
      <c r="H843" s="154">
        <v>184.00399999999999</v>
      </c>
      <c r="I843" s="155"/>
      <c r="J843" s="156">
        <f>ROUND(I843*H843,2)</f>
        <v>0</v>
      </c>
      <c r="K843" s="152" t="s">
        <v>333</v>
      </c>
      <c r="L843" s="34"/>
      <c r="M843" s="157" t="s">
        <v>1</v>
      </c>
      <c r="N843" s="158" t="s">
        <v>46</v>
      </c>
      <c r="O843" s="59"/>
      <c r="P843" s="159">
        <f>O843*H843</f>
        <v>0</v>
      </c>
      <c r="Q843" s="159">
        <v>0</v>
      </c>
      <c r="R843" s="159">
        <f>Q843*H843</f>
        <v>0</v>
      </c>
      <c r="S843" s="159">
        <v>0</v>
      </c>
      <c r="T843" s="160">
        <f>S843*H843</f>
        <v>0</v>
      </c>
      <c r="U843" s="33"/>
      <c r="V843" s="33"/>
      <c r="W843" s="33"/>
      <c r="X843" s="33"/>
      <c r="Y843" s="33"/>
      <c r="Z843" s="33"/>
      <c r="AA843" s="33"/>
      <c r="AB843" s="33"/>
      <c r="AC843" s="33"/>
      <c r="AD843" s="33"/>
      <c r="AE843" s="33"/>
      <c r="AR843" s="161" t="s">
        <v>198</v>
      </c>
      <c r="AT843" s="161" t="s">
        <v>202</v>
      </c>
      <c r="AU843" s="161" t="s">
        <v>90</v>
      </c>
      <c r="AY843" s="18" t="s">
        <v>199</v>
      </c>
      <c r="BE843" s="162">
        <f>IF(N843="základní",J843,0)</f>
        <v>0</v>
      </c>
      <c r="BF843" s="162">
        <f>IF(N843="snížená",J843,0)</f>
        <v>0</v>
      </c>
      <c r="BG843" s="162">
        <f>IF(N843="zákl. přenesená",J843,0)</f>
        <v>0</v>
      </c>
      <c r="BH843" s="162">
        <f>IF(N843="sníž. přenesená",J843,0)</f>
        <v>0</v>
      </c>
      <c r="BI843" s="162">
        <f>IF(N843="nulová",J843,0)</f>
        <v>0</v>
      </c>
      <c r="BJ843" s="18" t="s">
        <v>88</v>
      </c>
      <c r="BK843" s="162">
        <f>ROUND(I843*H843,2)</f>
        <v>0</v>
      </c>
      <c r="BL843" s="18" t="s">
        <v>198</v>
      </c>
      <c r="BM843" s="161" t="s">
        <v>1070</v>
      </c>
    </row>
    <row r="844" spans="1:65" s="2" customFormat="1" ht="28.8">
      <c r="A844" s="33"/>
      <c r="B844" s="34"/>
      <c r="C844" s="33"/>
      <c r="D844" s="163" t="s">
        <v>207</v>
      </c>
      <c r="E844" s="33"/>
      <c r="F844" s="164" t="s">
        <v>1071</v>
      </c>
      <c r="G844" s="33"/>
      <c r="H844" s="33"/>
      <c r="I844" s="165"/>
      <c r="J844" s="33"/>
      <c r="K844" s="33"/>
      <c r="L844" s="34"/>
      <c r="M844" s="166"/>
      <c r="N844" s="167"/>
      <c r="O844" s="59"/>
      <c r="P844" s="59"/>
      <c r="Q844" s="59"/>
      <c r="R844" s="59"/>
      <c r="S844" s="59"/>
      <c r="T844" s="60"/>
      <c r="U844" s="33"/>
      <c r="V844" s="33"/>
      <c r="W844" s="33"/>
      <c r="X844" s="33"/>
      <c r="Y844" s="33"/>
      <c r="Z844" s="33"/>
      <c r="AA844" s="33"/>
      <c r="AB844" s="33"/>
      <c r="AC844" s="33"/>
      <c r="AD844" s="33"/>
      <c r="AE844" s="33"/>
      <c r="AT844" s="18" t="s">
        <v>207</v>
      </c>
      <c r="AU844" s="18" t="s">
        <v>90</v>
      </c>
    </row>
    <row r="845" spans="1:65" s="13" customFormat="1" ht="10.199999999999999">
      <c r="B845" s="172"/>
      <c r="D845" s="163" t="s">
        <v>336</v>
      </c>
      <c r="E845" s="173" t="s">
        <v>1</v>
      </c>
      <c r="F845" s="174" t="s">
        <v>1072</v>
      </c>
      <c r="H845" s="173" t="s">
        <v>1</v>
      </c>
      <c r="I845" s="175"/>
      <c r="L845" s="172"/>
      <c r="M845" s="176"/>
      <c r="N845" s="177"/>
      <c r="O845" s="177"/>
      <c r="P845" s="177"/>
      <c r="Q845" s="177"/>
      <c r="R845" s="177"/>
      <c r="S845" s="177"/>
      <c r="T845" s="178"/>
      <c r="AT845" s="173" t="s">
        <v>336</v>
      </c>
      <c r="AU845" s="173" t="s">
        <v>90</v>
      </c>
      <c r="AV845" s="13" t="s">
        <v>88</v>
      </c>
      <c r="AW845" s="13" t="s">
        <v>36</v>
      </c>
      <c r="AX845" s="13" t="s">
        <v>81</v>
      </c>
      <c r="AY845" s="173" t="s">
        <v>199</v>
      </c>
    </row>
    <row r="846" spans="1:65" s="14" customFormat="1" ht="10.199999999999999">
      <c r="B846" s="179"/>
      <c r="D846" s="163" t="s">
        <v>336</v>
      </c>
      <c r="E846" s="180" t="s">
        <v>1</v>
      </c>
      <c r="F846" s="181" t="s">
        <v>1073</v>
      </c>
      <c r="H846" s="182">
        <v>184.00399999999999</v>
      </c>
      <c r="I846" s="183"/>
      <c r="L846" s="179"/>
      <c r="M846" s="184"/>
      <c r="N846" s="185"/>
      <c r="O846" s="185"/>
      <c r="P846" s="185"/>
      <c r="Q846" s="185"/>
      <c r="R846" s="185"/>
      <c r="S846" s="185"/>
      <c r="T846" s="186"/>
      <c r="AT846" s="180" t="s">
        <v>336</v>
      </c>
      <c r="AU846" s="180" t="s">
        <v>90</v>
      </c>
      <c r="AV846" s="14" t="s">
        <v>90</v>
      </c>
      <c r="AW846" s="14" t="s">
        <v>36</v>
      </c>
      <c r="AX846" s="14" t="s">
        <v>81</v>
      </c>
      <c r="AY846" s="180" t="s">
        <v>199</v>
      </c>
    </row>
    <row r="847" spans="1:65" s="15" customFormat="1" ht="10.199999999999999">
      <c r="B847" s="187"/>
      <c r="D847" s="163" t="s">
        <v>336</v>
      </c>
      <c r="E847" s="188" t="s">
        <v>1</v>
      </c>
      <c r="F847" s="189" t="s">
        <v>339</v>
      </c>
      <c r="H847" s="190">
        <v>184.00399999999999</v>
      </c>
      <c r="I847" s="191"/>
      <c r="L847" s="187"/>
      <c r="M847" s="192"/>
      <c r="N847" s="193"/>
      <c r="O847" s="193"/>
      <c r="P847" s="193"/>
      <c r="Q847" s="193"/>
      <c r="R847" s="193"/>
      <c r="S847" s="193"/>
      <c r="T847" s="194"/>
      <c r="AT847" s="188" t="s">
        <v>336</v>
      </c>
      <c r="AU847" s="188" t="s">
        <v>90</v>
      </c>
      <c r="AV847" s="15" t="s">
        <v>198</v>
      </c>
      <c r="AW847" s="15" t="s">
        <v>36</v>
      </c>
      <c r="AX847" s="15" t="s">
        <v>88</v>
      </c>
      <c r="AY847" s="188" t="s">
        <v>199</v>
      </c>
    </row>
    <row r="848" spans="1:65" s="2" customFormat="1" ht="37.799999999999997" customHeight="1">
      <c r="A848" s="33"/>
      <c r="B848" s="149"/>
      <c r="C848" s="150" t="s">
        <v>1074</v>
      </c>
      <c r="D848" s="150" t="s">
        <v>202</v>
      </c>
      <c r="E848" s="151" t="s">
        <v>1075</v>
      </c>
      <c r="F848" s="152" t="s">
        <v>1076</v>
      </c>
      <c r="G848" s="153" t="s">
        <v>396</v>
      </c>
      <c r="H848" s="154">
        <v>59.887999999999998</v>
      </c>
      <c r="I848" s="155"/>
      <c r="J848" s="156">
        <f>ROUND(I848*H848,2)</f>
        <v>0</v>
      </c>
      <c r="K848" s="152" t="s">
        <v>333</v>
      </c>
      <c r="L848" s="34"/>
      <c r="M848" s="157" t="s">
        <v>1</v>
      </c>
      <c r="N848" s="158" t="s">
        <v>46</v>
      </c>
      <c r="O848" s="59"/>
      <c r="P848" s="159">
        <f>O848*H848</f>
        <v>0</v>
      </c>
      <c r="Q848" s="159">
        <v>0</v>
      </c>
      <c r="R848" s="159">
        <f>Q848*H848</f>
        <v>0</v>
      </c>
      <c r="S848" s="159">
        <v>0</v>
      </c>
      <c r="T848" s="160">
        <f>S848*H848</f>
        <v>0</v>
      </c>
      <c r="U848" s="33"/>
      <c r="V848" s="33"/>
      <c r="W848" s="33"/>
      <c r="X848" s="33"/>
      <c r="Y848" s="33"/>
      <c r="Z848" s="33"/>
      <c r="AA848" s="33"/>
      <c r="AB848" s="33"/>
      <c r="AC848" s="33"/>
      <c r="AD848" s="33"/>
      <c r="AE848" s="33"/>
      <c r="AR848" s="161" t="s">
        <v>198</v>
      </c>
      <c r="AT848" s="161" t="s">
        <v>202</v>
      </c>
      <c r="AU848" s="161" t="s">
        <v>90</v>
      </c>
      <c r="AY848" s="18" t="s">
        <v>199</v>
      </c>
      <c r="BE848" s="162">
        <f>IF(N848="základní",J848,0)</f>
        <v>0</v>
      </c>
      <c r="BF848" s="162">
        <f>IF(N848="snížená",J848,0)</f>
        <v>0</v>
      </c>
      <c r="BG848" s="162">
        <f>IF(N848="zákl. přenesená",J848,0)</f>
        <v>0</v>
      </c>
      <c r="BH848" s="162">
        <f>IF(N848="sníž. přenesená",J848,0)</f>
        <v>0</v>
      </c>
      <c r="BI848" s="162">
        <f>IF(N848="nulová",J848,0)</f>
        <v>0</v>
      </c>
      <c r="BJ848" s="18" t="s">
        <v>88</v>
      </c>
      <c r="BK848" s="162">
        <f>ROUND(I848*H848,2)</f>
        <v>0</v>
      </c>
      <c r="BL848" s="18" t="s">
        <v>198</v>
      </c>
      <c r="BM848" s="161" t="s">
        <v>1077</v>
      </c>
    </row>
    <row r="849" spans="1:65" s="2" customFormat="1" ht="28.8">
      <c r="A849" s="33"/>
      <c r="B849" s="34"/>
      <c r="C849" s="33"/>
      <c r="D849" s="163" t="s">
        <v>207</v>
      </c>
      <c r="E849" s="33"/>
      <c r="F849" s="164" t="s">
        <v>1078</v>
      </c>
      <c r="G849" s="33"/>
      <c r="H849" s="33"/>
      <c r="I849" s="165"/>
      <c r="J849" s="33"/>
      <c r="K849" s="33"/>
      <c r="L849" s="34"/>
      <c r="M849" s="166"/>
      <c r="N849" s="167"/>
      <c r="O849" s="59"/>
      <c r="P849" s="59"/>
      <c r="Q849" s="59"/>
      <c r="R849" s="59"/>
      <c r="S849" s="59"/>
      <c r="T849" s="60"/>
      <c r="U849" s="33"/>
      <c r="V849" s="33"/>
      <c r="W849" s="33"/>
      <c r="X849" s="33"/>
      <c r="Y849" s="33"/>
      <c r="Z849" s="33"/>
      <c r="AA849" s="33"/>
      <c r="AB849" s="33"/>
      <c r="AC849" s="33"/>
      <c r="AD849" s="33"/>
      <c r="AE849" s="33"/>
      <c r="AT849" s="18" t="s">
        <v>207</v>
      </c>
      <c r="AU849" s="18" t="s">
        <v>90</v>
      </c>
    </row>
    <row r="850" spans="1:65" s="13" customFormat="1" ht="10.199999999999999">
      <c r="B850" s="172"/>
      <c r="D850" s="163" t="s">
        <v>336</v>
      </c>
      <c r="E850" s="173" t="s">
        <v>1</v>
      </c>
      <c r="F850" s="174" t="s">
        <v>1079</v>
      </c>
      <c r="H850" s="173" t="s">
        <v>1</v>
      </c>
      <c r="I850" s="175"/>
      <c r="L850" s="172"/>
      <c r="M850" s="176"/>
      <c r="N850" s="177"/>
      <c r="O850" s="177"/>
      <c r="P850" s="177"/>
      <c r="Q850" s="177"/>
      <c r="R850" s="177"/>
      <c r="S850" s="177"/>
      <c r="T850" s="178"/>
      <c r="AT850" s="173" t="s">
        <v>336</v>
      </c>
      <c r="AU850" s="173" t="s">
        <v>90</v>
      </c>
      <c r="AV850" s="13" t="s">
        <v>88</v>
      </c>
      <c r="AW850" s="13" t="s">
        <v>36</v>
      </c>
      <c r="AX850" s="13" t="s">
        <v>81</v>
      </c>
      <c r="AY850" s="173" t="s">
        <v>199</v>
      </c>
    </row>
    <row r="851" spans="1:65" s="14" customFormat="1" ht="10.199999999999999">
      <c r="B851" s="179"/>
      <c r="D851" s="163" t="s">
        <v>336</v>
      </c>
      <c r="E851" s="180" t="s">
        <v>1</v>
      </c>
      <c r="F851" s="181" t="s">
        <v>1080</v>
      </c>
      <c r="H851" s="182">
        <v>59.887999999999998</v>
      </c>
      <c r="I851" s="183"/>
      <c r="L851" s="179"/>
      <c r="M851" s="184"/>
      <c r="N851" s="185"/>
      <c r="O851" s="185"/>
      <c r="P851" s="185"/>
      <c r="Q851" s="185"/>
      <c r="R851" s="185"/>
      <c r="S851" s="185"/>
      <c r="T851" s="186"/>
      <c r="AT851" s="180" t="s">
        <v>336</v>
      </c>
      <c r="AU851" s="180" t="s">
        <v>90</v>
      </c>
      <c r="AV851" s="14" t="s">
        <v>90</v>
      </c>
      <c r="AW851" s="14" t="s">
        <v>36</v>
      </c>
      <c r="AX851" s="14" t="s">
        <v>81</v>
      </c>
      <c r="AY851" s="180" t="s">
        <v>199</v>
      </c>
    </row>
    <row r="852" spans="1:65" s="15" customFormat="1" ht="10.199999999999999">
      <c r="B852" s="187"/>
      <c r="D852" s="163" t="s">
        <v>336</v>
      </c>
      <c r="E852" s="188" t="s">
        <v>1</v>
      </c>
      <c r="F852" s="189" t="s">
        <v>339</v>
      </c>
      <c r="H852" s="190">
        <v>59.887999999999998</v>
      </c>
      <c r="I852" s="191"/>
      <c r="L852" s="187"/>
      <c r="M852" s="192"/>
      <c r="N852" s="193"/>
      <c r="O852" s="193"/>
      <c r="P852" s="193"/>
      <c r="Q852" s="193"/>
      <c r="R852" s="193"/>
      <c r="S852" s="193"/>
      <c r="T852" s="194"/>
      <c r="AT852" s="188" t="s">
        <v>336</v>
      </c>
      <c r="AU852" s="188" t="s">
        <v>90</v>
      </c>
      <c r="AV852" s="15" t="s">
        <v>198</v>
      </c>
      <c r="AW852" s="15" t="s">
        <v>36</v>
      </c>
      <c r="AX852" s="15" t="s">
        <v>88</v>
      </c>
      <c r="AY852" s="188" t="s">
        <v>199</v>
      </c>
    </row>
    <row r="853" spans="1:65" s="2" customFormat="1" ht="44.25" customHeight="1">
      <c r="A853" s="33"/>
      <c r="B853" s="149"/>
      <c r="C853" s="150" t="s">
        <v>1081</v>
      </c>
      <c r="D853" s="150" t="s">
        <v>202</v>
      </c>
      <c r="E853" s="151" t="s">
        <v>1082</v>
      </c>
      <c r="F853" s="152" t="s">
        <v>1083</v>
      </c>
      <c r="G853" s="153" t="s">
        <v>396</v>
      </c>
      <c r="H853" s="154">
        <v>421.72399999999999</v>
      </c>
      <c r="I853" s="155"/>
      <c r="J853" s="156">
        <f>ROUND(I853*H853,2)</f>
        <v>0</v>
      </c>
      <c r="K853" s="152" t="s">
        <v>333</v>
      </c>
      <c r="L853" s="34"/>
      <c r="M853" s="157" t="s">
        <v>1</v>
      </c>
      <c r="N853" s="158" t="s">
        <v>46</v>
      </c>
      <c r="O853" s="59"/>
      <c r="P853" s="159">
        <f>O853*H853</f>
        <v>0</v>
      </c>
      <c r="Q853" s="159">
        <v>0</v>
      </c>
      <c r="R853" s="159">
        <f>Q853*H853</f>
        <v>0</v>
      </c>
      <c r="S853" s="159">
        <v>0</v>
      </c>
      <c r="T853" s="160">
        <f>S853*H853</f>
        <v>0</v>
      </c>
      <c r="U853" s="33"/>
      <c r="V853" s="33"/>
      <c r="W853" s="33"/>
      <c r="X853" s="33"/>
      <c r="Y853" s="33"/>
      <c r="Z853" s="33"/>
      <c r="AA853" s="33"/>
      <c r="AB853" s="33"/>
      <c r="AC853" s="33"/>
      <c r="AD853" s="33"/>
      <c r="AE853" s="33"/>
      <c r="AR853" s="161" t="s">
        <v>198</v>
      </c>
      <c r="AT853" s="161" t="s">
        <v>202</v>
      </c>
      <c r="AU853" s="161" t="s">
        <v>90</v>
      </c>
      <c r="AY853" s="18" t="s">
        <v>199</v>
      </c>
      <c r="BE853" s="162">
        <f>IF(N853="základní",J853,0)</f>
        <v>0</v>
      </c>
      <c r="BF853" s="162">
        <f>IF(N853="snížená",J853,0)</f>
        <v>0</v>
      </c>
      <c r="BG853" s="162">
        <f>IF(N853="zákl. přenesená",J853,0)</f>
        <v>0</v>
      </c>
      <c r="BH853" s="162">
        <f>IF(N853="sníž. přenesená",J853,0)</f>
        <v>0</v>
      </c>
      <c r="BI853" s="162">
        <f>IF(N853="nulová",J853,0)</f>
        <v>0</v>
      </c>
      <c r="BJ853" s="18" t="s">
        <v>88</v>
      </c>
      <c r="BK853" s="162">
        <f>ROUND(I853*H853,2)</f>
        <v>0</v>
      </c>
      <c r="BL853" s="18" t="s">
        <v>198</v>
      </c>
      <c r="BM853" s="161" t="s">
        <v>1084</v>
      </c>
    </row>
    <row r="854" spans="1:65" s="2" customFormat="1" ht="28.8">
      <c r="A854" s="33"/>
      <c r="B854" s="34"/>
      <c r="C854" s="33"/>
      <c r="D854" s="163" t="s">
        <v>207</v>
      </c>
      <c r="E854" s="33"/>
      <c r="F854" s="164" t="s">
        <v>1085</v>
      </c>
      <c r="G854" s="33"/>
      <c r="H854" s="33"/>
      <c r="I854" s="165"/>
      <c r="J854" s="33"/>
      <c r="K854" s="33"/>
      <c r="L854" s="34"/>
      <c r="M854" s="166"/>
      <c r="N854" s="167"/>
      <c r="O854" s="59"/>
      <c r="P854" s="59"/>
      <c r="Q854" s="59"/>
      <c r="R854" s="59"/>
      <c r="S854" s="59"/>
      <c r="T854" s="60"/>
      <c r="U854" s="33"/>
      <c r="V854" s="33"/>
      <c r="W854" s="33"/>
      <c r="X854" s="33"/>
      <c r="Y854" s="33"/>
      <c r="Z854" s="33"/>
      <c r="AA854" s="33"/>
      <c r="AB854" s="33"/>
      <c r="AC854" s="33"/>
      <c r="AD854" s="33"/>
      <c r="AE854" s="33"/>
      <c r="AT854" s="18" t="s">
        <v>207</v>
      </c>
      <c r="AU854" s="18" t="s">
        <v>90</v>
      </c>
    </row>
    <row r="855" spans="1:65" s="14" customFormat="1" ht="10.199999999999999">
      <c r="B855" s="179"/>
      <c r="D855" s="163" t="s">
        <v>336</v>
      </c>
      <c r="F855" s="181" t="s">
        <v>1086</v>
      </c>
      <c r="H855" s="182">
        <v>421.72399999999999</v>
      </c>
      <c r="I855" s="183"/>
      <c r="L855" s="179"/>
      <c r="M855" s="184"/>
      <c r="N855" s="185"/>
      <c r="O855" s="185"/>
      <c r="P855" s="185"/>
      <c r="Q855" s="185"/>
      <c r="R855" s="185"/>
      <c r="S855" s="185"/>
      <c r="T855" s="186"/>
      <c r="AT855" s="180" t="s">
        <v>336</v>
      </c>
      <c r="AU855" s="180" t="s">
        <v>90</v>
      </c>
      <c r="AV855" s="14" t="s">
        <v>90</v>
      </c>
      <c r="AW855" s="14" t="s">
        <v>3</v>
      </c>
      <c r="AX855" s="14" t="s">
        <v>88</v>
      </c>
      <c r="AY855" s="180" t="s">
        <v>199</v>
      </c>
    </row>
    <row r="856" spans="1:65" s="12" customFormat="1" ht="22.8" customHeight="1">
      <c r="B856" s="136"/>
      <c r="D856" s="137" t="s">
        <v>80</v>
      </c>
      <c r="E856" s="147" t="s">
        <v>1087</v>
      </c>
      <c r="F856" s="147" t="s">
        <v>1088</v>
      </c>
      <c r="I856" s="139"/>
      <c r="J856" s="148">
        <f>BK856</f>
        <v>0</v>
      </c>
      <c r="L856" s="136"/>
      <c r="M856" s="141"/>
      <c r="N856" s="142"/>
      <c r="O856" s="142"/>
      <c r="P856" s="143">
        <f>SUM(P857:P858)</f>
        <v>0</v>
      </c>
      <c r="Q856" s="142"/>
      <c r="R856" s="143">
        <f>SUM(R857:R858)</f>
        <v>0</v>
      </c>
      <c r="S856" s="142"/>
      <c r="T856" s="144">
        <f>SUM(T857:T858)</f>
        <v>0</v>
      </c>
      <c r="AR856" s="137" t="s">
        <v>88</v>
      </c>
      <c r="AT856" s="145" t="s">
        <v>80</v>
      </c>
      <c r="AU856" s="145" t="s">
        <v>88</v>
      </c>
      <c r="AY856" s="137" t="s">
        <v>199</v>
      </c>
      <c r="BK856" s="146">
        <f>SUM(BK857:BK858)</f>
        <v>0</v>
      </c>
    </row>
    <row r="857" spans="1:65" s="2" customFormat="1" ht="24.15" customHeight="1">
      <c r="A857" s="33"/>
      <c r="B857" s="149"/>
      <c r="C857" s="150" t="s">
        <v>1089</v>
      </c>
      <c r="D857" s="150" t="s">
        <v>202</v>
      </c>
      <c r="E857" s="151" t="s">
        <v>1090</v>
      </c>
      <c r="F857" s="152" t="s">
        <v>1091</v>
      </c>
      <c r="G857" s="153" t="s">
        <v>396</v>
      </c>
      <c r="H857" s="154">
        <v>8.2089999999999996</v>
      </c>
      <c r="I857" s="155"/>
      <c r="J857" s="156">
        <f>ROUND(I857*H857,2)</f>
        <v>0</v>
      </c>
      <c r="K857" s="152" t="s">
        <v>333</v>
      </c>
      <c r="L857" s="34"/>
      <c r="M857" s="157" t="s">
        <v>1</v>
      </c>
      <c r="N857" s="158" t="s">
        <v>46</v>
      </c>
      <c r="O857" s="59"/>
      <c r="P857" s="159">
        <f>O857*H857</f>
        <v>0</v>
      </c>
      <c r="Q857" s="159">
        <v>0</v>
      </c>
      <c r="R857" s="159">
        <f>Q857*H857</f>
        <v>0</v>
      </c>
      <c r="S857" s="159">
        <v>0</v>
      </c>
      <c r="T857" s="160">
        <f>S857*H857</f>
        <v>0</v>
      </c>
      <c r="U857" s="33"/>
      <c r="V857" s="33"/>
      <c r="W857" s="33"/>
      <c r="X857" s="33"/>
      <c r="Y857" s="33"/>
      <c r="Z857" s="33"/>
      <c r="AA857" s="33"/>
      <c r="AB857" s="33"/>
      <c r="AC857" s="33"/>
      <c r="AD857" s="33"/>
      <c r="AE857" s="33"/>
      <c r="AR857" s="161" t="s">
        <v>198</v>
      </c>
      <c r="AT857" s="161" t="s">
        <v>202</v>
      </c>
      <c r="AU857" s="161" t="s">
        <v>90</v>
      </c>
      <c r="AY857" s="18" t="s">
        <v>199</v>
      </c>
      <c r="BE857" s="162">
        <f>IF(N857="základní",J857,0)</f>
        <v>0</v>
      </c>
      <c r="BF857" s="162">
        <f>IF(N857="snížená",J857,0)</f>
        <v>0</v>
      </c>
      <c r="BG857" s="162">
        <f>IF(N857="zákl. přenesená",J857,0)</f>
        <v>0</v>
      </c>
      <c r="BH857" s="162">
        <f>IF(N857="sníž. přenesená",J857,0)</f>
        <v>0</v>
      </c>
      <c r="BI857" s="162">
        <f>IF(N857="nulová",J857,0)</f>
        <v>0</v>
      </c>
      <c r="BJ857" s="18" t="s">
        <v>88</v>
      </c>
      <c r="BK857" s="162">
        <f>ROUND(I857*H857,2)</f>
        <v>0</v>
      </c>
      <c r="BL857" s="18" t="s">
        <v>198</v>
      </c>
      <c r="BM857" s="161" t="s">
        <v>1092</v>
      </c>
    </row>
    <row r="858" spans="1:65" s="2" customFormat="1" ht="38.4">
      <c r="A858" s="33"/>
      <c r="B858" s="34"/>
      <c r="C858" s="33"/>
      <c r="D858" s="163" t="s">
        <v>207</v>
      </c>
      <c r="E858" s="33"/>
      <c r="F858" s="164" t="s">
        <v>1093</v>
      </c>
      <c r="G858" s="33"/>
      <c r="H858" s="33"/>
      <c r="I858" s="165"/>
      <c r="J858" s="33"/>
      <c r="K858" s="33"/>
      <c r="L858" s="34"/>
      <c r="M858" s="166"/>
      <c r="N858" s="167"/>
      <c r="O858" s="59"/>
      <c r="P858" s="59"/>
      <c r="Q858" s="59"/>
      <c r="R858" s="59"/>
      <c r="S858" s="59"/>
      <c r="T858" s="60"/>
      <c r="U858" s="33"/>
      <c r="V858" s="33"/>
      <c r="W858" s="33"/>
      <c r="X858" s="33"/>
      <c r="Y858" s="33"/>
      <c r="Z858" s="33"/>
      <c r="AA858" s="33"/>
      <c r="AB858" s="33"/>
      <c r="AC858" s="33"/>
      <c r="AD858" s="33"/>
      <c r="AE858" s="33"/>
      <c r="AT858" s="18" t="s">
        <v>207</v>
      </c>
      <c r="AU858" s="18" t="s">
        <v>90</v>
      </c>
    </row>
    <row r="859" spans="1:65" s="12" customFormat="1" ht="25.95" customHeight="1">
      <c r="B859" s="136"/>
      <c r="D859" s="137" t="s">
        <v>80</v>
      </c>
      <c r="E859" s="138" t="s">
        <v>1094</v>
      </c>
      <c r="F859" s="138" t="s">
        <v>1095</v>
      </c>
      <c r="I859" s="139"/>
      <c r="J859" s="140">
        <f>BK859</f>
        <v>0</v>
      </c>
      <c r="L859" s="136"/>
      <c r="M859" s="141"/>
      <c r="N859" s="142"/>
      <c r="O859" s="142"/>
      <c r="P859" s="143">
        <f>P860+P875+P913+P943+P946+P949+P952+P1025+P1097+P1187+P1208+P1210+P1231</f>
        <v>0</v>
      </c>
      <c r="Q859" s="142"/>
      <c r="R859" s="143">
        <f>R860+R875+R913+R943+R946+R949+R952+R1025+R1097+R1187+R1208+R1210+R1231</f>
        <v>5.0852349999999999</v>
      </c>
      <c r="S859" s="142"/>
      <c r="T859" s="144">
        <f>T860+T875+T913+T943+T946+T949+T952+T1025+T1097+T1187+T1208+T1210+T1231</f>
        <v>244.78755127000002</v>
      </c>
      <c r="AR859" s="137" t="s">
        <v>90</v>
      </c>
      <c r="AT859" s="145" t="s">
        <v>80</v>
      </c>
      <c r="AU859" s="145" t="s">
        <v>81</v>
      </c>
      <c r="AY859" s="137" t="s">
        <v>199</v>
      </c>
      <c r="BK859" s="146">
        <f>BK860+BK875+BK913+BK943+BK946+BK949+BK952+BK1025+BK1097+BK1187+BK1208+BK1210+BK1231</f>
        <v>0</v>
      </c>
    </row>
    <row r="860" spans="1:65" s="12" customFormat="1" ht="22.8" customHeight="1">
      <c r="B860" s="136"/>
      <c r="D860" s="137" t="s">
        <v>80</v>
      </c>
      <c r="E860" s="147" t="s">
        <v>1096</v>
      </c>
      <c r="F860" s="147" t="s">
        <v>1097</v>
      </c>
      <c r="I860" s="139"/>
      <c r="J860" s="148">
        <f>BK860</f>
        <v>0</v>
      </c>
      <c r="L860" s="136"/>
      <c r="M860" s="141"/>
      <c r="N860" s="142"/>
      <c r="O860" s="142"/>
      <c r="P860" s="143">
        <f>SUM(P861:P874)</f>
        <v>0</v>
      </c>
      <c r="Q860" s="142"/>
      <c r="R860" s="143">
        <f>SUM(R861:R874)</f>
        <v>0</v>
      </c>
      <c r="S860" s="142"/>
      <c r="T860" s="144">
        <f>SUM(T861:T874)</f>
        <v>0.30216000000000004</v>
      </c>
      <c r="AR860" s="137" t="s">
        <v>90</v>
      </c>
      <c r="AT860" s="145" t="s">
        <v>80</v>
      </c>
      <c r="AU860" s="145" t="s">
        <v>88</v>
      </c>
      <c r="AY860" s="137" t="s">
        <v>199</v>
      </c>
      <c r="BK860" s="146">
        <f>SUM(BK861:BK874)</f>
        <v>0</v>
      </c>
    </row>
    <row r="861" spans="1:65" s="2" customFormat="1" ht="16.5" customHeight="1">
      <c r="A861" s="33"/>
      <c r="B861" s="149"/>
      <c r="C861" s="150" t="s">
        <v>1098</v>
      </c>
      <c r="D861" s="150" t="s">
        <v>202</v>
      </c>
      <c r="E861" s="151" t="s">
        <v>1099</v>
      </c>
      <c r="F861" s="152" t="s">
        <v>1100</v>
      </c>
      <c r="G861" s="153" t="s">
        <v>332</v>
      </c>
      <c r="H861" s="154">
        <v>75.540000000000006</v>
      </c>
      <c r="I861" s="155"/>
      <c r="J861" s="156">
        <f>ROUND(I861*H861,2)</f>
        <v>0</v>
      </c>
      <c r="K861" s="152" t="s">
        <v>333</v>
      </c>
      <c r="L861" s="34"/>
      <c r="M861" s="157" t="s">
        <v>1</v>
      </c>
      <c r="N861" s="158" t="s">
        <v>46</v>
      </c>
      <c r="O861" s="59"/>
      <c r="P861" s="159">
        <f>O861*H861</f>
        <v>0</v>
      </c>
      <c r="Q861" s="159">
        <v>0</v>
      </c>
      <c r="R861" s="159">
        <f>Q861*H861</f>
        <v>0</v>
      </c>
      <c r="S861" s="159">
        <v>4.0000000000000001E-3</v>
      </c>
      <c r="T861" s="160">
        <f>S861*H861</f>
        <v>0.30216000000000004</v>
      </c>
      <c r="U861" s="33"/>
      <c r="V861" s="33"/>
      <c r="W861" s="33"/>
      <c r="X861" s="33"/>
      <c r="Y861" s="33"/>
      <c r="Z861" s="33"/>
      <c r="AA861" s="33"/>
      <c r="AB861" s="33"/>
      <c r="AC861" s="33"/>
      <c r="AD861" s="33"/>
      <c r="AE861" s="33"/>
      <c r="AR861" s="161" t="s">
        <v>276</v>
      </c>
      <c r="AT861" s="161" t="s">
        <v>202</v>
      </c>
      <c r="AU861" s="161" t="s">
        <v>90</v>
      </c>
      <c r="AY861" s="18" t="s">
        <v>199</v>
      </c>
      <c r="BE861" s="162">
        <f>IF(N861="základní",J861,0)</f>
        <v>0</v>
      </c>
      <c r="BF861" s="162">
        <f>IF(N861="snížená",J861,0)</f>
        <v>0</v>
      </c>
      <c r="BG861" s="162">
        <f>IF(N861="zákl. přenesená",J861,0)</f>
        <v>0</v>
      </c>
      <c r="BH861" s="162">
        <f>IF(N861="sníž. přenesená",J861,0)</f>
        <v>0</v>
      </c>
      <c r="BI861" s="162">
        <f>IF(N861="nulová",J861,0)</f>
        <v>0</v>
      </c>
      <c r="BJ861" s="18" t="s">
        <v>88</v>
      </c>
      <c r="BK861" s="162">
        <f>ROUND(I861*H861,2)</f>
        <v>0</v>
      </c>
      <c r="BL861" s="18" t="s">
        <v>276</v>
      </c>
      <c r="BM861" s="161" t="s">
        <v>1101</v>
      </c>
    </row>
    <row r="862" spans="1:65" s="2" customFormat="1" ht="10.199999999999999">
      <c r="A862" s="33"/>
      <c r="B862" s="34"/>
      <c r="C862" s="33"/>
      <c r="D862" s="163" t="s">
        <v>207</v>
      </c>
      <c r="E862" s="33"/>
      <c r="F862" s="164" t="s">
        <v>1102</v>
      </c>
      <c r="G862" s="33"/>
      <c r="H862" s="33"/>
      <c r="I862" s="165"/>
      <c r="J862" s="33"/>
      <c r="K862" s="33"/>
      <c r="L862" s="34"/>
      <c r="M862" s="166"/>
      <c r="N862" s="167"/>
      <c r="O862" s="59"/>
      <c r="P862" s="59"/>
      <c r="Q862" s="59"/>
      <c r="R862" s="59"/>
      <c r="S862" s="59"/>
      <c r="T862" s="60"/>
      <c r="U862" s="33"/>
      <c r="V862" s="33"/>
      <c r="W862" s="33"/>
      <c r="X862" s="33"/>
      <c r="Y862" s="33"/>
      <c r="Z862" s="33"/>
      <c r="AA862" s="33"/>
      <c r="AB862" s="33"/>
      <c r="AC862" s="33"/>
      <c r="AD862" s="33"/>
      <c r="AE862" s="33"/>
      <c r="AT862" s="18" t="s">
        <v>207</v>
      </c>
      <c r="AU862" s="18" t="s">
        <v>90</v>
      </c>
    </row>
    <row r="863" spans="1:65" s="13" customFormat="1" ht="10.199999999999999">
      <c r="B863" s="172"/>
      <c r="D863" s="163" t="s">
        <v>336</v>
      </c>
      <c r="E863" s="173" t="s">
        <v>1</v>
      </c>
      <c r="F863" s="174" t="s">
        <v>1103</v>
      </c>
      <c r="H863" s="173" t="s">
        <v>1</v>
      </c>
      <c r="I863" s="175"/>
      <c r="L863" s="172"/>
      <c r="M863" s="176"/>
      <c r="N863" s="177"/>
      <c r="O863" s="177"/>
      <c r="P863" s="177"/>
      <c r="Q863" s="177"/>
      <c r="R863" s="177"/>
      <c r="S863" s="177"/>
      <c r="T863" s="178"/>
      <c r="AT863" s="173" t="s">
        <v>336</v>
      </c>
      <c r="AU863" s="173" t="s">
        <v>90</v>
      </c>
      <c r="AV863" s="13" t="s">
        <v>88</v>
      </c>
      <c r="AW863" s="13" t="s">
        <v>36</v>
      </c>
      <c r="AX863" s="13" t="s">
        <v>81</v>
      </c>
      <c r="AY863" s="173" t="s">
        <v>199</v>
      </c>
    </row>
    <row r="864" spans="1:65" s="13" customFormat="1" ht="10.199999999999999">
      <c r="B864" s="172"/>
      <c r="D864" s="163" t="s">
        <v>336</v>
      </c>
      <c r="E864" s="173" t="s">
        <v>1</v>
      </c>
      <c r="F864" s="174" t="s">
        <v>579</v>
      </c>
      <c r="H864" s="173" t="s">
        <v>1</v>
      </c>
      <c r="I864" s="175"/>
      <c r="L864" s="172"/>
      <c r="M864" s="176"/>
      <c r="N864" s="177"/>
      <c r="O864" s="177"/>
      <c r="P864" s="177"/>
      <c r="Q864" s="177"/>
      <c r="R864" s="177"/>
      <c r="S864" s="177"/>
      <c r="T864" s="178"/>
      <c r="AT864" s="173" t="s">
        <v>336</v>
      </c>
      <c r="AU864" s="173" t="s">
        <v>90</v>
      </c>
      <c r="AV864" s="13" t="s">
        <v>88</v>
      </c>
      <c r="AW864" s="13" t="s">
        <v>36</v>
      </c>
      <c r="AX864" s="13" t="s">
        <v>81</v>
      </c>
      <c r="AY864" s="173" t="s">
        <v>199</v>
      </c>
    </row>
    <row r="865" spans="1:65" s="14" customFormat="1" ht="10.199999999999999">
      <c r="B865" s="179"/>
      <c r="D865" s="163" t="s">
        <v>336</v>
      </c>
      <c r="E865" s="180" t="s">
        <v>1</v>
      </c>
      <c r="F865" s="181" t="s">
        <v>1104</v>
      </c>
      <c r="H865" s="182">
        <v>14.28</v>
      </c>
      <c r="I865" s="183"/>
      <c r="L865" s="179"/>
      <c r="M865" s="184"/>
      <c r="N865" s="185"/>
      <c r="O865" s="185"/>
      <c r="P865" s="185"/>
      <c r="Q865" s="185"/>
      <c r="R865" s="185"/>
      <c r="S865" s="185"/>
      <c r="T865" s="186"/>
      <c r="AT865" s="180" t="s">
        <v>336</v>
      </c>
      <c r="AU865" s="180" t="s">
        <v>90</v>
      </c>
      <c r="AV865" s="14" t="s">
        <v>90</v>
      </c>
      <c r="AW865" s="14" t="s">
        <v>36</v>
      </c>
      <c r="AX865" s="14" t="s">
        <v>81</v>
      </c>
      <c r="AY865" s="180" t="s">
        <v>199</v>
      </c>
    </row>
    <row r="866" spans="1:65" s="13" customFormat="1" ht="10.199999999999999">
      <c r="B866" s="172"/>
      <c r="D866" s="163" t="s">
        <v>336</v>
      </c>
      <c r="E866" s="173" t="s">
        <v>1</v>
      </c>
      <c r="F866" s="174" t="s">
        <v>581</v>
      </c>
      <c r="H866" s="173" t="s">
        <v>1</v>
      </c>
      <c r="I866" s="175"/>
      <c r="L866" s="172"/>
      <c r="M866" s="176"/>
      <c r="N866" s="177"/>
      <c r="O866" s="177"/>
      <c r="P866" s="177"/>
      <c r="Q866" s="177"/>
      <c r="R866" s="177"/>
      <c r="S866" s="177"/>
      <c r="T866" s="178"/>
      <c r="AT866" s="173" t="s">
        <v>336</v>
      </c>
      <c r="AU866" s="173" t="s">
        <v>90</v>
      </c>
      <c r="AV866" s="13" t="s">
        <v>88</v>
      </c>
      <c r="AW866" s="13" t="s">
        <v>36</v>
      </c>
      <c r="AX866" s="13" t="s">
        <v>81</v>
      </c>
      <c r="AY866" s="173" t="s">
        <v>199</v>
      </c>
    </row>
    <row r="867" spans="1:65" s="14" customFormat="1" ht="10.199999999999999">
      <c r="B867" s="179"/>
      <c r="D867" s="163" t="s">
        <v>336</v>
      </c>
      <c r="E867" s="180" t="s">
        <v>1</v>
      </c>
      <c r="F867" s="181" t="s">
        <v>1104</v>
      </c>
      <c r="H867" s="182">
        <v>14.28</v>
      </c>
      <c r="I867" s="183"/>
      <c r="L867" s="179"/>
      <c r="M867" s="184"/>
      <c r="N867" s="185"/>
      <c r="O867" s="185"/>
      <c r="P867" s="185"/>
      <c r="Q867" s="185"/>
      <c r="R867" s="185"/>
      <c r="S867" s="185"/>
      <c r="T867" s="186"/>
      <c r="AT867" s="180" t="s">
        <v>336</v>
      </c>
      <c r="AU867" s="180" t="s">
        <v>90</v>
      </c>
      <c r="AV867" s="14" t="s">
        <v>90</v>
      </c>
      <c r="AW867" s="14" t="s">
        <v>36</v>
      </c>
      <c r="AX867" s="14" t="s">
        <v>81</v>
      </c>
      <c r="AY867" s="180" t="s">
        <v>199</v>
      </c>
    </row>
    <row r="868" spans="1:65" s="13" customFormat="1" ht="10.199999999999999">
      <c r="B868" s="172"/>
      <c r="D868" s="163" t="s">
        <v>336</v>
      </c>
      <c r="E868" s="173" t="s">
        <v>1</v>
      </c>
      <c r="F868" s="174" t="s">
        <v>476</v>
      </c>
      <c r="H868" s="173" t="s">
        <v>1</v>
      </c>
      <c r="I868" s="175"/>
      <c r="L868" s="172"/>
      <c r="M868" s="176"/>
      <c r="N868" s="177"/>
      <c r="O868" s="177"/>
      <c r="P868" s="177"/>
      <c r="Q868" s="177"/>
      <c r="R868" s="177"/>
      <c r="S868" s="177"/>
      <c r="T868" s="178"/>
      <c r="AT868" s="173" t="s">
        <v>336</v>
      </c>
      <c r="AU868" s="173" t="s">
        <v>90</v>
      </c>
      <c r="AV868" s="13" t="s">
        <v>88</v>
      </c>
      <c r="AW868" s="13" t="s">
        <v>36</v>
      </c>
      <c r="AX868" s="13" t="s">
        <v>81</v>
      </c>
      <c r="AY868" s="173" t="s">
        <v>199</v>
      </c>
    </row>
    <row r="869" spans="1:65" s="14" customFormat="1" ht="10.199999999999999">
      <c r="B869" s="179"/>
      <c r="D869" s="163" t="s">
        <v>336</v>
      </c>
      <c r="E869" s="180" t="s">
        <v>1</v>
      </c>
      <c r="F869" s="181" t="s">
        <v>1105</v>
      </c>
      <c r="H869" s="182">
        <v>7.65</v>
      </c>
      <c r="I869" s="183"/>
      <c r="L869" s="179"/>
      <c r="M869" s="184"/>
      <c r="N869" s="185"/>
      <c r="O869" s="185"/>
      <c r="P869" s="185"/>
      <c r="Q869" s="185"/>
      <c r="R869" s="185"/>
      <c r="S869" s="185"/>
      <c r="T869" s="186"/>
      <c r="AT869" s="180" t="s">
        <v>336</v>
      </c>
      <c r="AU869" s="180" t="s">
        <v>90</v>
      </c>
      <c r="AV869" s="14" t="s">
        <v>90</v>
      </c>
      <c r="AW869" s="14" t="s">
        <v>36</v>
      </c>
      <c r="AX869" s="14" t="s">
        <v>81</v>
      </c>
      <c r="AY869" s="180" t="s">
        <v>199</v>
      </c>
    </row>
    <row r="870" spans="1:65" s="13" customFormat="1" ht="10.199999999999999">
      <c r="B870" s="172"/>
      <c r="D870" s="163" t="s">
        <v>336</v>
      </c>
      <c r="E870" s="173" t="s">
        <v>1</v>
      </c>
      <c r="F870" s="174" t="s">
        <v>583</v>
      </c>
      <c r="H870" s="173" t="s">
        <v>1</v>
      </c>
      <c r="I870" s="175"/>
      <c r="L870" s="172"/>
      <c r="M870" s="176"/>
      <c r="N870" s="177"/>
      <c r="O870" s="177"/>
      <c r="P870" s="177"/>
      <c r="Q870" s="177"/>
      <c r="R870" s="177"/>
      <c r="S870" s="177"/>
      <c r="T870" s="178"/>
      <c r="AT870" s="173" t="s">
        <v>336</v>
      </c>
      <c r="AU870" s="173" t="s">
        <v>90</v>
      </c>
      <c r="AV870" s="13" t="s">
        <v>88</v>
      </c>
      <c r="AW870" s="13" t="s">
        <v>36</v>
      </c>
      <c r="AX870" s="13" t="s">
        <v>81</v>
      </c>
      <c r="AY870" s="173" t="s">
        <v>199</v>
      </c>
    </row>
    <row r="871" spans="1:65" s="14" customFormat="1" ht="10.199999999999999">
      <c r="B871" s="179"/>
      <c r="D871" s="163" t="s">
        <v>336</v>
      </c>
      <c r="E871" s="180" t="s">
        <v>1</v>
      </c>
      <c r="F871" s="181" t="s">
        <v>1106</v>
      </c>
      <c r="H871" s="182">
        <v>16.829999999999998</v>
      </c>
      <c r="I871" s="183"/>
      <c r="L871" s="179"/>
      <c r="M871" s="184"/>
      <c r="N871" s="185"/>
      <c r="O871" s="185"/>
      <c r="P871" s="185"/>
      <c r="Q871" s="185"/>
      <c r="R871" s="185"/>
      <c r="S871" s="185"/>
      <c r="T871" s="186"/>
      <c r="AT871" s="180" t="s">
        <v>336</v>
      </c>
      <c r="AU871" s="180" t="s">
        <v>90</v>
      </c>
      <c r="AV871" s="14" t="s">
        <v>90</v>
      </c>
      <c r="AW871" s="14" t="s">
        <v>36</v>
      </c>
      <c r="AX871" s="14" t="s">
        <v>81</v>
      </c>
      <c r="AY871" s="180" t="s">
        <v>199</v>
      </c>
    </row>
    <row r="872" spans="1:65" s="13" customFormat="1" ht="10.199999999999999">
      <c r="B872" s="172"/>
      <c r="D872" s="163" t="s">
        <v>336</v>
      </c>
      <c r="E872" s="173" t="s">
        <v>1</v>
      </c>
      <c r="F872" s="174" t="s">
        <v>559</v>
      </c>
      <c r="H872" s="173" t="s">
        <v>1</v>
      </c>
      <c r="I872" s="175"/>
      <c r="L872" s="172"/>
      <c r="M872" s="176"/>
      <c r="N872" s="177"/>
      <c r="O872" s="177"/>
      <c r="P872" s="177"/>
      <c r="Q872" s="177"/>
      <c r="R872" s="177"/>
      <c r="S872" s="177"/>
      <c r="T872" s="178"/>
      <c r="AT872" s="173" t="s">
        <v>336</v>
      </c>
      <c r="AU872" s="173" t="s">
        <v>90</v>
      </c>
      <c r="AV872" s="13" t="s">
        <v>88</v>
      </c>
      <c r="AW872" s="13" t="s">
        <v>36</v>
      </c>
      <c r="AX872" s="13" t="s">
        <v>81</v>
      </c>
      <c r="AY872" s="173" t="s">
        <v>199</v>
      </c>
    </row>
    <row r="873" spans="1:65" s="14" customFormat="1" ht="10.199999999999999">
      <c r="B873" s="179"/>
      <c r="D873" s="163" t="s">
        <v>336</v>
      </c>
      <c r="E873" s="180" t="s">
        <v>1</v>
      </c>
      <c r="F873" s="181" t="s">
        <v>1107</v>
      </c>
      <c r="H873" s="182">
        <v>22.5</v>
      </c>
      <c r="I873" s="183"/>
      <c r="L873" s="179"/>
      <c r="M873" s="184"/>
      <c r="N873" s="185"/>
      <c r="O873" s="185"/>
      <c r="P873" s="185"/>
      <c r="Q873" s="185"/>
      <c r="R873" s="185"/>
      <c r="S873" s="185"/>
      <c r="T873" s="186"/>
      <c r="AT873" s="180" t="s">
        <v>336</v>
      </c>
      <c r="AU873" s="180" t="s">
        <v>90</v>
      </c>
      <c r="AV873" s="14" t="s">
        <v>90</v>
      </c>
      <c r="AW873" s="14" t="s">
        <v>36</v>
      </c>
      <c r="AX873" s="14" t="s">
        <v>81</v>
      </c>
      <c r="AY873" s="180" t="s">
        <v>199</v>
      </c>
    </row>
    <row r="874" spans="1:65" s="15" customFormat="1" ht="10.199999999999999">
      <c r="B874" s="187"/>
      <c r="D874" s="163" t="s">
        <v>336</v>
      </c>
      <c r="E874" s="188" t="s">
        <v>1</v>
      </c>
      <c r="F874" s="189" t="s">
        <v>339</v>
      </c>
      <c r="H874" s="190">
        <v>75.540000000000006</v>
      </c>
      <c r="I874" s="191"/>
      <c r="L874" s="187"/>
      <c r="M874" s="192"/>
      <c r="N874" s="193"/>
      <c r="O874" s="193"/>
      <c r="P874" s="193"/>
      <c r="Q874" s="193"/>
      <c r="R874" s="193"/>
      <c r="S874" s="193"/>
      <c r="T874" s="194"/>
      <c r="AT874" s="188" t="s">
        <v>336</v>
      </c>
      <c r="AU874" s="188" t="s">
        <v>90</v>
      </c>
      <c r="AV874" s="15" t="s">
        <v>198</v>
      </c>
      <c r="AW874" s="15" t="s">
        <v>36</v>
      </c>
      <c r="AX874" s="15" t="s">
        <v>88</v>
      </c>
      <c r="AY874" s="188" t="s">
        <v>199</v>
      </c>
    </row>
    <row r="875" spans="1:65" s="12" customFormat="1" ht="22.8" customHeight="1">
      <c r="B875" s="136"/>
      <c r="D875" s="137" t="s">
        <v>80</v>
      </c>
      <c r="E875" s="147" t="s">
        <v>1108</v>
      </c>
      <c r="F875" s="147" t="s">
        <v>1109</v>
      </c>
      <c r="I875" s="139"/>
      <c r="J875" s="148">
        <f>BK875</f>
        <v>0</v>
      </c>
      <c r="L875" s="136"/>
      <c r="M875" s="141"/>
      <c r="N875" s="142"/>
      <c r="O875" s="142"/>
      <c r="P875" s="143">
        <f>SUM(P876:P912)</f>
        <v>0</v>
      </c>
      <c r="Q875" s="142"/>
      <c r="R875" s="143">
        <f>SUM(R876:R912)</f>
        <v>0</v>
      </c>
      <c r="S875" s="142"/>
      <c r="T875" s="144">
        <f>SUM(T876:T912)</f>
        <v>3.6123263999999997</v>
      </c>
      <c r="AR875" s="137" t="s">
        <v>90</v>
      </c>
      <c r="AT875" s="145" t="s">
        <v>80</v>
      </c>
      <c r="AU875" s="145" t="s">
        <v>88</v>
      </c>
      <c r="AY875" s="137" t="s">
        <v>199</v>
      </c>
      <c r="BK875" s="146">
        <f>SUM(BK876:BK912)</f>
        <v>0</v>
      </c>
    </row>
    <row r="876" spans="1:65" s="2" customFormat="1" ht="24.15" customHeight="1">
      <c r="A876" s="33"/>
      <c r="B876" s="149"/>
      <c r="C876" s="150" t="s">
        <v>1110</v>
      </c>
      <c r="D876" s="150" t="s">
        <v>202</v>
      </c>
      <c r="E876" s="151" t="s">
        <v>1111</v>
      </c>
      <c r="F876" s="152" t="s">
        <v>1112</v>
      </c>
      <c r="G876" s="153" t="s">
        <v>332</v>
      </c>
      <c r="H876" s="154">
        <v>1801.85</v>
      </c>
      <c r="I876" s="155"/>
      <c r="J876" s="156">
        <f>ROUND(I876*H876,2)</f>
        <v>0</v>
      </c>
      <c r="K876" s="152" t="s">
        <v>333</v>
      </c>
      <c r="L876" s="34"/>
      <c r="M876" s="157" t="s">
        <v>1</v>
      </c>
      <c r="N876" s="158" t="s">
        <v>46</v>
      </c>
      <c r="O876" s="59"/>
      <c r="P876" s="159">
        <f>O876*H876</f>
        <v>0</v>
      </c>
      <c r="Q876" s="159">
        <v>0</v>
      </c>
      <c r="R876" s="159">
        <f>Q876*H876</f>
        <v>0</v>
      </c>
      <c r="S876" s="159">
        <v>1.4E-3</v>
      </c>
      <c r="T876" s="160">
        <f>S876*H876</f>
        <v>2.5225899999999997</v>
      </c>
      <c r="U876" s="33"/>
      <c r="V876" s="33"/>
      <c r="W876" s="33"/>
      <c r="X876" s="33"/>
      <c r="Y876" s="33"/>
      <c r="Z876" s="33"/>
      <c r="AA876" s="33"/>
      <c r="AB876" s="33"/>
      <c r="AC876" s="33"/>
      <c r="AD876" s="33"/>
      <c r="AE876" s="33"/>
      <c r="AR876" s="161" t="s">
        <v>276</v>
      </c>
      <c r="AT876" s="161" t="s">
        <v>202</v>
      </c>
      <c r="AU876" s="161" t="s">
        <v>90</v>
      </c>
      <c r="AY876" s="18" t="s">
        <v>199</v>
      </c>
      <c r="BE876" s="162">
        <f>IF(N876="základní",J876,0)</f>
        <v>0</v>
      </c>
      <c r="BF876" s="162">
        <f>IF(N876="snížená",J876,0)</f>
        <v>0</v>
      </c>
      <c r="BG876" s="162">
        <f>IF(N876="zákl. přenesená",J876,0)</f>
        <v>0</v>
      </c>
      <c r="BH876" s="162">
        <f>IF(N876="sníž. přenesená",J876,0)</f>
        <v>0</v>
      </c>
      <c r="BI876" s="162">
        <f>IF(N876="nulová",J876,0)</f>
        <v>0</v>
      </c>
      <c r="BJ876" s="18" t="s">
        <v>88</v>
      </c>
      <c r="BK876" s="162">
        <f>ROUND(I876*H876,2)</f>
        <v>0</v>
      </c>
      <c r="BL876" s="18" t="s">
        <v>276</v>
      </c>
      <c r="BM876" s="161" t="s">
        <v>1113</v>
      </c>
    </row>
    <row r="877" spans="1:65" s="2" customFormat="1" ht="28.8">
      <c r="A877" s="33"/>
      <c r="B877" s="34"/>
      <c r="C877" s="33"/>
      <c r="D877" s="163" t="s">
        <v>207</v>
      </c>
      <c r="E877" s="33"/>
      <c r="F877" s="164" t="s">
        <v>1114</v>
      </c>
      <c r="G877" s="33"/>
      <c r="H877" s="33"/>
      <c r="I877" s="165"/>
      <c r="J877" s="33"/>
      <c r="K877" s="33"/>
      <c r="L877" s="34"/>
      <c r="M877" s="166"/>
      <c r="N877" s="167"/>
      <c r="O877" s="59"/>
      <c r="P877" s="59"/>
      <c r="Q877" s="59"/>
      <c r="R877" s="59"/>
      <c r="S877" s="59"/>
      <c r="T877" s="60"/>
      <c r="U877" s="33"/>
      <c r="V877" s="33"/>
      <c r="W877" s="33"/>
      <c r="X877" s="33"/>
      <c r="Y877" s="33"/>
      <c r="Z877" s="33"/>
      <c r="AA877" s="33"/>
      <c r="AB877" s="33"/>
      <c r="AC877" s="33"/>
      <c r="AD877" s="33"/>
      <c r="AE877" s="33"/>
      <c r="AT877" s="18" t="s">
        <v>207</v>
      </c>
      <c r="AU877" s="18" t="s">
        <v>90</v>
      </c>
    </row>
    <row r="878" spans="1:65" s="13" customFormat="1" ht="10.199999999999999">
      <c r="B878" s="172"/>
      <c r="D878" s="163" t="s">
        <v>336</v>
      </c>
      <c r="E878" s="173" t="s">
        <v>1</v>
      </c>
      <c r="F878" s="174" t="s">
        <v>1115</v>
      </c>
      <c r="H878" s="173" t="s">
        <v>1</v>
      </c>
      <c r="I878" s="175"/>
      <c r="L878" s="172"/>
      <c r="M878" s="176"/>
      <c r="N878" s="177"/>
      <c r="O878" s="177"/>
      <c r="P878" s="177"/>
      <c r="Q878" s="177"/>
      <c r="R878" s="177"/>
      <c r="S878" s="177"/>
      <c r="T878" s="178"/>
      <c r="AT878" s="173" t="s">
        <v>336</v>
      </c>
      <c r="AU878" s="173" t="s">
        <v>90</v>
      </c>
      <c r="AV878" s="13" t="s">
        <v>88</v>
      </c>
      <c r="AW878" s="13" t="s">
        <v>36</v>
      </c>
      <c r="AX878" s="13" t="s">
        <v>81</v>
      </c>
      <c r="AY878" s="173" t="s">
        <v>199</v>
      </c>
    </row>
    <row r="879" spans="1:65" s="14" customFormat="1" ht="10.199999999999999">
      <c r="B879" s="179"/>
      <c r="D879" s="163" t="s">
        <v>336</v>
      </c>
      <c r="E879" s="180" t="s">
        <v>1</v>
      </c>
      <c r="F879" s="181" t="s">
        <v>1116</v>
      </c>
      <c r="H879" s="182">
        <v>55.88</v>
      </c>
      <c r="I879" s="183"/>
      <c r="L879" s="179"/>
      <c r="M879" s="184"/>
      <c r="N879" s="185"/>
      <c r="O879" s="185"/>
      <c r="P879" s="185"/>
      <c r="Q879" s="185"/>
      <c r="R879" s="185"/>
      <c r="S879" s="185"/>
      <c r="T879" s="186"/>
      <c r="AT879" s="180" t="s">
        <v>336</v>
      </c>
      <c r="AU879" s="180" t="s">
        <v>90</v>
      </c>
      <c r="AV879" s="14" t="s">
        <v>90</v>
      </c>
      <c r="AW879" s="14" t="s">
        <v>36</v>
      </c>
      <c r="AX879" s="14" t="s">
        <v>81</v>
      </c>
      <c r="AY879" s="180" t="s">
        <v>199</v>
      </c>
    </row>
    <row r="880" spans="1:65" s="13" customFormat="1" ht="10.199999999999999">
      <c r="B880" s="172"/>
      <c r="D880" s="163" t="s">
        <v>336</v>
      </c>
      <c r="E880" s="173" t="s">
        <v>1</v>
      </c>
      <c r="F880" s="174" t="s">
        <v>1117</v>
      </c>
      <c r="H880" s="173" t="s">
        <v>1</v>
      </c>
      <c r="I880" s="175"/>
      <c r="L880" s="172"/>
      <c r="M880" s="176"/>
      <c r="N880" s="177"/>
      <c r="O880" s="177"/>
      <c r="P880" s="177"/>
      <c r="Q880" s="177"/>
      <c r="R880" s="177"/>
      <c r="S880" s="177"/>
      <c r="T880" s="178"/>
      <c r="AT880" s="173" t="s">
        <v>336</v>
      </c>
      <c r="AU880" s="173" t="s">
        <v>90</v>
      </c>
      <c r="AV880" s="13" t="s">
        <v>88</v>
      </c>
      <c r="AW880" s="13" t="s">
        <v>36</v>
      </c>
      <c r="AX880" s="13" t="s">
        <v>81</v>
      </c>
      <c r="AY880" s="173" t="s">
        <v>199</v>
      </c>
    </row>
    <row r="881" spans="2:51" s="14" customFormat="1" ht="10.199999999999999">
      <c r="B881" s="179"/>
      <c r="D881" s="163" t="s">
        <v>336</v>
      </c>
      <c r="E881" s="180" t="s">
        <v>1</v>
      </c>
      <c r="F881" s="181" t="s">
        <v>1118</v>
      </c>
      <c r="H881" s="182">
        <v>275.39999999999998</v>
      </c>
      <c r="I881" s="183"/>
      <c r="L881" s="179"/>
      <c r="M881" s="184"/>
      <c r="N881" s="185"/>
      <c r="O881" s="185"/>
      <c r="P881" s="185"/>
      <c r="Q881" s="185"/>
      <c r="R881" s="185"/>
      <c r="S881" s="185"/>
      <c r="T881" s="186"/>
      <c r="AT881" s="180" t="s">
        <v>336</v>
      </c>
      <c r="AU881" s="180" t="s">
        <v>90</v>
      </c>
      <c r="AV881" s="14" t="s">
        <v>90</v>
      </c>
      <c r="AW881" s="14" t="s">
        <v>36</v>
      </c>
      <c r="AX881" s="14" t="s">
        <v>81</v>
      </c>
      <c r="AY881" s="180" t="s">
        <v>199</v>
      </c>
    </row>
    <row r="882" spans="2:51" s="13" customFormat="1" ht="10.199999999999999">
      <c r="B882" s="172"/>
      <c r="D882" s="163" t="s">
        <v>336</v>
      </c>
      <c r="E882" s="173" t="s">
        <v>1</v>
      </c>
      <c r="F882" s="174" t="s">
        <v>1119</v>
      </c>
      <c r="H882" s="173" t="s">
        <v>1</v>
      </c>
      <c r="I882" s="175"/>
      <c r="L882" s="172"/>
      <c r="M882" s="176"/>
      <c r="N882" s="177"/>
      <c r="O882" s="177"/>
      <c r="P882" s="177"/>
      <c r="Q882" s="177"/>
      <c r="R882" s="177"/>
      <c r="S882" s="177"/>
      <c r="T882" s="178"/>
      <c r="AT882" s="173" t="s">
        <v>336</v>
      </c>
      <c r="AU882" s="173" t="s">
        <v>90</v>
      </c>
      <c r="AV882" s="13" t="s">
        <v>88</v>
      </c>
      <c r="AW882" s="13" t="s">
        <v>36</v>
      </c>
      <c r="AX882" s="13" t="s">
        <v>81</v>
      </c>
      <c r="AY882" s="173" t="s">
        <v>199</v>
      </c>
    </row>
    <row r="883" spans="2:51" s="14" customFormat="1" ht="10.199999999999999">
      <c r="B883" s="179"/>
      <c r="D883" s="163" t="s">
        <v>336</v>
      </c>
      <c r="E883" s="180" t="s">
        <v>1</v>
      </c>
      <c r="F883" s="181" t="s">
        <v>1120</v>
      </c>
      <c r="H883" s="182">
        <v>105.75</v>
      </c>
      <c r="I883" s="183"/>
      <c r="L883" s="179"/>
      <c r="M883" s="184"/>
      <c r="N883" s="185"/>
      <c r="O883" s="185"/>
      <c r="P883" s="185"/>
      <c r="Q883" s="185"/>
      <c r="R883" s="185"/>
      <c r="S883" s="185"/>
      <c r="T883" s="186"/>
      <c r="AT883" s="180" t="s">
        <v>336</v>
      </c>
      <c r="AU883" s="180" t="s">
        <v>90</v>
      </c>
      <c r="AV883" s="14" t="s">
        <v>90</v>
      </c>
      <c r="AW883" s="14" t="s">
        <v>36</v>
      </c>
      <c r="AX883" s="14" t="s">
        <v>81</v>
      </c>
      <c r="AY883" s="180" t="s">
        <v>199</v>
      </c>
    </row>
    <row r="884" spans="2:51" s="13" customFormat="1" ht="10.199999999999999">
      <c r="B884" s="172"/>
      <c r="D884" s="163" t="s">
        <v>336</v>
      </c>
      <c r="E884" s="173" t="s">
        <v>1</v>
      </c>
      <c r="F884" s="174" t="s">
        <v>1121</v>
      </c>
      <c r="H884" s="173" t="s">
        <v>1</v>
      </c>
      <c r="I884" s="175"/>
      <c r="L884" s="172"/>
      <c r="M884" s="176"/>
      <c r="N884" s="177"/>
      <c r="O884" s="177"/>
      <c r="P884" s="177"/>
      <c r="Q884" s="177"/>
      <c r="R884" s="177"/>
      <c r="S884" s="177"/>
      <c r="T884" s="178"/>
      <c r="AT884" s="173" t="s">
        <v>336</v>
      </c>
      <c r="AU884" s="173" t="s">
        <v>90</v>
      </c>
      <c r="AV884" s="13" t="s">
        <v>88</v>
      </c>
      <c r="AW884" s="13" t="s">
        <v>36</v>
      </c>
      <c r="AX884" s="13" t="s">
        <v>81</v>
      </c>
      <c r="AY884" s="173" t="s">
        <v>199</v>
      </c>
    </row>
    <row r="885" spans="2:51" s="14" customFormat="1" ht="10.199999999999999">
      <c r="B885" s="179"/>
      <c r="D885" s="163" t="s">
        <v>336</v>
      </c>
      <c r="E885" s="180" t="s">
        <v>1</v>
      </c>
      <c r="F885" s="181" t="s">
        <v>1122</v>
      </c>
      <c r="H885" s="182">
        <v>87</v>
      </c>
      <c r="I885" s="183"/>
      <c r="L885" s="179"/>
      <c r="M885" s="184"/>
      <c r="N885" s="185"/>
      <c r="O885" s="185"/>
      <c r="P885" s="185"/>
      <c r="Q885" s="185"/>
      <c r="R885" s="185"/>
      <c r="S885" s="185"/>
      <c r="T885" s="186"/>
      <c r="AT885" s="180" t="s">
        <v>336</v>
      </c>
      <c r="AU885" s="180" t="s">
        <v>90</v>
      </c>
      <c r="AV885" s="14" t="s">
        <v>90</v>
      </c>
      <c r="AW885" s="14" t="s">
        <v>36</v>
      </c>
      <c r="AX885" s="14" t="s">
        <v>81</v>
      </c>
      <c r="AY885" s="180" t="s">
        <v>199</v>
      </c>
    </row>
    <row r="886" spans="2:51" s="13" customFormat="1" ht="10.199999999999999">
      <c r="B886" s="172"/>
      <c r="D886" s="163" t="s">
        <v>336</v>
      </c>
      <c r="E886" s="173" t="s">
        <v>1</v>
      </c>
      <c r="F886" s="174" t="s">
        <v>553</v>
      </c>
      <c r="H886" s="173" t="s">
        <v>1</v>
      </c>
      <c r="I886" s="175"/>
      <c r="L886" s="172"/>
      <c r="M886" s="176"/>
      <c r="N886" s="177"/>
      <c r="O886" s="177"/>
      <c r="P886" s="177"/>
      <c r="Q886" s="177"/>
      <c r="R886" s="177"/>
      <c r="S886" s="177"/>
      <c r="T886" s="178"/>
      <c r="AT886" s="173" t="s">
        <v>336</v>
      </c>
      <c r="AU886" s="173" t="s">
        <v>90</v>
      </c>
      <c r="AV886" s="13" t="s">
        <v>88</v>
      </c>
      <c r="AW886" s="13" t="s">
        <v>36</v>
      </c>
      <c r="AX886" s="13" t="s">
        <v>81</v>
      </c>
      <c r="AY886" s="173" t="s">
        <v>199</v>
      </c>
    </row>
    <row r="887" spans="2:51" s="14" customFormat="1" ht="10.199999999999999">
      <c r="B887" s="179"/>
      <c r="D887" s="163" t="s">
        <v>336</v>
      </c>
      <c r="E887" s="180" t="s">
        <v>1</v>
      </c>
      <c r="F887" s="181" t="s">
        <v>1123</v>
      </c>
      <c r="H887" s="182">
        <v>70.650000000000006</v>
      </c>
      <c r="I887" s="183"/>
      <c r="L887" s="179"/>
      <c r="M887" s="184"/>
      <c r="N887" s="185"/>
      <c r="O887" s="185"/>
      <c r="P887" s="185"/>
      <c r="Q887" s="185"/>
      <c r="R887" s="185"/>
      <c r="S887" s="185"/>
      <c r="T887" s="186"/>
      <c r="AT887" s="180" t="s">
        <v>336</v>
      </c>
      <c r="AU887" s="180" t="s">
        <v>90</v>
      </c>
      <c r="AV887" s="14" t="s">
        <v>90</v>
      </c>
      <c r="AW887" s="14" t="s">
        <v>36</v>
      </c>
      <c r="AX887" s="14" t="s">
        <v>81</v>
      </c>
      <c r="AY887" s="180" t="s">
        <v>199</v>
      </c>
    </row>
    <row r="888" spans="2:51" s="13" customFormat="1" ht="10.199999999999999">
      <c r="B888" s="172"/>
      <c r="D888" s="163" t="s">
        <v>336</v>
      </c>
      <c r="E888" s="173" t="s">
        <v>1</v>
      </c>
      <c r="F888" s="174" t="s">
        <v>476</v>
      </c>
      <c r="H888" s="173" t="s">
        <v>1</v>
      </c>
      <c r="I888" s="175"/>
      <c r="L888" s="172"/>
      <c r="M888" s="176"/>
      <c r="N888" s="177"/>
      <c r="O888" s="177"/>
      <c r="P888" s="177"/>
      <c r="Q888" s="177"/>
      <c r="R888" s="177"/>
      <c r="S888" s="177"/>
      <c r="T888" s="178"/>
      <c r="AT888" s="173" t="s">
        <v>336</v>
      </c>
      <c r="AU888" s="173" t="s">
        <v>90</v>
      </c>
      <c r="AV888" s="13" t="s">
        <v>88</v>
      </c>
      <c r="AW888" s="13" t="s">
        <v>36</v>
      </c>
      <c r="AX888" s="13" t="s">
        <v>81</v>
      </c>
      <c r="AY888" s="173" t="s">
        <v>199</v>
      </c>
    </row>
    <row r="889" spans="2:51" s="14" customFormat="1" ht="10.199999999999999">
      <c r="B889" s="179"/>
      <c r="D889" s="163" t="s">
        <v>336</v>
      </c>
      <c r="E889" s="180" t="s">
        <v>1</v>
      </c>
      <c r="F889" s="181" t="s">
        <v>1124</v>
      </c>
      <c r="H889" s="182">
        <v>144.44</v>
      </c>
      <c r="I889" s="183"/>
      <c r="L889" s="179"/>
      <c r="M889" s="184"/>
      <c r="N889" s="185"/>
      <c r="O889" s="185"/>
      <c r="P889" s="185"/>
      <c r="Q889" s="185"/>
      <c r="R889" s="185"/>
      <c r="S889" s="185"/>
      <c r="T889" s="186"/>
      <c r="AT889" s="180" t="s">
        <v>336</v>
      </c>
      <c r="AU889" s="180" t="s">
        <v>90</v>
      </c>
      <c r="AV889" s="14" t="s">
        <v>90</v>
      </c>
      <c r="AW889" s="14" t="s">
        <v>36</v>
      </c>
      <c r="AX889" s="14" t="s">
        <v>81</v>
      </c>
      <c r="AY889" s="180" t="s">
        <v>199</v>
      </c>
    </row>
    <row r="890" spans="2:51" s="13" customFormat="1" ht="10.199999999999999">
      <c r="B890" s="172"/>
      <c r="D890" s="163" t="s">
        <v>336</v>
      </c>
      <c r="E890" s="173" t="s">
        <v>1</v>
      </c>
      <c r="F890" s="174" t="s">
        <v>781</v>
      </c>
      <c r="H890" s="173" t="s">
        <v>1</v>
      </c>
      <c r="I890" s="175"/>
      <c r="L890" s="172"/>
      <c r="M890" s="176"/>
      <c r="N890" s="177"/>
      <c r="O890" s="177"/>
      <c r="P890" s="177"/>
      <c r="Q890" s="177"/>
      <c r="R890" s="177"/>
      <c r="S890" s="177"/>
      <c r="T890" s="178"/>
      <c r="AT890" s="173" t="s">
        <v>336</v>
      </c>
      <c r="AU890" s="173" t="s">
        <v>90</v>
      </c>
      <c r="AV890" s="13" t="s">
        <v>88</v>
      </c>
      <c r="AW890" s="13" t="s">
        <v>36</v>
      </c>
      <c r="AX890" s="13" t="s">
        <v>81</v>
      </c>
      <c r="AY890" s="173" t="s">
        <v>199</v>
      </c>
    </row>
    <row r="891" spans="2:51" s="14" customFormat="1" ht="10.199999999999999">
      <c r="B891" s="179"/>
      <c r="D891" s="163" t="s">
        <v>336</v>
      </c>
      <c r="E891" s="180" t="s">
        <v>1</v>
      </c>
      <c r="F891" s="181" t="s">
        <v>1125</v>
      </c>
      <c r="H891" s="182">
        <v>137.55000000000001</v>
      </c>
      <c r="I891" s="183"/>
      <c r="L891" s="179"/>
      <c r="M891" s="184"/>
      <c r="N891" s="185"/>
      <c r="O891" s="185"/>
      <c r="P891" s="185"/>
      <c r="Q891" s="185"/>
      <c r="R891" s="185"/>
      <c r="S891" s="185"/>
      <c r="T891" s="186"/>
      <c r="AT891" s="180" t="s">
        <v>336</v>
      </c>
      <c r="AU891" s="180" t="s">
        <v>90</v>
      </c>
      <c r="AV891" s="14" t="s">
        <v>90</v>
      </c>
      <c r="AW891" s="14" t="s">
        <v>36</v>
      </c>
      <c r="AX891" s="14" t="s">
        <v>81</v>
      </c>
      <c r="AY891" s="180" t="s">
        <v>199</v>
      </c>
    </row>
    <row r="892" spans="2:51" s="13" customFormat="1" ht="10.199999999999999">
      <c r="B892" s="172"/>
      <c r="D892" s="163" t="s">
        <v>336</v>
      </c>
      <c r="E892" s="173" t="s">
        <v>1</v>
      </c>
      <c r="F892" s="174" t="s">
        <v>944</v>
      </c>
      <c r="H892" s="173" t="s">
        <v>1</v>
      </c>
      <c r="I892" s="175"/>
      <c r="L892" s="172"/>
      <c r="M892" s="176"/>
      <c r="N892" s="177"/>
      <c r="O892" s="177"/>
      <c r="P892" s="177"/>
      <c r="Q892" s="177"/>
      <c r="R892" s="177"/>
      <c r="S892" s="177"/>
      <c r="T892" s="178"/>
      <c r="AT892" s="173" t="s">
        <v>336</v>
      </c>
      <c r="AU892" s="173" t="s">
        <v>90</v>
      </c>
      <c r="AV892" s="13" t="s">
        <v>88</v>
      </c>
      <c r="AW892" s="13" t="s">
        <v>36</v>
      </c>
      <c r="AX892" s="13" t="s">
        <v>81</v>
      </c>
      <c r="AY892" s="173" t="s">
        <v>199</v>
      </c>
    </row>
    <row r="893" spans="2:51" s="14" customFormat="1" ht="10.199999999999999">
      <c r="B893" s="179"/>
      <c r="D893" s="163" t="s">
        <v>336</v>
      </c>
      <c r="E893" s="180" t="s">
        <v>1</v>
      </c>
      <c r="F893" s="181" t="s">
        <v>1126</v>
      </c>
      <c r="H893" s="182">
        <v>24.254999999999999</v>
      </c>
      <c r="I893" s="183"/>
      <c r="L893" s="179"/>
      <c r="M893" s="184"/>
      <c r="N893" s="185"/>
      <c r="O893" s="185"/>
      <c r="P893" s="185"/>
      <c r="Q893" s="185"/>
      <c r="R893" s="185"/>
      <c r="S893" s="185"/>
      <c r="T893" s="186"/>
      <c r="AT893" s="180" t="s">
        <v>336</v>
      </c>
      <c r="AU893" s="180" t="s">
        <v>90</v>
      </c>
      <c r="AV893" s="14" t="s">
        <v>90</v>
      </c>
      <c r="AW893" s="14" t="s">
        <v>36</v>
      </c>
      <c r="AX893" s="14" t="s">
        <v>81</v>
      </c>
      <c r="AY893" s="180" t="s">
        <v>199</v>
      </c>
    </row>
    <row r="894" spans="2:51" s="16" customFormat="1" ht="10.199999999999999">
      <c r="B894" s="205"/>
      <c r="D894" s="163" t="s">
        <v>336</v>
      </c>
      <c r="E894" s="206" t="s">
        <v>1</v>
      </c>
      <c r="F894" s="207" t="s">
        <v>1127</v>
      </c>
      <c r="H894" s="208">
        <v>900.92499999999995</v>
      </c>
      <c r="I894" s="209"/>
      <c r="L894" s="205"/>
      <c r="M894" s="210"/>
      <c r="N894" s="211"/>
      <c r="O894" s="211"/>
      <c r="P894" s="211"/>
      <c r="Q894" s="211"/>
      <c r="R894" s="211"/>
      <c r="S894" s="211"/>
      <c r="T894" s="212"/>
      <c r="AT894" s="206" t="s">
        <v>336</v>
      </c>
      <c r="AU894" s="206" t="s">
        <v>90</v>
      </c>
      <c r="AV894" s="16" t="s">
        <v>213</v>
      </c>
      <c r="AW894" s="16" t="s">
        <v>36</v>
      </c>
      <c r="AX894" s="16" t="s">
        <v>81</v>
      </c>
      <c r="AY894" s="206" t="s">
        <v>199</v>
      </c>
    </row>
    <row r="895" spans="2:51" s="14" customFormat="1" ht="10.199999999999999">
      <c r="B895" s="179"/>
      <c r="D895" s="163" t="s">
        <v>336</v>
      </c>
      <c r="E895" s="180" t="s">
        <v>1</v>
      </c>
      <c r="F895" s="181" t="s">
        <v>1128</v>
      </c>
      <c r="H895" s="182">
        <v>900.92499999999995</v>
      </c>
      <c r="I895" s="183"/>
      <c r="L895" s="179"/>
      <c r="M895" s="184"/>
      <c r="N895" s="185"/>
      <c r="O895" s="185"/>
      <c r="P895" s="185"/>
      <c r="Q895" s="185"/>
      <c r="R895" s="185"/>
      <c r="S895" s="185"/>
      <c r="T895" s="186"/>
      <c r="AT895" s="180" t="s">
        <v>336</v>
      </c>
      <c r="AU895" s="180" t="s">
        <v>90</v>
      </c>
      <c r="AV895" s="14" t="s">
        <v>90</v>
      </c>
      <c r="AW895" s="14" t="s">
        <v>36</v>
      </c>
      <c r="AX895" s="14" t="s">
        <v>81</v>
      </c>
      <c r="AY895" s="180" t="s">
        <v>199</v>
      </c>
    </row>
    <row r="896" spans="2:51" s="15" customFormat="1" ht="10.199999999999999">
      <c r="B896" s="187"/>
      <c r="D896" s="163" t="s">
        <v>336</v>
      </c>
      <c r="E896" s="188" t="s">
        <v>1</v>
      </c>
      <c r="F896" s="189" t="s">
        <v>339</v>
      </c>
      <c r="H896" s="190">
        <v>1801.85</v>
      </c>
      <c r="I896" s="191"/>
      <c r="L896" s="187"/>
      <c r="M896" s="192"/>
      <c r="N896" s="193"/>
      <c r="O896" s="193"/>
      <c r="P896" s="193"/>
      <c r="Q896" s="193"/>
      <c r="R896" s="193"/>
      <c r="S896" s="193"/>
      <c r="T896" s="194"/>
      <c r="AT896" s="188" t="s">
        <v>336</v>
      </c>
      <c r="AU896" s="188" t="s">
        <v>90</v>
      </c>
      <c r="AV896" s="15" t="s">
        <v>198</v>
      </c>
      <c r="AW896" s="15" t="s">
        <v>36</v>
      </c>
      <c r="AX896" s="15" t="s">
        <v>88</v>
      </c>
      <c r="AY896" s="188" t="s">
        <v>199</v>
      </c>
    </row>
    <row r="897" spans="1:65" s="2" customFormat="1" ht="24.15" customHeight="1">
      <c r="A897" s="33"/>
      <c r="B897" s="149"/>
      <c r="C897" s="150" t="s">
        <v>1129</v>
      </c>
      <c r="D897" s="150" t="s">
        <v>202</v>
      </c>
      <c r="E897" s="151" t="s">
        <v>1130</v>
      </c>
      <c r="F897" s="152" t="s">
        <v>1131</v>
      </c>
      <c r="G897" s="153" t="s">
        <v>332</v>
      </c>
      <c r="H897" s="154">
        <v>767.42</v>
      </c>
      <c r="I897" s="155"/>
      <c r="J897" s="156">
        <f>ROUND(I897*H897,2)</f>
        <v>0</v>
      </c>
      <c r="K897" s="152" t="s">
        <v>333</v>
      </c>
      <c r="L897" s="34"/>
      <c r="M897" s="157" t="s">
        <v>1</v>
      </c>
      <c r="N897" s="158" t="s">
        <v>46</v>
      </c>
      <c r="O897" s="59"/>
      <c r="P897" s="159">
        <f>O897*H897</f>
        <v>0</v>
      </c>
      <c r="Q897" s="159">
        <v>0</v>
      </c>
      <c r="R897" s="159">
        <f>Q897*H897</f>
        <v>0</v>
      </c>
      <c r="S897" s="159">
        <v>1.42E-3</v>
      </c>
      <c r="T897" s="160">
        <f>S897*H897</f>
        <v>1.0897364</v>
      </c>
      <c r="U897" s="33"/>
      <c r="V897" s="33"/>
      <c r="W897" s="33"/>
      <c r="X897" s="33"/>
      <c r="Y897" s="33"/>
      <c r="Z897" s="33"/>
      <c r="AA897" s="33"/>
      <c r="AB897" s="33"/>
      <c r="AC897" s="33"/>
      <c r="AD897" s="33"/>
      <c r="AE897" s="33"/>
      <c r="AR897" s="161" t="s">
        <v>276</v>
      </c>
      <c r="AT897" s="161" t="s">
        <v>202</v>
      </c>
      <c r="AU897" s="161" t="s">
        <v>90</v>
      </c>
      <c r="AY897" s="18" t="s">
        <v>199</v>
      </c>
      <c r="BE897" s="162">
        <f>IF(N897="základní",J897,0)</f>
        <v>0</v>
      </c>
      <c r="BF897" s="162">
        <f>IF(N897="snížená",J897,0)</f>
        <v>0</v>
      </c>
      <c r="BG897" s="162">
        <f>IF(N897="zákl. přenesená",J897,0)</f>
        <v>0</v>
      </c>
      <c r="BH897" s="162">
        <f>IF(N897="sníž. přenesená",J897,0)</f>
        <v>0</v>
      </c>
      <c r="BI897" s="162">
        <f>IF(N897="nulová",J897,0)</f>
        <v>0</v>
      </c>
      <c r="BJ897" s="18" t="s">
        <v>88</v>
      </c>
      <c r="BK897" s="162">
        <f>ROUND(I897*H897,2)</f>
        <v>0</v>
      </c>
      <c r="BL897" s="18" t="s">
        <v>276</v>
      </c>
      <c r="BM897" s="161" t="s">
        <v>1132</v>
      </c>
    </row>
    <row r="898" spans="1:65" s="2" customFormat="1" ht="28.8">
      <c r="A898" s="33"/>
      <c r="B898" s="34"/>
      <c r="C898" s="33"/>
      <c r="D898" s="163" t="s">
        <v>207</v>
      </c>
      <c r="E898" s="33"/>
      <c r="F898" s="164" t="s">
        <v>1133</v>
      </c>
      <c r="G898" s="33"/>
      <c r="H898" s="33"/>
      <c r="I898" s="165"/>
      <c r="J898" s="33"/>
      <c r="K898" s="33"/>
      <c r="L898" s="34"/>
      <c r="M898" s="166"/>
      <c r="N898" s="167"/>
      <c r="O898" s="59"/>
      <c r="P898" s="59"/>
      <c r="Q898" s="59"/>
      <c r="R898" s="59"/>
      <c r="S898" s="59"/>
      <c r="T898" s="60"/>
      <c r="U898" s="33"/>
      <c r="V898" s="33"/>
      <c r="W898" s="33"/>
      <c r="X898" s="33"/>
      <c r="Y898" s="33"/>
      <c r="Z898" s="33"/>
      <c r="AA898" s="33"/>
      <c r="AB898" s="33"/>
      <c r="AC898" s="33"/>
      <c r="AD898" s="33"/>
      <c r="AE898" s="33"/>
      <c r="AT898" s="18" t="s">
        <v>207</v>
      </c>
      <c r="AU898" s="18" t="s">
        <v>90</v>
      </c>
    </row>
    <row r="899" spans="1:65" s="13" customFormat="1" ht="10.199999999999999">
      <c r="B899" s="172"/>
      <c r="D899" s="163" t="s">
        <v>336</v>
      </c>
      <c r="E899" s="173" t="s">
        <v>1</v>
      </c>
      <c r="F899" s="174" t="s">
        <v>1115</v>
      </c>
      <c r="H899" s="173" t="s">
        <v>1</v>
      </c>
      <c r="I899" s="175"/>
      <c r="L899" s="172"/>
      <c r="M899" s="176"/>
      <c r="N899" s="177"/>
      <c r="O899" s="177"/>
      <c r="P899" s="177"/>
      <c r="Q899" s="177"/>
      <c r="R899" s="177"/>
      <c r="S899" s="177"/>
      <c r="T899" s="178"/>
      <c r="AT899" s="173" t="s">
        <v>336</v>
      </c>
      <c r="AU899" s="173" t="s">
        <v>90</v>
      </c>
      <c r="AV899" s="13" t="s">
        <v>88</v>
      </c>
      <c r="AW899" s="13" t="s">
        <v>36</v>
      </c>
      <c r="AX899" s="13" t="s">
        <v>81</v>
      </c>
      <c r="AY899" s="173" t="s">
        <v>199</v>
      </c>
    </row>
    <row r="900" spans="1:65" s="14" customFormat="1" ht="10.199999999999999">
      <c r="B900" s="179"/>
      <c r="D900" s="163" t="s">
        <v>336</v>
      </c>
      <c r="E900" s="180" t="s">
        <v>1</v>
      </c>
      <c r="F900" s="181" t="s">
        <v>1134</v>
      </c>
      <c r="H900" s="182">
        <v>6.16</v>
      </c>
      <c r="I900" s="183"/>
      <c r="L900" s="179"/>
      <c r="M900" s="184"/>
      <c r="N900" s="185"/>
      <c r="O900" s="185"/>
      <c r="P900" s="185"/>
      <c r="Q900" s="185"/>
      <c r="R900" s="185"/>
      <c r="S900" s="185"/>
      <c r="T900" s="186"/>
      <c r="AT900" s="180" t="s">
        <v>336</v>
      </c>
      <c r="AU900" s="180" t="s">
        <v>90</v>
      </c>
      <c r="AV900" s="14" t="s">
        <v>90</v>
      </c>
      <c r="AW900" s="14" t="s">
        <v>36</v>
      </c>
      <c r="AX900" s="14" t="s">
        <v>81</v>
      </c>
      <c r="AY900" s="180" t="s">
        <v>199</v>
      </c>
    </row>
    <row r="901" spans="1:65" s="13" customFormat="1" ht="10.199999999999999">
      <c r="B901" s="172"/>
      <c r="D901" s="163" t="s">
        <v>336</v>
      </c>
      <c r="E901" s="173" t="s">
        <v>1</v>
      </c>
      <c r="F901" s="174" t="s">
        <v>1117</v>
      </c>
      <c r="H901" s="173" t="s">
        <v>1</v>
      </c>
      <c r="I901" s="175"/>
      <c r="L901" s="172"/>
      <c r="M901" s="176"/>
      <c r="N901" s="177"/>
      <c r="O901" s="177"/>
      <c r="P901" s="177"/>
      <c r="Q901" s="177"/>
      <c r="R901" s="177"/>
      <c r="S901" s="177"/>
      <c r="T901" s="178"/>
      <c r="AT901" s="173" t="s">
        <v>336</v>
      </c>
      <c r="AU901" s="173" t="s">
        <v>90</v>
      </c>
      <c r="AV901" s="13" t="s">
        <v>88</v>
      </c>
      <c r="AW901" s="13" t="s">
        <v>36</v>
      </c>
      <c r="AX901" s="13" t="s">
        <v>81</v>
      </c>
      <c r="AY901" s="173" t="s">
        <v>199</v>
      </c>
    </row>
    <row r="902" spans="1:65" s="14" customFormat="1" ht="10.199999999999999">
      <c r="B902" s="179"/>
      <c r="D902" s="163" t="s">
        <v>336</v>
      </c>
      <c r="E902" s="180" t="s">
        <v>1</v>
      </c>
      <c r="F902" s="181" t="s">
        <v>1135</v>
      </c>
      <c r="H902" s="182">
        <v>178.2</v>
      </c>
      <c r="I902" s="183"/>
      <c r="L902" s="179"/>
      <c r="M902" s="184"/>
      <c r="N902" s="185"/>
      <c r="O902" s="185"/>
      <c r="P902" s="185"/>
      <c r="Q902" s="185"/>
      <c r="R902" s="185"/>
      <c r="S902" s="185"/>
      <c r="T902" s="186"/>
      <c r="AT902" s="180" t="s">
        <v>336</v>
      </c>
      <c r="AU902" s="180" t="s">
        <v>90</v>
      </c>
      <c r="AV902" s="14" t="s">
        <v>90</v>
      </c>
      <c r="AW902" s="14" t="s">
        <v>36</v>
      </c>
      <c r="AX902" s="14" t="s">
        <v>81</v>
      </c>
      <c r="AY902" s="180" t="s">
        <v>199</v>
      </c>
    </row>
    <row r="903" spans="1:65" s="14" customFormat="1" ht="10.199999999999999">
      <c r="B903" s="179"/>
      <c r="D903" s="163" t="s">
        <v>336</v>
      </c>
      <c r="E903" s="180" t="s">
        <v>1</v>
      </c>
      <c r="F903" s="181" t="s">
        <v>1136</v>
      </c>
      <c r="H903" s="182">
        <v>74.25</v>
      </c>
      <c r="I903" s="183"/>
      <c r="L903" s="179"/>
      <c r="M903" s="184"/>
      <c r="N903" s="185"/>
      <c r="O903" s="185"/>
      <c r="P903" s="185"/>
      <c r="Q903" s="185"/>
      <c r="R903" s="185"/>
      <c r="S903" s="185"/>
      <c r="T903" s="186"/>
      <c r="AT903" s="180" t="s">
        <v>336</v>
      </c>
      <c r="AU903" s="180" t="s">
        <v>90</v>
      </c>
      <c r="AV903" s="14" t="s">
        <v>90</v>
      </c>
      <c r="AW903" s="14" t="s">
        <v>36</v>
      </c>
      <c r="AX903" s="14" t="s">
        <v>81</v>
      </c>
      <c r="AY903" s="180" t="s">
        <v>199</v>
      </c>
    </row>
    <row r="904" spans="1:65" s="13" customFormat="1" ht="10.199999999999999">
      <c r="B904" s="172"/>
      <c r="D904" s="163" t="s">
        <v>336</v>
      </c>
      <c r="E904" s="173" t="s">
        <v>1</v>
      </c>
      <c r="F904" s="174" t="s">
        <v>1119</v>
      </c>
      <c r="H904" s="173" t="s">
        <v>1</v>
      </c>
      <c r="I904" s="175"/>
      <c r="L904" s="172"/>
      <c r="M904" s="176"/>
      <c r="N904" s="177"/>
      <c r="O904" s="177"/>
      <c r="P904" s="177"/>
      <c r="Q904" s="177"/>
      <c r="R904" s="177"/>
      <c r="S904" s="177"/>
      <c r="T904" s="178"/>
      <c r="AT904" s="173" t="s">
        <v>336</v>
      </c>
      <c r="AU904" s="173" t="s">
        <v>90</v>
      </c>
      <c r="AV904" s="13" t="s">
        <v>88</v>
      </c>
      <c r="AW904" s="13" t="s">
        <v>36</v>
      </c>
      <c r="AX904" s="13" t="s">
        <v>81</v>
      </c>
      <c r="AY904" s="173" t="s">
        <v>199</v>
      </c>
    </row>
    <row r="905" spans="1:65" s="14" customFormat="1" ht="10.199999999999999">
      <c r="B905" s="179"/>
      <c r="D905" s="163" t="s">
        <v>336</v>
      </c>
      <c r="E905" s="180" t="s">
        <v>1</v>
      </c>
      <c r="F905" s="181" t="s">
        <v>1137</v>
      </c>
      <c r="H905" s="182">
        <v>36</v>
      </c>
      <c r="I905" s="183"/>
      <c r="L905" s="179"/>
      <c r="M905" s="184"/>
      <c r="N905" s="185"/>
      <c r="O905" s="185"/>
      <c r="P905" s="185"/>
      <c r="Q905" s="185"/>
      <c r="R905" s="185"/>
      <c r="S905" s="185"/>
      <c r="T905" s="186"/>
      <c r="AT905" s="180" t="s">
        <v>336</v>
      </c>
      <c r="AU905" s="180" t="s">
        <v>90</v>
      </c>
      <c r="AV905" s="14" t="s">
        <v>90</v>
      </c>
      <c r="AW905" s="14" t="s">
        <v>36</v>
      </c>
      <c r="AX905" s="14" t="s">
        <v>81</v>
      </c>
      <c r="AY905" s="180" t="s">
        <v>199</v>
      </c>
    </row>
    <row r="906" spans="1:65" s="13" customFormat="1" ht="10.199999999999999">
      <c r="B906" s="172"/>
      <c r="D906" s="163" t="s">
        <v>336</v>
      </c>
      <c r="E906" s="173" t="s">
        <v>1</v>
      </c>
      <c r="F906" s="174" t="s">
        <v>1121</v>
      </c>
      <c r="H906" s="173" t="s">
        <v>1</v>
      </c>
      <c r="I906" s="175"/>
      <c r="L906" s="172"/>
      <c r="M906" s="176"/>
      <c r="N906" s="177"/>
      <c r="O906" s="177"/>
      <c r="P906" s="177"/>
      <c r="Q906" s="177"/>
      <c r="R906" s="177"/>
      <c r="S906" s="177"/>
      <c r="T906" s="178"/>
      <c r="AT906" s="173" t="s">
        <v>336</v>
      </c>
      <c r="AU906" s="173" t="s">
        <v>90</v>
      </c>
      <c r="AV906" s="13" t="s">
        <v>88</v>
      </c>
      <c r="AW906" s="13" t="s">
        <v>36</v>
      </c>
      <c r="AX906" s="13" t="s">
        <v>81</v>
      </c>
      <c r="AY906" s="173" t="s">
        <v>199</v>
      </c>
    </row>
    <row r="907" spans="1:65" s="14" customFormat="1" ht="10.199999999999999">
      <c r="B907" s="179"/>
      <c r="D907" s="163" t="s">
        <v>336</v>
      </c>
      <c r="E907" s="180" t="s">
        <v>1</v>
      </c>
      <c r="F907" s="181" t="s">
        <v>1138</v>
      </c>
      <c r="H907" s="182">
        <v>19.8</v>
      </c>
      <c r="I907" s="183"/>
      <c r="L907" s="179"/>
      <c r="M907" s="184"/>
      <c r="N907" s="185"/>
      <c r="O907" s="185"/>
      <c r="P907" s="185"/>
      <c r="Q907" s="185"/>
      <c r="R907" s="185"/>
      <c r="S907" s="185"/>
      <c r="T907" s="186"/>
      <c r="AT907" s="180" t="s">
        <v>336</v>
      </c>
      <c r="AU907" s="180" t="s">
        <v>90</v>
      </c>
      <c r="AV907" s="14" t="s">
        <v>90</v>
      </c>
      <c r="AW907" s="14" t="s">
        <v>36</v>
      </c>
      <c r="AX907" s="14" t="s">
        <v>81</v>
      </c>
      <c r="AY907" s="180" t="s">
        <v>199</v>
      </c>
    </row>
    <row r="908" spans="1:65" s="13" customFormat="1" ht="10.199999999999999">
      <c r="B908" s="172"/>
      <c r="D908" s="163" t="s">
        <v>336</v>
      </c>
      <c r="E908" s="173" t="s">
        <v>1</v>
      </c>
      <c r="F908" s="174" t="s">
        <v>781</v>
      </c>
      <c r="H908" s="173" t="s">
        <v>1</v>
      </c>
      <c r="I908" s="175"/>
      <c r="L908" s="172"/>
      <c r="M908" s="176"/>
      <c r="N908" s="177"/>
      <c r="O908" s="177"/>
      <c r="P908" s="177"/>
      <c r="Q908" s="177"/>
      <c r="R908" s="177"/>
      <c r="S908" s="177"/>
      <c r="T908" s="178"/>
      <c r="AT908" s="173" t="s">
        <v>336</v>
      </c>
      <c r="AU908" s="173" t="s">
        <v>90</v>
      </c>
      <c r="AV908" s="13" t="s">
        <v>88</v>
      </c>
      <c r="AW908" s="13" t="s">
        <v>36</v>
      </c>
      <c r="AX908" s="13" t="s">
        <v>81</v>
      </c>
      <c r="AY908" s="173" t="s">
        <v>199</v>
      </c>
    </row>
    <row r="909" spans="1:65" s="14" customFormat="1" ht="10.199999999999999">
      <c r="B909" s="179"/>
      <c r="D909" s="163" t="s">
        <v>336</v>
      </c>
      <c r="E909" s="180" t="s">
        <v>1</v>
      </c>
      <c r="F909" s="181" t="s">
        <v>1139</v>
      </c>
      <c r="H909" s="182">
        <v>69.3</v>
      </c>
      <c r="I909" s="183"/>
      <c r="L909" s="179"/>
      <c r="M909" s="184"/>
      <c r="N909" s="185"/>
      <c r="O909" s="185"/>
      <c r="P909" s="185"/>
      <c r="Q909" s="185"/>
      <c r="R909" s="185"/>
      <c r="S909" s="185"/>
      <c r="T909" s="186"/>
      <c r="AT909" s="180" t="s">
        <v>336</v>
      </c>
      <c r="AU909" s="180" t="s">
        <v>90</v>
      </c>
      <c r="AV909" s="14" t="s">
        <v>90</v>
      </c>
      <c r="AW909" s="14" t="s">
        <v>36</v>
      </c>
      <c r="AX909" s="14" t="s">
        <v>81</v>
      </c>
      <c r="AY909" s="180" t="s">
        <v>199</v>
      </c>
    </row>
    <row r="910" spans="1:65" s="16" customFormat="1" ht="10.199999999999999">
      <c r="B910" s="205"/>
      <c r="D910" s="163" t="s">
        <v>336</v>
      </c>
      <c r="E910" s="206" t="s">
        <v>1</v>
      </c>
      <c r="F910" s="207" t="s">
        <v>1127</v>
      </c>
      <c r="H910" s="208">
        <v>383.71</v>
      </c>
      <c r="I910" s="209"/>
      <c r="L910" s="205"/>
      <c r="M910" s="210"/>
      <c r="N910" s="211"/>
      <c r="O910" s="211"/>
      <c r="P910" s="211"/>
      <c r="Q910" s="211"/>
      <c r="R910" s="211"/>
      <c r="S910" s="211"/>
      <c r="T910" s="212"/>
      <c r="AT910" s="206" t="s">
        <v>336</v>
      </c>
      <c r="AU910" s="206" t="s">
        <v>90</v>
      </c>
      <c r="AV910" s="16" t="s">
        <v>213</v>
      </c>
      <c r="AW910" s="16" t="s">
        <v>36</v>
      </c>
      <c r="AX910" s="16" t="s">
        <v>81</v>
      </c>
      <c r="AY910" s="206" t="s">
        <v>199</v>
      </c>
    </row>
    <row r="911" spans="1:65" s="14" customFormat="1" ht="10.199999999999999">
      <c r="B911" s="179"/>
      <c r="D911" s="163" t="s">
        <v>336</v>
      </c>
      <c r="E911" s="180" t="s">
        <v>1</v>
      </c>
      <c r="F911" s="181" t="s">
        <v>1140</v>
      </c>
      <c r="H911" s="182">
        <v>383.71</v>
      </c>
      <c r="I911" s="183"/>
      <c r="L911" s="179"/>
      <c r="M911" s="184"/>
      <c r="N911" s="185"/>
      <c r="O911" s="185"/>
      <c r="P911" s="185"/>
      <c r="Q911" s="185"/>
      <c r="R911" s="185"/>
      <c r="S911" s="185"/>
      <c r="T911" s="186"/>
      <c r="AT911" s="180" t="s">
        <v>336</v>
      </c>
      <c r="AU911" s="180" t="s">
        <v>90</v>
      </c>
      <c r="AV911" s="14" t="s">
        <v>90</v>
      </c>
      <c r="AW911" s="14" t="s">
        <v>36</v>
      </c>
      <c r="AX911" s="14" t="s">
        <v>81</v>
      </c>
      <c r="AY911" s="180" t="s">
        <v>199</v>
      </c>
    </row>
    <row r="912" spans="1:65" s="15" customFormat="1" ht="10.199999999999999">
      <c r="B912" s="187"/>
      <c r="D912" s="163" t="s">
        <v>336</v>
      </c>
      <c r="E912" s="188" t="s">
        <v>1</v>
      </c>
      <c r="F912" s="189" t="s">
        <v>339</v>
      </c>
      <c r="H912" s="190">
        <v>767.42</v>
      </c>
      <c r="I912" s="191"/>
      <c r="L912" s="187"/>
      <c r="M912" s="192"/>
      <c r="N912" s="193"/>
      <c r="O912" s="193"/>
      <c r="P912" s="193"/>
      <c r="Q912" s="193"/>
      <c r="R912" s="193"/>
      <c r="S912" s="193"/>
      <c r="T912" s="194"/>
      <c r="AT912" s="188" t="s">
        <v>336</v>
      </c>
      <c r="AU912" s="188" t="s">
        <v>90</v>
      </c>
      <c r="AV912" s="15" t="s">
        <v>198</v>
      </c>
      <c r="AW912" s="15" t="s">
        <v>36</v>
      </c>
      <c r="AX912" s="15" t="s">
        <v>88</v>
      </c>
      <c r="AY912" s="188" t="s">
        <v>199</v>
      </c>
    </row>
    <row r="913" spans="1:65" s="12" customFormat="1" ht="22.8" customHeight="1">
      <c r="B913" s="136"/>
      <c r="D913" s="137" t="s">
        <v>80</v>
      </c>
      <c r="E913" s="147" t="s">
        <v>1141</v>
      </c>
      <c r="F913" s="147" t="s">
        <v>1142</v>
      </c>
      <c r="I913" s="139"/>
      <c r="J913" s="148">
        <f>BK913</f>
        <v>0</v>
      </c>
      <c r="L913" s="136"/>
      <c r="M913" s="141"/>
      <c r="N913" s="142"/>
      <c r="O913" s="142"/>
      <c r="P913" s="143">
        <f>SUM(P914:P942)</f>
        <v>0</v>
      </c>
      <c r="Q913" s="142"/>
      <c r="R913" s="143">
        <f>SUM(R914:R942)</f>
        <v>0</v>
      </c>
      <c r="S913" s="142"/>
      <c r="T913" s="144">
        <f>SUM(T914:T942)</f>
        <v>1.0589700000000002</v>
      </c>
      <c r="AR913" s="137" t="s">
        <v>90</v>
      </c>
      <c r="AT913" s="145" t="s">
        <v>80</v>
      </c>
      <c r="AU913" s="145" t="s">
        <v>88</v>
      </c>
      <c r="AY913" s="137" t="s">
        <v>199</v>
      </c>
      <c r="BK913" s="146">
        <f>SUM(BK914:BK942)</f>
        <v>0</v>
      </c>
    </row>
    <row r="914" spans="1:65" s="2" customFormat="1" ht="16.5" customHeight="1">
      <c r="A914" s="33"/>
      <c r="B914" s="149"/>
      <c r="C914" s="150" t="s">
        <v>1143</v>
      </c>
      <c r="D914" s="150" t="s">
        <v>202</v>
      </c>
      <c r="E914" s="151" t="s">
        <v>1144</v>
      </c>
      <c r="F914" s="152" t="s">
        <v>1145</v>
      </c>
      <c r="G914" s="153" t="s">
        <v>284</v>
      </c>
      <c r="H914" s="154">
        <v>11</v>
      </c>
      <c r="I914" s="155"/>
      <c r="J914" s="156">
        <f>ROUND(I914*H914,2)</f>
        <v>0</v>
      </c>
      <c r="K914" s="152" t="s">
        <v>333</v>
      </c>
      <c r="L914" s="34"/>
      <c r="M914" s="157" t="s">
        <v>1</v>
      </c>
      <c r="N914" s="158" t="s">
        <v>46</v>
      </c>
      <c r="O914" s="59"/>
      <c r="P914" s="159">
        <f>O914*H914</f>
        <v>0</v>
      </c>
      <c r="Q914" s="159">
        <v>0</v>
      </c>
      <c r="R914" s="159">
        <f>Q914*H914</f>
        <v>0</v>
      </c>
      <c r="S914" s="159">
        <v>3.4200000000000001E-2</v>
      </c>
      <c r="T914" s="160">
        <f>S914*H914</f>
        <v>0.37620000000000003</v>
      </c>
      <c r="U914" s="33"/>
      <c r="V914" s="33"/>
      <c r="W914" s="33"/>
      <c r="X914" s="33"/>
      <c r="Y914" s="33"/>
      <c r="Z914" s="33"/>
      <c r="AA914" s="33"/>
      <c r="AB914" s="33"/>
      <c r="AC914" s="33"/>
      <c r="AD914" s="33"/>
      <c r="AE914" s="33"/>
      <c r="AR914" s="161" t="s">
        <v>276</v>
      </c>
      <c r="AT914" s="161" t="s">
        <v>202</v>
      </c>
      <c r="AU914" s="161" t="s">
        <v>90</v>
      </c>
      <c r="AY914" s="18" t="s">
        <v>199</v>
      </c>
      <c r="BE914" s="162">
        <f>IF(N914="základní",J914,0)</f>
        <v>0</v>
      </c>
      <c r="BF914" s="162">
        <f>IF(N914="snížená",J914,0)</f>
        <v>0</v>
      </c>
      <c r="BG914" s="162">
        <f>IF(N914="zákl. přenesená",J914,0)</f>
        <v>0</v>
      </c>
      <c r="BH914" s="162">
        <f>IF(N914="sníž. přenesená",J914,0)</f>
        <v>0</v>
      </c>
      <c r="BI914" s="162">
        <f>IF(N914="nulová",J914,0)</f>
        <v>0</v>
      </c>
      <c r="BJ914" s="18" t="s">
        <v>88</v>
      </c>
      <c r="BK914" s="162">
        <f>ROUND(I914*H914,2)</f>
        <v>0</v>
      </c>
      <c r="BL914" s="18" t="s">
        <v>276</v>
      </c>
      <c r="BM914" s="161" t="s">
        <v>1146</v>
      </c>
    </row>
    <row r="915" spans="1:65" s="2" customFormat="1" ht="10.199999999999999">
      <c r="A915" s="33"/>
      <c r="B915" s="34"/>
      <c r="C915" s="33"/>
      <c r="D915" s="163" t="s">
        <v>207</v>
      </c>
      <c r="E915" s="33"/>
      <c r="F915" s="164" t="s">
        <v>1147</v>
      </c>
      <c r="G915" s="33"/>
      <c r="H915" s="33"/>
      <c r="I915" s="165"/>
      <c r="J915" s="33"/>
      <c r="K915" s="33"/>
      <c r="L915" s="34"/>
      <c r="M915" s="166"/>
      <c r="N915" s="167"/>
      <c r="O915" s="59"/>
      <c r="P915" s="59"/>
      <c r="Q915" s="59"/>
      <c r="R915" s="59"/>
      <c r="S915" s="59"/>
      <c r="T915" s="60"/>
      <c r="U915" s="33"/>
      <c r="V915" s="33"/>
      <c r="W915" s="33"/>
      <c r="X915" s="33"/>
      <c r="Y915" s="33"/>
      <c r="Z915" s="33"/>
      <c r="AA915" s="33"/>
      <c r="AB915" s="33"/>
      <c r="AC915" s="33"/>
      <c r="AD915" s="33"/>
      <c r="AE915" s="33"/>
      <c r="AT915" s="18" t="s">
        <v>207</v>
      </c>
      <c r="AU915" s="18" t="s">
        <v>90</v>
      </c>
    </row>
    <row r="916" spans="1:65" s="13" customFormat="1" ht="10.199999999999999">
      <c r="B916" s="172"/>
      <c r="D916" s="163" t="s">
        <v>336</v>
      </c>
      <c r="E916" s="173" t="s">
        <v>1</v>
      </c>
      <c r="F916" s="174" t="s">
        <v>1148</v>
      </c>
      <c r="H916" s="173" t="s">
        <v>1</v>
      </c>
      <c r="I916" s="175"/>
      <c r="L916" s="172"/>
      <c r="M916" s="176"/>
      <c r="N916" s="177"/>
      <c r="O916" s="177"/>
      <c r="P916" s="177"/>
      <c r="Q916" s="177"/>
      <c r="R916" s="177"/>
      <c r="S916" s="177"/>
      <c r="T916" s="178"/>
      <c r="AT916" s="173" t="s">
        <v>336</v>
      </c>
      <c r="AU916" s="173" t="s">
        <v>90</v>
      </c>
      <c r="AV916" s="13" t="s">
        <v>88</v>
      </c>
      <c r="AW916" s="13" t="s">
        <v>36</v>
      </c>
      <c r="AX916" s="13" t="s">
        <v>81</v>
      </c>
      <c r="AY916" s="173" t="s">
        <v>199</v>
      </c>
    </row>
    <row r="917" spans="1:65" s="14" customFormat="1" ht="10.199999999999999">
      <c r="B917" s="179"/>
      <c r="D917" s="163" t="s">
        <v>336</v>
      </c>
      <c r="E917" s="180" t="s">
        <v>1</v>
      </c>
      <c r="F917" s="181" t="s">
        <v>198</v>
      </c>
      <c r="H917" s="182">
        <v>4</v>
      </c>
      <c r="I917" s="183"/>
      <c r="L917" s="179"/>
      <c r="M917" s="184"/>
      <c r="N917" s="185"/>
      <c r="O917" s="185"/>
      <c r="P917" s="185"/>
      <c r="Q917" s="185"/>
      <c r="R917" s="185"/>
      <c r="S917" s="185"/>
      <c r="T917" s="186"/>
      <c r="AT917" s="180" t="s">
        <v>336</v>
      </c>
      <c r="AU917" s="180" t="s">
        <v>90</v>
      </c>
      <c r="AV917" s="14" t="s">
        <v>90</v>
      </c>
      <c r="AW917" s="14" t="s">
        <v>36</v>
      </c>
      <c r="AX917" s="14" t="s">
        <v>81</v>
      </c>
      <c r="AY917" s="180" t="s">
        <v>199</v>
      </c>
    </row>
    <row r="918" spans="1:65" s="13" customFormat="1" ht="10.199999999999999">
      <c r="B918" s="172"/>
      <c r="D918" s="163" t="s">
        <v>336</v>
      </c>
      <c r="E918" s="173" t="s">
        <v>1</v>
      </c>
      <c r="F918" s="174" t="s">
        <v>563</v>
      </c>
      <c r="H918" s="173" t="s">
        <v>1</v>
      </c>
      <c r="I918" s="175"/>
      <c r="L918" s="172"/>
      <c r="M918" s="176"/>
      <c r="N918" s="177"/>
      <c r="O918" s="177"/>
      <c r="P918" s="177"/>
      <c r="Q918" s="177"/>
      <c r="R918" s="177"/>
      <c r="S918" s="177"/>
      <c r="T918" s="178"/>
      <c r="AT918" s="173" t="s">
        <v>336</v>
      </c>
      <c r="AU918" s="173" t="s">
        <v>90</v>
      </c>
      <c r="AV918" s="13" t="s">
        <v>88</v>
      </c>
      <c r="AW918" s="13" t="s">
        <v>36</v>
      </c>
      <c r="AX918" s="13" t="s">
        <v>81</v>
      </c>
      <c r="AY918" s="173" t="s">
        <v>199</v>
      </c>
    </row>
    <row r="919" spans="1:65" s="14" customFormat="1" ht="10.199999999999999">
      <c r="B919" s="179"/>
      <c r="D919" s="163" t="s">
        <v>336</v>
      </c>
      <c r="E919" s="180" t="s">
        <v>1</v>
      </c>
      <c r="F919" s="181" t="s">
        <v>1149</v>
      </c>
      <c r="H919" s="182">
        <v>6</v>
      </c>
      <c r="I919" s="183"/>
      <c r="L919" s="179"/>
      <c r="M919" s="184"/>
      <c r="N919" s="185"/>
      <c r="O919" s="185"/>
      <c r="P919" s="185"/>
      <c r="Q919" s="185"/>
      <c r="R919" s="185"/>
      <c r="S919" s="185"/>
      <c r="T919" s="186"/>
      <c r="AT919" s="180" t="s">
        <v>336</v>
      </c>
      <c r="AU919" s="180" t="s">
        <v>90</v>
      </c>
      <c r="AV919" s="14" t="s">
        <v>90</v>
      </c>
      <c r="AW919" s="14" t="s">
        <v>36</v>
      </c>
      <c r="AX919" s="14" t="s">
        <v>81</v>
      </c>
      <c r="AY919" s="180" t="s">
        <v>199</v>
      </c>
    </row>
    <row r="920" spans="1:65" s="13" customFormat="1" ht="10.199999999999999">
      <c r="B920" s="172"/>
      <c r="D920" s="163" t="s">
        <v>336</v>
      </c>
      <c r="E920" s="173" t="s">
        <v>1</v>
      </c>
      <c r="F920" s="174" t="s">
        <v>569</v>
      </c>
      <c r="H920" s="173" t="s">
        <v>1</v>
      </c>
      <c r="I920" s="175"/>
      <c r="L920" s="172"/>
      <c r="M920" s="176"/>
      <c r="N920" s="177"/>
      <c r="O920" s="177"/>
      <c r="P920" s="177"/>
      <c r="Q920" s="177"/>
      <c r="R920" s="177"/>
      <c r="S920" s="177"/>
      <c r="T920" s="178"/>
      <c r="AT920" s="173" t="s">
        <v>336</v>
      </c>
      <c r="AU920" s="173" t="s">
        <v>90</v>
      </c>
      <c r="AV920" s="13" t="s">
        <v>88</v>
      </c>
      <c r="AW920" s="13" t="s">
        <v>36</v>
      </c>
      <c r="AX920" s="13" t="s">
        <v>81</v>
      </c>
      <c r="AY920" s="173" t="s">
        <v>199</v>
      </c>
    </row>
    <row r="921" spans="1:65" s="14" customFormat="1" ht="10.199999999999999">
      <c r="B921" s="179"/>
      <c r="D921" s="163" t="s">
        <v>336</v>
      </c>
      <c r="E921" s="180" t="s">
        <v>1</v>
      </c>
      <c r="F921" s="181" t="s">
        <v>88</v>
      </c>
      <c r="H921" s="182">
        <v>1</v>
      </c>
      <c r="I921" s="183"/>
      <c r="L921" s="179"/>
      <c r="M921" s="184"/>
      <c r="N921" s="185"/>
      <c r="O921" s="185"/>
      <c r="P921" s="185"/>
      <c r="Q921" s="185"/>
      <c r="R921" s="185"/>
      <c r="S921" s="185"/>
      <c r="T921" s="186"/>
      <c r="AT921" s="180" t="s">
        <v>336</v>
      </c>
      <c r="AU921" s="180" t="s">
        <v>90</v>
      </c>
      <c r="AV921" s="14" t="s">
        <v>90</v>
      </c>
      <c r="AW921" s="14" t="s">
        <v>36</v>
      </c>
      <c r="AX921" s="14" t="s">
        <v>81</v>
      </c>
      <c r="AY921" s="180" t="s">
        <v>199</v>
      </c>
    </row>
    <row r="922" spans="1:65" s="15" customFormat="1" ht="10.199999999999999">
      <c r="B922" s="187"/>
      <c r="D922" s="163" t="s">
        <v>336</v>
      </c>
      <c r="E922" s="188" t="s">
        <v>1</v>
      </c>
      <c r="F922" s="189" t="s">
        <v>339</v>
      </c>
      <c r="H922" s="190">
        <v>11</v>
      </c>
      <c r="I922" s="191"/>
      <c r="L922" s="187"/>
      <c r="M922" s="192"/>
      <c r="N922" s="193"/>
      <c r="O922" s="193"/>
      <c r="P922" s="193"/>
      <c r="Q922" s="193"/>
      <c r="R922" s="193"/>
      <c r="S922" s="193"/>
      <c r="T922" s="194"/>
      <c r="AT922" s="188" t="s">
        <v>336</v>
      </c>
      <c r="AU922" s="188" t="s">
        <v>90</v>
      </c>
      <c r="AV922" s="15" t="s">
        <v>198</v>
      </c>
      <c r="AW922" s="15" t="s">
        <v>36</v>
      </c>
      <c r="AX922" s="15" t="s">
        <v>88</v>
      </c>
      <c r="AY922" s="188" t="s">
        <v>199</v>
      </c>
    </row>
    <row r="923" spans="1:65" s="2" customFormat="1" ht="16.5" customHeight="1">
      <c r="A923" s="33"/>
      <c r="B923" s="149"/>
      <c r="C923" s="150" t="s">
        <v>1150</v>
      </c>
      <c r="D923" s="150" t="s">
        <v>202</v>
      </c>
      <c r="E923" s="151" t="s">
        <v>1151</v>
      </c>
      <c r="F923" s="152" t="s">
        <v>1152</v>
      </c>
      <c r="G923" s="153" t="s">
        <v>284</v>
      </c>
      <c r="H923" s="154">
        <v>11</v>
      </c>
      <c r="I923" s="155"/>
      <c r="J923" s="156">
        <f>ROUND(I923*H923,2)</f>
        <v>0</v>
      </c>
      <c r="K923" s="152" t="s">
        <v>333</v>
      </c>
      <c r="L923" s="34"/>
      <c r="M923" s="157" t="s">
        <v>1</v>
      </c>
      <c r="N923" s="158" t="s">
        <v>46</v>
      </c>
      <c r="O923" s="59"/>
      <c r="P923" s="159">
        <f>O923*H923</f>
        <v>0</v>
      </c>
      <c r="Q923" s="159">
        <v>0</v>
      </c>
      <c r="R923" s="159">
        <f>Q923*H923</f>
        <v>0</v>
      </c>
      <c r="S923" s="159">
        <v>1.9460000000000002E-2</v>
      </c>
      <c r="T923" s="160">
        <f>S923*H923</f>
        <v>0.21406000000000003</v>
      </c>
      <c r="U923" s="33"/>
      <c r="V923" s="33"/>
      <c r="W923" s="33"/>
      <c r="X923" s="33"/>
      <c r="Y923" s="33"/>
      <c r="Z923" s="33"/>
      <c r="AA923" s="33"/>
      <c r="AB923" s="33"/>
      <c r="AC923" s="33"/>
      <c r="AD923" s="33"/>
      <c r="AE923" s="33"/>
      <c r="AR923" s="161" t="s">
        <v>276</v>
      </c>
      <c r="AT923" s="161" t="s">
        <v>202</v>
      </c>
      <c r="AU923" s="161" t="s">
        <v>90</v>
      </c>
      <c r="AY923" s="18" t="s">
        <v>199</v>
      </c>
      <c r="BE923" s="162">
        <f>IF(N923="základní",J923,0)</f>
        <v>0</v>
      </c>
      <c r="BF923" s="162">
        <f>IF(N923="snížená",J923,0)</f>
        <v>0</v>
      </c>
      <c r="BG923" s="162">
        <f>IF(N923="zákl. přenesená",J923,0)</f>
        <v>0</v>
      </c>
      <c r="BH923" s="162">
        <f>IF(N923="sníž. přenesená",J923,0)</f>
        <v>0</v>
      </c>
      <c r="BI923" s="162">
        <f>IF(N923="nulová",J923,0)</f>
        <v>0</v>
      </c>
      <c r="BJ923" s="18" t="s">
        <v>88</v>
      </c>
      <c r="BK923" s="162">
        <f>ROUND(I923*H923,2)</f>
        <v>0</v>
      </c>
      <c r="BL923" s="18" t="s">
        <v>276</v>
      </c>
      <c r="BM923" s="161" t="s">
        <v>1153</v>
      </c>
    </row>
    <row r="924" spans="1:65" s="2" customFormat="1" ht="10.199999999999999">
      <c r="A924" s="33"/>
      <c r="B924" s="34"/>
      <c r="C924" s="33"/>
      <c r="D924" s="163" t="s">
        <v>207</v>
      </c>
      <c r="E924" s="33"/>
      <c r="F924" s="164" t="s">
        <v>1154</v>
      </c>
      <c r="G924" s="33"/>
      <c r="H924" s="33"/>
      <c r="I924" s="165"/>
      <c r="J924" s="33"/>
      <c r="K924" s="33"/>
      <c r="L924" s="34"/>
      <c r="M924" s="166"/>
      <c r="N924" s="167"/>
      <c r="O924" s="59"/>
      <c r="P924" s="59"/>
      <c r="Q924" s="59"/>
      <c r="R924" s="59"/>
      <c r="S924" s="59"/>
      <c r="T924" s="60"/>
      <c r="U924" s="33"/>
      <c r="V924" s="33"/>
      <c r="W924" s="33"/>
      <c r="X924" s="33"/>
      <c r="Y924" s="33"/>
      <c r="Z924" s="33"/>
      <c r="AA924" s="33"/>
      <c r="AB924" s="33"/>
      <c r="AC924" s="33"/>
      <c r="AD924" s="33"/>
      <c r="AE924" s="33"/>
      <c r="AT924" s="18" t="s">
        <v>207</v>
      </c>
      <c r="AU924" s="18" t="s">
        <v>90</v>
      </c>
    </row>
    <row r="925" spans="1:65" s="13" customFormat="1" ht="10.199999999999999">
      <c r="B925" s="172"/>
      <c r="D925" s="163" t="s">
        <v>336</v>
      </c>
      <c r="E925" s="173" t="s">
        <v>1</v>
      </c>
      <c r="F925" s="174" t="s">
        <v>1155</v>
      </c>
      <c r="H925" s="173" t="s">
        <v>1</v>
      </c>
      <c r="I925" s="175"/>
      <c r="L925" s="172"/>
      <c r="M925" s="176"/>
      <c r="N925" s="177"/>
      <c r="O925" s="177"/>
      <c r="P925" s="177"/>
      <c r="Q925" s="177"/>
      <c r="R925" s="177"/>
      <c r="S925" s="177"/>
      <c r="T925" s="178"/>
      <c r="AT925" s="173" t="s">
        <v>336</v>
      </c>
      <c r="AU925" s="173" t="s">
        <v>90</v>
      </c>
      <c r="AV925" s="13" t="s">
        <v>88</v>
      </c>
      <c r="AW925" s="13" t="s">
        <v>36</v>
      </c>
      <c r="AX925" s="13" t="s">
        <v>81</v>
      </c>
      <c r="AY925" s="173" t="s">
        <v>199</v>
      </c>
    </row>
    <row r="926" spans="1:65" s="14" customFormat="1" ht="10.199999999999999">
      <c r="B926" s="179"/>
      <c r="D926" s="163" t="s">
        <v>336</v>
      </c>
      <c r="E926" s="180" t="s">
        <v>1</v>
      </c>
      <c r="F926" s="181" t="s">
        <v>1156</v>
      </c>
      <c r="H926" s="182">
        <v>4</v>
      </c>
      <c r="I926" s="183"/>
      <c r="L926" s="179"/>
      <c r="M926" s="184"/>
      <c r="N926" s="185"/>
      <c r="O926" s="185"/>
      <c r="P926" s="185"/>
      <c r="Q926" s="185"/>
      <c r="R926" s="185"/>
      <c r="S926" s="185"/>
      <c r="T926" s="186"/>
      <c r="AT926" s="180" t="s">
        <v>336</v>
      </c>
      <c r="AU926" s="180" t="s">
        <v>90</v>
      </c>
      <c r="AV926" s="14" t="s">
        <v>90</v>
      </c>
      <c r="AW926" s="14" t="s">
        <v>36</v>
      </c>
      <c r="AX926" s="14" t="s">
        <v>81</v>
      </c>
      <c r="AY926" s="180" t="s">
        <v>199</v>
      </c>
    </row>
    <row r="927" spans="1:65" s="13" customFormat="1" ht="10.199999999999999">
      <c r="B927" s="172"/>
      <c r="D927" s="163" t="s">
        <v>336</v>
      </c>
      <c r="E927" s="173" t="s">
        <v>1</v>
      </c>
      <c r="F927" s="174" t="s">
        <v>563</v>
      </c>
      <c r="H927" s="173" t="s">
        <v>1</v>
      </c>
      <c r="I927" s="175"/>
      <c r="L927" s="172"/>
      <c r="M927" s="176"/>
      <c r="N927" s="177"/>
      <c r="O927" s="177"/>
      <c r="P927" s="177"/>
      <c r="Q927" s="177"/>
      <c r="R927" s="177"/>
      <c r="S927" s="177"/>
      <c r="T927" s="178"/>
      <c r="AT927" s="173" t="s">
        <v>336</v>
      </c>
      <c r="AU927" s="173" t="s">
        <v>90</v>
      </c>
      <c r="AV927" s="13" t="s">
        <v>88</v>
      </c>
      <c r="AW927" s="13" t="s">
        <v>36</v>
      </c>
      <c r="AX927" s="13" t="s">
        <v>81</v>
      </c>
      <c r="AY927" s="173" t="s">
        <v>199</v>
      </c>
    </row>
    <row r="928" spans="1:65" s="14" customFormat="1" ht="10.199999999999999">
      <c r="B928" s="179"/>
      <c r="D928" s="163" t="s">
        <v>336</v>
      </c>
      <c r="E928" s="180" t="s">
        <v>1</v>
      </c>
      <c r="F928" s="181" t="s">
        <v>1149</v>
      </c>
      <c r="H928" s="182">
        <v>6</v>
      </c>
      <c r="I928" s="183"/>
      <c r="L928" s="179"/>
      <c r="M928" s="184"/>
      <c r="N928" s="185"/>
      <c r="O928" s="185"/>
      <c r="P928" s="185"/>
      <c r="Q928" s="185"/>
      <c r="R928" s="185"/>
      <c r="S928" s="185"/>
      <c r="T928" s="186"/>
      <c r="AT928" s="180" t="s">
        <v>336</v>
      </c>
      <c r="AU928" s="180" t="s">
        <v>90</v>
      </c>
      <c r="AV928" s="14" t="s">
        <v>90</v>
      </c>
      <c r="AW928" s="14" t="s">
        <v>36</v>
      </c>
      <c r="AX928" s="14" t="s">
        <v>81</v>
      </c>
      <c r="AY928" s="180" t="s">
        <v>199</v>
      </c>
    </row>
    <row r="929" spans="1:65" s="13" customFormat="1" ht="10.199999999999999">
      <c r="B929" s="172"/>
      <c r="D929" s="163" t="s">
        <v>336</v>
      </c>
      <c r="E929" s="173" t="s">
        <v>1</v>
      </c>
      <c r="F929" s="174" t="s">
        <v>567</v>
      </c>
      <c r="H929" s="173" t="s">
        <v>1</v>
      </c>
      <c r="I929" s="175"/>
      <c r="L929" s="172"/>
      <c r="M929" s="176"/>
      <c r="N929" s="177"/>
      <c r="O929" s="177"/>
      <c r="P929" s="177"/>
      <c r="Q929" s="177"/>
      <c r="R929" s="177"/>
      <c r="S929" s="177"/>
      <c r="T929" s="178"/>
      <c r="AT929" s="173" t="s">
        <v>336</v>
      </c>
      <c r="AU929" s="173" t="s">
        <v>90</v>
      </c>
      <c r="AV929" s="13" t="s">
        <v>88</v>
      </c>
      <c r="AW929" s="13" t="s">
        <v>36</v>
      </c>
      <c r="AX929" s="13" t="s">
        <v>81</v>
      </c>
      <c r="AY929" s="173" t="s">
        <v>199</v>
      </c>
    </row>
    <row r="930" spans="1:65" s="14" customFormat="1" ht="10.199999999999999">
      <c r="B930" s="179"/>
      <c r="D930" s="163" t="s">
        <v>336</v>
      </c>
      <c r="E930" s="180" t="s">
        <v>1</v>
      </c>
      <c r="F930" s="181" t="s">
        <v>88</v>
      </c>
      <c r="H930" s="182">
        <v>1</v>
      </c>
      <c r="I930" s="183"/>
      <c r="L930" s="179"/>
      <c r="M930" s="184"/>
      <c r="N930" s="185"/>
      <c r="O930" s="185"/>
      <c r="P930" s="185"/>
      <c r="Q930" s="185"/>
      <c r="R930" s="185"/>
      <c r="S930" s="185"/>
      <c r="T930" s="186"/>
      <c r="AT930" s="180" t="s">
        <v>336</v>
      </c>
      <c r="AU930" s="180" t="s">
        <v>90</v>
      </c>
      <c r="AV930" s="14" t="s">
        <v>90</v>
      </c>
      <c r="AW930" s="14" t="s">
        <v>36</v>
      </c>
      <c r="AX930" s="14" t="s">
        <v>81</v>
      </c>
      <c r="AY930" s="180" t="s">
        <v>199</v>
      </c>
    </row>
    <row r="931" spans="1:65" s="15" customFormat="1" ht="10.199999999999999">
      <c r="B931" s="187"/>
      <c r="D931" s="163" t="s">
        <v>336</v>
      </c>
      <c r="E931" s="188" t="s">
        <v>1</v>
      </c>
      <c r="F931" s="189" t="s">
        <v>339</v>
      </c>
      <c r="H931" s="190">
        <v>11</v>
      </c>
      <c r="I931" s="191"/>
      <c r="L931" s="187"/>
      <c r="M931" s="192"/>
      <c r="N931" s="193"/>
      <c r="O931" s="193"/>
      <c r="P931" s="193"/>
      <c r="Q931" s="193"/>
      <c r="R931" s="193"/>
      <c r="S931" s="193"/>
      <c r="T931" s="194"/>
      <c r="AT931" s="188" t="s">
        <v>336</v>
      </c>
      <c r="AU931" s="188" t="s">
        <v>90</v>
      </c>
      <c r="AV931" s="15" t="s">
        <v>198</v>
      </c>
      <c r="AW931" s="15" t="s">
        <v>36</v>
      </c>
      <c r="AX931" s="15" t="s">
        <v>88</v>
      </c>
      <c r="AY931" s="188" t="s">
        <v>199</v>
      </c>
    </row>
    <row r="932" spans="1:65" s="2" customFormat="1" ht="16.5" customHeight="1">
      <c r="A932" s="33"/>
      <c r="B932" s="149"/>
      <c r="C932" s="150" t="s">
        <v>1157</v>
      </c>
      <c r="D932" s="150" t="s">
        <v>202</v>
      </c>
      <c r="E932" s="151" t="s">
        <v>1158</v>
      </c>
      <c r="F932" s="152" t="s">
        <v>1159</v>
      </c>
      <c r="G932" s="153" t="s">
        <v>284</v>
      </c>
      <c r="H932" s="154">
        <v>1</v>
      </c>
      <c r="I932" s="155"/>
      <c r="J932" s="156">
        <f>ROUND(I932*H932,2)</f>
        <v>0</v>
      </c>
      <c r="K932" s="152" t="s">
        <v>333</v>
      </c>
      <c r="L932" s="34"/>
      <c r="M932" s="157" t="s">
        <v>1</v>
      </c>
      <c r="N932" s="158" t="s">
        <v>46</v>
      </c>
      <c r="O932" s="59"/>
      <c r="P932" s="159">
        <f>O932*H932</f>
        <v>0</v>
      </c>
      <c r="Q932" s="159">
        <v>0</v>
      </c>
      <c r="R932" s="159">
        <f>Q932*H932</f>
        <v>0</v>
      </c>
      <c r="S932" s="159">
        <v>3.2899999999999999E-2</v>
      </c>
      <c r="T932" s="160">
        <f>S932*H932</f>
        <v>3.2899999999999999E-2</v>
      </c>
      <c r="U932" s="33"/>
      <c r="V932" s="33"/>
      <c r="W932" s="33"/>
      <c r="X932" s="33"/>
      <c r="Y932" s="33"/>
      <c r="Z932" s="33"/>
      <c r="AA932" s="33"/>
      <c r="AB932" s="33"/>
      <c r="AC932" s="33"/>
      <c r="AD932" s="33"/>
      <c r="AE932" s="33"/>
      <c r="AR932" s="161" t="s">
        <v>276</v>
      </c>
      <c r="AT932" s="161" t="s">
        <v>202</v>
      </c>
      <c r="AU932" s="161" t="s">
        <v>90</v>
      </c>
      <c r="AY932" s="18" t="s">
        <v>199</v>
      </c>
      <c r="BE932" s="162">
        <f>IF(N932="základní",J932,0)</f>
        <v>0</v>
      </c>
      <c r="BF932" s="162">
        <f>IF(N932="snížená",J932,0)</f>
        <v>0</v>
      </c>
      <c r="BG932" s="162">
        <f>IF(N932="zákl. přenesená",J932,0)</f>
        <v>0</v>
      </c>
      <c r="BH932" s="162">
        <f>IF(N932="sníž. přenesená",J932,0)</f>
        <v>0</v>
      </c>
      <c r="BI932" s="162">
        <f>IF(N932="nulová",J932,0)</f>
        <v>0</v>
      </c>
      <c r="BJ932" s="18" t="s">
        <v>88</v>
      </c>
      <c r="BK932" s="162">
        <f>ROUND(I932*H932,2)</f>
        <v>0</v>
      </c>
      <c r="BL932" s="18" t="s">
        <v>276</v>
      </c>
      <c r="BM932" s="161" t="s">
        <v>1160</v>
      </c>
    </row>
    <row r="933" spans="1:65" s="2" customFormat="1" ht="10.199999999999999">
      <c r="A933" s="33"/>
      <c r="B933" s="34"/>
      <c r="C933" s="33"/>
      <c r="D933" s="163" t="s">
        <v>207</v>
      </c>
      <c r="E933" s="33"/>
      <c r="F933" s="164" t="s">
        <v>1161</v>
      </c>
      <c r="G933" s="33"/>
      <c r="H933" s="33"/>
      <c r="I933" s="165"/>
      <c r="J933" s="33"/>
      <c r="K933" s="33"/>
      <c r="L933" s="34"/>
      <c r="M933" s="166"/>
      <c r="N933" s="167"/>
      <c r="O933" s="59"/>
      <c r="P933" s="59"/>
      <c r="Q933" s="59"/>
      <c r="R933" s="59"/>
      <c r="S933" s="59"/>
      <c r="T933" s="60"/>
      <c r="U933" s="33"/>
      <c r="V933" s="33"/>
      <c r="W933" s="33"/>
      <c r="X933" s="33"/>
      <c r="Y933" s="33"/>
      <c r="Z933" s="33"/>
      <c r="AA933" s="33"/>
      <c r="AB933" s="33"/>
      <c r="AC933" s="33"/>
      <c r="AD933" s="33"/>
      <c r="AE933" s="33"/>
      <c r="AT933" s="18" t="s">
        <v>207</v>
      </c>
      <c r="AU933" s="18" t="s">
        <v>90</v>
      </c>
    </row>
    <row r="934" spans="1:65" s="13" customFormat="1" ht="10.199999999999999">
      <c r="B934" s="172"/>
      <c r="D934" s="163" t="s">
        <v>336</v>
      </c>
      <c r="E934" s="173" t="s">
        <v>1</v>
      </c>
      <c r="F934" s="174" t="s">
        <v>567</v>
      </c>
      <c r="H934" s="173" t="s">
        <v>1</v>
      </c>
      <c r="I934" s="175"/>
      <c r="L934" s="172"/>
      <c r="M934" s="176"/>
      <c r="N934" s="177"/>
      <c r="O934" s="177"/>
      <c r="P934" s="177"/>
      <c r="Q934" s="177"/>
      <c r="R934" s="177"/>
      <c r="S934" s="177"/>
      <c r="T934" s="178"/>
      <c r="AT934" s="173" t="s">
        <v>336</v>
      </c>
      <c r="AU934" s="173" t="s">
        <v>90</v>
      </c>
      <c r="AV934" s="13" t="s">
        <v>88</v>
      </c>
      <c r="AW934" s="13" t="s">
        <v>36</v>
      </c>
      <c r="AX934" s="13" t="s">
        <v>81</v>
      </c>
      <c r="AY934" s="173" t="s">
        <v>199</v>
      </c>
    </row>
    <row r="935" spans="1:65" s="14" customFormat="1" ht="10.199999999999999">
      <c r="B935" s="179"/>
      <c r="D935" s="163" t="s">
        <v>336</v>
      </c>
      <c r="E935" s="180" t="s">
        <v>1</v>
      </c>
      <c r="F935" s="181" t="s">
        <v>88</v>
      </c>
      <c r="H935" s="182">
        <v>1</v>
      </c>
      <c r="I935" s="183"/>
      <c r="L935" s="179"/>
      <c r="M935" s="184"/>
      <c r="N935" s="185"/>
      <c r="O935" s="185"/>
      <c r="P935" s="185"/>
      <c r="Q935" s="185"/>
      <c r="R935" s="185"/>
      <c r="S935" s="185"/>
      <c r="T935" s="186"/>
      <c r="AT935" s="180" t="s">
        <v>336</v>
      </c>
      <c r="AU935" s="180" t="s">
        <v>90</v>
      </c>
      <c r="AV935" s="14" t="s">
        <v>90</v>
      </c>
      <c r="AW935" s="14" t="s">
        <v>36</v>
      </c>
      <c r="AX935" s="14" t="s">
        <v>81</v>
      </c>
      <c r="AY935" s="180" t="s">
        <v>199</v>
      </c>
    </row>
    <row r="936" spans="1:65" s="15" customFormat="1" ht="10.199999999999999">
      <c r="B936" s="187"/>
      <c r="D936" s="163" t="s">
        <v>336</v>
      </c>
      <c r="E936" s="188" t="s">
        <v>1</v>
      </c>
      <c r="F936" s="189" t="s">
        <v>339</v>
      </c>
      <c r="H936" s="190">
        <v>1</v>
      </c>
      <c r="I936" s="191"/>
      <c r="L936" s="187"/>
      <c r="M936" s="192"/>
      <c r="N936" s="193"/>
      <c r="O936" s="193"/>
      <c r="P936" s="193"/>
      <c r="Q936" s="193"/>
      <c r="R936" s="193"/>
      <c r="S936" s="193"/>
      <c r="T936" s="194"/>
      <c r="AT936" s="188" t="s">
        <v>336</v>
      </c>
      <c r="AU936" s="188" t="s">
        <v>90</v>
      </c>
      <c r="AV936" s="15" t="s">
        <v>198</v>
      </c>
      <c r="AW936" s="15" t="s">
        <v>36</v>
      </c>
      <c r="AX936" s="15" t="s">
        <v>88</v>
      </c>
      <c r="AY936" s="188" t="s">
        <v>199</v>
      </c>
    </row>
    <row r="937" spans="1:65" s="2" customFormat="1" ht="16.5" customHeight="1">
      <c r="A937" s="33"/>
      <c r="B937" s="149"/>
      <c r="C937" s="150" t="s">
        <v>1162</v>
      </c>
      <c r="D937" s="150" t="s">
        <v>202</v>
      </c>
      <c r="E937" s="151" t="s">
        <v>1163</v>
      </c>
      <c r="F937" s="152" t="s">
        <v>1164</v>
      </c>
      <c r="G937" s="153" t="s">
        <v>284</v>
      </c>
      <c r="H937" s="154">
        <v>12</v>
      </c>
      <c r="I937" s="155"/>
      <c r="J937" s="156">
        <f>ROUND(I937*H937,2)</f>
        <v>0</v>
      </c>
      <c r="K937" s="152" t="s">
        <v>333</v>
      </c>
      <c r="L937" s="34"/>
      <c r="M937" s="157" t="s">
        <v>1</v>
      </c>
      <c r="N937" s="158" t="s">
        <v>46</v>
      </c>
      <c r="O937" s="59"/>
      <c r="P937" s="159">
        <f>O937*H937</f>
        <v>0</v>
      </c>
      <c r="Q937" s="159">
        <v>0</v>
      </c>
      <c r="R937" s="159">
        <f>Q937*H937</f>
        <v>0</v>
      </c>
      <c r="S937" s="159">
        <v>3.4700000000000002E-2</v>
      </c>
      <c r="T937" s="160">
        <f>S937*H937</f>
        <v>0.41639999999999999</v>
      </c>
      <c r="U937" s="33"/>
      <c r="V937" s="33"/>
      <c r="W937" s="33"/>
      <c r="X937" s="33"/>
      <c r="Y937" s="33"/>
      <c r="Z937" s="33"/>
      <c r="AA937" s="33"/>
      <c r="AB937" s="33"/>
      <c r="AC937" s="33"/>
      <c r="AD937" s="33"/>
      <c r="AE937" s="33"/>
      <c r="AR937" s="161" t="s">
        <v>276</v>
      </c>
      <c r="AT937" s="161" t="s">
        <v>202</v>
      </c>
      <c r="AU937" s="161" t="s">
        <v>90</v>
      </c>
      <c r="AY937" s="18" t="s">
        <v>199</v>
      </c>
      <c r="BE937" s="162">
        <f>IF(N937="základní",J937,0)</f>
        <v>0</v>
      </c>
      <c r="BF937" s="162">
        <f>IF(N937="snížená",J937,0)</f>
        <v>0</v>
      </c>
      <c r="BG937" s="162">
        <f>IF(N937="zákl. přenesená",J937,0)</f>
        <v>0</v>
      </c>
      <c r="BH937" s="162">
        <f>IF(N937="sníž. přenesená",J937,0)</f>
        <v>0</v>
      </c>
      <c r="BI937" s="162">
        <f>IF(N937="nulová",J937,0)</f>
        <v>0</v>
      </c>
      <c r="BJ937" s="18" t="s">
        <v>88</v>
      </c>
      <c r="BK937" s="162">
        <f>ROUND(I937*H937,2)</f>
        <v>0</v>
      </c>
      <c r="BL937" s="18" t="s">
        <v>276</v>
      </c>
      <c r="BM937" s="161" t="s">
        <v>1165</v>
      </c>
    </row>
    <row r="938" spans="1:65" s="2" customFormat="1" ht="19.2">
      <c r="A938" s="33"/>
      <c r="B938" s="34"/>
      <c r="C938" s="33"/>
      <c r="D938" s="163" t="s">
        <v>207</v>
      </c>
      <c r="E938" s="33"/>
      <c r="F938" s="164" t="s">
        <v>1166</v>
      </c>
      <c r="G938" s="33"/>
      <c r="H938" s="33"/>
      <c r="I938" s="165"/>
      <c r="J938" s="33"/>
      <c r="K938" s="33"/>
      <c r="L938" s="34"/>
      <c r="M938" s="166"/>
      <c r="N938" s="167"/>
      <c r="O938" s="59"/>
      <c r="P938" s="59"/>
      <c r="Q938" s="59"/>
      <c r="R938" s="59"/>
      <c r="S938" s="59"/>
      <c r="T938" s="60"/>
      <c r="U938" s="33"/>
      <c r="V938" s="33"/>
      <c r="W938" s="33"/>
      <c r="X938" s="33"/>
      <c r="Y938" s="33"/>
      <c r="Z938" s="33"/>
      <c r="AA938" s="33"/>
      <c r="AB938" s="33"/>
      <c r="AC938" s="33"/>
      <c r="AD938" s="33"/>
      <c r="AE938" s="33"/>
      <c r="AT938" s="18" t="s">
        <v>207</v>
      </c>
      <c r="AU938" s="18" t="s">
        <v>90</v>
      </c>
    </row>
    <row r="939" spans="1:65" s="2" customFormat="1" ht="16.5" customHeight="1">
      <c r="A939" s="33"/>
      <c r="B939" s="149"/>
      <c r="C939" s="150" t="s">
        <v>1167</v>
      </c>
      <c r="D939" s="150" t="s">
        <v>202</v>
      </c>
      <c r="E939" s="151" t="s">
        <v>1168</v>
      </c>
      <c r="F939" s="152" t="s">
        <v>1169</v>
      </c>
      <c r="G939" s="153" t="s">
        <v>284</v>
      </c>
      <c r="H939" s="154">
        <v>11</v>
      </c>
      <c r="I939" s="155"/>
      <c r="J939" s="156">
        <f>ROUND(I939*H939,2)</f>
        <v>0</v>
      </c>
      <c r="K939" s="152" t="s">
        <v>333</v>
      </c>
      <c r="L939" s="34"/>
      <c r="M939" s="157" t="s">
        <v>1</v>
      </c>
      <c r="N939" s="158" t="s">
        <v>46</v>
      </c>
      <c r="O939" s="59"/>
      <c r="P939" s="159">
        <f>O939*H939</f>
        <v>0</v>
      </c>
      <c r="Q939" s="159">
        <v>0</v>
      </c>
      <c r="R939" s="159">
        <f>Q939*H939</f>
        <v>0</v>
      </c>
      <c r="S939" s="159">
        <v>1.56E-3</v>
      </c>
      <c r="T939" s="160">
        <f>S939*H939</f>
        <v>1.7159999999999998E-2</v>
      </c>
      <c r="U939" s="33"/>
      <c r="V939" s="33"/>
      <c r="W939" s="33"/>
      <c r="X939" s="33"/>
      <c r="Y939" s="33"/>
      <c r="Z939" s="33"/>
      <c r="AA939" s="33"/>
      <c r="AB939" s="33"/>
      <c r="AC939" s="33"/>
      <c r="AD939" s="33"/>
      <c r="AE939" s="33"/>
      <c r="AR939" s="161" t="s">
        <v>276</v>
      </c>
      <c r="AT939" s="161" t="s">
        <v>202</v>
      </c>
      <c r="AU939" s="161" t="s">
        <v>90</v>
      </c>
      <c r="AY939" s="18" t="s">
        <v>199</v>
      </c>
      <c r="BE939" s="162">
        <f>IF(N939="základní",J939,0)</f>
        <v>0</v>
      </c>
      <c r="BF939" s="162">
        <f>IF(N939="snížená",J939,0)</f>
        <v>0</v>
      </c>
      <c r="BG939" s="162">
        <f>IF(N939="zákl. přenesená",J939,0)</f>
        <v>0</v>
      </c>
      <c r="BH939" s="162">
        <f>IF(N939="sníž. přenesená",J939,0)</f>
        <v>0</v>
      </c>
      <c r="BI939" s="162">
        <f>IF(N939="nulová",J939,0)</f>
        <v>0</v>
      </c>
      <c r="BJ939" s="18" t="s">
        <v>88</v>
      </c>
      <c r="BK939" s="162">
        <f>ROUND(I939*H939,2)</f>
        <v>0</v>
      </c>
      <c r="BL939" s="18" t="s">
        <v>276</v>
      </c>
      <c r="BM939" s="161" t="s">
        <v>1170</v>
      </c>
    </row>
    <row r="940" spans="1:65" s="2" customFormat="1" ht="10.199999999999999">
      <c r="A940" s="33"/>
      <c r="B940" s="34"/>
      <c r="C940" s="33"/>
      <c r="D940" s="163" t="s">
        <v>207</v>
      </c>
      <c r="E940" s="33"/>
      <c r="F940" s="164" t="s">
        <v>1171</v>
      </c>
      <c r="G940" s="33"/>
      <c r="H940" s="33"/>
      <c r="I940" s="165"/>
      <c r="J940" s="33"/>
      <c r="K940" s="33"/>
      <c r="L940" s="34"/>
      <c r="M940" s="166"/>
      <c r="N940" s="167"/>
      <c r="O940" s="59"/>
      <c r="P940" s="59"/>
      <c r="Q940" s="59"/>
      <c r="R940" s="59"/>
      <c r="S940" s="59"/>
      <c r="T940" s="60"/>
      <c r="U940" s="33"/>
      <c r="V940" s="33"/>
      <c r="W940" s="33"/>
      <c r="X940" s="33"/>
      <c r="Y940" s="33"/>
      <c r="Z940" s="33"/>
      <c r="AA940" s="33"/>
      <c r="AB940" s="33"/>
      <c r="AC940" s="33"/>
      <c r="AD940" s="33"/>
      <c r="AE940" s="33"/>
      <c r="AT940" s="18" t="s">
        <v>207</v>
      </c>
      <c r="AU940" s="18" t="s">
        <v>90</v>
      </c>
    </row>
    <row r="941" spans="1:65" s="2" customFormat="1" ht="16.5" customHeight="1">
      <c r="A941" s="33"/>
      <c r="B941" s="149"/>
      <c r="C941" s="150" t="s">
        <v>1172</v>
      </c>
      <c r="D941" s="150" t="s">
        <v>202</v>
      </c>
      <c r="E941" s="151" t="s">
        <v>1173</v>
      </c>
      <c r="F941" s="152" t="s">
        <v>1174</v>
      </c>
      <c r="G941" s="153" t="s">
        <v>529</v>
      </c>
      <c r="H941" s="154">
        <v>1</v>
      </c>
      <c r="I941" s="155"/>
      <c r="J941" s="156">
        <f>ROUND(I941*H941,2)</f>
        <v>0</v>
      </c>
      <c r="K941" s="152" t="s">
        <v>333</v>
      </c>
      <c r="L941" s="34"/>
      <c r="M941" s="157" t="s">
        <v>1</v>
      </c>
      <c r="N941" s="158" t="s">
        <v>46</v>
      </c>
      <c r="O941" s="59"/>
      <c r="P941" s="159">
        <f>O941*H941</f>
        <v>0</v>
      </c>
      <c r="Q941" s="159">
        <v>0</v>
      </c>
      <c r="R941" s="159">
        <f>Q941*H941</f>
        <v>0</v>
      </c>
      <c r="S941" s="159">
        <v>2.2499999999999998E-3</v>
      </c>
      <c r="T941" s="160">
        <f>S941*H941</f>
        <v>2.2499999999999998E-3</v>
      </c>
      <c r="U941" s="33"/>
      <c r="V941" s="33"/>
      <c r="W941" s="33"/>
      <c r="X941" s="33"/>
      <c r="Y941" s="33"/>
      <c r="Z941" s="33"/>
      <c r="AA941" s="33"/>
      <c r="AB941" s="33"/>
      <c r="AC941" s="33"/>
      <c r="AD941" s="33"/>
      <c r="AE941" s="33"/>
      <c r="AR941" s="161" t="s">
        <v>276</v>
      </c>
      <c r="AT941" s="161" t="s">
        <v>202</v>
      </c>
      <c r="AU941" s="161" t="s">
        <v>90</v>
      </c>
      <c r="AY941" s="18" t="s">
        <v>199</v>
      </c>
      <c r="BE941" s="162">
        <f>IF(N941="základní",J941,0)</f>
        <v>0</v>
      </c>
      <c r="BF941" s="162">
        <f>IF(N941="snížená",J941,0)</f>
        <v>0</v>
      </c>
      <c r="BG941" s="162">
        <f>IF(N941="zákl. přenesená",J941,0)</f>
        <v>0</v>
      </c>
      <c r="BH941" s="162">
        <f>IF(N941="sníž. přenesená",J941,0)</f>
        <v>0</v>
      </c>
      <c r="BI941" s="162">
        <f>IF(N941="nulová",J941,0)</f>
        <v>0</v>
      </c>
      <c r="BJ941" s="18" t="s">
        <v>88</v>
      </c>
      <c r="BK941" s="162">
        <f>ROUND(I941*H941,2)</f>
        <v>0</v>
      </c>
      <c r="BL941" s="18" t="s">
        <v>276</v>
      </c>
      <c r="BM941" s="161" t="s">
        <v>1175</v>
      </c>
    </row>
    <row r="942" spans="1:65" s="2" customFormat="1" ht="10.199999999999999">
      <c r="A942" s="33"/>
      <c r="B942" s="34"/>
      <c r="C942" s="33"/>
      <c r="D942" s="163" t="s">
        <v>207</v>
      </c>
      <c r="E942" s="33"/>
      <c r="F942" s="164" t="s">
        <v>1176</v>
      </c>
      <c r="G942" s="33"/>
      <c r="H942" s="33"/>
      <c r="I942" s="165"/>
      <c r="J942" s="33"/>
      <c r="K942" s="33"/>
      <c r="L942" s="34"/>
      <c r="M942" s="166"/>
      <c r="N942" s="167"/>
      <c r="O942" s="59"/>
      <c r="P942" s="59"/>
      <c r="Q942" s="59"/>
      <c r="R942" s="59"/>
      <c r="S942" s="59"/>
      <c r="T942" s="60"/>
      <c r="U942" s="33"/>
      <c r="V942" s="33"/>
      <c r="W942" s="33"/>
      <c r="X942" s="33"/>
      <c r="Y942" s="33"/>
      <c r="Z942" s="33"/>
      <c r="AA942" s="33"/>
      <c r="AB942" s="33"/>
      <c r="AC942" s="33"/>
      <c r="AD942" s="33"/>
      <c r="AE942" s="33"/>
      <c r="AT942" s="18" t="s">
        <v>207</v>
      </c>
      <c r="AU942" s="18" t="s">
        <v>90</v>
      </c>
    </row>
    <row r="943" spans="1:65" s="12" customFormat="1" ht="22.8" customHeight="1">
      <c r="B943" s="136"/>
      <c r="D943" s="137" t="s">
        <v>80</v>
      </c>
      <c r="E943" s="147" t="s">
        <v>1177</v>
      </c>
      <c r="F943" s="147" t="s">
        <v>1178</v>
      </c>
      <c r="I943" s="139"/>
      <c r="J943" s="148">
        <f>BK943</f>
        <v>0</v>
      </c>
      <c r="L943" s="136"/>
      <c r="M943" s="141"/>
      <c r="N943" s="142"/>
      <c r="O943" s="142"/>
      <c r="P943" s="143">
        <f>SUM(P944:P945)</f>
        <v>0</v>
      </c>
      <c r="Q943" s="142"/>
      <c r="R943" s="143">
        <f>SUM(R944:R945)</f>
        <v>0</v>
      </c>
      <c r="S943" s="142"/>
      <c r="T943" s="144">
        <f>SUM(T944:T945)</f>
        <v>10</v>
      </c>
      <c r="AR943" s="137" t="s">
        <v>90</v>
      </c>
      <c r="AT943" s="145" t="s">
        <v>80</v>
      </c>
      <c r="AU943" s="145" t="s">
        <v>88</v>
      </c>
      <c r="AY943" s="137" t="s">
        <v>199</v>
      </c>
      <c r="BK943" s="146">
        <f>SUM(BK944:BK945)</f>
        <v>0</v>
      </c>
    </row>
    <row r="944" spans="1:65" s="2" customFormat="1" ht="16.5" customHeight="1">
      <c r="A944" s="33"/>
      <c r="B944" s="149"/>
      <c r="C944" s="150" t="s">
        <v>1179</v>
      </c>
      <c r="D944" s="150" t="s">
        <v>202</v>
      </c>
      <c r="E944" s="151" t="s">
        <v>1180</v>
      </c>
      <c r="F944" s="152" t="s">
        <v>1181</v>
      </c>
      <c r="G944" s="153" t="s">
        <v>205</v>
      </c>
      <c r="H944" s="154">
        <v>1</v>
      </c>
      <c r="I944" s="155"/>
      <c r="J944" s="156">
        <f>ROUND(I944*H944,2)</f>
        <v>0</v>
      </c>
      <c r="K944" s="152" t="s">
        <v>1</v>
      </c>
      <c r="L944" s="34"/>
      <c r="M944" s="157" t="s">
        <v>1</v>
      </c>
      <c r="N944" s="158" t="s">
        <v>46</v>
      </c>
      <c r="O944" s="59"/>
      <c r="P944" s="159">
        <f>O944*H944</f>
        <v>0</v>
      </c>
      <c r="Q944" s="159">
        <v>0</v>
      </c>
      <c r="R944" s="159">
        <f>Q944*H944</f>
        <v>0</v>
      </c>
      <c r="S944" s="159">
        <v>10</v>
      </c>
      <c r="T944" s="160">
        <f>S944*H944</f>
        <v>10</v>
      </c>
      <c r="U944" s="33"/>
      <c r="V944" s="33"/>
      <c r="W944" s="33"/>
      <c r="X944" s="33"/>
      <c r="Y944" s="33"/>
      <c r="Z944" s="33"/>
      <c r="AA944" s="33"/>
      <c r="AB944" s="33"/>
      <c r="AC944" s="33"/>
      <c r="AD944" s="33"/>
      <c r="AE944" s="33"/>
      <c r="AR944" s="161" t="s">
        <v>276</v>
      </c>
      <c r="AT944" s="161" t="s">
        <v>202</v>
      </c>
      <c r="AU944" s="161" t="s">
        <v>90</v>
      </c>
      <c r="AY944" s="18" t="s">
        <v>199</v>
      </c>
      <c r="BE944" s="162">
        <f>IF(N944="základní",J944,0)</f>
        <v>0</v>
      </c>
      <c r="BF944" s="162">
        <f>IF(N944="snížená",J944,0)</f>
        <v>0</v>
      </c>
      <c r="BG944" s="162">
        <f>IF(N944="zákl. přenesená",J944,0)</f>
        <v>0</v>
      </c>
      <c r="BH944" s="162">
        <f>IF(N944="sníž. přenesená",J944,0)</f>
        <v>0</v>
      </c>
      <c r="BI944" s="162">
        <f>IF(N944="nulová",J944,0)</f>
        <v>0</v>
      </c>
      <c r="BJ944" s="18" t="s">
        <v>88</v>
      </c>
      <c r="BK944" s="162">
        <f>ROUND(I944*H944,2)</f>
        <v>0</v>
      </c>
      <c r="BL944" s="18" t="s">
        <v>276</v>
      </c>
      <c r="BM944" s="161" t="s">
        <v>1182</v>
      </c>
    </row>
    <row r="945" spans="1:65" s="2" customFormat="1" ht="10.199999999999999">
      <c r="A945" s="33"/>
      <c r="B945" s="34"/>
      <c r="C945" s="33"/>
      <c r="D945" s="163" t="s">
        <v>207</v>
      </c>
      <c r="E945" s="33"/>
      <c r="F945" s="164" t="s">
        <v>1181</v>
      </c>
      <c r="G945" s="33"/>
      <c r="H945" s="33"/>
      <c r="I945" s="165"/>
      <c r="J945" s="33"/>
      <c r="K945" s="33"/>
      <c r="L945" s="34"/>
      <c r="M945" s="166"/>
      <c r="N945" s="167"/>
      <c r="O945" s="59"/>
      <c r="P945" s="59"/>
      <c r="Q945" s="59"/>
      <c r="R945" s="59"/>
      <c r="S945" s="59"/>
      <c r="T945" s="60"/>
      <c r="U945" s="33"/>
      <c r="V945" s="33"/>
      <c r="W945" s="33"/>
      <c r="X945" s="33"/>
      <c r="Y945" s="33"/>
      <c r="Z945" s="33"/>
      <c r="AA945" s="33"/>
      <c r="AB945" s="33"/>
      <c r="AC945" s="33"/>
      <c r="AD945" s="33"/>
      <c r="AE945" s="33"/>
      <c r="AT945" s="18" t="s">
        <v>207</v>
      </c>
      <c r="AU945" s="18" t="s">
        <v>90</v>
      </c>
    </row>
    <row r="946" spans="1:65" s="12" customFormat="1" ht="22.8" customHeight="1">
      <c r="B946" s="136"/>
      <c r="D946" s="137" t="s">
        <v>80</v>
      </c>
      <c r="E946" s="147" t="s">
        <v>1183</v>
      </c>
      <c r="F946" s="147" t="s">
        <v>1184</v>
      </c>
      <c r="I946" s="139"/>
      <c r="J946" s="148">
        <f>BK946</f>
        <v>0</v>
      </c>
      <c r="L946" s="136"/>
      <c r="M946" s="141"/>
      <c r="N946" s="142"/>
      <c r="O946" s="142"/>
      <c r="P946" s="143">
        <f>SUM(P947:P948)</f>
        <v>0</v>
      </c>
      <c r="Q946" s="142"/>
      <c r="R946" s="143">
        <f>SUM(R947:R948)</f>
        <v>0</v>
      </c>
      <c r="S946" s="142"/>
      <c r="T946" s="144">
        <f>SUM(T947:T948)</f>
        <v>3</v>
      </c>
      <c r="AR946" s="137" t="s">
        <v>90</v>
      </c>
      <c r="AT946" s="145" t="s">
        <v>80</v>
      </c>
      <c r="AU946" s="145" t="s">
        <v>88</v>
      </c>
      <c r="AY946" s="137" t="s">
        <v>199</v>
      </c>
      <c r="BK946" s="146">
        <f>SUM(BK947:BK948)</f>
        <v>0</v>
      </c>
    </row>
    <row r="947" spans="1:65" s="2" customFormat="1" ht="24.15" customHeight="1">
      <c r="A947" s="33"/>
      <c r="B947" s="149"/>
      <c r="C947" s="150" t="s">
        <v>1185</v>
      </c>
      <c r="D947" s="150" t="s">
        <v>202</v>
      </c>
      <c r="E947" s="151" t="s">
        <v>1186</v>
      </c>
      <c r="F947" s="152" t="s">
        <v>1187</v>
      </c>
      <c r="G947" s="153" t="s">
        <v>205</v>
      </c>
      <c r="H947" s="154">
        <v>1</v>
      </c>
      <c r="I947" s="155"/>
      <c r="J947" s="156">
        <f>ROUND(I947*H947,2)</f>
        <v>0</v>
      </c>
      <c r="K947" s="152" t="s">
        <v>1</v>
      </c>
      <c r="L947" s="34"/>
      <c r="M947" s="157" t="s">
        <v>1</v>
      </c>
      <c r="N947" s="158" t="s">
        <v>46</v>
      </c>
      <c r="O947" s="59"/>
      <c r="P947" s="159">
        <f>O947*H947</f>
        <v>0</v>
      </c>
      <c r="Q947" s="159">
        <v>0</v>
      </c>
      <c r="R947" s="159">
        <f>Q947*H947</f>
        <v>0</v>
      </c>
      <c r="S947" s="159">
        <v>3</v>
      </c>
      <c r="T947" s="160">
        <f>S947*H947</f>
        <v>3</v>
      </c>
      <c r="U947" s="33"/>
      <c r="V947" s="33"/>
      <c r="W947" s="33"/>
      <c r="X947" s="33"/>
      <c r="Y947" s="33"/>
      <c r="Z947" s="33"/>
      <c r="AA947" s="33"/>
      <c r="AB947" s="33"/>
      <c r="AC947" s="33"/>
      <c r="AD947" s="33"/>
      <c r="AE947" s="33"/>
      <c r="AR947" s="161" t="s">
        <v>276</v>
      </c>
      <c r="AT947" s="161" t="s">
        <v>202</v>
      </c>
      <c r="AU947" s="161" t="s">
        <v>90</v>
      </c>
      <c r="AY947" s="18" t="s">
        <v>199</v>
      </c>
      <c r="BE947" s="162">
        <f>IF(N947="základní",J947,0)</f>
        <v>0</v>
      </c>
      <c r="BF947" s="162">
        <f>IF(N947="snížená",J947,0)</f>
        <v>0</v>
      </c>
      <c r="BG947" s="162">
        <f>IF(N947="zákl. přenesená",J947,0)</f>
        <v>0</v>
      </c>
      <c r="BH947" s="162">
        <f>IF(N947="sníž. přenesená",J947,0)</f>
        <v>0</v>
      </c>
      <c r="BI947" s="162">
        <f>IF(N947="nulová",J947,0)</f>
        <v>0</v>
      </c>
      <c r="BJ947" s="18" t="s">
        <v>88</v>
      </c>
      <c r="BK947" s="162">
        <f>ROUND(I947*H947,2)</f>
        <v>0</v>
      </c>
      <c r="BL947" s="18" t="s">
        <v>276</v>
      </c>
      <c r="BM947" s="161" t="s">
        <v>1188</v>
      </c>
    </row>
    <row r="948" spans="1:65" s="2" customFormat="1" ht="10.199999999999999">
      <c r="A948" s="33"/>
      <c r="B948" s="34"/>
      <c r="C948" s="33"/>
      <c r="D948" s="163" t="s">
        <v>207</v>
      </c>
      <c r="E948" s="33"/>
      <c r="F948" s="164" t="s">
        <v>1187</v>
      </c>
      <c r="G948" s="33"/>
      <c r="H948" s="33"/>
      <c r="I948" s="165"/>
      <c r="J948" s="33"/>
      <c r="K948" s="33"/>
      <c r="L948" s="34"/>
      <c r="M948" s="166"/>
      <c r="N948" s="167"/>
      <c r="O948" s="59"/>
      <c r="P948" s="59"/>
      <c r="Q948" s="59"/>
      <c r="R948" s="59"/>
      <c r="S948" s="59"/>
      <c r="T948" s="60"/>
      <c r="U948" s="33"/>
      <c r="V948" s="33"/>
      <c r="W948" s="33"/>
      <c r="X948" s="33"/>
      <c r="Y948" s="33"/>
      <c r="Z948" s="33"/>
      <c r="AA948" s="33"/>
      <c r="AB948" s="33"/>
      <c r="AC948" s="33"/>
      <c r="AD948" s="33"/>
      <c r="AE948" s="33"/>
      <c r="AT948" s="18" t="s">
        <v>207</v>
      </c>
      <c r="AU948" s="18" t="s">
        <v>90</v>
      </c>
    </row>
    <row r="949" spans="1:65" s="12" customFormat="1" ht="22.8" customHeight="1">
      <c r="B949" s="136"/>
      <c r="D949" s="137" t="s">
        <v>80</v>
      </c>
      <c r="E949" s="147" t="s">
        <v>1189</v>
      </c>
      <c r="F949" s="147" t="s">
        <v>1190</v>
      </c>
      <c r="I949" s="139"/>
      <c r="J949" s="148">
        <f>BK949</f>
        <v>0</v>
      </c>
      <c r="L949" s="136"/>
      <c r="M949" s="141"/>
      <c r="N949" s="142"/>
      <c r="O949" s="142"/>
      <c r="P949" s="143">
        <f>SUM(P950:P951)</f>
        <v>0</v>
      </c>
      <c r="Q949" s="142"/>
      <c r="R949" s="143">
        <f>SUM(R950:R951)</f>
        <v>0</v>
      </c>
      <c r="S949" s="142"/>
      <c r="T949" s="144">
        <f>SUM(T950:T951)</f>
        <v>7</v>
      </c>
      <c r="AR949" s="137" t="s">
        <v>90</v>
      </c>
      <c r="AT949" s="145" t="s">
        <v>80</v>
      </c>
      <c r="AU949" s="145" t="s">
        <v>88</v>
      </c>
      <c r="AY949" s="137" t="s">
        <v>199</v>
      </c>
      <c r="BK949" s="146">
        <f>SUM(BK950:BK951)</f>
        <v>0</v>
      </c>
    </row>
    <row r="950" spans="1:65" s="2" customFormat="1" ht="16.5" customHeight="1">
      <c r="A950" s="33"/>
      <c r="B950" s="149"/>
      <c r="C950" s="150" t="s">
        <v>1191</v>
      </c>
      <c r="D950" s="150" t="s">
        <v>202</v>
      </c>
      <c r="E950" s="151" t="s">
        <v>1192</v>
      </c>
      <c r="F950" s="152" t="s">
        <v>1193</v>
      </c>
      <c r="G950" s="153" t="s">
        <v>205</v>
      </c>
      <c r="H950" s="154">
        <v>1</v>
      </c>
      <c r="I950" s="155"/>
      <c r="J950" s="156">
        <f>ROUND(I950*H950,2)</f>
        <v>0</v>
      </c>
      <c r="K950" s="152" t="s">
        <v>1</v>
      </c>
      <c r="L950" s="34"/>
      <c r="M950" s="157" t="s">
        <v>1</v>
      </c>
      <c r="N950" s="158" t="s">
        <v>46</v>
      </c>
      <c r="O950" s="59"/>
      <c r="P950" s="159">
        <f>O950*H950</f>
        <v>0</v>
      </c>
      <c r="Q950" s="159">
        <v>0</v>
      </c>
      <c r="R950" s="159">
        <f>Q950*H950</f>
        <v>0</v>
      </c>
      <c r="S950" s="159">
        <v>7</v>
      </c>
      <c r="T950" s="160">
        <f>S950*H950</f>
        <v>7</v>
      </c>
      <c r="U950" s="33"/>
      <c r="V950" s="33"/>
      <c r="W950" s="33"/>
      <c r="X950" s="33"/>
      <c r="Y950" s="33"/>
      <c r="Z950" s="33"/>
      <c r="AA950" s="33"/>
      <c r="AB950" s="33"/>
      <c r="AC950" s="33"/>
      <c r="AD950" s="33"/>
      <c r="AE950" s="33"/>
      <c r="AR950" s="161" t="s">
        <v>276</v>
      </c>
      <c r="AT950" s="161" t="s">
        <v>202</v>
      </c>
      <c r="AU950" s="161" t="s">
        <v>90</v>
      </c>
      <c r="AY950" s="18" t="s">
        <v>199</v>
      </c>
      <c r="BE950" s="162">
        <f>IF(N950="základní",J950,0)</f>
        <v>0</v>
      </c>
      <c r="BF950" s="162">
        <f>IF(N950="snížená",J950,0)</f>
        <v>0</v>
      </c>
      <c r="BG950" s="162">
        <f>IF(N950="zákl. přenesená",J950,0)</f>
        <v>0</v>
      </c>
      <c r="BH950" s="162">
        <f>IF(N950="sníž. přenesená",J950,0)</f>
        <v>0</v>
      </c>
      <c r="BI950" s="162">
        <f>IF(N950="nulová",J950,0)</f>
        <v>0</v>
      </c>
      <c r="BJ950" s="18" t="s">
        <v>88</v>
      </c>
      <c r="BK950" s="162">
        <f>ROUND(I950*H950,2)</f>
        <v>0</v>
      </c>
      <c r="BL950" s="18" t="s">
        <v>276</v>
      </c>
      <c r="BM950" s="161" t="s">
        <v>1194</v>
      </c>
    </row>
    <row r="951" spans="1:65" s="2" customFormat="1" ht="10.199999999999999">
      <c r="A951" s="33"/>
      <c r="B951" s="34"/>
      <c r="C951" s="33"/>
      <c r="D951" s="163" t="s">
        <v>207</v>
      </c>
      <c r="E951" s="33"/>
      <c r="F951" s="164" t="s">
        <v>1193</v>
      </c>
      <c r="G951" s="33"/>
      <c r="H951" s="33"/>
      <c r="I951" s="165"/>
      <c r="J951" s="33"/>
      <c r="K951" s="33"/>
      <c r="L951" s="34"/>
      <c r="M951" s="166"/>
      <c r="N951" s="167"/>
      <c r="O951" s="59"/>
      <c r="P951" s="59"/>
      <c r="Q951" s="59"/>
      <c r="R951" s="59"/>
      <c r="S951" s="59"/>
      <c r="T951" s="60"/>
      <c r="U951" s="33"/>
      <c r="V951" s="33"/>
      <c r="W951" s="33"/>
      <c r="X951" s="33"/>
      <c r="Y951" s="33"/>
      <c r="Z951" s="33"/>
      <c r="AA951" s="33"/>
      <c r="AB951" s="33"/>
      <c r="AC951" s="33"/>
      <c r="AD951" s="33"/>
      <c r="AE951" s="33"/>
      <c r="AT951" s="18" t="s">
        <v>207</v>
      </c>
      <c r="AU951" s="18" t="s">
        <v>90</v>
      </c>
    </row>
    <row r="952" spans="1:65" s="12" customFormat="1" ht="22.8" customHeight="1">
      <c r="B952" s="136"/>
      <c r="D952" s="137" t="s">
        <v>80</v>
      </c>
      <c r="E952" s="147" t="s">
        <v>1195</v>
      </c>
      <c r="F952" s="147" t="s">
        <v>1196</v>
      </c>
      <c r="I952" s="139"/>
      <c r="J952" s="148">
        <f>BK952</f>
        <v>0</v>
      </c>
      <c r="L952" s="136"/>
      <c r="M952" s="141"/>
      <c r="N952" s="142"/>
      <c r="O952" s="142"/>
      <c r="P952" s="143">
        <f>SUM(P953:P1024)</f>
        <v>0</v>
      </c>
      <c r="Q952" s="142"/>
      <c r="R952" s="143">
        <f>SUM(R953:R1024)</f>
        <v>0</v>
      </c>
      <c r="S952" s="142"/>
      <c r="T952" s="144">
        <f>SUM(T953:T1024)</f>
        <v>151.26557500000001</v>
      </c>
      <c r="AR952" s="137" t="s">
        <v>90</v>
      </c>
      <c r="AT952" s="145" t="s">
        <v>80</v>
      </c>
      <c r="AU952" s="145" t="s">
        <v>88</v>
      </c>
      <c r="AY952" s="137" t="s">
        <v>199</v>
      </c>
      <c r="BK952" s="146">
        <f>SUM(BK953:BK1024)</f>
        <v>0</v>
      </c>
    </row>
    <row r="953" spans="1:65" s="2" customFormat="1" ht="16.5" customHeight="1">
      <c r="A953" s="33"/>
      <c r="B953" s="149"/>
      <c r="C953" s="150" t="s">
        <v>1197</v>
      </c>
      <c r="D953" s="150" t="s">
        <v>202</v>
      </c>
      <c r="E953" s="151" t="s">
        <v>1198</v>
      </c>
      <c r="F953" s="152" t="s">
        <v>1199</v>
      </c>
      <c r="G953" s="153" t="s">
        <v>332</v>
      </c>
      <c r="H953" s="154">
        <v>383.71</v>
      </c>
      <c r="I953" s="155"/>
      <c r="J953" s="156">
        <f>ROUND(I953*H953,2)</f>
        <v>0</v>
      </c>
      <c r="K953" s="152" t="s">
        <v>333</v>
      </c>
      <c r="L953" s="34"/>
      <c r="M953" s="157" t="s">
        <v>1</v>
      </c>
      <c r="N953" s="158" t="s">
        <v>46</v>
      </c>
      <c r="O953" s="59"/>
      <c r="P953" s="159">
        <f>O953*H953</f>
        <v>0</v>
      </c>
      <c r="Q953" s="159">
        <v>0</v>
      </c>
      <c r="R953" s="159">
        <f>Q953*H953</f>
        <v>0</v>
      </c>
      <c r="S953" s="159">
        <v>1.4E-2</v>
      </c>
      <c r="T953" s="160">
        <f>S953*H953</f>
        <v>5.3719399999999995</v>
      </c>
      <c r="U953" s="33"/>
      <c r="V953" s="33"/>
      <c r="W953" s="33"/>
      <c r="X953" s="33"/>
      <c r="Y953" s="33"/>
      <c r="Z953" s="33"/>
      <c r="AA953" s="33"/>
      <c r="AB953" s="33"/>
      <c r="AC953" s="33"/>
      <c r="AD953" s="33"/>
      <c r="AE953" s="33"/>
      <c r="AR953" s="161" t="s">
        <v>276</v>
      </c>
      <c r="AT953" s="161" t="s">
        <v>202</v>
      </c>
      <c r="AU953" s="161" t="s">
        <v>90</v>
      </c>
      <c r="AY953" s="18" t="s">
        <v>199</v>
      </c>
      <c r="BE953" s="162">
        <f>IF(N953="základní",J953,0)</f>
        <v>0</v>
      </c>
      <c r="BF953" s="162">
        <f>IF(N953="snížená",J953,0)</f>
        <v>0</v>
      </c>
      <c r="BG953" s="162">
        <f>IF(N953="zákl. přenesená",J953,0)</f>
        <v>0</v>
      </c>
      <c r="BH953" s="162">
        <f>IF(N953="sníž. přenesená",J953,0)</f>
        <v>0</v>
      </c>
      <c r="BI953" s="162">
        <f>IF(N953="nulová",J953,0)</f>
        <v>0</v>
      </c>
      <c r="BJ953" s="18" t="s">
        <v>88</v>
      </c>
      <c r="BK953" s="162">
        <f>ROUND(I953*H953,2)</f>
        <v>0</v>
      </c>
      <c r="BL953" s="18" t="s">
        <v>276</v>
      </c>
      <c r="BM953" s="161" t="s">
        <v>1200</v>
      </c>
    </row>
    <row r="954" spans="1:65" s="2" customFormat="1" ht="19.2">
      <c r="A954" s="33"/>
      <c r="B954" s="34"/>
      <c r="C954" s="33"/>
      <c r="D954" s="163" t="s">
        <v>207</v>
      </c>
      <c r="E954" s="33"/>
      <c r="F954" s="164" t="s">
        <v>1201</v>
      </c>
      <c r="G954" s="33"/>
      <c r="H954" s="33"/>
      <c r="I954" s="165"/>
      <c r="J954" s="33"/>
      <c r="K954" s="33"/>
      <c r="L954" s="34"/>
      <c r="M954" s="166"/>
      <c r="N954" s="167"/>
      <c r="O954" s="59"/>
      <c r="P954" s="59"/>
      <c r="Q954" s="59"/>
      <c r="R954" s="59"/>
      <c r="S954" s="59"/>
      <c r="T954" s="60"/>
      <c r="U954" s="33"/>
      <c r="V954" s="33"/>
      <c r="W954" s="33"/>
      <c r="X954" s="33"/>
      <c r="Y954" s="33"/>
      <c r="Z954" s="33"/>
      <c r="AA954" s="33"/>
      <c r="AB954" s="33"/>
      <c r="AC954" s="33"/>
      <c r="AD954" s="33"/>
      <c r="AE954" s="33"/>
      <c r="AT954" s="18" t="s">
        <v>207</v>
      </c>
      <c r="AU954" s="18" t="s">
        <v>90</v>
      </c>
    </row>
    <row r="955" spans="1:65" s="13" customFormat="1" ht="10.199999999999999">
      <c r="B955" s="172"/>
      <c r="D955" s="163" t="s">
        <v>336</v>
      </c>
      <c r="E955" s="173" t="s">
        <v>1</v>
      </c>
      <c r="F955" s="174" t="s">
        <v>1202</v>
      </c>
      <c r="H955" s="173" t="s">
        <v>1</v>
      </c>
      <c r="I955" s="175"/>
      <c r="L955" s="172"/>
      <c r="M955" s="176"/>
      <c r="N955" s="177"/>
      <c r="O955" s="177"/>
      <c r="P955" s="177"/>
      <c r="Q955" s="177"/>
      <c r="R955" s="177"/>
      <c r="S955" s="177"/>
      <c r="T955" s="178"/>
      <c r="AT955" s="173" t="s">
        <v>336</v>
      </c>
      <c r="AU955" s="173" t="s">
        <v>90</v>
      </c>
      <c r="AV955" s="13" t="s">
        <v>88</v>
      </c>
      <c r="AW955" s="13" t="s">
        <v>36</v>
      </c>
      <c r="AX955" s="13" t="s">
        <v>81</v>
      </c>
      <c r="AY955" s="173" t="s">
        <v>199</v>
      </c>
    </row>
    <row r="956" spans="1:65" s="14" customFormat="1" ht="10.199999999999999">
      <c r="B956" s="179"/>
      <c r="D956" s="163" t="s">
        <v>336</v>
      </c>
      <c r="E956" s="180" t="s">
        <v>1</v>
      </c>
      <c r="F956" s="181" t="s">
        <v>1140</v>
      </c>
      <c r="H956" s="182">
        <v>383.71</v>
      </c>
      <c r="I956" s="183"/>
      <c r="L956" s="179"/>
      <c r="M956" s="184"/>
      <c r="N956" s="185"/>
      <c r="O956" s="185"/>
      <c r="P956" s="185"/>
      <c r="Q956" s="185"/>
      <c r="R956" s="185"/>
      <c r="S956" s="185"/>
      <c r="T956" s="186"/>
      <c r="AT956" s="180" t="s">
        <v>336</v>
      </c>
      <c r="AU956" s="180" t="s">
        <v>90</v>
      </c>
      <c r="AV956" s="14" t="s">
        <v>90</v>
      </c>
      <c r="AW956" s="14" t="s">
        <v>36</v>
      </c>
      <c r="AX956" s="14" t="s">
        <v>81</v>
      </c>
      <c r="AY956" s="180" t="s">
        <v>199</v>
      </c>
    </row>
    <row r="957" spans="1:65" s="15" customFormat="1" ht="10.199999999999999">
      <c r="B957" s="187"/>
      <c r="D957" s="163" t="s">
        <v>336</v>
      </c>
      <c r="E957" s="188" t="s">
        <v>1</v>
      </c>
      <c r="F957" s="189" t="s">
        <v>339</v>
      </c>
      <c r="H957" s="190">
        <v>383.71</v>
      </c>
      <c r="I957" s="191"/>
      <c r="L957" s="187"/>
      <c r="M957" s="192"/>
      <c r="N957" s="193"/>
      <c r="O957" s="193"/>
      <c r="P957" s="193"/>
      <c r="Q957" s="193"/>
      <c r="R957" s="193"/>
      <c r="S957" s="193"/>
      <c r="T957" s="194"/>
      <c r="AT957" s="188" t="s">
        <v>336</v>
      </c>
      <c r="AU957" s="188" t="s">
        <v>90</v>
      </c>
      <c r="AV957" s="15" t="s">
        <v>198</v>
      </c>
      <c r="AW957" s="15" t="s">
        <v>36</v>
      </c>
      <c r="AX957" s="15" t="s">
        <v>88</v>
      </c>
      <c r="AY957" s="188" t="s">
        <v>199</v>
      </c>
    </row>
    <row r="958" spans="1:65" s="2" customFormat="1" ht="24.15" customHeight="1">
      <c r="A958" s="33"/>
      <c r="B958" s="149"/>
      <c r="C958" s="150" t="s">
        <v>1203</v>
      </c>
      <c r="D958" s="150" t="s">
        <v>202</v>
      </c>
      <c r="E958" s="151" t="s">
        <v>1204</v>
      </c>
      <c r="F958" s="152" t="s">
        <v>1205</v>
      </c>
      <c r="G958" s="153" t="s">
        <v>332</v>
      </c>
      <c r="H958" s="154">
        <v>383.71</v>
      </c>
      <c r="I958" s="155"/>
      <c r="J958" s="156">
        <f>ROUND(I958*H958,2)</f>
        <v>0</v>
      </c>
      <c r="K958" s="152" t="s">
        <v>1</v>
      </c>
      <c r="L958" s="34"/>
      <c r="M958" s="157" t="s">
        <v>1</v>
      </c>
      <c r="N958" s="158" t="s">
        <v>46</v>
      </c>
      <c r="O958" s="59"/>
      <c r="P958" s="159">
        <f>O958*H958</f>
        <v>0</v>
      </c>
      <c r="Q958" s="159">
        <v>0</v>
      </c>
      <c r="R958" s="159">
        <f>Q958*H958</f>
        <v>0</v>
      </c>
      <c r="S958" s="159">
        <v>0.04</v>
      </c>
      <c r="T958" s="160">
        <f>S958*H958</f>
        <v>15.3484</v>
      </c>
      <c r="U958" s="33"/>
      <c r="V958" s="33"/>
      <c r="W958" s="33"/>
      <c r="X958" s="33"/>
      <c r="Y958" s="33"/>
      <c r="Z958" s="33"/>
      <c r="AA958" s="33"/>
      <c r="AB958" s="33"/>
      <c r="AC958" s="33"/>
      <c r="AD958" s="33"/>
      <c r="AE958" s="33"/>
      <c r="AR958" s="161" t="s">
        <v>276</v>
      </c>
      <c r="AT958" s="161" t="s">
        <v>202</v>
      </c>
      <c r="AU958" s="161" t="s">
        <v>90</v>
      </c>
      <c r="AY958" s="18" t="s">
        <v>199</v>
      </c>
      <c r="BE958" s="162">
        <f>IF(N958="základní",J958,0)</f>
        <v>0</v>
      </c>
      <c r="BF958" s="162">
        <f>IF(N958="snížená",J958,0)</f>
        <v>0</v>
      </c>
      <c r="BG958" s="162">
        <f>IF(N958="zákl. přenesená",J958,0)</f>
        <v>0</v>
      </c>
      <c r="BH958" s="162">
        <f>IF(N958="sníž. přenesená",J958,0)</f>
        <v>0</v>
      </c>
      <c r="BI958" s="162">
        <f>IF(N958="nulová",J958,0)</f>
        <v>0</v>
      </c>
      <c r="BJ958" s="18" t="s">
        <v>88</v>
      </c>
      <c r="BK958" s="162">
        <f>ROUND(I958*H958,2)</f>
        <v>0</v>
      </c>
      <c r="BL958" s="18" t="s">
        <v>276</v>
      </c>
      <c r="BM958" s="161" t="s">
        <v>1206</v>
      </c>
    </row>
    <row r="959" spans="1:65" s="13" customFormat="1" ht="10.199999999999999">
      <c r="B959" s="172"/>
      <c r="D959" s="163" t="s">
        <v>336</v>
      </c>
      <c r="E959" s="173" t="s">
        <v>1</v>
      </c>
      <c r="F959" s="174" t="s">
        <v>1115</v>
      </c>
      <c r="H959" s="173" t="s">
        <v>1</v>
      </c>
      <c r="I959" s="175"/>
      <c r="L959" s="172"/>
      <c r="M959" s="176"/>
      <c r="N959" s="177"/>
      <c r="O959" s="177"/>
      <c r="P959" s="177"/>
      <c r="Q959" s="177"/>
      <c r="R959" s="177"/>
      <c r="S959" s="177"/>
      <c r="T959" s="178"/>
      <c r="AT959" s="173" t="s">
        <v>336</v>
      </c>
      <c r="AU959" s="173" t="s">
        <v>90</v>
      </c>
      <c r="AV959" s="13" t="s">
        <v>88</v>
      </c>
      <c r="AW959" s="13" t="s">
        <v>36</v>
      </c>
      <c r="AX959" s="13" t="s">
        <v>81</v>
      </c>
      <c r="AY959" s="173" t="s">
        <v>199</v>
      </c>
    </row>
    <row r="960" spans="1:65" s="14" customFormat="1" ht="10.199999999999999">
      <c r="B960" s="179"/>
      <c r="D960" s="163" t="s">
        <v>336</v>
      </c>
      <c r="E960" s="180" t="s">
        <v>1</v>
      </c>
      <c r="F960" s="181" t="s">
        <v>1134</v>
      </c>
      <c r="H960" s="182">
        <v>6.16</v>
      </c>
      <c r="I960" s="183"/>
      <c r="L960" s="179"/>
      <c r="M960" s="184"/>
      <c r="N960" s="185"/>
      <c r="O960" s="185"/>
      <c r="P960" s="185"/>
      <c r="Q960" s="185"/>
      <c r="R960" s="185"/>
      <c r="S960" s="185"/>
      <c r="T960" s="186"/>
      <c r="AT960" s="180" t="s">
        <v>336</v>
      </c>
      <c r="AU960" s="180" t="s">
        <v>90</v>
      </c>
      <c r="AV960" s="14" t="s">
        <v>90</v>
      </c>
      <c r="AW960" s="14" t="s">
        <v>36</v>
      </c>
      <c r="AX960" s="14" t="s">
        <v>81</v>
      </c>
      <c r="AY960" s="180" t="s">
        <v>199</v>
      </c>
    </row>
    <row r="961" spans="1:65" s="13" customFormat="1" ht="10.199999999999999">
      <c r="B961" s="172"/>
      <c r="D961" s="163" t="s">
        <v>336</v>
      </c>
      <c r="E961" s="173" t="s">
        <v>1</v>
      </c>
      <c r="F961" s="174" t="s">
        <v>1117</v>
      </c>
      <c r="H961" s="173" t="s">
        <v>1</v>
      </c>
      <c r="I961" s="175"/>
      <c r="L961" s="172"/>
      <c r="M961" s="176"/>
      <c r="N961" s="177"/>
      <c r="O961" s="177"/>
      <c r="P961" s="177"/>
      <c r="Q961" s="177"/>
      <c r="R961" s="177"/>
      <c r="S961" s="177"/>
      <c r="T961" s="178"/>
      <c r="AT961" s="173" t="s">
        <v>336</v>
      </c>
      <c r="AU961" s="173" t="s">
        <v>90</v>
      </c>
      <c r="AV961" s="13" t="s">
        <v>88</v>
      </c>
      <c r="AW961" s="13" t="s">
        <v>36</v>
      </c>
      <c r="AX961" s="13" t="s">
        <v>81</v>
      </c>
      <c r="AY961" s="173" t="s">
        <v>199</v>
      </c>
    </row>
    <row r="962" spans="1:65" s="14" customFormat="1" ht="10.199999999999999">
      <c r="B962" s="179"/>
      <c r="D962" s="163" t="s">
        <v>336</v>
      </c>
      <c r="E962" s="180" t="s">
        <v>1</v>
      </c>
      <c r="F962" s="181" t="s">
        <v>1135</v>
      </c>
      <c r="H962" s="182">
        <v>178.2</v>
      </c>
      <c r="I962" s="183"/>
      <c r="L962" s="179"/>
      <c r="M962" s="184"/>
      <c r="N962" s="185"/>
      <c r="O962" s="185"/>
      <c r="P962" s="185"/>
      <c r="Q962" s="185"/>
      <c r="R962" s="185"/>
      <c r="S962" s="185"/>
      <c r="T962" s="186"/>
      <c r="AT962" s="180" t="s">
        <v>336</v>
      </c>
      <c r="AU962" s="180" t="s">
        <v>90</v>
      </c>
      <c r="AV962" s="14" t="s">
        <v>90</v>
      </c>
      <c r="AW962" s="14" t="s">
        <v>36</v>
      </c>
      <c r="AX962" s="14" t="s">
        <v>81</v>
      </c>
      <c r="AY962" s="180" t="s">
        <v>199</v>
      </c>
    </row>
    <row r="963" spans="1:65" s="14" customFormat="1" ht="10.199999999999999">
      <c r="B963" s="179"/>
      <c r="D963" s="163" t="s">
        <v>336</v>
      </c>
      <c r="E963" s="180" t="s">
        <v>1</v>
      </c>
      <c r="F963" s="181" t="s">
        <v>1136</v>
      </c>
      <c r="H963" s="182">
        <v>74.25</v>
      </c>
      <c r="I963" s="183"/>
      <c r="L963" s="179"/>
      <c r="M963" s="184"/>
      <c r="N963" s="185"/>
      <c r="O963" s="185"/>
      <c r="P963" s="185"/>
      <c r="Q963" s="185"/>
      <c r="R963" s="185"/>
      <c r="S963" s="185"/>
      <c r="T963" s="186"/>
      <c r="AT963" s="180" t="s">
        <v>336</v>
      </c>
      <c r="AU963" s="180" t="s">
        <v>90</v>
      </c>
      <c r="AV963" s="14" t="s">
        <v>90</v>
      </c>
      <c r="AW963" s="14" t="s">
        <v>36</v>
      </c>
      <c r="AX963" s="14" t="s">
        <v>81</v>
      </c>
      <c r="AY963" s="180" t="s">
        <v>199</v>
      </c>
    </row>
    <row r="964" spans="1:65" s="13" customFormat="1" ht="10.199999999999999">
      <c r="B964" s="172"/>
      <c r="D964" s="163" t="s">
        <v>336</v>
      </c>
      <c r="E964" s="173" t="s">
        <v>1</v>
      </c>
      <c r="F964" s="174" t="s">
        <v>1119</v>
      </c>
      <c r="H964" s="173" t="s">
        <v>1</v>
      </c>
      <c r="I964" s="175"/>
      <c r="L964" s="172"/>
      <c r="M964" s="176"/>
      <c r="N964" s="177"/>
      <c r="O964" s="177"/>
      <c r="P964" s="177"/>
      <c r="Q964" s="177"/>
      <c r="R964" s="177"/>
      <c r="S964" s="177"/>
      <c r="T964" s="178"/>
      <c r="AT964" s="173" t="s">
        <v>336</v>
      </c>
      <c r="AU964" s="173" t="s">
        <v>90</v>
      </c>
      <c r="AV964" s="13" t="s">
        <v>88</v>
      </c>
      <c r="AW964" s="13" t="s">
        <v>36</v>
      </c>
      <c r="AX964" s="13" t="s">
        <v>81</v>
      </c>
      <c r="AY964" s="173" t="s">
        <v>199</v>
      </c>
    </row>
    <row r="965" spans="1:65" s="14" customFormat="1" ht="10.199999999999999">
      <c r="B965" s="179"/>
      <c r="D965" s="163" t="s">
        <v>336</v>
      </c>
      <c r="E965" s="180" t="s">
        <v>1</v>
      </c>
      <c r="F965" s="181" t="s">
        <v>1137</v>
      </c>
      <c r="H965" s="182">
        <v>36</v>
      </c>
      <c r="I965" s="183"/>
      <c r="L965" s="179"/>
      <c r="M965" s="184"/>
      <c r="N965" s="185"/>
      <c r="O965" s="185"/>
      <c r="P965" s="185"/>
      <c r="Q965" s="185"/>
      <c r="R965" s="185"/>
      <c r="S965" s="185"/>
      <c r="T965" s="186"/>
      <c r="AT965" s="180" t="s">
        <v>336</v>
      </c>
      <c r="AU965" s="180" t="s">
        <v>90</v>
      </c>
      <c r="AV965" s="14" t="s">
        <v>90</v>
      </c>
      <c r="AW965" s="14" t="s">
        <v>36</v>
      </c>
      <c r="AX965" s="14" t="s">
        <v>81</v>
      </c>
      <c r="AY965" s="180" t="s">
        <v>199</v>
      </c>
    </row>
    <row r="966" spans="1:65" s="13" customFormat="1" ht="10.199999999999999">
      <c r="B966" s="172"/>
      <c r="D966" s="163" t="s">
        <v>336</v>
      </c>
      <c r="E966" s="173" t="s">
        <v>1</v>
      </c>
      <c r="F966" s="174" t="s">
        <v>1121</v>
      </c>
      <c r="H966" s="173" t="s">
        <v>1</v>
      </c>
      <c r="I966" s="175"/>
      <c r="L966" s="172"/>
      <c r="M966" s="176"/>
      <c r="N966" s="177"/>
      <c r="O966" s="177"/>
      <c r="P966" s="177"/>
      <c r="Q966" s="177"/>
      <c r="R966" s="177"/>
      <c r="S966" s="177"/>
      <c r="T966" s="178"/>
      <c r="AT966" s="173" t="s">
        <v>336</v>
      </c>
      <c r="AU966" s="173" t="s">
        <v>90</v>
      </c>
      <c r="AV966" s="13" t="s">
        <v>88</v>
      </c>
      <c r="AW966" s="13" t="s">
        <v>36</v>
      </c>
      <c r="AX966" s="13" t="s">
        <v>81</v>
      </c>
      <c r="AY966" s="173" t="s">
        <v>199</v>
      </c>
    </row>
    <row r="967" spans="1:65" s="14" customFormat="1" ht="10.199999999999999">
      <c r="B967" s="179"/>
      <c r="D967" s="163" t="s">
        <v>336</v>
      </c>
      <c r="E967" s="180" t="s">
        <v>1</v>
      </c>
      <c r="F967" s="181" t="s">
        <v>1138</v>
      </c>
      <c r="H967" s="182">
        <v>19.8</v>
      </c>
      <c r="I967" s="183"/>
      <c r="L967" s="179"/>
      <c r="M967" s="184"/>
      <c r="N967" s="185"/>
      <c r="O967" s="185"/>
      <c r="P967" s="185"/>
      <c r="Q967" s="185"/>
      <c r="R967" s="185"/>
      <c r="S967" s="185"/>
      <c r="T967" s="186"/>
      <c r="AT967" s="180" t="s">
        <v>336</v>
      </c>
      <c r="AU967" s="180" t="s">
        <v>90</v>
      </c>
      <c r="AV967" s="14" t="s">
        <v>90</v>
      </c>
      <c r="AW967" s="14" t="s">
        <v>36</v>
      </c>
      <c r="AX967" s="14" t="s">
        <v>81</v>
      </c>
      <c r="AY967" s="180" t="s">
        <v>199</v>
      </c>
    </row>
    <row r="968" spans="1:65" s="13" customFormat="1" ht="10.199999999999999">
      <c r="B968" s="172"/>
      <c r="D968" s="163" t="s">
        <v>336</v>
      </c>
      <c r="E968" s="173" t="s">
        <v>1</v>
      </c>
      <c r="F968" s="174" t="s">
        <v>781</v>
      </c>
      <c r="H968" s="173" t="s">
        <v>1</v>
      </c>
      <c r="I968" s="175"/>
      <c r="L968" s="172"/>
      <c r="M968" s="176"/>
      <c r="N968" s="177"/>
      <c r="O968" s="177"/>
      <c r="P968" s="177"/>
      <c r="Q968" s="177"/>
      <c r="R968" s="177"/>
      <c r="S968" s="177"/>
      <c r="T968" s="178"/>
      <c r="AT968" s="173" t="s">
        <v>336</v>
      </c>
      <c r="AU968" s="173" t="s">
        <v>90</v>
      </c>
      <c r="AV968" s="13" t="s">
        <v>88</v>
      </c>
      <c r="AW968" s="13" t="s">
        <v>36</v>
      </c>
      <c r="AX968" s="13" t="s">
        <v>81</v>
      </c>
      <c r="AY968" s="173" t="s">
        <v>199</v>
      </c>
    </row>
    <row r="969" spans="1:65" s="14" customFormat="1" ht="10.199999999999999">
      <c r="B969" s="179"/>
      <c r="D969" s="163" t="s">
        <v>336</v>
      </c>
      <c r="E969" s="180" t="s">
        <v>1</v>
      </c>
      <c r="F969" s="181" t="s">
        <v>1139</v>
      </c>
      <c r="H969" s="182">
        <v>69.3</v>
      </c>
      <c r="I969" s="183"/>
      <c r="L969" s="179"/>
      <c r="M969" s="184"/>
      <c r="N969" s="185"/>
      <c r="O969" s="185"/>
      <c r="P969" s="185"/>
      <c r="Q969" s="185"/>
      <c r="R969" s="185"/>
      <c r="S969" s="185"/>
      <c r="T969" s="186"/>
      <c r="AT969" s="180" t="s">
        <v>336</v>
      </c>
      <c r="AU969" s="180" t="s">
        <v>90</v>
      </c>
      <c r="AV969" s="14" t="s">
        <v>90</v>
      </c>
      <c r="AW969" s="14" t="s">
        <v>36</v>
      </c>
      <c r="AX969" s="14" t="s">
        <v>81</v>
      </c>
      <c r="AY969" s="180" t="s">
        <v>199</v>
      </c>
    </row>
    <row r="970" spans="1:65" s="15" customFormat="1" ht="10.199999999999999">
      <c r="B970" s="187"/>
      <c r="D970" s="163" t="s">
        <v>336</v>
      </c>
      <c r="E970" s="188" t="s">
        <v>1</v>
      </c>
      <c r="F970" s="189" t="s">
        <v>339</v>
      </c>
      <c r="H970" s="190">
        <v>383.71</v>
      </c>
      <c r="I970" s="191"/>
      <c r="L970" s="187"/>
      <c r="M970" s="192"/>
      <c r="N970" s="193"/>
      <c r="O970" s="193"/>
      <c r="P970" s="193"/>
      <c r="Q970" s="193"/>
      <c r="R970" s="193"/>
      <c r="S970" s="193"/>
      <c r="T970" s="194"/>
      <c r="AT970" s="188" t="s">
        <v>336</v>
      </c>
      <c r="AU970" s="188" t="s">
        <v>90</v>
      </c>
      <c r="AV970" s="15" t="s">
        <v>198</v>
      </c>
      <c r="AW970" s="15" t="s">
        <v>36</v>
      </c>
      <c r="AX970" s="15" t="s">
        <v>88</v>
      </c>
      <c r="AY970" s="188" t="s">
        <v>199</v>
      </c>
    </row>
    <row r="971" spans="1:65" s="2" customFormat="1" ht="24.15" customHeight="1">
      <c r="A971" s="33"/>
      <c r="B971" s="149"/>
      <c r="C971" s="150" t="s">
        <v>440</v>
      </c>
      <c r="D971" s="150" t="s">
        <v>202</v>
      </c>
      <c r="E971" s="151" t="s">
        <v>1207</v>
      </c>
      <c r="F971" s="152" t="s">
        <v>1208</v>
      </c>
      <c r="G971" s="153" t="s">
        <v>332</v>
      </c>
      <c r="H971" s="154">
        <v>383.71</v>
      </c>
      <c r="I971" s="155"/>
      <c r="J971" s="156">
        <f>ROUND(I971*H971,2)</f>
        <v>0</v>
      </c>
      <c r="K971" s="152" t="s">
        <v>1</v>
      </c>
      <c r="L971" s="34"/>
      <c r="M971" s="157" t="s">
        <v>1</v>
      </c>
      <c r="N971" s="158" t="s">
        <v>46</v>
      </c>
      <c r="O971" s="59"/>
      <c r="P971" s="159">
        <f>O971*H971</f>
        <v>0</v>
      </c>
      <c r="Q971" s="159">
        <v>0</v>
      </c>
      <c r="R971" s="159">
        <f>Q971*H971</f>
        <v>0</v>
      </c>
      <c r="S971" s="159">
        <v>3.1E-2</v>
      </c>
      <c r="T971" s="160">
        <f>S971*H971</f>
        <v>11.895009999999999</v>
      </c>
      <c r="U971" s="33"/>
      <c r="V971" s="33"/>
      <c r="W971" s="33"/>
      <c r="X971" s="33"/>
      <c r="Y971" s="33"/>
      <c r="Z971" s="33"/>
      <c r="AA971" s="33"/>
      <c r="AB971" s="33"/>
      <c r="AC971" s="33"/>
      <c r="AD971" s="33"/>
      <c r="AE971" s="33"/>
      <c r="AR971" s="161" t="s">
        <v>276</v>
      </c>
      <c r="AT971" s="161" t="s">
        <v>202</v>
      </c>
      <c r="AU971" s="161" t="s">
        <v>90</v>
      </c>
      <c r="AY971" s="18" t="s">
        <v>199</v>
      </c>
      <c r="BE971" s="162">
        <f>IF(N971="základní",J971,0)</f>
        <v>0</v>
      </c>
      <c r="BF971" s="162">
        <f>IF(N971="snížená",J971,0)</f>
        <v>0</v>
      </c>
      <c r="BG971" s="162">
        <f>IF(N971="zákl. přenesená",J971,0)</f>
        <v>0</v>
      </c>
      <c r="BH971" s="162">
        <f>IF(N971="sníž. přenesená",J971,0)</f>
        <v>0</v>
      </c>
      <c r="BI971" s="162">
        <f>IF(N971="nulová",J971,0)</f>
        <v>0</v>
      </c>
      <c r="BJ971" s="18" t="s">
        <v>88</v>
      </c>
      <c r="BK971" s="162">
        <f>ROUND(I971*H971,2)</f>
        <v>0</v>
      </c>
      <c r="BL971" s="18" t="s">
        <v>276</v>
      </c>
      <c r="BM971" s="161" t="s">
        <v>1209</v>
      </c>
    </row>
    <row r="972" spans="1:65" s="2" customFormat="1" ht="24.15" customHeight="1">
      <c r="A972" s="33"/>
      <c r="B972" s="149"/>
      <c r="C972" s="150" t="s">
        <v>516</v>
      </c>
      <c r="D972" s="150" t="s">
        <v>202</v>
      </c>
      <c r="E972" s="151" t="s">
        <v>1210</v>
      </c>
      <c r="F972" s="152" t="s">
        <v>1211</v>
      </c>
      <c r="G972" s="153" t="s">
        <v>376</v>
      </c>
      <c r="H972" s="154">
        <v>1312</v>
      </c>
      <c r="I972" s="155"/>
      <c r="J972" s="156">
        <f>ROUND(I972*H972,2)</f>
        <v>0</v>
      </c>
      <c r="K972" s="152" t="s">
        <v>333</v>
      </c>
      <c r="L972" s="34"/>
      <c r="M972" s="157" t="s">
        <v>1</v>
      </c>
      <c r="N972" s="158" t="s">
        <v>46</v>
      </c>
      <c r="O972" s="59"/>
      <c r="P972" s="159">
        <f>O972*H972</f>
        <v>0</v>
      </c>
      <c r="Q972" s="159">
        <v>0</v>
      </c>
      <c r="R972" s="159">
        <f>Q972*H972</f>
        <v>0</v>
      </c>
      <c r="S972" s="159">
        <v>1.2319999999999999E-2</v>
      </c>
      <c r="T972" s="160">
        <f>S972*H972</f>
        <v>16.16384</v>
      </c>
      <c r="U972" s="33"/>
      <c r="V972" s="33"/>
      <c r="W972" s="33"/>
      <c r="X972" s="33"/>
      <c r="Y972" s="33"/>
      <c r="Z972" s="33"/>
      <c r="AA972" s="33"/>
      <c r="AB972" s="33"/>
      <c r="AC972" s="33"/>
      <c r="AD972" s="33"/>
      <c r="AE972" s="33"/>
      <c r="AR972" s="161" t="s">
        <v>276</v>
      </c>
      <c r="AT972" s="161" t="s">
        <v>202</v>
      </c>
      <c r="AU972" s="161" t="s">
        <v>90</v>
      </c>
      <c r="AY972" s="18" t="s">
        <v>199</v>
      </c>
      <c r="BE972" s="162">
        <f>IF(N972="základní",J972,0)</f>
        <v>0</v>
      </c>
      <c r="BF972" s="162">
        <f>IF(N972="snížená",J972,0)</f>
        <v>0</v>
      </c>
      <c r="BG972" s="162">
        <f>IF(N972="zákl. přenesená",J972,0)</f>
        <v>0</v>
      </c>
      <c r="BH972" s="162">
        <f>IF(N972="sníž. přenesená",J972,0)</f>
        <v>0</v>
      </c>
      <c r="BI972" s="162">
        <f>IF(N972="nulová",J972,0)</f>
        <v>0</v>
      </c>
      <c r="BJ972" s="18" t="s">
        <v>88</v>
      </c>
      <c r="BK972" s="162">
        <f>ROUND(I972*H972,2)</f>
        <v>0</v>
      </c>
      <c r="BL972" s="18" t="s">
        <v>276</v>
      </c>
      <c r="BM972" s="161" t="s">
        <v>1212</v>
      </c>
    </row>
    <row r="973" spans="1:65" s="2" customFormat="1" ht="28.8">
      <c r="A973" s="33"/>
      <c r="B973" s="34"/>
      <c r="C973" s="33"/>
      <c r="D973" s="163" t="s">
        <v>207</v>
      </c>
      <c r="E973" s="33"/>
      <c r="F973" s="164" t="s">
        <v>1213</v>
      </c>
      <c r="G973" s="33"/>
      <c r="H973" s="33"/>
      <c r="I973" s="165"/>
      <c r="J973" s="33"/>
      <c r="K973" s="33"/>
      <c r="L973" s="34"/>
      <c r="M973" s="166"/>
      <c r="N973" s="167"/>
      <c r="O973" s="59"/>
      <c r="P973" s="59"/>
      <c r="Q973" s="59"/>
      <c r="R973" s="59"/>
      <c r="S973" s="59"/>
      <c r="T973" s="60"/>
      <c r="U973" s="33"/>
      <c r="V973" s="33"/>
      <c r="W973" s="33"/>
      <c r="X973" s="33"/>
      <c r="Y973" s="33"/>
      <c r="Z973" s="33"/>
      <c r="AA973" s="33"/>
      <c r="AB973" s="33"/>
      <c r="AC973" s="33"/>
      <c r="AD973" s="33"/>
      <c r="AE973" s="33"/>
      <c r="AT973" s="18" t="s">
        <v>207</v>
      </c>
      <c r="AU973" s="18" t="s">
        <v>90</v>
      </c>
    </row>
    <row r="974" spans="1:65" s="13" customFormat="1" ht="10.199999999999999">
      <c r="B974" s="172"/>
      <c r="D974" s="163" t="s">
        <v>336</v>
      </c>
      <c r="E974" s="173" t="s">
        <v>1</v>
      </c>
      <c r="F974" s="174" t="s">
        <v>1214</v>
      </c>
      <c r="H974" s="173" t="s">
        <v>1</v>
      </c>
      <c r="I974" s="175"/>
      <c r="L974" s="172"/>
      <c r="M974" s="176"/>
      <c r="N974" s="177"/>
      <c r="O974" s="177"/>
      <c r="P974" s="177"/>
      <c r="Q974" s="177"/>
      <c r="R974" s="177"/>
      <c r="S974" s="177"/>
      <c r="T974" s="178"/>
      <c r="AT974" s="173" t="s">
        <v>336</v>
      </c>
      <c r="AU974" s="173" t="s">
        <v>90</v>
      </c>
      <c r="AV974" s="13" t="s">
        <v>88</v>
      </c>
      <c r="AW974" s="13" t="s">
        <v>36</v>
      </c>
      <c r="AX974" s="13" t="s">
        <v>81</v>
      </c>
      <c r="AY974" s="173" t="s">
        <v>199</v>
      </c>
    </row>
    <row r="975" spans="1:65" s="14" customFormat="1" ht="10.199999999999999">
      <c r="B975" s="179"/>
      <c r="D975" s="163" t="s">
        <v>336</v>
      </c>
      <c r="E975" s="180" t="s">
        <v>1</v>
      </c>
      <c r="F975" s="181" t="s">
        <v>1215</v>
      </c>
      <c r="H975" s="182">
        <v>1312</v>
      </c>
      <c r="I975" s="183"/>
      <c r="L975" s="179"/>
      <c r="M975" s="184"/>
      <c r="N975" s="185"/>
      <c r="O975" s="185"/>
      <c r="P975" s="185"/>
      <c r="Q975" s="185"/>
      <c r="R975" s="185"/>
      <c r="S975" s="185"/>
      <c r="T975" s="186"/>
      <c r="AT975" s="180" t="s">
        <v>336</v>
      </c>
      <c r="AU975" s="180" t="s">
        <v>90</v>
      </c>
      <c r="AV975" s="14" t="s">
        <v>90</v>
      </c>
      <c r="AW975" s="14" t="s">
        <v>36</v>
      </c>
      <c r="AX975" s="14" t="s">
        <v>81</v>
      </c>
      <c r="AY975" s="180" t="s">
        <v>199</v>
      </c>
    </row>
    <row r="976" spans="1:65" s="15" customFormat="1" ht="10.199999999999999">
      <c r="B976" s="187"/>
      <c r="D976" s="163" t="s">
        <v>336</v>
      </c>
      <c r="E976" s="188" t="s">
        <v>1</v>
      </c>
      <c r="F976" s="189" t="s">
        <v>339</v>
      </c>
      <c r="H976" s="190">
        <v>1312</v>
      </c>
      <c r="I976" s="191"/>
      <c r="L976" s="187"/>
      <c r="M976" s="192"/>
      <c r="N976" s="193"/>
      <c r="O976" s="193"/>
      <c r="P976" s="193"/>
      <c r="Q976" s="193"/>
      <c r="R976" s="193"/>
      <c r="S976" s="193"/>
      <c r="T976" s="194"/>
      <c r="AT976" s="188" t="s">
        <v>336</v>
      </c>
      <c r="AU976" s="188" t="s">
        <v>90</v>
      </c>
      <c r="AV976" s="15" t="s">
        <v>198</v>
      </c>
      <c r="AW976" s="15" t="s">
        <v>36</v>
      </c>
      <c r="AX976" s="15" t="s">
        <v>88</v>
      </c>
      <c r="AY976" s="188" t="s">
        <v>199</v>
      </c>
    </row>
    <row r="977" spans="1:65" s="2" customFormat="1" ht="24.15" customHeight="1">
      <c r="A977" s="33"/>
      <c r="B977" s="149"/>
      <c r="C977" s="150" t="s">
        <v>1216</v>
      </c>
      <c r="D977" s="150" t="s">
        <v>202</v>
      </c>
      <c r="E977" s="151" t="s">
        <v>1217</v>
      </c>
      <c r="F977" s="152" t="s">
        <v>1218</v>
      </c>
      <c r="G977" s="153" t="s">
        <v>332</v>
      </c>
      <c r="H977" s="154">
        <v>1319.2750000000001</v>
      </c>
      <c r="I977" s="155"/>
      <c r="J977" s="156">
        <f>ROUND(I977*H977,2)</f>
        <v>0</v>
      </c>
      <c r="K977" s="152" t="s">
        <v>333</v>
      </c>
      <c r="L977" s="34"/>
      <c r="M977" s="157" t="s">
        <v>1</v>
      </c>
      <c r="N977" s="158" t="s">
        <v>46</v>
      </c>
      <c r="O977" s="59"/>
      <c r="P977" s="159">
        <f>O977*H977</f>
        <v>0</v>
      </c>
      <c r="Q977" s="159">
        <v>0</v>
      </c>
      <c r="R977" s="159">
        <f>Q977*H977</f>
        <v>0</v>
      </c>
      <c r="S977" s="159">
        <v>5.0000000000000001E-3</v>
      </c>
      <c r="T977" s="160">
        <f>S977*H977</f>
        <v>6.596375000000001</v>
      </c>
      <c r="U977" s="33"/>
      <c r="V977" s="33"/>
      <c r="W977" s="33"/>
      <c r="X977" s="33"/>
      <c r="Y977" s="33"/>
      <c r="Z977" s="33"/>
      <c r="AA977" s="33"/>
      <c r="AB977" s="33"/>
      <c r="AC977" s="33"/>
      <c r="AD977" s="33"/>
      <c r="AE977" s="33"/>
      <c r="AR977" s="161" t="s">
        <v>276</v>
      </c>
      <c r="AT977" s="161" t="s">
        <v>202</v>
      </c>
      <c r="AU977" s="161" t="s">
        <v>90</v>
      </c>
      <c r="AY977" s="18" t="s">
        <v>199</v>
      </c>
      <c r="BE977" s="162">
        <f>IF(N977="základní",J977,0)</f>
        <v>0</v>
      </c>
      <c r="BF977" s="162">
        <f>IF(N977="snížená",J977,0)</f>
        <v>0</v>
      </c>
      <c r="BG977" s="162">
        <f>IF(N977="zákl. přenesená",J977,0)</f>
        <v>0</v>
      </c>
      <c r="BH977" s="162">
        <f>IF(N977="sníž. přenesená",J977,0)</f>
        <v>0</v>
      </c>
      <c r="BI977" s="162">
        <f>IF(N977="nulová",J977,0)</f>
        <v>0</v>
      </c>
      <c r="BJ977" s="18" t="s">
        <v>88</v>
      </c>
      <c r="BK977" s="162">
        <f>ROUND(I977*H977,2)</f>
        <v>0</v>
      </c>
      <c r="BL977" s="18" t="s">
        <v>276</v>
      </c>
      <c r="BM977" s="161" t="s">
        <v>1219</v>
      </c>
    </row>
    <row r="978" spans="1:65" s="2" customFormat="1" ht="28.8">
      <c r="A978" s="33"/>
      <c r="B978" s="34"/>
      <c r="C978" s="33"/>
      <c r="D978" s="163" t="s">
        <v>207</v>
      </c>
      <c r="E978" s="33"/>
      <c r="F978" s="164" t="s">
        <v>1220</v>
      </c>
      <c r="G978" s="33"/>
      <c r="H978" s="33"/>
      <c r="I978" s="165"/>
      <c r="J978" s="33"/>
      <c r="K978" s="33"/>
      <c r="L978" s="34"/>
      <c r="M978" s="166"/>
      <c r="N978" s="167"/>
      <c r="O978" s="59"/>
      <c r="P978" s="59"/>
      <c r="Q978" s="59"/>
      <c r="R978" s="59"/>
      <c r="S978" s="59"/>
      <c r="T978" s="60"/>
      <c r="U978" s="33"/>
      <c r="V978" s="33"/>
      <c r="W978" s="33"/>
      <c r="X978" s="33"/>
      <c r="Y978" s="33"/>
      <c r="Z978" s="33"/>
      <c r="AA978" s="33"/>
      <c r="AB978" s="33"/>
      <c r="AC978" s="33"/>
      <c r="AD978" s="33"/>
      <c r="AE978" s="33"/>
      <c r="AT978" s="18" t="s">
        <v>207</v>
      </c>
      <c r="AU978" s="18" t="s">
        <v>90</v>
      </c>
    </row>
    <row r="979" spans="1:65" s="2" customFormat="1" ht="21.75" customHeight="1">
      <c r="A979" s="33"/>
      <c r="B979" s="149"/>
      <c r="C979" s="150" t="s">
        <v>1221</v>
      </c>
      <c r="D979" s="150" t="s">
        <v>202</v>
      </c>
      <c r="E979" s="151" t="s">
        <v>1222</v>
      </c>
      <c r="F979" s="152" t="s">
        <v>1223</v>
      </c>
      <c r="G979" s="153" t="s">
        <v>332</v>
      </c>
      <c r="H979" s="154">
        <v>194.72</v>
      </c>
      <c r="I979" s="155"/>
      <c r="J979" s="156">
        <f>ROUND(I979*H979,2)</f>
        <v>0</v>
      </c>
      <c r="K979" s="152" t="s">
        <v>333</v>
      </c>
      <c r="L979" s="34"/>
      <c r="M979" s="157" t="s">
        <v>1</v>
      </c>
      <c r="N979" s="158" t="s">
        <v>46</v>
      </c>
      <c r="O979" s="59"/>
      <c r="P979" s="159">
        <f>O979*H979</f>
        <v>0</v>
      </c>
      <c r="Q979" s="159">
        <v>0</v>
      </c>
      <c r="R979" s="159">
        <f>Q979*H979</f>
        <v>0</v>
      </c>
      <c r="S979" s="159">
        <v>1.4999999999999999E-2</v>
      </c>
      <c r="T979" s="160">
        <f>S979*H979</f>
        <v>2.9207999999999998</v>
      </c>
      <c r="U979" s="33"/>
      <c r="V979" s="33"/>
      <c r="W979" s="33"/>
      <c r="X979" s="33"/>
      <c r="Y979" s="33"/>
      <c r="Z979" s="33"/>
      <c r="AA979" s="33"/>
      <c r="AB979" s="33"/>
      <c r="AC979" s="33"/>
      <c r="AD979" s="33"/>
      <c r="AE979" s="33"/>
      <c r="AR979" s="161" t="s">
        <v>198</v>
      </c>
      <c r="AT979" s="161" t="s">
        <v>202</v>
      </c>
      <c r="AU979" s="161" t="s">
        <v>90</v>
      </c>
      <c r="AY979" s="18" t="s">
        <v>199</v>
      </c>
      <c r="BE979" s="162">
        <f>IF(N979="základní",J979,0)</f>
        <v>0</v>
      </c>
      <c r="BF979" s="162">
        <f>IF(N979="snížená",J979,0)</f>
        <v>0</v>
      </c>
      <c r="BG979" s="162">
        <f>IF(N979="zákl. přenesená",J979,0)</f>
        <v>0</v>
      </c>
      <c r="BH979" s="162">
        <f>IF(N979="sníž. přenesená",J979,0)</f>
        <v>0</v>
      </c>
      <c r="BI979" s="162">
        <f>IF(N979="nulová",J979,0)</f>
        <v>0</v>
      </c>
      <c r="BJ979" s="18" t="s">
        <v>88</v>
      </c>
      <c r="BK979" s="162">
        <f>ROUND(I979*H979,2)</f>
        <v>0</v>
      </c>
      <c r="BL979" s="18" t="s">
        <v>198</v>
      </c>
      <c r="BM979" s="161" t="s">
        <v>1224</v>
      </c>
    </row>
    <row r="980" spans="1:65" s="2" customFormat="1" ht="28.8">
      <c r="A980" s="33"/>
      <c r="B980" s="34"/>
      <c r="C980" s="33"/>
      <c r="D980" s="163" t="s">
        <v>207</v>
      </c>
      <c r="E980" s="33"/>
      <c r="F980" s="164" t="s">
        <v>1225</v>
      </c>
      <c r="G980" s="33"/>
      <c r="H980" s="33"/>
      <c r="I980" s="165"/>
      <c r="J980" s="33"/>
      <c r="K980" s="33"/>
      <c r="L980" s="34"/>
      <c r="M980" s="166"/>
      <c r="N980" s="167"/>
      <c r="O980" s="59"/>
      <c r="P980" s="59"/>
      <c r="Q980" s="59"/>
      <c r="R980" s="59"/>
      <c r="S980" s="59"/>
      <c r="T980" s="60"/>
      <c r="U980" s="33"/>
      <c r="V980" s="33"/>
      <c r="W980" s="33"/>
      <c r="X980" s="33"/>
      <c r="Y980" s="33"/>
      <c r="Z980" s="33"/>
      <c r="AA980" s="33"/>
      <c r="AB980" s="33"/>
      <c r="AC980" s="33"/>
      <c r="AD980" s="33"/>
      <c r="AE980" s="33"/>
      <c r="AT980" s="18" t="s">
        <v>207</v>
      </c>
      <c r="AU980" s="18" t="s">
        <v>90</v>
      </c>
    </row>
    <row r="981" spans="1:65" s="13" customFormat="1" ht="10.199999999999999">
      <c r="B981" s="172"/>
      <c r="D981" s="163" t="s">
        <v>336</v>
      </c>
      <c r="E981" s="173" t="s">
        <v>1</v>
      </c>
      <c r="F981" s="174" t="s">
        <v>52</v>
      </c>
      <c r="H981" s="173" t="s">
        <v>1</v>
      </c>
      <c r="I981" s="175"/>
      <c r="L981" s="172"/>
      <c r="M981" s="176"/>
      <c r="N981" s="177"/>
      <c r="O981" s="177"/>
      <c r="P981" s="177"/>
      <c r="Q981" s="177"/>
      <c r="R981" s="177"/>
      <c r="S981" s="177"/>
      <c r="T981" s="178"/>
      <c r="AT981" s="173" t="s">
        <v>336</v>
      </c>
      <c r="AU981" s="173" t="s">
        <v>90</v>
      </c>
      <c r="AV981" s="13" t="s">
        <v>88</v>
      </c>
      <c r="AW981" s="13" t="s">
        <v>36</v>
      </c>
      <c r="AX981" s="13" t="s">
        <v>81</v>
      </c>
      <c r="AY981" s="173" t="s">
        <v>199</v>
      </c>
    </row>
    <row r="982" spans="1:65" s="14" customFormat="1" ht="10.199999999999999">
      <c r="B982" s="179"/>
      <c r="D982" s="163" t="s">
        <v>336</v>
      </c>
      <c r="E982" s="180" t="s">
        <v>1</v>
      </c>
      <c r="F982" s="181" t="s">
        <v>1226</v>
      </c>
      <c r="H982" s="182">
        <v>61.6</v>
      </c>
      <c r="I982" s="183"/>
      <c r="L982" s="179"/>
      <c r="M982" s="184"/>
      <c r="N982" s="185"/>
      <c r="O982" s="185"/>
      <c r="P982" s="185"/>
      <c r="Q982" s="185"/>
      <c r="R982" s="185"/>
      <c r="S982" s="185"/>
      <c r="T982" s="186"/>
      <c r="AT982" s="180" t="s">
        <v>336</v>
      </c>
      <c r="AU982" s="180" t="s">
        <v>90</v>
      </c>
      <c r="AV982" s="14" t="s">
        <v>90</v>
      </c>
      <c r="AW982" s="14" t="s">
        <v>36</v>
      </c>
      <c r="AX982" s="14" t="s">
        <v>81</v>
      </c>
      <c r="AY982" s="180" t="s">
        <v>199</v>
      </c>
    </row>
    <row r="983" spans="1:65" s="14" customFormat="1" ht="10.199999999999999">
      <c r="B983" s="179"/>
      <c r="D983" s="163" t="s">
        <v>336</v>
      </c>
      <c r="E983" s="180" t="s">
        <v>1</v>
      </c>
      <c r="F983" s="181" t="s">
        <v>1227</v>
      </c>
      <c r="H983" s="182">
        <v>34.56</v>
      </c>
      <c r="I983" s="183"/>
      <c r="L983" s="179"/>
      <c r="M983" s="184"/>
      <c r="N983" s="185"/>
      <c r="O983" s="185"/>
      <c r="P983" s="185"/>
      <c r="Q983" s="185"/>
      <c r="R983" s="185"/>
      <c r="S983" s="185"/>
      <c r="T983" s="186"/>
      <c r="AT983" s="180" t="s">
        <v>336</v>
      </c>
      <c r="AU983" s="180" t="s">
        <v>90</v>
      </c>
      <c r="AV983" s="14" t="s">
        <v>90</v>
      </c>
      <c r="AW983" s="14" t="s">
        <v>36</v>
      </c>
      <c r="AX983" s="14" t="s">
        <v>81</v>
      </c>
      <c r="AY983" s="180" t="s">
        <v>199</v>
      </c>
    </row>
    <row r="984" spans="1:65" s="13" customFormat="1" ht="10.199999999999999">
      <c r="B984" s="172"/>
      <c r="D984" s="163" t="s">
        <v>336</v>
      </c>
      <c r="E984" s="173" t="s">
        <v>1</v>
      </c>
      <c r="F984" s="174" t="s">
        <v>1228</v>
      </c>
      <c r="H984" s="173" t="s">
        <v>1</v>
      </c>
      <c r="I984" s="175"/>
      <c r="L984" s="172"/>
      <c r="M984" s="176"/>
      <c r="N984" s="177"/>
      <c r="O984" s="177"/>
      <c r="P984" s="177"/>
      <c r="Q984" s="177"/>
      <c r="R984" s="177"/>
      <c r="S984" s="177"/>
      <c r="T984" s="178"/>
      <c r="AT984" s="173" t="s">
        <v>336</v>
      </c>
      <c r="AU984" s="173" t="s">
        <v>90</v>
      </c>
      <c r="AV984" s="13" t="s">
        <v>88</v>
      </c>
      <c r="AW984" s="13" t="s">
        <v>36</v>
      </c>
      <c r="AX984" s="13" t="s">
        <v>81</v>
      </c>
      <c r="AY984" s="173" t="s">
        <v>199</v>
      </c>
    </row>
    <row r="985" spans="1:65" s="14" customFormat="1" ht="10.199999999999999">
      <c r="B985" s="179"/>
      <c r="D985" s="163" t="s">
        <v>336</v>
      </c>
      <c r="E985" s="180" t="s">
        <v>1</v>
      </c>
      <c r="F985" s="181" t="s">
        <v>1226</v>
      </c>
      <c r="H985" s="182">
        <v>61.6</v>
      </c>
      <c r="I985" s="183"/>
      <c r="L985" s="179"/>
      <c r="M985" s="184"/>
      <c r="N985" s="185"/>
      <c r="O985" s="185"/>
      <c r="P985" s="185"/>
      <c r="Q985" s="185"/>
      <c r="R985" s="185"/>
      <c r="S985" s="185"/>
      <c r="T985" s="186"/>
      <c r="AT985" s="180" t="s">
        <v>336</v>
      </c>
      <c r="AU985" s="180" t="s">
        <v>90</v>
      </c>
      <c r="AV985" s="14" t="s">
        <v>90</v>
      </c>
      <c r="AW985" s="14" t="s">
        <v>36</v>
      </c>
      <c r="AX985" s="14" t="s">
        <v>81</v>
      </c>
      <c r="AY985" s="180" t="s">
        <v>199</v>
      </c>
    </row>
    <row r="986" spans="1:65" s="14" customFormat="1" ht="10.199999999999999">
      <c r="B986" s="179"/>
      <c r="D986" s="163" t="s">
        <v>336</v>
      </c>
      <c r="E986" s="180" t="s">
        <v>1</v>
      </c>
      <c r="F986" s="181" t="s">
        <v>1229</v>
      </c>
      <c r="H986" s="182">
        <v>36.96</v>
      </c>
      <c r="I986" s="183"/>
      <c r="L986" s="179"/>
      <c r="M986" s="184"/>
      <c r="N986" s="185"/>
      <c r="O986" s="185"/>
      <c r="P986" s="185"/>
      <c r="Q986" s="185"/>
      <c r="R986" s="185"/>
      <c r="S986" s="185"/>
      <c r="T986" s="186"/>
      <c r="AT986" s="180" t="s">
        <v>336</v>
      </c>
      <c r="AU986" s="180" t="s">
        <v>90</v>
      </c>
      <c r="AV986" s="14" t="s">
        <v>90</v>
      </c>
      <c r="AW986" s="14" t="s">
        <v>36</v>
      </c>
      <c r="AX986" s="14" t="s">
        <v>81</v>
      </c>
      <c r="AY986" s="180" t="s">
        <v>199</v>
      </c>
    </row>
    <row r="987" spans="1:65" s="15" customFormat="1" ht="10.199999999999999">
      <c r="B987" s="187"/>
      <c r="D987" s="163" t="s">
        <v>336</v>
      </c>
      <c r="E987" s="188" t="s">
        <v>1</v>
      </c>
      <c r="F987" s="189" t="s">
        <v>339</v>
      </c>
      <c r="H987" s="190">
        <v>194.72</v>
      </c>
      <c r="I987" s="191"/>
      <c r="L987" s="187"/>
      <c r="M987" s="192"/>
      <c r="N987" s="193"/>
      <c r="O987" s="193"/>
      <c r="P987" s="193"/>
      <c r="Q987" s="193"/>
      <c r="R987" s="193"/>
      <c r="S987" s="193"/>
      <c r="T987" s="194"/>
      <c r="AT987" s="188" t="s">
        <v>336</v>
      </c>
      <c r="AU987" s="188" t="s">
        <v>90</v>
      </c>
      <c r="AV987" s="15" t="s">
        <v>198</v>
      </c>
      <c r="AW987" s="15" t="s">
        <v>36</v>
      </c>
      <c r="AX987" s="15" t="s">
        <v>88</v>
      </c>
      <c r="AY987" s="188" t="s">
        <v>199</v>
      </c>
    </row>
    <row r="988" spans="1:65" s="2" customFormat="1" ht="24.15" customHeight="1">
      <c r="A988" s="33"/>
      <c r="B988" s="149"/>
      <c r="C988" s="150" t="s">
        <v>1230</v>
      </c>
      <c r="D988" s="150" t="s">
        <v>202</v>
      </c>
      <c r="E988" s="151" t="s">
        <v>1231</v>
      </c>
      <c r="F988" s="152" t="s">
        <v>1232</v>
      </c>
      <c r="G988" s="153" t="s">
        <v>332</v>
      </c>
      <c r="H988" s="154">
        <v>194.72</v>
      </c>
      <c r="I988" s="155"/>
      <c r="J988" s="156">
        <f>ROUND(I988*H988,2)</f>
        <v>0</v>
      </c>
      <c r="K988" s="152" t="s">
        <v>333</v>
      </c>
      <c r="L988" s="34"/>
      <c r="M988" s="157" t="s">
        <v>1</v>
      </c>
      <c r="N988" s="158" t="s">
        <v>46</v>
      </c>
      <c r="O988" s="59"/>
      <c r="P988" s="159">
        <f>O988*H988</f>
        <v>0</v>
      </c>
      <c r="Q988" s="159">
        <v>0</v>
      </c>
      <c r="R988" s="159">
        <f>Q988*H988</f>
        <v>0</v>
      </c>
      <c r="S988" s="159">
        <v>8.0000000000000002E-3</v>
      </c>
      <c r="T988" s="160">
        <f>S988*H988</f>
        <v>1.55776</v>
      </c>
      <c r="U988" s="33"/>
      <c r="V988" s="33"/>
      <c r="W988" s="33"/>
      <c r="X988" s="33"/>
      <c r="Y988" s="33"/>
      <c r="Z988" s="33"/>
      <c r="AA988" s="33"/>
      <c r="AB988" s="33"/>
      <c r="AC988" s="33"/>
      <c r="AD988" s="33"/>
      <c r="AE988" s="33"/>
      <c r="AR988" s="161" t="s">
        <v>198</v>
      </c>
      <c r="AT988" s="161" t="s">
        <v>202</v>
      </c>
      <c r="AU988" s="161" t="s">
        <v>90</v>
      </c>
      <c r="AY988" s="18" t="s">
        <v>199</v>
      </c>
      <c r="BE988" s="162">
        <f>IF(N988="základní",J988,0)</f>
        <v>0</v>
      </c>
      <c r="BF988" s="162">
        <f>IF(N988="snížená",J988,0)</f>
        <v>0</v>
      </c>
      <c r="BG988" s="162">
        <f>IF(N988="zákl. přenesená",J988,0)</f>
        <v>0</v>
      </c>
      <c r="BH988" s="162">
        <f>IF(N988="sníž. přenesená",J988,0)</f>
        <v>0</v>
      </c>
      <c r="BI988" s="162">
        <f>IF(N988="nulová",J988,0)</f>
        <v>0</v>
      </c>
      <c r="BJ988" s="18" t="s">
        <v>88</v>
      </c>
      <c r="BK988" s="162">
        <f>ROUND(I988*H988,2)</f>
        <v>0</v>
      </c>
      <c r="BL988" s="18" t="s">
        <v>198</v>
      </c>
      <c r="BM988" s="161" t="s">
        <v>1233</v>
      </c>
    </row>
    <row r="989" spans="1:65" s="2" customFormat="1" ht="10.199999999999999">
      <c r="A989" s="33"/>
      <c r="B989" s="34"/>
      <c r="C989" s="33"/>
      <c r="D989" s="163" t="s">
        <v>207</v>
      </c>
      <c r="E989" s="33"/>
      <c r="F989" s="164" t="s">
        <v>1234</v>
      </c>
      <c r="G989" s="33"/>
      <c r="H989" s="33"/>
      <c r="I989" s="165"/>
      <c r="J989" s="33"/>
      <c r="K989" s="33"/>
      <c r="L989" s="34"/>
      <c r="M989" s="166"/>
      <c r="N989" s="167"/>
      <c r="O989" s="59"/>
      <c r="P989" s="59"/>
      <c r="Q989" s="59"/>
      <c r="R989" s="59"/>
      <c r="S989" s="59"/>
      <c r="T989" s="60"/>
      <c r="U989" s="33"/>
      <c r="V989" s="33"/>
      <c r="W989" s="33"/>
      <c r="X989" s="33"/>
      <c r="Y989" s="33"/>
      <c r="Z989" s="33"/>
      <c r="AA989" s="33"/>
      <c r="AB989" s="33"/>
      <c r="AC989" s="33"/>
      <c r="AD989" s="33"/>
      <c r="AE989" s="33"/>
      <c r="AT989" s="18" t="s">
        <v>207</v>
      </c>
      <c r="AU989" s="18" t="s">
        <v>90</v>
      </c>
    </row>
    <row r="990" spans="1:65" s="2" customFormat="1" ht="24.15" customHeight="1">
      <c r="A990" s="33"/>
      <c r="B990" s="149"/>
      <c r="C990" s="150" t="s">
        <v>1235</v>
      </c>
      <c r="D990" s="150" t="s">
        <v>202</v>
      </c>
      <c r="E990" s="151" t="s">
        <v>1236</v>
      </c>
      <c r="F990" s="152" t="s">
        <v>1237</v>
      </c>
      <c r="G990" s="153" t="s">
        <v>332</v>
      </c>
      <c r="H990" s="154">
        <v>1319.2750000000001</v>
      </c>
      <c r="I990" s="155"/>
      <c r="J990" s="156">
        <f>ROUND(I990*H990,2)</f>
        <v>0</v>
      </c>
      <c r="K990" s="152" t="s">
        <v>333</v>
      </c>
      <c r="L990" s="34"/>
      <c r="M990" s="157" t="s">
        <v>1</v>
      </c>
      <c r="N990" s="158" t="s">
        <v>46</v>
      </c>
      <c r="O990" s="59"/>
      <c r="P990" s="159">
        <f>O990*H990</f>
        <v>0</v>
      </c>
      <c r="Q990" s="159">
        <v>0</v>
      </c>
      <c r="R990" s="159">
        <f>Q990*H990</f>
        <v>0</v>
      </c>
      <c r="S990" s="159">
        <v>3.0000000000000001E-3</v>
      </c>
      <c r="T990" s="160">
        <f>S990*H990</f>
        <v>3.9578250000000001</v>
      </c>
      <c r="U990" s="33"/>
      <c r="V990" s="33"/>
      <c r="W990" s="33"/>
      <c r="X990" s="33"/>
      <c r="Y990" s="33"/>
      <c r="Z990" s="33"/>
      <c r="AA990" s="33"/>
      <c r="AB990" s="33"/>
      <c r="AC990" s="33"/>
      <c r="AD990" s="33"/>
      <c r="AE990" s="33"/>
      <c r="AR990" s="161" t="s">
        <v>276</v>
      </c>
      <c r="AT990" s="161" t="s">
        <v>202</v>
      </c>
      <c r="AU990" s="161" t="s">
        <v>90</v>
      </c>
      <c r="AY990" s="18" t="s">
        <v>199</v>
      </c>
      <c r="BE990" s="162">
        <f>IF(N990="základní",J990,0)</f>
        <v>0</v>
      </c>
      <c r="BF990" s="162">
        <f>IF(N990="snížená",J990,0)</f>
        <v>0</v>
      </c>
      <c r="BG990" s="162">
        <f>IF(N990="zákl. přenesená",J990,0)</f>
        <v>0</v>
      </c>
      <c r="BH990" s="162">
        <f>IF(N990="sníž. přenesená",J990,0)</f>
        <v>0</v>
      </c>
      <c r="BI990" s="162">
        <f>IF(N990="nulová",J990,0)</f>
        <v>0</v>
      </c>
      <c r="BJ990" s="18" t="s">
        <v>88</v>
      </c>
      <c r="BK990" s="162">
        <f>ROUND(I990*H990,2)</f>
        <v>0</v>
      </c>
      <c r="BL990" s="18" t="s">
        <v>276</v>
      </c>
      <c r="BM990" s="161" t="s">
        <v>1238</v>
      </c>
    </row>
    <row r="991" spans="1:65" s="2" customFormat="1" ht="28.8">
      <c r="A991" s="33"/>
      <c r="B991" s="34"/>
      <c r="C991" s="33"/>
      <c r="D991" s="163" t="s">
        <v>207</v>
      </c>
      <c r="E991" s="33"/>
      <c r="F991" s="164" t="s">
        <v>1239</v>
      </c>
      <c r="G991" s="33"/>
      <c r="H991" s="33"/>
      <c r="I991" s="165"/>
      <c r="J991" s="33"/>
      <c r="K991" s="33"/>
      <c r="L991" s="34"/>
      <c r="M991" s="166"/>
      <c r="N991" s="167"/>
      <c r="O991" s="59"/>
      <c r="P991" s="59"/>
      <c r="Q991" s="59"/>
      <c r="R991" s="59"/>
      <c r="S991" s="59"/>
      <c r="T991" s="60"/>
      <c r="U991" s="33"/>
      <c r="V991" s="33"/>
      <c r="W991" s="33"/>
      <c r="X991" s="33"/>
      <c r="Y991" s="33"/>
      <c r="Z991" s="33"/>
      <c r="AA991" s="33"/>
      <c r="AB991" s="33"/>
      <c r="AC991" s="33"/>
      <c r="AD991" s="33"/>
      <c r="AE991" s="33"/>
      <c r="AT991" s="18" t="s">
        <v>207</v>
      </c>
      <c r="AU991" s="18" t="s">
        <v>90</v>
      </c>
    </row>
    <row r="992" spans="1:65" s="13" customFormat="1" ht="10.199999999999999">
      <c r="B992" s="172"/>
      <c r="D992" s="163" t="s">
        <v>336</v>
      </c>
      <c r="E992" s="173" t="s">
        <v>1</v>
      </c>
      <c r="F992" s="174" t="s">
        <v>1240</v>
      </c>
      <c r="H992" s="173" t="s">
        <v>1</v>
      </c>
      <c r="I992" s="175"/>
      <c r="L992" s="172"/>
      <c r="M992" s="176"/>
      <c r="N992" s="177"/>
      <c r="O992" s="177"/>
      <c r="P992" s="177"/>
      <c r="Q992" s="177"/>
      <c r="R992" s="177"/>
      <c r="S992" s="177"/>
      <c r="T992" s="178"/>
      <c r="AT992" s="173" t="s">
        <v>336</v>
      </c>
      <c r="AU992" s="173" t="s">
        <v>90</v>
      </c>
      <c r="AV992" s="13" t="s">
        <v>88</v>
      </c>
      <c r="AW992" s="13" t="s">
        <v>36</v>
      </c>
      <c r="AX992" s="13" t="s">
        <v>81</v>
      </c>
      <c r="AY992" s="173" t="s">
        <v>199</v>
      </c>
    </row>
    <row r="993" spans="1:65" s="14" customFormat="1" ht="10.199999999999999">
      <c r="B993" s="179"/>
      <c r="D993" s="163" t="s">
        <v>336</v>
      </c>
      <c r="E993" s="180" t="s">
        <v>1</v>
      </c>
      <c r="F993" s="181" t="s">
        <v>1241</v>
      </c>
      <c r="H993" s="182">
        <v>1319.2750000000001</v>
      </c>
      <c r="I993" s="183"/>
      <c r="L993" s="179"/>
      <c r="M993" s="184"/>
      <c r="N993" s="185"/>
      <c r="O993" s="185"/>
      <c r="P993" s="185"/>
      <c r="Q993" s="185"/>
      <c r="R993" s="185"/>
      <c r="S993" s="185"/>
      <c r="T993" s="186"/>
      <c r="AT993" s="180" t="s">
        <v>336</v>
      </c>
      <c r="AU993" s="180" t="s">
        <v>90</v>
      </c>
      <c r="AV993" s="14" t="s">
        <v>90</v>
      </c>
      <c r="AW993" s="14" t="s">
        <v>36</v>
      </c>
      <c r="AX993" s="14" t="s">
        <v>81</v>
      </c>
      <c r="AY993" s="180" t="s">
        <v>199</v>
      </c>
    </row>
    <row r="994" spans="1:65" s="15" customFormat="1" ht="10.199999999999999">
      <c r="B994" s="187"/>
      <c r="D994" s="163" t="s">
        <v>336</v>
      </c>
      <c r="E994" s="188" t="s">
        <v>1</v>
      </c>
      <c r="F994" s="189" t="s">
        <v>339</v>
      </c>
      <c r="H994" s="190">
        <v>1319.2750000000001</v>
      </c>
      <c r="I994" s="191"/>
      <c r="L994" s="187"/>
      <c r="M994" s="192"/>
      <c r="N994" s="193"/>
      <c r="O994" s="193"/>
      <c r="P994" s="193"/>
      <c r="Q994" s="193"/>
      <c r="R994" s="193"/>
      <c r="S994" s="193"/>
      <c r="T994" s="194"/>
      <c r="AT994" s="188" t="s">
        <v>336</v>
      </c>
      <c r="AU994" s="188" t="s">
        <v>90</v>
      </c>
      <c r="AV994" s="15" t="s">
        <v>198</v>
      </c>
      <c r="AW994" s="15" t="s">
        <v>36</v>
      </c>
      <c r="AX994" s="15" t="s">
        <v>88</v>
      </c>
      <c r="AY994" s="188" t="s">
        <v>199</v>
      </c>
    </row>
    <row r="995" spans="1:65" s="2" customFormat="1" ht="21.75" customHeight="1">
      <c r="A995" s="33"/>
      <c r="B995" s="149"/>
      <c r="C995" s="150" t="s">
        <v>1242</v>
      </c>
      <c r="D995" s="150" t="s">
        <v>202</v>
      </c>
      <c r="E995" s="151" t="s">
        <v>1243</v>
      </c>
      <c r="F995" s="152" t="s">
        <v>1244</v>
      </c>
      <c r="G995" s="153" t="s">
        <v>332</v>
      </c>
      <c r="H995" s="154">
        <v>900.92499999999995</v>
      </c>
      <c r="I995" s="155"/>
      <c r="J995" s="156">
        <f>ROUND(I995*H995,2)</f>
        <v>0</v>
      </c>
      <c r="K995" s="152" t="s">
        <v>333</v>
      </c>
      <c r="L995" s="34"/>
      <c r="M995" s="157" t="s">
        <v>1</v>
      </c>
      <c r="N995" s="158" t="s">
        <v>46</v>
      </c>
      <c r="O995" s="59"/>
      <c r="P995" s="159">
        <f>O995*H995</f>
        <v>0</v>
      </c>
      <c r="Q995" s="159">
        <v>0</v>
      </c>
      <c r="R995" s="159">
        <f>Q995*H995</f>
        <v>0</v>
      </c>
      <c r="S995" s="159">
        <v>1.4E-2</v>
      </c>
      <c r="T995" s="160">
        <f>S995*H995</f>
        <v>12.61295</v>
      </c>
      <c r="U995" s="33"/>
      <c r="V995" s="33"/>
      <c r="W995" s="33"/>
      <c r="X995" s="33"/>
      <c r="Y995" s="33"/>
      <c r="Z995" s="33"/>
      <c r="AA995" s="33"/>
      <c r="AB995" s="33"/>
      <c r="AC995" s="33"/>
      <c r="AD995" s="33"/>
      <c r="AE995" s="33"/>
      <c r="AR995" s="161" t="s">
        <v>276</v>
      </c>
      <c r="AT995" s="161" t="s">
        <v>202</v>
      </c>
      <c r="AU995" s="161" t="s">
        <v>90</v>
      </c>
      <c r="AY995" s="18" t="s">
        <v>199</v>
      </c>
      <c r="BE995" s="162">
        <f>IF(N995="základní",J995,0)</f>
        <v>0</v>
      </c>
      <c r="BF995" s="162">
        <f>IF(N995="snížená",J995,0)</f>
        <v>0</v>
      </c>
      <c r="BG995" s="162">
        <f>IF(N995="zákl. přenesená",J995,0)</f>
        <v>0</v>
      </c>
      <c r="BH995" s="162">
        <f>IF(N995="sníž. přenesená",J995,0)</f>
        <v>0</v>
      </c>
      <c r="BI995" s="162">
        <f>IF(N995="nulová",J995,0)</f>
        <v>0</v>
      </c>
      <c r="BJ995" s="18" t="s">
        <v>88</v>
      </c>
      <c r="BK995" s="162">
        <f>ROUND(I995*H995,2)</f>
        <v>0</v>
      </c>
      <c r="BL995" s="18" t="s">
        <v>276</v>
      </c>
      <c r="BM995" s="161" t="s">
        <v>1245</v>
      </c>
    </row>
    <row r="996" spans="1:65" s="2" customFormat="1" ht="19.2">
      <c r="A996" s="33"/>
      <c r="B996" s="34"/>
      <c r="C996" s="33"/>
      <c r="D996" s="163" t="s">
        <v>207</v>
      </c>
      <c r="E996" s="33"/>
      <c r="F996" s="164" t="s">
        <v>1246</v>
      </c>
      <c r="G996" s="33"/>
      <c r="H996" s="33"/>
      <c r="I996" s="165"/>
      <c r="J996" s="33"/>
      <c r="K996" s="33"/>
      <c r="L996" s="34"/>
      <c r="M996" s="166"/>
      <c r="N996" s="167"/>
      <c r="O996" s="59"/>
      <c r="P996" s="59"/>
      <c r="Q996" s="59"/>
      <c r="R996" s="59"/>
      <c r="S996" s="59"/>
      <c r="T996" s="60"/>
      <c r="U996" s="33"/>
      <c r="V996" s="33"/>
      <c r="W996" s="33"/>
      <c r="X996" s="33"/>
      <c r="Y996" s="33"/>
      <c r="Z996" s="33"/>
      <c r="AA996" s="33"/>
      <c r="AB996" s="33"/>
      <c r="AC996" s="33"/>
      <c r="AD996" s="33"/>
      <c r="AE996" s="33"/>
      <c r="AT996" s="18" t="s">
        <v>207</v>
      </c>
      <c r="AU996" s="18" t="s">
        <v>90</v>
      </c>
    </row>
    <row r="997" spans="1:65" s="2" customFormat="1" ht="24.15" customHeight="1">
      <c r="A997" s="33"/>
      <c r="B997" s="149"/>
      <c r="C997" s="150" t="s">
        <v>1247</v>
      </c>
      <c r="D997" s="150" t="s">
        <v>202</v>
      </c>
      <c r="E997" s="151" t="s">
        <v>1248</v>
      </c>
      <c r="F997" s="152" t="s">
        <v>1249</v>
      </c>
      <c r="G997" s="153" t="s">
        <v>376</v>
      </c>
      <c r="H997" s="154">
        <v>435</v>
      </c>
      <c r="I997" s="155"/>
      <c r="J997" s="156">
        <f>ROUND(I997*H997,2)</f>
        <v>0</v>
      </c>
      <c r="K997" s="152" t="s">
        <v>333</v>
      </c>
      <c r="L997" s="34"/>
      <c r="M997" s="157" t="s">
        <v>1</v>
      </c>
      <c r="N997" s="158" t="s">
        <v>46</v>
      </c>
      <c r="O997" s="59"/>
      <c r="P997" s="159">
        <f>O997*H997</f>
        <v>0</v>
      </c>
      <c r="Q997" s="159">
        <v>0</v>
      </c>
      <c r="R997" s="159">
        <f>Q997*H997</f>
        <v>0</v>
      </c>
      <c r="S997" s="159">
        <v>2.5000000000000001E-2</v>
      </c>
      <c r="T997" s="160">
        <f>S997*H997</f>
        <v>10.875</v>
      </c>
      <c r="U997" s="33"/>
      <c r="V997" s="33"/>
      <c r="W997" s="33"/>
      <c r="X997" s="33"/>
      <c r="Y997" s="33"/>
      <c r="Z997" s="33"/>
      <c r="AA997" s="33"/>
      <c r="AB997" s="33"/>
      <c r="AC997" s="33"/>
      <c r="AD997" s="33"/>
      <c r="AE997" s="33"/>
      <c r="AR997" s="161" t="s">
        <v>276</v>
      </c>
      <c r="AT997" s="161" t="s">
        <v>202</v>
      </c>
      <c r="AU997" s="161" t="s">
        <v>90</v>
      </c>
      <c r="AY997" s="18" t="s">
        <v>199</v>
      </c>
      <c r="BE997" s="162">
        <f>IF(N997="základní",J997,0)</f>
        <v>0</v>
      </c>
      <c r="BF997" s="162">
        <f>IF(N997="snížená",J997,0)</f>
        <v>0</v>
      </c>
      <c r="BG997" s="162">
        <f>IF(N997="zákl. přenesená",J997,0)</f>
        <v>0</v>
      </c>
      <c r="BH997" s="162">
        <f>IF(N997="sníž. přenesená",J997,0)</f>
        <v>0</v>
      </c>
      <c r="BI997" s="162">
        <f>IF(N997="nulová",J997,0)</f>
        <v>0</v>
      </c>
      <c r="BJ997" s="18" t="s">
        <v>88</v>
      </c>
      <c r="BK997" s="162">
        <f>ROUND(I997*H997,2)</f>
        <v>0</v>
      </c>
      <c r="BL997" s="18" t="s">
        <v>276</v>
      </c>
      <c r="BM997" s="161" t="s">
        <v>1250</v>
      </c>
    </row>
    <row r="998" spans="1:65" s="2" customFormat="1" ht="19.2">
      <c r="A998" s="33"/>
      <c r="B998" s="34"/>
      <c r="C998" s="33"/>
      <c r="D998" s="163" t="s">
        <v>207</v>
      </c>
      <c r="E998" s="33"/>
      <c r="F998" s="164" t="s">
        <v>1251</v>
      </c>
      <c r="G998" s="33"/>
      <c r="H998" s="33"/>
      <c r="I998" s="165"/>
      <c r="J998" s="33"/>
      <c r="K998" s="33"/>
      <c r="L998" s="34"/>
      <c r="M998" s="166"/>
      <c r="N998" s="167"/>
      <c r="O998" s="59"/>
      <c r="P998" s="59"/>
      <c r="Q998" s="59"/>
      <c r="R998" s="59"/>
      <c r="S998" s="59"/>
      <c r="T998" s="60"/>
      <c r="U998" s="33"/>
      <c r="V998" s="33"/>
      <c r="W998" s="33"/>
      <c r="X998" s="33"/>
      <c r="Y998" s="33"/>
      <c r="Z998" s="33"/>
      <c r="AA998" s="33"/>
      <c r="AB998" s="33"/>
      <c r="AC998" s="33"/>
      <c r="AD998" s="33"/>
      <c r="AE998" s="33"/>
      <c r="AT998" s="18" t="s">
        <v>207</v>
      </c>
      <c r="AU998" s="18" t="s">
        <v>90</v>
      </c>
    </row>
    <row r="999" spans="1:65" s="13" customFormat="1" ht="10.199999999999999">
      <c r="B999" s="172"/>
      <c r="D999" s="163" t="s">
        <v>336</v>
      </c>
      <c r="E999" s="173" t="s">
        <v>1</v>
      </c>
      <c r="F999" s="174" t="s">
        <v>476</v>
      </c>
      <c r="H999" s="173" t="s">
        <v>1</v>
      </c>
      <c r="I999" s="175"/>
      <c r="L999" s="172"/>
      <c r="M999" s="176"/>
      <c r="N999" s="177"/>
      <c r="O999" s="177"/>
      <c r="P999" s="177"/>
      <c r="Q999" s="177"/>
      <c r="R999" s="177"/>
      <c r="S999" s="177"/>
      <c r="T999" s="178"/>
      <c r="AT999" s="173" t="s">
        <v>336</v>
      </c>
      <c r="AU999" s="173" t="s">
        <v>90</v>
      </c>
      <c r="AV999" s="13" t="s">
        <v>88</v>
      </c>
      <c r="AW999" s="13" t="s">
        <v>36</v>
      </c>
      <c r="AX999" s="13" t="s">
        <v>81</v>
      </c>
      <c r="AY999" s="173" t="s">
        <v>199</v>
      </c>
    </row>
    <row r="1000" spans="1:65" s="14" customFormat="1" ht="10.199999999999999">
      <c r="B1000" s="179"/>
      <c r="D1000" s="163" t="s">
        <v>336</v>
      </c>
      <c r="E1000" s="180" t="s">
        <v>1</v>
      </c>
      <c r="F1000" s="181" t="s">
        <v>1252</v>
      </c>
      <c r="H1000" s="182">
        <v>285</v>
      </c>
      <c r="I1000" s="183"/>
      <c r="L1000" s="179"/>
      <c r="M1000" s="184"/>
      <c r="N1000" s="185"/>
      <c r="O1000" s="185"/>
      <c r="P1000" s="185"/>
      <c r="Q1000" s="185"/>
      <c r="R1000" s="185"/>
      <c r="S1000" s="185"/>
      <c r="T1000" s="186"/>
      <c r="AT1000" s="180" t="s">
        <v>336</v>
      </c>
      <c r="AU1000" s="180" t="s">
        <v>90</v>
      </c>
      <c r="AV1000" s="14" t="s">
        <v>90</v>
      </c>
      <c r="AW1000" s="14" t="s">
        <v>36</v>
      </c>
      <c r="AX1000" s="14" t="s">
        <v>81</v>
      </c>
      <c r="AY1000" s="180" t="s">
        <v>199</v>
      </c>
    </row>
    <row r="1001" spans="1:65" s="13" customFormat="1" ht="10.199999999999999">
      <c r="B1001" s="172"/>
      <c r="D1001" s="163" t="s">
        <v>336</v>
      </c>
      <c r="E1001" s="173" t="s">
        <v>1</v>
      </c>
      <c r="F1001" s="174" t="s">
        <v>553</v>
      </c>
      <c r="H1001" s="173" t="s">
        <v>1</v>
      </c>
      <c r="I1001" s="175"/>
      <c r="L1001" s="172"/>
      <c r="M1001" s="176"/>
      <c r="N1001" s="177"/>
      <c r="O1001" s="177"/>
      <c r="P1001" s="177"/>
      <c r="Q1001" s="177"/>
      <c r="R1001" s="177"/>
      <c r="S1001" s="177"/>
      <c r="T1001" s="178"/>
      <c r="AT1001" s="173" t="s">
        <v>336</v>
      </c>
      <c r="AU1001" s="173" t="s">
        <v>90</v>
      </c>
      <c r="AV1001" s="13" t="s">
        <v>88</v>
      </c>
      <c r="AW1001" s="13" t="s">
        <v>36</v>
      </c>
      <c r="AX1001" s="13" t="s">
        <v>81</v>
      </c>
      <c r="AY1001" s="173" t="s">
        <v>199</v>
      </c>
    </row>
    <row r="1002" spans="1:65" s="14" customFormat="1" ht="10.199999999999999">
      <c r="B1002" s="179"/>
      <c r="D1002" s="163" t="s">
        <v>336</v>
      </c>
      <c r="E1002" s="180" t="s">
        <v>1</v>
      </c>
      <c r="F1002" s="181" t="s">
        <v>1253</v>
      </c>
      <c r="H1002" s="182">
        <v>150</v>
      </c>
      <c r="I1002" s="183"/>
      <c r="L1002" s="179"/>
      <c r="M1002" s="184"/>
      <c r="N1002" s="185"/>
      <c r="O1002" s="185"/>
      <c r="P1002" s="185"/>
      <c r="Q1002" s="185"/>
      <c r="R1002" s="185"/>
      <c r="S1002" s="185"/>
      <c r="T1002" s="186"/>
      <c r="AT1002" s="180" t="s">
        <v>336</v>
      </c>
      <c r="AU1002" s="180" t="s">
        <v>90</v>
      </c>
      <c r="AV1002" s="14" t="s">
        <v>90</v>
      </c>
      <c r="AW1002" s="14" t="s">
        <v>36</v>
      </c>
      <c r="AX1002" s="14" t="s">
        <v>81</v>
      </c>
      <c r="AY1002" s="180" t="s">
        <v>199</v>
      </c>
    </row>
    <row r="1003" spans="1:65" s="15" customFormat="1" ht="10.199999999999999">
      <c r="B1003" s="187"/>
      <c r="D1003" s="163" t="s">
        <v>336</v>
      </c>
      <c r="E1003" s="188" t="s">
        <v>1</v>
      </c>
      <c r="F1003" s="189" t="s">
        <v>339</v>
      </c>
      <c r="H1003" s="190">
        <v>435</v>
      </c>
      <c r="I1003" s="191"/>
      <c r="L1003" s="187"/>
      <c r="M1003" s="192"/>
      <c r="N1003" s="193"/>
      <c r="O1003" s="193"/>
      <c r="P1003" s="193"/>
      <c r="Q1003" s="193"/>
      <c r="R1003" s="193"/>
      <c r="S1003" s="193"/>
      <c r="T1003" s="194"/>
      <c r="AT1003" s="188" t="s">
        <v>336</v>
      </c>
      <c r="AU1003" s="188" t="s">
        <v>90</v>
      </c>
      <c r="AV1003" s="15" t="s">
        <v>198</v>
      </c>
      <c r="AW1003" s="15" t="s">
        <v>36</v>
      </c>
      <c r="AX1003" s="15" t="s">
        <v>88</v>
      </c>
      <c r="AY1003" s="188" t="s">
        <v>199</v>
      </c>
    </row>
    <row r="1004" spans="1:65" s="2" customFormat="1" ht="33" customHeight="1">
      <c r="A1004" s="33"/>
      <c r="B1004" s="149"/>
      <c r="C1004" s="150" t="s">
        <v>1254</v>
      </c>
      <c r="D1004" s="150" t="s">
        <v>202</v>
      </c>
      <c r="E1004" s="151" t="s">
        <v>1255</v>
      </c>
      <c r="F1004" s="152" t="s">
        <v>1256</v>
      </c>
      <c r="G1004" s="153" t="s">
        <v>332</v>
      </c>
      <c r="H1004" s="154">
        <v>900.92499999999995</v>
      </c>
      <c r="I1004" s="155"/>
      <c r="J1004" s="156">
        <f>ROUND(I1004*H1004,2)</f>
        <v>0</v>
      </c>
      <c r="K1004" s="152" t="s">
        <v>333</v>
      </c>
      <c r="L1004" s="34"/>
      <c r="M1004" s="157" t="s">
        <v>1</v>
      </c>
      <c r="N1004" s="158" t="s">
        <v>46</v>
      </c>
      <c r="O1004" s="59"/>
      <c r="P1004" s="159">
        <f>O1004*H1004</f>
        <v>0</v>
      </c>
      <c r="Q1004" s="159">
        <v>0</v>
      </c>
      <c r="R1004" s="159">
        <f>Q1004*H1004</f>
        <v>0</v>
      </c>
      <c r="S1004" s="159">
        <v>0.04</v>
      </c>
      <c r="T1004" s="160">
        <f>S1004*H1004</f>
        <v>36.036999999999999</v>
      </c>
      <c r="U1004" s="33"/>
      <c r="V1004" s="33"/>
      <c r="W1004" s="33"/>
      <c r="X1004" s="33"/>
      <c r="Y1004" s="33"/>
      <c r="Z1004" s="33"/>
      <c r="AA1004" s="33"/>
      <c r="AB1004" s="33"/>
      <c r="AC1004" s="33"/>
      <c r="AD1004" s="33"/>
      <c r="AE1004" s="33"/>
      <c r="AR1004" s="161" t="s">
        <v>276</v>
      </c>
      <c r="AT1004" s="161" t="s">
        <v>202</v>
      </c>
      <c r="AU1004" s="161" t="s">
        <v>90</v>
      </c>
      <c r="AY1004" s="18" t="s">
        <v>199</v>
      </c>
      <c r="BE1004" s="162">
        <f>IF(N1004="základní",J1004,0)</f>
        <v>0</v>
      </c>
      <c r="BF1004" s="162">
        <f>IF(N1004="snížená",J1004,0)</f>
        <v>0</v>
      </c>
      <c r="BG1004" s="162">
        <f>IF(N1004="zákl. přenesená",J1004,0)</f>
        <v>0</v>
      </c>
      <c r="BH1004" s="162">
        <f>IF(N1004="sníž. přenesená",J1004,0)</f>
        <v>0</v>
      </c>
      <c r="BI1004" s="162">
        <f>IF(N1004="nulová",J1004,0)</f>
        <v>0</v>
      </c>
      <c r="BJ1004" s="18" t="s">
        <v>88</v>
      </c>
      <c r="BK1004" s="162">
        <f>ROUND(I1004*H1004,2)</f>
        <v>0</v>
      </c>
      <c r="BL1004" s="18" t="s">
        <v>276</v>
      </c>
      <c r="BM1004" s="161" t="s">
        <v>1257</v>
      </c>
    </row>
    <row r="1005" spans="1:65" s="2" customFormat="1" ht="19.2">
      <c r="A1005" s="33"/>
      <c r="B1005" s="34"/>
      <c r="C1005" s="33"/>
      <c r="D1005" s="163" t="s">
        <v>207</v>
      </c>
      <c r="E1005" s="33"/>
      <c r="F1005" s="164" t="s">
        <v>1258</v>
      </c>
      <c r="G1005" s="33"/>
      <c r="H1005" s="33"/>
      <c r="I1005" s="165"/>
      <c r="J1005" s="33"/>
      <c r="K1005" s="33"/>
      <c r="L1005" s="34"/>
      <c r="M1005" s="166"/>
      <c r="N1005" s="167"/>
      <c r="O1005" s="59"/>
      <c r="P1005" s="59"/>
      <c r="Q1005" s="59"/>
      <c r="R1005" s="59"/>
      <c r="S1005" s="59"/>
      <c r="T1005" s="60"/>
      <c r="U1005" s="33"/>
      <c r="V1005" s="33"/>
      <c r="W1005" s="33"/>
      <c r="X1005" s="33"/>
      <c r="Y1005" s="33"/>
      <c r="Z1005" s="33"/>
      <c r="AA1005" s="33"/>
      <c r="AB1005" s="33"/>
      <c r="AC1005" s="33"/>
      <c r="AD1005" s="33"/>
      <c r="AE1005" s="33"/>
      <c r="AT1005" s="18" t="s">
        <v>207</v>
      </c>
      <c r="AU1005" s="18" t="s">
        <v>90</v>
      </c>
    </row>
    <row r="1006" spans="1:65" s="13" customFormat="1" ht="10.199999999999999">
      <c r="B1006" s="172"/>
      <c r="D1006" s="163" t="s">
        <v>336</v>
      </c>
      <c r="E1006" s="173" t="s">
        <v>1</v>
      </c>
      <c r="F1006" s="174" t="s">
        <v>1115</v>
      </c>
      <c r="H1006" s="173" t="s">
        <v>1</v>
      </c>
      <c r="I1006" s="175"/>
      <c r="L1006" s="172"/>
      <c r="M1006" s="176"/>
      <c r="N1006" s="177"/>
      <c r="O1006" s="177"/>
      <c r="P1006" s="177"/>
      <c r="Q1006" s="177"/>
      <c r="R1006" s="177"/>
      <c r="S1006" s="177"/>
      <c r="T1006" s="178"/>
      <c r="AT1006" s="173" t="s">
        <v>336</v>
      </c>
      <c r="AU1006" s="173" t="s">
        <v>90</v>
      </c>
      <c r="AV1006" s="13" t="s">
        <v>88</v>
      </c>
      <c r="AW1006" s="13" t="s">
        <v>36</v>
      </c>
      <c r="AX1006" s="13" t="s">
        <v>81</v>
      </c>
      <c r="AY1006" s="173" t="s">
        <v>199</v>
      </c>
    </row>
    <row r="1007" spans="1:65" s="14" customFormat="1" ht="10.199999999999999">
      <c r="B1007" s="179"/>
      <c r="D1007" s="163" t="s">
        <v>336</v>
      </c>
      <c r="E1007" s="180" t="s">
        <v>1</v>
      </c>
      <c r="F1007" s="181" t="s">
        <v>1116</v>
      </c>
      <c r="H1007" s="182">
        <v>55.88</v>
      </c>
      <c r="I1007" s="183"/>
      <c r="L1007" s="179"/>
      <c r="M1007" s="184"/>
      <c r="N1007" s="185"/>
      <c r="O1007" s="185"/>
      <c r="P1007" s="185"/>
      <c r="Q1007" s="185"/>
      <c r="R1007" s="185"/>
      <c r="S1007" s="185"/>
      <c r="T1007" s="186"/>
      <c r="AT1007" s="180" t="s">
        <v>336</v>
      </c>
      <c r="AU1007" s="180" t="s">
        <v>90</v>
      </c>
      <c r="AV1007" s="14" t="s">
        <v>90</v>
      </c>
      <c r="AW1007" s="14" t="s">
        <v>36</v>
      </c>
      <c r="AX1007" s="14" t="s">
        <v>81</v>
      </c>
      <c r="AY1007" s="180" t="s">
        <v>199</v>
      </c>
    </row>
    <row r="1008" spans="1:65" s="13" customFormat="1" ht="10.199999999999999">
      <c r="B1008" s="172"/>
      <c r="D1008" s="163" t="s">
        <v>336</v>
      </c>
      <c r="E1008" s="173" t="s">
        <v>1</v>
      </c>
      <c r="F1008" s="174" t="s">
        <v>1117</v>
      </c>
      <c r="H1008" s="173" t="s">
        <v>1</v>
      </c>
      <c r="I1008" s="175"/>
      <c r="L1008" s="172"/>
      <c r="M1008" s="176"/>
      <c r="N1008" s="177"/>
      <c r="O1008" s="177"/>
      <c r="P1008" s="177"/>
      <c r="Q1008" s="177"/>
      <c r="R1008" s="177"/>
      <c r="S1008" s="177"/>
      <c r="T1008" s="178"/>
      <c r="AT1008" s="173" t="s">
        <v>336</v>
      </c>
      <c r="AU1008" s="173" t="s">
        <v>90</v>
      </c>
      <c r="AV1008" s="13" t="s">
        <v>88</v>
      </c>
      <c r="AW1008" s="13" t="s">
        <v>36</v>
      </c>
      <c r="AX1008" s="13" t="s">
        <v>81</v>
      </c>
      <c r="AY1008" s="173" t="s">
        <v>199</v>
      </c>
    </row>
    <row r="1009" spans="1:65" s="14" customFormat="1" ht="10.199999999999999">
      <c r="B1009" s="179"/>
      <c r="D1009" s="163" t="s">
        <v>336</v>
      </c>
      <c r="E1009" s="180" t="s">
        <v>1</v>
      </c>
      <c r="F1009" s="181" t="s">
        <v>1118</v>
      </c>
      <c r="H1009" s="182">
        <v>275.39999999999998</v>
      </c>
      <c r="I1009" s="183"/>
      <c r="L1009" s="179"/>
      <c r="M1009" s="184"/>
      <c r="N1009" s="185"/>
      <c r="O1009" s="185"/>
      <c r="P1009" s="185"/>
      <c r="Q1009" s="185"/>
      <c r="R1009" s="185"/>
      <c r="S1009" s="185"/>
      <c r="T1009" s="186"/>
      <c r="AT1009" s="180" t="s">
        <v>336</v>
      </c>
      <c r="AU1009" s="180" t="s">
        <v>90</v>
      </c>
      <c r="AV1009" s="14" t="s">
        <v>90</v>
      </c>
      <c r="AW1009" s="14" t="s">
        <v>36</v>
      </c>
      <c r="AX1009" s="14" t="s">
        <v>81</v>
      </c>
      <c r="AY1009" s="180" t="s">
        <v>199</v>
      </c>
    </row>
    <row r="1010" spans="1:65" s="13" customFormat="1" ht="10.199999999999999">
      <c r="B1010" s="172"/>
      <c r="D1010" s="163" t="s">
        <v>336</v>
      </c>
      <c r="E1010" s="173" t="s">
        <v>1</v>
      </c>
      <c r="F1010" s="174" t="s">
        <v>1119</v>
      </c>
      <c r="H1010" s="173" t="s">
        <v>1</v>
      </c>
      <c r="I1010" s="175"/>
      <c r="L1010" s="172"/>
      <c r="M1010" s="176"/>
      <c r="N1010" s="177"/>
      <c r="O1010" s="177"/>
      <c r="P1010" s="177"/>
      <c r="Q1010" s="177"/>
      <c r="R1010" s="177"/>
      <c r="S1010" s="177"/>
      <c r="T1010" s="178"/>
      <c r="AT1010" s="173" t="s">
        <v>336</v>
      </c>
      <c r="AU1010" s="173" t="s">
        <v>90</v>
      </c>
      <c r="AV1010" s="13" t="s">
        <v>88</v>
      </c>
      <c r="AW1010" s="13" t="s">
        <v>36</v>
      </c>
      <c r="AX1010" s="13" t="s">
        <v>81</v>
      </c>
      <c r="AY1010" s="173" t="s">
        <v>199</v>
      </c>
    </row>
    <row r="1011" spans="1:65" s="14" customFormat="1" ht="10.199999999999999">
      <c r="B1011" s="179"/>
      <c r="D1011" s="163" t="s">
        <v>336</v>
      </c>
      <c r="E1011" s="180" t="s">
        <v>1</v>
      </c>
      <c r="F1011" s="181" t="s">
        <v>1120</v>
      </c>
      <c r="H1011" s="182">
        <v>105.75</v>
      </c>
      <c r="I1011" s="183"/>
      <c r="L1011" s="179"/>
      <c r="M1011" s="184"/>
      <c r="N1011" s="185"/>
      <c r="O1011" s="185"/>
      <c r="P1011" s="185"/>
      <c r="Q1011" s="185"/>
      <c r="R1011" s="185"/>
      <c r="S1011" s="185"/>
      <c r="T1011" s="186"/>
      <c r="AT1011" s="180" t="s">
        <v>336</v>
      </c>
      <c r="AU1011" s="180" t="s">
        <v>90</v>
      </c>
      <c r="AV1011" s="14" t="s">
        <v>90</v>
      </c>
      <c r="AW1011" s="14" t="s">
        <v>36</v>
      </c>
      <c r="AX1011" s="14" t="s">
        <v>81</v>
      </c>
      <c r="AY1011" s="180" t="s">
        <v>199</v>
      </c>
    </row>
    <row r="1012" spans="1:65" s="13" customFormat="1" ht="10.199999999999999">
      <c r="B1012" s="172"/>
      <c r="D1012" s="163" t="s">
        <v>336</v>
      </c>
      <c r="E1012" s="173" t="s">
        <v>1</v>
      </c>
      <c r="F1012" s="174" t="s">
        <v>1121</v>
      </c>
      <c r="H1012" s="173" t="s">
        <v>1</v>
      </c>
      <c r="I1012" s="175"/>
      <c r="L1012" s="172"/>
      <c r="M1012" s="176"/>
      <c r="N1012" s="177"/>
      <c r="O1012" s="177"/>
      <c r="P1012" s="177"/>
      <c r="Q1012" s="177"/>
      <c r="R1012" s="177"/>
      <c r="S1012" s="177"/>
      <c r="T1012" s="178"/>
      <c r="AT1012" s="173" t="s">
        <v>336</v>
      </c>
      <c r="AU1012" s="173" t="s">
        <v>90</v>
      </c>
      <c r="AV1012" s="13" t="s">
        <v>88</v>
      </c>
      <c r="AW1012" s="13" t="s">
        <v>36</v>
      </c>
      <c r="AX1012" s="13" t="s">
        <v>81</v>
      </c>
      <c r="AY1012" s="173" t="s">
        <v>199</v>
      </c>
    </row>
    <row r="1013" spans="1:65" s="14" customFormat="1" ht="10.199999999999999">
      <c r="B1013" s="179"/>
      <c r="D1013" s="163" t="s">
        <v>336</v>
      </c>
      <c r="E1013" s="180" t="s">
        <v>1</v>
      </c>
      <c r="F1013" s="181" t="s">
        <v>1122</v>
      </c>
      <c r="H1013" s="182">
        <v>87</v>
      </c>
      <c r="I1013" s="183"/>
      <c r="L1013" s="179"/>
      <c r="M1013" s="184"/>
      <c r="N1013" s="185"/>
      <c r="O1013" s="185"/>
      <c r="P1013" s="185"/>
      <c r="Q1013" s="185"/>
      <c r="R1013" s="185"/>
      <c r="S1013" s="185"/>
      <c r="T1013" s="186"/>
      <c r="AT1013" s="180" t="s">
        <v>336</v>
      </c>
      <c r="AU1013" s="180" t="s">
        <v>90</v>
      </c>
      <c r="AV1013" s="14" t="s">
        <v>90</v>
      </c>
      <c r="AW1013" s="14" t="s">
        <v>36</v>
      </c>
      <c r="AX1013" s="14" t="s">
        <v>81</v>
      </c>
      <c r="AY1013" s="180" t="s">
        <v>199</v>
      </c>
    </row>
    <row r="1014" spans="1:65" s="13" customFormat="1" ht="10.199999999999999">
      <c r="B1014" s="172"/>
      <c r="D1014" s="163" t="s">
        <v>336</v>
      </c>
      <c r="E1014" s="173" t="s">
        <v>1</v>
      </c>
      <c r="F1014" s="174" t="s">
        <v>553</v>
      </c>
      <c r="H1014" s="173" t="s">
        <v>1</v>
      </c>
      <c r="I1014" s="175"/>
      <c r="L1014" s="172"/>
      <c r="M1014" s="176"/>
      <c r="N1014" s="177"/>
      <c r="O1014" s="177"/>
      <c r="P1014" s="177"/>
      <c r="Q1014" s="177"/>
      <c r="R1014" s="177"/>
      <c r="S1014" s="177"/>
      <c r="T1014" s="178"/>
      <c r="AT1014" s="173" t="s">
        <v>336</v>
      </c>
      <c r="AU1014" s="173" t="s">
        <v>90</v>
      </c>
      <c r="AV1014" s="13" t="s">
        <v>88</v>
      </c>
      <c r="AW1014" s="13" t="s">
        <v>36</v>
      </c>
      <c r="AX1014" s="13" t="s">
        <v>81</v>
      </c>
      <c r="AY1014" s="173" t="s">
        <v>199</v>
      </c>
    </row>
    <row r="1015" spans="1:65" s="14" customFormat="1" ht="10.199999999999999">
      <c r="B1015" s="179"/>
      <c r="D1015" s="163" t="s">
        <v>336</v>
      </c>
      <c r="E1015" s="180" t="s">
        <v>1</v>
      </c>
      <c r="F1015" s="181" t="s">
        <v>1123</v>
      </c>
      <c r="H1015" s="182">
        <v>70.650000000000006</v>
      </c>
      <c r="I1015" s="183"/>
      <c r="L1015" s="179"/>
      <c r="M1015" s="184"/>
      <c r="N1015" s="185"/>
      <c r="O1015" s="185"/>
      <c r="P1015" s="185"/>
      <c r="Q1015" s="185"/>
      <c r="R1015" s="185"/>
      <c r="S1015" s="185"/>
      <c r="T1015" s="186"/>
      <c r="AT1015" s="180" t="s">
        <v>336</v>
      </c>
      <c r="AU1015" s="180" t="s">
        <v>90</v>
      </c>
      <c r="AV1015" s="14" t="s">
        <v>90</v>
      </c>
      <c r="AW1015" s="14" t="s">
        <v>36</v>
      </c>
      <c r="AX1015" s="14" t="s">
        <v>81</v>
      </c>
      <c r="AY1015" s="180" t="s">
        <v>199</v>
      </c>
    </row>
    <row r="1016" spans="1:65" s="13" customFormat="1" ht="10.199999999999999">
      <c r="B1016" s="172"/>
      <c r="D1016" s="163" t="s">
        <v>336</v>
      </c>
      <c r="E1016" s="173" t="s">
        <v>1</v>
      </c>
      <c r="F1016" s="174" t="s">
        <v>476</v>
      </c>
      <c r="H1016" s="173" t="s">
        <v>1</v>
      </c>
      <c r="I1016" s="175"/>
      <c r="L1016" s="172"/>
      <c r="M1016" s="176"/>
      <c r="N1016" s="177"/>
      <c r="O1016" s="177"/>
      <c r="P1016" s="177"/>
      <c r="Q1016" s="177"/>
      <c r="R1016" s="177"/>
      <c r="S1016" s="177"/>
      <c r="T1016" s="178"/>
      <c r="AT1016" s="173" t="s">
        <v>336</v>
      </c>
      <c r="AU1016" s="173" t="s">
        <v>90</v>
      </c>
      <c r="AV1016" s="13" t="s">
        <v>88</v>
      </c>
      <c r="AW1016" s="13" t="s">
        <v>36</v>
      </c>
      <c r="AX1016" s="13" t="s">
        <v>81</v>
      </c>
      <c r="AY1016" s="173" t="s">
        <v>199</v>
      </c>
    </row>
    <row r="1017" spans="1:65" s="14" customFormat="1" ht="10.199999999999999">
      <c r="B1017" s="179"/>
      <c r="D1017" s="163" t="s">
        <v>336</v>
      </c>
      <c r="E1017" s="180" t="s">
        <v>1</v>
      </c>
      <c r="F1017" s="181" t="s">
        <v>1124</v>
      </c>
      <c r="H1017" s="182">
        <v>144.44</v>
      </c>
      <c r="I1017" s="183"/>
      <c r="L1017" s="179"/>
      <c r="M1017" s="184"/>
      <c r="N1017" s="185"/>
      <c r="O1017" s="185"/>
      <c r="P1017" s="185"/>
      <c r="Q1017" s="185"/>
      <c r="R1017" s="185"/>
      <c r="S1017" s="185"/>
      <c r="T1017" s="186"/>
      <c r="AT1017" s="180" t="s">
        <v>336</v>
      </c>
      <c r="AU1017" s="180" t="s">
        <v>90</v>
      </c>
      <c r="AV1017" s="14" t="s">
        <v>90</v>
      </c>
      <c r="AW1017" s="14" t="s">
        <v>36</v>
      </c>
      <c r="AX1017" s="14" t="s">
        <v>81</v>
      </c>
      <c r="AY1017" s="180" t="s">
        <v>199</v>
      </c>
    </row>
    <row r="1018" spans="1:65" s="13" customFormat="1" ht="10.199999999999999">
      <c r="B1018" s="172"/>
      <c r="D1018" s="163" t="s">
        <v>336</v>
      </c>
      <c r="E1018" s="173" t="s">
        <v>1</v>
      </c>
      <c r="F1018" s="174" t="s">
        <v>781</v>
      </c>
      <c r="H1018" s="173" t="s">
        <v>1</v>
      </c>
      <c r="I1018" s="175"/>
      <c r="L1018" s="172"/>
      <c r="M1018" s="176"/>
      <c r="N1018" s="177"/>
      <c r="O1018" s="177"/>
      <c r="P1018" s="177"/>
      <c r="Q1018" s="177"/>
      <c r="R1018" s="177"/>
      <c r="S1018" s="177"/>
      <c r="T1018" s="178"/>
      <c r="AT1018" s="173" t="s">
        <v>336</v>
      </c>
      <c r="AU1018" s="173" t="s">
        <v>90</v>
      </c>
      <c r="AV1018" s="13" t="s">
        <v>88</v>
      </c>
      <c r="AW1018" s="13" t="s">
        <v>36</v>
      </c>
      <c r="AX1018" s="13" t="s">
        <v>81</v>
      </c>
      <c r="AY1018" s="173" t="s">
        <v>199</v>
      </c>
    </row>
    <row r="1019" spans="1:65" s="14" customFormat="1" ht="10.199999999999999">
      <c r="B1019" s="179"/>
      <c r="D1019" s="163" t="s">
        <v>336</v>
      </c>
      <c r="E1019" s="180" t="s">
        <v>1</v>
      </c>
      <c r="F1019" s="181" t="s">
        <v>1125</v>
      </c>
      <c r="H1019" s="182">
        <v>137.55000000000001</v>
      </c>
      <c r="I1019" s="183"/>
      <c r="L1019" s="179"/>
      <c r="M1019" s="184"/>
      <c r="N1019" s="185"/>
      <c r="O1019" s="185"/>
      <c r="P1019" s="185"/>
      <c r="Q1019" s="185"/>
      <c r="R1019" s="185"/>
      <c r="S1019" s="185"/>
      <c r="T1019" s="186"/>
      <c r="AT1019" s="180" t="s">
        <v>336</v>
      </c>
      <c r="AU1019" s="180" t="s">
        <v>90</v>
      </c>
      <c r="AV1019" s="14" t="s">
        <v>90</v>
      </c>
      <c r="AW1019" s="14" t="s">
        <v>36</v>
      </c>
      <c r="AX1019" s="14" t="s">
        <v>81</v>
      </c>
      <c r="AY1019" s="180" t="s">
        <v>199</v>
      </c>
    </row>
    <row r="1020" spans="1:65" s="13" customFormat="1" ht="10.199999999999999">
      <c r="B1020" s="172"/>
      <c r="D1020" s="163" t="s">
        <v>336</v>
      </c>
      <c r="E1020" s="173" t="s">
        <v>1</v>
      </c>
      <c r="F1020" s="174" t="s">
        <v>944</v>
      </c>
      <c r="H1020" s="173" t="s">
        <v>1</v>
      </c>
      <c r="I1020" s="175"/>
      <c r="L1020" s="172"/>
      <c r="M1020" s="176"/>
      <c r="N1020" s="177"/>
      <c r="O1020" s="177"/>
      <c r="P1020" s="177"/>
      <c r="Q1020" s="177"/>
      <c r="R1020" s="177"/>
      <c r="S1020" s="177"/>
      <c r="T1020" s="178"/>
      <c r="AT1020" s="173" t="s">
        <v>336</v>
      </c>
      <c r="AU1020" s="173" t="s">
        <v>90</v>
      </c>
      <c r="AV1020" s="13" t="s">
        <v>88</v>
      </c>
      <c r="AW1020" s="13" t="s">
        <v>36</v>
      </c>
      <c r="AX1020" s="13" t="s">
        <v>81</v>
      </c>
      <c r="AY1020" s="173" t="s">
        <v>199</v>
      </c>
    </row>
    <row r="1021" spans="1:65" s="14" customFormat="1" ht="10.199999999999999">
      <c r="B1021" s="179"/>
      <c r="D1021" s="163" t="s">
        <v>336</v>
      </c>
      <c r="E1021" s="180" t="s">
        <v>1</v>
      </c>
      <c r="F1021" s="181" t="s">
        <v>1126</v>
      </c>
      <c r="H1021" s="182">
        <v>24.254999999999999</v>
      </c>
      <c r="I1021" s="183"/>
      <c r="L1021" s="179"/>
      <c r="M1021" s="184"/>
      <c r="N1021" s="185"/>
      <c r="O1021" s="185"/>
      <c r="P1021" s="185"/>
      <c r="Q1021" s="185"/>
      <c r="R1021" s="185"/>
      <c r="S1021" s="185"/>
      <c r="T1021" s="186"/>
      <c r="AT1021" s="180" t="s">
        <v>336</v>
      </c>
      <c r="AU1021" s="180" t="s">
        <v>90</v>
      </c>
      <c r="AV1021" s="14" t="s">
        <v>90</v>
      </c>
      <c r="AW1021" s="14" t="s">
        <v>36</v>
      </c>
      <c r="AX1021" s="14" t="s">
        <v>81</v>
      </c>
      <c r="AY1021" s="180" t="s">
        <v>199</v>
      </c>
    </row>
    <row r="1022" spans="1:65" s="15" customFormat="1" ht="10.199999999999999">
      <c r="B1022" s="187"/>
      <c r="D1022" s="163" t="s">
        <v>336</v>
      </c>
      <c r="E1022" s="188" t="s">
        <v>1</v>
      </c>
      <c r="F1022" s="189" t="s">
        <v>339</v>
      </c>
      <c r="H1022" s="190">
        <v>900.92499999999995</v>
      </c>
      <c r="I1022" s="191"/>
      <c r="L1022" s="187"/>
      <c r="M1022" s="192"/>
      <c r="N1022" s="193"/>
      <c r="O1022" s="193"/>
      <c r="P1022" s="193"/>
      <c r="Q1022" s="193"/>
      <c r="R1022" s="193"/>
      <c r="S1022" s="193"/>
      <c r="T1022" s="194"/>
      <c r="AT1022" s="188" t="s">
        <v>336</v>
      </c>
      <c r="AU1022" s="188" t="s">
        <v>90</v>
      </c>
      <c r="AV1022" s="15" t="s">
        <v>198</v>
      </c>
      <c r="AW1022" s="15" t="s">
        <v>36</v>
      </c>
      <c r="AX1022" s="15" t="s">
        <v>88</v>
      </c>
      <c r="AY1022" s="188" t="s">
        <v>199</v>
      </c>
    </row>
    <row r="1023" spans="1:65" s="2" customFormat="1" ht="37.799999999999997" customHeight="1">
      <c r="A1023" s="33"/>
      <c r="B1023" s="149"/>
      <c r="C1023" s="150" t="s">
        <v>1259</v>
      </c>
      <c r="D1023" s="150" t="s">
        <v>202</v>
      </c>
      <c r="E1023" s="151" t="s">
        <v>1260</v>
      </c>
      <c r="F1023" s="152" t="s">
        <v>1261</v>
      </c>
      <c r="G1023" s="153" t="s">
        <v>332</v>
      </c>
      <c r="H1023" s="154">
        <v>900.92499999999995</v>
      </c>
      <c r="I1023" s="155"/>
      <c r="J1023" s="156">
        <f>ROUND(I1023*H1023,2)</f>
        <v>0</v>
      </c>
      <c r="K1023" s="152" t="s">
        <v>333</v>
      </c>
      <c r="L1023" s="34"/>
      <c r="M1023" s="157" t="s">
        <v>1</v>
      </c>
      <c r="N1023" s="158" t="s">
        <v>46</v>
      </c>
      <c r="O1023" s="59"/>
      <c r="P1023" s="159">
        <f>O1023*H1023</f>
        <v>0</v>
      </c>
      <c r="Q1023" s="159">
        <v>0</v>
      </c>
      <c r="R1023" s="159">
        <f>Q1023*H1023</f>
        <v>0</v>
      </c>
      <c r="S1023" s="159">
        <v>3.1E-2</v>
      </c>
      <c r="T1023" s="160">
        <f>S1023*H1023</f>
        <v>27.928674999999998</v>
      </c>
      <c r="U1023" s="33"/>
      <c r="V1023" s="33"/>
      <c r="W1023" s="33"/>
      <c r="X1023" s="33"/>
      <c r="Y1023" s="33"/>
      <c r="Z1023" s="33"/>
      <c r="AA1023" s="33"/>
      <c r="AB1023" s="33"/>
      <c r="AC1023" s="33"/>
      <c r="AD1023" s="33"/>
      <c r="AE1023" s="33"/>
      <c r="AR1023" s="161" t="s">
        <v>276</v>
      </c>
      <c r="AT1023" s="161" t="s">
        <v>202</v>
      </c>
      <c r="AU1023" s="161" t="s">
        <v>90</v>
      </c>
      <c r="AY1023" s="18" t="s">
        <v>199</v>
      </c>
      <c r="BE1023" s="162">
        <f>IF(N1023="základní",J1023,0)</f>
        <v>0</v>
      </c>
      <c r="BF1023" s="162">
        <f>IF(N1023="snížená",J1023,0)</f>
        <v>0</v>
      </c>
      <c r="BG1023" s="162">
        <f>IF(N1023="zákl. přenesená",J1023,0)</f>
        <v>0</v>
      </c>
      <c r="BH1023" s="162">
        <f>IF(N1023="sníž. přenesená",J1023,0)</f>
        <v>0</v>
      </c>
      <c r="BI1023" s="162">
        <f>IF(N1023="nulová",J1023,0)</f>
        <v>0</v>
      </c>
      <c r="BJ1023" s="18" t="s">
        <v>88</v>
      </c>
      <c r="BK1023" s="162">
        <f>ROUND(I1023*H1023,2)</f>
        <v>0</v>
      </c>
      <c r="BL1023" s="18" t="s">
        <v>276</v>
      </c>
      <c r="BM1023" s="161" t="s">
        <v>1262</v>
      </c>
    </row>
    <row r="1024" spans="1:65" s="2" customFormat="1" ht="19.2">
      <c r="A1024" s="33"/>
      <c r="B1024" s="34"/>
      <c r="C1024" s="33"/>
      <c r="D1024" s="163" t="s">
        <v>207</v>
      </c>
      <c r="E1024" s="33"/>
      <c r="F1024" s="164" t="s">
        <v>1263</v>
      </c>
      <c r="G1024" s="33"/>
      <c r="H1024" s="33"/>
      <c r="I1024" s="165"/>
      <c r="J1024" s="33"/>
      <c r="K1024" s="33"/>
      <c r="L1024" s="34"/>
      <c r="M1024" s="166"/>
      <c r="N1024" s="167"/>
      <c r="O1024" s="59"/>
      <c r="P1024" s="59"/>
      <c r="Q1024" s="59"/>
      <c r="R1024" s="59"/>
      <c r="S1024" s="59"/>
      <c r="T1024" s="60"/>
      <c r="U1024" s="33"/>
      <c r="V1024" s="33"/>
      <c r="W1024" s="33"/>
      <c r="X1024" s="33"/>
      <c r="Y1024" s="33"/>
      <c r="Z1024" s="33"/>
      <c r="AA1024" s="33"/>
      <c r="AB1024" s="33"/>
      <c r="AC1024" s="33"/>
      <c r="AD1024" s="33"/>
      <c r="AE1024" s="33"/>
      <c r="AT1024" s="18" t="s">
        <v>207</v>
      </c>
      <c r="AU1024" s="18" t="s">
        <v>90</v>
      </c>
    </row>
    <row r="1025" spans="1:65" s="12" customFormat="1" ht="22.8" customHeight="1">
      <c r="B1025" s="136"/>
      <c r="D1025" s="137" t="s">
        <v>80</v>
      </c>
      <c r="E1025" s="147" t="s">
        <v>1264</v>
      </c>
      <c r="F1025" s="147" t="s">
        <v>1265</v>
      </c>
      <c r="I1025" s="139"/>
      <c r="J1025" s="148">
        <f>BK1025</f>
        <v>0</v>
      </c>
      <c r="L1025" s="136"/>
      <c r="M1025" s="141"/>
      <c r="N1025" s="142"/>
      <c r="O1025" s="142"/>
      <c r="P1025" s="143">
        <f>SUM(P1026:P1096)</f>
        <v>0</v>
      </c>
      <c r="Q1025" s="142"/>
      <c r="R1025" s="143">
        <f>SUM(R1026:R1096)</f>
        <v>0</v>
      </c>
      <c r="S1025" s="142"/>
      <c r="T1025" s="144">
        <f>SUM(T1026:T1096)</f>
        <v>2.2840949999999998</v>
      </c>
      <c r="AR1025" s="137" t="s">
        <v>90</v>
      </c>
      <c r="AT1025" s="145" t="s">
        <v>80</v>
      </c>
      <c r="AU1025" s="145" t="s">
        <v>88</v>
      </c>
      <c r="AY1025" s="137" t="s">
        <v>199</v>
      </c>
      <c r="BK1025" s="146">
        <f>SUM(BK1026:BK1096)</f>
        <v>0</v>
      </c>
    </row>
    <row r="1026" spans="1:65" s="2" customFormat="1" ht="16.5" customHeight="1">
      <c r="A1026" s="33"/>
      <c r="B1026" s="149"/>
      <c r="C1026" s="150" t="s">
        <v>1266</v>
      </c>
      <c r="D1026" s="150" t="s">
        <v>202</v>
      </c>
      <c r="E1026" s="151" t="s">
        <v>1267</v>
      </c>
      <c r="F1026" s="152" t="s">
        <v>1268</v>
      </c>
      <c r="G1026" s="153" t="s">
        <v>376</v>
      </c>
      <c r="H1026" s="154">
        <v>136.30000000000001</v>
      </c>
      <c r="I1026" s="155"/>
      <c r="J1026" s="156">
        <f>ROUND(I1026*H1026,2)</f>
        <v>0</v>
      </c>
      <c r="K1026" s="152" t="s">
        <v>333</v>
      </c>
      <c r="L1026" s="34"/>
      <c r="M1026" s="157" t="s">
        <v>1</v>
      </c>
      <c r="N1026" s="158" t="s">
        <v>46</v>
      </c>
      <c r="O1026" s="59"/>
      <c r="P1026" s="159">
        <f>O1026*H1026</f>
        <v>0</v>
      </c>
      <c r="Q1026" s="159">
        <v>0</v>
      </c>
      <c r="R1026" s="159">
        <f>Q1026*H1026</f>
        <v>0</v>
      </c>
      <c r="S1026" s="159">
        <v>1.6999999999999999E-3</v>
      </c>
      <c r="T1026" s="160">
        <f>S1026*H1026</f>
        <v>0.23171</v>
      </c>
      <c r="U1026" s="33"/>
      <c r="V1026" s="33"/>
      <c r="W1026" s="33"/>
      <c r="X1026" s="33"/>
      <c r="Y1026" s="33"/>
      <c r="Z1026" s="33"/>
      <c r="AA1026" s="33"/>
      <c r="AB1026" s="33"/>
      <c r="AC1026" s="33"/>
      <c r="AD1026" s="33"/>
      <c r="AE1026" s="33"/>
      <c r="AR1026" s="161" t="s">
        <v>276</v>
      </c>
      <c r="AT1026" s="161" t="s">
        <v>202</v>
      </c>
      <c r="AU1026" s="161" t="s">
        <v>90</v>
      </c>
      <c r="AY1026" s="18" t="s">
        <v>199</v>
      </c>
      <c r="BE1026" s="162">
        <f>IF(N1026="základní",J1026,0)</f>
        <v>0</v>
      </c>
      <c r="BF1026" s="162">
        <f>IF(N1026="snížená",J1026,0)</f>
        <v>0</v>
      </c>
      <c r="BG1026" s="162">
        <f>IF(N1026="zákl. přenesená",J1026,0)</f>
        <v>0</v>
      </c>
      <c r="BH1026" s="162">
        <f>IF(N1026="sníž. přenesená",J1026,0)</f>
        <v>0</v>
      </c>
      <c r="BI1026" s="162">
        <f>IF(N1026="nulová",J1026,0)</f>
        <v>0</v>
      </c>
      <c r="BJ1026" s="18" t="s">
        <v>88</v>
      </c>
      <c r="BK1026" s="162">
        <f>ROUND(I1026*H1026,2)</f>
        <v>0</v>
      </c>
      <c r="BL1026" s="18" t="s">
        <v>276</v>
      </c>
      <c r="BM1026" s="161" t="s">
        <v>1269</v>
      </c>
    </row>
    <row r="1027" spans="1:65" s="2" customFormat="1" ht="10.199999999999999">
      <c r="A1027" s="33"/>
      <c r="B1027" s="34"/>
      <c r="C1027" s="33"/>
      <c r="D1027" s="163" t="s">
        <v>207</v>
      </c>
      <c r="E1027" s="33"/>
      <c r="F1027" s="164" t="s">
        <v>1270</v>
      </c>
      <c r="G1027" s="33"/>
      <c r="H1027" s="33"/>
      <c r="I1027" s="165"/>
      <c r="J1027" s="33"/>
      <c r="K1027" s="33"/>
      <c r="L1027" s="34"/>
      <c r="M1027" s="166"/>
      <c r="N1027" s="167"/>
      <c r="O1027" s="59"/>
      <c r="P1027" s="59"/>
      <c r="Q1027" s="59"/>
      <c r="R1027" s="59"/>
      <c r="S1027" s="59"/>
      <c r="T1027" s="60"/>
      <c r="U1027" s="33"/>
      <c r="V1027" s="33"/>
      <c r="W1027" s="33"/>
      <c r="X1027" s="33"/>
      <c r="Y1027" s="33"/>
      <c r="Z1027" s="33"/>
      <c r="AA1027" s="33"/>
      <c r="AB1027" s="33"/>
      <c r="AC1027" s="33"/>
      <c r="AD1027" s="33"/>
      <c r="AE1027" s="33"/>
      <c r="AT1027" s="18" t="s">
        <v>207</v>
      </c>
      <c r="AU1027" s="18" t="s">
        <v>90</v>
      </c>
    </row>
    <row r="1028" spans="1:65" s="13" customFormat="1" ht="10.199999999999999">
      <c r="B1028" s="172"/>
      <c r="D1028" s="163" t="s">
        <v>336</v>
      </c>
      <c r="E1028" s="173" t="s">
        <v>1</v>
      </c>
      <c r="F1028" s="174" t="s">
        <v>1271</v>
      </c>
      <c r="H1028" s="173" t="s">
        <v>1</v>
      </c>
      <c r="I1028" s="175"/>
      <c r="L1028" s="172"/>
      <c r="M1028" s="176"/>
      <c r="N1028" s="177"/>
      <c r="O1028" s="177"/>
      <c r="P1028" s="177"/>
      <c r="Q1028" s="177"/>
      <c r="R1028" s="177"/>
      <c r="S1028" s="177"/>
      <c r="T1028" s="178"/>
      <c r="AT1028" s="173" t="s">
        <v>336</v>
      </c>
      <c r="AU1028" s="173" t="s">
        <v>90</v>
      </c>
      <c r="AV1028" s="13" t="s">
        <v>88</v>
      </c>
      <c r="AW1028" s="13" t="s">
        <v>36</v>
      </c>
      <c r="AX1028" s="13" t="s">
        <v>81</v>
      </c>
      <c r="AY1028" s="173" t="s">
        <v>199</v>
      </c>
    </row>
    <row r="1029" spans="1:65" s="14" customFormat="1" ht="10.199999999999999">
      <c r="B1029" s="179"/>
      <c r="D1029" s="163" t="s">
        <v>336</v>
      </c>
      <c r="E1029" s="180" t="s">
        <v>1</v>
      </c>
      <c r="F1029" s="181" t="s">
        <v>1272</v>
      </c>
      <c r="H1029" s="182">
        <v>18</v>
      </c>
      <c r="I1029" s="183"/>
      <c r="L1029" s="179"/>
      <c r="M1029" s="184"/>
      <c r="N1029" s="185"/>
      <c r="O1029" s="185"/>
      <c r="P1029" s="185"/>
      <c r="Q1029" s="185"/>
      <c r="R1029" s="185"/>
      <c r="S1029" s="185"/>
      <c r="T1029" s="186"/>
      <c r="AT1029" s="180" t="s">
        <v>336</v>
      </c>
      <c r="AU1029" s="180" t="s">
        <v>90</v>
      </c>
      <c r="AV1029" s="14" t="s">
        <v>90</v>
      </c>
      <c r="AW1029" s="14" t="s">
        <v>36</v>
      </c>
      <c r="AX1029" s="14" t="s">
        <v>81</v>
      </c>
      <c r="AY1029" s="180" t="s">
        <v>199</v>
      </c>
    </row>
    <row r="1030" spans="1:65" s="13" customFormat="1" ht="10.199999999999999">
      <c r="B1030" s="172"/>
      <c r="D1030" s="163" t="s">
        <v>336</v>
      </c>
      <c r="E1030" s="173" t="s">
        <v>1</v>
      </c>
      <c r="F1030" s="174" t="s">
        <v>1273</v>
      </c>
      <c r="H1030" s="173" t="s">
        <v>1</v>
      </c>
      <c r="I1030" s="175"/>
      <c r="L1030" s="172"/>
      <c r="M1030" s="176"/>
      <c r="N1030" s="177"/>
      <c r="O1030" s="177"/>
      <c r="P1030" s="177"/>
      <c r="Q1030" s="177"/>
      <c r="R1030" s="177"/>
      <c r="S1030" s="177"/>
      <c r="T1030" s="178"/>
      <c r="AT1030" s="173" t="s">
        <v>336</v>
      </c>
      <c r="AU1030" s="173" t="s">
        <v>90</v>
      </c>
      <c r="AV1030" s="13" t="s">
        <v>88</v>
      </c>
      <c r="AW1030" s="13" t="s">
        <v>36</v>
      </c>
      <c r="AX1030" s="13" t="s">
        <v>81</v>
      </c>
      <c r="AY1030" s="173" t="s">
        <v>199</v>
      </c>
    </row>
    <row r="1031" spans="1:65" s="14" customFormat="1" ht="10.199999999999999">
      <c r="B1031" s="179"/>
      <c r="D1031" s="163" t="s">
        <v>336</v>
      </c>
      <c r="E1031" s="180" t="s">
        <v>1</v>
      </c>
      <c r="F1031" s="181" t="s">
        <v>1274</v>
      </c>
      <c r="H1031" s="182">
        <v>34.5</v>
      </c>
      <c r="I1031" s="183"/>
      <c r="L1031" s="179"/>
      <c r="M1031" s="184"/>
      <c r="N1031" s="185"/>
      <c r="O1031" s="185"/>
      <c r="P1031" s="185"/>
      <c r="Q1031" s="185"/>
      <c r="R1031" s="185"/>
      <c r="S1031" s="185"/>
      <c r="T1031" s="186"/>
      <c r="AT1031" s="180" t="s">
        <v>336</v>
      </c>
      <c r="AU1031" s="180" t="s">
        <v>90</v>
      </c>
      <c r="AV1031" s="14" t="s">
        <v>90</v>
      </c>
      <c r="AW1031" s="14" t="s">
        <v>36</v>
      </c>
      <c r="AX1031" s="14" t="s">
        <v>81</v>
      </c>
      <c r="AY1031" s="180" t="s">
        <v>199</v>
      </c>
    </row>
    <row r="1032" spans="1:65" s="14" customFormat="1" ht="10.199999999999999">
      <c r="B1032" s="179"/>
      <c r="D1032" s="163" t="s">
        <v>336</v>
      </c>
      <c r="E1032" s="180" t="s">
        <v>1</v>
      </c>
      <c r="F1032" s="181" t="s">
        <v>1275</v>
      </c>
      <c r="H1032" s="182">
        <v>11.5</v>
      </c>
      <c r="I1032" s="183"/>
      <c r="L1032" s="179"/>
      <c r="M1032" s="184"/>
      <c r="N1032" s="185"/>
      <c r="O1032" s="185"/>
      <c r="P1032" s="185"/>
      <c r="Q1032" s="185"/>
      <c r="R1032" s="185"/>
      <c r="S1032" s="185"/>
      <c r="T1032" s="186"/>
      <c r="AT1032" s="180" t="s">
        <v>336</v>
      </c>
      <c r="AU1032" s="180" t="s">
        <v>90</v>
      </c>
      <c r="AV1032" s="14" t="s">
        <v>90</v>
      </c>
      <c r="AW1032" s="14" t="s">
        <v>36</v>
      </c>
      <c r="AX1032" s="14" t="s">
        <v>81</v>
      </c>
      <c r="AY1032" s="180" t="s">
        <v>199</v>
      </c>
    </row>
    <row r="1033" spans="1:65" s="13" customFormat="1" ht="10.199999999999999">
      <c r="B1033" s="172"/>
      <c r="D1033" s="163" t="s">
        <v>336</v>
      </c>
      <c r="E1033" s="173" t="s">
        <v>1</v>
      </c>
      <c r="F1033" s="174" t="s">
        <v>1276</v>
      </c>
      <c r="H1033" s="173" t="s">
        <v>1</v>
      </c>
      <c r="I1033" s="175"/>
      <c r="L1033" s="172"/>
      <c r="M1033" s="176"/>
      <c r="N1033" s="177"/>
      <c r="O1033" s="177"/>
      <c r="P1033" s="177"/>
      <c r="Q1033" s="177"/>
      <c r="R1033" s="177"/>
      <c r="S1033" s="177"/>
      <c r="T1033" s="178"/>
      <c r="AT1033" s="173" t="s">
        <v>336</v>
      </c>
      <c r="AU1033" s="173" t="s">
        <v>90</v>
      </c>
      <c r="AV1033" s="13" t="s">
        <v>88</v>
      </c>
      <c r="AW1033" s="13" t="s">
        <v>36</v>
      </c>
      <c r="AX1033" s="13" t="s">
        <v>81</v>
      </c>
      <c r="AY1033" s="173" t="s">
        <v>199</v>
      </c>
    </row>
    <row r="1034" spans="1:65" s="14" customFormat="1" ht="10.199999999999999">
      <c r="B1034" s="179"/>
      <c r="D1034" s="163" t="s">
        <v>336</v>
      </c>
      <c r="E1034" s="180" t="s">
        <v>1</v>
      </c>
      <c r="F1034" s="181" t="s">
        <v>1277</v>
      </c>
      <c r="H1034" s="182">
        <v>35.4</v>
      </c>
      <c r="I1034" s="183"/>
      <c r="L1034" s="179"/>
      <c r="M1034" s="184"/>
      <c r="N1034" s="185"/>
      <c r="O1034" s="185"/>
      <c r="P1034" s="185"/>
      <c r="Q1034" s="185"/>
      <c r="R1034" s="185"/>
      <c r="S1034" s="185"/>
      <c r="T1034" s="186"/>
      <c r="AT1034" s="180" t="s">
        <v>336</v>
      </c>
      <c r="AU1034" s="180" t="s">
        <v>90</v>
      </c>
      <c r="AV1034" s="14" t="s">
        <v>90</v>
      </c>
      <c r="AW1034" s="14" t="s">
        <v>36</v>
      </c>
      <c r="AX1034" s="14" t="s">
        <v>81</v>
      </c>
      <c r="AY1034" s="180" t="s">
        <v>199</v>
      </c>
    </row>
    <row r="1035" spans="1:65" s="13" customFormat="1" ht="10.199999999999999">
      <c r="B1035" s="172"/>
      <c r="D1035" s="163" t="s">
        <v>336</v>
      </c>
      <c r="E1035" s="173" t="s">
        <v>1</v>
      </c>
      <c r="F1035" s="174" t="s">
        <v>1278</v>
      </c>
      <c r="H1035" s="173" t="s">
        <v>1</v>
      </c>
      <c r="I1035" s="175"/>
      <c r="L1035" s="172"/>
      <c r="M1035" s="176"/>
      <c r="N1035" s="177"/>
      <c r="O1035" s="177"/>
      <c r="P1035" s="177"/>
      <c r="Q1035" s="177"/>
      <c r="R1035" s="177"/>
      <c r="S1035" s="177"/>
      <c r="T1035" s="178"/>
      <c r="AT1035" s="173" t="s">
        <v>336</v>
      </c>
      <c r="AU1035" s="173" t="s">
        <v>90</v>
      </c>
      <c r="AV1035" s="13" t="s">
        <v>88</v>
      </c>
      <c r="AW1035" s="13" t="s">
        <v>36</v>
      </c>
      <c r="AX1035" s="13" t="s">
        <v>81</v>
      </c>
      <c r="AY1035" s="173" t="s">
        <v>199</v>
      </c>
    </row>
    <row r="1036" spans="1:65" s="14" customFormat="1" ht="10.199999999999999">
      <c r="B1036" s="179"/>
      <c r="D1036" s="163" t="s">
        <v>336</v>
      </c>
      <c r="E1036" s="180" t="s">
        <v>1</v>
      </c>
      <c r="F1036" s="181" t="s">
        <v>1279</v>
      </c>
      <c r="H1036" s="182">
        <v>29.2</v>
      </c>
      <c r="I1036" s="183"/>
      <c r="L1036" s="179"/>
      <c r="M1036" s="184"/>
      <c r="N1036" s="185"/>
      <c r="O1036" s="185"/>
      <c r="P1036" s="185"/>
      <c r="Q1036" s="185"/>
      <c r="R1036" s="185"/>
      <c r="S1036" s="185"/>
      <c r="T1036" s="186"/>
      <c r="AT1036" s="180" t="s">
        <v>336</v>
      </c>
      <c r="AU1036" s="180" t="s">
        <v>90</v>
      </c>
      <c r="AV1036" s="14" t="s">
        <v>90</v>
      </c>
      <c r="AW1036" s="14" t="s">
        <v>36</v>
      </c>
      <c r="AX1036" s="14" t="s">
        <v>81</v>
      </c>
      <c r="AY1036" s="180" t="s">
        <v>199</v>
      </c>
    </row>
    <row r="1037" spans="1:65" s="13" customFormat="1" ht="10.199999999999999">
      <c r="B1037" s="172"/>
      <c r="D1037" s="163" t="s">
        <v>336</v>
      </c>
      <c r="E1037" s="173" t="s">
        <v>1</v>
      </c>
      <c r="F1037" s="174" t="s">
        <v>1280</v>
      </c>
      <c r="H1037" s="173" t="s">
        <v>1</v>
      </c>
      <c r="I1037" s="175"/>
      <c r="L1037" s="172"/>
      <c r="M1037" s="176"/>
      <c r="N1037" s="177"/>
      <c r="O1037" s="177"/>
      <c r="P1037" s="177"/>
      <c r="Q1037" s="177"/>
      <c r="R1037" s="177"/>
      <c r="S1037" s="177"/>
      <c r="T1037" s="178"/>
      <c r="AT1037" s="173" t="s">
        <v>336</v>
      </c>
      <c r="AU1037" s="173" t="s">
        <v>90</v>
      </c>
      <c r="AV1037" s="13" t="s">
        <v>88</v>
      </c>
      <c r="AW1037" s="13" t="s">
        <v>36</v>
      </c>
      <c r="AX1037" s="13" t="s">
        <v>81</v>
      </c>
      <c r="AY1037" s="173" t="s">
        <v>199</v>
      </c>
    </row>
    <row r="1038" spans="1:65" s="14" customFormat="1" ht="10.199999999999999">
      <c r="B1038" s="179"/>
      <c r="D1038" s="163" t="s">
        <v>336</v>
      </c>
      <c r="E1038" s="180" t="s">
        <v>1</v>
      </c>
      <c r="F1038" s="181" t="s">
        <v>1281</v>
      </c>
      <c r="H1038" s="182">
        <v>7.7</v>
      </c>
      <c r="I1038" s="183"/>
      <c r="L1038" s="179"/>
      <c r="M1038" s="184"/>
      <c r="N1038" s="185"/>
      <c r="O1038" s="185"/>
      <c r="P1038" s="185"/>
      <c r="Q1038" s="185"/>
      <c r="R1038" s="185"/>
      <c r="S1038" s="185"/>
      <c r="T1038" s="186"/>
      <c r="AT1038" s="180" t="s">
        <v>336</v>
      </c>
      <c r="AU1038" s="180" t="s">
        <v>90</v>
      </c>
      <c r="AV1038" s="14" t="s">
        <v>90</v>
      </c>
      <c r="AW1038" s="14" t="s">
        <v>36</v>
      </c>
      <c r="AX1038" s="14" t="s">
        <v>81</v>
      </c>
      <c r="AY1038" s="180" t="s">
        <v>199</v>
      </c>
    </row>
    <row r="1039" spans="1:65" s="15" customFormat="1" ht="10.199999999999999">
      <c r="B1039" s="187"/>
      <c r="D1039" s="163" t="s">
        <v>336</v>
      </c>
      <c r="E1039" s="188" t="s">
        <v>1</v>
      </c>
      <c r="F1039" s="189" t="s">
        <v>339</v>
      </c>
      <c r="H1039" s="190">
        <v>136.30000000000001</v>
      </c>
      <c r="I1039" s="191"/>
      <c r="L1039" s="187"/>
      <c r="M1039" s="192"/>
      <c r="N1039" s="193"/>
      <c r="O1039" s="193"/>
      <c r="P1039" s="193"/>
      <c r="Q1039" s="193"/>
      <c r="R1039" s="193"/>
      <c r="S1039" s="193"/>
      <c r="T1039" s="194"/>
      <c r="AT1039" s="188" t="s">
        <v>336</v>
      </c>
      <c r="AU1039" s="188" t="s">
        <v>90</v>
      </c>
      <c r="AV1039" s="15" t="s">
        <v>198</v>
      </c>
      <c r="AW1039" s="15" t="s">
        <v>36</v>
      </c>
      <c r="AX1039" s="15" t="s">
        <v>88</v>
      </c>
      <c r="AY1039" s="188" t="s">
        <v>199</v>
      </c>
    </row>
    <row r="1040" spans="1:65" s="2" customFormat="1" ht="24.15" customHeight="1">
      <c r="A1040" s="33"/>
      <c r="B1040" s="149"/>
      <c r="C1040" s="150" t="s">
        <v>1282</v>
      </c>
      <c r="D1040" s="150" t="s">
        <v>202</v>
      </c>
      <c r="E1040" s="151" t="s">
        <v>1283</v>
      </c>
      <c r="F1040" s="152" t="s">
        <v>1284</v>
      </c>
      <c r="G1040" s="153" t="s">
        <v>376</v>
      </c>
      <c r="H1040" s="154">
        <v>4.5</v>
      </c>
      <c r="I1040" s="155"/>
      <c r="J1040" s="156">
        <f>ROUND(I1040*H1040,2)</f>
        <v>0</v>
      </c>
      <c r="K1040" s="152" t="s">
        <v>333</v>
      </c>
      <c r="L1040" s="34"/>
      <c r="M1040" s="157" t="s">
        <v>1</v>
      </c>
      <c r="N1040" s="158" t="s">
        <v>46</v>
      </c>
      <c r="O1040" s="59"/>
      <c r="P1040" s="159">
        <f>O1040*H1040</f>
        <v>0</v>
      </c>
      <c r="Q1040" s="159">
        <v>0</v>
      </c>
      <c r="R1040" s="159">
        <f>Q1040*H1040</f>
        <v>0</v>
      </c>
      <c r="S1040" s="159">
        <v>1.7700000000000001E-3</v>
      </c>
      <c r="T1040" s="160">
        <f>S1040*H1040</f>
        <v>7.9649999999999999E-3</v>
      </c>
      <c r="U1040" s="33"/>
      <c r="V1040" s="33"/>
      <c r="W1040" s="33"/>
      <c r="X1040" s="33"/>
      <c r="Y1040" s="33"/>
      <c r="Z1040" s="33"/>
      <c r="AA1040" s="33"/>
      <c r="AB1040" s="33"/>
      <c r="AC1040" s="33"/>
      <c r="AD1040" s="33"/>
      <c r="AE1040" s="33"/>
      <c r="AR1040" s="161" t="s">
        <v>276</v>
      </c>
      <c r="AT1040" s="161" t="s">
        <v>202</v>
      </c>
      <c r="AU1040" s="161" t="s">
        <v>90</v>
      </c>
      <c r="AY1040" s="18" t="s">
        <v>199</v>
      </c>
      <c r="BE1040" s="162">
        <f>IF(N1040="základní",J1040,0)</f>
        <v>0</v>
      </c>
      <c r="BF1040" s="162">
        <f>IF(N1040="snížená",J1040,0)</f>
        <v>0</v>
      </c>
      <c r="BG1040" s="162">
        <f>IF(N1040="zákl. přenesená",J1040,0)</f>
        <v>0</v>
      </c>
      <c r="BH1040" s="162">
        <f>IF(N1040="sníž. přenesená",J1040,0)</f>
        <v>0</v>
      </c>
      <c r="BI1040" s="162">
        <f>IF(N1040="nulová",J1040,0)</f>
        <v>0</v>
      </c>
      <c r="BJ1040" s="18" t="s">
        <v>88</v>
      </c>
      <c r="BK1040" s="162">
        <f>ROUND(I1040*H1040,2)</f>
        <v>0</v>
      </c>
      <c r="BL1040" s="18" t="s">
        <v>276</v>
      </c>
      <c r="BM1040" s="161" t="s">
        <v>1285</v>
      </c>
    </row>
    <row r="1041" spans="1:65" s="2" customFormat="1" ht="19.2">
      <c r="A1041" s="33"/>
      <c r="B1041" s="34"/>
      <c r="C1041" s="33"/>
      <c r="D1041" s="163" t="s">
        <v>207</v>
      </c>
      <c r="E1041" s="33"/>
      <c r="F1041" s="164" t="s">
        <v>1286</v>
      </c>
      <c r="G1041" s="33"/>
      <c r="H1041" s="33"/>
      <c r="I1041" s="165"/>
      <c r="J1041" s="33"/>
      <c r="K1041" s="33"/>
      <c r="L1041" s="34"/>
      <c r="M1041" s="166"/>
      <c r="N1041" s="167"/>
      <c r="O1041" s="59"/>
      <c r="P1041" s="59"/>
      <c r="Q1041" s="59"/>
      <c r="R1041" s="59"/>
      <c r="S1041" s="59"/>
      <c r="T1041" s="60"/>
      <c r="U1041" s="33"/>
      <c r="V1041" s="33"/>
      <c r="W1041" s="33"/>
      <c r="X1041" s="33"/>
      <c r="Y1041" s="33"/>
      <c r="Z1041" s="33"/>
      <c r="AA1041" s="33"/>
      <c r="AB1041" s="33"/>
      <c r="AC1041" s="33"/>
      <c r="AD1041" s="33"/>
      <c r="AE1041" s="33"/>
      <c r="AT1041" s="18" t="s">
        <v>207</v>
      </c>
      <c r="AU1041" s="18" t="s">
        <v>90</v>
      </c>
    </row>
    <row r="1042" spans="1:65" s="13" customFormat="1" ht="10.199999999999999">
      <c r="B1042" s="172"/>
      <c r="D1042" s="163" t="s">
        <v>336</v>
      </c>
      <c r="E1042" s="173" t="s">
        <v>1</v>
      </c>
      <c r="F1042" s="174" t="s">
        <v>571</v>
      </c>
      <c r="H1042" s="173" t="s">
        <v>1</v>
      </c>
      <c r="I1042" s="175"/>
      <c r="L1042" s="172"/>
      <c r="M1042" s="176"/>
      <c r="N1042" s="177"/>
      <c r="O1042" s="177"/>
      <c r="P1042" s="177"/>
      <c r="Q1042" s="177"/>
      <c r="R1042" s="177"/>
      <c r="S1042" s="177"/>
      <c r="T1042" s="178"/>
      <c r="AT1042" s="173" t="s">
        <v>336</v>
      </c>
      <c r="AU1042" s="173" t="s">
        <v>90</v>
      </c>
      <c r="AV1042" s="13" t="s">
        <v>88</v>
      </c>
      <c r="AW1042" s="13" t="s">
        <v>36</v>
      </c>
      <c r="AX1042" s="13" t="s">
        <v>81</v>
      </c>
      <c r="AY1042" s="173" t="s">
        <v>199</v>
      </c>
    </row>
    <row r="1043" spans="1:65" s="14" customFormat="1" ht="10.199999999999999">
      <c r="B1043" s="179"/>
      <c r="D1043" s="163" t="s">
        <v>336</v>
      </c>
      <c r="E1043" s="180" t="s">
        <v>1</v>
      </c>
      <c r="F1043" s="181" t="s">
        <v>1287</v>
      </c>
      <c r="H1043" s="182">
        <v>4.5</v>
      </c>
      <c r="I1043" s="183"/>
      <c r="L1043" s="179"/>
      <c r="M1043" s="184"/>
      <c r="N1043" s="185"/>
      <c r="O1043" s="185"/>
      <c r="P1043" s="185"/>
      <c r="Q1043" s="185"/>
      <c r="R1043" s="185"/>
      <c r="S1043" s="185"/>
      <c r="T1043" s="186"/>
      <c r="AT1043" s="180" t="s">
        <v>336</v>
      </c>
      <c r="AU1043" s="180" t="s">
        <v>90</v>
      </c>
      <c r="AV1043" s="14" t="s">
        <v>90</v>
      </c>
      <c r="AW1043" s="14" t="s">
        <v>36</v>
      </c>
      <c r="AX1043" s="14" t="s">
        <v>81</v>
      </c>
      <c r="AY1043" s="180" t="s">
        <v>199</v>
      </c>
    </row>
    <row r="1044" spans="1:65" s="15" customFormat="1" ht="10.199999999999999">
      <c r="B1044" s="187"/>
      <c r="D1044" s="163" t="s">
        <v>336</v>
      </c>
      <c r="E1044" s="188" t="s">
        <v>1</v>
      </c>
      <c r="F1044" s="189" t="s">
        <v>339</v>
      </c>
      <c r="H1044" s="190">
        <v>4.5</v>
      </c>
      <c r="I1044" s="191"/>
      <c r="L1044" s="187"/>
      <c r="M1044" s="192"/>
      <c r="N1044" s="193"/>
      <c r="O1044" s="193"/>
      <c r="P1044" s="193"/>
      <c r="Q1044" s="193"/>
      <c r="R1044" s="193"/>
      <c r="S1044" s="193"/>
      <c r="T1044" s="194"/>
      <c r="AT1044" s="188" t="s">
        <v>336</v>
      </c>
      <c r="AU1044" s="188" t="s">
        <v>90</v>
      </c>
      <c r="AV1044" s="15" t="s">
        <v>198</v>
      </c>
      <c r="AW1044" s="15" t="s">
        <v>36</v>
      </c>
      <c r="AX1044" s="15" t="s">
        <v>88</v>
      </c>
      <c r="AY1044" s="188" t="s">
        <v>199</v>
      </c>
    </row>
    <row r="1045" spans="1:65" s="2" customFormat="1" ht="21.75" customHeight="1">
      <c r="A1045" s="33"/>
      <c r="B1045" s="149"/>
      <c r="C1045" s="150" t="s">
        <v>1288</v>
      </c>
      <c r="D1045" s="150" t="s">
        <v>202</v>
      </c>
      <c r="E1045" s="151" t="s">
        <v>1289</v>
      </c>
      <c r="F1045" s="152" t="s">
        <v>1290</v>
      </c>
      <c r="G1045" s="153" t="s">
        <v>376</v>
      </c>
      <c r="H1045" s="154">
        <v>243.4</v>
      </c>
      <c r="I1045" s="155"/>
      <c r="J1045" s="156">
        <f>ROUND(I1045*H1045,2)</f>
        <v>0</v>
      </c>
      <c r="K1045" s="152" t="s">
        <v>333</v>
      </c>
      <c r="L1045" s="34"/>
      <c r="M1045" s="157" t="s">
        <v>1</v>
      </c>
      <c r="N1045" s="158" t="s">
        <v>46</v>
      </c>
      <c r="O1045" s="59"/>
      <c r="P1045" s="159">
        <f>O1045*H1045</f>
        <v>0</v>
      </c>
      <c r="Q1045" s="159">
        <v>0</v>
      </c>
      <c r="R1045" s="159">
        <f>Q1045*H1045</f>
        <v>0</v>
      </c>
      <c r="S1045" s="159">
        <v>1.7700000000000001E-3</v>
      </c>
      <c r="T1045" s="160">
        <f>S1045*H1045</f>
        <v>0.43081800000000003</v>
      </c>
      <c r="U1045" s="33"/>
      <c r="V1045" s="33"/>
      <c r="W1045" s="33"/>
      <c r="X1045" s="33"/>
      <c r="Y1045" s="33"/>
      <c r="Z1045" s="33"/>
      <c r="AA1045" s="33"/>
      <c r="AB1045" s="33"/>
      <c r="AC1045" s="33"/>
      <c r="AD1045" s="33"/>
      <c r="AE1045" s="33"/>
      <c r="AR1045" s="161" t="s">
        <v>276</v>
      </c>
      <c r="AT1045" s="161" t="s">
        <v>202</v>
      </c>
      <c r="AU1045" s="161" t="s">
        <v>90</v>
      </c>
      <c r="AY1045" s="18" t="s">
        <v>199</v>
      </c>
      <c r="BE1045" s="162">
        <f>IF(N1045="základní",J1045,0)</f>
        <v>0</v>
      </c>
      <c r="BF1045" s="162">
        <f>IF(N1045="snížená",J1045,0)</f>
        <v>0</v>
      </c>
      <c r="BG1045" s="162">
        <f>IF(N1045="zákl. přenesená",J1045,0)</f>
        <v>0</v>
      </c>
      <c r="BH1045" s="162">
        <f>IF(N1045="sníž. přenesená",J1045,0)</f>
        <v>0</v>
      </c>
      <c r="BI1045" s="162">
        <f>IF(N1045="nulová",J1045,0)</f>
        <v>0</v>
      </c>
      <c r="BJ1045" s="18" t="s">
        <v>88</v>
      </c>
      <c r="BK1045" s="162">
        <f>ROUND(I1045*H1045,2)</f>
        <v>0</v>
      </c>
      <c r="BL1045" s="18" t="s">
        <v>276</v>
      </c>
      <c r="BM1045" s="161" t="s">
        <v>1291</v>
      </c>
    </row>
    <row r="1046" spans="1:65" s="2" customFormat="1" ht="19.2">
      <c r="A1046" s="33"/>
      <c r="B1046" s="34"/>
      <c r="C1046" s="33"/>
      <c r="D1046" s="163" t="s">
        <v>207</v>
      </c>
      <c r="E1046" s="33"/>
      <c r="F1046" s="164" t="s">
        <v>1292</v>
      </c>
      <c r="G1046" s="33"/>
      <c r="H1046" s="33"/>
      <c r="I1046" s="165"/>
      <c r="J1046" s="33"/>
      <c r="K1046" s="33"/>
      <c r="L1046" s="34"/>
      <c r="M1046" s="166"/>
      <c r="N1046" s="167"/>
      <c r="O1046" s="59"/>
      <c r="P1046" s="59"/>
      <c r="Q1046" s="59"/>
      <c r="R1046" s="59"/>
      <c r="S1046" s="59"/>
      <c r="T1046" s="60"/>
      <c r="U1046" s="33"/>
      <c r="V1046" s="33"/>
      <c r="W1046" s="33"/>
      <c r="X1046" s="33"/>
      <c r="Y1046" s="33"/>
      <c r="Z1046" s="33"/>
      <c r="AA1046" s="33"/>
      <c r="AB1046" s="33"/>
      <c r="AC1046" s="33"/>
      <c r="AD1046" s="33"/>
      <c r="AE1046" s="33"/>
      <c r="AT1046" s="18" t="s">
        <v>207</v>
      </c>
      <c r="AU1046" s="18" t="s">
        <v>90</v>
      </c>
    </row>
    <row r="1047" spans="1:65" s="13" customFormat="1" ht="10.199999999999999">
      <c r="B1047" s="172"/>
      <c r="D1047" s="163" t="s">
        <v>336</v>
      </c>
      <c r="E1047" s="173" t="s">
        <v>1</v>
      </c>
      <c r="F1047" s="174" t="s">
        <v>52</v>
      </c>
      <c r="H1047" s="173" t="s">
        <v>1</v>
      </c>
      <c r="I1047" s="175"/>
      <c r="L1047" s="172"/>
      <c r="M1047" s="176"/>
      <c r="N1047" s="177"/>
      <c r="O1047" s="177"/>
      <c r="P1047" s="177"/>
      <c r="Q1047" s="177"/>
      <c r="R1047" s="177"/>
      <c r="S1047" s="177"/>
      <c r="T1047" s="178"/>
      <c r="AT1047" s="173" t="s">
        <v>336</v>
      </c>
      <c r="AU1047" s="173" t="s">
        <v>90</v>
      </c>
      <c r="AV1047" s="13" t="s">
        <v>88</v>
      </c>
      <c r="AW1047" s="13" t="s">
        <v>36</v>
      </c>
      <c r="AX1047" s="13" t="s">
        <v>81</v>
      </c>
      <c r="AY1047" s="173" t="s">
        <v>199</v>
      </c>
    </row>
    <row r="1048" spans="1:65" s="14" customFormat="1" ht="10.199999999999999">
      <c r="B1048" s="179"/>
      <c r="D1048" s="163" t="s">
        <v>336</v>
      </c>
      <c r="E1048" s="180" t="s">
        <v>1</v>
      </c>
      <c r="F1048" s="181" t="s">
        <v>1293</v>
      </c>
      <c r="H1048" s="182">
        <v>77</v>
      </c>
      <c r="I1048" s="183"/>
      <c r="L1048" s="179"/>
      <c r="M1048" s="184"/>
      <c r="N1048" s="185"/>
      <c r="O1048" s="185"/>
      <c r="P1048" s="185"/>
      <c r="Q1048" s="185"/>
      <c r="R1048" s="185"/>
      <c r="S1048" s="185"/>
      <c r="T1048" s="186"/>
      <c r="AT1048" s="180" t="s">
        <v>336</v>
      </c>
      <c r="AU1048" s="180" t="s">
        <v>90</v>
      </c>
      <c r="AV1048" s="14" t="s">
        <v>90</v>
      </c>
      <c r="AW1048" s="14" t="s">
        <v>36</v>
      </c>
      <c r="AX1048" s="14" t="s">
        <v>81</v>
      </c>
      <c r="AY1048" s="180" t="s">
        <v>199</v>
      </c>
    </row>
    <row r="1049" spans="1:65" s="14" customFormat="1" ht="10.199999999999999">
      <c r="B1049" s="179"/>
      <c r="D1049" s="163" t="s">
        <v>336</v>
      </c>
      <c r="E1049" s="180" t="s">
        <v>1</v>
      </c>
      <c r="F1049" s="181" t="s">
        <v>1294</v>
      </c>
      <c r="H1049" s="182">
        <v>43.2</v>
      </c>
      <c r="I1049" s="183"/>
      <c r="L1049" s="179"/>
      <c r="M1049" s="184"/>
      <c r="N1049" s="185"/>
      <c r="O1049" s="185"/>
      <c r="P1049" s="185"/>
      <c r="Q1049" s="185"/>
      <c r="R1049" s="185"/>
      <c r="S1049" s="185"/>
      <c r="T1049" s="186"/>
      <c r="AT1049" s="180" t="s">
        <v>336</v>
      </c>
      <c r="AU1049" s="180" t="s">
        <v>90</v>
      </c>
      <c r="AV1049" s="14" t="s">
        <v>90</v>
      </c>
      <c r="AW1049" s="14" t="s">
        <v>36</v>
      </c>
      <c r="AX1049" s="14" t="s">
        <v>81</v>
      </c>
      <c r="AY1049" s="180" t="s">
        <v>199</v>
      </c>
    </row>
    <row r="1050" spans="1:65" s="13" customFormat="1" ht="10.199999999999999">
      <c r="B1050" s="172"/>
      <c r="D1050" s="163" t="s">
        <v>336</v>
      </c>
      <c r="E1050" s="173" t="s">
        <v>1</v>
      </c>
      <c r="F1050" s="174" t="s">
        <v>1228</v>
      </c>
      <c r="H1050" s="173" t="s">
        <v>1</v>
      </c>
      <c r="I1050" s="175"/>
      <c r="L1050" s="172"/>
      <c r="M1050" s="176"/>
      <c r="N1050" s="177"/>
      <c r="O1050" s="177"/>
      <c r="P1050" s="177"/>
      <c r="Q1050" s="177"/>
      <c r="R1050" s="177"/>
      <c r="S1050" s="177"/>
      <c r="T1050" s="178"/>
      <c r="AT1050" s="173" t="s">
        <v>336</v>
      </c>
      <c r="AU1050" s="173" t="s">
        <v>90</v>
      </c>
      <c r="AV1050" s="13" t="s">
        <v>88</v>
      </c>
      <c r="AW1050" s="13" t="s">
        <v>36</v>
      </c>
      <c r="AX1050" s="13" t="s">
        <v>81</v>
      </c>
      <c r="AY1050" s="173" t="s">
        <v>199</v>
      </c>
    </row>
    <row r="1051" spans="1:65" s="14" customFormat="1" ht="10.199999999999999">
      <c r="B1051" s="179"/>
      <c r="D1051" s="163" t="s">
        <v>336</v>
      </c>
      <c r="E1051" s="180" t="s">
        <v>1</v>
      </c>
      <c r="F1051" s="181" t="s">
        <v>1293</v>
      </c>
      <c r="H1051" s="182">
        <v>77</v>
      </c>
      <c r="I1051" s="183"/>
      <c r="L1051" s="179"/>
      <c r="M1051" s="184"/>
      <c r="N1051" s="185"/>
      <c r="O1051" s="185"/>
      <c r="P1051" s="185"/>
      <c r="Q1051" s="185"/>
      <c r="R1051" s="185"/>
      <c r="S1051" s="185"/>
      <c r="T1051" s="186"/>
      <c r="AT1051" s="180" t="s">
        <v>336</v>
      </c>
      <c r="AU1051" s="180" t="s">
        <v>90</v>
      </c>
      <c r="AV1051" s="14" t="s">
        <v>90</v>
      </c>
      <c r="AW1051" s="14" t="s">
        <v>36</v>
      </c>
      <c r="AX1051" s="14" t="s">
        <v>81</v>
      </c>
      <c r="AY1051" s="180" t="s">
        <v>199</v>
      </c>
    </row>
    <row r="1052" spans="1:65" s="14" customFormat="1" ht="10.199999999999999">
      <c r="B1052" s="179"/>
      <c r="D1052" s="163" t="s">
        <v>336</v>
      </c>
      <c r="E1052" s="180" t="s">
        <v>1</v>
      </c>
      <c r="F1052" s="181" t="s">
        <v>1295</v>
      </c>
      <c r="H1052" s="182">
        <v>46.2</v>
      </c>
      <c r="I1052" s="183"/>
      <c r="L1052" s="179"/>
      <c r="M1052" s="184"/>
      <c r="N1052" s="185"/>
      <c r="O1052" s="185"/>
      <c r="P1052" s="185"/>
      <c r="Q1052" s="185"/>
      <c r="R1052" s="185"/>
      <c r="S1052" s="185"/>
      <c r="T1052" s="186"/>
      <c r="AT1052" s="180" t="s">
        <v>336</v>
      </c>
      <c r="AU1052" s="180" t="s">
        <v>90</v>
      </c>
      <c r="AV1052" s="14" t="s">
        <v>90</v>
      </c>
      <c r="AW1052" s="14" t="s">
        <v>36</v>
      </c>
      <c r="AX1052" s="14" t="s">
        <v>81</v>
      </c>
      <c r="AY1052" s="180" t="s">
        <v>199</v>
      </c>
    </row>
    <row r="1053" spans="1:65" s="15" customFormat="1" ht="10.199999999999999">
      <c r="B1053" s="187"/>
      <c r="D1053" s="163" t="s">
        <v>336</v>
      </c>
      <c r="E1053" s="188" t="s">
        <v>1</v>
      </c>
      <c r="F1053" s="189" t="s">
        <v>339</v>
      </c>
      <c r="H1053" s="190">
        <v>243.4</v>
      </c>
      <c r="I1053" s="191"/>
      <c r="L1053" s="187"/>
      <c r="M1053" s="192"/>
      <c r="N1053" s="193"/>
      <c r="O1053" s="193"/>
      <c r="P1053" s="193"/>
      <c r="Q1053" s="193"/>
      <c r="R1053" s="193"/>
      <c r="S1053" s="193"/>
      <c r="T1053" s="194"/>
      <c r="AT1053" s="188" t="s">
        <v>336</v>
      </c>
      <c r="AU1053" s="188" t="s">
        <v>90</v>
      </c>
      <c r="AV1053" s="15" t="s">
        <v>198</v>
      </c>
      <c r="AW1053" s="15" t="s">
        <v>36</v>
      </c>
      <c r="AX1053" s="15" t="s">
        <v>88</v>
      </c>
      <c r="AY1053" s="188" t="s">
        <v>199</v>
      </c>
    </row>
    <row r="1054" spans="1:65" s="2" customFormat="1" ht="16.5" customHeight="1">
      <c r="A1054" s="33"/>
      <c r="B1054" s="149"/>
      <c r="C1054" s="150" t="s">
        <v>1296</v>
      </c>
      <c r="D1054" s="150" t="s">
        <v>202</v>
      </c>
      <c r="E1054" s="151" t="s">
        <v>1297</v>
      </c>
      <c r="F1054" s="152" t="s">
        <v>1298</v>
      </c>
      <c r="G1054" s="153" t="s">
        <v>376</v>
      </c>
      <c r="H1054" s="154">
        <v>130.1</v>
      </c>
      <c r="I1054" s="155"/>
      <c r="J1054" s="156">
        <f>ROUND(I1054*H1054,2)</f>
        <v>0</v>
      </c>
      <c r="K1054" s="152" t="s">
        <v>333</v>
      </c>
      <c r="L1054" s="34"/>
      <c r="M1054" s="157" t="s">
        <v>1</v>
      </c>
      <c r="N1054" s="158" t="s">
        <v>46</v>
      </c>
      <c r="O1054" s="59"/>
      <c r="P1054" s="159">
        <f>O1054*H1054</f>
        <v>0</v>
      </c>
      <c r="Q1054" s="159">
        <v>0</v>
      </c>
      <c r="R1054" s="159">
        <f>Q1054*H1054</f>
        <v>0</v>
      </c>
      <c r="S1054" s="159">
        <v>1.67E-3</v>
      </c>
      <c r="T1054" s="160">
        <f>S1054*H1054</f>
        <v>0.21726699999999999</v>
      </c>
      <c r="U1054" s="33"/>
      <c r="V1054" s="33"/>
      <c r="W1054" s="33"/>
      <c r="X1054" s="33"/>
      <c r="Y1054" s="33"/>
      <c r="Z1054" s="33"/>
      <c r="AA1054" s="33"/>
      <c r="AB1054" s="33"/>
      <c r="AC1054" s="33"/>
      <c r="AD1054" s="33"/>
      <c r="AE1054" s="33"/>
      <c r="AR1054" s="161" t="s">
        <v>276</v>
      </c>
      <c r="AT1054" s="161" t="s">
        <v>202</v>
      </c>
      <c r="AU1054" s="161" t="s">
        <v>90</v>
      </c>
      <c r="AY1054" s="18" t="s">
        <v>199</v>
      </c>
      <c r="BE1054" s="162">
        <f>IF(N1054="základní",J1054,0)</f>
        <v>0</v>
      </c>
      <c r="BF1054" s="162">
        <f>IF(N1054="snížená",J1054,0)</f>
        <v>0</v>
      </c>
      <c r="BG1054" s="162">
        <f>IF(N1054="zákl. přenesená",J1054,0)</f>
        <v>0</v>
      </c>
      <c r="BH1054" s="162">
        <f>IF(N1054="sníž. přenesená",J1054,0)</f>
        <v>0</v>
      </c>
      <c r="BI1054" s="162">
        <f>IF(N1054="nulová",J1054,0)</f>
        <v>0</v>
      </c>
      <c r="BJ1054" s="18" t="s">
        <v>88</v>
      </c>
      <c r="BK1054" s="162">
        <f>ROUND(I1054*H1054,2)</f>
        <v>0</v>
      </c>
      <c r="BL1054" s="18" t="s">
        <v>276</v>
      </c>
      <c r="BM1054" s="161" t="s">
        <v>1299</v>
      </c>
    </row>
    <row r="1055" spans="1:65" s="2" customFormat="1" ht="19.2">
      <c r="A1055" s="33"/>
      <c r="B1055" s="34"/>
      <c r="C1055" s="33"/>
      <c r="D1055" s="163" t="s">
        <v>207</v>
      </c>
      <c r="E1055" s="33"/>
      <c r="F1055" s="164" t="s">
        <v>1300</v>
      </c>
      <c r="G1055" s="33"/>
      <c r="H1055" s="33"/>
      <c r="I1055" s="165"/>
      <c r="J1055" s="33"/>
      <c r="K1055" s="33"/>
      <c r="L1055" s="34"/>
      <c r="M1055" s="166"/>
      <c r="N1055" s="167"/>
      <c r="O1055" s="59"/>
      <c r="P1055" s="59"/>
      <c r="Q1055" s="59"/>
      <c r="R1055" s="59"/>
      <c r="S1055" s="59"/>
      <c r="T1055" s="60"/>
      <c r="U1055" s="33"/>
      <c r="V1055" s="33"/>
      <c r="W1055" s="33"/>
      <c r="X1055" s="33"/>
      <c r="Y1055" s="33"/>
      <c r="Z1055" s="33"/>
      <c r="AA1055" s="33"/>
      <c r="AB1055" s="33"/>
      <c r="AC1055" s="33"/>
      <c r="AD1055" s="33"/>
      <c r="AE1055" s="33"/>
      <c r="AT1055" s="18" t="s">
        <v>207</v>
      </c>
      <c r="AU1055" s="18" t="s">
        <v>90</v>
      </c>
    </row>
    <row r="1056" spans="1:65" s="13" customFormat="1" ht="10.199999999999999">
      <c r="B1056" s="172"/>
      <c r="D1056" s="163" t="s">
        <v>336</v>
      </c>
      <c r="E1056" s="173" t="s">
        <v>1</v>
      </c>
      <c r="F1056" s="174" t="s">
        <v>669</v>
      </c>
      <c r="H1056" s="173" t="s">
        <v>1</v>
      </c>
      <c r="I1056" s="175"/>
      <c r="L1056" s="172"/>
      <c r="M1056" s="176"/>
      <c r="N1056" s="177"/>
      <c r="O1056" s="177"/>
      <c r="P1056" s="177"/>
      <c r="Q1056" s="177"/>
      <c r="R1056" s="177"/>
      <c r="S1056" s="177"/>
      <c r="T1056" s="178"/>
      <c r="AT1056" s="173" t="s">
        <v>336</v>
      </c>
      <c r="AU1056" s="173" t="s">
        <v>90</v>
      </c>
      <c r="AV1056" s="13" t="s">
        <v>88</v>
      </c>
      <c r="AW1056" s="13" t="s">
        <v>36</v>
      </c>
      <c r="AX1056" s="13" t="s">
        <v>81</v>
      </c>
      <c r="AY1056" s="173" t="s">
        <v>199</v>
      </c>
    </row>
    <row r="1057" spans="1:65" s="14" customFormat="1" ht="10.199999999999999">
      <c r="B1057" s="179"/>
      <c r="D1057" s="163" t="s">
        <v>336</v>
      </c>
      <c r="E1057" s="180" t="s">
        <v>1</v>
      </c>
      <c r="F1057" s="181" t="s">
        <v>1301</v>
      </c>
      <c r="H1057" s="182">
        <v>12</v>
      </c>
      <c r="I1057" s="183"/>
      <c r="L1057" s="179"/>
      <c r="M1057" s="184"/>
      <c r="N1057" s="185"/>
      <c r="O1057" s="185"/>
      <c r="P1057" s="185"/>
      <c r="Q1057" s="185"/>
      <c r="R1057" s="185"/>
      <c r="S1057" s="185"/>
      <c r="T1057" s="186"/>
      <c r="AT1057" s="180" t="s">
        <v>336</v>
      </c>
      <c r="AU1057" s="180" t="s">
        <v>90</v>
      </c>
      <c r="AV1057" s="14" t="s">
        <v>90</v>
      </c>
      <c r="AW1057" s="14" t="s">
        <v>36</v>
      </c>
      <c r="AX1057" s="14" t="s">
        <v>81</v>
      </c>
      <c r="AY1057" s="180" t="s">
        <v>199</v>
      </c>
    </row>
    <row r="1058" spans="1:65" s="14" customFormat="1" ht="10.199999999999999">
      <c r="B1058" s="179"/>
      <c r="D1058" s="163" t="s">
        <v>336</v>
      </c>
      <c r="E1058" s="180" t="s">
        <v>1</v>
      </c>
      <c r="F1058" s="181" t="s">
        <v>1302</v>
      </c>
      <c r="H1058" s="182">
        <v>7.2</v>
      </c>
      <c r="I1058" s="183"/>
      <c r="L1058" s="179"/>
      <c r="M1058" s="184"/>
      <c r="N1058" s="185"/>
      <c r="O1058" s="185"/>
      <c r="P1058" s="185"/>
      <c r="Q1058" s="185"/>
      <c r="R1058" s="185"/>
      <c r="S1058" s="185"/>
      <c r="T1058" s="186"/>
      <c r="AT1058" s="180" t="s">
        <v>336</v>
      </c>
      <c r="AU1058" s="180" t="s">
        <v>90</v>
      </c>
      <c r="AV1058" s="14" t="s">
        <v>90</v>
      </c>
      <c r="AW1058" s="14" t="s">
        <v>36</v>
      </c>
      <c r="AX1058" s="14" t="s">
        <v>81</v>
      </c>
      <c r="AY1058" s="180" t="s">
        <v>199</v>
      </c>
    </row>
    <row r="1059" spans="1:65" s="14" customFormat="1" ht="10.199999999999999">
      <c r="B1059" s="179"/>
      <c r="D1059" s="163" t="s">
        <v>336</v>
      </c>
      <c r="E1059" s="180" t="s">
        <v>1</v>
      </c>
      <c r="F1059" s="181" t="s">
        <v>1303</v>
      </c>
      <c r="H1059" s="182">
        <v>4.25</v>
      </c>
      <c r="I1059" s="183"/>
      <c r="L1059" s="179"/>
      <c r="M1059" s="184"/>
      <c r="N1059" s="185"/>
      <c r="O1059" s="185"/>
      <c r="P1059" s="185"/>
      <c r="Q1059" s="185"/>
      <c r="R1059" s="185"/>
      <c r="S1059" s="185"/>
      <c r="T1059" s="186"/>
      <c r="AT1059" s="180" t="s">
        <v>336</v>
      </c>
      <c r="AU1059" s="180" t="s">
        <v>90</v>
      </c>
      <c r="AV1059" s="14" t="s">
        <v>90</v>
      </c>
      <c r="AW1059" s="14" t="s">
        <v>36</v>
      </c>
      <c r="AX1059" s="14" t="s">
        <v>81</v>
      </c>
      <c r="AY1059" s="180" t="s">
        <v>199</v>
      </c>
    </row>
    <row r="1060" spans="1:65" s="14" customFormat="1" ht="10.199999999999999">
      <c r="B1060" s="179"/>
      <c r="D1060" s="163" t="s">
        <v>336</v>
      </c>
      <c r="E1060" s="180" t="s">
        <v>1</v>
      </c>
      <c r="F1060" s="181" t="s">
        <v>1304</v>
      </c>
      <c r="H1060" s="182">
        <v>19.8</v>
      </c>
      <c r="I1060" s="183"/>
      <c r="L1060" s="179"/>
      <c r="M1060" s="184"/>
      <c r="N1060" s="185"/>
      <c r="O1060" s="185"/>
      <c r="P1060" s="185"/>
      <c r="Q1060" s="185"/>
      <c r="R1060" s="185"/>
      <c r="S1060" s="185"/>
      <c r="T1060" s="186"/>
      <c r="AT1060" s="180" t="s">
        <v>336</v>
      </c>
      <c r="AU1060" s="180" t="s">
        <v>90</v>
      </c>
      <c r="AV1060" s="14" t="s">
        <v>90</v>
      </c>
      <c r="AW1060" s="14" t="s">
        <v>36</v>
      </c>
      <c r="AX1060" s="14" t="s">
        <v>81</v>
      </c>
      <c r="AY1060" s="180" t="s">
        <v>199</v>
      </c>
    </row>
    <row r="1061" spans="1:65" s="14" customFormat="1" ht="10.199999999999999">
      <c r="B1061" s="179"/>
      <c r="D1061" s="163" t="s">
        <v>336</v>
      </c>
      <c r="E1061" s="180" t="s">
        <v>1</v>
      </c>
      <c r="F1061" s="181" t="s">
        <v>1305</v>
      </c>
      <c r="H1061" s="182">
        <v>20.399999999999999</v>
      </c>
      <c r="I1061" s="183"/>
      <c r="L1061" s="179"/>
      <c r="M1061" s="184"/>
      <c r="N1061" s="185"/>
      <c r="O1061" s="185"/>
      <c r="P1061" s="185"/>
      <c r="Q1061" s="185"/>
      <c r="R1061" s="185"/>
      <c r="S1061" s="185"/>
      <c r="T1061" s="186"/>
      <c r="AT1061" s="180" t="s">
        <v>336</v>
      </c>
      <c r="AU1061" s="180" t="s">
        <v>90</v>
      </c>
      <c r="AV1061" s="14" t="s">
        <v>90</v>
      </c>
      <c r="AW1061" s="14" t="s">
        <v>36</v>
      </c>
      <c r="AX1061" s="14" t="s">
        <v>81</v>
      </c>
      <c r="AY1061" s="180" t="s">
        <v>199</v>
      </c>
    </row>
    <row r="1062" spans="1:65" s="13" customFormat="1" ht="10.199999999999999">
      <c r="B1062" s="172"/>
      <c r="D1062" s="163" t="s">
        <v>336</v>
      </c>
      <c r="E1062" s="173" t="s">
        <v>1</v>
      </c>
      <c r="F1062" s="174" t="s">
        <v>683</v>
      </c>
      <c r="H1062" s="173" t="s">
        <v>1</v>
      </c>
      <c r="I1062" s="175"/>
      <c r="L1062" s="172"/>
      <c r="M1062" s="176"/>
      <c r="N1062" s="177"/>
      <c r="O1062" s="177"/>
      <c r="P1062" s="177"/>
      <c r="Q1062" s="177"/>
      <c r="R1062" s="177"/>
      <c r="S1062" s="177"/>
      <c r="T1062" s="178"/>
      <c r="AT1062" s="173" t="s">
        <v>336</v>
      </c>
      <c r="AU1062" s="173" t="s">
        <v>90</v>
      </c>
      <c r="AV1062" s="13" t="s">
        <v>88</v>
      </c>
      <c r="AW1062" s="13" t="s">
        <v>36</v>
      </c>
      <c r="AX1062" s="13" t="s">
        <v>81</v>
      </c>
      <c r="AY1062" s="173" t="s">
        <v>199</v>
      </c>
    </row>
    <row r="1063" spans="1:65" s="14" customFormat="1" ht="10.199999999999999">
      <c r="B1063" s="179"/>
      <c r="D1063" s="163" t="s">
        <v>336</v>
      </c>
      <c r="E1063" s="180" t="s">
        <v>1</v>
      </c>
      <c r="F1063" s="181" t="s">
        <v>1306</v>
      </c>
      <c r="H1063" s="182">
        <v>31.5</v>
      </c>
      <c r="I1063" s="183"/>
      <c r="L1063" s="179"/>
      <c r="M1063" s="184"/>
      <c r="N1063" s="185"/>
      <c r="O1063" s="185"/>
      <c r="P1063" s="185"/>
      <c r="Q1063" s="185"/>
      <c r="R1063" s="185"/>
      <c r="S1063" s="185"/>
      <c r="T1063" s="186"/>
      <c r="AT1063" s="180" t="s">
        <v>336</v>
      </c>
      <c r="AU1063" s="180" t="s">
        <v>90</v>
      </c>
      <c r="AV1063" s="14" t="s">
        <v>90</v>
      </c>
      <c r="AW1063" s="14" t="s">
        <v>36</v>
      </c>
      <c r="AX1063" s="14" t="s">
        <v>81</v>
      </c>
      <c r="AY1063" s="180" t="s">
        <v>199</v>
      </c>
    </row>
    <row r="1064" spans="1:65" s="14" customFormat="1" ht="10.199999999999999">
      <c r="B1064" s="179"/>
      <c r="D1064" s="163" t="s">
        <v>336</v>
      </c>
      <c r="E1064" s="180" t="s">
        <v>1</v>
      </c>
      <c r="F1064" s="181" t="s">
        <v>1307</v>
      </c>
      <c r="H1064" s="182">
        <v>2.5499999999999998</v>
      </c>
      <c r="I1064" s="183"/>
      <c r="L1064" s="179"/>
      <c r="M1064" s="184"/>
      <c r="N1064" s="185"/>
      <c r="O1064" s="185"/>
      <c r="P1064" s="185"/>
      <c r="Q1064" s="185"/>
      <c r="R1064" s="185"/>
      <c r="S1064" s="185"/>
      <c r="T1064" s="186"/>
      <c r="AT1064" s="180" t="s">
        <v>336</v>
      </c>
      <c r="AU1064" s="180" t="s">
        <v>90</v>
      </c>
      <c r="AV1064" s="14" t="s">
        <v>90</v>
      </c>
      <c r="AW1064" s="14" t="s">
        <v>36</v>
      </c>
      <c r="AX1064" s="14" t="s">
        <v>81</v>
      </c>
      <c r="AY1064" s="180" t="s">
        <v>199</v>
      </c>
    </row>
    <row r="1065" spans="1:65" s="14" customFormat="1" ht="10.199999999999999">
      <c r="B1065" s="179"/>
      <c r="D1065" s="163" t="s">
        <v>336</v>
      </c>
      <c r="E1065" s="180" t="s">
        <v>1</v>
      </c>
      <c r="F1065" s="181" t="s">
        <v>1308</v>
      </c>
      <c r="H1065" s="182">
        <v>1.2</v>
      </c>
      <c r="I1065" s="183"/>
      <c r="L1065" s="179"/>
      <c r="M1065" s="184"/>
      <c r="N1065" s="185"/>
      <c r="O1065" s="185"/>
      <c r="P1065" s="185"/>
      <c r="Q1065" s="185"/>
      <c r="R1065" s="185"/>
      <c r="S1065" s="185"/>
      <c r="T1065" s="186"/>
      <c r="AT1065" s="180" t="s">
        <v>336</v>
      </c>
      <c r="AU1065" s="180" t="s">
        <v>90</v>
      </c>
      <c r="AV1065" s="14" t="s">
        <v>90</v>
      </c>
      <c r="AW1065" s="14" t="s">
        <v>36</v>
      </c>
      <c r="AX1065" s="14" t="s">
        <v>81</v>
      </c>
      <c r="AY1065" s="180" t="s">
        <v>199</v>
      </c>
    </row>
    <row r="1066" spans="1:65" s="14" customFormat="1" ht="10.199999999999999">
      <c r="B1066" s="179"/>
      <c r="D1066" s="163" t="s">
        <v>336</v>
      </c>
      <c r="E1066" s="180" t="s">
        <v>1</v>
      </c>
      <c r="F1066" s="181" t="s">
        <v>1309</v>
      </c>
      <c r="H1066" s="182">
        <v>21.6</v>
      </c>
      <c r="I1066" s="183"/>
      <c r="L1066" s="179"/>
      <c r="M1066" s="184"/>
      <c r="N1066" s="185"/>
      <c r="O1066" s="185"/>
      <c r="P1066" s="185"/>
      <c r="Q1066" s="185"/>
      <c r="R1066" s="185"/>
      <c r="S1066" s="185"/>
      <c r="T1066" s="186"/>
      <c r="AT1066" s="180" t="s">
        <v>336</v>
      </c>
      <c r="AU1066" s="180" t="s">
        <v>90</v>
      </c>
      <c r="AV1066" s="14" t="s">
        <v>90</v>
      </c>
      <c r="AW1066" s="14" t="s">
        <v>36</v>
      </c>
      <c r="AX1066" s="14" t="s">
        <v>81</v>
      </c>
      <c r="AY1066" s="180" t="s">
        <v>199</v>
      </c>
    </row>
    <row r="1067" spans="1:65" s="14" customFormat="1" ht="10.199999999999999">
      <c r="B1067" s="179"/>
      <c r="D1067" s="163" t="s">
        <v>336</v>
      </c>
      <c r="E1067" s="180" t="s">
        <v>1</v>
      </c>
      <c r="F1067" s="181" t="s">
        <v>1310</v>
      </c>
      <c r="H1067" s="182">
        <v>9.6</v>
      </c>
      <c r="I1067" s="183"/>
      <c r="L1067" s="179"/>
      <c r="M1067" s="184"/>
      <c r="N1067" s="185"/>
      <c r="O1067" s="185"/>
      <c r="P1067" s="185"/>
      <c r="Q1067" s="185"/>
      <c r="R1067" s="185"/>
      <c r="S1067" s="185"/>
      <c r="T1067" s="186"/>
      <c r="AT1067" s="180" t="s">
        <v>336</v>
      </c>
      <c r="AU1067" s="180" t="s">
        <v>90</v>
      </c>
      <c r="AV1067" s="14" t="s">
        <v>90</v>
      </c>
      <c r="AW1067" s="14" t="s">
        <v>36</v>
      </c>
      <c r="AX1067" s="14" t="s">
        <v>81</v>
      </c>
      <c r="AY1067" s="180" t="s">
        <v>199</v>
      </c>
    </row>
    <row r="1068" spans="1:65" s="15" customFormat="1" ht="10.199999999999999">
      <c r="B1068" s="187"/>
      <c r="D1068" s="163" t="s">
        <v>336</v>
      </c>
      <c r="E1068" s="188" t="s">
        <v>1</v>
      </c>
      <c r="F1068" s="189" t="s">
        <v>339</v>
      </c>
      <c r="H1068" s="190">
        <v>130.1</v>
      </c>
      <c r="I1068" s="191"/>
      <c r="L1068" s="187"/>
      <c r="M1068" s="192"/>
      <c r="N1068" s="193"/>
      <c r="O1068" s="193"/>
      <c r="P1068" s="193"/>
      <c r="Q1068" s="193"/>
      <c r="R1068" s="193"/>
      <c r="S1068" s="193"/>
      <c r="T1068" s="194"/>
      <c r="AT1068" s="188" t="s">
        <v>336</v>
      </c>
      <c r="AU1068" s="188" t="s">
        <v>90</v>
      </c>
      <c r="AV1068" s="15" t="s">
        <v>198</v>
      </c>
      <c r="AW1068" s="15" t="s">
        <v>36</v>
      </c>
      <c r="AX1068" s="15" t="s">
        <v>88</v>
      </c>
      <c r="AY1068" s="188" t="s">
        <v>199</v>
      </c>
    </row>
    <row r="1069" spans="1:65" s="2" customFormat="1" ht="16.5" customHeight="1">
      <c r="A1069" s="33"/>
      <c r="B1069" s="149"/>
      <c r="C1069" s="150" t="s">
        <v>1311</v>
      </c>
      <c r="D1069" s="150" t="s">
        <v>202</v>
      </c>
      <c r="E1069" s="151" t="s">
        <v>1312</v>
      </c>
      <c r="F1069" s="152" t="s">
        <v>1313</v>
      </c>
      <c r="G1069" s="153" t="s">
        <v>376</v>
      </c>
      <c r="H1069" s="154">
        <v>226.9</v>
      </c>
      <c r="I1069" s="155"/>
      <c r="J1069" s="156">
        <f>ROUND(I1069*H1069,2)</f>
        <v>0</v>
      </c>
      <c r="K1069" s="152" t="s">
        <v>333</v>
      </c>
      <c r="L1069" s="34"/>
      <c r="M1069" s="157" t="s">
        <v>1</v>
      </c>
      <c r="N1069" s="158" t="s">
        <v>46</v>
      </c>
      <c r="O1069" s="59"/>
      <c r="P1069" s="159">
        <f>O1069*H1069</f>
        <v>0</v>
      </c>
      <c r="Q1069" s="159">
        <v>0</v>
      </c>
      <c r="R1069" s="159">
        <f>Q1069*H1069</f>
        <v>0</v>
      </c>
      <c r="S1069" s="159">
        <v>1.75E-3</v>
      </c>
      <c r="T1069" s="160">
        <f>S1069*H1069</f>
        <v>0.39707500000000001</v>
      </c>
      <c r="U1069" s="33"/>
      <c r="V1069" s="33"/>
      <c r="W1069" s="33"/>
      <c r="X1069" s="33"/>
      <c r="Y1069" s="33"/>
      <c r="Z1069" s="33"/>
      <c r="AA1069" s="33"/>
      <c r="AB1069" s="33"/>
      <c r="AC1069" s="33"/>
      <c r="AD1069" s="33"/>
      <c r="AE1069" s="33"/>
      <c r="AR1069" s="161" t="s">
        <v>276</v>
      </c>
      <c r="AT1069" s="161" t="s">
        <v>202</v>
      </c>
      <c r="AU1069" s="161" t="s">
        <v>90</v>
      </c>
      <c r="AY1069" s="18" t="s">
        <v>199</v>
      </c>
      <c r="BE1069" s="162">
        <f>IF(N1069="základní",J1069,0)</f>
        <v>0</v>
      </c>
      <c r="BF1069" s="162">
        <f>IF(N1069="snížená",J1069,0)</f>
        <v>0</v>
      </c>
      <c r="BG1069" s="162">
        <f>IF(N1069="zákl. přenesená",J1069,0)</f>
        <v>0</v>
      </c>
      <c r="BH1069" s="162">
        <f>IF(N1069="sníž. přenesená",J1069,0)</f>
        <v>0</v>
      </c>
      <c r="BI1069" s="162">
        <f>IF(N1069="nulová",J1069,0)</f>
        <v>0</v>
      </c>
      <c r="BJ1069" s="18" t="s">
        <v>88</v>
      </c>
      <c r="BK1069" s="162">
        <f>ROUND(I1069*H1069,2)</f>
        <v>0</v>
      </c>
      <c r="BL1069" s="18" t="s">
        <v>276</v>
      </c>
      <c r="BM1069" s="161" t="s">
        <v>1314</v>
      </c>
    </row>
    <row r="1070" spans="1:65" s="2" customFormat="1" ht="10.199999999999999">
      <c r="A1070" s="33"/>
      <c r="B1070" s="34"/>
      <c r="C1070" s="33"/>
      <c r="D1070" s="163" t="s">
        <v>207</v>
      </c>
      <c r="E1070" s="33"/>
      <c r="F1070" s="164" t="s">
        <v>1315</v>
      </c>
      <c r="G1070" s="33"/>
      <c r="H1070" s="33"/>
      <c r="I1070" s="165"/>
      <c r="J1070" s="33"/>
      <c r="K1070" s="33"/>
      <c r="L1070" s="34"/>
      <c r="M1070" s="166"/>
      <c r="N1070" s="167"/>
      <c r="O1070" s="59"/>
      <c r="P1070" s="59"/>
      <c r="Q1070" s="59"/>
      <c r="R1070" s="59"/>
      <c r="S1070" s="59"/>
      <c r="T1070" s="60"/>
      <c r="U1070" s="33"/>
      <c r="V1070" s="33"/>
      <c r="W1070" s="33"/>
      <c r="X1070" s="33"/>
      <c r="Y1070" s="33"/>
      <c r="Z1070" s="33"/>
      <c r="AA1070" s="33"/>
      <c r="AB1070" s="33"/>
      <c r="AC1070" s="33"/>
      <c r="AD1070" s="33"/>
      <c r="AE1070" s="33"/>
      <c r="AT1070" s="18" t="s">
        <v>207</v>
      </c>
      <c r="AU1070" s="18" t="s">
        <v>90</v>
      </c>
    </row>
    <row r="1071" spans="1:65" s="13" customFormat="1" ht="10.199999999999999">
      <c r="B1071" s="172"/>
      <c r="D1071" s="163" t="s">
        <v>336</v>
      </c>
      <c r="E1071" s="173" t="s">
        <v>1</v>
      </c>
      <c r="F1071" s="174" t="s">
        <v>1273</v>
      </c>
      <c r="H1071" s="173" t="s">
        <v>1</v>
      </c>
      <c r="I1071" s="175"/>
      <c r="L1071" s="172"/>
      <c r="M1071" s="176"/>
      <c r="N1071" s="177"/>
      <c r="O1071" s="177"/>
      <c r="P1071" s="177"/>
      <c r="Q1071" s="177"/>
      <c r="R1071" s="177"/>
      <c r="S1071" s="177"/>
      <c r="T1071" s="178"/>
      <c r="AT1071" s="173" t="s">
        <v>336</v>
      </c>
      <c r="AU1071" s="173" t="s">
        <v>90</v>
      </c>
      <c r="AV1071" s="13" t="s">
        <v>88</v>
      </c>
      <c r="AW1071" s="13" t="s">
        <v>36</v>
      </c>
      <c r="AX1071" s="13" t="s">
        <v>81</v>
      </c>
      <c r="AY1071" s="173" t="s">
        <v>199</v>
      </c>
    </row>
    <row r="1072" spans="1:65" s="13" customFormat="1" ht="10.199999999999999">
      <c r="B1072" s="172"/>
      <c r="D1072" s="163" t="s">
        <v>336</v>
      </c>
      <c r="E1072" s="173" t="s">
        <v>1</v>
      </c>
      <c r="F1072" s="174" t="s">
        <v>52</v>
      </c>
      <c r="H1072" s="173" t="s">
        <v>1</v>
      </c>
      <c r="I1072" s="175"/>
      <c r="L1072" s="172"/>
      <c r="M1072" s="176"/>
      <c r="N1072" s="177"/>
      <c r="O1072" s="177"/>
      <c r="P1072" s="177"/>
      <c r="Q1072" s="177"/>
      <c r="R1072" s="177"/>
      <c r="S1072" s="177"/>
      <c r="T1072" s="178"/>
      <c r="AT1072" s="173" t="s">
        <v>336</v>
      </c>
      <c r="AU1072" s="173" t="s">
        <v>90</v>
      </c>
      <c r="AV1072" s="13" t="s">
        <v>88</v>
      </c>
      <c r="AW1072" s="13" t="s">
        <v>36</v>
      </c>
      <c r="AX1072" s="13" t="s">
        <v>81</v>
      </c>
      <c r="AY1072" s="173" t="s">
        <v>199</v>
      </c>
    </row>
    <row r="1073" spans="1:65" s="14" customFormat="1" ht="10.199999999999999">
      <c r="B1073" s="179"/>
      <c r="D1073" s="163" t="s">
        <v>336</v>
      </c>
      <c r="E1073" s="180" t="s">
        <v>1</v>
      </c>
      <c r="F1073" s="181" t="s">
        <v>1316</v>
      </c>
      <c r="H1073" s="182">
        <v>44</v>
      </c>
      <c r="I1073" s="183"/>
      <c r="L1073" s="179"/>
      <c r="M1073" s="184"/>
      <c r="N1073" s="185"/>
      <c r="O1073" s="185"/>
      <c r="P1073" s="185"/>
      <c r="Q1073" s="185"/>
      <c r="R1073" s="185"/>
      <c r="S1073" s="185"/>
      <c r="T1073" s="186"/>
      <c r="AT1073" s="180" t="s">
        <v>336</v>
      </c>
      <c r="AU1073" s="180" t="s">
        <v>90</v>
      </c>
      <c r="AV1073" s="14" t="s">
        <v>90</v>
      </c>
      <c r="AW1073" s="14" t="s">
        <v>36</v>
      </c>
      <c r="AX1073" s="14" t="s">
        <v>81</v>
      </c>
      <c r="AY1073" s="180" t="s">
        <v>199</v>
      </c>
    </row>
    <row r="1074" spans="1:65" s="14" customFormat="1" ht="10.199999999999999">
      <c r="B1074" s="179"/>
      <c r="D1074" s="163" t="s">
        <v>336</v>
      </c>
      <c r="E1074" s="180" t="s">
        <v>1</v>
      </c>
      <c r="F1074" s="181" t="s">
        <v>242</v>
      </c>
      <c r="H1074" s="182">
        <v>9</v>
      </c>
      <c r="I1074" s="183"/>
      <c r="L1074" s="179"/>
      <c r="M1074" s="184"/>
      <c r="N1074" s="185"/>
      <c r="O1074" s="185"/>
      <c r="P1074" s="185"/>
      <c r="Q1074" s="185"/>
      <c r="R1074" s="185"/>
      <c r="S1074" s="185"/>
      <c r="T1074" s="186"/>
      <c r="AT1074" s="180" t="s">
        <v>336</v>
      </c>
      <c r="AU1074" s="180" t="s">
        <v>90</v>
      </c>
      <c r="AV1074" s="14" t="s">
        <v>90</v>
      </c>
      <c r="AW1074" s="14" t="s">
        <v>36</v>
      </c>
      <c r="AX1074" s="14" t="s">
        <v>81</v>
      </c>
      <c r="AY1074" s="180" t="s">
        <v>199</v>
      </c>
    </row>
    <row r="1075" spans="1:65" s="13" customFormat="1" ht="10.199999999999999">
      <c r="B1075" s="172"/>
      <c r="D1075" s="163" t="s">
        <v>336</v>
      </c>
      <c r="E1075" s="173" t="s">
        <v>1</v>
      </c>
      <c r="F1075" s="174" t="s">
        <v>1228</v>
      </c>
      <c r="H1075" s="173" t="s">
        <v>1</v>
      </c>
      <c r="I1075" s="175"/>
      <c r="L1075" s="172"/>
      <c r="M1075" s="176"/>
      <c r="N1075" s="177"/>
      <c r="O1075" s="177"/>
      <c r="P1075" s="177"/>
      <c r="Q1075" s="177"/>
      <c r="R1075" s="177"/>
      <c r="S1075" s="177"/>
      <c r="T1075" s="178"/>
      <c r="AT1075" s="173" t="s">
        <v>336</v>
      </c>
      <c r="AU1075" s="173" t="s">
        <v>90</v>
      </c>
      <c r="AV1075" s="13" t="s">
        <v>88</v>
      </c>
      <c r="AW1075" s="13" t="s">
        <v>36</v>
      </c>
      <c r="AX1075" s="13" t="s">
        <v>81</v>
      </c>
      <c r="AY1075" s="173" t="s">
        <v>199</v>
      </c>
    </row>
    <row r="1076" spans="1:65" s="14" customFormat="1" ht="10.199999999999999">
      <c r="B1076" s="179"/>
      <c r="D1076" s="163" t="s">
        <v>336</v>
      </c>
      <c r="E1076" s="180" t="s">
        <v>1</v>
      </c>
      <c r="F1076" s="181" t="s">
        <v>1317</v>
      </c>
      <c r="H1076" s="182">
        <v>30.2</v>
      </c>
      <c r="I1076" s="183"/>
      <c r="L1076" s="179"/>
      <c r="M1076" s="184"/>
      <c r="N1076" s="185"/>
      <c r="O1076" s="185"/>
      <c r="P1076" s="185"/>
      <c r="Q1076" s="185"/>
      <c r="R1076" s="185"/>
      <c r="S1076" s="185"/>
      <c r="T1076" s="186"/>
      <c r="AT1076" s="180" t="s">
        <v>336</v>
      </c>
      <c r="AU1076" s="180" t="s">
        <v>90</v>
      </c>
      <c r="AV1076" s="14" t="s">
        <v>90</v>
      </c>
      <c r="AW1076" s="14" t="s">
        <v>36</v>
      </c>
      <c r="AX1076" s="14" t="s">
        <v>81</v>
      </c>
      <c r="AY1076" s="180" t="s">
        <v>199</v>
      </c>
    </row>
    <row r="1077" spans="1:65" s="14" customFormat="1" ht="10.199999999999999">
      <c r="B1077" s="179"/>
      <c r="D1077" s="163" t="s">
        <v>336</v>
      </c>
      <c r="E1077" s="180" t="s">
        <v>1</v>
      </c>
      <c r="F1077" s="181" t="s">
        <v>1318</v>
      </c>
      <c r="H1077" s="182">
        <v>25.5</v>
      </c>
      <c r="I1077" s="183"/>
      <c r="L1077" s="179"/>
      <c r="M1077" s="184"/>
      <c r="N1077" s="185"/>
      <c r="O1077" s="185"/>
      <c r="P1077" s="185"/>
      <c r="Q1077" s="185"/>
      <c r="R1077" s="185"/>
      <c r="S1077" s="185"/>
      <c r="T1077" s="186"/>
      <c r="AT1077" s="180" t="s">
        <v>336</v>
      </c>
      <c r="AU1077" s="180" t="s">
        <v>90</v>
      </c>
      <c r="AV1077" s="14" t="s">
        <v>90</v>
      </c>
      <c r="AW1077" s="14" t="s">
        <v>36</v>
      </c>
      <c r="AX1077" s="14" t="s">
        <v>81</v>
      </c>
      <c r="AY1077" s="180" t="s">
        <v>199</v>
      </c>
    </row>
    <row r="1078" spans="1:65" s="14" customFormat="1" ht="10.199999999999999">
      <c r="B1078" s="179"/>
      <c r="D1078" s="163" t="s">
        <v>336</v>
      </c>
      <c r="E1078" s="180" t="s">
        <v>1</v>
      </c>
      <c r="F1078" s="181" t="s">
        <v>1319</v>
      </c>
      <c r="H1078" s="182">
        <v>30</v>
      </c>
      <c r="I1078" s="183"/>
      <c r="L1078" s="179"/>
      <c r="M1078" s="184"/>
      <c r="N1078" s="185"/>
      <c r="O1078" s="185"/>
      <c r="P1078" s="185"/>
      <c r="Q1078" s="185"/>
      <c r="R1078" s="185"/>
      <c r="S1078" s="185"/>
      <c r="T1078" s="186"/>
      <c r="AT1078" s="180" t="s">
        <v>336</v>
      </c>
      <c r="AU1078" s="180" t="s">
        <v>90</v>
      </c>
      <c r="AV1078" s="14" t="s">
        <v>90</v>
      </c>
      <c r="AW1078" s="14" t="s">
        <v>36</v>
      </c>
      <c r="AX1078" s="14" t="s">
        <v>81</v>
      </c>
      <c r="AY1078" s="180" t="s">
        <v>199</v>
      </c>
    </row>
    <row r="1079" spans="1:65" s="14" customFormat="1" ht="10.199999999999999">
      <c r="B1079" s="179"/>
      <c r="D1079" s="163" t="s">
        <v>336</v>
      </c>
      <c r="E1079" s="180" t="s">
        <v>1</v>
      </c>
      <c r="F1079" s="181" t="s">
        <v>242</v>
      </c>
      <c r="H1079" s="182">
        <v>9</v>
      </c>
      <c r="I1079" s="183"/>
      <c r="L1079" s="179"/>
      <c r="M1079" s="184"/>
      <c r="N1079" s="185"/>
      <c r="O1079" s="185"/>
      <c r="P1079" s="185"/>
      <c r="Q1079" s="185"/>
      <c r="R1079" s="185"/>
      <c r="S1079" s="185"/>
      <c r="T1079" s="186"/>
      <c r="AT1079" s="180" t="s">
        <v>336</v>
      </c>
      <c r="AU1079" s="180" t="s">
        <v>90</v>
      </c>
      <c r="AV1079" s="14" t="s">
        <v>90</v>
      </c>
      <c r="AW1079" s="14" t="s">
        <v>36</v>
      </c>
      <c r="AX1079" s="14" t="s">
        <v>81</v>
      </c>
      <c r="AY1079" s="180" t="s">
        <v>199</v>
      </c>
    </row>
    <row r="1080" spans="1:65" s="13" customFormat="1" ht="10.199999999999999">
      <c r="B1080" s="172"/>
      <c r="D1080" s="163" t="s">
        <v>336</v>
      </c>
      <c r="E1080" s="173" t="s">
        <v>1</v>
      </c>
      <c r="F1080" s="174" t="s">
        <v>1278</v>
      </c>
      <c r="H1080" s="173" t="s">
        <v>1</v>
      </c>
      <c r="I1080" s="175"/>
      <c r="L1080" s="172"/>
      <c r="M1080" s="176"/>
      <c r="N1080" s="177"/>
      <c r="O1080" s="177"/>
      <c r="P1080" s="177"/>
      <c r="Q1080" s="177"/>
      <c r="R1080" s="177"/>
      <c r="S1080" s="177"/>
      <c r="T1080" s="178"/>
      <c r="AT1080" s="173" t="s">
        <v>336</v>
      </c>
      <c r="AU1080" s="173" t="s">
        <v>90</v>
      </c>
      <c r="AV1080" s="13" t="s">
        <v>88</v>
      </c>
      <c r="AW1080" s="13" t="s">
        <v>36</v>
      </c>
      <c r="AX1080" s="13" t="s">
        <v>81</v>
      </c>
      <c r="AY1080" s="173" t="s">
        <v>199</v>
      </c>
    </row>
    <row r="1081" spans="1:65" s="14" customFormat="1" ht="10.199999999999999">
      <c r="B1081" s="179"/>
      <c r="D1081" s="163" t="s">
        <v>336</v>
      </c>
      <c r="E1081" s="180" t="s">
        <v>1</v>
      </c>
      <c r="F1081" s="181" t="s">
        <v>1320</v>
      </c>
      <c r="H1081" s="182">
        <v>18</v>
      </c>
      <c r="I1081" s="183"/>
      <c r="L1081" s="179"/>
      <c r="M1081" s="184"/>
      <c r="N1081" s="185"/>
      <c r="O1081" s="185"/>
      <c r="P1081" s="185"/>
      <c r="Q1081" s="185"/>
      <c r="R1081" s="185"/>
      <c r="S1081" s="185"/>
      <c r="T1081" s="186"/>
      <c r="AT1081" s="180" t="s">
        <v>336</v>
      </c>
      <c r="AU1081" s="180" t="s">
        <v>90</v>
      </c>
      <c r="AV1081" s="14" t="s">
        <v>90</v>
      </c>
      <c r="AW1081" s="14" t="s">
        <v>36</v>
      </c>
      <c r="AX1081" s="14" t="s">
        <v>81</v>
      </c>
      <c r="AY1081" s="180" t="s">
        <v>199</v>
      </c>
    </row>
    <row r="1082" spans="1:65" s="14" customFormat="1" ht="10.199999999999999">
      <c r="B1082" s="179"/>
      <c r="D1082" s="163" t="s">
        <v>336</v>
      </c>
      <c r="E1082" s="180" t="s">
        <v>1</v>
      </c>
      <c r="F1082" s="181" t="s">
        <v>1321</v>
      </c>
      <c r="H1082" s="182">
        <v>49</v>
      </c>
      <c r="I1082" s="183"/>
      <c r="L1082" s="179"/>
      <c r="M1082" s="184"/>
      <c r="N1082" s="185"/>
      <c r="O1082" s="185"/>
      <c r="P1082" s="185"/>
      <c r="Q1082" s="185"/>
      <c r="R1082" s="185"/>
      <c r="S1082" s="185"/>
      <c r="T1082" s="186"/>
      <c r="AT1082" s="180" t="s">
        <v>336</v>
      </c>
      <c r="AU1082" s="180" t="s">
        <v>90</v>
      </c>
      <c r="AV1082" s="14" t="s">
        <v>90</v>
      </c>
      <c r="AW1082" s="14" t="s">
        <v>36</v>
      </c>
      <c r="AX1082" s="14" t="s">
        <v>81</v>
      </c>
      <c r="AY1082" s="180" t="s">
        <v>199</v>
      </c>
    </row>
    <row r="1083" spans="1:65" s="13" customFormat="1" ht="10.199999999999999">
      <c r="B1083" s="172"/>
      <c r="D1083" s="163" t="s">
        <v>336</v>
      </c>
      <c r="E1083" s="173" t="s">
        <v>1</v>
      </c>
      <c r="F1083" s="174" t="s">
        <v>1280</v>
      </c>
      <c r="H1083" s="173" t="s">
        <v>1</v>
      </c>
      <c r="I1083" s="175"/>
      <c r="L1083" s="172"/>
      <c r="M1083" s="176"/>
      <c r="N1083" s="177"/>
      <c r="O1083" s="177"/>
      <c r="P1083" s="177"/>
      <c r="Q1083" s="177"/>
      <c r="R1083" s="177"/>
      <c r="S1083" s="177"/>
      <c r="T1083" s="178"/>
      <c r="AT1083" s="173" t="s">
        <v>336</v>
      </c>
      <c r="AU1083" s="173" t="s">
        <v>90</v>
      </c>
      <c r="AV1083" s="13" t="s">
        <v>88</v>
      </c>
      <c r="AW1083" s="13" t="s">
        <v>36</v>
      </c>
      <c r="AX1083" s="13" t="s">
        <v>81</v>
      </c>
      <c r="AY1083" s="173" t="s">
        <v>199</v>
      </c>
    </row>
    <row r="1084" spans="1:65" s="14" customFormat="1" ht="10.199999999999999">
      <c r="B1084" s="179"/>
      <c r="D1084" s="163" t="s">
        <v>336</v>
      </c>
      <c r="E1084" s="180" t="s">
        <v>1</v>
      </c>
      <c r="F1084" s="181" t="s">
        <v>1281</v>
      </c>
      <c r="H1084" s="182">
        <v>7.7</v>
      </c>
      <c r="I1084" s="183"/>
      <c r="L1084" s="179"/>
      <c r="M1084" s="184"/>
      <c r="N1084" s="185"/>
      <c r="O1084" s="185"/>
      <c r="P1084" s="185"/>
      <c r="Q1084" s="185"/>
      <c r="R1084" s="185"/>
      <c r="S1084" s="185"/>
      <c r="T1084" s="186"/>
      <c r="AT1084" s="180" t="s">
        <v>336</v>
      </c>
      <c r="AU1084" s="180" t="s">
        <v>90</v>
      </c>
      <c r="AV1084" s="14" t="s">
        <v>90</v>
      </c>
      <c r="AW1084" s="14" t="s">
        <v>36</v>
      </c>
      <c r="AX1084" s="14" t="s">
        <v>81</v>
      </c>
      <c r="AY1084" s="180" t="s">
        <v>199</v>
      </c>
    </row>
    <row r="1085" spans="1:65" s="13" customFormat="1" ht="10.199999999999999">
      <c r="B1085" s="172"/>
      <c r="D1085" s="163" t="s">
        <v>336</v>
      </c>
      <c r="E1085" s="173" t="s">
        <v>1</v>
      </c>
      <c r="F1085" s="174" t="s">
        <v>1322</v>
      </c>
      <c r="H1085" s="173" t="s">
        <v>1</v>
      </c>
      <c r="I1085" s="175"/>
      <c r="L1085" s="172"/>
      <c r="M1085" s="176"/>
      <c r="N1085" s="177"/>
      <c r="O1085" s="177"/>
      <c r="P1085" s="177"/>
      <c r="Q1085" s="177"/>
      <c r="R1085" s="177"/>
      <c r="S1085" s="177"/>
      <c r="T1085" s="178"/>
      <c r="AT1085" s="173" t="s">
        <v>336</v>
      </c>
      <c r="AU1085" s="173" t="s">
        <v>90</v>
      </c>
      <c r="AV1085" s="13" t="s">
        <v>88</v>
      </c>
      <c r="AW1085" s="13" t="s">
        <v>36</v>
      </c>
      <c r="AX1085" s="13" t="s">
        <v>81</v>
      </c>
      <c r="AY1085" s="173" t="s">
        <v>199</v>
      </c>
    </row>
    <row r="1086" spans="1:65" s="14" customFormat="1" ht="10.199999999999999">
      <c r="B1086" s="179"/>
      <c r="D1086" s="163" t="s">
        <v>336</v>
      </c>
      <c r="E1086" s="180" t="s">
        <v>1</v>
      </c>
      <c r="F1086" s="181" t="s">
        <v>1287</v>
      </c>
      <c r="H1086" s="182">
        <v>4.5</v>
      </c>
      <c r="I1086" s="183"/>
      <c r="L1086" s="179"/>
      <c r="M1086" s="184"/>
      <c r="N1086" s="185"/>
      <c r="O1086" s="185"/>
      <c r="P1086" s="185"/>
      <c r="Q1086" s="185"/>
      <c r="R1086" s="185"/>
      <c r="S1086" s="185"/>
      <c r="T1086" s="186"/>
      <c r="AT1086" s="180" t="s">
        <v>336</v>
      </c>
      <c r="AU1086" s="180" t="s">
        <v>90</v>
      </c>
      <c r="AV1086" s="14" t="s">
        <v>90</v>
      </c>
      <c r="AW1086" s="14" t="s">
        <v>36</v>
      </c>
      <c r="AX1086" s="14" t="s">
        <v>81</v>
      </c>
      <c r="AY1086" s="180" t="s">
        <v>199</v>
      </c>
    </row>
    <row r="1087" spans="1:65" s="15" customFormat="1" ht="10.199999999999999">
      <c r="B1087" s="187"/>
      <c r="D1087" s="163" t="s">
        <v>336</v>
      </c>
      <c r="E1087" s="188" t="s">
        <v>1</v>
      </c>
      <c r="F1087" s="189" t="s">
        <v>339</v>
      </c>
      <c r="H1087" s="190">
        <v>226.9</v>
      </c>
      <c r="I1087" s="191"/>
      <c r="L1087" s="187"/>
      <c r="M1087" s="192"/>
      <c r="N1087" s="193"/>
      <c r="O1087" s="193"/>
      <c r="P1087" s="193"/>
      <c r="Q1087" s="193"/>
      <c r="R1087" s="193"/>
      <c r="S1087" s="193"/>
      <c r="T1087" s="194"/>
      <c r="AT1087" s="188" t="s">
        <v>336</v>
      </c>
      <c r="AU1087" s="188" t="s">
        <v>90</v>
      </c>
      <c r="AV1087" s="15" t="s">
        <v>198</v>
      </c>
      <c r="AW1087" s="15" t="s">
        <v>36</v>
      </c>
      <c r="AX1087" s="15" t="s">
        <v>88</v>
      </c>
      <c r="AY1087" s="188" t="s">
        <v>199</v>
      </c>
    </row>
    <row r="1088" spans="1:65" s="2" customFormat="1" ht="16.5" customHeight="1">
      <c r="A1088" s="33"/>
      <c r="B1088" s="149"/>
      <c r="C1088" s="150" t="s">
        <v>1323</v>
      </c>
      <c r="D1088" s="150" t="s">
        <v>202</v>
      </c>
      <c r="E1088" s="151" t="s">
        <v>1324</v>
      </c>
      <c r="F1088" s="152" t="s">
        <v>1325</v>
      </c>
      <c r="G1088" s="153" t="s">
        <v>376</v>
      </c>
      <c r="H1088" s="154">
        <v>243.4</v>
      </c>
      <c r="I1088" s="155"/>
      <c r="J1088" s="156">
        <f>ROUND(I1088*H1088,2)</f>
        <v>0</v>
      </c>
      <c r="K1088" s="152" t="s">
        <v>333</v>
      </c>
      <c r="L1088" s="34"/>
      <c r="M1088" s="157" t="s">
        <v>1</v>
      </c>
      <c r="N1088" s="158" t="s">
        <v>46</v>
      </c>
      <c r="O1088" s="59"/>
      <c r="P1088" s="159">
        <f>O1088*H1088</f>
        <v>0</v>
      </c>
      <c r="Q1088" s="159">
        <v>0</v>
      </c>
      <c r="R1088" s="159">
        <f>Q1088*H1088</f>
        <v>0</v>
      </c>
      <c r="S1088" s="159">
        <v>2.5999999999999999E-3</v>
      </c>
      <c r="T1088" s="160">
        <f>S1088*H1088</f>
        <v>0.63283999999999996</v>
      </c>
      <c r="U1088" s="33"/>
      <c r="V1088" s="33"/>
      <c r="W1088" s="33"/>
      <c r="X1088" s="33"/>
      <c r="Y1088" s="33"/>
      <c r="Z1088" s="33"/>
      <c r="AA1088" s="33"/>
      <c r="AB1088" s="33"/>
      <c r="AC1088" s="33"/>
      <c r="AD1088" s="33"/>
      <c r="AE1088" s="33"/>
      <c r="AR1088" s="161" t="s">
        <v>276</v>
      </c>
      <c r="AT1088" s="161" t="s">
        <v>202</v>
      </c>
      <c r="AU1088" s="161" t="s">
        <v>90</v>
      </c>
      <c r="AY1088" s="18" t="s">
        <v>199</v>
      </c>
      <c r="BE1088" s="162">
        <f>IF(N1088="základní",J1088,0)</f>
        <v>0</v>
      </c>
      <c r="BF1088" s="162">
        <f>IF(N1088="snížená",J1088,0)</f>
        <v>0</v>
      </c>
      <c r="BG1088" s="162">
        <f>IF(N1088="zákl. přenesená",J1088,0)</f>
        <v>0</v>
      </c>
      <c r="BH1088" s="162">
        <f>IF(N1088="sníž. přenesená",J1088,0)</f>
        <v>0</v>
      </c>
      <c r="BI1088" s="162">
        <f>IF(N1088="nulová",J1088,0)</f>
        <v>0</v>
      </c>
      <c r="BJ1088" s="18" t="s">
        <v>88</v>
      </c>
      <c r="BK1088" s="162">
        <f>ROUND(I1088*H1088,2)</f>
        <v>0</v>
      </c>
      <c r="BL1088" s="18" t="s">
        <v>276</v>
      </c>
      <c r="BM1088" s="161" t="s">
        <v>1326</v>
      </c>
    </row>
    <row r="1089" spans="1:65" s="2" customFormat="1" ht="10.199999999999999">
      <c r="A1089" s="33"/>
      <c r="B1089" s="34"/>
      <c r="C1089" s="33"/>
      <c r="D1089" s="163" t="s">
        <v>207</v>
      </c>
      <c r="E1089" s="33"/>
      <c r="F1089" s="164" t="s">
        <v>1327</v>
      </c>
      <c r="G1089" s="33"/>
      <c r="H1089" s="33"/>
      <c r="I1089" s="165"/>
      <c r="J1089" s="33"/>
      <c r="K1089" s="33"/>
      <c r="L1089" s="34"/>
      <c r="M1089" s="166"/>
      <c r="N1089" s="167"/>
      <c r="O1089" s="59"/>
      <c r="P1089" s="59"/>
      <c r="Q1089" s="59"/>
      <c r="R1089" s="59"/>
      <c r="S1089" s="59"/>
      <c r="T1089" s="60"/>
      <c r="U1089" s="33"/>
      <c r="V1089" s="33"/>
      <c r="W1089" s="33"/>
      <c r="X1089" s="33"/>
      <c r="Y1089" s="33"/>
      <c r="Z1089" s="33"/>
      <c r="AA1089" s="33"/>
      <c r="AB1089" s="33"/>
      <c r="AC1089" s="33"/>
      <c r="AD1089" s="33"/>
      <c r="AE1089" s="33"/>
      <c r="AT1089" s="18" t="s">
        <v>207</v>
      </c>
      <c r="AU1089" s="18" t="s">
        <v>90</v>
      </c>
    </row>
    <row r="1090" spans="1:65" s="2" customFormat="1" ht="16.5" customHeight="1">
      <c r="A1090" s="33"/>
      <c r="B1090" s="149"/>
      <c r="C1090" s="150" t="s">
        <v>1328</v>
      </c>
      <c r="D1090" s="150" t="s">
        <v>202</v>
      </c>
      <c r="E1090" s="151" t="s">
        <v>1329</v>
      </c>
      <c r="F1090" s="152" t="s">
        <v>1330</v>
      </c>
      <c r="G1090" s="153" t="s">
        <v>376</v>
      </c>
      <c r="H1090" s="154">
        <v>93</v>
      </c>
      <c r="I1090" s="155"/>
      <c r="J1090" s="156">
        <f>ROUND(I1090*H1090,2)</f>
        <v>0</v>
      </c>
      <c r="K1090" s="152" t="s">
        <v>333</v>
      </c>
      <c r="L1090" s="34"/>
      <c r="M1090" s="157" t="s">
        <v>1</v>
      </c>
      <c r="N1090" s="158" t="s">
        <v>46</v>
      </c>
      <c r="O1090" s="59"/>
      <c r="P1090" s="159">
        <f>O1090*H1090</f>
        <v>0</v>
      </c>
      <c r="Q1090" s="159">
        <v>0</v>
      </c>
      <c r="R1090" s="159">
        <f>Q1090*H1090</f>
        <v>0</v>
      </c>
      <c r="S1090" s="159">
        <v>3.9399999999999999E-3</v>
      </c>
      <c r="T1090" s="160">
        <f>S1090*H1090</f>
        <v>0.36641999999999997</v>
      </c>
      <c r="U1090" s="33"/>
      <c r="V1090" s="33"/>
      <c r="W1090" s="33"/>
      <c r="X1090" s="33"/>
      <c r="Y1090" s="33"/>
      <c r="Z1090" s="33"/>
      <c r="AA1090" s="33"/>
      <c r="AB1090" s="33"/>
      <c r="AC1090" s="33"/>
      <c r="AD1090" s="33"/>
      <c r="AE1090" s="33"/>
      <c r="AR1090" s="161" t="s">
        <v>276</v>
      </c>
      <c r="AT1090" s="161" t="s">
        <v>202</v>
      </c>
      <c r="AU1090" s="161" t="s">
        <v>90</v>
      </c>
      <c r="AY1090" s="18" t="s">
        <v>199</v>
      </c>
      <c r="BE1090" s="162">
        <f>IF(N1090="základní",J1090,0)</f>
        <v>0</v>
      </c>
      <c r="BF1090" s="162">
        <f>IF(N1090="snížená",J1090,0)</f>
        <v>0</v>
      </c>
      <c r="BG1090" s="162">
        <f>IF(N1090="zákl. přenesená",J1090,0)</f>
        <v>0</v>
      </c>
      <c r="BH1090" s="162">
        <f>IF(N1090="sníž. přenesená",J1090,0)</f>
        <v>0</v>
      </c>
      <c r="BI1090" s="162">
        <f>IF(N1090="nulová",J1090,0)</f>
        <v>0</v>
      </c>
      <c r="BJ1090" s="18" t="s">
        <v>88</v>
      </c>
      <c r="BK1090" s="162">
        <f>ROUND(I1090*H1090,2)</f>
        <v>0</v>
      </c>
      <c r="BL1090" s="18" t="s">
        <v>276</v>
      </c>
      <c r="BM1090" s="161" t="s">
        <v>1331</v>
      </c>
    </row>
    <row r="1091" spans="1:65" s="2" customFormat="1" ht="10.199999999999999">
      <c r="A1091" s="33"/>
      <c r="B1091" s="34"/>
      <c r="C1091" s="33"/>
      <c r="D1091" s="163" t="s">
        <v>207</v>
      </c>
      <c r="E1091" s="33"/>
      <c r="F1091" s="164" t="s">
        <v>1332</v>
      </c>
      <c r="G1091" s="33"/>
      <c r="H1091" s="33"/>
      <c r="I1091" s="165"/>
      <c r="J1091" s="33"/>
      <c r="K1091" s="33"/>
      <c r="L1091" s="34"/>
      <c r="M1091" s="166"/>
      <c r="N1091" s="167"/>
      <c r="O1091" s="59"/>
      <c r="P1091" s="59"/>
      <c r="Q1091" s="59"/>
      <c r="R1091" s="59"/>
      <c r="S1091" s="59"/>
      <c r="T1091" s="60"/>
      <c r="U1091" s="33"/>
      <c r="V1091" s="33"/>
      <c r="W1091" s="33"/>
      <c r="X1091" s="33"/>
      <c r="Y1091" s="33"/>
      <c r="Z1091" s="33"/>
      <c r="AA1091" s="33"/>
      <c r="AB1091" s="33"/>
      <c r="AC1091" s="33"/>
      <c r="AD1091" s="33"/>
      <c r="AE1091" s="33"/>
      <c r="AT1091" s="18" t="s">
        <v>207</v>
      </c>
      <c r="AU1091" s="18" t="s">
        <v>90</v>
      </c>
    </row>
    <row r="1092" spans="1:65" s="13" customFormat="1" ht="10.199999999999999">
      <c r="B1092" s="172"/>
      <c r="D1092" s="163" t="s">
        <v>336</v>
      </c>
      <c r="E1092" s="173" t="s">
        <v>1</v>
      </c>
      <c r="F1092" s="174" t="s">
        <v>52</v>
      </c>
      <c r="H1092" s="173" t="s">
        <v>1</v>
      </c>
      <c r="I1092" s="175"/>
      <c r="L1092" s="172"/>
      <c r="M1092" s="176"/>
      <c r="N1092" s="177"/>
      <c r="O1092" s="177"/>
      <c r="P1092" s="177"/>
      <c r="Q1092" s="177"/>
      <c r="R1092" s="177"/>
      <c r="S1092" s="177"/>
      <c r="T1092" s="178"/>
      <c r="AT1092" s="173" t="s">
        <v>336</v>
      </c>
      <c r="AU1092" s="173" t="s">
        <v>90</v>
      </c>
      <c r="AV1092" s="13" t="s">
        <v>88</v>
      </c>
      <c r="AW1092" s="13" t="s">
        <v>36</v>
      </c>
      <c r="AX1092" s="13" t="s">
        <v>81</v>
      </c>
      <c r="AY1092" s="173" t="s">
        <v>199</v>
      </c>
    </row>
    <row r="1093" spans="1:65" s="14" customFormat="1" ht="10.199999999999999">
      <c r="B1093" s="179"/>
      <c r="D1093" s="163" t="s">
        <v>336</v>
      </c>
      <c r="E1093" s="180" t="s">
        <v>1</v>
      </c>
      <c r="F1093" s="181" t="s">
        <v>1333</v>
      </c>
      <c r="H1093" s="182">
        <v>44</v>
      </c>
      <c r="I1093" s="183"/>
      <c r="L1093" s="179"/>
      <c r="M1093" s="184"/>
      <c r="N1093" s="185"/>
      <c r="O1093" s="185"/>
      <c r="P1093" s="185"/>
      <c r="Q1093" s="185"/>
      <c r="R1093" s="185"/>
      <c r="S1093" s="185"/>
      <c r="T1093" s="186"/>
      <c r="AT1093" s="180" t="s">
        <v>336</v>
      </c>
      <c r="AU1093" s="180" t="s">
        <v>90</v>
      </c>
      <c r="AV1093" s="14" t="s">
        <v>90</v>
      </c>
      <c r="AW1093" s="14" t="s">
        <v>36</v>
      </c>
      <c r="AX1093" s="14" t="s">
        <v>81</v>
      </c>
      <c r="AY1093" s="180" t="s">
        <v>199</v>
      </c>
    </row>
    <row r="1094" spans="1:65" s="13" customFormat="1" ht="10.199999999999999">
      <c r="B1094" s="172"/>
      <c r="D1094" s="163" t="s">
        <v>336</v>
      </c>
      <c r="E1094" s="173" t="s">
        <v>1</v>
      </c>
      <c r="F1094" s="174" t="s">
        <v>1228</v>
      </c>
      <c r="H1094" s="173" t="s">
        <v>1</v>
      </c>
      <c r="I1094" s="175"/>
      <c r="L1094" s="172"/>
      <c r="M1094" s="176"/>
      <c r="N1094" s="177"/>
      <c r="O1094" s="177"/>
      <c r="P1094" s="177"/>
      <c r="Q1094" s="177"/>
      <c r="R1094" s="177"/>
      <c r="S1094" s="177"/>
      <c r="T1094" s="178"/>
      <c r="AT1094" s="173" t="s">
        <v>336</v>
      </c>
      <c r="AU1094" s="173" t="s">
        <v>90</v>
      </c>
      <c r="AV1094" s="13" t="s">
        <v>88</v>
      </c>
      <c r="AW1094" s="13" t="s">
        <v>36</v>
      </c>
      <c r="AX1094" s="13" t="s">
        <v>81</v>
      </c>
      <c r="AY1094" s="173" t="s">
        <v>199</v>
      </c>
    </row>
    <row r="1095" spans="1:65" s="14" customFormat="1" ht="10.199999999999999">
      <c r="B1095" s="179"/>
      <c r="D1095" s="163" t="s">
        <v>336</v>
      </c>
      <c r="E1095" s="180" t="s">
        <v>1</v>
      </c>
      <c r="F1095" s="181" t="s">
        <v>1334</v>
      </c>
      <c r="H1095" s="182">
        <v>49</v>
      </c>
      <c r="I1095" s="183"/>
      <c r="L1095" s="179"/>
      <c r="M1095" s="184"/>
      <c r="N1095" s="185"/>
      <c r="O1095" s="185"/>
      <c r="P1095" s="185"/>
      <c r="Q1095" s="185"/>
      <c r="R1095" s="185"/>
      <c r="S1095" s="185"/>
      <c r="T1095" s="186"/>
      <c r="AT1095" s="180" t="s">
        <v>336</v>
      </c>
      <c r="AU1095" s="180" t="s">
        <v>90</v>
      </c>
      <c r="AV1095" s="14" t="s">
        <v>90</v>
      </c>
      <c r="AW1095" s="14" t="s">
        <v>36</v>
      </c>
      <c r="AX1095" s="14" t="s">
        <v>81</v>
      </c>
      <c r="AY1095" s="180" t="s">
        <v>199</v>
      </c>
    </row>
    <row r="1096" spans="1:65" s="15" customFormat="1" ht="10.199999999999999">
      <c r="B1096" s="187"/>
      <c r="D1096" s="163" t="s">
        <v>336</v>
      </c>
      <c r="E1096" s="188" t="s">
        <v>1</v>
      </c>
      <c r="F1096" s="189" t="s">
        <v>339</v>
      </c>
      <c r="H1096" s="190">
        <v>93</v>
      </c>
      <c r="I1096" s="191"/>
      <c r="L1096" s="187"/>
      <c r="M1096" s="192"/>
      <c r="N1096" s="193"/>
      <c r="O1096" s="193"/>
      <c r="P1096" s="193"/>
      <c r="Q1096" s="193"/>
      <c r="R1096" s="193"/>
      <c r="S1096" s="193"/>
      <c r="T1096" s="194"/>
      <c r="AT1096" s="188" t="s">
        <v>336</v>
      </c>
      <c r="AU1096" s="188" t="s">
        <v>90</v>
      </c>
      <c r="AV1096" s="15" t="s">
        <v>198</v>
      </c>
      <c r="AW1096" s="15" t="s">
        <v>36</v>
      </c>
      <c r="AX1096" s="15" t="s">
        <v>88</v>
      </c>
      <c r="AY1096" s="188" t="s">
        <v>199</v>
      </c>
    </row>
    <row r="1097" spans="1:65" s="12" customFormat="1" ht="22.8" customHeight="1">
      <c r="B1097" s="136"/>
      <c r="D1097" s="137" t="s">
        <v>80</v>
      </c>
      <c r="E1097" s="147" t="s">
        <v>1335</v>
      </c>
      <c r="F1097" s="147" t="s">
        <v>1336</v>
      </c>
      <c r="I1097" s="139"/>
      <c r="J1097" s="148">
        <f>BK1097</f>
        <v>0</v>
      </c>
      <c r="L1097" s="136"/>
      <c r="M1097" s="141"/>
      <c r="N1097" s="142"/>
      <c r="O1097" s="142"/>
      <c r="P1097" s="143">
        <f>SUM(P1098:P1186)</f>
        <v>0</v>
      </c>
      <c r="Q1097" s="142"/>
      <c r="R1097" s="143">
        <f>SUM(R1098:R1186)</f>
        <v>0.21240323999999997</v>
      </c>
      <c r="S1097" s="142"/>
      <c r="T1097" s="144">
        <f>SUM(T1098:T1186)</f>
        <v>59.888045499999997</v>
      </c>
      <c r="AR1097" s="137" t="s">
        <v>90</v>
      </c>
      <c r="AT1097" s="145" t="s">
        <v>80</v>
      </c>
      <c r="AU1097" s="145" t="s">
        <v>88</v>
      </c>
      <c r="AY1097" s="137" t="s">
        <v>199</v>
      </c>
      <c r="BK1097" s="146">
        <f>SUM(BK1098:BK1186)</f>
        <v>0</v>
      </c>
    </row>
    <row r="1098" spans="1:65" s="2" customFormat="1" ht="24.15" customHeight="1">
      <c r="A1098" s="33"/>
      <c r="B1098" s="149"/>
      <c r="C1098" s="150" t="s">
        <v>1337</v>
      </c>
      <c r="D1098" s="150" t="s">
        <v>202</v>
      </c>
      <c r="E1098" s="151" t="s">
        <v>1338</v>
      </c>
      <c r="F1098" s="152" t="s">
        <v>1339</v>
      </c>
      <c r="G1098" s="153" t="s">
        <v>332</v>
      </c>
      <c r="H1098" s="154">
        <v>1319.2750000000001</v>
      </c>
      <c r="I1098" s="155"/>
      <c r="J1098" s="156">
        <f>ROUND(I1098*H1098,2)</f>
        <v>0</v>
      </c>
      <c r="K1098" s="152" t="s">
        <v>333</v>
      </c>
      <c r="L1098" s="34"/>
      <c r="M1098" s="157" t="s">
        <v>1</v>
      </c>
      <c r="N1098" s="158" t="s">
        <v>46</v>
      </c>
      <c r="O1098" s="59"/>
      <c r="P1098" s="159">
        <f>O1098*H1098</f>
        <v>0</v>
      </c>
      <c r="Q1098" s="159">
        <v>0</v>
      </c>
      <c r="R1098" s="159">
        <f>Q1098*H1098</f>
        <v>0</v>
      </c>
      <c r="S1098" s="159">
        <v>4.4499999999999998E-2</v>
      </c>
      <c r="T1098" s="160">
        <f>S1098*H1098</f>
        <v>58.7077375</v>
      </c>
      <c r="U1098" s="33"/>
      <c r="V1098" s="33"/>
      <c r="W1098" s="33"/>
      <c r="X1098" s="33"/>
      <c r="Y1098" s="33"/>
      <c r="Z1098" s="33"/>
      <c r="AA1098" s="33"/>
      <c r="AB1098" s="33"/>
      <c r="AC1098" s="33"/>
      <c r="AD1098" s="33"/>
      <c r="AE1098" s="33"/>
      <c r="AR1098" s="161" t="s">
        <v>276</v>
      </c>
      <c r="AT1098" s="161" t="s">
        <v>202</v>
      </c>
      <c r="AU1098" s="161" t="s">
        <v>90</v>
      </c>
      <c r="AY1098" s="18" t="s">
        <v>199</v>
      </c>
      <c r="BE1098" s="162">
        <f>IF(N1098="základní",J1098,0)</f>
        <v>0</v>
      </c>
      <c r="BF1098" s="162">
        <f>IF(N1098="snížená",J1098,0)</f>
        <v>0</v>
      </c>
      <c r="BG1098" s="162">
        <f>IF(N1098="zákl. přenesená",J1098,0)</f>
        <v>0</v>
      </c>
      <c r="BH1098" s="162">
        <f>IF(N1098="sníž. přenesená",J1098,0)</f>
        <v>0</v>
      </c>
      <c r="BI1098" s="162">
        <f>IF(N1098="nulová",J1098,0)</f>
        <v>0</v>
      </c>
      <c r="BJ1098" s="18" t="s">
        <v>88</v>
      </c>
      <c r="BK1098" s="162">
        <f>ROUND(I1098*H1098,2)</f>
        <v>0</v>
      </c>
      <c r="BL1098" s="18" t="s">
        <v>276</v>
      </c>
      <c r="BM1098" s="161" t="s">
        <v>1340</v>
      </c>
    </row>
    <row r="1099" spans="1:65" s="2" customFormat="1" ht="19.2">
      <c r="A1099" s="33"/>
      <c r="B1099" s="34"/>
      <c r="C1099" s="33"/>
      <c r="D1099" s="163" t="s">
        <v>207</v>
      </c>
      <c r="E1099" s="33"/>
      <c r="F1099" s="164" t="s">
        <v>1341</v>
      </c>
      <c r="G1099" s="33"/>
      <c r="H1099" s="33"/>
      <c r="I1099" s="165"/>
      <c r="J1099" s="33"/>
      <c r="K1099" s="33"/>
      <c r="L1099" s="34"/>
      <c r="M1099" s="166"/>
      <c r="N1099" s="167"/>
      <c r="O1099" s="59"/>
      <c r="P1099" s="59"/>
      <c r="Q1099" s="59"/>
      <c r="R1099" s="59"/>
      <c r="S1099" s="59"/>
      <c r="T1099" s="60"/>
      <c r="U1099" s="33"/>
      <c r="V1099" s="33"/>
      <c r="W1099" s="33"/>
      <c r="X1099" s="33"/>
      <c r="Y1099" s="33"/>
      <c r="Z1099" s="33"/>
      <c r="AA1099" s="33"/>
      <c r="AB1099" s="33"/>
      <c r="AC1099" s="33"/>
      <c r="AD1099" s="33"/>
      <c r="AE1099" s="33"/>
      <c r="AT1099" s="18" t="s">
        <v>207</v>
      </c>
      <c r="AU1099" s="18" t="s">
        <v>90</v>
      </c>
    </row>
    <row r="1100" spans="1:65" s="13" customFormat="1" ht="10.199999999999999">
      <c r="B1100" s="172"/>
      <c r="D1100" s="163" t="s">
        <v>336</v>
      </c>
      <c r="E1100" s="173" t="s">
        <v>1</v>
      </c>
      <c r="F1100" s="174" t="s">
        <v>1271</v>
      </c>
      <c r="H1100" s="173" t="s">
        <v>1</v>
      </c>
      <c r="I1100" s="175"/>
      <c r="L1100" s="172"/>
      <c r="M1100" s="176"/>
      <c r="N1100" s="177"/>
      <c r="O1100" s="177"/>
      <c r="P1100" s="177"/>
      <c r="Q1100" s="177"/>
      <c r="R1100" s="177"/>
      <c r="S1100" s="177"/>
      <c r="T1100" s="178"/>
      <c r="AT1100" s="173" t="s">
        <v>336</v>
      </c>
      <c r="AU1100" s="173" t="s">
        <v>90</v>
      </c>
      <c r="AV1100" s="13" t="s">
        <v>88</v>
      </c>
      <c r="AW1100" s="13" t="s">
        <v>36</v>
      </c>
      <c r="AX1100" s="13" t="s">
        <v>81</v>
      </c>
      <c r="AY1100" s="173" t="s">
        <v>199</v>
      </c>
    </row>
    <row r="1101" spans="1:65" s="14" customFormat="1" ht="10.199999999999999">
      <c r="B1101" s="179"/>
      <c r="D1101" s="163" t="s">
        <v>336</v>
      </c>
      <c r="E1101" s="180" t="s">
        <v>1</v>
      </c>
      <c r="F1101" s="181" t="s">
        <v>1342</v>
      </c>
      <c r="H1101" s="182">
        <v>90</v>
      </c>
      <c r="I1101" s="183"/>
      <c r="L1101" s="179"/>
      <c r="M1101" s="184"/>
      <c r="N1101" s="185"/>
      <c r="O1101" s="185"/>
      <c r="P1101" s="185"/>
      <c r="Q1101" s="185"/>
      <c r="R1101" s="185"/>
      <c r="S1101" s="185"/>
      <c r="T1101" s="186"/>
      <c r="AT1101" s="180" t="s">
        <v>336</v>
      </c>
      <c r="AU1101" s="180" t="s">
        <v>90</v>
      </c>
      <c r="AV1101" s="14" t="s">
        <v>90</v>
      </c>
      <c r="AW1101" s="14" t="s">
        <v>36</v>
      </c>
      <c r="AX1101" s="14" t="s">
        <v>81</v>
      </c>
      <c r="AY1101" s="180" t="s">
        <v>199</v>
      </c>
    </row>
    <row r="1102" spans="1:65" s="13" customFormat="1" ht="10.199999999999999">
      <c r="B1102" s="172"/>
      <c r="D1102" s="163" t="s">
        <v>336</v>
      </c>
      <c r="E1102" s="173" t="s">
        <v>1</v>
      </c>
      <c r="F1102" s="174" t="s">
        <v>1343</v>
      </c>
      <c r="H1102" s="173" t="s">
        <v>1</v>
      </c>
      <c r="I1102" s="175"/>
      <c r="L1102" s="172"/>
      <c r="M1102" s="176"/>
      <c r="N1102" s="177"/>
      <c r="O1102" s="177"/>
      <c r="P1102" s="177"/>
      <c r="Q1102" s="177"/>
      <c r="R1102" s="177"/>
      <c r="S1102" s="177"/>
      <c r="T1102" s="178"/>
      <c r="AT1102" s="173" t="s">
        <v>336</v>
      </c>
      <c r="AU1102" s="173" t="s">
        <v>90</v>
      </c>
      <c r="AV1102" s="13" t="s">
        <v>88</v>
      </c>
      <c r="AW1102" s="13" t="s">
        <v>36</v>
      </c>
      <c r="AX1102" s="13" t="s">
        <v>81</v>
      </c>
      <c r="AY1102" s="173" t="s">
        <v>199</v>
      </c>
    </row>
    <row r="1103" spans="1:65" s="13" customFormat="1" ht="10.199999999999999">
      <c r="B1103" s="172"/>
      <c r="D1103" s="163" t="s">
        <v>336</v>
      </c>
      <c r="E1103" s="173" t="s">
        <v>1</v>
      </c>
      <c r="F1103" s="174" t="s">
        <v>52</v>
      </c>
      <c r="H1103" s="173" t="s">
        <v>1</v>
      </c>
      <c r="I1103" s="175"/>
      <c r="L1103" s="172"/>
      <c r="M1103" s="176"/>
      <c r="N1103" s="177"/>
      <c r="O1103" s="177"/>
      <c r="P1103" s="177"/>
      <c r="Q1103" s="177"/>
      <c r="R1103" s="177"/>
      <c r="S1103" s="177"/>
      <c r="T1103" s="178"/>
      <c r="AT1103" s="173" t="s">
        <v>336</v>
      </c>
      <c r="AU1103" s="173" t="s">
        <v>90</v>
      </c>
      <c r="AV1103" s="13" t="s">
        <v>88</v>
      </c>
      <c r="AW1103" s="13" t="s">
        <v>36</v>
      </c>
      <c r="AX1103" s="13" t="s">
        <v>81</v>
      </c>
      <c r="AY1103" s="173" t="s">
        <v>199</v>
      </c>
    </row>
    <row r="1104" spans="1:65" s="14" customFormat="1" ht="10.199999999999999">
      <c r="B1104" s="179"/>
      <c r="D1104" s="163" t="s">
        <v>336</v>
      </c>
      <c r="E1104" s="180" t="s">
        <v>1</v>
      </c>
      <c r="F1104" s="181" t="s">
        <v>1344</v>
      </c>
      <c r="H1104" s="182">
        <v>217</v>
      </c>
      <c r="I1104" s="183"/>
      <c r="L1104" s="179"/>
      <c r="M1104" s="184"/>
      <c r="N1104" s="185"/>
      <c r="O1104" s="185"/>
      <c r="P1104" s="185"/>
      <c r="Q1104" s="185"/>
      <c r="R1104" s="185"/>
      <c r="S1104" s="185"/>
      <c r="T1104" s="186"/>
      <c r="AT1104" s="180" t="s">
        <v>336</v>
      </c>
      <c r="AU1104" s="180" t="s">
        <v>90</v>
      </c>
      <c r="AV1104" s="14" t="s">
        <v>90</v>
      </c>
      <c r="AW1104" s="14" t="s">
        <v>36</v>
      </c>
      <c r="AX1104" s="14" t="s">
        <v>81</v>
      </c>
      <c r="AY1104" s="180" t="s">
        <v>199</v>
      </c>
    </row>
    <row r="1105" spans="2:51" s="14" customFormat="1" ht="10.199999999999999">
      <c r="B1105" s="179"/>
      <c r="D1105" s="163" t="s">
        <v>336</v>
      </c>
      <c r="E1105" s="180" t="s">
        <v>1</v>
      </c>
      <c r="F1105" s="181" t="s">
        <v>1345</v>
      </c>
      <c r="H1105" s="182">
        <v>79.2</v>
      </c>
      <c r="I1105" s="183"/>
      <c r="L1105" s="179"/>
      <c r="M1105" s="184"/>
      <c r="N1105" s="185"/>
      <c r="O1105" s="185"/>
      <c r="P1105" s="185"/>
      <c r="Q1105" s="185"/>
      <c r="R1105" s="185"/>
      <c r="S1105" s="185"/>
      <c r="T1105" s="186"/>
      <c r="AT1105" s="180" t="s">
        <v>336</v>
      </c>
      <c r="AU1105" s="180" t="s">
        <v>90</v>
      </c>
      <c r="AV1105" s="14" t="s">
        <v>90</v>
      </c>
      <c r="AW1105" s="14" t="s">
        <v>36</v>
      </c>
      <c r="AX1105" s="14" t="s">
        <v>81</v>
      </c>
      <c r="AY1105" s="180" t="s">
        <v>199</v>
      </c>
    </row>
    <row r="1106" spans="2:51" s="13" customFormat="1" ht="10.199999999999999">
      <c r="B1106" s="172"/>
      <c r="D1106" s="163" t="s">
        <v>336</v>
      </c>
      <c r="E1106" s="173" t="s">
        <v>1</v>
      </c>
      <c r="F1106" s="174" t="s">
        <v>1228</v>
      </c>
      <c r="H1106" s="173" t="s">
        <v>1</v>
      </c>
      <c r="I1106" s="175"/>
      <c r="L1106" s="172"/>
      <c r="M1106" s="176"/>
      <c r="N1106" s="177"/>
      <c r="O1106" s="177"/>
      <c r="P1106" s="177"/>
      <c r="Q1106" s="177"/>
      <c r="R1106" s="177"/>
      <c r="S1106" s="177"/>
      <c r="T1106" s="178"/>
      <c r="AT1106" s="173" t="s">
        <v>336</v>
      </c>
      <c r="AU1106" s="173" t="s">
        <v>90</v>
      </c>
      <c r="AV1106" s="13" t="s">
        <v>88</v>
      </c>
      <c r="AW1106" s="13" t="s">
        <v>36</v>
      </c>
      <c r="AX1106" s="13" t="s">
        <v>81</v>
      </c>
      <c r="AY1106" s="173" t="s">
        <v>199</v>
      </c>
    </row>
    <row r="1107" spans="2:51" s="14" customFormat="1" ht="10.199999999999999">
      <c r="B1107" s="179"/>
      <c r="D1107" s="163" t="s">
        <v>336</v>
      </c>
      <c r="E1107" s="180" t="s">
        <v>1</v>
      </c>
      <c r="F1107" s="181" t="s">
        <v>1346</v>
      </c>
      <c r="H1107" s="182">
        <v>257.3</v>
      </c>
      <c r="I1107" s="183"/>
      <c r="L1107" s="179"/>
      <c r="M1107" s="184"/>
      <c r="N1107" s="185"/>
      <c r="O1107" s="185"/>
      <c r="P1107" s="185"/>
      <c r="Q1107" s="185"/>
      <c r="R1107" s="185"/>
      <c r="S1107" s="185"/>
      <c r="T1107" s="186"/>
      <c r="AT1107" s="180" t="s">
        <v>336</v>
      </c>
      <c r="AU1107" s="180" t="s">
        <v>90</v>
      </c>
      <c r="AV1107" s="14" t="s">
        <v>90</v>
      </c>
      <c r="AW1107" s="14" t="s">
        <v>36</v>
      </c>
      <c r="AX1107" s="14" t="s">
        <v>81</v>
      </c>
      <c r="AY1107" s="180" t="s">
        <v>199</v>
      </c>
    </row>
    <row r="1108" spans="2:51" s="14" customFormat="1" ht="10.199999999999999">
      <c r="B1108" s="179"/>
      <c r="D1108" s="163" t="s">
        <v>336</v>
      </c>
      <c r="E1108" s="180" t="s">
        <v>1</v>
      </c>
      <c r="F1108" s="181" t="s">
        <v>1347</v>
      </c>
      <c r="H1108" s="182">
        <v>39.6</v>
      </c>
      <c r="I1108" s="183"/>
      <c r="L1108" s="179"/>
      <c r="M1108" s="184"/>
      <c r="N1108" s="185"/>
      <c r="O1108" s="185"/>
      <c r="P1108" s="185"/>
      <c r="Q1108" s="185"/>
      <c r="R1108" s="185"/>
      <c r="S1108" s="185"/>
      <c r="T1108" s="186"/>
      <c r="AT1108" s="180" t="s">
        <v>336</v>
      </c>
      <c r="AU1108" s="180" t="s">
        <v>90</v>
      </c>
      <c r="AV1108" s="14" t="s">
        <v>90</v>
      </c>
      <c r="AW1108" s="14" t="s">
        <v>36</v>
      </c>
      <c r="AX1108" s="14" t="s">
        <v>81</v>
      </c>
      <c r="AY1108" s="180" t="s">
        <v>199</v>
      </c>
    </row>
    <row r="1109" spans="2:51" s="13" customFormat="1" ht="10.199999999999999">
      <c r="B1109" s="172"/>
      <c r="D1109" s="163" t="s">
        <v>336</v>
      </c>
      <c r="E1109" s="173" t="s">
        <v>1</v>
      </c>
      <c r="F1109" s="174" t="s">
        <v>1348</v>
      </c>
      <c r="H1109" s="173" t="s">
        <v>1</v>
      </c>
      <c r="I1109" s="175"/>
      <c r="L1109" s="172"/>
      <c r="M1109" s="176"/>
      <c r="N1109" s="177"/>
      <c r="O1109" s="177"/>
      <c r="P1109" s="177"/>
      <c r="Q1109" s="177"/>
      <c r="R1109" s="177"/>
      <c r="S1109" s="177"/>
      <c r="T1109" s="178"/>
      <c r="AT1109" s="173" t="s">
        <v>336</v>
      </c>
      <c r="AU1109" s="173" t="s">
        <v>90</v>
      </c>
      <c r="AV1109" s="13" t="s">
        <v>88</v>
      </c>
      <c r="AW1109" s="13" t="s">
        <v>36</v>
      </c>
      <c r="AX1109" s="13" t="s">
        <v>81</v>
      </c>
      <c r="AY1109" s="173" t="s">
        <v>199</v>
      </c>
    </row>
    <row r="1110" spans="2:51" s="13" customFormat="1" ht="10.199999999999999">
      <c r="B1110" s="172"/>
      <c r="D1110" s="163" t="s">
        <v>336</v>
      </c>
      <c r="E1110" s="173" t="s">
        <v>1</v>
      </c>
      <c r="F1110" s="174" t="s">
        <v>52</v>
      </c>
      <c r="H1110" s="173" t="s">
        <v>1</v>
      </c>
      <c r="I1110" s="175"/>
      <c r="L1110" s="172"/>
      <c r="M1110" s="176"/>
      <c r="N1110" s="177"/>
      <c r="O1110" s="177"/>
      <c r="P1110" s="177"/>
      <c r="Q1110" s="177"/>
      <c r="R1110" s="177"/>
      <c r="S1110" s="177"/>
      <c r="T1110" s="178"/>
      <c r="AT1110" s="173" t="s">
        <v>336</v>
      </c>
      <c r="AU1110" s="173" t="s">
        <v>90</v>
      </c>
      <c r="AV1110" s="13" t="s">
        <v>88</v>
      </c>
      <c r="AW1110" s="13" t="s">
        <v>36</v>
      </c>
      <c r="AX1110" s="13" t="s">
        <v>81</v>
      </c>
      <c r="AY1110" s="173" t="s">
        <v>199</v>
      </c>
    </row>
    <row r="1111" spans="2:51" s="14" customFormat="1" ht="10.199999999999999">
      <c r="B1111" s="179"/>
      <c r="D1111" s="163" t="s">
        <v>336</v>
      </c>
      <c r="E1111" s="180" t="s">
        <v>1</v>
      </c>
      <c r="F1111" s="181" t="s">
        <v>1349</v>
      </c>
      <c r="H1111" s="182">
        <v>66.33</v>
      </c>
      <c r="I1111" s="183"/>
      <c r="L1111" s="179"/>
      <c r="M1111" s="184"/>
      <c r="N1111" s="185"/>
      <c r="O1111" s="185"/>
      <c r="P1111" s="185"/>
      <c r="Q1111" s="185"/>
      <c r="R1111" s="185"/>
      <c r="S1111" s="185"/>
      <c r="T1111" s="186"/>
      <c r="AT1111" s="180" t="s">
        <v>336</v>
      </c>
      <c r="AU1111" s="180" t="s">
        <v>90</v>
      </c>
      <c r="AV1111" s="14" t="s">
        <v>90</v>
      </c>
      <c r="AW1111" s="14" t="s">
        <v>36</v>
      </c>
      <c r="AX1111" s="14" t="s">
        <v>81</v>
      </c>
      <c r="AY1111" s="180" t="s">
        <v>199</v>
      </c>
    </row>
    <row r="1112" spans="2:51" s="13" customFormat="1" ht="10.199999999999999">
      <c r="B1112" s="172"/>
      <c r="D1112" s="163" t="s">
        <v>336</v>
      </c>
      <c r="E1112" s="173" t="s">
        <v>1</v>
      </c>
      <c r="F1112" s="174" t="s">
        <v>1228</v>
      </c>
      <c r="H1112" s="173" t="s">
        <v>1</v>
      </c>
      <c r="I1112" s="175"/>
      <c r="L1112" s="172"/>
      <c r="M1112" s="176"/>
      <c r="N1112" s="177"/>
      <c r="O1112" s="177"/>
      <c r="P1112" s="177"/>
      <c r="Q1112" s="177"/>
      <c r="R1112" s="177"/>
      <c r="S1112" s="177"/>
      <c r="T1112" s="178"/>
      <c r="AT1112" s="173" t="s">
        <v>336</v>
      </c>
      <c r="AU1112" s="173" t="s">
        <v>90</v>
      </c>
      <c r="AV1112" s="13" t="s">
        <v>88</v>
      </c>
      <c r="AW1112" s="13" t="s">
        <v>36</v>
      </c>
      <c r="AX1112" s="13" t="s">
        <v>81</v>
      </c>
      <c r="AY1112" s="173" t="s">
        <v>199</v>
      </c>
    </row>
    <row r="1113" spans="2:51" s="14" customFormat="1" ht="10.199999999999999">
      <c r="B1113" s="179"/>
      <c r="D1113" s="163" t="s">
        <v>336</v>
      </c>
      <c r="E1113" s="180" t="s">
        <v>1</v>
      </c>
      <c r="F1113" s="181" t="s">
        <v>1350</v>
      </c>
      <c r="H1113" s="182">
        <v>34.875</v>
      </c>
      <c r="I1113" s="183"/>
      <c r="L1113" s="179"/>
      <c r="M1113" s="184"/>
      <c r="N1113" s="185"/>
      <c r="O1113" s="185"/>
      <c r="P1113" s="185"/>
      <c r="Q1113" s="185"/>
      <c r="R1113" s="185"/>
      <c r="S1113" s="185"/>
      <c r="T1113" s="186"/>
      <c r="AT1113" s="180" t="s">
        <v>336</v>
      </c>
      <c r="AU1113" s="180" t="s">
        <v>90</v>
      </c>
      <c r="AV1113" s="14" t="s">
        <v>90</v>
      </c>
      <c r="AW1113" s="14" t="s">
        <v>36</v>
      </c>
      <c r="AX1113" s="14" t="s">
        <v>81</v>
      </c>
      <c r="AY1113" s="180" t="s">
        <v>199</v>
      </c>
    </row>
    <row r="1114" spans="2:51" s="14" customFormat="1" ht="10.199999999999999">
      <c r="B1114" s="179"/>
      <c r="D1114" s="163" t="s">
        <v>336</v>
      </c>
      <c r="E1114" s="180" t="s">
        <v>1</v>
      </c>
      <c r="F1114" s="181" t="s">
        <v>1351</v>
      </c>
      <c r="H1114" s="182">
        <v>18</v>
      </c>
      <c r="I1114" s="183"/>
      <c r="L1114" s="179"/>
      <c r="M1114" s="184"/>
      <c r="N1114" s="185"/>
      <c r="O1114" s="185"/>
      <c r="P1114" s="185"/>
      <c r="Q1114" s="185"/>
      <c r="R1114" s="185"/>
      <c r="S1114" s="185"/>
      <c r="T1114" s="186"/>
      <c r="AT1114" s="180" t="s">
        <v>336</v>
      </c>
      <c r="AU1114" s="180" t="s">
        <v>90</v>
      </c>
      <c r="AV1114" s="14" t="s">
        <v>90</v>
      </c>
      <c r="AW1114" s="14" t="s">
        <v>36</v>
      </c>
      <c r="AX1114" s="14" t="s">
        <v>81</v>
      </c>
      <c r="AY1114" s="180" t="s">
        <v>199</v>
      </c>
    </row>
    <row r="1115" spans="2:51" s="13" customFormat="1" ht="10.199999999999999">
      <c r="B1115" s="172"/>
      <c r="D1115" s="163" t="s">
        <v>336</v>
      </c>
      <c r="E1115" s="173" t="s">
        <v>1</v>
      </c>
      <c r="F1115" s="174" t="s">
        <v>1276</v>
      </c>
      <c r="H1115" s="173" t="s">
        <v>1</v>
      </c>
      <c r="I1115" s="175"/>
      <c r="L1115" s="172"/>
      <c r="M1115" s="176"/>
      <c r="N1115" s="177"/>
      <c r="O1115" s="177"/>
      <c r="P1115" s="177"/>
      <c r="Q1115" s="177"/>
      <c r="R1115" s="177"/>
      <c r="S1115" s="177"/>
      <c r="T1115" s="178"/>
      <c r="AT1115" s="173" t="s">
        <v>336</v>
      </c>
      <c r="AU1115" s="173" t="s">
        <v>90</v>
      </c>
      <c r="AV1115" s="13" t="s">
        <v>88</v>
      </c>
      <c r="AW1115" s="13" t="s">
        <v>36</v>
      </c>
      <c r="AX1115" s="13" t="s">
        <v>81</v>
      </c>
      <c r="AY1115" s="173" t="s">
        <v>199</v>
      </c>
    </row>
    <row r="1116" spans="2:51" s="14" customFormat="1" ht="10.199999999999999">
      <c r="B1116" s="179"/>
      <c r="D1116" s="163" t="s">
        <v>336</v>
      </c>
      <c r="E1116" s="180" t="s">
        <v>1</v>
      </c>
      <c r="F1116" s="181" t="s">
        <v>1352</v>
      </c>
      <c r="H1116" s="182">
        <v>265.5</v>
      </c>
      <c r="I1116" s="183"/>
      <c r="L1116" s="179"/>
      <c r="M1116" s="184"/>
      <c r="N1116" s="185"/>
      <c r="O1116" s="185"/>
      <c r="P1116" s="185"/>
      <c r="Q1116" s="185"/>
      <c r="R1116" s="185"/>
      <c r="S1116" s="185"/>
      <c r="T1116" s="186"/>
      <c r="AT1116" s="180" t="s">
        <v>336</v>
      </c>
      <c r="AU1116" s="180" t="s">
        <v>90</v>
      </c>
      <c r="AV1116" s="14" t="s">
        <v>90</v>
      </c>
      <c r="AW1116" s="14" t="s">
        <v>36</v>
      </c>
      <c r="AX1116" s="14" t="s">
        <v>81</v>
      </c>
      <c r="AY1116" s="180" t="s">
        <v>199</v>
      </c>
    </row>
    <row r="1117" spans="2:51" s="13" customFormat="1" ht="10.199999999999999">
      <c r="B1117" s="172"/>
      <c r="D1117" s="163" t="s">
        <v>336</v>
      </c>
      <c r="E1117" s="173" t="s">
        <v>1</v>
      </c>
      <c r="F1117" s="174" t="s">
        <v>1353</v>
      </c>
      <c r="H1117" s="173" t="s">
        <v>1</v>
      </c>
      <c r="I1117" s="175"/>
      <c r="L1117" s="172"/>
      <c r="M1117" s="176"/>
      <c r="N1117" s="177"/>
      <c r="O1117" s="177"/>
      <c r="P1117" s="177"/>
      <c r="Q1117" s="177"/>
      <c r="R1117" s="177"/>
      <c r="S1117" s="177"/>
      <c r="T1117" s="178"/>
      <c r="AT1117" s="173" t="s">
        <v>336</v>
      </c>
      <c r="AU1117" s="173" t="s">
        <v>90</v>
      </c>
      <c r="AV1117" s="13" t="s">
        <v>88</v>
      </c>
      <c r="AW1117" s="13" t="s">
        <v>36</v>
      </c>
      <c r="AX1117" s="13" t="s">
        <v>81</v>
      </c>
      <c r="AY1117" s="173" t="s">
        <v>199</v>
      </c>
    </row>
    <row r="1118" spans="2:51" s="14" customFormat="1" ht="10.199999999999999">
      <c r="B1118" s="179"/>
      <c r="D1118" s="163" t="s">
        <v>336</v>
      </c>
      <c r="E1118" s="180" t="s">
        <v>1</v>
      </c>
      <c r="F1118" s="181" t="s">
        <v>1354</v>
      </c>
      <c r="H1118" s="182">
        <v>57.42</v>
      </c>
      <c r="I1118" s="183"/>
      <c r="L1118" s="179"/>
      <c r="M1118" s="184"/>
      <c r="N1118" s="185"/>
      <c r="O1118" s="185"/>
      <c r="P1118" s="185"/>
      <c r="Q1118" s="185"/>
      <c r="R1118" s="185"/>
      <c r="S1118" s="185"/>
      <c r="T1118" s="186"/>
      <c r="AT1118" s="180" t="s">
        <v>336</v>
      </c>
      <c r="AU1118" s="180" t="s">
        <v>90</v>
      </c>
      <c r="AV1118" s="14" t="s">
        <v>90</v>
      </c>
      <c r="AW1118" s="14" t="s">
        <v>36</v>
      </c>
      <c r="AX1118" s="14" t="s">
        <v>81</v>
      </c>
      <c r="AY1118" s="180" t="s">
        <v>199</v>
      </c>
    </row>
    <row r="1119" spans="2:51" s="14" customFormat="1" ht="10.199999999999999">
      <c r="B1119" s="179"/>
      <c r="D1119" s="163" t="s">
        <v>336</v>
      </c>
      <c r="E1119" s="180" t="s">
        <v>1</v>
      </c>
      <c r="F1119" s="181" t="s">
        <v>1355</v>
      </c>
      <c r="H1119" s="182">
        <v>155.55000000000001</v>
      </c>
      <c r="I1119" s="183"/>
      <c r="L1119" s="179"/>
      <c r="M1119" s="184"/>
      <c r="N1119" s="185"/>
      <c r="O1119" s="185"/>
      <c r="P1119" s="185"/>
      <c r="Q1119" s="185"/>
      <c r="R1119" s="185"/>
      <c r="S1119" s="185"/>
      <c r="T1119" s="186"/>
      <c r="AT1119" s="180" t="s">
        <v>336</v>
      </c>
      <c r="AU1119" s="180" t="s">
        <v>90</v>
      </c>
      <c r="AV1119" s="14" t="s">
        <v>90</v>
      </c>
      <c r="AW1119" s="14" t="s">
        <v>36</v>
      </c>
      <c r="AX1119" s="14" t="s">
        <v>81</v>
      </c>
      <c r="AY1119" s="180" t="s">
        <v>199</v>
      </c>
    </row>
    <row r="1120" spans="2:51" s="13" customFormat="1" ht="10.199999999999999">
      <c r="B1120" s="172"/>
      <c r="D1120" s="163" t="s">
        <v>336</v>
      </c>
      <c r="E1120" s="173" t="s">
        <v>1</v>
      </c>
      <c r="F1120" s="174" t="s">
        <v>1280</v>
      </c>
      <c r="H1120" s="173" t="s">
        <v>1</v>
      </c>
      <c r="I1120" s="175"/>
      <c r="L1120" s="172"/>
      <c r="M1120" s="176"/>
      <c r="N1120" s="177"/>
      <c r="O1120" s="177"/>
      <c r="P1120" s="177"/>
      <c r="Q1120" s="177"/>
      <c r="R1120" s="177"/>
      <c r="S1120" s="177"/>
      <c r="T1120" s="178"/>
      <c r="AT1120" s="173" t="s">
        <v>336</v>
      </c>
      <c r="AU1120" s="173" t="s">
        <v>90</v>
      </c>
      <c r="AV1120" s="13" t="s">
        <v>88</v>
      </c>
      <c r="AW1120" s="13" t="s">
        <v>36</v>
      </c>
      <c r="AX1120" s="13" t="s">
        <v>81</v>
      </c>
      <c r="AY1120" s="173" t="s">
        <v>199</v>
      </c>
    </row>
    <row r="1121" spans="1:65" s="14" customFormat="1" ht="10.199999999999999">
      <c r="B1121" s="179"/>
      <c r="D1121" s="163" t="s">
        <v>336</v>
      </c>
      <c r="E1121" s="180" t="s">
        <v>1</v>
      </c>
      <c r="F1121" s="181" t="s">
        <v>1356</v>
      </c>
      <c r="H1121" s="182">
        <v>38.5</v>
      </c>
      <c r="I1121" s="183"/>
      <c r="L1121" s="179"/>
      <c r="M1121" s="184"/>
      <c r="N1121" s="185"/>
      <c r="O1121" s="185"/>
      <c r="P1121" s="185"/>
      <c r="Q1121" s="185"/>
      <c r="R1121" s="185"/>
      <c r="S1121" s="185"/>
      <c r="T1121" s="186"/>
      <c r="AT1121" s="180" t="s">
        <v>336</v>
      </c>
      <c r="AU1121" s="180" t="s">
        <v>90</v>
      </c>
      <c r="AV1121" s="14" t="s">
        <v>90</v>
      </c>
      <c r="AW1121" s="14" t="s">
        <v>36</v>
      </c>
      <c r="AX1121" s="14" t="s">
        <v>81</v>
      </c>
      <c r="AY1121" s="180" t="s">
        <v>199</v>
      </c>
    </row>
    <row r="1122" spans="1:65" s="15" customFormat="1" ht="10.199999999999999">
      <c r="B1122" s="187"/>
      <c r="D1122" s="163" t="s">
        <v>336</v>
      </c>
      <c r="E1122" s="188" t="s">
        <v>1</v>
      </c>
      <c r="F1122" s="189" t="s">
        <v>339</v>
      </c>
      <c r="H1122" s="190">
        <v>1319.2750000000001</v>
      </c>
      <c r="I1122" s="191"/>
      <c r="L1122" s="187"/>
      <c r="M1122" s="192"/>
      <c r="N1122" s="193"/>
      <c r="O1122" s="193"/>
      <c r="P1122" s="193"/>
      <c r="Q1122" s="193"/>
      <c r="R1122" s="193"/>
      <c r="S1122" s="193"/>
      <c r="T1122" s="194"/>
      <c r="AT1122" s="188" t="s">
        <v>336</v>
      </c>
      <c r="AU1122" s="188" t="s">
        <v>90</v>
      </c>
      <c r="AV1122" s="15" t="s">
        <v>198</v>
      </c>
      <c r="AW1122" s="15" t="s">
        <v>36</v>
      </c>
      <c r="AX1122" s="15" t="s">
        <v>88</v>
      </c>
      <c r="AY1122" s="188" t="s">
        <v>199</v>
      </c>
    </row>
    <row r="1123" spans="1:65" s="2" customFormat="1" ht="24.15" customHeight="1">
      <c r="A1123" s="33"/>
      <c r="B1123" s="149"/>
      <c r="C1123" s="150" t="s">
        <v>1357</v>
      </c>
      <c r="D1123" s="150" t="s">
        <v>202</v>
      </c>
      <c r="E1123" s="151" t="s">
        <v>1358</v>
      </c>
      <c r="F1123" s="152" t="s">
        <v>1359</v>
      </c>
      <c r="G1123" s="153" t="s">
        <v>332</v>
      </c>
      <c r="H1123" s="154">
        <v>551.9</v>
      </c>
      <c r="I1123" s="155"/>
      <c r="J1123" s="156">
        <f>ROUND(I1123*H1123,2)</f>
        <v>0</v>
      </c>
      <c r="K1123" s="152" t="s">
        <v>333</v>
      </c>
      <c r="L1123" s="34"/>
      <c r="M1123" s="157" t="s">
        <v>1</v>
      </c>
      <c r="N1123" s="158" t="s">
        <v>46</v>
      </c>
      <c r="O1123" s="59"/>
      <c r="P1123" s="159">
        <f>O1123*H1123</f>
        <v>0</v>
      </c>
      <c r="Q1123" s="159">
        <v>0</v>
      </c>
      <c r="R1123" s="159">
        <f>Q1123*H1123</f>
        <v>0</v>
      </c>
      <c r="S1123" s="159">
        <v>0</v>
      </c>
      <c r="T1123" s="160">
        <f>S1123*H1123</f>
        <v>0</v>
      </c>
      <c r="U1123" s="33"/>
      <c r="V1123" s="33"/>
      <c r="W1123" s="33"/>
      <c r="X1123" s="33"/>
      <c r="Y1123" s="33"/>
      <c r="Z1123" s="33"/>
      <c r="AA1123" s="33"/>
      <c r="AB1123" s="33"/>
      <c r="AC1123" s="33"/>
      <c r="AD1123" s="33"/>
      <c r="AE1123" s="33"/>
      <c r="AR1123" s="161" t="s">
        <v>276</v>
      </c>
      <c r="AT1123" s="161" t="s">
        <v>202</v>
      </c>
      <c r="AU1123" s="161" t="s">
        <v>90</v>
      </c>
      <c r="AY1123" s="18" t="s">
        <v>199</v>
      </c>
      <c r="BE1123" s="162">
        <f>IF(N1123="základní",J1123,0)</f>
        <v>0</v>
      </c>
      <c r="BF1123" s="162">
        <f>IF(N1123="snížená",J1123,0)</f>
        <v>0</v>
      </c>
      <c r="BG1123" s="162">
        <f>IF(N1123="zákl. přenesená",J1123,0)</f>
        <v>0</v>
      </c>
      <c r="BH1123" s="162">
        <f>IF(N1123="sníž. přenesená",J1123,0)</f>
        <v>0</v>
      </c>
      <c r="BI1123" s="162">
        <f>IF(N1123="nulová",J1123,0)</f>
        <v>0</v>
      </c>
      <c r="BJ1123" s="18" t="s">
        <v>88</v>
      </c>
      <c r="BK1123" s="162">
        <f>ROUND(I1123*H1123,2)</f>
        <v>0</v>
      </c>
      <c r="BL1123" s="18" t="s">
        <v>276</v>
      </c>
      <c r="BM1123" s="161" t="s">
        <v>1360</v>
      </c>
    </row>
    <row r="1124" spans="1:65" s="2" customFormat="1" ht="19.2">
      <c r="A1124" s="33"/>
      <c r="B1124" s="34"/>
      <c r="C1124" s="33"/>
      <c r="D1124" s="163" t="s">
        <v>207</v>
      </c>
      <c r="E1124" s="33"/>
      <c r="F1124" s="164" t="s">
        <v>1361</v>
      </c>
      <c r="G1124" s="33"/>
      <c r="H1124" s="33"/>
      <c r="I1124" s="165"/>
      <c r="J1124" s="33"/>
      <c r="K1124" s="33"/>
      <c r="L1124" s="34"/>
      <c r="M1124" s="166"/>
      <c r="N1124" s="167"/>
      <c r="O1124" s="59"/>
      <c r="P1124" s="59"/>
      <c r="Q1124" s="59"/>
      <c r="R1124" s="59"/>
      <c r="S1124" s="59"/>
      <c r="T1124" s="60"/>
      <c r="U1124" s="33"/>
      <c r="V1124" s="33"/>
      <c r="W1124" s="33"/>
      <c r="X1124" s="33"/>
      <c r="Y1124" s="33"/>
      <c r="Z1124" s="33"/>
      <c r="AA1124" s="33"/>
      <c r="AB1124" s="33"/>
      <c r="AC1124" s="33"/>
      <c r="AD1124" s="33"/>
      <c r="AE1124" s="33"/>
      <c r="AT1124" s="18" t="s">
        <v>207</v>
      </c>
      <c r="AU1124" s="18" t="s">
        <v>90</v>
      </c>
    </row>
    <row r="1125" spans="1:65" s="13" customFormat="1" ht="10.199999999999999">
      <c r="B1125" s="172"/>
      <c r="D1125" s="163" t="s">
        <v>336</v>
      </c>
      <c r="E1125" s="173" t="s">
        <v>1</v>
      </c>
      <c r="F1125" s="174" t="s">
        <v>1271</v>
      </c>
      <c r="H1125" s="173" t="s">
        <v>1</v>
      </c>
      <c r="I1125" s="175"/>
      <c r="L1125" s="172"/>
      <c r="M1125" s="176"/>
      <c r="N1125" s="177"/>
      <c r="O1125" s="177"/>
      <c r="P1125" s="177"/>
      <c r="Q1125" s="177"/>
      <c r="R1125" s="177"/>
      <c r="S1125" s="177"/>
      <c r="T1125" s="178"/>
      <c r="AT1125" s="173" t="s">
        <v>336</v>
      </c>
      <c r="AU1125" s="173" t="s">
        <v>90</v>
      </c>
      <c r="AV1125" s="13" t="s">
        <v>88</v>
      </c>
      <c r="AW1125" s="13" t="s">
        <v>36</v>
      </c>
      <c r="AX1125" s="13" t="s">
        <v>81</v>
      </c>
      <c r="AY1125" s="173" t="s">
        <v>199</v>
      </c>
    </row>
    <row r="1126" spans="1:65" s="14" customFormat="1" ht="10.199999999999999">
      <c r="B1126" s="179"/>
      <c r="D1126" s="163" t="s">
        <v>336</v>
      </c>
      <c r="E1126" s="180" t="s">
        <v>1</v>
      </c>
      <c r="F1126" s="181" t="s">
        <v>1342</v>
      </c>
      <c r="H1126" s="182">
        <v>90</v>
      </c>
      <c r="I1126" s="183"/>
      <c r="L1126" s="179"/>
      <c r="M1126" s="184"/>
      <c r="N1126" s="185"/>
      <c r="O1126" s="185"/>
      <c r="P1126" s="185"/>
      <c r="Q1126" s="185"/>
      <c r="R1126" s="185"/>
      <c r="S1126" s="185"/>
      <c r="T1126" s="186"/>
      <c r="AT1126" s="180" t="s">
        <v>336</v>
      </c>
      <c r="AU1126" s="180" t="s">
        <v>90</v>
      </c>
      <c r="AV1126" s="14" t="s">
        <v>90</v>
      </c>
      <c r="AW1126" s="14" t="s">
        <v>36</v>
      </c>
      <c r="AX1126" s="14" t="s">
        <v>81</v>
      </c>
      <c r="AY1126" s="180" t="s">
        <v>199</v>
      </c>
    </row>
    <row r="1127" spans="1:65" s="13" customFormat="1" ht="10.199999999999999">
      <c r="B1127" s="172"/>
      <c r="D1127" s="163" t="s">
        <v>336</v>
      </c>
      <c r="E1127" s="173" t="s">
        <v>1</v>
      </c>
      <c r="F1127" s="174" t="s">
        <v>1343</v>
      </c>
      <c r="H1127" s="173" t="s">
        <v>1</v>
      </c>
      <c r="I1127" s="175"/>
      <c r="L1127" s="172"/>
      <c r="M1127" s="176"/>
      <c r="N1127" s="177"/>
      <c r="O1127" s="177"/>
      <c r="P1127" s="177"/>
      <c r="Q1127" s="177"/>
      <c r="R1127" s="177"/>
      <c r="S1127" s="177"/>
      <c r="T1127" s="178"/>
      <c r="AT1127" s="173" t="s">
        <v>336</v>
      </c>
      <c r="AU1127" s="173" t="s">
        <v>90</v>
      </c>
      <c r="AV1127" s="13" t="s">
        <v>88</v>
      </c>
      <c r="AW1127" s="13" t="s">
        <v>36</v>
      </c>
      <c r="AX1127" s="13" t="s">
        <v>81</v>
      </c>
      <c r="AY1127" s="173" t="s">
        <v>199</v>
      </c>
    </row>
    <row r="1128" spans="1:65" s="13" customFormat="1" ht="10.199999999999999">
      <c r="B1128" s="172"/>
      <c r="D1128" s="163" t="s">
        <v>336</v>
      </c>
      <c r="E1128" s="173" t="s">
        <v>1</v>
      </c>
      <c r="F1128" s="174" t="s">
        <v>52</v>
      </c>
      <c r="H1128" s="173" t="s">
        <v>1</v>
      </c>
      <c r="I1128" s="175"/>
      <c r="L1128" s="172"/>
      <c r="M1128" s="176"/>
      <c r="N1128" s="177"/>
      <c r="O1128" s="177"/>
      <c r="P1128" s="177"/>
      <c r="Q1128" s="177"/>
      <c r="R1128" s="177"/>
      <c r="S1128" s="177"/>
      <c r="T1128" s="178"/>
      <c r="AT1128" s="173" t="s">
        <v>336</v>
      </c>
      <c r="AU1128" s="173" t="s">
        <v>90</v>
      </c>
      <c r="AV1128" s="13" t="s">
        <v>88</v>
      </c>
      <c r="AW1128" s="13" t="s">
        <v>36</v>
      </c>
      <c r="AX1128" s="13" t="s">
        <v>81</v>
      </c>
      <c r="AY1128" s="173" t="s">
        <v>199</v>
      </c>
    </row>
    <row r="1129" spans="1:65" s="14" customFormat="1" ht="10.199999999999999">
      <c r="B1129" s="179"/>
      <c r="D1129" s="163" t="s">
        <v>336</v>
      </c>
      <c r="E1129" s="180" t="s">
        <v>1</v>
      </c>
      <c r="F1129" s="181" t="s">
        <v>1362</v>
      </c>
      <c r="H1129" s="182">
        <v>56</v>
      </c>
      <c r="I1129" s="183"/>
      <c r="L1129" s="179"/>
      <c r="M1129" s="184"/>
      <c r="N1129" s="185"/>
      <c r="O1129" s="185"/>
      <c r="P1129" s="185"/>
      <c r="Q1129" s="185"/>
      <c r="R1129" s="185"/>
      <c r="S1129" s="185"/>
      <c r="T1129" s="186"/>
      <c r="AT1129" s="180" t="s">
        <v>336</v>
      </c>
      <c r="AU1129" s="180" t="s">
        <v>90</v>
      </c>
      <c r="AV1129" s="14" t="s">
        <v>90</v>
      </c>
      <c r="AW1129" s="14" t="s">
        <v>36</v>
      </c>
      <c r="AX1129" s="14" t="s">
        <v>81</v>
      </c>
      <c r="AY1129" s="180" t="s">
        <v>199</v>
      </c>
    </row>
    <row r="1130" spans="1:65" s="14" customFormat="1" ht="10.199999999999999">
      <c r="B1130" s="179"/>
      <c r="D1130" s="163" t="s">
        <v>336</v>
      </c>
      <c r="E1130" s="180" t="s">
        <v>1</v>
      </c>
      <c r="F1130" s="181" t="s">
        <v>1345</v>
      </c>
      <c r="H1130" s="182">
        <v>79.2</v>
      </c>
      <c r="I1130" s="183"/>
      <c r="L1130" s="179"/>
      <c r="M1130" s="184"/>
      <c r="N1130" s="185"/>
      <c r="O1130" s="185"/>
      <c r="P1130" s="185"/>
      <c r="Q1130" s="185"/>
      <c r="R1130" s="185"/>
      <c r="S1130" s="185"/>
      <c r="T1130" s="186"/>
      <c r="AT1130" s="180" t="s">
        <v>336</v>
      </c>
      <c r="AU1130" s="180" t="s">
        <v>90</v>
      </c>
      <c r="AV1130" s="14" t="s">
        <v>90</v>
      </c>
      <c r="AW1130" s="14" t="s">
        <v>36</v>
      </c>
      <c r="AX1130" s="14" t="s">
        <v>81</v>
      </c>
      <c r="AY1130" s="180" t="s">
        <v>199</v>
      </c>
    </row>
    <row r="1131" spans="1:65" s="13" customFormat="1" ht="10.199999999999999">
      <c r="B1131" s="172"/>
      <c r="D1131" s="163" t="s">
        <v>336</v>
      </c>
      <c r="E1131" s="173" t="s">
        <v>1</v>
      </c>
      <c r="F1131" s="174" t="s">
        <v>1228</v>
      </c>
      <c r="H1131" s="173" t="s">
        <v>1</v>
      </c>
      <c r="I1131" s="175"/>
      <c r="L1131" s="172"/>
      <c r="M1131" s="176"/>
      <c r="N1131" s="177"/>
      <c r="O1131" s="177"/>
      <c r="P1131" s="177"/>
      <c r="Q1131" s="177"/>
      <c r="R1131" s="177"/>
      <c r="S1131" s="177"/>
      <c r="T1131" s="178"/>
      <c r="AT1131" s="173" t="s">
        <v>336</v>
      </c>
      <c r="AU1131" s="173" t="s">
        <v>90</v>
      </c>
      <c r="AV1131" s="13" t="s">
        <v>88</v>
      </c>
      <c r="AW1131" s="13" t="s">
        <v>36</v>
      </c>
      <c r="AX1131" s="13" t="s">
        <v>81</v>
      </c>
      <c r="AY1131" s="173" t="s">
        <v>199</v>
      </c>
    </row>
    <row r="1132" spans="1:65" s="14" customFormat="1" ht="10.199999999999999">
      <c r="B1132" s="179"/>
      <c r="D1132" s="163" t="s">
        <v>336</v>
      </c>
      <c r="E1132" s="180" t="s">
        <v>1</v>
      </c>
      <c r="F1132" s="181" t="s">
        <v>1363</v>
      </c>
      <c r="H1132" s="182">
        <v>66.400000000000006</v>
      </c>
      <c r="I1132" s="183"/>
      <c r="L1132" s="179"/>
      <c r="M1132" s="184"/>
      <c r="N1132" s="185"/>
      <c r="O1132" s="185"/>
      <c r="P1132" s="185"/>
      <c r="Q1132" s="185"/>
      <c r="R1132" s="185"/>
      <c r="S1132" s="185"/>
      <c r="T1132" s="186"/>
      <c r="AT1132" s="180" t="s">
        <v>336</v>
      </c>
      <c r="AU1132" s="180" t="s">
        <v>90</v>
      </c>
      <c r="AV1132" s="14" t="s">
        <v>90</v>
      </c>
      <c r="AW1132" s="14" t="s">
        <v>36</v>
      </c>
      <c r="AX1132" s="14" t="s">
        <v>81</v>
      </c>
      <c r="AY1132" s="180" t="s">
        <v>199</v>
      </c>
    </row>
    <row r="1133" spans="1:65" s="14" customFormat="1" ht="10.199999999999999">
      <c r="B1133" s="179"/>
      <c r="D1133" s="163" t="s">
        <v>336</v>
      </c>
      <c r="E1133" s="180" t="s">
        <v>1</v>
      </c>
      <c r="F1133" s="181" t="s">
        <v>1347</v>
      </c>
      <c r="H1133" s="182">
        <v>39.6</v>
      </c>
      <c r="I1133" s="183"/>
      <c r="L1133" s="179"/>
      <c r="M1133" s="184"/>
      <c r="N1133" s="185"/>
      <c r="O1133" s="185"/>
      <c r="P1133" s="185"/>
      <c r="Q1133" s="185"/>
      <c r="R1133" s="185"/>
      <c r="S1133" s="185"/>
      <c r="T1133" s="186"/>
      <c r="AT1133" s="180" t="s">
        <v>336</v>
      </c>
      <c r="AU1133" s="180" t="s">
        <v>90</v>
      </c>
      <c r="AV1133" s="14" t="s">
        <v>90</v>
      </c>
      <c r="AW1133" s="14" t="s">
        <v>36</v>
      </c>
      <c r="AX1133" s="14" t="s">
        <v>81</v>
      </c>
      <c r="AY1133" s="180" t="s">
        <v>199</v>
      </c>
    </row>
    <row r="1134" spans="1:65" s="13" customFormat="1" ht="10.199999999999999">
      <c r="B1134" s="172"/>
      <c r="D1134" s="163" t="s">
        <v>336</v>
      </c>
      <c r="E1134" s="173" t="s">
        <v>1</v>
      </c>
      <c r="F1134" s="174" t="s">
        <v>1348</v>
      </c>
      <c r="H1134" s="173" t="s">
        <v>1</v>
      </c>
      <c r="I1134" s="175"/>
      <c r="L1134" s="172"/>
      <c r="M1134" s="176"/>
      <c r="N1134" s="177"/>
      <c r="O1134" s="177"/>
      <c r="P1134" s="177"/>
      <c r="Q1134" s="177"/>
      <c r="R1134" s="177"/>
      <c r="S1134" s="177"/>
      <c r="T1134" s="178"/>
      <c r="AT1134" s="173" t="s">
        <v>336</v>
      </c>
      <c r="AU1134" s="173" t="s">
        <v>90</v>
      </c>
      <c r="AV1134" s="13" t="s">
        <v>88</v>
      </c>
      <c r="AW1134" s="13" t="s">
        <v>36</v>
      </c>
      <c r="AX1134" s="13" t="s">
        <v>81</v>
      </c>
      <c r="AY1134" s="173" t="s">
        <v>199</v>
      </c>
    </row>
    <row r="1135" spans="1:65" s="13" customFormat="1" ht="10.199999999999999">
      <c r="B1135" s="172"/>
      <c r="D1135" s="163" t="s">
        <v>336</v>
      </c>
      <c r="E1135" s="173" t="s">
        <v>1</v>
      </c>
      <c r="F1135" s="174" t="s">
        <v>52</v>
      </c>
      <c r="H1135" s="173" t="s">
        <v>1</v>
      </c>
      <c r="I1135" s="175"/>
      <c r="L1135" s="172"/>
      <c r="M1135" s="176"/>
      <c r="N1135" s="177"/>
      <c r="O1135" s="177"/>
      <c r="P1135" s="177"/>
      <c r="Q1135" s="177"/>
      <c r="R1135" s="177"/>
      <c r="S1135" s="177"/>
      <c r="T1135" s="178"/>
      <c r="AT1135" s="173" t="s">
        <v>336</v>
      </c>
      <c r="AU1135" s="173" t="s">
        <v>90</v>
      </c>
      <c r="AV1135" s="13" t="s">
        <v>88</v>
      </c>
      <c r="AW1135" s="13" t="s">
        <v>36</v>
      </c>
      <c r="AX1135" s="13" t="s">
        <v>81</v>
      </c>
      <c r="AY1135" s="173" t="s">
        <v>199</v>
      </c>
    </row>
    <row r="1136" spans="1:65" s="14" customFormat="1" ht="10.199999999999999">
      <c r="B1136" s="179"/>
      <c r="D1136" s="163" t="s">
        <v>336</v>
      </c>
      <c r="E1136" s="180" t="s">
        <v>1</v>
      </c>
      <c r="F1136" s="181" t="s">
        <v>1349</v>
      </c>
      <c r="H1136" s="182">
        <v>66.33</v>
      </c>
      <c r="I1136" s="183"/>
      <c r="L1136" s="179"/>
      <c r="M1136" s="184"/>
      <c r="N1136" s="185"/>
      <c r="O1136" s="185"/>
      <c r="P1136" s="185"/>
      <c r="Q1136" s="185"/>
      <c r="R1136" s="185"/>
      <c r="S1136" s="185"/>
      <c r="T1136" s="186"/>
      <c r="AT1136" s="180" t="s">
        <v>336</v>
      </c>
      <c r="AU1136" s="180" t="s">
        <v>90</v>
      </c>
      <c r="AV1136" s="14" t="s">
        <v>90</v>
      </c>
      <c r="AW1136" s="14" t="s">
        <v>36</v>
      </c>
      <c r="AX1136" s="14" t="s">
        <v>81</v>
      </c>
      <c r="AY1136" s="180" t="s">
        <v>199</v>
      </c>
    </row>
    <row r="1137" spans="1:65" s="13" customFormat="1" ht="10.199999999999999">
      <c r="B1137" s="172"/>
      <c r="D1137" s="163" t="s">
        <v>336</v>
      </c>
      <c r="E1137" s="173" t="s">
        <v>1</v>
      </c>
      <c r="F1137" s="174" t="s">
        <v>1228</v>
      </c>
      <c r="H1137" s="173" t="s">
        <v>1</v>
      </c>
      <c r="I1137" s="175"/>
      <c r="L1137" s="172"/>
      <c r="M1137" s="176"/>
      <c r="N1137" s="177"/>
      <c r="O1137" s="177"/>
      <c r="P1137" s="177"/>
      <c r="Q1137" s="177"/>
      <c r="R1137" s="177"/>
      <c r="S1137" s="177"/>
      <c r="T1137" s="178"/>
      <c r="AT1137" s="173" t="s">
        <v>336</v>
      </c>
      <c r="AU1137" s="173" t="s">
        <v>90</v>
      </c>
      <c r="AV1137" s="13" t="s">
        <v>88</v>
      </c>
      <c r="AW1137" s="13" t="s">
        <v>36</v>
      </c>
      <c r="AX1137" s="13" t="s">
        <v>81</v>
      </c>
      <c r="AY1137" s="173" t="s">
        <v>199</v>
      </c>
    </row>
    <row r="1138" spans="1:65" s="14" customFormat="1" ht="10.199999999999999">
      <c r="B1138" s="179"/>
      <c r="D1138" s="163" t="s">
        <v>336</v>
      </c>
      <c r="E1138" s="180" t="s">
        <v>1</v>
      </c>
      <c r="F1138" s="181" t="s">
        <v>1364</v>
      </c>
      <c r="H1138" s="182">
        <v>9</v>
      </c>
      <c r="I1138" s="183"/>
      <c r="L1138" s="179"/>
      <c r="M1138" s="184"/>
      <c r="N1138" s="185"/>
      <c r="O1138" s="185"/>
      <c r="P1138" s="185"/>
      <c r="Q1138" s="185"/>
      <c r="R1138" s="185"/>
      <c r="S1138" s="185"/>
      <c r="T1138" s="186"/>
      <c r="AT1138" s="180" t="s">
        <v>336</v>
      </c>
      <c r="AU1138" s="180" t="s">
        <v>90</v>
      </c>
      <c r="AV1138" s="14" t="s">
        <v>90</v>
      </c>
      <c r="AW1138" s="14" t="s">
        <v>36</v>
      </c>
      <c r="AX1138" s="14" t="s">
        <v>81</v>
      </c>
      <c r="AY1138" s="180" t="s">
        <v>199</v>
      </c>
    </row>
    <row r="1139" spans="1:65" s="14" customFormat="1" ht="10.199999999999999">
      <c r="B1139" s="179"/>
      <c r="D1139" s="163" t="s">
        <v>336</v>
      </c>
      <c r="E1139" s="180" t="s">
        <v>1</v>
      </c>
      <c r="F1139" s="181" t="s">
        <v>1351</v>
      </c>
      <c r="H1139" s="182">
        <v>18</v>
      </c>
      <c r="I1139" s="183"/>
      <c r="L1139" s="179"/>
      <c r="M1139" s="184"/>
      <c r="N1139" s="185"/>
      <c r="O1139" s="185"/>
      <c r="P1139" s="185"/>
      <c r="Q1139" s="185"/>
      <c r="R1139" s="185"/>
      <c r="S1139" s="185"/>
      <c r="T1139" s="186"/>
      <c r="AT1139" s="180" t="s">
        <v>336</v>
      </c>
      <c r="AU1139" s="180" t="s">
        <v>90</v>
      </c>
      <c r="AV1139" s="14" t="s">
        <v>90</v>
      </c>
      <c r="AW1139" s="14" t="s">
        <v>36</v>
      </c>
      <c r="AX1139" s="14" t="s">
        <v>81</v>
      </c>
      <c r="AY1139" s="180" t="s">
        <v>199</v>
      </c>
    </row>
    <row r="1140" spans="1:65" s="13" customFormat="1" ht="10.199999999999999">
      <c r="B1140" s="172"/>
      <c r="D1140" s="163" t="s">
        <v>336</v>
      </c>
      <c r="E1140" s="173" t="s">
        <v>1</v>
      </c>
      <c r="F1140" s="174" t="s">
        <v>1353</v>
      </c>
      <c r="H1140" s="173" t="s">
        <v>1</v>
      </c>
      <c r="I1140" s="175"/>
      <c r="L1140" s="172"/>
      <c r="M1140" s="176"/>
      <c r="N1140" s="177"/>
      <c r="O1140" s="177"/>
      <c r="P1140" s="177"/>
      <c r="Q1140" s="177"/>
      <c r="R1140" s="177"/>
      <c r="S1140" s="177"/>
      <c r="T1140" s="178"/>
      <c r="AT1140" s="173" t="s">
        <v>336</v>
      </c>
      <c r="AU1140" s="173" t="s">
        <v>90</v>
      </c>
      <c r="AV1140" s="13" t="s">
        <v>88</v>
      </c>
      <c r="AW1140" s="13" t="s">
        <v>36</v>
      </c>
      <c r="AX1140" s="13" t="s">
        <v>81</v>
      </c>
      <c r="AY1140" s="173" t="s">
        <v>199</v>
      </c>
    </row>
    <row r="1141" spans="1:65" s="14" customFormat="1" ht="10.199999999999999">
      <c r="B1141" s="179"/>
      <c r="D1141" s="163" t="s">
        <v>336</v>
      </c>
      <c r="E1141" s="180" t="s">
        <v>1</v>
      </c>
      <c r="F1141" s="181" t="s">
        <v>1354</v>
      </c>
      <c r="H1141" s="182">
        <v>57.42</v>
      </c>
      <c r="I1141" s="183"/>
      <c r="L1141" s="179"/>
      <c r="M1141" s="184"/>
      <c r="N1141" s="185"/>
      <c r="O1141" s="185"/>
      <c r="P1141" s="185"/>
      <c r="Q1141" s="185"/>
      <c r="R1141" s="185"/>
      <c r="S1141" s="185"/>
      <c r="T1141" s="186"/>
      <c r="AT1141" s="180" t="s">
        <v>336</v>
      </c>
      <c r="AU1141" s="180" t="s">
        <v>90</v>
      </c>
      <c r="AV1141" s="14" t="s">
        <v>90</v>
      </c>
      <c r="AW1141" s="14" t="s">
        <v>36</v>
      </c>
      <c r="AX1141" s="14" t="s">
        <v>81</v>
      </c>
      <c r="AY1141" s="180" t="s">
        <v>199</v>
      </c>
    </row>
    <row r="1142" spans="1:65" s="14" customFormat="1" ht="10.199999999999999">
      <c r="B1142" s="179"/>
      <c r="D1142" s="163" t="s">
        <v>336</v>
      </c>
      <c r="E1142" s="180" t="s">
        <v>1</v>
      </c>
      <c r="F1142" s="181" t="s">
        <v>1365</v>
      </c>
      <c r="H1142" s="182">
        <v>31.45</v>
      </c>
      <c r="I1142" s="183"/>
      <c r="L1142" s="179"/>
      <c r="M1142" s="184"/>
      <c r="N1142" s="185"/>
      <c r="O1142" s="185"/>
      <c r="P1142" s="185"/>
      <c r="Q1142" s="185"/>
      <c r="R1142" s="185"/>
      <c r="S1142" s="185"/>
      <c r="T1142" s="186"/>
      <c r="AT1142" s="180" t="s">
        <v>336</v>
      </c>
      <c r="AU1142" s="180" t="s">
        <v>90</v>
      </c>
      <c r="AV1142" s="14" t="s">
        <v>90</v>
      </c>
      <c r="AW1142" s="14" t="s">
        <v>36</v>
      </c>
      <c r="AX1142" s="14" t="s">
        <v>81</v>
      </c>
      <c r="AY1142" s="180" t="s">
        <v>199</v>
      </c>
    </row>
    <row r="1143" spans="1:65" s="13" customFormat="1" ht="10.199999999999999">
      <c r="B1143" s="172"/>
      <c r="D1143" s="163" t="s">
        <v>336</v>
      </c>
      <c r="E1143" s="173" t="s">
        <v>1</v>
      </c>
      <c r="F1143" s="174" t="s">
        <v>1280</v>
      </c>
      <c r="H1143" s="173" t="s">
        <v>1</v>
      </c>
      <c r="I1143" s="175"/>
      <c r="L1143" s="172"/>
      <c r="M1143" s="176"/>
      <c r="N1143" s="177"/>
      <c r="O1143" s="177"/>
      <c r="P1143" s="177"/>
      <c r="Q1143" s="177"/>
      <c r="R1143" s="177"/>
      <c r="S1143" s="177"/>
      <c r="T1143" s="178"/>
      <c r="AT1143" s="173" t="s">
        <v>336</v>
      </c>
      <c r="AU1143" s="173" t="s">
        <v>90</v>
      </c>
      <c r="AV1143" s="13" t="s">
        <v>88</v>
      </c>
      <c r="AW1143" s="13" t="s">
        <v>36</v>
      </c>
      <c r="AX1143" s="13" t="s">
        <v>81</v>
      </c>
      <c r="AY1143" s="173" t="s">
        <v>199</v>
      </c>
    </row>
    <row r="1144" spans="1:65" s="14" customFormat="1" ht="10.199999999999999">
      <c r="B1144" s="179"/>
      <c r="D1144" s="163" t="s">
        <v>336</v>
      </c>
      <c r="E1144" s="180" t="s">
        <v>1</v>
      </c>
      <c r="F1144" s="181" t="s">
        <v>1356</v>
      </c>
      <c r="H1144" s="182">
        <v>38.5</v>
      </c>
      <c r="I1144" s="183"/>
      <c r="L1144" s="179"/>
      <c r="M1144" s="184"/>
      <c r="N1144" s="185"/>
      <c r="O1144" s="185"/>
      <c r="P1144" s="185"/>
      <c r="Q1144" s="185"/>
      <c r="R1144" s="185"/>
      <c r="S1144" s="185"/>
      <c r="T1144" s="186"/>
      <c r="AT1144" s="180" t="s">
        <v>336</v>
      </c>
      <c r="AU1144" s="180" t="s">
        <v>90</v>
      </c>
      <c r="AV1144" s="14" t="s">
        <v>90</v>
      </c>
      <c r="AW1144" s="14" t="s">
        <v>36</v>
      </c>
      <c r="AX1144" s="14" t="s">
        <v>81</v>
      </c>
      <c r="AY1144" s="180" t="s">
        <v>199</v>
      </c>
    </row>
    <row r="1145" spans="1:65" s="15" customFormat="1" ht="10.199999999999999">
      <c r="B1145" s="187"/>
      <c r="D1145" s="163" t="s">
        <v>336</v>
      </c>
      <c r="E1145" s="188" t="s">
        <v>1</v>
      </c>
      <c r="F1145" s="189" t="s">
        <v>339</v>
      </c>
      <c r="H1145" s="190">
        <v>551.9</v>
      </c>
      <c r="I1145" s="191"/>
      <c r="L1145" s="187"/>
      <c r="M1145" s="192"/>
      <c r="N1145" s="193"/>
      <c r="O1145" s="193"/>
      <c r="P1145" s="193"/>
      <c r="Q1145" s="193"/>
      <c r="R1145" s="193"/>
      <c r="S1145" s="193"/>
      <c r="T1145" s="194"/>
      <c r="AT1145" s="188" t="s">
        <v>336</v>
      </c>
      <c r="AU1145" s="188" t="s">
        <v>90</v>
      </c>
      <c r="AV1145" s="15" t="s">
        <v>198</v>
      </c>
      <c r="AW1145" s="15" t="s">
        <v>36</v>
      </c>
      <c r="AX1145" s="15" t="s">
        <v>88</v>
      </c>
      <c r="AY1145" s="188" t="s">
        <v>199</v>
      </c>
    </row>
    <row r="1146" spans="1:65" s="2" customFormat="1" ht="24.15" customHeight="1">
      <c r="A1146" s="33"/>
      <c r="B1146" s="149"/>
      <c r="C1146" s="150" t="s">
        <v>1366</v>
      </c>
      <c r="D1146" s="150" t="s">
        <v>202</v>
      </c>
      <c r="E1146" s="151" t="s">
        <v>1367</v>
      </c>
      <c r="F1146" s="152" t="s">
        <v>1368</v>
      </c>
      <c r="G1146" s="153" t="s">
        <v>376</v>
      </c>
      <c r="H1146" s="154">
        <v>79.900000000000006</v>
      </c>
      <c r="I1146" s="155"/>
      <c r="J1146" s="156">
        <f>ROUND(I1146*H1146,2)</f>
        <v>0</v>
      </c>
      <c r="K1146" s="152" t="s">
        <v>333</v>
      </c>
      <c r="L1146" s="34"/>
      <c r="M1146" s="157" t="s">
        <v>1</v>
      </c>
      <c r="N1146" s="158" t="s">
        <v>46</v>
      </c>
      <c r="O1146" s="59"/>
      <c r="P1146" s="159">
        <f>O1146*H1146</f>
        <v>0</v>
      </c>
      <c r="Q1146" s="159">
        <v>0</v>
      </c>
      <c r="R1146" s="159">
        <f>Q1146*H1146</f>
        <v>0</v>
      </c>
      <c r="S1146" s="159">
        <v>1.1469999999999999E-2</v>
      </c>
      <c r="T1146" s="160">
        <f>S1146*H1146</f>
        <v>0.91645299999999996</v>
      </c>
      <c r="U1146" s="33"/>
      <c r="V1146" s="33"/>
      <c r="W1146" s="33"/>
      <c r="X1146" s="33"/>
      <c r="Y1146" s="33"/>
      <c r="Z1146" s="33"/>
      <c r="AA1146" s="33"/>
      <c r="AB1146" s="33"/>
      <c r="AC1146" s="33"/>
      <c r="AD1146" s="33"/>
      <c r="AE1146" s="33"/>
      <c r="AR1146" s="161" t="s">
        <v>276</v>
      </c>
      <c r="AT1146" s="161" t="s">
        <v>202</v>
      </c>
      <c r="AU1146" s="161" t="s">
        <v>90</v>
      </c>
      <c r="AY1146" s="18" t="s">
        <v>199</v>
      </c>
      <c r="BE1146" s="162">
        <f>IF(N1146="základní",J1146,0)</f>
        <v>0</v>
      </c>
      <c r="BF1146" s="162">
        <f>IF(N1146="snížená",J1146,0)</f>
        <v>0</v>
      </c>
      <c r="BG1146" s="162">
        <f>IF(N1146="zákl. přenesená",J1146,0)</f>
        <v>0</v>
      </c>
      <c r="BH1146" s="162">
        <f>IF(N1146="sníž. přenesená",J1146,0)</f>
        <v>0</v>
      </c>
      <c r="BI1146" s="162">
        <f>IF(N1146="nulová",J1146,0)</f>
        <v>0</v>
      </c>
      <c r="BJ1146" s="18" t="s">
        <v>88</v>
      </c>
      <c r="BK1146" s="162">
        <f>ROUND(I1146*H1146,2)</f>
        <v>0</v>
      </c>
      <c r="BL1146" s="18" t="s">
        <v>276</v>
      </c>
      <c r="BM1146" s="161" t="s">
        <v>1369</v>
      </c>
    </row>
    <row r="1147" spans="1:65" s="2" customFormat="1" ht="19.2">
      <c r="A1147" s="33"/>
      <c r="B1147" s="34"/>
      <c r="C1147" s="33"/>
      <c r="D1147" s="163" t="s">
        <v>207</v>
      </c>
      <c r="E1147" s="33"/>
      <c r="F1147" s="164" t="s">
        <v>1370</v>
      </c>
      <c r="G1147" s="33"/>
      <c r="H1147" s="33"/>
      <c r="I1147" s="165"/>
      <c r="J1147" s="33"/>
      <c r="K1147" s="33"/>
      <c r="L1147" s="34"/>
      <c r="M1147" s="166"/>
      <c r="N1147" s="167"/>
      <c r="O1147" s="59"/>
      <c r="P1147" s="59"/>
      <c r="Q1147" s="59"/>
      <c r="R1147" s="59"/>
      <c r="S1147" s="59"/>
      <c r="T1147" s="60"/>
      <c r="U1147" s="33"/>
      <c r="V1147" s="33"/>
      <c r="W1147" s="33"/>
      <c r="X1147" s="33"/>
      <c r="Y1147" s="33"/>
      <c r="Z1147" s="33"/>
      <c r="AA1147" s="33"/>
      <c r="AB1147" s="33"/>
      <c r="AC1147" s="33"/>
      <c r="AD1147" s="33"/>
      <c r="AE1147" s="33"/>
      <c r="AT1147" s="18" t="s">
        <v>207</v>
      </c>
      <c r="AU1147" s="18" t="s">
        <v>90</v>
      </c>
    </row>
    <row r="1148" spans="1:65" s="13" customFormat="1" ht="10.199999999999999">
      <c r="B1148" s="172"/>
      <c r="D1148" s="163" t="s">
        <v>336</v>
      </c>
      <c r="E1148" s="173" t="s">
        <v>1</v>
      </c>
      <c r="F1148" s="174" t="s">
        <v>1271</v>
      </c>
      <c r="H1148" s="173" t="s">
        <v>1</v>
      </c>
      <c r="I1148" s="175"/>
      <c r="L1148" s="172"/>
      <c r="M1148" s="176"/>
      <c r="N1148" s="177"/>
      <c r="O1148" s="177"/>
      <c r="P1148" s="177"/>
      <c r="Q1148" s="177"/>
      <c r="R1148" s="177"/>
      <c r="S1148" s="177"/>
      <c r="T1148" s="178"/>
      <c r="AT1148" s="173" t="s">
        <v>336</v>
      </c>
      <c r="AU1148" s="173" t="s">
        <v>90</v>
      </c>
      <c r="AV1148" s="13" t="s">
        <v>88</v>
      </c>
      <c r="AW1148" s="13" t="s">
        <v>36</v>
      </c>
      <c r="AX1148" s="13" t="s">
        <v>81</v>
      </c>
      <c r="AY1148" s="173" t="s">
        <v>199</v>
      </c>
    </row>
    <row r="1149" spans="1:65" s="14" customFormat="1" ht="10.199999999999999">
      <c r="B1149" s="179"/>
      <c r="D1149" s="163" t="s">
        <v>336</v>
      </c>
      <c r="E1149" s="180" t="s">
        <v>1</v>
      </c>
      <c r="F1149" s="181" t="s">
        <v>222</v>
      </c>
      <c r="H1149" s="182">
        <v>5</v>
      </c>
      <c r="I1149" s="183"/>
      <c r="L1149" s="179"/>
      <c r="M1149" s="184"/>
      <c r="N1149" s="185"/>
      <c r="O1149" s="185"/>
      <c r="P1149" s="185"/>
      <c r="Q1149" s="185"/>
      <c r="R1149" s="185"/>
      <c r="S1149" s="185"/>
      <c r="T1149" s="186"/>
      <c r="AT1149" s="180" t="s">
        <v>336</v>
      </c>
      <c r="AU1149" s="180" t="s">
        <v>90</v>
      </c>
      <c r="AV1149" s="14" t="s">
        <v>90</v>
      </c>
      <c r="AW1149" s="14" t="s">
        <v>36</v>
      </c>
      <c r="AX1149" s="14" t="s">
        <v>81</v>
      </c>
      <c r="AY1149" s="180" t="s">
        <v>199</v>
      </c>
    </row>
    <row r="1150" spans="1:65" s="13" customFormat="1" ht="10.199999999999999">
      <c r="B1150" s="172"/>
      <c r="D1150" s="163" t="s">
        <v>336</v>
      </c>
      <c r="E1150" s="173" t="s">
        <v>1</v>
      </c>
      <c r="F1150" s="174" t="s">
        <v>1343</v>
      </c>
      <c r="H1150" s="173" t="s">
        <v>1</v>
      </c>
      <c r="I1150" s="175"/>
      <c r="L1150" s="172"/>
      <c r="M1150" s="176"/>
      <c r="N1150" s="177"/>
      <c r="O1150" s="177"/>
      <c r="P1150" s="177"/>
      <c r="Q1150" s="177"/>
      <c r="R1150" s="177"/>
      <c r="S1150" s="177"/>
      <c r="T1150" s="178"/>
      <c r="AT1150" s="173" t="s">
        <v>336</v>
      </c>
      <c r="AU1150" s="173" t="s">
        <v>90</v>
      </c>
      <c r="AV1150" s="13" t="s">
        <v>88</v>
      </c>
      <c r="AW1150" s="13" t="s">
        <v>36</v>
      </c>
      <c r="AX1150" s="13" t="s">
        <v>81</v>
      </c>
      <c r="AY1150" s="173" t="s">
        <v>199</v>
      </c>
    </row>
    <row r="1151" spans="1:65" s="13" customFormat="1" ht="10.199999999999999">
      <c r="B1151" s="172"/>
      <c r="D1151" s="163" t="s">
        <v>336</v>
      </c>
      <c r="E1151" s="173" t="s">
        <v>1</v>
      </c>
      <c r="F1151" s="174" t="s">
        <v>52</v>
      </c>
      <c r="H1151" s="173" t="s">
        <v>1</v>
      </c>
      <c r="I1151" s="175"/>
      <c r="L1151" s="172"/>
      <c r="M1151" s="176"/>
      <c r="N1151" s="177"/>
      <c r="O1151" s="177"/>
      <c r="P1151" s="177"/>
      <c r="Q1151" s="177"/>
      <c r="R1151" s="177"/>
      <c r="S1151" s="177"/>
      <c r="T1151" s="178"/>
      <c r="AT1151" s="173" t="s">
        <v>336</v>
      </c>
      <c r="AU1151" s="173" t="s">
        <v>90</v>
      </c>
      <c r="AV1151" s="13" t="s">
        <v>88</v>
      </c>
      <c r="AW1151" s="13" t="s">
        <v>36</v>
      </c>
      <c r="AX1151" s="13" t="s">
        <v>81</v>
      </c>
      <c r="AY1151" s="173" t="s">
        <v>199</v>
      </c>
    </row>
    <row r="1152" spans="1:65" s="14" customFormat="1" ht="10.199999999999999">
      <c r="B1152" s="179"/>
      <c r="D1152" s="163" t="s">
        <v>336</v>
      </c>
      <c r="E1152" s="180" t="s">
        <v>1</v>
      </c>
      <c r="F1152" s="181" t="s">
        <v>1371</v>
      </c>
      <c r="H1152" s="182">
        <v>36.799999999999997</v>
      </c>
      <c r="I1152" s="183"/>
      <c r="L1152" s="179"/>
      <c r="M1152" s="184"/>
      <c r="N1152" s="185"/>
      <c r="O1152" s="185"/>
      <c r="P1152" s="185"/>
      <c r="Q1152" s="185"/>
      <c r="R1152" s="185"/>
      <c r="S1152" s="185"/>
      <c r="T1152" s="186"/>
      <c r="AT1152" s="180" t="s">
        <v>336</v>
      </c>
      <c r="AU1152" s="180" t="s">
        <v>90</v>
      </c>
      <c r="AV1152" s="14" t="s">
        <v>90</v>
      </c>
      <c r="AW1152" s="14" t="s">
        <v>36</v>
      </c>
      <c r="AX1152" s="14" t="s">
        <v>81</v>
      </c>
      <c r="AY1152" s="180" t="s">
        <v>199</v>
      </c>
    </row>
    <row r="1153" spans="1:65" s="13" customFormat="1" ht="10.199999999999999">
      <c r="B1153" s="172"/>
      <c r="D1153" s="163" t="s">
        <v>336</v>
      </c>
      <c r="E1153" s="173" t="s">
        <v>1</v>
      </c>
      <c r="F1153" s="174" t="s">
        <v>1348</v>
      </c>
      <c r="H1153" s="173" t="s">
        <v>1</v>
      </c>
      <c r="I1153" s="175"/>
      <c r="L1153" s="172"/>
      <c r="M1153" s="176"/>
      <c r="N1153" s="177"/>
      <c r="O1153" s="177"/>
      <c r="P1153" s="177"/>
      <c r="Q1153" s="177"/>
      <c r="R1153" s="177"/>
      <c r="S1153" s="177"/>
      <c r="T1153" s="178"/>
      <c r="AT1153" s="173" t="s">
        <v>336</v>
      </c>
      <c r="AU1153" s="173" t="s">
        <v>90</v>
      </c>
      <c r="AV1153" s="13" t="s">
        <v>88</v>
      </c>
      <c r="AW1153" s="13" t="s">
        <v>36</v>
      </c>
      <c r="AX1153" s="13" t="s">
        <v>81</v>
      </c>
      <c r="AY1153" s="173" t="s">
        <v>199</v>
      </c>
    </row>
    <row r="1154" spans="1:65" s="14" customFormat="1" ht="10.199999999999999">
      <c r="B1154" s="179"/>
      <c r="D1154" s="163" t="s">
        <v>336</v>
      </c>
      <c r="E1154" s="180" t="s">
        <v>1</v>
      </c>
      <c r="F1154" s="181" t="s">
        <v>1372</v>
      </c>
      <c r="H1154" s="182">
        <v>6.7</v>
      </c>
      <c r="I1154" s="183"/>
      <c r="L1154" s="179"/>
      <c r="M1154" s="184"/>
      <c r="N1154" s="185"/>
      <c r="O1154" s="185"/>
      <c r="P1154" s="185"/>
      <c r="Q1154" s="185"/>
      <c r="R1154" s="185"/>
      <c r="S1154" s="185"/>
      <c r="T1154" s="186"/>
      <c r="AT1154" s="180" t="s">
        <v>336</v>
      </c>
      <c r="AU1154" s="180" t="s">
        <v>90</v>
      </c>
      <c r="AV1154" s="14" t="s">
        <v>90</v>
      </c>
      <c r="AW1154" s="14" t="s">
        <v>36</v>
      </c>
      <c r="AX1154" s="14" t="s">
        <v>81</v>
      </c>
      <c r="AY1154" s="180" t="s">
        <v>199</v>
      </c>
    </row>
    <row r="1155" spans="1:65" s="13" customFormat="1" ht="10.199999999999999">
      <c r="B1155" s="172"/>
      <c r="D1155" s="163" t="s">
        <v>336</v>
      </c>
      <c r="E1155" s="173" t="s">
        <v>1</v>
      </c>
      <c r="F1155" s="174" t="s">
        <v>1276</v>
      </c>
      <c r="H1155" s="173" t="s">
        <v>1</v>
      </c>
      <c r="I1155" s="175"/>
      <c r="L1155" s="172"/>
      <c r="M1155" s="176"/>
      <c r="N1155" s="177"/>
      <c r="O1155" s="177"/>
      <c r="P1155" s="177"/>
      <c r="Q1155" s="177"/>
      <c r="R1155" s="177"/>
      <c r="S1155" s="177"/>
      <c r="T1155" s="178"/>
      <c r="AT1155" s="173" t="s">
        <v>336</v>
      </c>
      <c r="AU1155" s="173" t="s">
        <v>90</v>
      </c>
      <c r="AV1155" s="13" t="s">
        <v>88</v>
      </c>
      <c r="AW1155" s="13" t="s">
        <v>36</v>
      </c>
      <c r="AX1155" s="13" t="s">
        <v>81</v>
      </c>
      <c r="AY1155" s="173" t="s">
        <v>199</v>
      </c>
    </row>
    <row r="1156" spans="1:65" s="14" customFormat="1" ht="10.199999999999999">
      <c r="B1156" s="179"/>
      <c r="D1156" s="163" t="s">
        <v>336</v>
      </c>
      <c r="E1156" s="180" t="s">
        <v>1</v>
      </c>
      <c r="F1156" s="181" t="s">
        <v>8</v>
      </c>
      <c r="H1156" s="182">
        <v>15</v>
      </c>
      <c r="I1156" s="183"/>
      <c r="L1156" s="179"/>
      <c r="M1156" s="184"/>
      <c r="N1156" s="185"/>
      <c r="O1156" s="185"/>
      <c r="P1156" s="185"/>
      <c r="Q1156" s="185"/>
      <c r="R1156" s="185"/>
      <c r="S1156" s="185"/>
      <c r="T1156" s="186"/>
      <c r="AT1156" s="180" t="s">
        <v>336</v>
      </c>
      <c r="AU1156" s="180" t="s">
        <v>90</v>
      </c>
      <c r="AV1156" s="14" t="s">
        <v>90</v>
      </c>
      <c r="AW1156" s="14" t="s">
        <v>36</v>
      </c>
      <c r="AX1156" s="14" t="s">
        <v>81</v>
      </c>
      <c r="AY1156" s="180" t="s">
        <v>199</v>
      </c>
    </row>
    <row r="1157" spans="1:65" s="13" customFormat="1" ht="10.199999999999999">
      <c r="B1157" s="172"/>
      <c r="D1157" s="163" t="s">
        <v>336</v>
      </c>
      <c r="E1157" s="173" t="s">
        <v>1</v>
      </c>
      <c r="F1157" s="174" t="s">
        <v>1353</v>
      </c>
      <c r="H1157" s="173" t="s">
        <v>1</v>
      </c>
      <c r="I1157" s="175"/>
      <c r="L1157" s="172"/>
      <c r="M1157" s="176"/>
      <c r="N1157" s="177"/>
      <c r="O1157" s="177"/>
      <c r="P1157" s="177"/>
      <c r="Q1157" s="177"/>
      <c r="R1157" s="177"/>
      <c r="S1157" s="177"/>
      <c r="T1157" s="178"/>
      <c r="AT1157" s="173" t="s">
        <v>336</v>
      </c>
      <c r="AU1157" s="173" t="s">
        <v>90</v>
      </c>
      <c r="AV1157" s="13" t="s">
        <v>88</v>
      </c>
      <c r="AW1157" s="13" t="s">
        <v>36</v>
      </c>
      <c r="AX1157" s="13" t="s">
        <v>81</v>
      </c>
      <c r="AY1157" s="173" t="s">
        <v>199</v>
      </c>
    </row>
    <row r="1158" spans="1:65" s="14" customFormat="1" ht="10.199999999999999">
      <c r="B1158" s="179"/>
      <c r="D1158" s="163" t="s">
        <v>336</v>
      </c>
      <c r="E1158" s="180" t="s">
        <v>1</v>
      </c>
      <c r="F1158" s="181" t="s">
        <v>1373</v>
      </c>
      <c r="H1158" s="182">
        <v>11.4</v>
      </c>
      <c r="I1158" s="183"/>
      <c r="L1158" s="179"/>
      <c r="M1158" s="184"/>
      <c r="N1158" s="185"/>
      <c r="O1158" s="185"/>
      <c r="P1158" s="185"/>
      <c r="Q1158" s="185"/>
      <c r="R1158" s="185"/>
      <c r="S1158" s="185"/>
      <c r="T1158" s="186"/>
      <c r="AT1158" s="180" t="s">
        <v>336</v>
      </c>
      <c r="AU1158" s="180" t="s">
        <v>90</v>
      </c>
      <c r="AV1158" s="14" t="s">
        <v>90</v>
      </c>
      <c r="AW1158" s="14" t="s">
        <v>36</v>
      </c>
      <c r="AX1158" s="14" t="s">
        <v>81</v>
      </c>
      <c r="AY1158" s="180" t="s">
        <v>199</v>
      </c>
    </row>
    <row r="1159" spans="1:65" s="13" customFormat="1" ht="10.199999999999999">
      <c r="B1159" s="172"/>
      <c r="D1159" s="163" t="s">
        <v>336</v>
      </c>
      <c r="E1159" s="173" t="s">
        <v>1</v>
      </c>
      <c r="F1159" s="174" t="s">
        <v>1280</v>
      </c>
      <c r="H1159" s="173" t="s">
        <v>1</v>
      </c>
      <c r="I1159" s="175"/>
      <c r="L1159" s="172"/>
      <c r="M1159" s="176"/>
      <c r="N1159" s="177"/>
      <c r="O1159" s="177"/>
      <c r="P1159" s="177"/>
      <c r="Q1159" s="177"/>
      <c r="R1159" s="177"/>
      <c r="S1159" s="177"/>
      <c r="T1159" s="178"/>
      <c r="AT1159" s="173" t="s">
        <v>336</v>
      </c>
      <c r="AU1159" s="173" t="s">
        <v>90</v>
      </c>
      <c r="AV1159" s="13" t="s">
        <v>88</v>
      </c>
      <c r="AW1159" s="13" t="s">
        <v>36</v>
      </c>
      <c r="AX1159" s="13" t="s">
        <v>81</v>
      </c>
      <c r="AY1159" s="173" t="s">
        <v>199</v>
      </c>
    </row>
    <row r="1160" spans="1:65" s="14" customFormat="1" ht="10.199999999999999">
      <c r="B1160" s="179"/>
      <c r="D1160" s="163" t="s">
        <v>336</v>
      </c>
      <c r="E1160" s="180" t="s">
        <v>1</v>
      </c>
      <c r="F1160" s="181" t="s">
        <v>222</v>
      </c>
      <c r="H1160" s="182">
        <v>5</v>
      </c>
      <c r="I1160" s="183"/>
      <c r="L1160" s="179"/>
      <c r="M1160" s="184"/>
      <c r="N1160" s="185"/>
      <c r="O1160" s="185"/>
      <c r="P1160" s="185"/>
      <c r="Q1160" s="185"/>
      <c r="R1160" s="185"/>
      <c r="S1160" s="185"/>
      <c r="T1160" s="186"/>
      <c r="AT1160" s="180" t="s">
        <v>336</v>
      </c>
      <c r="AU1160" s="180" t="s">
        <v>90</v>
      </c>
      <c r="AV1160" s="14" t="s">
        <v>90</v>
      </c>
      <c r="AW1160" s="14" t="s">
        <v>36</v>
      </c>
      <c r="AX1160" s="14" t="s">
        <v>81</v>
      </c>
      <c r="AY1160" s="180" t="s">
        <v>199</v>
      </c>
    </row>
    <row r="1161" spans="1:65" s="15" customFormat="1" ht="10.199999999999999">
      <c r="B1161" s="187"/>
      <c r="D1161" s="163" t="s">
        <v>336</v>
      </c>
      <c r="E1161" s="188" t="s">
        <v>1</v>
      </c>
      <c r="F1161" s="189" t="s">
        <v>339</v>
      </c>
      <c r="H1161" s="190">
        <v>79.900000000000006</v>
      </c>
      <c r="I1161" s="191"/>
      <c r="L1161" s="187"/>
      <c r="M1161" s="192"/>
      <c r="N1161" s="193"/>
      <c r="O1161" s="193"/>
      <c r="P1161" s="193"/>
      <c r="Q1161" s="193"/>
      <c r="R1161" s="193"/>
      <c r="S1161" s="193"/>
      <c r="T1161" s="194"/>
      <c r="AT1161" s="188" t="s">
        <v>336</v>
      </c>
      <c r="AU1161" s="188" t="s">
        <v>90</v>
      </c>
      <c r="AV1161" s="15" t="s">
        <v>198</v>
      </c>
      <c r="AW1161" s="15" t="s">
        <v>36</v>
      </c>
      <c r="AX1161" s="15" t="s">
        <v>88</v>
      </c>
      <c r="AY1161" s="188" t="s">
        <v>199</v>
      </c>
    </row>
    <row r="1162" spans="1:65" s="2" customFormat="1" ht="24.15" customHeight="1">
      <c r="A1162" s="33"/>
      <c r="B1162" s="149"/>
      <c r="C1162" s="150" t="s">
        <v>1374</v>
      </c>
      <c r="D1162" s="150" t="s">
        <v>202</v>
      </c>
      <c r="E1162" s="151" t="s">
        <v>1375</v>
      </c>
      <c r="F1162" s="152" t="s">
        <v>1376</v>
      </c>
      <c r="G1162" s="153" t="s">
        <v>376</v>
      </c>
      <c r="H1162" s="154">
        <v>64.900000000000006</v>
      </c>
      <c r="I1162" s="155"/>
      <c r="J1162" s="156">
        <f>ROUND(I1162*H1162,2)</f>
        <v>0</v>
      </c>
      <c r="K1162" s="152" t="s">
        <v>333</v>
      </c>
      <c r="L1162" s="34"/>
      <c r="M1162" s="157" t="s">
        <v>1</v>
      </c>
      <c r="N1162" s="158" t="s">
        <v>46</v>
      </c>
      <c r="O1162" s="59"/>
      <c r="P1162" s="159">
        <f>O1162*H1162</f>
        <v>0</v>
      </c>
      <c r="Q1162" s="159">
        <v>0</v>
      </c>
      <c r="R1162" s="159">
        <f>Q1162*H1162</f>
        <v>0</v>
      </c>
      <c r="S1162" s="159">
        <v>0</v>
      </c>
      <c r="T1162" s="160">
        <f>S1162*H1162</f>
        <v>0</v>
      </c>
      <c r="U1162" s="33"/>
      <c r="V1162" s="33"/>
      <c r="W1162" s="33"/>
      <c r="X1162" s="33"/>
      <c r="Y1162" s="33"/>
      <c r="Z1162" s="33"/>
      <c r="AA1162" s="33"/>
      <c r="AB1162" s="33"/>
      <c r="AC1162" s="33"/>
      <c r="AD1162" s="33"/>
      <c r="AE1162" s="33"/>
      <c r="AR1162" s="161" t="s">
        <v>276</v>
      </c>
      <c r="AT1162" s="161" t="s">
        <v>202</v>
      </c>
      <c r="AU1162" s="161" t="s">
        <v>90</v>
      </c>
      <c r="AY1162" s="18" t="s">
        <v>199</v>
      </c>
      <c r="BE1162" s="162">
        <f>IF(N1162="základní",J1162,0)</f>
        <v>0</v>
      </c>
      <c r="BF1162" s="162">
        <f>IF(N1162="snížená",J1162,0)</f>
        <v>0</v>
      </c>
      <c r="BG1162" s="162">
        <f>IF(N1162="zákl. přenesená",J1162,0)</f>
        <v>0</v>
      </c>
      <c r="BH1162" s="162">
        <f>IF(N1162="sníž. přenesená",J1162,0)</f>
        <v>0</v>
      </c>
      <c r="BI1162" s="162">
        <f>IF(N1162="nulová",J1162,0)</f>
        <v>0</v>
      </c>
      <c r="BJ1162" s="18" t="s">
        <v>88</v>
      </c>
      <c r="BK1162" s="162">
        <f>ROUND(I1162*H1162,2)</f>
        <v>0</v>
      </c>
      <c r="BL1162" s="18" t="s">
        <v>276</v>
      </c>
      <c r="BM1162" s="161" t="s">
        <v>1377</v>
      </c>
    </row>
    <row r="1163" spans="1:65" s="2" customFormat="1" ht="19.2">
      <c r="A1163" s="33"/>
      <c r="B1163" s="34"/>
      <c r="C1163" s="33"/>
      <c r="D1163" s="163" t="s">
        <v>207</v>
      </c>
      <c r="E1163" s="33"/>
      <c r="F1163" s="164" t="s">
        <v>1361</v>
      </c>
      <c r="G1163" s="33"/>
      <c r="H1163" s="33"/>
      <c r="I1163" s="165"/>
      <c r="J1163" s="33"/>
      <c r="K1163" s="33"/>
      <c r="L1163" s="34"/>
      <c r="M1163" s="166"/>
      <c r="N1163" s="167"/>
      <c r="O1163" s="59"/>
      <c r="P1163" s="59"/>
      <c r="Q1163" s="59"/>
      <c r="R1163" s="59"/>
      <c r="S1163" s="59"/>
      <c r="T1163" s="60"/>
      <c r="U1163" s="33"/>
      <c r="V1163" s="33"/>
      <c r="W1163" s="33"/>
      <c r="X1163" s="33"/>
      <c r="Y1163" s="33"/>
      <c r="Z1163" s="33"/>
      <c r="AA1163" s="33"/>
      <c r="AB1163" s="33"/>
      <c r="AC1163" s="33"/>
      <c r="AD1163" s="33"/>
      <c r="AE1163" s="33"/>
      <c r="AT1163" s="18" t="s">
        <v>207</v>
      </c>
      <c r="AU1163" s="18" t="s">
        <v>90</v>
      </c>
    </row>
    <row r="1164" spans="1:65" s="13" customFormat="1" ht="10.199999999999999">
      <c r="B1164" s="172"/>
      <c r="D1164" s="163" t="s">
        <v>336</v>
      </c>
      <c r="E1164" s="173" t="s">
        <v>1</v>
      </c>
      <c r="F1164" s="174" t="s">
        <v>1271</v>
      </c>
      <c r="H1164" s="173" t="s">
        <v>1</v>
      </c>
      <c r="I1164" s="175"/>
      <c r="L1164" s="172"/>
      <c r="M1164" s="176"/>
      <c r="N1164" s="177"/>
      <c r="O1164" s="177"/>
      <c r="P1164" s="177"/>
      <c r="Q1164" s="177"/>
      <c r="R1164" s="177"/>
      <c r="S1164" s="177"/>
      <c r="T1164" s="178"/>
      <c r="AT1164" s="173" t="s">
        <v>336</v>
      </c>
      <c r="AU1164" s="173" t="s">
        <v>90</v>
      </c>
      <c r="AV1164" s="13" t="s">
        <v>88</v>
      </c>
      <c r="AW1164" s="13" t="s">
        <v>36</v>
      </c>
      <c r="AX1164" s="13" t="s">
        <v>81</v>
      </c>
      <c r="AY1164" s="173" t="s">
        <v>199</v>
      </c>
    </row>
    <row r="1165" spans="1:65" s="14" customFormat="1" ht="10.199999999999999">
      <c r="B1165" s="179"/>
      <c r="D1165" s="163" t="s">
        <v>336</v>
      </c>
      <c r="E1165" s="180" t="s">
        <v>1</v>
      </c>
      <c r="F1165" s="181" t="s">
        <v>222</v>
      </c>
      <c r="H1165" s="182">
        <v>5</v>
      </c>
      <c r="I1165" s="183"/>
      <c r="L1165" s="179"/>
      <c r="M1165" s="184"/>
      <c r="N1165" s="185"/>
      <c r="O1165" s="185"/>
      <c r="P1165" s="185"/>
      <c r="Q1165" s="185"/>
      <c r="R1165" s="185"/>
      <c r="S1165" s="185"/>
      <c r="T1165" s="186"/>
      <c r="AT1165" s="180" t="s">
        <v>336</v>
      </c>
      <c r="AU1165" s="180" t="s">
        <v>90</v>
      </c>
      <c r="AV1165" s="14" t="s">
        <v>90</v>
      </c>
      <c r="AW1165" s="14" t="s">
        <v>36</v>
      </c>
      <c r="AX1165" s="14" t="s">
        <v>81</v>
      </c>
      <c r="AY1165" s="180" t="s">
        <v>199</v>
      </c>
    </row>
    <row r="1166" spans="1:65" s="13" customFormat="1" ht="10.199999999999999">
      <c r="B1166" s="172"/>
      <c r="D1166" s="163" t="s">
        <v>336</v>
      </c>
      <c r="E1166" s="173" t="s">
        <v>1</v>
      </c>
      <c r="F1166" s="174" t="s">
        <v>1343</v>
      </c>
      <c r="H1166" s="173" t="s">
        <v>1</v>
      </c>
      <c r="I1166" s="175"/>
      <c r="L1166" s="172"/>
      <c r="M1166" s="176"/>
      <c r="N1166" s="177"/>
      <c r="O1166" s="177"/>
      <c r="P1166" s="177"/>
      <c r="Q1166" s="177"/>
      <c r="R1166" s="177"/>
      <c r="S1166" s="177"/>
      <c r="T1166" s="178"/>
      <c r="AT1166" s="173" t="s">
        <v>336</v>
      </c>
      <c r="AU1166" s="173" t="s">
        <v>90</v>
      </c>
      <c r="AV1166" s="13" t="s">
        <v>88</v>
      </c>
      <c r="AW1166" s="13" t="s">
        <v>36</v>
      </c>
      <c r="AX1166" s="13" t="s">
        <v>81</v>
      </c>
      <c r="AY1166" s="173" t="s">
        <v>199</v>
      </c>
    </row>
    <row r="1167" spans="1:65" s="13" customFormat="1" ht="10.199999999999999">
      <c r="B1167" s="172"/>
      <c r="D1167" s="163" t="s">
        <v>336</v>
      </c>
      <c r="E1167" s="173" t="s">
        <v>1</v>
      </c>
      <c r="F1167" s="174" t="s">
        <v>52</v>
      </c>
      <c r="H1167" s="173" t="s">
        <v>1</v>
      </c>
      <c r="I1167" s="175"/>
      <c r="L1167" s="172"/>
      <c r="M1167" s="176"/>
      <c r="N1167" s="177"/>
      <c r="O1167" s="177"/>
      <c r="P1167" s="177"/>
      <c r="Q1167" s="177"/>
      <c r="R1167" s="177"/>
      <c r="S1167" s="177"/>
      <c r="T1167" s="178"/>
      <c r="AT1167" s="173" t="s">
        <v>336</v>
      </c>
      <c r="AU1167" s="173" t="s">
        <v>90</v>
      </c>
      <c r="AV1167" s="13" t="s">
        <v>88</v>
      </c>
      <c r="AW1167" s="13" t="s">
        <v>36</v>
      </c>
      <c r="AX1167" s="13" t="s">
        <v>81</v>
      </c>
      <c r="AY1167" s="173" t="s">
        <v>199</v>
      </c>
    </row>
    <row r="1168" spans="1:65" s="14" customFormat="1" ht="10.199999999999999">
      <c r="B1168" s="179"/>
      <c r="D1168" s="163" t="s">
        <v>336</v>
      </c>
      <c r="E1168" s="180" t="s">
        <v>1</v>
      </c>
      <c r="F1168" s="181" t="s">
        <v>1371</v>
      </c>
      <c r="H1168" s="182">
        <v>36.799999999999997</v>
      </c>
      <c r="I1168" s="183"/>
      <c r="L1168" s="179"/>
      <c r="M1168" s="184"/>
      <c r="N1168" s="185"/>
      <c r="O1168" s="185"/>
      <c r="P1168" s="185"/>
      <c r="Q1168" s="185"/>
      <c r="R1168" s="185"/>
      <c r="S1168" s="185"/>
      <c r="T1168" s="186"/>
      <c r="AT1168" s="180" t="s">
        <v>336</v>
      </c>
      <c r="AU1168" s="180" t="s">
        <v>90</v>
      </c>
      <c r="AV1168" s="14" t="s">
        <v>90</v>
      </c>
      <c r="AW1168" s="14" t="s">
        <v>36</v>
      </c>
      <c r="AX1168" s="14" t="s">
        <v>81</v>
      </c>
      <c r="AY1168" s="180" t="s">
        <v>199</v>
      </c>
    </row>
    <row r="1169" spans="1:65" s="13" customFormat="1" ht="10.199999999999999">
      <c r="B1169" s="172"/>
      <c r="D1169" s="163" t="s">
        <v>336</v>
      </c>
      <c r="E1169" s="173" t="s">
        <v>1</v>
      </c>
      <c r="F1169" s="174" t="s">
        <v>1348</v>
      </c>
      <c r="H1169" s="173" t="s">
        <v>1</v>
      </c>
      <c r="I1169" s="175"/>
      <c r="L1169" s="172"/>
      <c r="M1169" s="176"/>
      <c r="N1169" s="177"/>
      <c r="O1169" s="177"/>
      <c r="P1169" s="177"/>
      <c r="Q1169" s="177"/>
      <c r="R1169" s="177"/>
      <c r="S1169" s="177"/>
      <c r="T1169" s="178"/>
      <c r="AT1169" s="173" t="s">
        <v>336</v>
      </c>
      <c r="AU1169" s="173" t="s">
        <v>90</v>
      </c>
      <c r="AV1169" s="13" t="s">
        <v>88</v>
      </c>
      <c r="AW1169" s="13" t="s">
        <v>36</v>
      </c>
      <c r="AX1169" s="13" t="s">
        <v>81</v>
      </c>
      <c r="AY1169" s="173" t="s">
        <v>199</v>
      </c>
    </row>
    <row r="1170" spans="1:65" s="14" customFormat="1" ht="10.199999999999999">
      <c r="B1170" s="179"/>
      <c r="D1170" s="163" t="s">
        <v>336</v>
      </c>
      <c r="E1170" s="180" t="s">
        <v>1</v>
      </c>
      <c r="F1170" s="181" t="s">
        <v>1372</v>
      </c>
      <c r="H1170" s="182">
        <v>6.7</v>
      </c>
      <c r="I1170" s="183"/>
      <c r="L1170" s="179"/>
      <c r="M1170" s="184"/>
      <c r="N1170" s="185"/>
      <c r="O1170" s="185"/>
      <c r="P1170" s="185"/>
      <c r="Q1170" s="185"/>
      <c r="R1170" s="185"/>
      <c r="S1170" s="185"/>
      <c r="T1170" s="186"/>
      <c r="AT1170" s="180" t="s">
        <v>336</v>
      </c>
      <c r="AU1170" s="180" t="s">
        <v>90</v>
      </c>
      <c r="AV1170" s="14" t="s">
        <v>90</v>
      </c>
      <c r="AW1170" s="14" t="s">
        <v>36</v>
      </c>
      <c r="AX1170" s="14" t="s">
        <v>81</v>
      </c>
      <c r="AY1170" s="180" t="s">
        <v>199</v>
      </c>
    </row>
    <row r="1171" spans="1:65" s="13" customFormat="1" ht="10.199999999999999">
      <c r="B1171" s="172"/>
      <c r="D1171" s="163" t="s">
        <v>336</v>
      </c>
      <c r="E1171" s="173" t="s">
        <v>1</v>
      </c>
      <c r="F1171" s="174" t="s">
        <v>1353</v>
      </c>
      <c r="H1171" s="173" t="s">
        <v>1</v>
      </c>
      <c r="I1171" s="175"/>
      <c r="L1171" s="172"/>
      <c r="M1171" s="176"/>
      <c r="N1171" s="177"/>
      <c r="O1171" s="177"/>
      <c r="P1171" s="177"/>
      <c r="Q1171" s="177"/>
      <c r="R1171" s="177"/>
      <c r="S1171" s="177"/>
      <c r="T1171" s="178"/>
      <c r="AT1171" s="173" t="s">
        <v>336</v>
      </c>
      <c r="AU1171" s="173" t="s">
        <v>90</v>
      </c>
      <c r="AV1171" s="13" t="s">
        <v>88</v>
      </c>
      <c r="AW1171" s="13" t="s">
        <v>36</v>
      </c>
      <c r="AX1171" s="13" t="s">
        <v>81</v>
      </c>
      <c r="AY1171" s="173" t="s">
        <v>199</v>
      </c>
    </row>
    <row r="1172" spans="1:65" s="14" customFormat="1" ht="10.199999999999999">
      <c r="B1172" s="179"/>
      <c r="D1172" s="163" t="s">
        <v>336</v>
      </c>
      <c r="E1172" s="180" t="s">
        <v>1</v>
      </c>
      <c r="F1172" s="181" t="s">
        <v>1373</v>
      </c>
      <c r="H1172" s="182">
        <v>11.4</v>
      </c>
      <c r="I1172" s="183"/>
      <c r="L1172" s="179"/>
      <c r="M1172" s="184"/>
      <c r="N1172" s="185"/>
      <c r="O1172" s="185"/>
      <c r="P1172" s="185"/>
      <c r="Q1172" s="185"/>
      <c r="R1172" s="185"/>
      <c r="S1172" s="185"/>
      <c r="T1172" s="186"/>
      <c r="AT1172" s="180" t="s">
        <v>336</v>
      </c>
      <c r="AU1172" s="180" t="s">
        <v>90</v>
      </c>
      <c r="AV1172" s="14" t="s">
        <v>90</v>
      </c>
      <c r="AW1172" s="14" t="s">
        <v>36</v>
      </c>
      <c r="AX1172" s="14" t="s">
        <v>81</v>
      </c>
      <c r="AY1172" s="180" t="s">
        <v>199</v>
      </c>
    </row>
    <row r="1173" spans="1:65" s="13" customFormat="1" ht="10.199999999999999">
      <c r="B1173" s="172"/>
      <c r="D1173" s="163" t="s">
        <v>336</v>
      </c>
      <c r="E1173" s="173" t="s">
        <v>1</v>
      </c>
      <c r="F1173" s="174" t="s">
        <v>1280</v>
      </c>
      <c r="H1173" s="173" t="s">
        <v>1</v>
      </c>
      <c r="I1173" s="175"/>
      <c r="L1173" s="172"/>
      <c r="M1173" s="176"/>
      <c r="N1173" s="177"/>
      <c r="O1173" s="177"/>
      <c r="P1173" s="177"/>
      <c r="Q1173" s="177"/>
      <c r="R1173" s="177"/>
      <c r="S1173" s="177"/>
      <c r="T1173" s="178"/>
      <c r="AT1173" s="173" t="s">
        <v>336</v>
      </c>
      <c r="AU1173" s="173" t="s">
        <v>90</v>
      </c>
      <c r="AV1173" s="13" t="s">
        <v>88</v>
      </c>
      <c r="AW1173" s="13" t="s">
        <v>36</v>
      </c>
      <c r="AX1173" s="13" t="s">
        <v>81</v>
      </c>
      <c r="AY1173" s="173" t="s">
        <v>199</v>
      </c>
    </row>
    <row r="1174" spans="1:65" s="14" customFormat="1" ht="10.199999999999999">
      <c r="B1174" s="179"/>
      <c r="D1174" s="163" t="s">
        <v>336</v>
      </c>
      <c r="E1174" s="180" t="s">
        <v>1</v>
      </c>
      <c r="F1174" s="181" t="s">
        <v>222</v>
      </c>
      <c r="H1174" s="182">
        <v>5</v>
      </c>
      <c r="I1174" s="183"/>
      <c r="L1174" s="179"/>
      <c r="M1174" s="184"/>
      <c r="N1174" s="185"/>
      <c r="O1174" s="185"/>
      <c r="P1174" s="185"/>
      <c r="Q1174" s="185"/>
      <c r="R1174" s="185"/>
      <c r="S1174" s="185"/>
      <c r="T1174" s="186"/>
      <c r="AT1174" s="180" t="s">
        <v>336</v>
      </c>
      <c r="AU1174" s="180" t="s">
        <v>90</v>
      </c>
      <c r="AV1174" s="14" t="s">
        <v>90</v>
      </c>
      <c r="AW1174" s="14" t="s">
        <v>36</v>
      </c>
      <c r="AX1174" s="14" t="s">
        <v>81</v>
      </c>
      <c r="AY1174" s="180" t="s">
        <v>199</v>
      </c>
    </row>
    <row r="1175" spans="1:65" s="15" customFormat="1" ht="10.199999999999999">
      <c r="B1175" s="187"/>
      <c r="D1175" s="163" t="s">
        <v>336</v>
      </c>
      <c r="E1175" s="188" t="s">
        <v>1</v>
      </c>
      <c r="F1175" s="189" t="s">
        <v>339</v>
      </c>
      <c r="H1175" s="190">
        <v>64.900000000000006</v>
      </c>
      <c r="I1175" s="191"/>
      <c r="L1175" s="187"/>
      <c r="M1175" s="192"/>
      <c r="N1175" s="193"/>
      <c r="O1175" s="193"/>
      <c r="P1175" s="193"/>
      <c r="Q1175" s="193"/>
      <c r="R1175" s="193"/>
      <c r="S1175" s="193"/>
      <c r="T1175" s="194"/>
      <c r="AT1175" s="188" t="s">
        <v>336</v>
      </c>
      <c r="AU1175" s="188" t="s">
        <v>90</v>
      </c>
      <c r="AV1175" s="15" t="s">
        <v>198</v>
      </c>
      <c r="AW1175" s="15" t="s">
        <v>36</v>
      </c>
      <c r="AX1175" s="15" t="s">
        <v>88</v>
      </c>
      <c r="AY1175" s="188" t="s">
        <v>199</v>
      </c>
    </row>
    <row r="1176" spans="1:65" s="2" customFormat="1" ht="24.15" customHeight="1">
      <c r="A1176" s="33"/>
      <c r="B1176" s="149"/>
      <c r="C1176" s="150" t="s">
        <v>1378</v>
      </c>
      <c r="D1176" s="150" t="s">
        <v>202</v>
      </c>
      <c r="E1176" s="151" t="s">
        <v>1379</v>
      </c>
      <c r="F1176" s="152" t="s">
        <v>1380</v>
      </c>
      <c r="G1176" s="153" t="s">
        <v>332</v>
      </c>
      <c r="H1176" s="154">
        <v>551.9</v>
      </c>
      <c r="I1176" s="155"/>
      <c r="J1176" s="156">
        <f>ROUND(I1176*H1176,2)</f>
        <v>0</v>
      </c>
      <c r="K1176" s="152" t="s">
        <v>333</v>
      </c>
      <c r="L1176" s="34"/>
      <c r="M1176" s="157" t="s">
        <v>1</v>
      </c>
      <c r="N1176" s="158" t="s">
        <v>46</v>
      </c>
      <c r="O1176" s="59"/>
      <c r="P1176" s="159">
        <f>O1176*H1176</f>
        <v>0</v>
      </c>
      <c r="Q1176" s="159">
        <v>0</v>
      </c>
      <c r="R1176" s="159">
        <f>Q1176*H1176</f>
        <v>0</v>
      </c>
      <c r="S1176" s="159">
        <v>2.0000000000000001E-4</v>
      </c>
      <c r="T1176" s="160">
        <f>S1176*H1176</f>
        <v>0.11038000000000001</v>
      </c>
      <c r="U1176" s="33"/>
      <c r="V1176" s="33"/>
      <c r="W1176" s="33"/>
      <c r="X1176" s="33"/>
      <c r="Y1176" s="33"/>
      <c r="Z1176" s="33"/>
      <c r="AA1176" s="33"/>
      <c r="AB1176" s="33"/>
      <c r="AC1176" s="33"/>
      <c r="AD1176" s="33"/>
      <c r="AE1176" s="33"/>
      <c r="AR1176" s="161" t="s">
        <v>276</v>
      </c>
      <c r="AT1176" s="161" t="s">
        <v>202</v>
      </c>
      <c r="AU1176" s="161" t="s">
        <v>90</v>
      </c>
      <c r="AY1176" s="18" t="s">
        <v>199</v>
      </c>
      <c r="BE1176" s="162">
        <f>IF(N1176="základní",J1176,0)</f>
        <v>0</v>
      </c>
      <c r="BF1176" s="162">
        <f>IF(N1176="snížená",J1176,0)</f>
        <v>0</v>
      </c>
      <c r="BG1176" s="162">
        <f>IF(N1176="zákl. přenesená",J1176,0)</f>
        <v>0</v>
      </c>
      <c r="BH1176" s="162">
        <f>IF(N1176="sníž. přenesená",J1176,0)</f>
        <v>0</v>
      </c>
      <c r="BI1176" s="162">
        <f>IF(N1176="nulová",J1176,0)</f>
        <v>0</v>
      </c>
      <c r="BJ1176" s="18" t="s">
        <v>88</v>
      </c>
      <c r="BK1176" s="162">
        <f>ROUND(I1176*H1176,2)</f>
        <v>0</v>
      </c>
      <c r="BL1176" s="18" t="s">
        <v>276</v>
      </c>
      <c r="BM1176" s="161" t="s">
        <v>1381</v>
      </c>
    </row>
    <row r="1177" spans="1:65" s="2" customFormat="1" ht="19.2">
      <c r="A1177" s="33"/>
      <c r="B1177" s="34"/>
      <c r="C1177" s="33"/>
      <c r="D1177" s="163" t="s">
        <v>207</v>
      </c>
      <c r="E1177" s="33"/>
      <c r="F1177" s="164" t="s">
        <v>1382</v>
      </c>
      <c r="G1177" s="33"/>
      <c r="H1177" s="33"/>
      <c r="I1177" s="165"/>
      <c r="J1177" s="33"/>
      <c r="K1177" s="33"/>
      <c r="L1177" s="34"/>
      <c r="M1177" s="166"/>
      <c r="N1177" s="167"/>
      <c r="O1177" s="59"/>
      <c r="P1177" s="59"/>
      <c r="Q1177" s="59"/>
      <c r="R1177" s="59"/>
      <c r="S1177" s="59"/>
      <c r="T1177" s="60"/>
      <c r="U1177" s="33"/>
      <c r="V1177" s="33"/>
      <c r="W1177" s="33"/>
      <c r="X1177" s="33"/>
      <c r="Y1177" s="33"/>
      <c r="Z1177" s="33"/>
      <c r="AA1177" s="33"/>
      <c r="AB1177" s="33"/>
      <c r="AC1177" s="33"/>
      <c r="AD1177" s="33"/>
      <c r="AE1177" s="33"/>
      <c r="AT1177" s="18" t="s">
        <v>207</v>
      </c>
      <c r="AU1177" s="18" t="s">
        <v>90</v>
      </c>
    </row>
    <row r="1178" spans="1:65" s="2" customFormat="1" ht="24.15" customHeight="1">
      <c r="A1178" s="33"/>
      <c r="B1178" s="149"/>
      <c r="C1178" s="150" t="s">
        <v>1383</v>
      </c>
      <c r="D1178" s="150" t="s">
        <v>202</v>
      </c>
      <c r="E1178" s="151" t="s">
        <v>1384</v>
      </c>
      <c r="F1178" s="152" t="s">
        <v>1385</v>
      </c>
      <c r="G1178" s="153" t="s">
        <v>332</v>
      </c>
      <c r="H1178" s="154">
        <v>767.375</v>
      </c>
      <c r="I1178" s="155"/>
      <c r="J1178" s="156">
        <f>ROUND(I1178*H1178,2)</f>
        <v>0</v>
      </c>
      <c r="K1178" s="152" t="s">
        <v>333</v>
      </c>
      <c r="L1178" s="34"/>
      <c r="M1178" s="157" t="s">
        <v>1</v>
      </c>
      <c r="N1178" s="158" t="s">
        <v>46</v>
      </c>
      <c r="O1178" s="59"/>
      <c r="P1178" s="159">
        <f>O1178*H1178</f>
        <v>0</v>
      </c>
      <c r="Q1178" s="159">
        <v>0</v>
      </c>
      <c r="R1178" s="159">
        <f>Q1178*H1178</f>
        <v>0</v>
      </c>
      <c r="S1178" s="159">
        <v>2.0000000000000001E-4</v>
      </c>
      <c r="T1178" s="160">
        <f>S1178*H1178</f>
        <v>0.153475</v>
      </c>
      <c r="U1178" s="33"/>
      <c r="V1178" s="33"/>
      <c r="W1178" s="33"/>
      <c r="X1178" s="33"/>
      <c r="Y1178" s="33"/>
      <c r="Z1178" s="33"/>
      <c r="AA1178" s="33"/>
      <c r="AB1178" s="33"/>
      <c r="AC1178" s="33"/>
      <c r="AD1178" s="33"/>
      <c r="AE1178" s="33"/>
      <c r="AR1178" s="161" t="s">
        <v>276</v>
      </c>
      <c r="AT1178" s="161" t="s">
        <v>202</v>
      </c>
      <c r="AU1178" s="161" t="s">
        <v>90</v>
      </c>
      <c r="AY1178" s="18" t="s">
        <v>199</v>
      </c>
      <c r="BE1178" s="162">
        <f>IF(N1178="základní",J1178,0)</f>
        <v>0</v>
      </c>
      <c r="BF1178" s="162">
        <f>IF(N1178="snížená",J1178,0)</f>
        <v>0</v>
      </c>
      <c r="BG1178" s="162">
        <f>IF(N1178="zákl. přenesená",J1178,0)</f>
        <v>0</v>
      </c>
      <c r="BH1178" s="162">
        <f>IF(N1178="sníž. přenesená",J1178,0)</f>
        <v>0</v>
      </c>
      <c r="BI1178" s="162">
        <f>IF(N1178="nulová",J1178,0)</f>
        <v>0</v>
      </c>
      <c r="BJ1178" s="18" t="s">
        <v>88</v>
      </c>
      <c r="BK1178" s="162">
        <f>ROUND(I1178*H1178,2)</f>
        <v>0</v>
      </c>
      <c r="BL1178" s="18" t="s">
        <v>276</v>
      </c>
      <c r="BM1178" s="161" t="s">
        <v>1386</v>
      </c>
    </row>
    <row r="1179" spans="1:65" s="2" customFormat="1" ht="19.2">
      <c r="A1179" s="33"/>
      <c r="B1179" s="34"/>
      <c r="C1179" s="33"/>
      <c r="D1179" s="163" t="s">
        <v>207</v>
      </c>
      <c r="E1179" s="33"/>
      <c r="F1179" s="164" t="s">
        <v>1387</v>
      </c>
      <c r="G1179" s="33"/>
      <c r="H1179" s="33"/>
      <c r="I1179" s="165"/>
      <c r="J1179" s="33"/>
      <c r="K1179" s="33"/>
      <c r="L1179" s="34"/>
      <c r="M1179" s="166"/>
      <c r="N1179" s="167"/>
      <c r="O1179" s="59"/>
      <c r="P1179" s="59"/>
      <c r="Q1179" s="59"/>
      <c r="R1179" s="59"/>
      <c r="S1179" s="59"/>
      <c r="T1179" s="60"/>
      <c r="U1179" s="33"/>
      <c r="V1179" s="33"/>
      <c r="W1179" s="33"/>
      <c r="X1179" s="33"/>
      <c r="Y1179" s="33"/>
      <c r="Z1179" s="33"/>
      <c r="AA1179" s="33"/>
      <c r="AB1179" s="33"/>
      <c r="AC1179" s="33"/>
      <c r="AD1179" s="33"/>
      <c r="AE1179" s="33"/>
      <c r="AT1179" s="18" t="s">
        <v>207</v>
      </c>
      <c r="AU1179" s="18" t="s">
        <v>90</v>
      </c>
    </row>
    <row r="1180" spans="1:65" s="14" customFormat="1" ht="10.199999999999999">
      <c r="B1180" s="179"/>
      <c r="D1180" s="163" t="s">
        <v>336</v>
      </c>
      <c r="E1180" s="180" t="s">
        <v>1</v>
      </c>
      <c r="F1180" s="181" t="s">
        <v>1241</v>
      </c>
      <c r="H1180" s="182">
        <v>1319.2750000000001</v>
      </c>
      <c r="I1180" s="183"/>
      <c r="L1180" s="179"/>
      <c r="M1180" s="184"/>
      <c r="N1180" s="185"/>
      <c r="O1180" s="185"/>
      <c r="P1180" s="185"/>
      <c r="Q1180" s="185"/>
      <c r="R1180" s="185"/>
      <c r="S1180" s="185"/>
      <c r="T1180" s="186"/>
      <c r="AT1180" s="180" t="s">
        <v>336</v>
      </c>
      <c r="AU1180" s="180" t="s">
        <v>90</v>
      </c>
      <c r="AV1180" s="14" t="s">
        <v>90</v>
      </c>
      <c r="AW1180" s="14" t="s">
        <v>36</v>
      </c>
      <c r="AX1180" s="14" t="s">
        <v>81</v>
      </c>
      <c r="AY1180" s="180" t="s">
        <v>199</v>
      </c>
    </row>
    <row r="1181" spans="1:65" s="14" customFormat="1" ht="10.199999999999999">
      <c r="B1181" s="179"/>
      <c r="D1181" s="163" t="s">
        <v>336</v>
      </c>
      <c r="E1181" s="180" t="s">
        <v>1</v>
      </c>
      <c r="F1181" s="181" t="s">
        <v>1388</v>
      </c>
      <c r="H1181" s="182">
        <v>-551.9</v>
      </c>
      <c r="I1181" s="183"/>
      <c r="L1181" s="179"/>
      <c r="M1181" s="184"/>
      <c r="N1181" s="185"/>
      <c r="O1181" s="185"/>
      <c r="P1181" s="185"/>
      <c r="Q1181" s="185"/>
      <c r="R1181" s="185"/>
      <c r="S1181" s="185"/>
      <c r="T1181" s="186"/>
      <c r="AT1181" s="180" t="s">
        <v>336</v>
      </c>
      <c r="AU1181" s="180" t="s">
        <v>90</v>
      </c>
      <c r="AV1181" s="14" t="s">
        <v>90</v>
      </c>
      <c r="AW1181" s="14" t="s">
        <v>36</v>
      </c>
      <c r="AX1181" s="14" t="s">
        <v>81</v>
      </c>
      <c r="AY1181" s="180" t="s">
        <v>199</v>
      </c>
    </row>
    <row r="1182" spans="1:65" s="15" customFormat="1" ht="10.199999999999999">
      <c r="B1182" s="187"/>
      <c r="D1182" s="163" t="s">
        <v>336</v>
      </c>
      <c r="E1182" s="188" t="s">
        <v>1</v>
      </c>
      <c r="F1182" s="189" t="s">
        <v>339</v>
      </c>
      <c r="H1182" s="190">
        <v>767.375</v>
      </c>
      <c r="I1182" s="191"/>
      <c r="L1182" s="187"/>
      <c r="M1182" s="192"/>
      <c r="N1182" s="193"/>
      <c r="O1182" s="193"/>
      <c r="P1182" s="193"/>
      <c r="Q1182" s="193"/>
      <c r="R1182" s="193"/>
      <c r="S1182" s="193"/>
      <c r="T1182" s="194"/>
      <c r="AT1182" s="188" t="s">
        <v>336</v>
      </c>
      <c r="AU1182" s="188" t="s">
        <v>90</v>
      </c>
      <c r="AV1182" s="15" t="s">
        <v>198</v>
      </c>
      <c r="AW1182" s="15" t="s">
        <v>36</v>
      </c>
      <c r="AX1182" s="15" t="s">
        <v>88</v>
      </c>
      <c r="AY1182" s="188" t="s">
        <v>199</v>
      </c>
    </row>
    <row r="1183" spans="1:65" s="2" customFormat="1" ht="16.5" customHeight="1">
      <c r="A1183" s="33"/>
      <c r="B1183" s="149"/>
      <c r="C1183" s="150" t="s">
        <v>1389</v>
      </c>
      <c r="D1183" s="150" t="s">
        <v>202</v>
      </c>
      <c r="E1183" s="151" t="s">
        <v>1390</v>
      </c>
      <c r="F1183" s="152" t="s">
        <v>1391</v>
      </c>
      <c r="G1183" s="153" t="s">
        <v>332</v>
      </c>
      <c r="H1183" s="154">
        <v>1517.1659999999999</v>
      </c>
      <c r="I1183" s="155"/>
      <c r="J1183" s="156">
        <f>ROUND(I1183*H1183,2)</f>
        <v>0</v>
      </c>
      <c r="K1183" s="152" t="s">
        <v>333</v>
      </c>
      <c r="L1183" s="34"/>
      <c r="M1183" s="157" t="s">
        <v>1</v>
      </c>
      <c r="N1183" s="158" t="s">
        <v>46</v>
      </c>
      <c r="O1183" s="59"/>
      <c r="P1183" s="159">
        <f>O1183*H1183</f>
        <v>0</v>
      </c>
      <c r="Q1183" s="159">
        <v>1.3999999999999999E-4</v>
      </c>
      <c r="R1183" s="159">
        <f>Q1183*H1183</f>
        <v>0.21240323999999997</v>
      </c>
      <c r="S1183" s="159">
        <v>0</v>
      </c>
      <c r="T1183" s="160">
        <f>S1183*H1183</f>
        <v>0</v>
      </c>
      <c r="U1183" s="33"/>
      <c r="V1183" s="33"/>
      <c r="W1183" s="33"/>
      <c r="X1183" s="33"/>
      <c r="Y1183" s="33"/>
      <c r="Z1183" s="33"/>
      <c r="AA1183" s="33"/>
      <c r="AB1183" s="33"/>
      <c r="AC1183" s="33"/>
      <c r="AD1183" s="33"/>
      <c r="AE1183" s="33"/>
      <c r="AR1183" s="161" t="s">
        <v>276</v>
      </c>
      <c r="AT1183" s="161" t="s">
        <v>202</v>
      </c>
      <c r="AU1183" s="161" t="s">
        <v>90</v>
      </c>
      <c r="AY1183" s="18" t="s">
        <v>199</v>
      </c>
      <c r="BE1183" s="162">
        <f>IF(N1183="základní",J1183,0)</f>
        <v>0</v>
      </c>
      <c r="BF1183" s="162">
        <f>IF(N1183="snížená",J1183,0)</f>
        <v>0</v>
      </c>
      <c r="BG1183" s="162">
        <f>IF(N1183="zákl. přenesená",J1183,0)</f>
        <v>0</v>
      </c>
      <c r="BH1183" s="162">
        <f>IF(N1183="sníž. přenesená",J1183,0)</f>
        <v>0</v>
      </c>
      <c r="BI1183" s="162">
        <f>IF(N1183="nulová",J1183,0)</f>
        <v>0</v>
      </c>
      <c r="BJ1183" s="18" t="s">
        <v>88</v>
      </c>
      <c r="BK1183" s="162">
        <f>ROUND(I1183*H1183,2)</f>
        <v>0</v>
      </c>
      <c r="BL1183" s="18" t="s">
        <v>276</v>
      </c>
      <c r="BM1183" s="161" t="s">
        <v>1392</v>
      </c>
    </row>
    <row r="1184" spans="1:65" s="2" customFormat="1" ht="10.199999999999999">
      <c r="A1184" s="33"/>
      <c r="B1184" s="34"/>
      <c r="C1184" s="33"/>
      <c r="D1184" s="163" t="s">
        <v>207</v>
      </c>
      <c r="E1184" s="33"/>
      <c r="F1184" s="164" t="s">
        <v>1393</v>
      </c>
      <c r="G1184" s="33"/>
      <c r="H1184" s="33"/>
      <c r="I1184" s="165"/>
      <c r="J1184" s="33"/>
      <c r="K1184" s="33"/>
      <c r="L1184" s="34"/>
      <c r="M1184" s="166"/>
      <c r="N1184" s="167"/>
      <c r="O1184" s="59"/>
      <c r="P1184" s="59"/>
      <c r="Q1184" s="59"/>
      <c r="R1184" s="59"/>
      <c r="S1184" s="59"/>
      <c r="T1184" s="60"/>
      <c r="U1184" s="33"/>
      <c r="V1184" s="33"/>
      <c r="W1184" s="33"/>
      <c r="X1184" s="33"/>
      <c r="Y1184" s="33"/>
      <c r="Z1184" s="33"/>
      <c r="AA1184" s="33"/>
      <c r="AB1184" s="33"/>
      <c r="AC1184" s="33"/>
      <c r="AD1184" s="33"/>
      <c r="AE1184" s="33"/>
      <c r="AT1184" s="18" t="s">
        <v>207</v>
      </c>
      <c r="AU1184" s="18" t="s">
        <v>90</v>
      </c>
    </row>
    <row r="1185" spans="1:65" s="14" customFormat="1" ht="10.199999999999999">
      <c r="B1185" s="179"/>
      <c r="D1185" s="163" t="s">
        <v>336</v>
      </c>
      <c r="E1185" s="180" t="s">
        <v>1</v>
      </c>
      <c r="F1185" s="181" t="s">
        <v>1394</v>
      </c>
      <c r="H1185" s="182">
        <v>1517.1659999999999</v>
      </c>
      <c r="I1185" s="183"/>
      <c r="L1185" s="179"/>
      <c r="M1185" s="184"/>
      <c r="N1185" s="185"/>
      <c r="O1185" s="185"/>
      <c r="P1185" s="185"/>
      <c r="Q1185" s="185"/>
      <c r="R1185" s="185"/>
      <c r="S1185" s="185"/>
      <c r="T1185" s="186"/>
      <c r="AT1185" s="180" t="s">
        <v>336</v>
      </c>
      <c r="AU1185" s="180" t="s">
        <v>90</v>
      </c>
      <c r="AV1185" s="14" t="s">
        <v>90</v>
      </c>
      <c r="AW1185" s="14" t="s">
        <v>36</v>
      </c>
      <c r="AX1185" s="14" t="s">
        <v>81</v>
      </c>
      <c r="AY1185" s="180" t="s">
        <v>199</v>
      </c>
    </row>
    <row r="1186" spans="1:65" s="15" customFormat="1" ht="10.199999999999999">
      <c r="B1186" s="187"/>
      <c r="D1186" s="163" t="s">
        <v>336</v>
      </c>
      <c r="E1186" s="188" t="s">
        <v>1</v>
      </c>
      <c r="F1186" s="189" t="s">
        <v>339</v>
      </c>
      <c r="H1186" s="190">
        <v>1517.1659999999999</v>
      </c>
      <c r="I1186" s="191"/>
      <c r="L1186" s="187"/>
      <c r="M1186" s="192"/>
      <c r="N1186" s="193"/>
      <c r="O1186" s="193"/>
      <c r="P1186" s="193"/>
      <c r="Q1186" s="193"/>
      <c r="R1186" s="193"/>
      <c r="S1186" s="193"/>
      <c r="T1186" s="194"/>
      <c r="AT1186" s="188" t="s">
        <v>336</v>
      </c>
      <c r="AU1186" s="188" t="s">
        <v>90</v>
      </c>
      <c r="AV1186" s="15" t="s">
        <v>198</v>
      </c>
      <c r="AW1186" s="15" t="s">
        <v>36</v>
      </c>
      <c r="AX1186" s="15" t="s">
        <v>88</v>
      </c>
      <c r="AY1186" s="188" t="s">
        <v>199</v>
      </c>
    </row>
    <row r="1187" spans="1:65" s="12" customFormat="1" ht="22.8" customHeight="1">
      <c r="B1187" s="136"/>
      <c r="D1187" s="137" t="s">
        <v>80</v>
      </c>
      <c r="E1187" s="147" t="s">
        <v>1395</v>
      </c>
      <c r="F1187" s="147" t="s">
        <v>1396</v>
      </c>
      <c r="I1187" s="139"/>
      <c r="J1187" s="148">
        <f>BK1187</f>
        <v>0</v>
      </c>
      <c r="L1187" s="136"/>
      <c r="M1187" s="141"/>
      <c r="N1187" s="142"/>
      <c r="O1187" s="142"/>
      <c r="P1187" s="143">
        <f>SUM(P1188:P1207)</f>
        <v>0</v>
      </c>
      <c r="Q1187" s="142"/>
      <c r="R1187" s="143">
        <f>SUM(R1188:R1207)</f>
        <v>0</v>
      </c>
      <c r="S1187" s="142"/>
      <c r="T1187" s="144">
        <f>SUM(T1188:T1207)</f>
        <v>4.8679358000000006</v>
      </c>
      <c r="AR1187" s="137" t="s">
        <v>90</v>
      </c>
      <c r="AT1187" s="145" t="s">
        <v>80</v>
      </c>
      <c r="AU1187" s="145" t="s">
        <v>88</v>
      </c>
      <c r="AY1187" s="137" t="s">
        <v>199</v>
      </c>
      <c r="BK1187" s="146">
        <f>SUM(BK1188:BK1207)</f>
        <v>0</v>
      </c>
    </row>
    <row r="1188" spans="1:65" s="2" customFormat="1" ht="16.5" customHeight="1">
      <c r="A1188" s="33"/>
      <c r="B1188" s="149"/>
      <c r="C1188" s="150" t="s">
        <v>1397</v>
      </c>
      <c r="D1188" s="150" t="s">
        <v>202</v>
      </c>
      <c r="E1188" s="151" t="s">
        <v>1398</v>
      </c>
      <c r="F1188" s="152" t="s">
        <v>1399</v>
      </c>
      <c r="G1188" s="153" t="s">
        <v>332</v>
      </c>
      <c r="H1188" s="154">
        <v>383.71</v>
      </c>
      <c r="I1188" s="155"/>
      <c r="J1188" s="156">
        <f>ROUND(I1188*H1188,2)</f>
        <v>0</v>
      </c>
      <c r="K1188" s="152" t="s">
        <v>333</v>
      </c>
      <c r="L1188" s="34"/>
      <c r="M1188" s="157" t="s">
        <v>1</v>
      </c>
      <c r="N1188" s="158" t="s">
        <v>46</v>
      </c>
      <c r="O1188" s="59"/>
      <c r="P1188" s="159">
        <f>O1188*H1188</f>
        <v>0</v>
      </c>
      <c r="Q1188" s="159">
        <v>0</v>
      </c>
      <c r="R1188" s="159">
        <f>Q1188*H1188</f>
        <v>0</v>
      </c>
      <c r="S1188" s="159">
        <v>1.098E-2</v>
      </c>
      <c r="T1188" s="160">
        <f>S1188*H1188</f>
        <v>4.2131357999999999</v>
      </c>
      <c r="U1188" s="33"/>
      <c r="V1188" s="33"/>
      <c r="W1188" s="33"/>
      <c r="X1188" s="33"/>
      <c r="Y1188" s="33"/>
      <c r="Z1188" s="33"/>
      <c r="AA1188" s="33"/>
      <c r="AB1188" s="33"/>
      <c r="AC1188" s="33"/>
      <c r="AD1188" s="33"/>
      <c r="AE1188" s="33"/>
      <c r="AR1188" s="161" t="s">
        <v>276</v>
      </c>
      <c r="AT1188" s="161" t="s">
        <v>202</v>
      </c>
      <c r="AU1188" s="161" t="s">
        <v>90</v>
      </c>
      <c r="AY1188" s="18" t="s">
        <v>199</v>
      </c>
      <c r="BE1188" s="162">
        <f>IF(N1188="základní",J1188,0)</f>
        <v>0</v>
      </c>
      <c r="BF1188" s="162">
        <f>IF(N1188="snížená",J1188,0)</f>
        <v>0</v>
      </c>
      <c r="BG1188" s="162">
        <f>IF(N1188="zákl. přenesená",J1188,0)</f>
        <v>0</v>
      </c>
      <c r="BH1188" s="162">
        <f>IF(N1188="sníž. přenesená",J1188,0)</f>
        <v>0</v>
      </c>
      <c r="BI1188" s="162">
        <f>IF(N1188="nulová",J1188,0)</f>
        <v>0</v>
      </c>
      <c r="BJ1188" s="18" t="s">
        <v>88</v>
      </c>
      <c r="BK1188" s="162">
        <f>ROUND(I1188*H1188,2)</f>
        <v>0</v>
      </c>
      <c r="BL1188" s="18" t="s">
        <v>276</v>
      </c>
      <c r="BM1188" s="161" t="s">
        <v>1400</v>
      </c>
    </row>
    <row r="1189" spans="1:65" s="2" customFormat="1" ht="10.199999999999999">
      <c r="A1189" s="33"/>
      <c r="B1189" s="34"/>
      <c r="C1189" s="33"/>
      <c r="D1189" s="163" t="s">
        <v>207</v>
      </c>
      <c r="E1189" s="33"/>
      <c r="F1189" s="164" t="s">
        <v>1401</v>
      </c>
      <c r="G1189" s="33"/>
      <c r="H1189" s="33"/>
      <c r="I1189" s="165"/>
      <c r="J1189" s="33"/>
      <c r="K1189" s="33"/>
      <c r="L1189" s="34"/>
      <c r="M1189" s="166"/>
      <c r="N1189" s="167"/>
      <c r="O1189" s="59"/>
      <c r="P1189" s="59"/>
      <c r="Q1189" s="59"/>
      <c r="R1189" s="59"/>
      <c r="S1189" s="59"/>
      <c r="T1189" s="60"/>
      <c r="U1189" s="33"/>
      <c r="V1189" s="33"/>
      <c r="W1189" s="33"/>
      <c r="X1189" s="33"/>
      <c r="Y1189" s="33"/>
      <c r="Z1189" s="33"/>
      <c r="AA1189" s="33"/>
      <c r="AB1189" s="33"/>
      <c r="AC1189" s="33"/>
      <c r="AD1189" s="33"/>
      <c r="AE1189" s="33"/>
      <c r="AT1189" s="18" t="s">
        <v>207</v>
      </c>
      <c r="AU1189" s="18" t="s">
        <v>90</v>
      </c>
    </row>
    <row r="1190" spans="1:65" s="2" customFormat="1" ht="24.15" customHeight="1">
      <c r="A1190" s="33"/>
      <c r="B1190" s="149"/>
      <c r="C1190" s="150" t="s">
        <v>1402</v>
      </c>
      <c r="D1190" s="150" t="s">
        <v>202</v>
      </c>
      <c r="E1190" s="151" t="s">
        <v>1403</v>
      </c>
      <c r="F1190" s="152" t="s">
        <v>1404</v>
      </c>
      <c r="G1190" s="153" t="s">
        <v>529</v>
      </c>
      <c r="H1190" s="154">
        <v>38</v>
      </c>
      <c r="I1190" s="155"/>
      <c r="J1190" s="156">
        <f>ROUND(I1190*H1190,2)</f>
        <v>0</v>
      </c>
      <c r="K1190" s="152" t="s">
        <v>333</v>
      </c>
      <c r="L1190" s="34"/>
      <c r="M1190" s="157" t="s">
        <v>1</v>
      </c>
      <c r="N1190" s="158" t="s">
        <v>46</v>
      </c>
      <c r="O1190" s="59"/>
      <c r="P1190" s="159">
        <f>O1190*H1190</f>
        <v>0</v>
      </c>
      <c r="Q1190" s="159">
        <v>0</v>
      </c>
      <c r="R1190" s="159">
        <f>Q1190*H1190</f>
        <v>0</v>
      </c>
      <c r="S1190" s="159">
        <v>3.0000000000000001E-3</v>
      </c>
      <c r="T1190" s="160">
        <f>S1190*H1190</f>
        <v>0.114</v>
      </c>
      <c r="U1190" s="33"/>
      <c r="V1190" s="33"/>
      <c r="W1190" s="33"/>
      <c r="X1190" s="33"/>
      <c r="Y1190" s="33"/>
      <c r="Z1190" s="33"/>
      <c r="AA1190" s="33"/>
      <c r="AB1190" s="33"/>
      <c r="AC1190" s="33"/>
      <c r="AD1190" s="33"/>
      <c r="AE1190" s="33"/>
      <c r="AR1190" s="161" t="s">
        <v>276</v>
      </c>
      <c r="AT1190" s="161" t="s">
        <v>202</v>
      </c>
      <c r="AU1190" s="161" t="s">
        <v>90</v>
      </c>
      <c r="AY1190" s="18" t="s">
        <v>199</v>
      </c>
      <c r="BE1190" s="162">
        <f>IF(N1190="základní",J1190,0)</f>
        <v>0</v>
      </c>
      <c r="BF1190" s="162">
        <f>IF(N1190="snížená",J1190,0)</f>
        <v>0</v>
      </c>
      <c r="BG1190" s="162">
        <f>IF(N1190="zákl. přenesená",J1190,0)</f>
        <v>0</v>
      </c>
      <c r="BH1190" s="162">
        <f>IF(N1190="sníž. přenesená",J1190,0)</f>
        <v>0</v>
      </c>
      <c r="BI1190" s="162">
        <f>IF(N1190="nulová",J1190,0)</f>
        <v>0</v>
      </c>
      <c r="BJ1190" s="18" t="s">
        <v>88</v>
      </c>
      <c r="BK1190" s="162">
        <f>ROUND(I1190*H1190,2)</f>
        <v>0</v>
      </c>
      <c r="BL1190" s="18" t="s">
        <v>276</v>
      </c>
      <c r="BM1190" s="161" t="s">
        <v>1405</v>
      </c>
    </row>
    <row r="1191" spans="1:65" s="2" customFormat="1" ht="19.2">
      <c r="A1191" s="33"/>
      <c r="B1191" s="34"/>
      <c r="C1191" s="33"/>
      <c r="D1191" s="163" t="s">
        <v>207</v>
      </c>
      <c r="E1191" s="33"/>
      <c r="F1191" s="164" t="s">
        <v>1406</v>
      </c>
      <c r="G1191" s="33"/>
      <c r="H1191" s="33"/>
      <c r="I1191" s="165"/>
      <c r="J1191" s="33"/>
      <c r="K1191" s="33"/>
      <c r="L1191" s="34"/>
      <c r="M1191" s="166"/>
      <c r="N1191" s="167"/>
      <c r="O1191" s="59"/>
      <c r="P1191" s="59"/>
      <c r="Q1191" s="59"/>
      <c r="R1191" s="59"/>
      <c r="S1191" s="59"/>
      <c r="T1191" s="60"/>
      <c r="U1191" s="33"/>
      <c r="V1191" s="33"/>
      <c r="W1191" s="33"/>
      <c r="X1191" s="33"/>
      <c r="Y1191" s="33"/>
      <c r="Z1191" s="33"/>
      <c r="AA1191" s="33"/>
      <c r="AB1191" s="33"/>
      <c r="AC1191" s="33"/>
      <c r="AD1191" s="33"/>
      <c r="AE1191" s="33"/>
      <c r="AT1191" s="18" t="s">
        <v>207</v>
      </c>
      <c r="AU1191" s="18" t="s">
        <v>90</v>
      </c>
    </row>
    <row r="1192" spans="1:65" s="13" customFormat="1" ht="10.199999999999999">
      <c r="B1192" s="172"/>
      <c r="D1192" s="163" t="s">
        <v>336</v>
      </c>
      <c r="E1192" s="173" t="s">
        <v>1</v>
      </c>
      <c r="F1192" s="174" t="s">
        <v>683</v>
      </c>
      <c r="H1192" s="173" t="s">
        <v>1</v>
      </c>
      <c r="I1192" s="175"/>
      <c r="L1192" s="172"/>
      <c r="M1192" s="176"/>
      <c r="N1192" s="177"/>
      <c r="O1192" s="177"/>
      <c r="P1192" s="177"/>
      <c r="Q1192" s="177"/>
      <c r="R1192" s="177"/>
      <c r="S1192" s="177"/>
      <c r="T1192" s="178"/>
      <c r="AT1192" s="173" t="s">
        <v>336</v>
      </c>
      <c r="AU1192" s="173" t="s">
        <v>90</v>
      </c>
      <c r="AV1192" s="13" t="s">
        <v>88</v>
      </c>
      <c r="AW1192" s="13" t="s">
        <v>36</v>
      </c>
      <c r="AX1192" s="13" t="s">
        <v>81</v>
      </c>
      <c r="AY1192" s="173" t="s">
        <v>199</v>
      </c>
    </row>
    <row r="1193" spans="1:65" s="14" customFormat="1" ht="10.199999999999999">
      <c r="B1193" s="179"/>
      <c r="D1193" s="163" t="s">
        <v>336</v>
      </c>
      <c r="E1193" s="180" t="s">
        <v>1</v>
      </c>
      <c r="F1193" s="181" t="s">
        <v>1407</v>
      </c>
      <c r="H1193" s="182">
        <v>38</v>
      </c>
      <c r="I1193" s="183"/>
      <c r="L1193" s="179"/>
      <c r="M1193" s="184"/>
      <c r="N1193" s="185"/>
      <c r="O1193" s="185"/>
      <c r="P1193" s="185"/>
      <c r="Q1193" s="185"/>
      <c r="R1193" s="185"/>
      <c r="S1193" s="185"/>
      <c r="T1193" s="186"/>
      <c r="AT1193" s="180" t="s">
        <v>336</v>
      </c>
      <c r="AU1193" s="180" t="s">
        <v>90</v>
      </c>
      <c r="AV1193" s="14" t="s">
        <v>90</v>
      </c>
      <c r="AW1193" s="14" t="s">
        <v>36</v>
      </c>
      <c r="AX1193" s="14" t="s">
        <v>81</v>
      </c>
      <c r="AY1193" s="180" t="s">
        <v>199</v>
      </c>
    </row>
    <row r="1194" spans="1:65" s="15" customFormat="1" ht="10.199999999999999">
      <c r="B1194" s="187"/>
      <c r="D1194" s="163" t="s">
        <v>336</v>
      </c>
      <c r="E1194" s="188" t="s">
        <v>1</v>
      </c>
      <c r="F1194" s="189" t="s">
        <v>339</v>
      </c>
      <c r="H1194" s="190">
        <v>38</v>
      </c>
      <c r="I1194" s="191"/>
      <c r="L1194" s="187"/>
      <c r="M1194" s="192"/>
      <c r="N1194" s="193"/>
      <c r="O1194" s="193"/>
      <c r="P1194" s="193"/>
      <c r="Q1194" s="193"/>
      <c r="R1194" s="193"/>
      <c r="S1194" s="193"/>
      <c r="T1194" s="194"/>
      <c r="AT1194" s="188" t="s">
        <v>336</v>
      </c>
      <c r="AU1194" s="188" t="s">
        <v>90</v>
      </c>
      <c r="AV1194" s="15" t="s">
        <v>198</v>
      </c>
      <c r="AW1194" s="15" t="s">
        <v>36</v>
      </c>
      <c r="AX1194" s="15" t="s">
        <v>88</v>
      </c>
      <c r="AY1194" s="188" t="s">
        <v>199</v>
      </c>
    </row>
    <row r="1195" spans="1:65" s="2" customFormat="1" ht="24.15" customHeight="1">
      <c r="A1195" s="33"/>
      <c r="B1195" s="149"/>
      <c r="C1195" s="150" t="s">
        <v>1408</v>
      </c>
      <c r="D1195" s="150" t="s">
        <v>202</v>
      </c>
      <c r="E1195" s="151" t="s">
        <v>1409</v>
      </c>
      <c r="F1195" s="152" t="s">
        <v>1410</v>
      </c>
      <c r="G1195" s="153" t="s">
        <v>529</v>
      </c>
      <c r="H1195" s="154">
        <v>50</v>
      </c>
      <c r="I1195" s="155"/>
      <c r="J1195" s="156">
        <f>ROUND(I1195*H1195,2)</f>
        <v>0</v>
      </c>
      <c r="K1195" s="152" t="s">
        <v>333</v>
      </c>
      <c r="L1195" s="34"/>
      <c r="M1195" s="157" t="s">
        <v>1</v>
      </c>
      <c r="N1195" s="158" t="s">
        <v>46</v>
      </c>
      <c r="O1195" s="59"/>
      <c r="P1195" s="159">
        <f>O1195*H1195</f>
        <v>0</v>
      </c>
      <c r="Q1195" s="159">
        <v>0</v>
      </c>
      <c r="R1195" s="159">
        <f>Q1195*H1195</f>
        <v>0</v>
      </c>
      <c r="S1195" s="159">
        <v>4.0000000000000001E-3</v>
      </c>
      <c r="T1195" s="160">
        <f>S1195*H1195</f>
        <v>0.2</v>
      </c>
      <c r="U1195" s="33"/>
      <c r="V1195" s="33"/>
      <c r="W1195" s="33"/>
      <c r="X1195" s="33"/>
      <c r="Y1195" s="33"/>
      <c r="Z1195" s="33"/>
      <c r="AA1195" s="33"/>
      <c r="AB1195" s="33"/>
      <c r="AC1195" s="33"/>
      <c r="AD1195" s="33"/>
      <c r="AE1195" s="33"/>
      <c r="AR1195" s="161" t="s">
        <v>276</v>
      </c>
      <c r="AT1195" s="161" t="s">
        <v>202</v>
      </c>
      <c r="AU1195" s="161" t="s">
        <v>90</v>
      </c>
      <c r="AY1195" s="18" t="s">
        <v>199</v>
      </c>
      <c r="BE1195" s="162">
        <f>IF(N1195="základní",J1195,0)</f>
        <v>0</v>
      </c>
      <c r="BF1195" s="162">
        <f>IF(N1195="snížená",J1195,0)</f>
        <v>0</v>
      </c>
      <c r="BG1195" s="162">
        <f>IF(N1195="zákl. přenesená",J1195,0)</f>
        <v>0</v>
      </c>
      <c r="BH1195" s="162">
        <f>IF(N1195="sníž. přenesená",J1195,0)</f>
        <v>0</v>
      </c>
      <c r="BI1195" s="162">
        <f>IF(N1195="nulová",J1195,0)</f>
        <v>0</v>
      </c>
      <c r="BJ1195" s="18" t="s">
        <v>88</v>
      </c>
      <c r="BK1195" s="162">
        <f>ROUND(I1195*H1195,2)</f>
        <v>0</v>
      </c>
      <c r="BL1195" s="18" t="s">
        <v>276</v>
      </c>
      <c r="BM1195" s="161" t="s">
        <v>1411</v>
      </c>
    </row>
    <row r="1196" spans="1:65" s="2" customFormat="1" ht="19.2">
      <c r="A1196" s="33"/>
      <c r="B1196" s="34"/>
      <c r="C1196" s="33"/>
      <c r="D1196" s="163" t="s">
        <v>207</v>
      </c>
      <c r="E1196" s="33"/>
      <c r="F1196" s="164" t="s">
        <v>1412</v>
      </c>
      <c r="G1196" s="33"/>
      <c r="H1196" s="33"/>
      <c r="I1196" s="165"/>
      <c r="J1196" s="33"/>
      <c r="K1196" s="33"/>
      <c r="L1196" s="34"/>
      <c r="M1196" s="166"/>
      <c r="N1196" s="167"/>
      <c r="O1196" s="59"/>
      <c r="P1196" s="59"/>
      <c r="Q1196" s="59"/>
      <c r="R1196" s="59"/>
      <c r="S1196" s="59"/>
      <c r="T1196" s="60"/>
      <c r="U1196" s="33"/>
      <c r="V1196" s="33"/>
      <c r="W1196" s="33"/>
      <c r="X1196" s="33"/>
      <c r="Y1196" s="33"/>
      <c r="Z1196" s="33"/>
      <c r="AA1196" s="33"/>
      <c r="AB1196" s="33"/>
      <c r="AC1196" s="33"/>
      <c r="AD1196" s="33"/>
      <c r="AE1196" s="33"/>
      <c r="AT1196" s="18" t="s">
        <v>207</v>
      </c>
      <c r="AU1196" s="18" t="s">
        <v>90</v>
      </c>
    </row>
    <row r="1197" spans="1:65" s="13" customFormat="1" ht="10.199999999999999">
      <c r="B1197" s="172"/>
      <c r="D1197" s="163" t="s">
        <v>336</v>
      </c>
      <c r="E1197" s="173" t="s">
        <v>1</v>
      </c>
      <c r="F1197" s="174" t="s">
        <v>669</v>
      </c>
      <c r="H1197" s="173" t="s">
        <v>1</v>
      </c>
      <c r="I1197" s="175"/>
      <c r="L1197" s="172"/>
      <c r="M1197" s="176"/>
      <c r="N1197" s="177"/>
      <c r="O1197" s="177"/>
      <c r="P1197" s="177"/>
      <c r="Q1197" s="177"/>
      <c r="R1197" s="177"/>
      <c r="S1197" s="177"/>
      <c r="T1197" s="178"/>
      <c r="AT1197" s="173" t="s">
        <v>336</v>
      </c>
      <c r="AU1197" s="173" t="s">
        <v>90</v>
      </c>
      <c r="AV1197" s="13" t="s">
        <v>88</v>
      </c>
      <c r="AW1197" s="13" t="s">
        <v>36</v>
      </c>
      <c r="AX1197" s="13" t="s">
        <v>81</v>
      </c>
      <c r="AY1197" s="173" t="s">
        <v>199</v>
      </c>
    </row>
    <row r="1198" spans="1:65" s="14" customFormat="1" ht="10.199999999999999">
      <c r="B1198" s="179"/>
      <c r="D1198" s="163" t="s">
        <v>336</v>
      </c>
      <c r="E1198" s="180" t="s">
        <v>1</v>
      </c>
      <c r="F1198" s="181" t="s">
        <v>1413</v>
      </c>
      <c r="H1198" s="182">
        <v>12</v>
      </c>
      <c r="I1198" s="183"/>
      <c r="L1198" s="179"/>
      <c r="M1198" s="184"/>
      <c r="N1198" s="185"/>
      <c r="O1198" s="185"/>
      <c r="P1198" s="185"/>
      <c r="Q1198" s="185"/>
      <c r="R1198" s="185"/>
      <c r="S1198" s="185"/>
      <c r="T1198" s="186"/>
      <c r="AT1198" s="180" t="s">
        <v>336</v>
      </c>
      <c r="AU1198" s="180" t="s">
        <v>90</v>
      </c>
      <c r="AV1198" s="14" t="s">
        <v>90</v>
      </c>
      <c r="AW1198" s="14" t="s">
        <v>36</v>
      </c>
      <c r="AX1198" s="14" t="s">
        <v>81</v>
      </c>
      <c r="AY1198" s="180" t="s">
        <v>199</v>
      </c>
    </row>
    <row r="1199" spans="1:65" s="14" customFormat="1" ht="10.199999999999999">
      <c r="B1199" s="179"/>
      <c r="D1199" s="163" t="s">
        <v>336</v>
      </c>
      <c r="E1199" s="180" t="s">
        <v>1</v>
      </c>
      <c r="F1199" s="181" t="s">
        <v>1414</v>
      </c>
      <c r="H1199" s="182">
        <v>2</v>
      </c>
      <c r="I1199" s="183"/>
      <c r="L1199" s="179"/>
      <c r="M1199" s="184"/>
      <c r="N1199" s="185"/>
      <c r="O1199" s="185"/>
      <c r="P1199" s="185"/>
      <c r="Q1199" s="185"/>
      <c r="R1199" s="185"/>
      <c r="S1199" s="185"/>
      <c r="T1199" s="186"/>
      <c r="AT1199" s="180" t="s">
        <v>336</v>
      </c>
      <c r="AU1199" s="180" t="s">
        <v>90</v>
      </c>
      <c r="AV1199" s="14" t="s">
        <v>90</v>
      </c>
      <c r="AW1199" s="14" t="s">
        <v>36</v>
      </c>
      <c r="AX1199" s="14" t="s">
        <v>81</v>
      </c>
      <c r="AY1199" s="180" t="s">
        <v>199</v>
      </c>
    </row>
    <row r="1200" spans="1:65" s="14" customFormat="1" ht="10.199999999999999">
      <c r="B1200" s="179"/>
      <c r="D1200" s="163" t="s">
        <v>336</v>
      </c>
      <c r="E1200" s="180" t="s">
        <v>1</v>
      </c>
      <c r="F1200" s="181" t="s">
        <v>1415</v>
      </c>
      <c r="H1200" s="182">
        <v>6</v>
      </c>
      <c r="I1200" s="183"/>
      <c r="L1200" s="179"/>
      <c r="M1200" s="184"/>
      <c r="N1200" s="185"/>
      <c r="O1200" s="185"/>
      <c r="P1200" s="185"/>
      <c r="Q1200" s="185"/>
      <c r="R1200" s="185"/>
      <c r="S1200" s="185"/>
      <c r="T1200" s="186"/>
      <c r="AT1200" s="180" t="s">
        <v>336</v>
      </c>
      <c r="AU1200" s="180" t="s">
        <v>90</v>
      </c>
      <c r="AV1200" s="14" t="s">
        <v>90</v>
      </c>
      <c r="AW1200" s="14" t="s">
        <v>36</v>
      </c>
      <c r="AX1200" s="14" t="s">
        <v>81</v>
      </c>
      <c r="AY1200" s="180" t="s">
        <v>199</v>
      </c>
    </row>
    <row r="1201" spans="1:65" s="14" customFormat="1" ht="10.199999999999999">
      <c r="B1201" s="179"/>
      <c r="D1201" s="163" t="s">
        <v>336</v>
      </c>
      <c r="E1201" s="180" t="s">
        <v>1</v>
      </c>
      <c r="F1201" s="181" t="s">
        <v>1416</v>
      </c>
      <c r="H1201" s="182">
        <v>17</v>
      </c>
      <c r="I1201" s="183"/>
      <c r="L1201" s="179"/>
      <c r="M1201" s="184"/>
      <c r="N1201" s="185"/>
      <c r="O1201" s="185"/>
      <c r="P1201" s="185"/>
      <c r="Q1201" s="185"/>
      <c r="R1201" s="185"/>
      <c r="S1201" s="185"/>
      <c r="T1201" s="186"/>
      <c r="AT1201" s="180" t="s">
        <v>336</v>
      </c>
      <c r="AU1201" s="180" t="s">
        <v>90</v>
      </c>
      <c r="AV1201" s="14" t="s">
        <v>90</v>
      </c>
      <c r="AW1201" s="14" t="s">
        <v>36</v>
      </c>
      <c r="AX1201" s="14" t="s">
        <v>81</v>
      </c>
      <c r="AY1201" s="180" t="s">
        <v>199</v>
      </c>
    </row>
    <row r="1202" spans="1:65" s="13" customFormat="1" ht="10.199999999999999">
      <c r="B1202" s="172"/>
      <c r="D1202" s="163" t="s">
        <v>336</v>
      </c>
      <c r="E1202" s="173" t="s">
        <v>1</v>
      </c>
      <c r="F1202" s="174" t="s">
        <v>683</v>
      </c>
      <c r="H1202" s="173" t="s">
        <v>1</v>
      </c>
      <c r="I1202" s="175"/>
      <c r="L1202" s="172"/>
      <c r="M1202" s="176"/>
      <c r="N1202" s="177"/>
      <c r="O1202" s="177"/>
      <c r="P1202" s="177"/>
      <c r="Q1202" s="177"/>
      <c r="R1202" s="177"/>
      <c r="S1202" s="177"/>
      <c r="T1202" s="178"/>
      <c r="AT1202" s="173" t="s">
        <v>336</v>
      </c>
      <c r="AU1202" s="173" t="s">
        <v>90</v>
      </c>
      <c r="AV1202" s="13" t="s">
        <v>88</v>
      </c>
      <c r="AW1202" s="13" t="s">
        <v>36</v>
      </c>
      <c r="AX1202" s="13" t="s">
        <v>81</v>
      </c>
      <c r="AY1202" s="173" t="s">
        <v>199</v>
      </c>
    </row>
    <row r="1203" spans="1:65" s="14" customFormat="1" ht="10.199999999999999">
      <c r="B1203" s="179"/>
      <c r="D1203" s="163" t="s">
        <v>336</v>
      </c>
      <c r="E1203" s="180" t="s">
        <v>1</v>
      </c>
      <c r="F1203" s="181" t="s">
        <v>1417</v>
      </c>
      <c r="H1203" s="182">
        <v>13</v>
      </c>
      <c r="I1203" s="183"/>
      <c r="L1203" s="179"/>
      <c r="M1203" s="184"/>
      <c r="N1203" s="185"/>
      <c r="O1203" s="185"/>
      <c r="P1203" s="185"/>
      <c r="Q1203" s="185"/>
      <c r="R1203" s="185"/>
      <c r="S1203" s="185"/>
      <c r="T1203" s="186"/>
      <c r="AT1203" s="180" t="s">
        <v>336</v>
      </c>
      <c r="AU1203" s="180" t="s">
        <v>90</v>
      </c>
      <c r="AV1203" s="14" t="s">
        <v>90</v>
      </c>
      <c r="AW1203" s="14" t="s">
        <v>36</v>
      </c>
      <c r="AX1203" s="14" t="s">
        <v>81</v>
      </c>
      <c r="AY1203" s="180" t="s">
        <v>199</v>
      </c>
    </row>
    <row r="1204" spans="1:65" s="15" customFormat="1" ht="10.199999999999999">
      <c r="B1204" s="187"/>
      <c r="D1204" s="163" t="s">
        <v>336</v>
      </c>
      <c r="E1204" s="188" t="s">
        <v>1</v>
      </c>
      <c r="F1204" s="189" t="s">
        <v>339</v>
      </c>
      <c r="H1204" s="190">
        <v>50</v>
      </c>
      <c r="I1204" s="191"/>
      <c r="L1204" s="187"/>
      <c r="M1204" s="192"/>
      <c r="N1204" s="193"/>
      <c r="O1204" s="193"/>
      <c r="P1204" s="193"/>
      <c r="Q1204" s="193"/>
      <c r="R1204" s="193"/>
      <c r="S1204" s="193"/>
      <c r="T1204" s="194"/>
      <c r="AT1204" s="188" t="s">
        <v>336</v>
      </c>
      <c r="AU1204" s="188" t="s">
        <v>90</v>
      </c>
      <c r="AV1204" s="15" t="s">
        <v>198</v>
      </c>
      <c r="AW1204" s="15" t="s">
        <v>36</v>
      </c>
      <c r="AX1204" s="15" t="s">
        <v>88</v>
      </c>
      <c r="AY1204" s="188" t="s">
        <v>199</v>
      </c>
    </row>
    <row r="1205" spans="1:65" s="2" customFormat="1" ht="16.5" customHeight="1">
      <c r="A1205" s="33"/>
      <c r="B1205" s="149"/>
      <c r="C1205" s="150" t="s">
        <v>1418</v>
      </c>
      <c r="D1205" s="150" t="s">
        <v>202</v>
      </c>
      <c r="E1205" s="151" t="s">
        <v>1419</v>
      </c>
      <c r="F1205" s="152" t="s">
        <v>1420</v>
      </c>
      <c r="G1205" s="153" t="s">
        <v>529</v>
      </c>
      <c r="H1205" s="154">
        <v>4</v>
      </c>
      <c r="I1205" s="155"/>
      <c r="J1205" s="156">
        <f>ROUND(I1205*H1205,2)</f>
        <v>0</v>
      </c>
      <c r="K1205" s="152" t="s">
        <v>333</v>
      </c>
      <c r="L1205" s="34"/>
      <c r="M1205" s="157" t="s">
        <v>1</v>
      </c>
      <c r="N1205" s="158" t="s">
        <v>46</v>
      </c>
      <c r="O1205" s="59"/>
      <c r="P1205" s="159">
        <f>O1205*H1205</f>
        <v>0</v>
      </c>
      <c r="Q1205" s="159">
        <v>0</v>
      </c>
      <c r="R1205" s="159">
        <f>Q1205*H1205</f>
        <v>0</v>
      </c>
      <c r="S1205" s="159">
        <v>4.1700000000000001E-2</v>
      </c>
      <c r="T1205" s="160">
        <f>S1205*H1205</f>
        <v>0.1668</v>
      </c>
      <c r="U1205" s="33"/>
      <c r="V1205" s="33"/>
      <c r="W1205" s="33"/>
      <c r="X1205" s="33"/>
      <c r="Y1205" s="33"/>
      <c r="Z1205" s="33"/>
      <c r="AA1205" s="33"/>
      <c r="AB1205" s="33"/>
      <c r="AC1205" s="33"/>
      <c r="AD1205" s="33"/>
      <c r="AE1205" s="33"/>
      <c r="AR1205" s="161" t="s">
        <v>276</v>
      </c>
      <c r="AT1205" s="161" t="s">
        <v>202</v>
      </c>
      <c r="AU1205" s="161" t="s">
        <v>90</v>
      </c>
      <c r="AY1205" s="18" t="s">
        <v>199</v>
      </c>
      <c r="BE1205" s="162">
        <f>IF(N1205="základní",J1205,0)</f>
        <v>0</v>
      </c>
      <c r="BF1205" s="162">
        <f>IF(N1205="snížená",J1205,0)</f>
        <v>0</v>
      </c>
      <c r="BG1205" s="162">
        <f>IF(N1205="zákl. přenesená",J1205,0)</f>
        <v>0</v>
      </c>
      <c r="BH1205" s="162">
        <f>IF(N1205="sníž. přenesená",J1205,0)</f>
        <v>0</v>
      </c>
      <c r="BI1205" s="162">
        <f>IF(N1205="nulová",J1205,0)</f>
        <v>0</v>
      </c>
      <c r="BJ1205" s="18" t="s">
        <v>88</v>
      </c>
      <c r="BK1205" s="162">
        <f>ROUND(I1205*H1205,2)</f>
        <v>0</v>
      </c>
      <c r="BL1205" s="18" t="s">
        <v>276</v>
      </c>
      <c r="BM1205" s="161" t="s">
        <v>1421</v>
      </c>
    </row>
    <row r="1206" spans="1:65" s="2" customFormat="1" ht="19.2">
      <c r="A1206" s="33"/>
      <c r="B1206" s="34"/>
      <c r="C1206" s="33"/>
      <c r="D1206" s="163" t="s">
        <v>207</v>
      </c>
      <c r="E1206" s="33"/>
      <c r="F1206" s="164" t="s">
        <v>1422</v>
      </c>
      <c r="G1206" s="33"/>
      <c r="H1206" s="33"/>
      <c r="I1206" s="165"/>
      <c r="J1206" s="33"/>
      <c r="K1206" s="33"/>
      <c r="L1206" s="34"/>
      <c r="M1206" s="166"/>
      <c r="N1206" s="167"/>
      <c r="O1206" s="59"/>
      <c r="P1206" s="59"/>
      <c r="Q1206" s="59"/>
      <c r="R1206" s="59"/>
      <c r="S1206" s="59"/>
      <c r="T1206" s="60"/>
      <c r="U1206" s="33"/>
      <c r="V1206" s="33"/>
      <c r="W1206" s="33"/>
      <c r="X1206" s="33"/>
      <c r="Y1206" s="33"/>
      <c r="Z1206" s="33"/>
      <c r="AA1206" s="33"/>
      <c r="AB1206" s="33"/>
      <c r="AC1206" s="33"/>
      <c r="AD1206" s="33"/>
      <c r="AE1206" s="33"/>
      <c r="AT1206" s="18" t="s">
        <v>207</v>
      </c>
      <c r="AU1206" s="18" t="s">
        <v>90</v>
      </c>
    </row>
    <row r="1207" spans="1:65" s="2" customFormat="1" ht="16.5" customHeight="1">
      <c r="A1207" s="33"/>
      <c r="B1207" s="149"/>
      <c r="C1207" s="150" t="s">
        <v>1423</v>
      </c>
      <c r="D1207" s="150" t="s">
        <v>202</v>
      </c>
      <c r="E1207" s="151" t="s">
        <v>1424</v>
      </c>
      <c r="F1207" s="152" t="s">
        <v>1425</v>
      </c>
      <c r="G1207" s="153" t="s">
        <v>529</v>
      </c>
      <c r="H1207" s="154">
        <v>1</v>
      </c>
      <c r="I1207" s="155"/>
      <c r="J1207" s="156">
        <f>ROUND(I1207*H1207,2)</f>
        <v>0</v>
      </c>
      <c r="K1207" s="152" t="s">
        <v>1</v>
      </c>
      <c r="L1207" s="34"/>
      <c r="M1207" s="157" t="s">
        <v>1</v>
      </c>
      <c r="N1207" s="158" t="s">
        <v>46</v>
      </c>
      <c r="O1207" s="59"/>
      <c r="P1207" s="159">
        <f>O1207*H1207</f>
        <v>0</v>
      </c>
      <c r="Q1207" s="159">
        <v>0</v>
      </c>
      <c r="R1207" s="159">
        <f>Q1207*H1207</f>
        <v>0</v>
      </c>
      <c r="S1207" s="159">
        <v>0.17399999999999999</v>
      </c>
      <c r="T1207" s="160">
        <f>S1207*H1207</f>
        <v>0.17399999999999999</v>
      </c>
      <c r="U1207" s="33"/>
      <c r="V1207" s="33"/>
      <c r="W1207" s="33"/>
      <c r="X1207" s="33"/>
      <c r="Y1207" s="33"/>
      <c r="Z1207" s="33"/>
      <c r="AA1207" s="33"/>
      <c r="AB1207" s="33"/>
      <c r="AC1207" s="33"/>
      <c r="AD1207" s="33"/>
      <c r="AE1207" s="33"/>
      <c r="AR1207" s="161" t="s">
        <v>276</v>
      </c>
      <c r="AT1207" s="161" t="s">
        <v>202</v>
      </c>
      <c r="AU1207" s="161" t="s">
        <v>90</v>
      </c>
      <c r="AY1207" s="18" t="s">
        <v>199</v>
      </c>
      <c r="BE1207" s="162">
        <f>IF(N1207="základní",J1207,0)</f>
        <v>0</v>
      </c>
      <c r="BF1207" s="162">
        <f>IF(N1207="snížená",J1207,0)</f>
        <v>0</v>
      </c>
      <c r="BG1207" s="162">
        <f>IF(N1207="zákl. přenesená",J1207,0)</f>
        <v>0</v>
      </c>
      <c r="BH1207" s="162">
        <f>IF(N1207="sníž. přenesená",J1207,0)</f>
        <v>0</v>
      </c>
      <c r="BI1207" s="162">
        <f>IF(N1207="nulová",J1207,0)</f>
        <v>0</v>
      </c>
      <c r="BJ1207" s="18" t="s">
        <v>88</v>
      </c>
      <c r="BK1207" s="162">
        <f>ROUND(I1207*H1207,2)</f>
        <v>0</v>
      </c>
      <c r="BL1207" s="18" t="s">
        <v>276</v>
      </c>
      <c r="BM1207" s="161" t="s">
        <v>1426</v>
      </c>
    </row>
    <row r="1208" spans="1:65" s="12" customFormat="1" ht="22.8" customHeight="1">
      <c r="B1208" s="136"/>
      <c r="D1208" s="137" t="s">
        <v>80</v>
      </c>
      <c r="E1208" s="147" t="s">
        <v>1427</v>
      </c>
      <c r="F1208" s="147" t="s">
        <v>1428</v>
      </c>
      <c r="I1208" s="139"/>
      <c r="J1208" s="148">
        <f>BK1208</f>
        <v>0</v>
      </c>
      <c r="L1208" s="136"/>
      <c r="M1208" s="141"/>
      <c r="N1208" s="142"/>
      <c r="O1208" s="142"/>
      <c r="P1208" s="143">
        <f>P1209</f>
        <v>0</v>
      </c>
      <c r="Q1208" s="142"/>
      <c r="R1208" s="143">
        <f>R1209</f>
        <v>0</v>
      </c>
      <c r="S1208" s="142"/>
      <c r="T1208" s="144">
        <f>T1209</f>
        <v>0</v>
      </c>
      <c r="AR1208" s="137" t="s">
        <v>90</v>
      </c>
      <c r="AT1208" s="145" t="s">
        <v>80</v>
      </c>
      <c r="AU1208" s="145" t="s">
        <v>88</v>
      </c>
      <c r="AY1208" s="137" t="s">
        <v>199</v>
      </c>
      <c r="BK1208" s="146">
        <f>BK1209</f>
        <v>0</v>
      </c>
    </row>
    <row r="1209" spans="1:65" s="2" customFormat="1" ht="16.5" customHeight="1">
      <c r="A1209" s="33"/>
      <c r="B1209" s="149"/>
      <c r="C1209" s="150" t="s">
        <v>1429</v>
      </c>
      <c r="D1209" s="150" t="s">
        <v>202</v>
      </c>
      <c r="E1209" s="151" t="s">
        <v>1430</v>
      </c>
      <c r="F1209" s="152" t="s">
        <v>1431</v>
      </c>
      <c r="G1209" s="153" t="s">
        <v>529</v>
      </c>
      <c r="H1209" s="154">
        <v>1</v>
      </c>
      <c r="I1209" s="155"/>
      <c r="J1209" s="156">
        <f>ROUND(I1209*H1209,2)</f>
        <v>0</v>
      </c>
      <c r="K1209" s="152" t="s">
        <v>1</v>
      </c>
      <c r="L1209" s="34"/>
      <c r="M1209" s="157" t="s">
        <v>1</v>
      </c>
      <c r="N1209" s="158" t="s">
        <v>46</v>
      </c>
      <c r="O1209" s="59"/>
      <c r="P1209" s="159">
        <f>O1209*H1209</f>
        <v>0</v>
      </c>
      <c r="Q1209" s="159">
        <v>0</v>
      </c>
      <c r="R1209" s="159">
        <f>Q1209*H1209</f>
        <v>0</v>
      </c>
      <c r="S1209" s="159">
        <v>0</v>
      </c>
      <c r="T1209" s="160">
        <f>S1209*H1209</f>
        <v>0</v>
      </c>
      <c r="U1209" s="33"/>
      <c r="V1209" s="33"/>
      <c r="W1209" s="33"/>
      <c r="X1209" s="33"/>
      <c r="Y1209" s="33"/>
      <c r="Z1209" s="33"/>
      <c r="AA1209" s="33"/>
      <c r="AB1209" s="33"/>
      <c r="AC1209" s="33"/>
      <c r="AD1209" s="33"/>
      <c r="AE1209" s="33"/>
      <c r="AR1209" s="161" t="s">
        <v>276</v>
      </c>
      <c r="AT1209" s="161" t="s">
        <v>202</v>
      </c>
      <c r="AU1209" s="161" t="s">
        <v>90</v>
      </c>
      <c r="AY1209" s="18" t="s">
        <v>199</v>
      </c>
      <c r="BE1209" s="162">
        <f>IF(N1209="základní",J1209,0)</f>
        <v>0</v>
      </c>
      <c r="BF1209" s="162">
        <f>IF(N1209="snížená",J1209,0)</f>
        <v>0</v>
      </c>
      <c r="BG1209" s="162">
        <f>IF(N1209="zákl. přenesená",J1209,0)</f>
        <v>0</v>
      </c>
      <c r="BH1209" s="162">
        <f>IF(N1209="sníž. přenesená",J1209,0)</f>
        <v>0</v>
      </c>
      <c r="BI1209" s="162">
        <f>IF(N1209="nulová",J1209,0)</f>
        <v>0</v>
      </c>
      <c r="BJ1209" s="18" t="s">
        <v>88</v>
      </c>
      <c r="BK1209" s="162">
        <f>ROUND(I1209*H1209,2)</f>
        <v>0</v>
      </c>
      <c r="BL1209" s="18" t="s">
        <v>276</v>
      </c>
      <c r="BM1209" s="161" t="s">
        <v>1432</v>
      </c>
    </row>
    <row r="1210" spans="1:65" s="12" customFormat="1" ht="22.8" customHeight="1">
      <c r="B1210" s="136"/>
      <c r="D1210" s="137" t="s">
        <v>80</v>
      </c>
      <c r="E1210" s="147" t="s">
        <v>1433</v>
      </c>
      <c r="F1210" s="147" t="s">
        <v>1434</v>
      </c>
      <c r="I1210" s="139"/>
      <c r="J1210" s="148">
        <f>BK1210</f>
        <v>0</v>
      </c>
      <c r="L1210" s="136"/>
      <c r="M1210" s="141"/>
      <c r="N1210" s="142"/>
      <c r="O1210" s="142"/>
      <c r="P1210" s="143">
        <f>SUM(P1211:P1230)</f>
        <v>0</v>
      </c>
      <c r="Q1210" s="142"/>
      <c r="R1210" s="143">
        <f>SUM(R1211:R1230)</f>
        <v>6.8847600000000002E-3</v>
      </c>
      <c r="S1210" s="142"/>
      <c r="T1210" s="144">
        <f>SUM(T1211:T1230)</f>
        <v>0</v>
      </c>
      <c r="AR1210" s="137" t="s">
        <v>90</v>
      </c>
      <c r="AT1210" s="145" t="s">
        <v>80</v>
      </c>
      <c r="AU1210" s="145" t="s">
        <v>88</v>
      </c>
      <c r="AY1210" s="137" t="s">
        <v>199</v>
      </c>
      <c r="BK1210" s="146">
        <f>SUM(BK1211:BK1230)</f>
        <v>0</v>
      </c>
    </row>
    <row r="1211" spans="1:65" s="2" customFormat="1" ht="24.15" customHeight="1">
      <c r="A1211" s="33"/>
      <c r="B1211" s="149"/>
      <c r="C1211" s="150" t="s">
        <v>1435</v>
      </c>
      <c r="D1211" s="150" t="s">
        <v>202</v>
      </c>
      <c r="E1211" s="151" t="s">
        <v>1436</v>
      </c>
      <c r="F1211" s="152" t="s">
        <v>1437</v>
      </c>
      <c r="G1211" s="153" t="s">
        <v>332</v>
      </c>
      <c r="H1211" s="154">
        <v>21.34</v>
      </c>
      <c r="I1211" s="155"/>
      <c r="J1211" s="156">
        <f>ROUND(I1211*H1211,2)</f>
        <v>0</v>
      </c>
      <c r="K1211" s="152" t="s">
        <v>333</v>
      </c>
      <c r="L1211" s="34"/>
      <c r="M1211" s="157" t="s">
        <v>1</v>
      </c>
      <c r="N1211" s="158" t="s">
        <v>46</v>
      </c>
      <c r="O1211" s="59"/>
      <c r="P1211" s="159">
        <f>O1211*H1211</f>
        <v>0</v>
      </c>
      <c r="Q1211" s="159">
        <v>2.0000000000000002E-5</v>
      </c>
      <c r="R1211" s="159">
        <f>Q1211*H1211</f>
        <v>4.2680000000000002E-4</v>
      </c>
      <c r="S1211" s="159">
        <v>0</v>
      </c>
      <c r="T1211" s="160">
        <f>S1211*H1211</f>
        <v>0</v>
      </c>
      <c r="U1211" s="33"/>
      <c r="V1211" s="33"/>
      <c r="W1211" s="33"/>
      <c r="X1211" s="33"/>
      <c r="Y1211" s="33"/>
      <c r="Z1211" s="33"/>
      <c r="AA1211" s="33"/>
      <c r="AB1211" s="33"/>
      <c r="AC1211" s="33"/>
      <c r="AD1211" s="33"/>
      <c r="AE1211" s="33"/>
      <c r="AR1211" s="161" t="s">
        <v>276</v>
      </c>
      <c r="AT1211" s="161" t="s">
        <v>202</v>
      </c>
      <c r="AU1211" s="161" t="s">
        <v>90</v>
      </c>
      <c r="AY1211" s="18" t="s">
        <v>199</v>
      </c>
      <c r="BE1211" s="162">
        <f>IF(N1211="základní",J1211,0)</f>
        <v>0</v>
      </c>
      <c r="BF1211" s="162">
        <f>IF(N1211="snížená",J1211,0)</f>
        <v>0</v>
      </c>
      <c r="BG1211" s="162">
        <f>IF(N1211="zákl. přenesená",J1211,0)</f>
        <v>0</v>
      </c>
      <c r="BH1211" s="162">
        <f>IF(N1211="sníž. přenesená",J1211,0)</f>
        <v>0</v>
      </c>
      <c r="BI1211" s="162">
        <f>IF(N1211="nulová",J1211,0)</f>
        <v>0</v>
      </c>
      <c r="BJ1211" s="18" t="s">
        <v>88</v>
      </c>
      <c r="BK1211" s="162">
        <f>ROUND(I1211*H1211,2)</f>
        <v>0</v>
      </c>
      <c r="BL1211" s="18" t="s">
        <v>276</v>
      </c>
      <c r="BM1211" s="161" t="s">
        <v>1438</v>
      </c>
    </row>
    <row r="1212" spans="1:65" s="2" customFormat="1" ht="19.2">
      <c r="A1212" s="33"/>
      <c r="B1212" s="34"/>
      <c r="C1212" s="33"/>
      <c r="D1212" s="163" t="s">
        <v>207</v>
      </c>
      <c r="E1212" s="33"/>
      <c r="F1212" s="164" t="s">
        <v>1439</v>
      </c>
      <c r="G1212" s="33"/>
      <c r="H1212" s="33"/>
      <c r="I1212" s="165"/>
      <c r="J1212" s="33"/>
      <c r="K1212" s="33"/>
      <c r="L1212" s="34"/>
      <c r="M1212" s="166"/>
      <c r="N1212" s="167"/>
      <c r="O1212" s="59"/>
      <c r="P1212" s="59"/>
      <c r="Q1212" s="59"/>
      <c r="R1212" s="59"/>
      <c r="S1212" s="59"/>
      <c r="T1212" s="60"/>
      <c r="U1212" s="33"/>
      <c r="V1212" s="33"/>
      <c r="W1212" s="33"/>
      <c r="X1212" s="33"/>
      <c r="Y1212" s="33"/>
      <c r="Z1212" s="33"/>
      <c r="AA1212" s="33"/>
      <c r="AB1212" s="33"/>
      <c r="AC1212" s="33"/>
      <c r="AD1212" s="33"/>
      <c r="AE1212" s="33"/>
      <c r="AT1212" s="18" t="s">
        <v>207</v>
      </c>
      <c r="AU1212" s="18" t="s">
        <v>90</v>
      </c>
    </row>
    <row r="1213" spans="1:65" s="13" customFormat="1" ht="10.199999999999999">
      <c r="B1213" s="172"/>
      <c r="D1213" s="163" t="s">
        <v>336</v>
      </c>
      <c r="E1213" s="173" t="s">
        <v>1</v>
      </c>
      <c r="F1213" s="174" t="s">
        <v>1440</v>
      </c>
      <c r="H1213" s="173" t="s">
        <v>1</v>
      </c>
      <c r="I1213" s="175"/>
      <c r="L1213" s="172"/>
      <c r="M1213" s="176"/>
      <c r="N1213" s="177"/>
      <c r="O1213" s="177"/>
      <c r="P1213" s="177"/>
      <c r="Q1213" s="177"/>
      <c r="R1213" s="177"/>
      <c r="S1213" s="177"/>
      <c r="T1213" s="178"/>
      <c r="AT1213" s="173" t="s">
        <v>336</v>
      </c>
      <c r="AU1213" s="173" t="s">
        <v>90</v>
      </c>
      <c r="AV1213" s="13" t="s">
        <v>88</v>
      </c>
      <c r="AW1213" s="13" t="s">
        <v>36</v>
      </c>
      <c r="AX1213" s="13" t="s">
        <v>81</v>
      </c>
      <c r="AY1213" s="173" t="s">
        <v>199</v>
      </c>
    </row>
    <row r="1214" spans="1:65" s="14" customFormat="1" ht="10.199999999999999">
      <c r="B1214" s="179"/>
      <c r="D1214" s="163" t="s">
        <v>336</v>
      </c>
      <c r="E1214" s="180" t="s">
        <v>1</v>
      </c>
      <c r="F1214" s="181" t="s">
        <v>1441</v>
      </c>
      <c r="H1214" s="182">
        <v>7.7</v>
      </c>
      <c r="I1214" s="183"/>
      <c r="L1214" s="179"/>
      <c r="M1214" s="184"/>
      <c r="N1214" s="185"/>
      <c r="O1214" s="185"/>
      <c r="P1214" s="185"/>
      <c r="Q1214" s="185"/>
      <c r="R1214" s="185"/>
      <c r="S1214" s="185"/>
      <c r="T1214" s="186"/>
      <c r="AT1214" s="180" t="s">
        <v>336</v>
      </c>
      <c r="AU1214" s="180" t="s">
        <v>90</v>
      </c>
      <c r="AV1214" s="14" t="s">
        <v>90</v>
      </c>
      <c r="AW1214" s="14" t="s">
        <v>36</v>
      </c>
      <c r="AX1214" s="14" t="s">
        <v>81</v>
      </c>
      <c r="AY1214" s="180" t="s">
        <v>199</v>
      </c>
    </row>
    <row r="1215" spans="1:65" s="13" customFormat="1" ht="10.199999999999999">
      <c r="B1215" s="172"/>
      <c r="D1215" s="163" t="s">
        <v>336</v>
      </c>
      <c r="E1215" s="173" t="s">
        <v>1</v>
      </c>
      <c r="F1215" s="174" t="s">
        <v>1442</v>
      </c>
      <c r="H1215" s="173" t="s">
        <v>1</v>
      </c>
      <c r="I1215" s="175"/>
      <c r="L1215" s="172"/>
      <c r="M1215" s="176"/>
      <c r="N1215" s="177"/>
      <c r="O1215" s="177"/>
      <c r="P1215" s="177"/>
      <c r="Q1215" s="177"/>
      <c r="R1215" s="177"/>
      <c r="S1215" s="177"/>
      <c r="T1215" s="178"/>
      <c r="AT1215" s="173" t="s">
        <v>336</v>
      </c>
      <c r="AU1215" s="173" t="s">
        <v>90</v>
      </c>
      <c r="AV1215" s="13" t="s">
        <v>88</v>
      </c>
      <c r="AW1215" s="13" t="s">
        <v>36</v>
      </c>
      <c r="AX1215" s="13" t="s">
        <v>81</v>
      </c>
      <c r="AY1215" s="173" t="s">
        <v>199</v>
      </c>
    </row>
    <row r="1216" spans="1:65" s="14" customFormat="1" ht="10.199999999999999">
      <c r="B1216" s="179"/>
      <c r="D1216" s="163" t="s">
        <v>336</v>
      </c>
      <c r="E1216" s="180" t="s">
        <v>1</v>
      </c>
      <c r="F1216" s="181" t="s">
        <v>1443</v>
      </c>
      <c r="H1216" s="182">
        <v>13.64</v>
      </c>
      <c r="I1216" s="183"/>
      <c r="L1216" s="179"/>
      <c r="M1216" s="184"/>
      <c r="N1216" s="185"/>
      <c r="O1216" s="185"/>
      <c r="P1216" s="185"/>
      <c r="Q1216" s="185"/>
      <c r="R1216" s="185"/>
      <c r="S1216" s="185"/>
      <c r="T1216" s="186"/>
      <c r="AT1216" s="180" t="s">
        <v>336</v>
      </c>
      <c r="AU1216" s="180" t="s">
        <v>90</v>
      </c>
      <c r="AV1216" s="14" t="s">
        <v>90</v>
      </c>
      <c r="AW1216" s="14" t="s">
        <v>36</v>
      </c>
      <c r="AX1216" s="14" t="s">
        <v>81</v>
      </c>
      <c r="AY1216" s="180" t="s">
        <v>199</v>
      </c>
    </row>
    <row r="1217" spans="1:65" s="15" customFormat="1" ht="10.199999999999999">
      <c r="B1217" s="187"/>
      <c r="D1217" s="163" t="s">
        <v>336</v>
      </c>
      <c r="E1217" s="188" t="s">
        <v>1</v>
      </c>
      <c r="F1217" s="189" t="s">
        <v>339</v>
      </c>
      <c r="H1217" s="190">
        <v>21.34</v>
      </c>
      <c r="I1217" s="191"/>
      <c r="L1217" s="187"/>
      <c r="M1217" s="192"/>
      <c r="N1217" s="193"/>
      <c r="O1217" s="193"/>
      <c r="P1217" s="193"/>
      <c r="Q1217" s="193"/>
      <c r="R1217" s="193"/>
      <c r="S1217" s="193"/>
      <c r="T1217" s="194"/>
      <c r="AT1217" s="188" t="s">
        <v>336</v>
      </c>
      <c r="AU1217" s="188" t="s">
        <v>90</v>
      </c>
      <c r="AV1217" s="15" t="s">
        <v>198</v>
      </c>
      <c r="AW1217" s="15" t="s">
        <v>36</v>
      </c>
      <c r="AX1217" s="15" t="s">
        <v>88</v>
      </c>
      <c r="AY1217" s="188" t="s">
        <v>199</v>
      </c>
    </row>
    <row r="1218" spans="1:65" s="2" customFormat="1" ht="24.15" customHeight="1">
      <c r="A1218" s="33"/>
      <c r="B1218" s="149"/>
      <c r="C1218" s="150" t="s">
        <v>1444</v>
      </c>
      <c r="D1218" s="150" t="s">
        <v>202</v>
      </c>
      <c r="E1218" s="151" t="s">
        <v>1445</v>
      </c>
      <c r="F1218" s="152" t="s">
        <v>1446</v>
      </c>
      <c r="G1218" s="153" t="s">
        <v>332</v>
      </c>
      <c r="H1218" s="154">
        <v>37.988</v>
      </c>
      <c r="I1218" s="155"/>
      <c r="J1218" s="156">
        <f>ROUND(I1218*H1218,2)</f>
        <v>0</v>
      </c>
      <c r="K1218" s="152" t="s">
        <v>333</v>
      </c>
      <c r="L1218" s="34"/>
      <c r="M1218" s="157" t="s">
        <v>1</v>
      </c>
      <c r="N1218" s="158" t="s">
        <v>46</v>
      </c>
      <c r="O1218" s="59"/>
      <c r="P1218" s="159">
        <f>O1218*H1218</f>
        <v>0</v>
      </c>
      <c r="Q1218" s="159">
        <v>1.7000000000000001E-4</v>
      </c>
      <c r="R1218" s="159">
        <f>Q1218*H1218</f>
        <v>6.4579600000000004E-3</v>
      </c>
      <c r="S1218" s="159">
        <v>0</v>
      </c>
      <c r="T1218" s="160">
        <f>S1218*H1218</f>
        <v>0</v>
      </c>
      <c r="U1218" s="33"/>
      <c r="V1218" s="33"/>
      <c r="W1218" s="33"/>
      <c r="X1218" s="33"/>
      <c r="Y1218" s="33"/>
      <c r="Z1218" s="33"/>
      <c r="AA1218" s="33"/>
      <c r="AB1218" s="33"/>
      <c r="AC1218" s="33"/>
      <c r="AD1218" s="33"/>
      <c r="AE1218" s="33"/>
      <c r="AR1218" s="161" t="s">
        <v>276</v>
      </c>
      <c r="AT1218" s="161" t="s">
        <v>202</v>
      </c>
      <c r="AU1218" s="161" t="s">
        <v>90</v>
      </c>
      <c r="AY1218" s="18" t="s">
        <v>199</v>
      </c>
      <c r="BE1218" s="162">
        <f>IF(N1218="základní",J1218,0)</f>
        <v>0</v>
      </c>
      <c r="BF1218" s="162">
        <f>IF(N1218="snížená",J1218,0)</f>
        <v>0</v>
      </c>
      <c r="BG1218" s="162">
        <f>IF(N1218="zákl. přenesená",J1218,0)</f>
        <v>0</v>
      </c>
      <c r="BH1218" s="162">
        <f>IF(N1218="sníž. přenesená",J1218,0)</f>
        <v>0</v>
      </c>
      <c r="BI1218" s="162">
        <f>IF(N1218="nulová",J1218,0)</f>
        <v>0</v>
      </c>
      <c r="BJ1218" s="18" t="s">
        <v>88</v>
      </c>
      <c r="BK1218" s="162">
        <f>ROUND(I1218*H1218,2)</f>
        <v>0</v>
      </c>
      <c r="BL1218" s="18" t="s">
        <v>276</v>
      </c>
      <c r="BM1218" s="161" t="s">
        <v>1447</v>
      </c>
    </row>
    <row r="1219" spans="1:65" s="2" customFormat="1" ht="19.2">
      <c r="A1219" s="33"/>
      <c r="B1219" s="34"/>
      <c r="C1219" s="33"/>
      <c r="D1219" s="163" t="s">
        <v>207</v>
      </c>
      <c r="E1219" s="33"/>
      <c r="F1219" s="164" t="s">
        <v>1448</v>
      </c>
      <c r="G1219" s="33"/>
      <c r="H1219" s="33"/>
      <c r="I1219" s="165"/>
      <c r="J1219" s="33"/>
      <c r="K1219" s="33"/>
      <c r="L1219" s="34"/>
      <c r="M1219" s="166"/>
      <c r="N1219" s="167"/>
      <c r="O1219" s="59"/>
      <c r="P1219" s="59"/>
      <c r="Q1219" s="59"/>
      <c r="R1219" s="59"/>
      <c r="S1219" s="59"/>
      <c r="T1219" s="60"/>
      <c r="U1219" s="33"/>
      <c r="V1219" s="33"/>
      <c r="W1219" s="33"/>
      <c r="X1219" s="33"/>
      <c r="Y1219" s="33"/>
      <c r="Z1219" s="33"/>
      <c r="AA1219" s="33"/>
      <c r="AB1219" s="33"/>
      <c r="AC1219" s="33"/>
      <c r="AD1219" s="33"/>
      <c r="AE1219" s="33"/>
      <c r="AT1219" s="18" t="s">
        <v>207</v>
      </c>
      <c r="AU1219" s="18" t="s">
        <v>90</v>
      </c>
    </row>
    <row r="1220" spans="1:65" s="13" customFormat="1" ht="10.199999999999999">
      <c r="B1220" s="172"/>
      <c r="D1220" s="163" t="s">
        <v>336</v>
      </c>
      <c r="E1220" s="173" t="s">
        <v>1</v>
      </c>
      <c r="F1220" s="174" t="s">
        <v>386</v>
      </c>
      <c r="H1220" s="173" t="s">
        <v>1</v>
      </c>
      <c r="I1220" s="175"/>
      <c r="L1220" s="172"/>
      <c r="M1220" s="176"/>
      <c r="N1220" s="177"/>
      <c r="O1220" s="177"/>
      <c r="P1220" s="177"/>
      <c r="Q1220" s="177"/>
      <c r="R1220" s="177"/>
      <c r="S1220" s="177"/>
      <c r="T1220" s="178"/>
      <c r="AT1220" s="173" t="s">
        <v>336</v>
      </c>
      <c r="AU1220" s="173" t="s">
        <v>90</v>
      </c>
      <c r="AV1220" s="13" t="s">
        <v>88</v>
      </c>
      <c r="AW1220" s="13" t="s">
        <v>36</v>
      </c>
      <c r="AX1220" s="13" t="s">
        <v>81</v>
      </c>
      <c r="AY1220" s="173" t="s">
        <v>199</v>
      </c>
    </row>
    <row r="1221" spans="1:65" s="14" customFormat="1" ht="10.199999999999999">
      <c r="B1221" s="179"/>
      <c r="D1221" s="163" t="s">
        <v>336</v>
      </c>
      <c r="E1221" s="180" t="s">
        <v>1</v>
      </c>
      <c r="F1221" s="181" t="s">
        <v>1449</v>
      </c>
      <c r="H1221" s="182">
        <v>5.4240000000000004</v>
      </c>
      <c r="I1221" s="183"/>
      <c r="L1221" s="179"/>
      <c r="M1221" s="184"/>
      <c r="N1221" s="185"/>
      <c r="O1221" s="185"/>
      <c r="P1221" s="185"/>
      <c r="Q1221" s="185"/>
      <c r="R1221" s="185"/>
      <c r="S1221" s="185"/>
      <c r="T1221" s="186"/>
      <c r="AT1221" s="180" t="s">
        <v>336</v>
      </c>
      <c r="AU1221" s="180" t="s">
        <v>90</v>
      </c>
      <c r="AV1221" s="14" t="s">
        <v>90</v>
      </c>
      <c r="AW1221" s="14" t="s">
        <v>36</v>
      </c>
      <c r="AX1221" s="14" t="s">
        <v>81</v>
      </c>
      <c r="AY1221" s="180" t="s">
        <v>199</v>
      </c>
    </row>
    <row r="1222" spans="1:65" s="13" customFormat="1" ht="10.199999999999999">
      <c r="B1222" s="172"/>
      <c r="D1222" s="163" t="s">
        <v>336</v>
      </c>
      <c r="E1222" s="173" t="s">
        <v>1</v>
      </c>
      <c r="F1222" s="174" t="s">
        <v>388</v>
      </c>
      <c r="H1222" s="173" t="s">
        <v>1</v>
      </c>
      <c r="I1222" s="175"/>
      <c r="L1222" s="172"/>
      <c r="M1222" s="176"/>
      <c r="N1222" s="177"/>
      <c r="O1222" s="177"/>
      <c r="P1222" s="177"/>
      <c r="Q1222" s="177"/>
      <c r="R1222" s="177"/>
      <c r="S1222" s="177"/>
      <c r="T1222" s="178"/>
      <c r="AT1222" s="173" t="s">
        <v>336</v>
      </c>
      <c r="AU1222" s="173" t="s">
        <v>90</v>
      </c>
      <c r="AV1222" s="13" t="s">
        <v>88</v>
      </c>
      <c r="AW1222" s="13" t="s">
        <v>36</v>
      </c>
      <c r="AX1222" s="13" t="s">
        <v>81</v>
      </c>
      <c r="AY1222" s="173" t="s">
        <v>199</v>
      </c>
    </row>
    <row r="1223" spans="1:65" s="14" customFormat="1" ht="10.199999999999999">
      <c r="B1223" s="179"/>
      <c r="D1223" s="163" t="s">
        <v>336</v>
      </c>
      <c r="E1223" s="180" t="s">
        <v>1</v>
      </c>
      <c r="F1223" s="181" t="s">
        <v>1450</v>
      </c>
      <c r="H1223" s="182">
        <v>4.5199999999999996</v>
      </c>
      <c r="I1223" s="183"/>
      <c r="L1223" s="179"/>
      <c r="M1223" s="184"/>
      <c r="N1223" s="185"/>
      <c r="O1223" s="185"/>
      <c r="P1223" s="185"/>
      <c r="Q1223" s="185"/>
      <c r="R1223" s="185"/>
      <c r="S1223" s="185"/>
      <c r="T1223" s="186"/>
      <c r="AT1223" s="180" t="s">
        <v>336</v>
      </c>
      <c r="AU1223" s="180" t="s">
        <v>90</v>
      </c>
      <c r="AV1223" s="14" t="s">
        <v>90</v>
      </c>
      <c r="AW1223" s="14" t="s">
        <v>36</v>
      </c>
      <c r="AX1223" s="14" t="s">
        <v>81</v>
      </c>
      <c r="AY1223" s="180" t="s">
        <v>199</v>
      </c>
    </row>
    <row r="1224" spans="1:65" s="13" customFormat="1" ht="10.199999999999999">
      <c r="B1224" s="172"/>
      <c r="D1224" s="163" t="s">
        <v>336</v>
      </c>
      <c r="E1224" s="173" t="s">
        <v>1</v>
      </c>
      <c r="F1224" s="174" t="s">
        <v>390</v>
      </c>
      <c r="H1224" s="173" t="s">
        <v>1</v>
      </c>
      <c r="I1224" s="175"/>
      <c r="L1224" s="172"/>
      <c r="M1224" s="176"/>
      <c r="N1224" s="177"/>
      <c r="O1224" s="177"/>
      <c r="P1224" s="177"/>
      <c r="Q1224" s="177"/>
      <c r="R1224" s="177"/>
      <c r="S1224" s="177"/>
      <c r="T1224" s="178"/>
      <c r="AT1224" s="173" t="s">
        <v>336</v>
      </c>
      <c r="AU1224" s="173" t="s">
        <v>90</v>
      </c>
      <c r="AV1224" s="13" t="s">
        <v>88</v>
      </c>
      <c r="AW1224" s="13" t="s">
        <v>36</v>
      </c>
      <c r="AX1224" s="13" t="s">
        <v>81</v>
      </c>
      <c r="AY1224" s="173" t="s">
        <v>199</v>
      </c>
    </row>
    <row r="1225" spans="1:65" s="14" customFormat="1" ht="10.199999999999999">
      <c r="B1225" s="179"/>
      <c r="D1225" s="163" t="s">
        <v>336</v>
      </c>
      <c r="E1225" s="180" t="s">
        <v>1</v>
      </c>
      <c r="F1225" s="181" t="s">
        <v>1451</v>
      </c>
      <c r="H1225" s="182">
        <v>5.7949999999999999</v>
      </c>
      <c r="I1225" s="183"/>
      <c r="L1225" s="179"/>
      <c r="M1225" s="184"/>
      <c r="N1225" s="185"/>
      <c r="O1225" s="185"/>
      <c r="P1225" s="185"/>
      <c r="Q1225" s="185"/>
      <c r="R1225" s="185"/>
      <c r="S1225" s="185"/>
      <c r="T1225" s="186"/>
      <c r="AT1225" s="180" t="s">
        <v>336</v>
      </c>
      <c r="AU1225" s="180" t="s">
        <v>90</v>
      </c>
      <c r="AV1225" s="14" t="s">
        <v>90</v>
      </c>
      <c r="AW1225" s="14" t="s">
        <v>36</v>
      </c>
      <c r="AX1225" s="14" t="s">
        <v>81</v>
      </c>
      <c r="AY1225" s="180" t="s">
        <v>199</v>
      </c>
    </row>
    <row r="1226" spans="1:65" s="13" customFormat="1" ht="10.199999999999999">
      <c r="B1226" s="172"/>
      <c r="D1226" s="163" t="s">
        <v>336</v>
      </c>
      <c r="E1226" s="173" t="s">
        <v>1</v>
      </c>
      <c r="F1226" s="174" t="s">
        <v>392</v>
      </c>
      <c r="H1226" s="173" t="s">
        <v>1</v>
      </c>
      <c r="I1226" s="175"/>
      <c r="L1226" s="172"/>
      <c r="M1226" s="176"/>
      <c r="N1226" s="177"/>
      <c r="O1226" s="177"/>
      <c r="P1226" s="177"/>
      <c r="Q1226" s="177"/>
      <c r="R1226" s="177"/>
      <c r="S1226" s="177"/>
      <c r="T1226" s="178"/>
      <c r="AT1226" s="173" t="s">
        <v>336</v>
      </c>
      <c r="AU1226" s="173" t="s">
        <v>90</v>
      </c>
      <c r="AV1226" s="13" t="s">
        <v>88</v>
      </c>
      <c r="AW1226" s="13" t="s">
        <v>36</v>
      </c>
      <c r="AX1226" s="13" t="s">
        <v>81</v>
      </c>
      <c r="AY1226" s="173" t="s">
        <v>199</v>
      </c>
    </row>
    <row r="1227" spans="1:65" s="14" customFormat="1" ht="10.199999999999999">
      <c r="B1227" s="179"/>
      <c r="D1227" s="163" t="s">
        <v>336</v>
      </c>
      <c r="E1227" s="180" t="s">
        <v>1</v>
      </c>
      <c r="F1227" s="181" t="s">
        <v>1452</v>
      </c>
      <c r="H1227" s="182">
        <v>3.2549999999999999</v>
      </c>
      <c r="I1227" s="183"/>
      <c r="L1227" s="179"/>
      <c r="M1227" s="184"/>
      <c r="N1227" s="185"/>
      <c r="O1227" s="185"/>
      <c r="P1227" s="185"/>
      <c r="Q1227" s="185"/>
      <c r="R1227" s="185"/>
      <c r="S1227" s="185"/>
      <c r="T1227" s="186"/>
      <c r="AT1227" s="180" t="s">
        <v>336</v>
      </c>
      <c r="AU1227" s="180" t="s">
        <v>90</v>
      </c>
      <c r="AV1227" s="14" t="s">
        <v>90</v>
      </c>
      <c r="AW1227" s="14" t="s">
        <v>36</v>
      </c>
      <c r="AX1227" s="14" t="s">
        <v>81</v>
      </c>
      <c r="AY1227" s="180" t="s">
        <v>199</v>
      </c>
    </row>
    <row r="1228" spans="1:65" s="16" customFormat="1" ht="10.199999999999999">
      <c r="B1228" s="205"/>
      <c r="D1228" s="163" t="s">
        <v>336</v>
      </c>
      <c r="E1228" s="206" t="s">
        <v>1</v>
      </c>
      <c r="F1228" s="207" t="s">
        <v>1127</v>
      </c>
      <c r="H1228" s="208">
        <v>18.994</v>
      </c>
      <c r="I1228" s="209"/>
      <c r="L1228" s="205"/>
      <c r="M1228" s="210"/>
      <c r="N1228" s="211"/>
      <c r="O1228" s="211"/>
      <c r="P1228" s="211"/>
      <c r="Q1228" s="211"/>
      <c r="R1228" s="211"/>
      <c r="S1228" s="211"/>
      <c r="T1228" s="212"/>
      <c r="AT1228" s="206" t="s">
        <v>336</v>
      </c>
      <c r="AU1228" s="206" t="s">
        <v>90</v>
      </c>
      <c r="AV1228" s="16" t="s">
        <v>213</v>
      </c>
      <c r="AW1228" s="16" t="s">
        <v>36</v>
      </c>
      <c r="AX1228" s="16" t="s">
        <v>81</v>
      </c>
      <c r="AY1228" s="206" t="s">
        <v>199</v>
      </c>
    </row>
    <row r="1229" spans="1:65" s="14" customFormat="1" ht="10.199999999999999">
      <c r="B1229" s="179"/>
      <c r="D1229" s="163" t="s">
        <v>336</v>
      </c>
      <c r="E1229" s="180" t="s">
        <v>1</v>
      </c>
      <c r="F1229" s="181" t="s">
        <v>1453</v>
      </c>
      <c r="H1229" s="182">
        <v>18.994</v>
      </c>
      <c r="I1229" s="183"/>
      <c r="L1229" s="179"/>
      <c r="M1229" s="184"/>
      <c r="N1229" s="185"/>
      <c r="O1229" s="185"/>
      <c r="P1229" s="185"/>
      <c r="Q1229" s="185"/>
      <c r="R1229" s="185"/>
      <c r="S1229" s="185"/>
      <c r="T1229" s="186"/>
      <c r="AT1229" s="180" t="s">
        <v>336</v>
      </c>
      <c r="AU1229" s="180" t="s">
        <v>90</v>
      </c>
      <c r="AV1229" s="14" t="s">
        <v>90</v>
      </c>
      <c r="AW1229" s="14" t="s">
        <v>36</v>
      </c>
      <c r="AX1229" s="14" t="s">
        <v>81</v>
      </c>
      <c r="AY1229" s="180" t="s">
        <v>199</v>
      </c>
    </row>
    <row r="1230" spans="1:65" s="15" customFormat="1" ht="10.199999999999999">
      <c r="B1230" s="187"/>
      <c r="D1230" s="163" t="s">
        <v>336</v>
      </c>
      <c r="E1230" s="188" t="s">
        <v>1</v>
      </c>
      <c r="F1230" s="189" t="s">
        <v>339</v>
      </c>
      <c r="H1230" s="190">
        <v>37.988</v>
      </c>
      <c r="I1230" s="191"/>
      <c r="L1230" s="187"/>
      <c r="M1230" s="192"/>
      <c r="N1230" s="193"/>
      <c r="O1230" s="193"/>
      <c r="P1230" s="193"/>
      <c r="Q1230" s="193"/>
      <c r="R1230" s="193"/>
      <c r="S1230" s="193"/>
      <c r="T1230" s="194"/>
      <c r="AT1230" s="188" t="s">
        <v>336</v>
      </c>
      <c r="AU1230" s="188" t="s">
        <v>90</v>
      </c>
      <c r="AV1230" s="15" t="s">
        <v>198</v>
      </c>
      <c r="AW1230" s="15" t="s">
        <v>36</v>
      </c>
      <c r="AX1230" s="15" t="s">
        <v>88</v>
      </c>
      <c r="AY1230" s="188" t="s">
        <v>199</v>
      </c>
    </row>
    <row r="1231" spans="1:65" s="12" customFormat="1" ht="22.8" customHeight="1">
      <c r="B1231" s="136"/>
      <c r="D1231" s="137" t="s">
        <v>80</v>
      </c>
      <c r="E1231" s="147" t="s">
        <v>1454</v>
      </c>
      <c r="F1231" s="147" t="s">
        <v>1455</v>
      </c>
      <c r="I1231" s="139"/>
      <c r="J1231" s="148">
        <f>BK1231</f>
        <v>0</v>
      </c>
      <c r="L1231" s="136"/>
      <c r="M1231" s="141"/>
      <c r="N1231" s="142"/>
      <c r="O1231" s="142"/>
      <c r="P1231" s="143">
        <f>SUM(P1232:P1365)</f>
        <v>0</v>
      </c>
      <c r="Q1231" s="142"/>
      <c r="R1231" s="143">
        <f>SUM(R1232:R1365)</f>
        <v>4.8659470000000002</v>
      </c>
      <c r="S1231" s="142"/>
      <c r="T1231" s="144">
        <f>SUM(T1232:T1365)</f>
        <v>1.5084435700000001</v>
      </c>
      <c r="AR1231" s="137" t="s">
        <v>90</v>
      </c>
      <c r="AT1231" s="145" t="s">
        <v>80</v>
      </c>
      <c r="AU1231" s="145" t="s">
        <v>88</v>
      </c>
      <c r="AY1231" s="137" t="s">
        <v>199</v>
      </c>
      <c r="BK1231" s="146">
        <f>SUM(BK1232:BK1365)</f>
        <v>0</v>
      </c>
    </row>
    <row r="1232" spans="1:65" s="2" customFormat="1" ht="16.5" customHeight="1">
      <c r="A1232" s="33"/>
      <c r="B1232" s="149"/>
      <c r="C1232" s="150" t="s">
        <v>1456</v>
      </c>
      <c r="D1232" s="150" t="s">
        <v>202</v>
      </c>
      <c r="E1232" s="151" t="s">
        <v>1457</v>
      </c>
      <c r="F1232" s="152" t="s">
        <v>1458</v>
      </c>
      <c r="G1232" s="153" t="s">
        <v>332</v>
      </c>
      <c r="H1232" s="154">
        <v>4211.0569999999998</v>
      </c>
      <c r="I1232" s="155"/>
      <c r="J1232" s="156">
        <f>ROUND(I1232*H1232,2)</f>
        <v>0</v>
      </c>
      <c r="K1232" s="152" t="s">
        <v>333</v>
      </c>
      <c r="L1232" s="34"/>
      <c r="M1232" s="157" t="s">
        <v>1</v>
      </c>
      <c r="N1232" s="158" t="s">
        <v>46</v>
      </c>
      <c r="O1232" s="59"/>
      <c r="P1232" s="159">
        <f>O1232*H1232</f>
        <v>0</v>
      </c>
      <c r="Q1232" s="159">
        <v>1E-3</v>
      </c>
      <c r="R1232" s="159">
        <f>Q1232*H1232</f>
        <v>4.2110570000000003</v>
      </c>
      <c r="S1232" s="159">
        <v>3.1E-4</v>
      </c>
      <c r="T1232" s="160">
        <f>S1232*H1232</f>
        <v>1.30542767</v>
      </c>
      <c r="U1232" s="33"/>
      <c r="V1232" s="33"/>
      <c r="W1232" s="33"/>
      <c r="X1232" s="33"/>
      <c r="Y1232" s="33"/>
      <c r="Z1232" s="33"/>
      <c r="AA1232" s="33"/>
      <c r="AB1232" s="33"/>
      <c r="AC1232" s="33"/>
      <c r="AD1232" s="33"/>
      <c r="AE1232" s="33"/>
      <c r="AR1232" s="161" t="s">
        <v>276</v>
      </c>
      <c r="AT1232" s="161" t="s">
        <v>202</v>
      </c>
      <c r="AU1232" s="161" t="s">
        <v>90</v>
      </c>
      <c r="AY1232" s="18" t="s">
        <v>199</v>
      </c>
      <c r="BE1232" s="162">
        <f>IF(N1232="základní",J1232,0)</f>
        <v>0</v>
      </c>
      <c r="BF1232" s="162">
        <f>IF(N1232="snížená",J1232,0)</f>
        <v>0</v>
      </c>
      <c r="BG1232" s="162">
        <f>IF(N1232="zákl. přenesená",J1232,0)</f>
        <v>0</v>
      </c>
      <c r="BH1232" s="162">
        <f>IF(N1232="sníž. přenesená",J1232,0)</f>
        <v>0</v>
      </c>
      <c r="BI1232" s="162">
        <f>IF(N1232="nulová",J1232,0)</f>
        <v>0</v>
      </c>
      <c r="BJ1232" s="18" t="s">
        <v>88</v>
      </c>
      <c r="BK1232" s="162">
        <f>ROUND(I1232*H1232,2)</f>
        <v>0</v>
      </c>
      <c r="BL1232" s="18" t="s">
        <v>276</v>
      </c>
      <c r="BM1232" s="161" t="s">
        <v>1459</v>
      </c>
    </row>
    <row r="1233" spans="1:51" s="2" customFormat="1" ht="10.199999999999999">
      <c r="A1233" s="33"/>
      <c r="B1233" s="34"/>
      <c r="C1233" s="33"/>
      <c r="D1233" s="163" t="s">
        <v>207</v>
      </c>
      <c r="E1233" s="33"/>
      <c r="F1233" s="164" t="s">
        <v>1460</v>
      </c>
      <c r="G1233" s="33"/>
      <c r="H1233" s="33"/>
      <c r="I1233" s="165"/>
      <c r="J1233" s="33"/>
      <c r="K1233" s="33"/>
      <c r="L1233" s="34"/>
      <c r="M1233" s="166"/>
      <c r="N1233" s="167"/>
      <c r="O1233" s="59"/>
      <c r="P1233" s="59"/>
      <c r="Q1233" s="59"/>
      <c r="R1233" s="59"/>
      <c r="S1233" s="59"/>
      <c r="T1233" s="60"/>
      <c r="U1233" s="33"/>
      <c r="V1233" s="33"/>
      <c r="W1233" s="33"/>
      <c r="X1233" s="33"/>
      <c r="Y1233" s="33"/>
      <c r="Z1233" s="33"/>
      <c r="AA1233" s="33"/>
      <c r="AB1233" s="33"/>
      <c r="AC1233" s="33"/>
      <c r="AD1233" s="33"/>
      <c r="AE1233" s="33"/>
      <c r="AT1233" s="18" t="s">
        <v>207</v>
      </c>
      <c r="AU1233" s="18" t="s">
        <v>90</v>
      </c>
    </row>
    <row r="1234" spans="1:51" s="13" customFormat="1" ht="10.199999999999999">
      <c r="B1234" s="172"/>
      <c r="D1234" s="163" t="s">
        <v>336</v>
      </c>
      <c r="E1234" s="173" t="s">
        <v>1</v>
      </c>
      <c r="F1234" s="174" t="s">
        <v>591</v>
      </c>
      <c r="H1234" s="173" t="s">
        <v>1</v>
      </c>
      <c r="I1234" s="175"/>
      <c r="L1234" s="172"/>
      <c r="M1234" s="176"/>
      <c r="N1234" s="177"/>
      <c r="O1234" s="177"/>
      <c r="P1234" s="177"/>
      <c r="Q1234" s="177"/>
      <c r="R1234" s="177"/>
      <c r="S1234" s="177"/>
      <c r="T1234" s="178"/>
      <c r="AT1234" s="173" t="s">
        <v>336</v>
      </c>
      <c r="AU1234" s="173" t="s">
        <v>90</v>
      </c>
      <c r="AV1234" s="13" t="s">
        <v>88</v>
      </c>
      <c r="AW1234" s="13" t="s">
        <v>36</v>
      </c>
      <c r="AX1234" s="13" t="s">
        <v>81</v>
      </c>
      <c r="AY1234" s="173" t="s">
        <v>199</v>
      </c>
    </row>
    <row r="1235" spans="1:51" s="14" customFormat="1" ht="10.199999999999999">
      <c r="B1235" s="179"/>
      <c r="D1235" s="163" t="s">
        <v>336</v>
      </c>
      <c r="E1235" s="180" t="s">
        <v>1</v>
      </c>
      <c r="F1235" s="181" t="s">
        <v>1461</v>
      </c>
      <c r="H1235" s="182">
        <v>2.93</v>
      </c>
      <c r="I1235" s="183"/>
      <c r="L1235" s="179"/>
      <c r="M1235" s="184"/>
      <c r="N1235" s="185"/>
      <c r="O1235" s="185"/>
      <c r="P1235" s="185"/>
      <c r="Q1235" s="185"/>
      <c r="R1235" s="185"/>
      <c r="S1235" s="185"/>
      <c r="T1235" s="186"/>
      <c r="AT1235" s="180" t="s">
        <v>336</v>
      </c>
      <c r="AU1235" s="180" t="s">
        <v>90</v>
      </c>
      <c r="AV1235" s="14" t="s">
        <v>90</v>
      </c>
      <c r="AW1235" s="14" t="s">
        <v>36</v>
      </c>
      <c r="AX1235" s="14" t="s">
        <v>81</v>
      </c>
      <c r="AY1235" s="180" t="s">
        <v>199</v>
      </c>
    </row>
    <row r="1236" spans="1:51" s="14" customFormat="1" ht="10.199999999999999">
      <c r="B1236" s="179"/>
      <c r="D1236" s="163" t="s">
        <v>336</v>
      </c>
      <c r="E1236" s="180" t="s">
        <v>1</v>
      </c>
      <c r="F1236" s="181" t="s">
        <v>879</v>
      </c>
      <c r="H1236" s="182">
        <v>25.92</v>
      </c>
      <c r="I1236" s="183"/>
      <c r="L1236" s="179"/>
      <c r="M1236" s="184"/>
      <c r="N1236" s="185"/>
      <c r="O1236" s="185"/>
      <c r="P1236" s="185"/>
      <c r="Q1236" s="185"/>
      <c r="R1236" s="185"/>
      <c r="S1236" s="185"/>
      <c r="T1236" s="186"/>
      <c r="AT1236" s="180" t="s">
        <v>336</v>
      </c>
      <c r="AU1236" s="180" t="s">
        <v>90</v>
      </c>
      <c r="AV1236" s="14" t="s">
        <v>90</v>
      </c>
      <c r="AW1236" s="14" t="s">
        <v>36</v>
      </c>
      <c r="AX1236" s="14" t="s">
        <v>81</v>
      </c>
      <c r="AY1236" s="180" t="s">
        <v>199</v>
      </c>
    </row>
    <row r="1237" spans="1:51" s="14" customFormat="1" ht="10.199999999999999">
      <c r="B1237" s="179"/>
      <c r="D1237" s="163" t="s">
        <v>336</v>
      </c>
      <c r="E1237" s="180" t="s">
        <v>1</v>
      </c>
      <c r="F1237" s="181" t="s">
        <v>641</v>
      </c>
      <c r="H1237" s="182">
        <v>-3.4</v>
      </c>
      <c r="I1237" s="183"/>
      <c r="L1237" s="179"/>
      <c r="M1237" s="184"/>
      <c r="N1237" s="185"/>
      <c r="O1237" s="185"/>
      <c r="P1237" s="185"/>
      <c r="Q1237" s="185"/>
      <c r="R1237" s="185"/>
      <c r="S1237" s="185"/>
      <c r="T1237" s="186"/>
      <c r="AT1237" s="180" t="s">
        <v>336</v>
      </c>
      <c r="AU1237" s="180" t="s">
        <v>90</v>
      </c>
      <c r="AV1237" s="14" t="s">
        <v>90</v>
      </c>
      <c r="AW1237" s="14" t="s">
        <v>36</v>
      </c>
      <c r="AX1237" s="14" t="s">
        <v>81</v>
      </c>
      <c r="AY1237" s="180" t="s">
        <v>199</v>
      </c>
    </row>
    <row r="1238" spans="1:51" s="13" customFormat="1" ht="10.199999999999999">
      <c r="B1238" s="172"/>
      <c r="D1238" s="163" t="s">
        <v>336</v>
      </c>
      <c r="E1238" s="173" t="s">
        <v>1</v>
      </c>
      <c r="F1238" s="174" t="s">
        <v>767</v>
      </c>
      <c r="H1238" s="173" t="s">
        <v>1</v>
      </c>
      <c r="I1238" s="175"/>
      <c r="L1238" s="172"/>
      <c r="M1238" s="176"/>
      <c r="N1238" s="177"/>
      <c r="O1238" s="177"/>
      <c r="P1238" s="177"/>
      <c r="Q1238" s="177"/>
      <c r="R1238" s="177"/>
      <c r="S1238" s="177"/>
      <c r="T1238" s="178"/>
      <c r="AT1238" s="173" t="s">
        <v>336</v>
      </c>
      <c r="AU1238" s="173" t="s">
        <v>90</v>
      </c>
      <c r="AV1238" s="13" t="s">
        <v>88</v>
      </c>
      <c r="AW1238" s="13" t="s">
        <v>36</v>
      </c>
      <c r="AX1238" s="13" t="s">
        <v>81</v>
      </c>
      <c r="AY1238" s="173" t="s">
        <v>199</v>
      </c>
    </row>
    <row r="1239" spans="1:51" s="14" customFormat="1" ht="10.199999999999999">
      <c r="B1239" s="179"/>
      <c r="D1239" s="163" t="s">
        <v>336</v>
      </c>
      <c r="E1239" s="180" t="s">
        <v>1</v>
      </c>
      <c r="F1239" s="181" t="s">
        <v>1462</v>
      </c>
      <c r="H1239" s="182">
        <v>2.34</v>
      </c>
      <c r="I1239" s="183"/>
      <c r="L1239" s="179"/>
      <c r="M1239" s="184"/>
      <c r="N1239" s="185"/>
      <c r="O1239" s="185"/>
      <c r="P1239" s="185"/>
      <c r="Q1239" s="185"/>
      <c r="R1239" s="185"/>
      <c r="S1239" s="185"/>
      <c r="T1239" s="186"/>
      <c r="AT1239" s="180" t="s">
        <v>336</v>
      </c>
      <c r="AU1239" s="180" t="s">
        <v>90</v>
      </c>
      <c r="AV1239" s="14" t="s">
        <v>90</v>
      </c>
      <c r="AW1239" s="14" t="s">
        <v>36</v>
      </c>
      <c r="AX1239" s="14" t="s">
        <v>81</v>
      </c>
      <c r="AY1239" s="180" t="s">
        <v>199</v>
      </c>
    </row>
    <row r="1240" spans="1:51" s="14" customFormat="1" ht="10.199999999999999">
      <c r="B1240" s="179"/>
      <c r="D1240" s="163" t="s">
        <v>336</v>
      </c>
      <c r="E1240" s="180" t="s">
        <v>1</v>
      </c>
      <c r="F1240" s="181" t="s">
        <v>880</v>
      </c>
      <c r="H1240" s="182">
        <v>22.32</v>
      </c>
      <c r="I1240" s="183"/>
      <c r="L1240" s="179"/>
      <c r="M1240" s="184"/>
      <c r="N1240" s="185"/>
      <c r="O1240" s="185"/>
      <c r="P1240" s="185"/>
      <c r="Q1240" s="185"/>
      <c r="R1240" s="185"/>
      <c r="S1240" s="185"/>
      <c r="T1240" s="186"/>
      <c r="AT1240" s="180" t="s">
        <v>336</v>
      </c>
      <c r="AU1240" s="180" t="s">
        <v>90</v>
      </c>
      <c r="AV1240" s="14" t="s">
        <v>90</v>
      </c>
      <c r="AW1240" s="14" t="s">
        <v>36</v>
      </c>
      <c r="AX1240" s="14" t="s">
        <v>81</v>
      </c>
      <c r="AY1240" s="180" t="s">
        <v>199</v>
      </c>
    </row>
    <row r="1241" spans="1:51" s="13" customFormat="1" ht="10.199999999999999">
      <c r="B1241" s="172"/>
      <c r="D1241" s="163" t="s">
        <v>336</v>
      </c>
      <c r="E1241" s="173" t="s">
        <v>1</v>
      </c>
      <c r="F1241" s="174" t="s">
        <v>1463</v>
      </c>
      <c r="H1241" s="173" t="s">
        <v>1</v>
      </c>
      <c r="I1241" s="175"/>
      <c r="L1241" s="172"/>
      <c r="M1241" s="176"/>
      <c r="N1241" s="177"/>
      <c r="O1241" s="177"/>
      <c r="P1241" s="177"/>
      <c r="Q1241" s="177"/>
      <c r="R1241" s="177"/>
      <c r="S1241" s="177"/>
      <c r="T1241" s="178"/>
      <c r="AT1241" s="173" t="s">
        <v>336</v>
      </c>
      <c r="AU1241" s="173" t="s">
        <v>90</v>
      </c>
      <c r="AV1241" s="13" t="s">
        <v>88</v>
      </c>
      <c r="AW1241" s="13" t="s">
        <v>36</v>
      </c>
      <c r="AX1241" s="13" t="s">
        <v>81</v>
      </c>
      <c r="AY1241" s="173" t="s">
        <v>199</v>
      </c>
    </row>
    <row r="1242" spans="1:51" s="14" customFormat="1" ht="10.199999999999999">
      <c r="B1242" s="179"/>
      <c r="D1242" s="163" t="s">
        <v>336</v>
      </c>
      <c r="E1242" s="180" t="s">
        <v>1</v>
      </c>
      <c r="F1242" s="181" t="s">
        <v>1464</v>
      </c>
      <c r="H1242" s="182">
        <v>46.49</v>
      </c>
      <c r="I1242" s="183"/>
      <c r="L1242" s="179"/>
      <c r="M1242" s="184"/>
      <c r="N1242" s="185"/>
      <c r="O1242" s="185"/>
      <c r="P1242" s="185"/>
      <c r="Q1242" s="185"/>
      <c r="R1242" s="185"/>
      <c r="S1242" s="185"/>
      <c r="T1242" s="186"/>
      <c r="AT1242" s="180" t="s">
        <v>336</v>
      </c>
      <c r="AU1242" s="180" t="s">
        <v>90</v>
      </c>
      <c r="AV1242" s="14" t="s">
        <v>90</v>
      </c>
      <c r="AW1242" s="14" t="s">
        <v>36</v>
      </c>
      <c r="AX1242" s="14" t="s">
        <v>81</v>
      </c>
      <c r="AY1242" s="180" t="s">
        <v>199</v>
      </c>
    </row>
    <row r="1243" spans="1:51" s="14" customFormat="1" ht="10.199999999999999">
      <c r="B1243" s="179"/>
      <c r="D1243" s="163" t="s">
        <v>336</v>
      </c>
      <c r="E1243" s="180" t="s">
        <v>1</v>
      </c>
      <c r="F1243" s="181" t="s">
        <v>881</v>
      </c>
      <c r="H1243" s="182">
        <v>101.52</v>
      </c>
      <c r="I1243" s="183"/>
      <c r="L1243" s="179"/>
      <c r="M1243" s="184"/>
      <c r="N1243" s="185"/>
      <c r="O1243" s="185"/>
      <c r="P1243" s="185"/>
      <c r="Q1243" s="185"/>
      <c r="R1243" s="185"/>
      <c r="S1243" s="185"/>
      <c r="T1243" s="186"/>
      <c r="AT1243" s="180" t="s">
        <v>336</v>
      </c>
      <c r="AU1243" s="180" t="s">
        <v>90</v>
      </c>
      <c r="AV1243" s="14" t="s">
        <v>90</v>
      </c>
      <c r="AW1243" s="14" t="s">
        <v>36</v>
      </c>
      <c r="AX1243" s="14" t="s">
        <v>81</v>
      </c>
      <c r="AY1243" s="180" t="s">
        <v>199</v>
      </c>
    </row>
    <row r="1244" spans="1:51" s="13" customFormat="1" ht="10.199999999999999">
      <c r="B1244" s="172"/>
      <c r="D1244" s="163" t="s">
        <v>336</v>
      </c>
      <c r="E1244" s="173" t="s">
        <v>1</v>
      </c>
      <c r="F1244" s="174" t="s">
        <v>882</v>
      </c>
      <c r="H1244" s="173" t="s">
        <v>1</v>
      </c>
      <c r="I1244" s="175"/>
      <c r="L1244" s="172"/>
      <c r="M1244" s="176"/>
      <c r="N1244" s="177"/>
      <c r="O1244" s="177"/>
      <c r="P1244" s="177"/>
      <c r="Q1244" s="177"/>
      <c r="R1244" s="177"/>
      <c r="S1244" s="177"/>
      <c r="T1244" s="178"/>
      <c r="AT1244" s="173" t="s">
        <v>336</v>
      </c>
      <c r="AU1244" s="173" t="s">
        <v>90</v>
      </c>
      <c r="AV1244" s="13" t="s">
        <v>88</v>
      </c>
      <c r="AW1244" s="13" t="s">
        <v>36</v>
      </c>
      <c r="AX1244" s="13" t="s">
        <v>81</v>
      </c>
      <c r="AY1244" s="173" t="s">
        <v>199</v>
      </c>
    </row>
    <row r="1245" spans="1:51" s="14" customFormat="1" ht="10.199999999999999">
      <c r="B1245" s="179"/>
      <c r="D1245" s="163" t="s">
        <v>336</v>
      </c>
      <c r="E1245" s="180" t="s">
        <v>1</v>
      </c>
      <c r="F1245" s="181" t="s">
        <v>1465</v>
      </c>
      <c r="H1245" s="182">
        <v>396.72</v>
      </c>
      <c r="I1245" s="183"/>
      <c r="L1245" s="179"/>
      <c r="M1245" s="184"/>
      <c r="N1245" s="185"/>
      <c r="O1245" s="185"/>
      <c r="P1245" s="185"/>
      <c r="Q1245" s="185"/>
      <c r="R1245" s="185"/>
      <c r="S1245" s="185"/>
      <c r="T1245" s="186"/>
      <c r="AT1245" s="180" t="s">
        <v>336</v>
      </c>
      <c r="AU1245" s="180" t="s">
        <v>90</v>
      </c>
      <c r="AV1245" s="14" t="s">
        <v>90</v>
      </c>
      <c r="AW1245" s="14" t="s">
        <v>36</v>
      </c>
      <c r="AX1245" s="14" t="s">
        <v>81</v>
      </c>
      <c r="AY1245" s="180" t="s">
        <v>199</v>
      </c>
    </row>
    <row r="1246" spans="1:51" s="14" customFormat="1" ht="10.199999999999999">
      <c r="B1246" s="179"/>
      <c r="D1246" s="163" t="s">
        <v>336</v>
      </c>
      <c r="E1246" s="180" t="s">
        <v>1</v>
      </c>
      <c r="F1246" s="181" t="s">
        <v>883</v>
      </c>
      <c r="H1246" s="182">
        <v>898.56</v>
      </c>
      <c r="I1246" s="183"/>
      <c r="L1246" s="179"/>
      <c r="M1246" s="184"/>
      <c r="N1246" s="185"/>
      <c r="O1246" s="185"/>
      <c r="P1246" s="185"/>
      <c r="Q1246" s="185"/>
      <c r="R1246" s="185"/>
      <c r="S1246" s="185"/>
      <c r="T1246" s="186"/>
      <c r="AT1246" s="180" t="s">
        <v>336</v>
      </c>
      <c r="AU1246" s="180" t="s">
        <v>90</v>
      </c>
      <c r="AV1246" s="14" t="s">
        <v>90</v>
      </c>
      <c r="AW1246" s="14" t="s">
        <v>36</v>
      </c>
      <c r="AX1246" s="14" t="s">
        <v>81</v>
      </c>
      <c r="AY1246" s="180" t="s">
        <v>199</v>
      </c>
    </row>
    <row r="1247" spans="1:51" s="14" customFormat="1" ht="10.199999999999999">
      <c r="B1247" s="179"/>
      <c r="D1247" s="163" t="s">
        <v>336</v>
      </c>
      <c r="E1247" s="180" t="s">
        <v>1</v>
      </c>
      <c r="F1247" s="181" t="s">
        <v>884</v>
      </c>
      <c r="H1247" s="182">
        <v>-33.479999999999997</v>
      </c>
      <c r="I1247" s="183"/>
      <c r="L1247" s="179"/>
      <c r="M1247" s="184"/>
      <c r="N1247" s="185"/>
      <c r="O1247" s="185"/>
      <c r="P1247" s="185"/>
      <c r="Q1247" s="185"/>
      <c r="R1247" s="185"/>
      <c r="S1247" s="185"/>
      <c r="T1247" s="186"/>
      <c r="AT1247" s="180" t="s">
        <v>336</v>
      </c>
      <c r="AU1247" s="180" t="s">
        <v>90</v>
      </c>
      <c r="AV1247" s="14" t="s">
        <v>90</v>
      </c>
      <c r="AW1247" s="14" t="s">
        <v>36</v>
      </c>
      <c r="AX1247" s="14" t="s">
        <v>81</v>
      </c>
      <c r="AY1247" s="180" t="s">
        <v>199</v>
      </c>
    </row>
    <row r="1248" spans="1:51" s="14" customFormat="1" ht="10.199999999999999">
      <c r="B1248" s="179"/>
      <c r="D1248" s="163" t="s">
        <v>336</v>
      </c>
      <c r="E1248" s="180" t="s">
        <v>1</v>
      </c>
      <c r="F1248" s="181" t="s">
        <v>885</v>
      </c>
      <c r="H1248" s="182">
        <v>-176.16</v>
      </c>
      <c r="I1248" s="183"/>
      <c r="L1248" s="179"/>
      <c r="M1248" s="184"/>
      <c r="N1248" s="185"/>
      <c r="O1248" s="185"/>
      <c r="P1248" s="185"/>
      <c r="Q1248" s="185"/>
      <c r="R1248" s="185"/>
      <c r="S1248" s="185"/>
      <c r="T1248" s="186"/>
      <c r="AT1248" s="180" t="s">
        <v>336</v>
      </c>
      <c r="AU1248" s="180" t="s">
        <v>90</v>
      </c>
      <c r="AV1248" s="14" t="s">
        <v>90</v>
      </c>
      <c r="AW1248" s="14" t="s">
        <v>36</v>
      </c>
      <c r="AX1248" s="14" t="s">
        <v>81</v>
      </c>
      <c r="AY1248" s="180" t="s">
        <v>199</v>
      </c>
    </row>
    <row r="1249" spans="2:51" s="13" customFormat="1" ht="10.199999999999999">
      <c r="B1249" s="172"/>
      <c r="D1249" s="163" t="s">
        <v>336</v>
      </c>
      <c r="E1249" s="173" t="s">
        <v>1</v>
      </c>
      <c r="F1249" s="174" t="s">
        <v>741</v>
      </c>
      <c r="H1249" s="173" t="s">
        <v>1</v>
      </c>
      <c r="I1249" s="175"/>
      <c r="L1249" s="172"/>
      <c r="M1249" s="176"/>
      <c r="N1249" s="177"/>
      <c r="O1249" s="177"/>
      <c r="P1249" s="177"/>
      <c r="Q1249" s="177"/>
      <c r="R1249" s="177"/>
      <c r="S1249" s="177"/>
      <c r="T1249" s="178"/>
      <c r="AT1249" s="173" t="s">
        <v>336</v>
      </c>
      <c r="AU1249" s="173" t="s">
        <v>90</v>
      </c>
      <c r="AV1249" s="13" t="s">
        <v>88</v>
      </c>
      <c r="AW1249" s="13" t="s">
        <v>36</v>
      </c>
      <c r="AX1249" s="13" t="s">
        <v>81</v>
      </c>
      <c r="AY1249" s="173" t="s">
        <v>199</v>
      </c>
    </row>
    <row r="1250" spans="2:51" s="14" customFormat="1" ht="10.199999999999999">
      <c r="B1250" s="179"/>
      <c r="D1250" s="163" t="s">
        <v>336</v>
      </c>
      <c r="E1250" s="180" t="s">
        <v>1</v>
      </c>
      <c r="F1250" s="181" t="s">
        <v>1466</v>
      </c>
      <c r="H1250" s="182">
        <v>52.44</v>
      </c>
      <c r="I1250" s="183"/>
      <c r="L1250" s="179"/>
      <c r="M1250" s="184"/>
      <c r="N1250" s="185"/>
      <c r="O1250" s="185"/>
      <c r="P1250" s="185"/>
      <c r="Q1250" s="185"/>
      <c r="R1250" s="185"/>
      <c r="S1250" s="185"/>
      <c r="T1250" s="186"/>
      <c r="AT1250" s="180" t="s">
        <v>336</v>
      </c>
      <c r="AU1250" s="180" t="s">
        <v>90</v>
      </c>
      <c r="AV1250" s="14" t="s">
        <v>90</v>
      </c>
      <c r="AW1250" s="14" t="s">
        <v>36</v>
      </c>
      <c r="AX1250" s="14" t="s">
        <v>81</v>
      </c>
      <c r="AY1250" s="180" t="s">
        <v>199</v>
      </c>
    </row>
    <row r="1251" spans="2:51" s="14" customFormat="1" ht="10.199999999999999">
      <c r="B1251" s="179"/>
      <c r="D1251" s="163" t="s">
        <v>336</v>
      </c>
      <c r="E1251" s="180" t="s">
        <v>1</v>
      </c>
      <c r="F1251" s="181" t="s">
        <v>1467</v>
      </c>
      <c r="H1251" s="182">
        <v>108</v>
      </c>
      <c r="I1251" s="183"/>
      <c r="L1251" s="179"/>
      <c r="M1251" s="184"/>
      <c r="N1251" s="185"/>
      <c r="O1251" s="185"/>
      <c r="P1251" s="185"/>
      <c r="Q1251" s="185"/>
      <c r="R1251" s="185"/>
      <c r="S1251" s="185"/>
      <c r="T1251" s="186"/>
      <c r="AT1251" s="180" t="s">
        <v>336</v>
      </c>
      <c r="AU1251" s="180" t="s">
        <v>90</v>
      </c>
      <c r="AV1251" s="14" t="s">
        <v>90</v>
      </c>
      <c r="AW1251" s="14" t="s">
        <v>36</v>
      </c>
      <c r="AX1251" s="14" t="s">
        <v>81</v>
      </c>
      <c r="AY1251" s="180" t="s">
        <v>199</v>
      </c>
    </row>
    <row r="1252" spans="2:51" s="14" customFormat="1" ht="10.199999999999999">
      <c r="B1252" s="179"/>
      <c r="D1252" s="163" t="s">
        <v>336</v>
      </c>
      <c r="E1252" s="180" t="s">
        <v>1</v>
      </c>
      <c r="F1252" s="181" t="s">
        <v>658</v>
      </c>
      <c r="H1252" s="182">
        <v>-3.42</v>
      </c>
      <c r="I1252" s="183"/>
      <c r="L1252" s="179"/>
      <c r="M1252" s="184"/>
      <c r="N1252" s="185"/>
      <c r="O1252" s="185"/>
      <c r="P1252" s="185"/>
      <c r="Q1252" s="185"/>
      <c r="R1252" s="185"/>
      <c r="S1252" s="185"/>
      <c r="T1252" s="186"/>
      <c r="AT1252" s="180" t="s">
        <v>336</v>
      </c>
      <c r="AU1252" s="180" t="s">
        <v>90</v>
      </c>
      <c r="AV1252" s="14" t="s">
        <v>90</v>
      </c>
      <c r="AW1252" s="14" t="s">
        <v>36</v>
      </c>
      <c r="AX1252" s="14" t="s">
        <v>81</v>
      </c>
      <c r="AY1252" s="180" t="s">
        <v>199</v>
      </c>
    </row>
    <row r="1253" spans="2:51" s="13" customFormat="1" ht="10.199999999999999">
      <c r="B1253" s="172"/>
      <c r="D1253" s="163" t="s">
        <v>336</v>
      </c>
      <c r="E1253" s="173" t="s">
        <v>1</v>
      </c>
      <c r="F1253" s="174" t="s">
        <v>887</v>
      </c>
      <c r="H1253" s="173" t="s">
        <v>1</v>
      </c>
      <c r="I1253" s="175"/>
      <c r="L1253" s="172"/>
      <c r="M1253" s="176"/>
      <c r="N1253" s="177"/>
      <c r="O1253" s="177"/>
      <c r="P1253" s="177"/>
      <c r="Q1253" s="177"/>
      <c r="R1253" s="177"/>
      <c r="S1253" s="177"/>
      <c r="T1253" s="178"/>
      <c r="AT1253" s="173" t="s">
        <v>336</v>
      </c>
      <c r="AU1253" s="173" t="s">
        <v>90</v>
      </c>
      <c r="AV1253" s="13" t="s">
        <v>88</v>
      </c>
      <c r="AW1253" s="13" t="s">
        <v>36</v>
      </c>
      <c r="AX1253" s="13" t="s">
        <v>81</v>
      </c>
      <c r="AY1253" s="173" t="s">
        <v>199</v>
      </c>
    </row>
    <row r="1254" spans="2:51" s="14" customFormat="1" ht="10.199999999999999">
      <c r="B1254" s="179"/>
      <c r="D1254" s="163" t="s">
        <v>336</v>
      </c>
      <c r="E1254" s="180" t="s">
        <v>1</v>
      </c>
      <c r="F1254" s="181" t="s">
        <v>1468</v>
      </c>
      <c r="H1254" s="182">
        <v>12.25</v>
      </c>
      <c r="I1254" s="183"/>
      <c r="L1254" s="179"/>
      <c r="M1254" s="184"/>
      <c r="N1254" s="185"/>
      <c r="O1254" s="185"/>
      <c r="P1254" s="185"/>
      <c r="Q1254" s="185"/>
      <c r="R1254" s="185"/>
      <c r="S1254" s="185"/>
      <c r="T1254" s="186"/>
      <c r="AT1254" s="180" t="s">
        <v>336</v>
      </c>
      <c r="AU1254" s="180" t="s">
        <v>90</v>
      </c>
      <c r="AV1254" s="14" t="s">
        <v>90</v>
      </c>
      <c r="AW1254" s="14" t="s">
        <v>36</v>
      </c>
      <c r="AX1254" s="14" t="s">
        <v>81</v>
      </c>
      <c r="AY1254" s="180" t="s">
        <v>199</v>
      </c>
    </row>
    <row r="1255" spans="2:51" s="14" customFormat="1" ht="10.199999999999999">
      <c r="B1255" s="179"/>
      <c r="D1255" s="163" t="s">
        <v>336</v>
      </c>
      <c r="E1255" s="180" t="s">
        <v>1</v>
      </c>
      <c r="F1255" s="181" t="s">
        <v>888</v>
      </c>
      <c r="H1255" s="182">
        <v>54</v>
      </c>
      <c r="I1255" s="183"/>
      <c r="L1255" s="179"/>
      <c r="M1255" s="184"/>
      <c r="N1255" s="185"/>
      <c r="O1255" s="185"/>
      <c r="P1255" s="185"/>
      <c r="Q1255" s="185"/>
      <c r="R1255" s="185"/>
      <c r="S1255" s="185"/>
      <c r="T1255" s="186"/>
      <c r="AT1255" s="180" t="s">
        <v>336</v>
      </c>
      <c r="AU1255" s="180" t="s">
        <v>90</v>
      </c>
      <c r="AV1255" s="14" t="s">
        <v>90</v>
      </c>
      <c r="AW1255" s="14" t="s">
        <v>36</v>
      </c>
      <c r="AX1255" s="14" t="s">
        <v>81</v>
      </c>
      <c r="AY1255" s="180" t="s">
        <v>199</v>
      </c>
    </row>
    <row r="1256" spans="2:51" s="13" customFormat="1" ht="10.199999999999999">
      <c r="B1256" s="172"/>
      <c r="D1256" s="163" t="s">
        <v>336</v>
      </c>
      <c r="E1256" s="173" t="s">
        <v>1</v>
      </c>
      <c r="F1256" s="174" t="s">
        <v>595</v>
      </c>
      <c r="H1256" s="173" t="s">
        <v>1</v>
      </c>
      <c r="I1256" s="175"/>
      <c r="L1256" s="172"/>
      <c r="M1256" s="176"/>
      <c r="N1256" s="177"/>
      <c r="O1256" s="177"/>
      <c r="P1256" s="177"/>
      <c r="Q1256" s="177"/>
      <c r="R1256" s="177"/>
      <c r="S1256" s="177"/>
      <c r="T1256" s="178"/>
      <c r="AT1256" s="173" t="s">
        <v>336</v>
      </c>
      <c r="AU1256" s="173" t="s">
        <v>90</v>
      </c>
      <c r="AV1256" s="13" t="s">
        <v>88</v>
      </c>
      <c r="AW1256" s="13" t="s">
        <v>36</v>
      </c>
      <c r="AX1256" s="13" t="s">
        <v>81</v>
      </c>
      <c r="AY1256" s="173" t="s">
        <v>199</v>
      </c>
    </row>
    <row r="1257" spans="2:51" s="14" customFormat="1" ht="10.199999999999999">
      <c r="B1257" s="179"/>
      <c r="D1257" s="163" t="s">
        <v>336</v>
      </c>
      <c r="E1257" s="180" t="s">
        <v>1</v>
      </c>
      <c r="F1257" s="181" t="s">
        <v>1469</v>
      </c>
      <c r="H1257" s="182">
        <v>7.32</v>
      </c>
      <c r="I1257" s="183"/>
      <c r="L1257" s="179"/>
      <c r="M1257" s="184"/>
      <c r="N1257" s="185"/>
      <c r="O1257" s="185"/>
      <c r="P1257" s="185"/>
      <c r="Q1257" s="185"/>
      <c r="R1257" s="185"/>
      <c r="S1257" s="185"/>
      <c r="T1257" s="186"/>
      <c r="AT1257" s="180" t="s">
        <v>336</v>
      </c>
      <c r="AU1257" s="180" t="s">
        <v>90</v>
      </c>
      <c r="AV1257" s="14" t="s">
        <v>90</v>
      </c>
      <c r="AW1257" s="14" t="s">
        <v>36</v>
      </c>
      <c r="AX1257" s="14" t="s">
        <v>81</v>
      </c>
      <c r="AY1257" s="180" t="s">
        <v>199</v>
      </c>
    </row>
    <row r="1258" spans="2:51" s="14" customFormat="1" ht="10.199999999999999">
      <c r="B1258" s="179"/>
      <c r="D1258" s="163" t="s">
        <v>336</v>
      </c>
      <c r="E1258" s="180" t="s">
        <v>1</v>
      </c>
      <c r="F1258" s="181" t="s">
        <v>889</v>
      </c>
      <c r="H1258" s="182">
        <v>38.880000000000003</v>
      </c>
      <c r="I1258" s="183"/>
      <c r="L1258" s="179"/>
      <c r="M1258" s="184"/>
      <c r="N1258" s="185"/>
      <c r="O1258" s="185"/>
      <c r="P1258" s="185"/>
      <c r="Q1258" s="185"/>
      <c r="R1258" s="185"/>
      <c r="S1258" s="185"/>
      <c r="T1258" s="186"/>
      <c r="AT1258" s="180" t="s">
        <v>336</v>
      </c>
      <c r="AU1258" s="180" t="s">
        <v>90</v>
      </c>
      <c r="AV1258" s="14" t="s">
        <v>90</v>
      </c>
      <c r="AW1258" s="14" t="s">
        <v>36</v>
      </c>
      <c r="AX1258" s="14" t="s">
        <v>81</v>
      </c>
      <c r="AY1258" s="180" t="s">
        <v>199</v>
      </c>
    </row>
    <row r="1259" spans="2:51" s="13" customFormat="1" ht="10.199999999999999">
      <c r="B1259" s="172"/>
      <c r="D1259" s="163" t="s">
        <v>336</v>
      </c>
      <c r="E1259" s="173" t="s">
        <v>1</v>
      </c>
      <c r="F1259" s="174" t="s">
        <v>890</v>
      </c>
      <c r="H1259" s="173" t="s">
        <v>1</v>
      </c>
      <c r="I1259" s="175"/>
      <c r="L1259" s="172"/>
      <c r="M1259" s="176"/>
      <c r="N1259" s="177"/>
      <c r="O1259" s="177"/>
      <c r="P1259" s="177"/>
      <c r="Q1259" s="177"/>
      <c r="R1259" s="177"/>
      <c r="S1259" s="177"/>
      <c r="T1259" s="178"/>
      <c r="AT1259" s="173" t="s">
        <v>336</v>
      </c>
      <c r="AU1259" s="173" t="s">
        <v>90</v>
      </c>
      <c r="AV1259" s="13" t="s">
        <v>88</v>
      </c>
      <c r="AW1259" s="13" t="s">
        <v>36</v>
      </c>
      <c r="AX1259" s="13" t="s">
        <v>81</v>
      </c>
      <c r="AY1259" s="173" t="s">
        <v>199</v>
      </c>
    </row>
    <row r="1260" spans="2:51" s="14" customFormat="1" ht="10.199999999999999">
      <c r="B1260" s="179"/>
      <c r="D1260" s="163" t="s">
        <v>336</v>
      </c>
      <c r="E1260" s="180" t="s">
        <v>1</v>
      </c>
      <c r="F1260" s="181" t="s">
        <v>1470</v>
      </c>
      <c r="H1260" s="182">
        <v>7.63</v>
      </c>
      <c r="I1260" s="183"/>
      <c r="L1260" s="179"/>
      <c r="M1260" s="184"/>
      <c r="N1260" s="185"/>
      <c r="O1260" s="185"/>
      <c r="P1260" s="185"/>
      <c r="Q1260" s="185"/>
      <c r="R1260" s="185"/>
      <c r="S1260" s="185"/>
      <c r="T1260" s="186"/>
      <c r="AT1260" s="180" t="s">
        <v>336</v>
      </c>
      <c r="AU1260" s="180" t="s">
        <v>90</v>
      </c>
      <c r="AV1260" s="14" t="s">
        <v>90</v>
      </c>
      <c r="AW1260" s="14" t="s">
        <v>36</v>
      </c>
      <c r="AX1260" s="14" t="s">
        <v>81</v>
      </c>
      <c r="AY1260" s="180" t="s">
        <v>199</v>
      </c>
    </row>
    <row r="1261" spans="2:51" s="14" customFormat="1" ht="10.199999999999999">
      <c r="B1261" s="179"/>
      <c r="D1261" s="163" t="s">
        <v>336</v>
      </c>
      <c r="E1261" s="180" t="s">
        <v>1</v>
      </c>
      <c r="F1261" s="181" t="s">
        <v>891</v>
      </c>
      <c r="H1261" s="182">
        <v>39.6</v>
      </c>
      <c r="I1261" s="183"/>
      <c r="L1261" s="179"/>
      <c r="M1261" s="184"/>
      <c r="N1261" s="185"/>
      <c r="O1261" s="185"/>
      <c r="P1261" s="185"/>
      <c r="Q1261" s="185"/>
      <c r="R1261" s="185"/>
      <c r="S1261" s="185"/>
      <c r="T1261" s="186"/>
      <c r="AT1261" s="180" t="s">
        <v>336</v>
      </c>
      <c r="AU1261" s="180" t="s">
        <v>90</v>
      </c>
      <c r="AV1261" s="14" t="s">
        <v>90</v>
      </c>
      <c r="AW1261" s="14" t="s">
        <v>36</v>
      </c>
      <c r="AX1261" s="14" t="s">
        <v>81</v>
      </c>
      <c r="AY1261" s="180" t="s">
        <v>199</v>
      </c>
    </row>
    <row r="1262" spans="2:51" s="13" customFormat="1" ht="10.199999999999999">
      <c r="B1262" s="172"/>
      <c r="D1262" s="163" t="s">
        <v>336</v>
      </c>
      <c r="E1262" s="173" t="s">
        <v>1</v>
      </c>
      <c r="F1262" s="174" t="s">
        <v>892</v>
      </c>
      <c r="H1262" s="173" t="s">
        <v>1</v>
      </c>
      <c r="I1262" s="175"/>
      <c r="L1262" s="172"/>
      <c r="M1262" s="176"/>
      <c r="N1262" s="177"/>
      <c r="O1262" s="177"/>
      <c r="P1262" s="177"/>
      <c r="Q1262" s="177"/>
      <c r="R1262" s="177"/>
      <c r="S1262" s="177"/>
      <c r="T1262" s="178"/>
      <c r="AT1262" s="173" t="s">
        <v>336</v>
      </c>
      <c r="AU1262" s="173" t="s">
        <v>90</v>
      </c>
      <c r="AV1262" s="13" t="s">
        <v>88</v>
      </c>
      <c r="AW1262" s="13" t="s">
        <v>36</v>
      </c>
      <c r="AX1262" s="13" t="s">
        <v>81</v>
      </c>
      <c r="AY1262" s="173" t="s">
        <v>199</v>
      </c>
    </row>
    <row r="1263" spans="2:51" s="14" customFormat="1" ht="10.199999999999999">
      <c r="B1263" s="179"/>
      <c r="D1263" s="163" t="s">
        <v>336</v>
      </c>
      <c r="E1263" s="180" t="s">
        <v>1</v>
      </c>
      <c r="F1263" s="181" t="s">
        <v>1471</v>
      </c>
      <c r="H1263" s="182">
        <v>6.35</v>
      </c>
      <c r="I1263" s="183"/>
      <c r="L1263" s="179"/>
      <c r="M1263" s="184"/>
      <c r="N1263" s="185"/>
      <c r="O1263" s="185"/>
      <c r="P1263" s="185"/>
      <c r="Q1263" s="185"/>
      <c r="R1263" s="185"/>
      <c r="S1263" s="185"/>
      <c r="T1263" s="186"/>
      <c r="AT1263" s="180" t="s">
        <v>336</v>
      </c>
      <c r="AU1263" s="180" t="s">
        <v>90</v>
      </c>
      <c r="AV1263" s="14" t="s">
        <v>90</v>
      </c>
      <c r="AW1263" s="14" t="s">
        <v>36</v>
      </c>
      <c r="AX1263" s="14" t="s">
        <v>81</v>
      </c>
      <c r="AY1263" s="180" t="s">
        <v>199</v>
      </c>
    </row>
    <row r="1264" spans="2:51" s="14" customFormat="1" ht="10.199999999999999">
      <c r="B1264" s="179"/>
      <c r="D1264" s="163" t="s">
        <v>336</v>
      </c>
      <c r="E1264" s="180" t="s">
        <v>1</v>
      </c>
      <c r="F1264" s="181" t="s">
        <v>893</v>
      </c>
      <c r="H1264" s="182">
        <v>42.48</v>
      </c>
      <c r="I1264" s="183"/>
      <c r="L1264" s="179"/>
      <c r="M1264" s="184"/>
      <c r="N1264" s="185"/>
      <c r="O1264" s="185"/>
      <c r="P1264" s="185"/>
      <c r="Q1264" s="185"/>
      <c r="R1264" s="185"/>
      <c r="S1264" s="185"/>
      <c r="T1264" s="186"/>
      <c r="AT1264" s="180" t="s">
        <v>336</v>
      </c>
      <c r="AU1264" s="180" t="s">
        <v>90</v>
      </c>
      <c r="AV1264" s="14" t="s">
        <v>90</v>
      </c>
      <c r="AW1264" s="14" t="s">
        <v>36</v>
      </c>
      <c r="AX1264" s="14" t="s">
        <v>81</v>
      </c>
      <c r="AY1264" s="180" t="s">
        <v>199</v>
      </c>
    </row>
    <row r="1265" spans="2:51" s="13" customFormat="1" ht="10.199999999999999">
      <c r="B1265" s="172"/>
      <c r="D1265" s="163" t="s">
        <v>336</v>
      </c>
      <c r="E1265" s="173" t="s">
        <v>1</v>
      </c>
      <c r="F1265" s="174" t="s">
        <v>894</v>
      </c>
      <c r="H1265" s="173" t="s">
        <v>1</v>
      </c>
      <c r="I1265" s="175"/>
      <c r="L1265" s="172"/>
      <c r="M1265" s="176"/>
      <c r="N1265" s="177"/>
      <c r="O1265" s="177"/>
      <c r="P1265" s="177"/>
      <c r="Q1265" s="177"/>
      <c r="R1265" s="177"/>
      <c r="S1265" s="177"/>
      <c r="T1265" s="178"/>
      <c r="AT1265" s="173" t="s">
        <v>336</v>
      </c>
      <c r="AU1265" s="173" t="s">
        <v>90</v>
      </c>
      <c r="AV1265" s="13" t="s">
        <v>88</v>
      </c>
      <c r="AW1265" s="13" t="s">
        <v>36</v>
      </c>
      <c r="AX1265" s="13" t="s">
        <v>81</v>
      </c>
      <c r="AY1265" s="173" t="s">
        <v>199</v>
      </c>
    </row>
    <row r="1266" spans="2:51" s="14" customFormat="1" ht="10.199999999999999">
      <c r="B1266" s="179"/>
      <c r="D1266" s="163" t="s">
        <v>336</v>
      </c>
      <c r="E1266" s="180" t="s">
        <v>1</v>
      </c>
      <c r="F1266" s="181" t="s">
        <v>1472</v>
      </c>
      <c r="H1266" s="182">
        <v>20.25</v>
      </c>
      <c r="I1266" s="183"/>
      <c r="L1266" s="179"/>
      <c r="M1266" s="184"/>
      <c r="N1266" s="185"/>
      <c r="O1266" s="185"/>
      <c r="P1266" s="185"/>
      <c r="Q1266" s="185"/>
      <c r="R1266" s="185"/>
      <c r="S1266" s="185"/>
      <c r="T1266" s="186"/>
      <c r="AT1266" s="180" t="s">
        <v>336</v>
      </c>
      <c r="AU1266" s="180" t="s">
        <v>90</v>
      </c>
      <c r="AV1266" s="14" t="s">
        <v>90</v>
      </c>
      <c r="AW1266" s="14" t="s">
        <v>36</v>
      </c>
      <c r="AX1266" s="14" t="s">
        <v>81</v>
      </c>
      <c r="AY1266" s="180" t="s">
        <v>199</v>
      </c>
    </row>
    <row r="1267" spans="2:51" s="14" customFormat="1" ht="10.199999999999999">
      <c r="B1267" s="179"/>
      <c r="D1267" s="163" t="s">
        <v>336</v>
      </c>
      <c r="E1267" s="180" t="s">
        <v>1</v>
      </c>
      <c r="F1267" s="181" t="s">
        <v>895</v>
      </c>
      <c r="H1267" s="182">
        <v>65.52</v>
      </c>
      <c r="I1267" s="183"/>
      <c r="L1267" s="179"/>
      <c r="M1267" s="184"/>
      <c r="N1267" s="185"/>
      <c r="O1267" s="185"/>
      <c r="P1267" s="185"/>
      <c r="Q1267" s="185"/>
      <c r="R1267" s="185"/>
      <c r="S1267" s="185"/>
      <c r="T1267" s="186"/>
      <c r="AT1267" s="180" t="s">
        <v>336</v>
      </c>
      <c r="AU1267" s="180" t="s">
        <v>90</v>
      </c>
      <c r="AV1267" s="14" t="s">
        <v>90</v>
      </c>
      <c r="AW1267" s="14" t="s">
        <v>36</v>
      </c>
      <c r="AX1267" s="14" t="s">
        <v>81</v>
      </c>
      <c r="AY1267" s="180" t="s">
        <v>199</v>
      </c>
    </row>
    <row r="1268" spans="2:51" s="13" customFormat="1" ht="10.199999999999999">
      <c r="B1268" s="172"/>
      <c r="D1268" s="163" t="s">
        <v>336</v>
      </c>
      <c r="E1268" s="173" t="s">
        <v>1</v>
      </c>
      <c r="F1268" s="174" t="s">
        <v>896</v>
      </c>
      <c r="H1268" s="173" t="s">
        <v>1</v>
      </c>
      <c r="I1268" s="175"/>
      <c r="L1268" s="172"/>
      <c r="M1268" s="176"/>
      <c r="N1268" s="177"/>
      <c r="O1268" s="177"/>
      <c r="P1268" s="177"/>
      <c r="Q1268" s="177"/>
      <c r="R1268" s="177"/>
      <c r="S1268" s="177"/>
      <c r="T1268" s="178"/>
      <c r="AT1268" s="173" t="s">
        <v>336</v>
      </c>
      <c r="AU1268" s="173" t="s">
        <v>90</v>
      </c>
      <c r="AV1268" s="13" t="s">
        <v>88</v>
      </c>
      <c r="AW1268" s="13" t="s">
        <v>36</v>
      </c>
      <c r="AX1268" s="13" t="s">
        <v>81</v>
      </c>
      <c r="AY1268" s="173" t="s">
        <v>199</v>
      </c>
    </row>
    <row r="1269" spans="2:51" s="14" customFormat="1" ht="10.199999999999999">
      <c r="B1269" s="179"/>
      <c r="D1269" s="163" t="s">
        <v>336</v>
      </c>
      <c r="E1269" s="180" t="s">
        <v>1</v>
      </c>
      <c r="F1269" s="181" t="s">
        <v>1473</v>
      </c>
      <c r="H1269" s="182">
        <v>4.62</v>
      </c>
      <c r="I1269" s="183"/>
      <c r="L1269" s="179"/>
      <c r="M1269" s="184"/>
      <c r="N1269" s="185"/>
      <c r="O1269" s="185"/>
      <c r="P1269" s="185"/>
      <c r="Q1269" s="185"/>
      <c r="R1269" s="185"/>
      <c r="S1269" s="185"/>
      <c r="T1269" s="186"/>
      <c r="AT1269" s="180" t="s">
        <v>336</v>
      </c>
      <c r="AU1269" s="180" t="s">
        <v>90</v>
      </c>
      <c r="AV1269" s="14" t="s">
        <v>90</v>
      </c>
      <c r="AW1269" s="14" t="s">
        <v>36</v>
      </c>
      <c r="AX1269" s="14" t="s">
        <v>81</v>
      </c>
      <c r="AY1269" s="180" t="s">
        <v>199</v>
      </c>
    </row>
    <row r="1270" spans="2:51" s="14" customFormat="1" ht="10.199999999999999">
      <c r="B1270" s="179"/>
      <c r="D1270" s="163" t="s">
        <v>336</v>
      </c>
      <c r="E1270" s="180" t="s">
        <v>1</v>
      </c>
      <c r="F1270" s="181" t="s">
        <v>897</v>
      </c>
      <c r="H1270" s="182">
        <v>18.059999999999999</v>
      </c>
      <c r="I1270" s="183"/>
      <c r="L1270" s="179"/>
      <c r="M1270" s="184"/>
      <c r="N1270" s="185"/>
      <c r="O1270" s="185"/>
      <c r="P1270" s="185"/>
      <c r="Q1270" s="185"/>
      <c r="R1270" s="185"/>
      <c r="S1270" s="185"/>
      <c r="T1270" s="186"/>
      <c r="AT1270" s="180" t="s">
        <v>336</v>
      </c>
      <c r="AU1270" s="180" t="s">
        <v>90</v>
      </c>
      <c r="AV1270" s="14" t="s">
        <v>90</v>
      </c>
      <c r="AW1270" s="14" t="s">
        <v>36</v>
      </c>
      <c r="AX1270" s="14" t="s">
        <v>81</v>
      </c>
      <c r="AY1270" s="180" t="s">
        <v>199</v>
      </c>
    </row>
    <row r="1271" spans="2:51" s="13" customFormat="1" ht="10.199999999999999">
      <c r="B1271" s="172"/>
      <c r="D1271" s="163" t="s">
        <v>336</v>
      </c>
      <c r="E1271" s="173" t="s">
        <v>1</v>
      </c>
      <c r="F1271" s="174" t="s">
        <v>898</v>
      </c>
      <c r="H1271" s="173" t="s">
        <v>1</v>
      </c>
      <c r="I1271" s="175"/>
      <c r="L1271" s="172"/>
      <c r="M1271" s="176"/>
      <c r="N1271" s="177"/>
      <c r="O1271" s="177"/>
      <c r="P1271" s="177"/>
      <c r="Q1271" s="177"/>
      <c r="R1271" s="177"/>
      <c r="S1271" s="177"/>
      <c r="T1271" s="178"/>
      <c r="AT1271" s="173" t="s">
        <v>336</v>
      </c>
      <c r="AU1271" s="173" t="s">
        <v>90</v>
      </c>
      <c r="AV1271" s="13" t="s">
        <v>88</v>
      </c>
      <c r="AW1271" s="13" t="s">
        <v>36</v>
      </c>
      <c r="AX1271" s="13" t="s">
        <v>81</v>
      </c>
      <c r="AY1271" s="173" t="s">
        <v>199</v>
      </c>
    </row>
    <row r="1272" spans="2:51" s="14" customFormat="1" ht="10.199999999999999">
      <c r="B1272" s="179"/>
      <c r="D1272" s="163" t="s">
        <v>336</v>
      </c>
      <c r="E1272" s="180" t="s">
        <v>1</v>
      </c>
      <c r="F1272" s="181" t="s">
        <v>1474</v>
      </c>
      <c r="H1272" s="182">
        <v>5.73</v>
      </c>
      <c r="I1272" s="183"/>
      <c r="L1272" s="179"/>
      <c r="M1272" s="184"/>
      <c r="N1272" s="185"/>
      <c r="O1272" s="185"/>
      <c r="P1272" s="185"/>
      <c r="Q1272" s="185"/>
      <c r="R1272" s="185"/>
      <c r="S1272" s="185"/>
      <c r="T1272" s="186"/>
      <c r="AT1272" s="180" t="s">
        <v>336</v>
      </c>
      <c r="AU1272" s="180" t="s">
        <v>90</v>
      </c>
      <c r="AV1272" s="14" t="s">
        <v>90</v>
      </c>
      <c r="AW1272" s="14" t="s">
        <v>36</v>
      </c>
      <c r="AX1272" s="14" t="s">
        <v>81</v>
      </c>
      <c r="AY1272" s="180" t="s">
        <v>199</v>
      </c>
    </row>
    <row r="1273" spans="2:51" s="14" customFormat="1" ht="10.199999999999999">
      <c r="B1273" s="179"/>
      <c r="D1273" s="163" t="s">
        <v>336</v>
      </c>
      <c r="E1273" s="180" t="s">
        <v>1</v>
      </c>
      <c r="F1273" s="181" t="s">
        <v>899</v>
      </c>
      <c r="H1273" s="182">
        <v>20.16</v>
      </c>
      <c r="I1273" s="183"/>
      <c r="L1273" s="179"/>
      <c r="M1273" s="184"/>
      <c r="N1273" s="185"/>
      <c r="O1273" s="185"/>
      <c r="P1273" s="185"/>
      <c r="Q1273" s="185"/>
      <c r="R1273" s="185"/>
      <c r="S1273" s="185"/>
      <c r="T1273" s="186"/>
      <c r="AT1273" s="180" t="s">
        <v>336</v>
      </c>
      <c r="AU1273" s="180" t="s">
        <v>90</v>
      </c>
      <c r="AV1273" s="14" t="s">
        <v>90</v>
      </c>
      <c r="AW1273" s="14" t="s">
        <v>36</v>
      </c>
      <c r="AX1273" s="14" t="s">
        <v>81</v>
      </c>
      <c r="AY1273" s="180" t="s">
        <v>199</v>
      </c>
    </row>
    <row r="1274" spans="2:51" s="14" customFormat="1" ht="10.199999999999999">
      <c r="B1274" s="179"/>
      <c r="D1274" s="163" t="s">
        <v>336</v>
      </c>
      <c r="E1274" s="180" t="s">
        <v>1</v>
      </c>
      <c r="F1274" s="181" t="s">
        <v>900</v>
      </c>
      <c r="H1274" s="182">
        <v>8.4</v>
      </c>
      <c r="I1274" s="183"/>
      <c r="L1274" s="179"/>
      <c r="M1274" s="184"/>
      <c r="N1274" s="185"/>
      <c r="O1274" s="185"/>
      <c r="P1274" s="185"/>
      <c r="Q1274" s="185"/>
      <c r="R1274" s="185"/>
      <c r="S1274" s="185"/>
      <c r="T1274" s="186"/>
      <c r="AT1274" s="180" t="s">
        <v>336</v>
      </c>
      <c r="AU1274" s="180" t="s">
        <v>90</v>
      </c>
      <c r="AV1274" s="14" t="s">
        <v>90</v>
      </c>
      <c r="AW1274" s="14" t="s">
        <v>36</v>
      </c>
      <c r="AX1274" s="14" t="s">
        <v>81</v>
      </c>
      <c r="AY1274" s="180" t="s">
        <v>199</v>
      </c>
    </row>
    <row r="1275" spans="2:51" s="13" customFormat="1" ht="10.199999999999999">
      <c r="B1275" s="172"/>
      <c r="D1275" s="163" t="s">
        <v>336</v>
      </c>
      <c r="E1275" s="173" t="s">
        <v>1</v>
      </c>
      <c r="F1275" s="174" t="s">
        <v>901</v>
      </c>
      <c r="H1275" s="173" t="s">
        <v>1</v>
      </c>
      <c r="I1275" s="175"/>
      <c r="L1275" s="172"/>
      <c r="M1275" s="176"/>
      <c r="N1275" s="177"/>
      <c r="O1275" s="177"/>
      <c r="P1275" s="177"/>
      <c r="Q1275" s="177"/>
      <c r="R1275" s="177"/>
      <c r="S1275" s="177"/>
      <c r="T1275" s="178"/>
      <c r="AT1275" s="173" t="s">
        <v>336</v>
      </c>
      <c r="AU1275" s="173" t="s">
        <v>90</v>
      </c>
      <c r="AV1275" s="13" t="s">
        <v>88</v>
      </c>
      <c r="AW1275" s="13" t="s">
        <v>36</v>
      </c>
      <c r="AX1275" s="13" t="s">
        <v>81</v>
      </c>
      <c r="AY1275" s="173" t="s">
        <v>199</v>
      </c>
    </row>
    <row r="1276" spans="2:51" s="14" customFormat="1" ht="10.199999999999999">
      <c r="B1276" s="179"/>
      <c r="D1276" s="163" t="s">
        <v>336</v>
      </c>
      <c r="E1276" s="180" t="s">
        <v>1</v>
      </c>
      <c r="F1276" s="181" t="s">
        <v>1473</v>
      </c>
      <c r="H1276" s="182">
        <v>4.62</v>
      </c>
      <c r="I1276" s="183"/>
      <c r="L1276" s="179"/>
      <c r="M1276" s="184"/>
      <c r="N1276" s="185"/>
      <c r="O1276" s="185"/>
      <c r="P1276" s="185"/>
      <c r="Q1276" s="185"/>
      <c r="R1276" s="185"/>
      <c r="S1276" s="185"/>
      <c r="T1276" s="186"/>
      <c r="AT1276" s="180" t="s">
        <v>336</v>
      </c>
      <c r="AU1276" s="180" t="s">
        <v>90</v>
      </c>
      <c r="AV1276" s="14" t="s">
        <v>90</v>
      </c>
      <c r="AW1276" s="14" t="s">
        <v>36</v>
      </c>
      <c r="AX1276" s="14" t="s">
        <v>81</v>
      </c>
      <c r="AY1276" s="180" t="s">
        <v>199</v>
      </c>
    </row>
    <row r="1277" spans="2:51" s="14" customFormat="1" ht="10.199999999999999">
      <c r="B1277" s="179"/>
      <c r="D1277" s="163" t="s">
        <v>336</v>
      </c>
      <c r="E1277" s="180" t="s">
        <v>1</v>
      </c>
      <c r="F1277" s="181" t="s">
        <v>897</v>
      </c>
      <c r="H1277" s="182">
        <v>18.059999999999999</v>
      </c>
      <c r="I1277" s="183"/>
      <c r="L1277" s="179"/>
      <c r="M1277" s="184"/>
      <c r="N1277" s="185"/>
      <c r="O1277" s="185"/>
      <c r="P1277" s="185"/>
      <c r="Q1277" s="185"/>
      <c r="R1277" s="185"/>
      <c r="S1277" s="185"/>
      <c r="T1277" s="186"/>
      <c r="AT1277" s="180" t="s">
        <v>336</v>
      </c>
      <c r="AU1277" s="180" t="s">
        <v>90</v>
      </c>
      <c r="AV1277" s="14" t="s">
        <v>90</v>
      </c>
      <c r="AW1277" s="14" t="s">
        <v>36</v>
      </c>
      <c r="AX1277" s="14" t="s">
        <v>81</v>
      </c>
      <c r="AY1277" s="180" t="s">
        <v>199</v>
      </c>
    </row>
    <row r="1278" spans="2:51" s="13" customFormat="1" ht="10.199999999999999">
      <c r="B1278" s="172"/>
      <c r="D1278" s="163" t="s">
        <v>336</v>
      </c>
      <c r="E1278" s="173" t="s">
        <v>1</v>
      </c>
      <c r="F1278" s="174" t="s">
        <v>902</v>
      </c>
      <c r="H1278" s="173" t="s">
        <v>1</v>
      </c>
      <c r="I1278" s="175"/>
      <c r="L1278" s="172"/>
      <c r="M1278" s="176"/>
      <c r="N1278" s="177"/>
      <c r="O1278" s="177"/>
      <c r="P1278" s="177"/>
      <c r="Q1278" s="177"/>
      <c r="R1278" s="177"/>
      <c r="S1278" s="177"/>
      <c r="T1278" s="178"/>
      <c r="AT1278" s="173" t="s">
        <v>336</v>
      </c>
      <c r="AU1278" s="173" t="s">
        <v>90</v>
      </c>
      <c r="AV1278" s="13" t="s">
        <v>88</v>
      </c>
      <c r="AW1278" s="13" t="s">
        <v>36</v>
      </c>
      <c r="AX1278" s="13" t="s">
        <v>81</v>
      </c>
      <c r="AY1278" s="173" t="s">
        <v>199</v>
      </c>
    </row>
    <row r="1279" spans="2:51" s="14" customFormat="1" ht="10.199999999999999">
      <c r="B1279" s="179"/>
      <c r="D1279" s="163" t="s">
        <v>336</v>
      </c>
      <c r="E1279" s="180" t="s">
        <v>1</v>
      </c>
      <c r="F1279" s="181" t="s">
        <v>1474</v>
      </c>
      <c r="H1279" s="182">
        <v>5.73</v>
      </c>
      <c r="I1279" s="183"/>
      <c r="L1279" s="179"/>
      <c r="M1279" s="184"/>
      <c r="N1279" s="185"/>
      <c r="O1279" s="185"/>
      <c r="P1279" s="185"/>
      <c r="Q1279" s="185"/>
      <c r="R1279" s="185"/>
      <c r="S1279" s="185"/>
      <c r="T1279" s="186"/>
      <c r="AT1279" s="180" t="s">
        <v>336</v>
      </c>
      <c r="AU1279" s="180" t="s">
        <v>90</v>
      </c>
      <c r="AV1279" s="14" t="s">
        <v>90</v>
      </c>
      <c r="AW1279" s="14" t="s">
        <v>36</v>
      </c>
      <c r="AX1279" s="14" t="s">
        <v>81</v>
      </c>
      <c r="AY1279" s="180" t="s">
        <v>199</v>
      </c>
    </row>
    <row r="1280" spans="2:51" s="14" customFormat="1" ht="10.199999999999999">
      <c r="B1280" s="179"/>
      <c r="D1280" s="163" t="s">
        <v>336</v>
      </c>
      <c r="E1280" s="180" t="s">
        <v>1</v>
      </c>
      <c r="F1280" s="181" t="s">
        <v>903</v>
      </c>
      <c r="H1280" s="182">
        <v>15.54</v>
      </c>
      <c r="I1280" s="183"/>
      <c r="L1280" s="179"/>
      <c r="M1280" s="184"/>
      <c r="N1280" s="185"/>
      <c r="O1280" s="185"/>
      <c r="P1280" s="185"/>
      <c r="Q1280" s="185"/>
      <c r="R1280" s="185"/>
      <c r="S1280" s="185"/>
      <c r="T1280" s="186"/>
      <c r="AT1280" s="180" t="s">
        <v>336</v>
      </c>
      <c r="AU1280" s="180" t="s">
        <v>90</v>
      </c>
      <c r="AV1280" s="14" t="s">
        <v>90</v>
      </c>
      <c r="AW1280" s="14" t="s">
        <v>36</v>
      </c>
      <c r="AX1280" s="14" t="s">
        <v>81</v>
      </c>
      <c r="AY1280" s="180" t="s">
        <v>199</v>
      </c>
    </row>
    <row r="1281" spans="2:51" s="14" customFormat="1" ht="10.199999999999999">
      <c r="B1281" s="179"/>
      <c r="D1281" s="163" t="s">
        <v>336</v>
      </c>
      <c r="E1281" s="180" t="s">
        <v>1</v>
      </c>
      <c r="F1281" s="181" t="s">
        <v>904</v>
      </c>
      <c r="H1281" s="182">
        <v>25.2</v>
      </c>
      <c r="I1281" s="183"/>
      <c r="L1281" s="179"/>
      <c r="M1281" s="184"/>
      <c r="N1281" s="185"/>
      <c r="O1281" s="185"/>
      <c r="P1281" s="185"/>
      <c r="Q1281" s="185"/>
      <c r="R1281" s="185"/>
      <c r="S1281" s="185"/>
      <c r="T1281" s="186"/>
      <c r="AT1281" s="180" t="s">
        <v>336</v>
      </c>
      <c r="AU1281" s="180" t="s">
        <v>90</v>
      </c>
      <c r="AV1281" s="14" t="s">
        <v>90</v>
      </c>
      <c r="AW1281" s="14" t="s">
        <v>36</v>
      </c>
      <c r="AX1281" s="14" t="s">
        <v>81</v>
      </c>
      <c r="AY1281" s="180" t="s">
        <v>199</v>
      </c>
    </row>
    <row r="1282" spans="2:51" s="13" customFormat="1" ht="10.199999999999999">
      <c r="B1282" s="172"/>
      <c r="D1282" s="163" t="s">
        <v>336</v>
      </c>
      <c r="E1282" s="173" t="s">
        <v>1</v>
      </c>
      <c r="F1282" s="174" t="s">
        <v>598</v>
      </c>
      <c r="H1282" s="173" t="s">
        <v>1</v>
      </c>
      <c r="I1282" s="175"/>
      <c r="L1282" s="172"/>
      <c r="M1282" s="176"/>
      <c r="N1282" s="177"/>
      <c r="O1282" s="177"/>
      <c r="P1282" s="177"/>
      <c r="Q1282" s="177"/>
      <c r="R1282" s="177"/>
      <c r="S1282" s="177"/>
      <c r="T1282" s="178"/>
      <c r="AT1282" s="173" t="s">
        <v>336</v>
      </c>
      <c r="AU1282" s="173" t="s">
        <v>90</v>
      </c>
      <c r="AV1282" s="13" t="s">
        <v>88</v>
      </c>
      <c r="AW1282" s="13" t="s">
        <v>36</v>
      </c>
      <c r="AX1282" s="13" t="s">
        <v>81</v>
      </c>
      <c r="AY1282" s="173" t="s">
        <v>199</v>
      </c>
    </row>
    <row r="1283" spans="2:51" s="14" customFormat="1" ht="10.199999999999999">
      <c r="B1283" s="179"/>
      <c r="D1283" s="163" t="s">
        <v>336</v>
      </c>
      <c r="E1283" s="180" t="s">
        <v>1</v>
      </c>
      <c r="F1283" s="181" t="s">
        <v>1475</v>
      </c>
      <c r="H1283" s="182">
        <v>76.08</v>
      </c>
      <c r="I1283" s="183"/>
      <c r="L1283" s="179"/>
      <c r="M1283" s="184"/>
      <c r="N1283" s="185"/>
      <c r="O1283" s="185"/>
      <c r="P1283" s="185"/>
      <c r="Q1283" s="185"/>
      <c r="R1283" s="185"/>
      <c r="S1283" s="185"/>
      <c r="T1283" s="186"/>
      <c r="AT1283" s="180" t="s">
        <v>336</v>
      </c>
      <c r="AU1283" s="180" t="s">
        <v>90</v>
      </c>
      <c r="AV1283" s="14" t="s">
        <v>90</v>
      </c>
      <c r="AW1283" s="14" t="s">
        <v>36</v>
      </c>
      <c r="AX1283" s="14" t="s">
        <v>81</v>
      </c>
      <c r="AY1283" s="180" t="s">
        <v>199</v>
      </c>
    </row>
    <row r="1284" spans="2:51" s="14" customFormat="1" ht="10.199999999999999">
      <c r="B1284" s="179"/>
      <c r="D1284" s="163" t="s">
        <v>336</v>
      </c>
      <c r="E1284" s="180" t="s">
        <v>1</v>
      </c>
      <c r="F1284" s="181" t="s">
        <v>909</v>
      </c>
      <c r="H1284" s="182">
        <v>144.36000000000001</v>
      </c>
      <c r="I1284" s="183"/>
      <c r="L1284" s="179"/>
      <c r="M1284" s="184"/>
      <c r="N1284" s="185"/>
      <c r="O1284" s="185"/>
      <c r="P1284" s="185"/>
      <c r="Q1284" s="185"/>
      <c r="R1284" s="185"/>
      <c r="S1284" s="185"/>
      <c r="T1284" s="186"/>
      <c r="AT1284" s="180" t="s">
        <v>336</v>
      </c>
      <c r="AU1284" s="180" t="s">
        <v>90</v>
      </c>
      <c r="AV1284" s="14" t="s">
        <v>90</v>
      </c>
      <c r="AW1284" s="14" t="s">
        <v>36</v>
      </c>
      <c r="AX1284" s="14" t="s">
        <v>81</v>
      </c>
      <c r="AY1284" s="180" t="s">
        <v>199</v>
      </c>
    </row>
    <row r="1285" spans="2:51" s="14" customFormat="1" ht="10.199999999999999">
      <c r="B1285" s="179"/>
      <c r="D1285" s="163" t="s">
        <v>336</v>
      </c>
      <c r="E1285" s="180" t="s">
        <v>1</v>
      </c>
      <c r="F1285" s="181" t="s">
        <v>910</v>
      </c>
      <c r="H1285" s="182">
        <v>-9.27</v>
      </c>
      <c r="I1285" s="183"/>
      <c r="L1285" s="179"/>
      <c r="M1285" s="184"/>
      <c r="N1285" s="185"/>
      <c r="O1285" s="185"/>
      <c r="P1285" s="185"/>
      <c r="Q1285" s="185"/>
      <c r="R1285" s="185"/>
      <c r="S1285" s="185"/>
      <c r="T1285" s="186"/>
      <c r="AT1285" s="180" t="s">
        <v>336</v>
      </c>
      <c r="AU1285" s="180" t="s">
        <v>90</v>
      </c>
      <c r="AV1285" s="14" t="s">
        <v>90</v>
      </c>
      <c r="AW1285" s="14" t="s">
        <v>36</v>
      </c>
      <c r="AX1285" s="14" t="s">
        <v>81</v>
      </c>
      <c r="AY1285" s="180" t="s">
        <v>199</v>
      </c>
    </row>
    <row r="1286" spans="2:51" s="13" customFormat="1" ht="10.199999999999999">
      <c r="B1286" s="172"/>
      <c r="D1286" s="163" t="s">
        <v>336</v>
      </c>
      <c r="E1286" s="173" t="s">
        <v>1</v>
      </c>
      <c r="F1286" s="174" t="s">
        <v>911</v>
      </c>
      <c r="H1286" s="173" t="s">
        <v>1</v>
      </c>
      <c r="I1286" s="175"/>
      <c r="L1286" s="172"/>
      <c r="M1286" s="176"/>
      <c r="N1286" s="177"/>
      <c r="O1286" s="177"/>
      <c r="P1286" s="177"/>
      <c r="Q1286" s="177"/>
      <c r="R1286" s="177"/>
      <c r="S1286" s="177"/>
      <c r="T1286" s="178"/>
      <c r="AT1286" s="173" t="s">
        <v>336</v>
      </c>
      <c r="AU1286" s="173" t="s">
        <v>90</v>
      </c>
      <c r="AV1286" s="13" t="s">
        <v>88</v>
      </c>
      <c r="AW1286" s="13" t="s">
        <v>36</v>
      </c>
      <c r="AX1286" s="13" t="s">
        <v>81</v>
      </c>
      <c r="AY1286" s="173" t="s">
        <v>199</v>
      </c>
    </row>
    <row r="1287" spans="2:51" s="14" customFormat="1" ht="10.199999999999999">
      <c r="B1287" s="179"/>
      <c r="D1287" s="163" t="s">
        <v>336</v>
      </c>
      <c r="E1287" s="180" t="s">
        <v>1</v>
      </c>
      <c r="F1287" s="181" t="s">
        <v>615</v>
      </c>
      <c r="H1287" s="182">
        <v>5.27</v>
      </c>
      <c r="I1287" s="183"/>
      <c r="L1287" s="179"/>
      <c r="M1287" s="184"/>
      <c r="N1287" s="185"/>
      <c r="O1287" s="185"/>
      <c r="P1287" s="185"/>
      <c r="Q1287" s="185"/>
      <c r="R1287" s="185"/>
      <c r="S1287" s="185"/>
      <c r="T1287" s="186"/>
      <c r="AT1287" s="180" t="s">
        <v>336</v>
      </c>
      <c r="AU1287" s="180" t="s">
        <v>90</v>
      </c>
      <c r="AV1287" s="14" t="s">
        <v>90</v>
      </c>
      <c r="AW1287" s="14" t="s">
        <v>36</v>
      </c>
      <c r="AX1287" s="14" t="s">
        <v>81</v>
      </c>
      <c r="AY1287" s="180" t="s">
        <v>199</v>
      </c>
    </row>
    <row r="1288" spans="2:51" s="14" customFormat="1" ht="10.199999999999999">
      <c r="B1288" s="179"/>
      <c r="D1288" s="163" t="s">
        <v>336</v>
      </c>
      <c r="E1288" s="180" t="s">
        <v>1</v>
      </c>
      <c r="F1288" s="181" t="s">
        <v>912</v>
      </c>
      <c r="H1288" s="182">
        <v>33.119999999999997</v>
      </c>
      <c r="I1288" s="183"/>
      <c r="L1288" s="179"/>
      <c r="M1288" s="184"/>
      <c r="N1288" s="185"/>
      <c r="O1288" s="185"/>
      <c r="P1288" s="185"/>
      <c r="Q1288" s="185"/>
      <c r="R1288" s="185"/>
      <c r="S1288" s="185"/>
      <c r="T1288" s="186"/>
      <c r="AT1288" s="180" t="s">
        <v>336</v>
      </c>
      <c r="AU1288" s="180" t="s">
        <v>90</v>
      </c>
      <c r="AV1288" s="14" t="s">
        <v>90</v>
      </c>
      <c r="AW1288" s="14" t="s">
        <v>36</v>
      </c>
      <c r="AX1288" s="14" t="s">
        <v>81</v>
      </c>
      <c r="AY1288" s="180" t="s">
        <v>199</v>
      </c>
    </row>
    <row r="1289" spans="2:51" s="13" customFormat="1" ht="10.199999999999999">
      <c r="B1289" s="172"/>
      <c r="D1289" s="163" t="s">
        <v>336</v>
      </c>
      <c r="E1289" s="173" t="s">
        <v>1</v>
      </c>
      <c r="F1289" s="174" t="s">
        <v>913</v>
      </c>
      <c r="H1289" s="173" t="s">
        <v>1</v>
      </c>
      <c r="I1289" s="175"/>
      <c r="L1289" s="172"/>
      <c r="M1289" s="176"/>
      <c r="N1289" s="177"/>
      <c r="O1289" s="177"/>
      <c r="P1289" s="177"/>
      <c r="Q1289" s="177"/>
      <c r="R1289" s="177"/>
      <c r="S1289" s="177"/>
      <c r="T1289" s="178"/>
      <c r="AT1289" s="173" t="s">
        <v>336</v>
      </c>
      <c r="AU1289" s="173" t="s">
        <v>90</v>
      </c>
      <c r="AV1289" s="13" t="s">
        <v>88</v>
      </c>
      <c r="AW1289" s="13" t="s">
        <v>36</v>
      </c>
      <c r="AX1289" s="13" t="s">
        <v>81</v>
      </c>
      <c r="AY1289" s="173" t="s">
        <v>199</v>
      </c>
    </row>
    <row r="1290" spans="2:51" s="14" customFormat="1" ht="10.199999999999999">
      <c r="B1290" s="179"/>
      <c r="D1290" s="163" t="s">
        <v>336</v>
      </c>
      <c r="E1290" s="180" t="s">
        <v>1</v>
      </c>
      <c r="F1290" s="181" t="s">
        <v>1476</v>
      </c>
      <c r="H1290" s="182">
        <v>58.8</v>
      </c>
      <c r="I1290" s="183"/>
      <c r="L1290" s="179"/>
      <c r="M1290" s="184"/>
      <c r="N1290" s="185"/>
      <c r="O1290" s="185"/>
      <c r="P1290" s="185"/>
      <c r="Q1290" s="185"/>
      <c r="R1290" s="185"/>
      <c r="S1290" s="185"/>
      <c r="T1290" s="186"/>
      <c r="AT1290" s="180" t="s">
        <v>336</v>
      </c>
      <c r="AU1290" s="180" t="s">
        <v>90</v>
      </c>
      <c r="AV1290" s="14" t="s">
        <v>90</v>
      </c>
      <c r="AW1290" s="14" t="s">
        <v>36</v>
      </c>
      <c r="AX1290" s="14" t="s">
        <v>81</v>
      </c>
      <c r="AY1290" s="180" t="s">
        <v>199</v>
      </c>
    </row>
    <row r="1291" spans="2:51" s="14" customFormat="1" ht="10.199999999999999">
      <c r="B1291" s="179"/>
      <c r="D1291" s="163" t="s">
        <v>336</v>
      </c>
      <c r="E1291" s="180" t="s">
        <v>1</v>
      </c>
      <c r="F1291" s="181" t="s">
        <v>914</v>
      </c>
      <c r="H1291" s="182">
        <v>192.24</v>
      </c>
      <c r="I1291" s="183"/>
      <c r="L1291" s="179"/>
      <c r="M1291" s="184"/>
      <c r="N1291" s="185"/>
      <c r="O1291" s="185"/>
      <c r="P1291" s="185"/>
      <c r="Q1291" s="185"/>
      <c r="R1291" s="185"/>
      <c r="S1291" s="185"/>
      <c r="T1291" s="186"/>
      <c r="AT1291" s="180" t="s">
        <v>336</v>
      </c>
      <c r="AU1291" s="180" t="s">
        <v>90</v>
      </c>
      <c r="AV1291" s="14" t="s">
        <v>90</v>
      </c>
      <c r="AW1291" s="14" t="s">
        <v>36</v>
      </c>
      <c r="AX1291" s="14" t="s">
        <v>81</v>
      </c>
      <c r="AY1291" s="180" t="s">
        <v>199</v>
      </c>
    </row>
    <row r="1292" spans="2:51" s="14" customFormat="1" ht="10.199999999999999">
      <c r="B1292" s="179"/>
      <c r="D1292" s="163" t="s">
        <v>336</v>
      </c>
      <c r="E1292" s="180" t="s">
        <v>1</v>
      </c>
      <c r="F1292" s="181" t="s">
        <v>915</v>
      </c>
      <c r="H1292" s="182">
        <v>-3.06</v>
      </c>
      <c r="I1292" s="183"/>
      <c r="L1292" s="179"/>
      <c r="M1292" s="184"/>
      <c r="N1292" s="185"/>
      <c r="O1292" s="185"/>
      <c r="P1292" s="185"/>
      <c r="Q1292" s="185"/>
      <c r="R1292" s="185"/>
      <c r="S1292" s="185"/>
      <c r="T1292" s="186"/>
      <c r="AT1292" s="180" t="s">
        <v>336</v>
      </c>
      <c r="AU1292" s="180" t="s">
        <v>90</v>
      </c>
      <c r="AV1292" s="14" t="s">
        <v>90</v>
      </c>
      <c r="AW1292" s="14" t="s">
        <v>36</v>
      </c>
      <c r="AX1292" s="14" t="s">
        <v>81</v>
      </c>
      <c r="AY1292" s="180" t="s">
        <v>199</v>
      </c>
    </row>
    <row r="1293" spans="2:51" s="13" customFormat="1" ht="10.199999999999999">
      <c r="B1293" s="172"/>
      <c r="D1293" s="163" t="s">
        <v>336</v>
      </c>
      <c r="E1293" s="173" t="s">
        <v>1</v>
      </c>
      <c r="F1293" s="174" t="s">
        <v>707</v>
      </c>
      <c r="H1293" s="173" t="s">
        <v>1</v>
      </c>
      <c r="I1293" s="175"/>
      <c r="L1293" s="172"/>
      <c r="M1293" s="176"/>
      <c r="N1293" s="177"/>
      <c r="O1293" s="177"/>
      <c r="P1293" s="177"/>
      <c r="Q1293" s="177"/>
      <c r="R1293" s="177"/>
      <c r="S1293" s="177"/>
      <c r="T1293" s="178"/>
      <c r="AT1293" s="173" t="s">
        <v>336</v>
      </c>
      <c r="AU1293" s="173" t="s">
        <v>90</v>
      </c>
      <c r="AV1293" s="13" t="s">
        <v>88</v>
      </c>
      <c r="AW1293" s="13" t="s">
        <v>36</v>
      </c>
      <c r="AX1293" s="13" t="s">
        <v>81</v>
      </c>
      <c r="AY1293" s="173" t="s">
        <v>199</v>
      </c>
    </row>
    <row r="1294" spans="2:51" s="14" customFormat="1" ht="10.199999999999999">
      <c r="B1294" s="179"/>
      <c r="D1294" s="163" t="s">
        <v>336</v>
      </c>
      <c r="E1294" s="180" t="s">
        <v>1</v>
      </c>
      <c r="F1294" s="181" t="s">
        <v>1477</v>
      </c>
      <c r="H1294" s="182">
        <v>15.44</v>
      </c>
      <c r="I1294" s="183"/>
      <c r="L1294" s="179"/>
      <c r="M1294" s="184"/>
      <c r="N1294" s="185"/>
      <c r="O1294" s="185"/>
      <c r="P1294" s="185"/>
      <c r="Q1294" s="185"/>
      <c r="R1294" s="185"/>
      <c r="S1294" s="185"/>
      <c r="T1294" s="186"/>
      <c r="AT1294" s="180" t="s">
        <v>336</v>
      </c>
      <c r="AU1294" s="180" t="s">
        <v>90</v>
      </c>
      <c r="AV1294" s="14" t="s">
        <v>90</v>
      </c>
      <c r="AW1294" s="14" t="s">
        <v>36</v>
      </c>
      <c r="AX1294" s="14" t="s">
        <v>81</v>
      </c>
      <c r="AY1294" s="180" t="s">
        <v>199</v>
      </c>
    </row>
    <row r="1295" spans="2:51" s="14" customFormat="1" ht="10.199999999999999">
      <c r="B1295" s="179"/>
      <c r="D1295" s="163" t="s">
        <v>336</v>
      </c>
      <c r="E1295" s="180" t="s">
        <v>1</v>
      </c>
      <c r="F1295" s="181" t="s">
        <v>916</v>
      </c>
      <c r="H1295" s="182">
        <v>54.854999999999997</v>
      </c>
      <c r="I1295" s="183"/>
      <c r="L1295" s="179"/>
      <c r="M1295" s="184"/>
      <c r="N1295" s="185"/>
      <c r="O1295" s="185"/>
      <c r="P1295" s="185"/>
      <c r="Q1295" s="185"/>
      <c r="R1295" s="185"/>
      <c r="S1295" s="185"/>
      <c r="T1295" s="186"/>
      <c r="AT1295" s="180" t="s">
        <v>336</v>
      </c>
      <c r="AU1295" s="180" t="s">
        <v>90</v>
      </c>
      <c r="AV1295" s="14" t="s">
        <v>90</v>
      </c>
      <c r="AW1295" s="14" t="s">
        <v>36</v>
      </c>
      <c r="AX1295" s="14" t="s">
        <v>81</v>
      </c>
      <c r="AY1295" s="180" t="s">
        <v>199</v>
      </c>
    </row>
    <row r="1296" spans="2:51" s="14" customFormat="1" ht="10.199999999999999">
      <c r="B1296" s="179"/>
      <c r="D1296" s="163" t="s">
        <v>336</v>
      </c>
      <c r="E1296" s="180" t="s">
        <v>1</v>
      </c>
      <c r="F1296" s="181" t="s">
        <v>656</v>
      </c>
      <c r="H1296" s="182">
        <v>-9.7379999999999995</v>
      </c>
      <c r="I1296" s="183"/>
      <c r="L1296" s="179"/>
      <c r="M1296" s="184"/>
      <c r="N1296" s="185"/>
      <c r="O1296" s="185"/>
      <c r="P1296" s="185"/>
      <c r="Q1296" s="185"/>
      <c r="R1296" s="185"/>
      <c r="S1296" s="185"/>
      <c r="T1296" s="186"/>
      <c r="AT1296" s="180" t="s">
        <v>336</v>
      </c>
      <c r="AU1296" s="180" t="s">
        <v>90</v>
      </c>
      <c r="AV1296" s="14" t="s">
        <v>90</v>
      </c>
      <c r="AW1296" s="14" t="s">
        <v>36</v>
      </c>
      <c r="AX1296" s="14" t="s">
        <v>81</v>
      </c>
      <c r="AY1296" s="180" t="s">
        <v>199</v>
      </c>
    </row>
    <row r="1297" spans="2:51" s="13" customFormat="1" ht="10.199999999999999">
      <c r="B1297" s="172"/>
      <c r="D1297" s="163" t="s">
        <v>336</v>
      </c>
      <c r="E1297" s="173" t="s">
        <v>1</v>
      </c>
      <c r="F1297" s="174" t="s">
        <v>777</v>
      </c>
      <c r="H1297" s="173" t="s">
        <v>1</v>
      </c>
      <c r="I1297" s="175"/>
      <c r="L1297" s="172"/>
      <c r="M1297" s="176"/>
      <c r="N1297" s="177"/>
      <c r="O1297" s="177"/>
      <c r="P1297" s="177"/>
      <c r="Q1297" s="177"/>
      <c r="R1297" s="177"/>
      <c r="S1297" s="177"/>
      <c r="T1297" s="178"/>
      <c r="AT1297" s="173" t="s">
        <v>336</v>
      </c>
      <c r="AU1297" s="173" t="s">
        <v>90</v>
      </c>
      <c r="AV1297" s="13" t="s">
        <v>88</v>
      </c>
      <c r="AW1297" s="13" t="s">
        <v>36</v>
      </c>
      <c r="AX1297" s="13" t="s">
        <v>81</v>
      </c>
      <c r="AY1297" s="173" t="s">
        <v>199</v>
      </c>
    </row>
    <row r="1298" spans="2:51" s="14" customFormat="1" ht="10.199999999999999">
      <c r="B1298" s="179"/>
      <c r="D1298" s="163" t="s">
        <v>336</v>
      </c>
      <c r="E1298" s="180" t="s">
        <v>1</v>
      </c>
      <c r="F1298" s="181" t="s">
        <v>917</v>
      </c>
      <c r="H1298" s="182">
        <v>67.2</v>
      </c>
      <c r="I1298" s="183"/>
      <c r="L1298" s="179"/>
      <c r="M1298" s="184"/>
      <c r="N1298" s="185"/>
      <c r="O1298" s="185"/>
      <c r="P1298" s="185"/>
      <c r="Q1298" s="185"/>
      <c r="R1298" s="185"/>
      <c r="S1298" s="185"/>
      <c r="T1298" s="186"/>
      <c r="AT1298" s="180" t="s">
        <v>336</v>
      </c>
      <c r="AU1298" s="180" t="s">
        <v>90</v>
      </c>
      <c r="AV1298" s="14" t="s">
        <v>90</v>
      </c>
      <c r="AW1298" s="14" t="s">
        <v>36</v>
      </c>
      <c r="AX1298" s="14" t="s">
        <v>81</v>
      </c>
      <c r="AY1298" s="180" t="s">
        <v>199</v>
      </c>
    </row>
    <row r="1299" spans="2:51" s="13" customFormat="1" ht="10.199999999999999">
      <c r="B1299" s="172"/>
      <c r="D1299" s="163" t="s">
        <v>336</v>
      </c>
      <c r="E1299" s="173" t="s">
        <v>1</v>
      </c>
      <c r="F1299" s="174" t="s">
        <v>918</v>
      </c>
      <c r="H1299" s="173" t="s">
        <v>1</v>
      </c>
      <c r="I1299" s="175"/>
      <c r="L1299" s="172"/>
      <c r="M1299" s="176"/>
      <c r="N1299" s="177"/>
      <c r="O1299" s="177"/>
      <c r="P1299" s="177"/>
      <c r="Q1299" s="177"/>
      <c r="R1299" s="177"/>
      <c r="S1299" s="177"/>
      <c r="T1299" s="178"/>
      <c r="AT1299" s="173" t="s">
        <v>336</v>
      </c>
      <c r="AU1299" s="173" t="s">
        <v>90</v>
      </c>
      <c r="AV1299" s="13" t="s">
        <v>88</v>
      </c>
      <c r="AW1299" s="13" t="s">
        <v>36</v>
      </c>
      <c r="AX1299" s="13" t="s">
        <v>81</v>
      </c>
      <c r="AY1299" s="173" t="s">
        <v>199</v>
      </c>
    </row>
    <row r="1300" spans="2:51" s="14" customFormat="1" ht="10.199999999999999">
      <c r="B1300" s="179"/>
      <c r="D1300" s="163" t="s">
        <v>336</v>
      </c>
      <c r="E1300" s="180" t="s">
        <v>1</v>
      </c>
      <c r="F1300" s="181" t="s">
        <v>919</v>
      </c>
      <c r="H1300" s="182">
        <v>18</v>
      </c>
      <c r="I1300" s="183"/>
      <c r="L1300" s="179"/>
      <c r="M1300" s="184"/>
      <c r="N1300" s="185"/>
      <c r="O1300" s="185"/>
      <c r="P1300" s="185"/>
      <c r="Q1300" s="185"/>
      <c r="R1300" s="185"/>
      <c r="S1300" s="185"/>
      <c r="T1300" s="186"/>
      <c r="AT1300" s="180" t="s">
        <v>336</v>
      </c>
      <c r="AU1300" s="180" t="s">
        <v>90</v>
      </c>
      <c r="AV1300" s="14" t="s">
        <v>90</v>
      </c>
      <c r="AW1300" s="14" t="s">
        <v>36</v>
      </c>
      <c r="AX1300" s="14" t="s">
        <v>81</v>
      </c>
      <c r="AY1300" s="180" t="s">
        <v>199</v>
      </c>
    </row>
    <row r="1301" spans="2:51" s="13" customFormat="1" ht="10.199999999999999">
      <c r="B1301" s="172"/>
      <c r="D1301" s="163" t="s">
        <v>336</v>
      </c>
      <c r="E1301" s="173" t="s">
        <v>1</v>
      </c>
      <c r="F1301" s="174" t="s">
        <v>920</v>
      </c>
      <c r="H1301" s="173" t="s">
        <v>1</v>
      </c>
      <c r="I1301" s="175"/>
      <c r="L1301" s="172"/>
      <c r="M1301" s="176"/>
      <c r="N1301" s="177"/>
      <c r="O1301" s="177"/>
      <c r="P1301" s="177"/>
      <c r="Q1301" s="177"/>
      <c r="R1301" s="177"/>
      <c r="S1301" s="177"/>
      <c r="T1301" s="178"/>
      <c r="AT1301" s="173" t="s">
        <v>336</v>
      </c>
      <c r="AU1301" s="173" t="s">
        <v>90</v>
      </c>
      <c r="AV1301" s="13" t="s">
        <v>88</v>
      </c>
      <c r="AW1301" s="13" t="s">
        <v>36</v>
      </c>
      <c r="AX1301" s="13" t="s">
        <v>81</v>
      </c>
      <c r="AY1301" s="173" t="s">
        <v>199</v>
      </c>
    </row>
    <row r="1302" spans="2:51" s="14" customFormat="1" ht="10.199999999999999">
      <c r="B1302" s="179"/>
      <c r="D1302" s="163" t="s">
        <v>336</v>
      </c>
      <c r="E1302" s="180" t="s">
        <v>1</v>
      </c>
      <c r="F1302" s="181" t="s">
        <v>919</v>
      </c>
      <c r="H1302" s="182">
        <v>18</v>
      </c>
      <c r="I1302" s="183"/>
      <c r="L1302" s="179"/>
      <c r="M1302" s="184"/>
      <c r="N1302" s="185"/>
      <c r="O1302" s="185"/>
      <c r="P1302" s="185"/>
      <c r="Q1302" s="185"/>
      <c r="R1302" s="185"/>
      <c r="S1302" s="185"/>
      <c r="T1302" s="186"/>
      <c r="AT1302" s="180" t="s">
        <v>336</v>
      </c>
      <c r="AU1302" s="180" t="s">
        <v>90</v>
      </c>
      <c r="AV1302" s="14" t="s">
        <v>90</v>
      </c>
      <c r="AW1302" s="14" t="s">
        <v>36</v>
      </c>
      <c r="AX1302" s="14" t="s">
        <v>81</v>
      </c>
      <c r="AY1302" s="180" t="s">
        <v>199</v>
      </c>
    </row>
    <row r="1303" spans="2:51" s="13" customFormat="1" ht="10.199999999999999">
      <c r="B1303" s="172"/>
      <c r="D1303" s="163" t="s">
        <v>336</v>
      </c>
      <c r="E1303" s="173" t="s">
        <v>1</v>
      </c>
      <c r="F1303" s="174" t="s">
        <v>921</v>
      </c>
      <c r="H1303" s="173" t="s">
        <v>1</v>
      </c>
      <c r="I1303" s="175"/>
      <c r="L1303" s="172"/>
      <c r="M1303" s="176"/>
      <c r="N1303" s="177"/>
      <c r="O1303" s="177"/>
      <c r="P1303" s="177"/>
      <c r="Q1303" s="177"/>
      <c r="R1303" s="177"/>
      <c r="S1303" s="177"/>
      <c r="T1303" s="178"/>
      <c r="AT1303" s="173" t="s">
        <v>336</v>
      </c>
      <c r="AU1303" s="173" t="s">
        <v>90</v>
      </c>
      <c r="AV1303" s="13" t="s">
        <v>88</v>
      </c>
      <c r="AW1303" s="13" t="s">
        <v>36</v>
      </c>
      <c r="AX1303" s="13" t="s">
        <v>81</v>
      </c>
      <c r="AY1303" s="173" t="s">
        <v>199</v>
      </c>
    </row>
    <row r="1304" spans="2:51" s="14" customFormat="1" ht="10.199999999999999">
      <c r="B1304" s="179"/>
      <c r="D1304" s="163" t="s">
        <v>336</v>
      </c>
      <c r="E1304" s="180" t="s">
        <v>1</v>
      </c>
      <c r="F1304" s="181" t="s">
        <v>922</v>
      </c>
      <c r="H1304" s="182">
        <v>49.2</v>
      </c>
      <c r="I1304" s="183"/>
      <c r="L1304" s="179"/>
      <c r="M1304" s="184"/>
      <c r="N1304" s="185"/>
      <c r="O1304" s="185"/>
      <c r="P1304" s="185"/>
      <c r="Q1304" s="185"/>
      <c r="R1304" s="185"/>
      <c r="S1304" s="185"/>
      <c r="T1304" s="186"/>
      <c r="AT1304" s="180" t="s">
        <v>336</v>
      </c>
      <c r="AU1304" s="180" t="s">
        <v>90</v>
      </c>
      <c r="AV1304" s="14" t="s">
        <v>90</v>
      </c>
      <c r="AW1304" s="14" t="s">
        <v>36</v>
      </c>
      <c r="AX1304" s="14" t="s">
        <v>81</v>
      </c>
      <c r="AY1304" s="180" t="s">
        <v>199</v>
      </c>
    </row>
    <row r="1305" spans="2:51" s="13" customFormat="1" ht="10.199999999999999">
      <c r="B1305" s="172"/>
      <c r="D1305" s="163" t="s">
        <v>336</v>
      </c>
      <c r="E1305" s="173" t="s">
        <v>1</v>
      </c>
      <c r="F1305" s="174" t="s">
        <v>923</v>
      </c>
      <c r="H1305" s="173" t="s">
        <v>1</v>
      </c>
      <c r="I1305" s="175"/>
      <c r="L1305" s="172"/>
      <c r="M1305" s="176"/>
      <c r="N1305" s="177"/>
      <c r="O1305" s="177"/>
      <c r="P1305" s="177"/>
      <c r="Q1305" s="177"/>
      <c r="R1305" s="177"/>
      <c r="S1305" s="177"/>
      <c r="T1305" s="178"/>
      <c r="AT1305" s="173" t="s">
        <v>336</v>
      </c>
      <c r="AU1305" s="173" t="s">
        <v>90</v>
      </c>
      <c r="AV1305" s="13" t="s">
        <v>88</v>
      </c>
      <c r="AW1305" s="13" t="s">
        <v>36</v>
      </c>
      <c r="AX1305" s="13" t="s">
        <v>81</v>
      </c>
      <c r="AY1305" s="173" t="s">
        <v>199</v>
      </c>
    </row>
    <row r="1306" spans="2:51" s="14" customFormat="1" ht="10.199999999999999">
      <c r="B1306" s="179"/>
      <c r="D1306" s="163" t="s">
        <v>336</v>
      </c>
      <c r="E1306" s="180" t="s">
        <v>1</v>
      </c>
      <c r="F1306" s="181" t="s">
        <v>1478</v>
      </c>
      <c r="H1306" s="182">
        <v>357</v>
      </c>
      <c r="I1306" s="183"/>
      <c r="L1306" s="179"/>
      <c r="M1306" s="184"/>
      <c r="N1306" s="185"/>
      <c r="O1306" s="185"/>
      <c r="P1306" s="185"/>
      <c r="Q1306" s="185"/>
      <c r="R1306" s="185"/>
      <c r="S1306" s="185"/>
      <c r="T1306" s="186"/>
      <c r="AT1306" s="180" t="s">
        <v>336</v>
      </c>
      <c r="AU1306" s="180" t="s">
        <v>90</v>
      </c>
      <c r="AV1306" s="14" t="s">
        <v>90</v>
      </c>
      <c r="AW1306" s="14" t="s">
        <v>36</v>
      </c>
      <c r="AX1306" s="14" t="s">
        <v>81</v>
      </c>
      <c r="AY1306" s="180" t="s">
        <v>199</v>
      </c>
    </row>
    <row r="1307" spans="2:51" s="13" customFormat="1" ht="10.199999999999999">
      <c r="B1307" s="172"/>
      <c r="D1307" s="163" t="s">
        <v>336</v>
      </c>
      <c r="E1307" s="173" t="s">
        <v>1</v>
      </c>
      <c r="F1307" s="174" t="s">
        <v>925</v>
      </c>
      <c r="H1307" s="173" t="s">
        <v>1</v>
      </c>
      <c r="I1307" s="175"/>
      <c r="L1307" s="172"/>
      <c r="M1307" s="176"/>
      <c r="N1307" s="177"/>
      <c r="O1307" s="177"/>
      <c r="P1307" s="177"/>
      <c r="Q1307" s="177"/>
      <c r="R1307" s="177"/>
      <c r="S1307" s="177"/>
      <c r="T1307" s="178"/>
      <c r="AT1307" s="173" t="s">
        <v>336</v>
      </c>
      <c r="AU1307" s="173" t="s">
        <v>90</v>
      </c>
      <c r="AV1307" s="13" t="s">
        <v>88</v>
      </c>
      <c r="AW1307" s="13" t="s">
        <v>36</v>
      </c>
      <c r="AX1307" s="13" t="s">
        <v>81</v>
      </c>
      <c r="AY1307" s="173" t="s">
        <v>199</v>
      </c>
    </row>
    <row r="1308" spans="2:51" s="14" customFormat="1" ht="10.199999999999999">
      <c r="B1308" s="179"/>
      <c r="D1308" s="163" t="s">
        <v>336</v>
      </c>
      <c r="E1308" s="180" t="s">
        <v>1</v>
      </c>
      <c r="F1308" s="181" t="s">
        <v>926</v>
      </c>
      <c r="H1308" s="182">
        <v>178.5</v>
      </c>
      <c r="I1308" s="183"/>
      <c r="L1308" s="179"/>
      <c r="M1308" s="184"/>
      <c r="N1308" s="185"/>
      <c r="O1308" s="185"/>
      <c r="P1308" s="185"/>
      <c r="Q1308" s="185"/>
      <c r="R1308" s="185"/>
      <c r="S1308" s="185"/>
      <c r="T1308" s="186"/>
      <c r="AT1308" s="180" t="s">
        <v>336</v>
      </c>
      <c r="AU1308" s="180" t="s">
        <v>90</v>
      </c>
      <c r="AV1308" s="14" t="s">
        <v>90</v>
      </c>
      <c r="AW1308" s="14" t="s">
        <v>36</v>
      </c>
      <c r="AX1308" s="14" t="s">
        <v>81</v>
      </c>
      <c r="AY1308" s="180" t="s">
        <v>199</v>
      </c>
    </row>
    <row r="1309" spans="2:51" s="13" customFormat="1" ht="10.199999999999999">
      <c r="B1309" s="172"/>
      <c r="D1309" s="163" t="s">
        <v>336</v>
      </c>
      <c r="E1309" s="173" t="s">
        <v>1</v>
      </c>
      <c r="F1309" s="174" t="s">
        <v>927</v>
      </c>
      <c r="H1309" s="173" t="s">
        <v>1</v>
      </c>
      <c r="I1309" s="175"/>
      <c r="L1309" s="172"/>
      <c r="M1309" s="176"/>
      <c r="N1309" s="177"/>
      <c r="O1309" s="177"/>
      <c r="P1309" s="177"/>
      <c r="Q1309" s="177"/>
      <c r="R1309" s="177"/>
      <c r="S1309" s="177"/>
      <c r="T1309" s="178"/>
      <c r="AT1309" s="173" t="s">
        <v>336</v>
      </c>
      <c r="AU1309" s="173" t="s">
        <v>90</v>
      </c>
      <c r="AV1309" s="13" t="s">
        <v>88</v>
      </c>
      <c r="AW1309" s="13" t="s">
        <v>36</v>
      </c>
      <c r="AX1309" s="13" t="s">
        <v>81</v>
      </c>
      <c r="AY1309" s="173" t="s">
        <v>199</v>
      </c>
    </row>
    <row r="1310" spans="2:51" s="14" customFormat="1" ht="10.199999999999999">
      <c r="B1310" s="179"/>
      <c r="D1310" s="163" t="s">
        <v>336</v>
      </c>
      <c r="E1310" s="180" t="s">
        <v>1</v>
      </c>
      <c r="F1310" s="181" t="s">
        <v>928</v>
      </c>
      <c r="H1310" s="182">
        <v>48.75</v>
      </c>
      <c r="I1310" s="183"/>
      <c r="L1310" s="179"/>
      <c r="M1310" s="184"/>
      <c r="N1310" s="185"/>
      <c r="O1310" s="185"/>
      <c r="P1310" s="185"/>
      <c r="Q1310" s="185"/>
      <c r="R1310" s="185"/>
      <c r="S1310" s="185"/>
      <c r="T1310" s="186"/>
      <c r="AT1310" s="180" t="s">
        <v>336</v>
      </c>
      <c r="AU1310" s="180" t="s">
        <v>90</v>
      </c>
      <c r="AV1310" s="14" t="s">
        <v>90</v>
      </c>
      <c r="AW1310" s="14" t="s">
        <v>36</v>
      </c>
      <c r="AX1310" s="14" t="s">
        <v>81</v>
      </c>
      <c r="AY1310" s="180" t="s">
        <v>199</v>
      </c>
    </row>
    <row r="1311" spans="2:51" s="13" customFormat="1" ht="10.199999999999999">
      <c r="B1311" s="172"/>
      <c r="D1311" s="163" t="s">
        <v>336</v>
      </c>
      <c r="E1311" s="173" t="s">
        <v>1</v>
      </c>
      <c r="F1311" s="174" t="s">
        <v>929</v>
      </c>
      <c r="H1311" s="173" t="s">
        <v>1</v>
      </c>
      <c r="I1311" s="175"/>
      <c r="L1311" s="172"/>
      <c r="M1311" s="176"/>
      <c r="N1311" s="177"/>
      <c r="O1311" s="177"/>
      <c r="P1311" s="177"/>
      <c r="Q1311" s="177"/>
      <c r="R1311" s="177"/>
      <c r="S1311" s="177"/>
      <c r="T1311" s="178"/>
      <c r="AT1311" s="173" t="s">
        <v>336</v>
      </c>
      <c r="AU1311" s="173" t="s">
        <v>90</v>
      </c>
      <c r="AV1311" s="13" t="s">
        <v>88</v>
      </c>
      <c r="AW1311" s="13" t="s">
        <v>36</v>
      </c>
      <c r="AX1311" s="13" t="s">
        <v>81</v>
      </c>
      <c r="AY1311" s="173" t="s">
        <v>199</v>
      </c>
    </row>
    <row r="1312" spans="2:51" s="14" customFormat="1" ht="10.199999999999999">
      <c r="B1312" s="179"/>
      <c r="D1312" s="163" t="s">
        <v>336</v>
      </c>
      <c r="E1312" s="180" t="s">
        <v>1</v>
      </c>
      <c r="F1312" s="181" t="s">
        <v>930</v>
      </c>
      <c r="H1312" s="182">
        <v>237.6</v>
      </c>
      <c r="I1312" s="183"/>
      <c r="L1312" s="179"/>
      <c r="M1312" s="184"/>
      <c r="N1312" s="185"/>
      <c r="O1312" s="185"/>
      <c r="P1312" s="185"/>
      <c r="Q1312" s="185"/>
      <c r="R1312" s="185"/>
      <c r="S1312" s="185"/>
      <c r="T1312" s="186"/>
      <c r="AT1312" s="180" t="s">
        <v>336</v>
      </c>
      <c r="AU1312" s="180" t="s">
        <v>90</v>
      </c>
      <c r="AV1312" s="14" t="s">
        <v>90</v>
      </c>
      <c r="AW1312" s="14" t="s">
        <v>36</v>
      </c>
      <c r="AX1312" s="14" t="s">
        <v>81</v>
      </c>
      <c r="AY1312" s="180" t="s">
        <v>199</v>
      </c>
    </row>
    <row r="1313" spans="2:51" s="13" customFormat="1" ht="10.199999999999999">
      <c r="B1313" s="172"/>
      <c r="D1313" s="163" t="s">
        <v>336</v>
      </c>
      <c r="E1313" s="173" t="s">
        <v>1</v>
      </c>
      <c r="F1313" s="174" t="s">
        <v>931</v>
      </c>
      <c r="H1313" s="173" t="s">
        <v>1</v>
      </c>
      <c r="I1313" s="175"/>
      <c r="L1313" s="172"/>
      <c r="M1313" s="176"/>
      <c r="N1313" s="177"/>
      <c r="O1313" s="177"/>
      <c r="P1313" s="177"/>
      <c r="Q1313" s="177"/>
      <c r="R1313" s="177"/>
      <c r="S1313" s="177"/>
      <c r="T1313" s="178"/>
      <c r="AT1313" s="173" t="s">
        <v>336</v>
      </c>
      <c r="AU1313" s="173" t="s">
        <v>90</v>
      </c>
      <c r="AV1313" s="13" t="s">
        <v>88</v>
      </c>
      <c r="AW1313" s="13" t="s">
        <v>36</v>
      </c>
      <c r="AX1313" s="13" t="s">
        <v>81</v>
      </c>
      <c r="AY1313" s="173" t="s">
        <v>199</v>
      </c>
    </row>
    <row r="1314" spans="2:51" s="14" customFormat="1" ht="10.199999999999999">
      <c r="B1314" s="179"/>
      <c r="D1314" s="163" t="s">
        <v>336</v>
      </c>
      <c r="E1314" s="180" t="s">
        <v>1</v>
      </c>
      <c r="F1314" s="181" t="s">
        <v>932</v>
      </c>
      <c r="H1314" s="182">
        <v>75.900000000000006</v>
      </c>
      <c r="I1314" s="183"/>
      <c r="L1314" s="179"/>
      <c r="M1314" s="184"/>
      <c r="N1314" s="185"/>
      <c r="O1314" s="185"/>
      <c r="P1314" s="185"/>
      <c r="Q1314" s="185"/>
      <c r="R1314" s="185"/>
      <c r="S1314" s="185"/>
      <c r="T1314" s="186"/>
      <c r="AT1314" s="180" t="s">
        <v>336</v>
      </c>
      <c r="AU1314" s="180" t="s">
        <v>90</v>
      </c>
      <c r="AV1314" s="14" t="s">
        <v>90</v>
      </c>
      <c r="AW1314" s="14" t="s">
        <v>36</v>
      </c>
      <c r="AX1314" s="14" t="s">
        <v>81</v>
      </c>
      <c r="AY1314" s="180" t="s">
        <v>199</v>
      </c>
    </row>
    <row r="1315" spans="2:51" s="13" customFormat="1" ht="10.199999999999999">
      <c r="B1315" s="172"/>
      <c r="D1315" s="163" t="s">
        <v>336</v>
      </c>
      <c r="E1315" s="173" t="s">
        <v>1</v>
      </c>
      <c r="F1315" s="174" t="s">
        <v>933</v>
      </c>
      <c r="H1315" s="173" t="s">
        <v>1</v>
      </c>
      <c r="I1315" s="175"/>
      <c r="L1315" s="172"/>
      <c r="M1315" s="176"/>
      <c r="N1315" s="177"/>
      <c r="O1315" s="177"/>
      <c r="P1315" s="177"/>
      <c r="Q1315" s="177"/>
      <c r="R1315" s="177"/>
      <c r="S1315" s="177"/>
      <c r="T1315" s="178"/>
      <c r="AT1315" s="173" t="s">
        <v>336</v>
      </c>
      <c r="AU1315" s="173" t="s">
        <v>90</v>
      </c>
      <c r="AV1315" s="13" t="s">
        <v>88</v>
      </c>
      <c r="AW1315" s="13" t="s">
        <v>36</v>
      </c>
      <c r="AX1315" s="13" t="s">
        <v>81</v>
      </c>
      <c r="AY1315" s="173" t="s">
        <v>199</v>
      </c>
    </row>
    <row r="1316" spans="2:51" s="14" customFormat="1" ht="10.199999999999999">
      <c r="B1316" s="179"/>
      <c r="D1316" s="163" t="s">
        <v>336</v>
      </c>
      <c r="E1316" s="180" t="s">
        <v>1</v>
      </c>
      <c r="F1316" s="181" t="s">
        <v>934</v>
      </c>
      <c r="H1316" s="182">
        <v>44.7</v>
      </c>
      <c r="I1316" s="183"/>
      <c r="L1316" s="179"/>
      <c r="M1316" s="184"/>
      <c r="N1316" s="185"/>
      <c r="O1316" s="185"/>
      <c r="P1316" s="185"/>
      <c r="Q1316" s="185"/>
      <c r="R1316" s="185"/>
      <c r="S1316" s="185"/>
      <c r="T1316" s="186"/>
      <c r="AT1316" s="180" t="s">
        <v>336</v>
      </c>
      <c r="AU1316" s="180" t="s">
        <v>90</v>
      </c>
      <c r="AV1316" s="14" t="s">
        <v>90</v>
      </c>
      <c r="AW1316" s="14" t="s">
        <v>36</v>
      </c>
      <c r="AX1316" s="14" t="s">
        <v>81</v>
      </c>
      <c r="AY1316" s="180" t="s">
        <v>199</v>
      </c>
    </row>
    <row r="1317" spans="2:51" s="13" customFormat="1" ht="10.199999999999999">
      <c r="B1317" s="172"/>
      <c r="D1317" s="163" t="s">
        <v>336</v>
      </c>
      <c r="E1317" s="173" t="s">
        <v>1</v>
      </c>
      <c r="F1317" s="174" t="s">
        <v>789</v>
      </c>
      <c r="H1317" s="173" t="s">
        <v>1</v>
      </c>
      <c r="I1317" s="175"/>
      <c r="L1317" s="172"/>
      <c r="M1317" s="176"/>
      <c r="N1317" s="177"/>
      <c r="O1317" s="177"/>
      <c r="P1317" s="177"/>
      <c r="Q1317" s="177"/>
      <c r="R1317" s="177"/>
      <c r="S1317" s="177"/>
      <c r="T1317" s="178"/>
      <c r="AT1317" s="173" t="s">
        <v>336</v>
      </c>
      <c r="AU1317" s="173" t="s">
        <v>90</v>
      </c>
      <c r="AV1317" s="13" t="s">
        <v>88</v>
      </c>
      <c r="AW1317" s="13" t="s">
        <v>36</v>
      </c>
      <c r="AX1317" s="13" t="s">
        <v>81</v>
      </c>
      <c r="AY1317" s="173" t="s">
        <v>199</v>
      </c>
    </row>
    <row r="1318" spans="2:51" s="14" customFormat="1" ht="10.199999999999999">
      <c r="B1318" s="179"/>
      <c r="D1318" s="163" t="s">
        <v>336</v>
      </c>
      <c r="E1318" s="180" t="s">
        <v>1</v>
      </c>
      <c r="F1318" s="181" t="s">
        <v>935</v>
      </c>
      <c r="H1318" s="182">
        <v>48.3</v>
      </c>
      <c r="I1318" s="183"/>
      <c r="L1318" s="179"/>
      <c r="M1318" s="184"/>
      <c r="N1318" s="185"/>
      <c r="O1318" s="185"/>
      <c r="P1318" s="185"/>
      <c r="Q1318" s="185"/>
      <c r="R1318" s="185"/>
      <c r="S1318" s="185"/>
      <c r="T1318" s="186"/>
      <c r="AT1318" s="180" t="s">
        <v>336</v>
      </c>
      <c r="AU1318" s="180" t="s">
        <v>90</v>
      </c>
      <c r="AV1318" s="14" t="s">
        <v>90</v>
      </c>
      <c r="AW1318" s="14" t="s">
        <v>36</v>
      </c>
      <c r="AX1318" s="14" t="s">
        <v>81</v>
      </c>
      <c r="AY1318" s="180" t="s">
        <v>199</v>
      </c>
    </row>
    <row r="1319" spans="2:51" s="13" customFormat="1" ht="10.199999999999999">
      <c r="B1319" s="172"/>
      <c r="D1319" s="163" t="s">
        <v>336</v>
      </c>
      <c r="E1319" s="173" t="s">
        <v>1</v>
      </c>
      <c r="F1319" s="174" t="s">
        <v>561</v>
      </c>
      <c r="H1319" s="173" t="s">
        <v>1</v>
      </c>
      <c r="I1319" s="175"/>
      <c r="L1319" s="172"/>
      <c r="M1319" s="176"/>
      <c r="N1319" s="177"/>
      <c r="O1319" s="177"/>
      <c r="P1319" s="177"/>
      <c r="Q1319" s="177"/>
      <c r="R1319" s="177"/>
      <c r="S1319" s="177"/>
      <c r="T1319" s="178"/>
      <c r="AT1319" s="173" t="s">
        <v>336</v>
      </c>
      <c r="AU1319" s="173" t="s">
        <v>90</v>
      </c>
      <c r="AV1319" s="13" t="s">
        <v>88</v>
      </c>
      <c r="AW1319" s="13" t="s">
        <v>36</v>
      </c>
      <c r="AX1319" s="13" t="s">
        <v>81</v>
      </c>
      <c r="AY1319" s="173" t="s">
        <v>199</v>
      </c>
    </row>
    <row r="1320" spans="2:51" s="14" customFormat="1" ht="10.199999999999999">
      <c r="B1320" s="179"/>
      <c r="D1320" s="163" t="s">
        <v>336</v>
      </c>
      <c r="E1320" s="180" t="s">
        <v>1</v>
      </c>
      <c r="F1320" s="181" t="s">
        <v>936</v>
      </c>
      <c r="H1320" s="182">
        <v>36</v>
      </c>
      <c r="I1320" s="183"/>
      <c r="L1320" s="179"/>
      <c r="M1320" s="184"/>
      <c r="N1320" s="185"/>
      <c r="O1320" s="185"/>
      <c r="P1320" s="185"/>
      <c r="Q1320" s="185"/>
      <c r="R1320" s="185"/>
      <c r="S1320" s="185"/>
      <c r="T1320" s="186"/>
      <c r="AT1320" s="180" t="s">
        <v>336</v>
      </c>
      <c r="AU1320" s="180" t="s">
        <v>90</v>
      </c>
      <c r="AV1320" s="14" t="s">
        <v>90</v>
      </c>
      <c r="AW1320" s="14" t="s">
        <v>36</v>
      </c>
      <c r="AX1320" s="14" t="s">
        <v>81</v>
      </c>
      <c r="AY1320" s="180" t="s">
        <v>199</v>
      </c>
    </row>
    <row r="1321" spans="2:51" s="13" customFormat="1" ht="10.199999999999999">
      <c r="B1321" s="172"/>
      <c r="D1321" s="163" t="s">
        <v>336</v>
      </c>
      <c r="E1321" s="173" t="s">
        <v>1</v>
      </c>
      <c r="F1321" s="174" t="s">
        <v>563</v>
      </c>
      <c r="H1321" s="173" t="s">
        <v>1</v>
      </c>
      <c r="I1321" s="175"/>
      <c r="L1321" s="172"/>
      <c r="M1321" s="176"/>
      <c r="N1321" s="177"/>
      <c r="O1321" s="177"/>
      <c r="P1321" s="177"/>
      <c r="Q1321" s="177"/>
      <c r="R1321" s="177"/>
      <c r="S1321" s="177"/>
      <c r="T1321" s="178"/>
      <c r="AT1321" s="173" t="s">
        <v>336</v>
      </c>
      <c r="AU1321" s="173" t="s">
        <v>90</v>
      </c>
      <c r="AV1321" s="13" t="s">
        <v>88</v>
      </c>
      <c r="AW1321" s="13" t="s">
        <v>36</v>
      </c>
      <c r="AX1321" s="13" t="s">
        <v>81</v>
      </c>
      <c r="AY1321" s="173" t="s">
        <v>199</v>
      </c>
    </row>
    <row r="1322" spans="2:51" s="14" customFormat="1" ht="10.199999999999999">
      <c r="B1322" s="179"/>
      <c r="D1322" s="163" t="s">
        <v>336</v>
      </c>
      <c r="E1322" s="180" t="s">
        <v>1</v>
      </c>
      <c r="F1322" s="181" t="s">
        <v>937</v>
      </c>
      <c r="H1322" s="182">
        <v>35.4</v>
      </c>
      <c r="I1322" s="183"/>
      <c r="L1322" s="179"/>
      <c r="M1322" s="184"/>
      <c r="N1322" s="185"/>
      <c r="O1322" s="185"/>
      <c r="P1322" s="185"/>
      <c r="Q1322" s="185"/>
      <c r="R1322" s="185"/>
      <c r="S1322" s="185"/>
      <c r="T1322" s="186"/>
      <c r="AT1322" s="180" t="s">
        <v>336</v>
      </c>
      <c r="AU1322" s="180" t="s">
        <v>90</v>
      </c>
      <c r="AV1322" s="14" t="s">
        <v>90</v>
      </c>
      <c r="AW1322" s="14" t="s">
        <v>36</v>
      </c>
      <c r="AX1322" s="14" t="s">
        <v>81</v>
      </c>
      <c r="AY1322" s="180" t="s">
        <v>199</v>
      </c>
    </row>
    <row r="1323" spans="2:51" s="14" customFormat="1" ht="10.199999999999999">
      <c r="B1323" s="179"/>
      <c r="D1323" s="163" t="s">
        <v>336</v>
      </c>
      <c r="E1323" s="180" t="s">
        <v>1</v>
      </c>
      <c r="F1323" s="181" t="s">
        <v>938</v>
      </c>
      <c r="H1323" s="182">
        <v>22.2</v>
      </c>
      <c r="I1323" s="183"/>
      <c r="L1323" s="179"/>
      <c r="M1323" s="184"/>
      <c r="N1323" s="185"/>
      <c r="O1323" s="185"/>
      <c r="P1323" s="185"/>
      <c r="Q1323" s="185"/>
      <c r="R1323" s="185"/>
      <c r="S1323" s="185"/>
      <c r="T1323" s="186"/>
      <c r="AT1323" s="180" t="s">
        <v>336</v>
      </c>
      <c r="AU1323" s="180" t="s">
        <v>90</v>
      </c>
      <c r="AV1323" s="14" t="s">
        <v>90</v>
      </c>
      <c r="AW1323" s="14" t="s">
        <v>36</v>
      </c>
      <c r="AX1323" s="14" t="s">
        <v>81</v>
      </c>
      <c r="AY1323" s="180" t="s">
        <v>199</v>
      </c>
    </row>
    <row r="1324" spans="2:51" s="14" customFormat="1" ht="10.199999999999999">
      <c r="B1324" s="179"/>
      <c r="D1324" s="163" t="s">
        <v>336</v>
      </c>
      <c r="E1324" s="180" t="s">
        <v>1</v>
      </c>
      <c r="F1324" s="181" t="s">
        <v>939</v>
      </c>
      <c r="H1324" s="182">
        <v>26.1</v>
      </c>
      <c r="I1324" s="183"/>
      <c r="L1324" s="179"/>
      <c r="M1324" s="184"/>
      <c r="N1324" s="185"/>
      <c r="O1324" s="185"/>
      <c r="P1324" s="185"/>
      <c r="Q1324" s="185"/>
      <c r="R1324" s="185"/>
      <c r="S1324" s="185"/>
      <c r="T1324" s="186"/>
      <c r="AT1324" s="180" t="s">
        <v>336</v>
      </c>
      <c r="AU1324" s="180" t="s">
        <v>90</v>
      </c>
      <c r="AV1324" s="14" t="s">
        <v>90</v>
      </c>
      <c r="AW1324" s="14" t="s">
        <v>36</v>
      </c>
      <c r="AX1324" s="14" t="s">
        <v>81</v>
      </c>
      <c r="AY1324" s="180" t="s">
        <v>199</v>
      </c>
    </row>
    <row r="1325" spans="2:51" s="13" customFormat="1" ht="10.199999999999999">
      <c r="B1325" s="172"/>
      <c r="D1325" s="163" t="s">
        <v>336</v>
      </c>
      <c r="E1325" s="173" t="s">
        <v>1</v>
      </c>
      <c r="F1325" s="174" t="s">
        <v>940</v>
      </c>
      <c r="H1325" s="173" t="s">
        <v>1</v>
      </c>
      <c r="I1325" s="175"/>
      <c r="L1325" s="172"/>
      <c r="M1325" s="176"/>
      <c r="N1325" s="177"/>
      <c r="O1325" s="177"/>
      <c r="P1325" s="177"/>
      <c r="Q1325" s="177"/>
      <c r="R1325" s="177"/>
      <c r="S1325" s="177"/>
      <c r="T1325" s="178"/>
      <c r="AT1325" s="173" t="s">
        <v>336</v>
      </c>
      <c r="AU1325" s="173" t="s">
        <v>90</v>
      </c>
      <c r="AV1325" s="13" t="s">
        <v>88</v>
      </c>
      <c r="AW1325" s="13" t="s">
        <v>36</v>
      </c>
      <c r="AX1325" s="13" t="s">
        <v>81</v>
      </c>
      <c r="AY1325" s="173" t="s">
        <v>199</v>
      </c>
    </row>
    <row r="1326" spans="2:51" s="14" customFormat="1" ht="10.199999999999999">
      <c r="B1326" s="179"/>
      <c r="D1326" s="163" t="s">
        <v>336</v>
      </c>
      <c r="E1326" s="180" t="s">
        <v>1</v>
      </c>
      <c r="F1326" s="181" t="s">
        <v>936</v>
      </c>
      <c r="H1326" s="182">
        <v>36</v>
      </c>
      <c r="I1326" s="183"/>
      <c r="L1326" s="179"/>
      <c r="M1326" s="184"/>
      <c r="N1326" s="185"/>
      <c r="O1326" s="185"/>
      <c r="P1326" s="185"/>
      <c r="Q1326" s="185"/>
      <c r="R1326" s="185"/>
      <c r="S1326" s="185"/>
      <c r="T1326" s="186"/>
      <c r="AT1326" s="180" t="s">
        <v>336</v>
      </c>
      <c r="AU1326" s="180" t="s">
        <v>90</v>
      </c>
      <c r="AV1326" s="14" t="s">
        <v>90</v>
      </c>
      <c r="AW1326" s="14" t="s">
        <v>36</v>
      </c>
      <c r="AX1326" s="14" t="s">
        <v>81</v>
      </c>
      <c r="AY1326" s="180" t="s">
        <v>199</v>
      </c>
    </row>
    <row r="1327" spans="2:51" s="13" customFormat="1" ht="10.199999999999999">
      <c r="B1327" s="172"/>
      <c r="D1327" s="163" t="s">
        <v>336</v>
      </c>
      <c r="E1327" s="173" t="s">
        <v>1</v>
      </c>
      <c r="F1327" s="174" t="s">
        <v>687</v>
      </c>
      <c r="H1327" s="173" t="s">
        <v>1</v>
      </c>
      <c r="I1327" s="175"/>
      <c r="L1327" s="172"/>
      <c r="M1327" s="176"/>
      <c r="N1327" s="177"/>
      <c r="O1327" s="177"/>
      <c r="P1327" s="177"/>
      <c r="Q1327" s="177"/>
      <c r="R1327" s="177"/>
      <c r="S1327" s="177"/>
      <c r="T1327" s="178"/>
      <c r="AT1327" s="173" t="s">
        <v>336</v>
      </c>
      <c r="AU1327" s="173" t="s">
        <v>90</v>
      </c>
      <c r="AV1327" s="13" t="s">
        <v>88</v>
      </c>
      <c r="AW1327" s="13" t="s">
        <v>36</v>
      </c>
      <c r="AX1327" s="13" t="s">
        <v>81</v>
      </c>
      <c r="AY1327" s="173" t="s">
        <v>199</v>
      </c>
    </row>
    <row r="1328" spans="2:51" s="14" customFormat="1" ht="10.199999999999999">
      <c r="B1328" s="179"/>
      <c r="D1328" s="163" t="s">
        <v>336</v>
      </c>
      <c r="E1328" s="180" t="s">
        <v>1</v>
      </c>
      <c r="F1328" s="181" t="s">
        <v>941</v>
      </c>
      <c r="H1328" s="182">
        <v>59.4</v>
      </c>
      <c r="I1328" s="183"/>
      <c r="L1328" s="179"/>
      <c r="M1328" s="184"/>
      <c r="N1328" s="185"/>
      <c r="O1328" s="185"/>
      <c r="P1328" s="185"/>
      <c r="Q1328" s="185"/>
      <c r="R1328" s="185"/>
      <c r="S1328" s="185"/>
      <c r="T1328" s="186"/>
      <c r="AT1328" s="180" t="s">
        <v>336</v>
      </c>
      <c r="AU1328" s="180" t="s">
        <v>90</v>
      </c>
      <c r="AV1328" s="14" t="s">
        <v>90</v>
      </c>
      <c r="AW1328" s="14" t="s">
        <v>36</v>
      </c>
      <c r="AX1328" s="14" t="s">
        <v>81</v>
      </c>
      <c r="AY1328" s="180" t="s">
        <v>199</v>
      </c>
    </row>
    <row r="1329" spans="2:51" s="14" customFormat="1" ht="10.199999999999999">
      <c r="B1329" s="179"/>
      <c r="D1329" s="163" t="s">
        <v>336</v>
      </c>
      <c r="E1329" s="180" t="s">
        <v>1</v>
      </c>
      <c r="F1329" s="181" t="s">
        <v>658</v>
      </c>
      <c r="H1329" s="182">
        <v>-3.42</v>
      </c>
      <c r="I1329" s="183"/>
      <c r="L1329" s="179"/>
      <c r="M1329" s="184"/>
      <c r="N1329" s="185"/>
      <c r="O1329" s="185"/>
      <c r="P1329" s="185"/>
      <c r="Q1329" s="185"/>
      <c r="R1329" s="185"/>
      <c r="S1329" s="185"/>
      <c r="T1329" s="186"/>
      <c r="AT1329" s="180" t="s">
        <v>336</v>
      </c>
      <c r="AU1329" s="180" t="s">
        <v>90</v>
      </c>
      <c r="AV1329" s="14" t="s">
        <v>90</v>
      </c>
      <c r="AW1329" s="14" t="s">
        <v>36</v>
      </c>
      <c r="AX1329" s="14" t="s">
        <v>81</v>
      </c>
      <c r="AY1329" s="180" t="s">
        <v>199</v>
      </c>
    </row>
    <row r="1330" spans="2:51" s="13" customFormat="1" ht="10.199999999999999">
      <c r="B1330" s="172"/>
      <c r="D1330" s="163" t="s">
        <v>336</v>
      </c>
      <c r="E1330" s="173" t="s">
        <v>1</v>
      </c>
      <c r="F1330" s="174" t="s">
        <v>942</v>
      </c>
      <c r="H1330" s="173" t="s">
        <v>1</v>
      </c>
      <c r="I1330" s="175"/>
      <c r="L1330" s="172"/>
      <c r="M1330" s="176"/>
      <c r="N1330" s="177"/>
      <c r="O1330" s="177"/>
      <c r="P1330" s="177"/>
      <c r="Q1330" s="177"/>
      <c r="R1330" s="177"/>
      <c r="S1330" s="177"/>
      <c r="T1330" s="178"/>
      <c r="AT1330" s="173" t="s">
        <v>336</v>
      </c>
      <c r="AU1330" s="173" t="s">
        <v>90</v>
      </c>
      <c r="AV1330" s="13" t="s">
        <v>88</v>
      </c>
      <c r="AW1330" s="13" t="s">
        <v>36</v>
      </c>
      <c r="AX1330" s="13" t="s">
        <v>81</v>
      </c>
      <c r="AY1330" s="173" t="s">
        <v>199</v>
      </c>
    </row>
    <row r="1331" spans="2:51" s="14" customFormat="1" ht="10.199999999999999">
      <c r="B1331" s="179"/>
      <c r="D1331" s="163" t="s">
        <v>336</v>
      </c>
      <c r="E1331" s="180" t="s">
        <v>1</v>
      </c>
      <c r="F1331" s="181" t="s">
        <v>943</v>
      </c>
      <c r="H1331" s="182">
        <v>21.6</v>
      </c>
      <c r="I1331" s="183"/>
      <c r="L1331" s="179"/>
      <c r="M1331" s="184"/>
      <c r="N1331" s="185"/>
      <c r="O1331" s="185"/>
      <c r="P1331" s="185"/>
      <c r="Q1331" s="185"/>
      <c r="R1331" s="185"/>
      <c r="S1331" s="185"/>
      <c r="T1331" s="186"/>
      <c r="AT1331" s="180" t="s">
        <v>336</v>
      </c>
      <c r="AU1331" s="180" t="s">
        <v>90</v>
      </c>
      <c r="AV1331" s="14" t="s">
        <v>90</v>
      </c>
      <c r="AW1331" s="14" t="s">
        <v>36</v>
      </c>
      <c r="AX1331" s="14" t="s">
        <v>81</v>
      </c>
      <c r="AY1331" s="180" t="s">
        <v>199</v>
      </c>
    </row>
    <row r="1332" spans="2:51" s="13" customFormat="1" ht="10.199999999999999">
      <c r="B1332" s="172"/>
      <c r="D1332" s="163" t="s">
        <v>336</v>
      </c>
      <c r="E1332" s="173" t="s">
        <v>1</v>
      </c>
      <c r="F1332" s="174" t="s">
        <v>944</v>
      </c>
      <c r="H1332" s="173" t="s">
        <v>1</v>
      </c>
      <c r="I1332" s="175"/>
      <c r="L1332" s="172"/>
      <c r="M1332" s="176"/>
      <c r="N1332" s="177"/>
      <c r="O1332" s="177"/>
      <c r="P1332" s="177"/>
      <c r="Q1332" s="177"/>
      <c r="R1332" s="177"/>
      <c r="S1332" s="177"/>
      <c r="T1332" s="178"/>
      <c r="AT1332" s="173" t="s">
        <v>336</v>
      </c>
      <c r="AU1332" s="173" t="s">
        <v>90</v>
      </c>
      <c r="AV1332" s="13" t="s">
        <v>88</v>
      </c>
      <c r="AW1332" s="13" t="s">
        <v>36</v>
      </c>
      <c r="AX1332" s="13" t="s">
        <v>81</v>
      </c>
      <c r="AY1332" s="173" t="s">
        <v>199</v>
      </c>
    </row>
    <row r="1333" spans="2:51" s="14" customFormat="1" ht="10.199999999999999">
      <c r="B1333" s="179"/>
      <c r="D1333" s="163" t="s">
        <v>336</v>
      </c>
      <c r="E1333" s="180" t="s">
        <v>1</v>
      </c>
      <c r="F1333" s="181" t="s">
        <v>945</v>
      </c>
      <c r="H1333" s="182">
        <v>55.65</v>
      </c>
      <c r="I1333" s="183"/>
      <c r="L1333" s="179"/>
      <c r="M1333" s="184"/>
      <c r="N1333" s="185"/>
      <c r="O1333" s="185"/>
      <c r="P1333" s="185"/>
      <c r="Q1333" s="185"/>
      <c r="R1333" s="185"/>
      <c r="S1333" s="185"/>
      <c r="T1333" s="186"/>
      <c r="AT1333" s="180" t="s">
        <v>336</v>
      </c>
      <c r="AU1333" s="180" t="s">
        <v>90</v>
      </c>
      <c r="AV1333" s="14" t="s">
        <v>90</v>
      </c>
      <c r="AW1333" s="14" t="s">
        <v>36</v>
      </c>
      <c r="AX1333" s="14" t="s">
        <v>81</v>
      </c>
      <c r="AY1333" s="180" t="s">
        <v>199</v>
      </c>
    </row>
    <row r="1334" spans="2:51" s="13" customFormat="1" ht="10.199999999999999">
      <c r="B1334" s="172"/>
      <c r="D1334" s="163" t="s">
        <v>336</v>
      </c>
      <c r="E1334" s="173" t="s">
        <v>1</v>
      </c>
      <c r="F1334" s="174" t="s">
        <v>946</v>
      </c>
      <c r="H1334" s="173" t="s">
        <v>1</v>
      </c>
      <c r="I1334" s="175"/>
      <c r="L1334" s="172"/>
      <c r="M1334" s="176"/>
      <c r="N1334" s="177"/>
      <c r="O1334" s="177"/>
      <c r="P1334" s="177"/>
      <c r="Q1334" s="177"/>
      <c r="R1334" s="177"/>
      <c r="S1334" s="177"/>
      <c r="T1334" s="178"/>
      <c r="AT1334" s="173" t="s">
        <v>336</v>
      </c>
      <c r="AU1334" s="173" t="s">
        <v>90</v>
      </c>
      <c r="AV1334" s="13" t="s">
        <v>88</v>
      </c>
      <c r="AW1334" s="13" t="s">
        <v>36</v>
      </c>
      <c r="AX1334" s="13" t="s">
        <v>81</v>
      </c>
      <c r="AY1334" s="173" t="s">
        <v>199</v>
      </c>
    </row>
    <row r="1335" spans="2:51" s="14" customFormat="1" ht="10.199999999999999">
      <c r="B1335" s="179"/>
      <c r="D1335" s="163" t="s">
        <v>336</v>
      </c>
      <c r="E1335" s="180" t="s">
        <v>1</v>
      </c>
      <c r="F1335" s="181" t="s">
        <v>947</v>
      </c>
      <c r="H1335" s="182">
        <v>64.8</v>
      </c>
      <c r="I1335" s="183"/>
      <c r="L1335" s="179"/>
      <c r="M1335" s="184"/>
      <c r="N1335" s="185"/>
      <c r="O1335" s="185"/>
      <c r="P1335" s="185"/>
      <c r="Q1335" s="185"/>
      <c r="R1335" s="185"/>
      <c r="S1335" s="185"/>
      <c r="T1335" s="186"/>
      <c r="AT1335" s="180" t="s">
        <v>336</v>
      </c>
      <c r="AU1335" s="180" t="s">
        <v>90</v>
      </c>
      <c r="AV1335" s="14" t="s">
        <v>90</v>
      </c>
      <c r="AW1335" s="14" t="s">
        <v>36</v>
      </c>
      <c r="AX1335" s="14" t="s">
        <v>81</v>
      </c>
      <c r="AY1335" s="180" t="s">
        <v>199</v>
      </c>
    </row>
    <row r="1336" spans="2:51" s="13" customFormat="1" ht="10.199999999999999">
      <c r="B1336" s="172"/>
      <c r="D1336" s="163" t="s">
        <v>336</v>
      </c>
      <c r="E1336" s="173" t="s">
        <v>1</v>
      </c>
      <c r="F1336" s="174" t="s">
        <v>569</v>
      </c>
      <c r="H1336" s="173" t="s">
        <v>1</v>
      </c>
      <c r="I1336" s="175"/>
      <c r="L1336" s="172"/>
      <c r="M1336" s="176"/>
      <c r="N1336" s="177"/>
      <c r="O1336" s="177"/>
      <c r="P1336" s="177"/>
      <c r="Q1336" s="177"/>
      <c r="R1336" s="177"/>
      <c r="S1336" s="177"/>
      <c r="T1336" s="178"/>
      <c r="AT1336" s="173" t="s">
        <v>336</v>
      </c>
      <c r="AU1336" s="173" t="s">
        <v>90</v>
      </c>
      <c r="AV1336" s="13" t="s">
        <v>88</v>
      </c>
      <c r="AW1336" s="13" t="s">
        <v>36</v>
      </c>
      <c r="AX1336" s="13" t="s">
        <v>81</v>
      </c>
      <c r="AY1336" s="173" t="s">
        <v>199</v>
      </c>
    </row>
    <row r="1337" spans="2:51" s="14" customFormat="1" ht="10.199999999999999">
      <c r="B1337" s="179"/>
      <c r="D1337" s="163" t="s">
        <v>336</v>
      </c>
      <c r="E1337" s="180" t="s">
        <v>1</v>
      </c>
      <c r="F1337" s="181" t="s">
        <v>948</v>
      </c>
      <c r="H1337" s="182">
        <v>7.8</v>
      </c>
      <c r="I1337" s="183"/>
      <c r="L1337" s="179"/>
      <c r="M1337" s="184"/>
      <c r="N1337" s="185"/>
      <c r="O1337" s="185"/>
      <c r="P1337" s="185"/>
      <c r="Q1337" s="185"/>
      <c r="R1337" s="185"/>
      <c r="S1337" s="185"/>
      <c r="T1337" s="186"/>
      <c r="AT1337" s="180" t="s">
        <v>336</v>
      </c>
      <c r="AU1337" s="180" t="s">
        <v>90</v>
      </c>
      <c r="AV1337" s="14" t="s">
        <v>90</v>
      </c>
      <c r="AW1337" s="14" t="s">
        <v>36</v>
      </c>
      <c r="AX1337" s="14" t="s">
        <v>81</v>
      </c>
      <c r="AY1337" s="180" t="s">
        <v>199</v>
      </c>
    </row>
    <row r="1338" spans="2:51" s="13" customFormat="1" ht="10.199999999999999">
      <c r="B1338" s="172"/>
      <c r="D1338" s="163" t="s">
        <v>336</v>
      </c>
      <c r="E1338" s="173" t="s">
        <v>1</v>
      </c>
      <c r="F1338" s="174" t="s">
        <v>949</v>
      </c>
      <c r="H1338" s="173" t="s">
        <v>1</v>
      </c>
      <c r="I1338" s="175"/>
      <c r="L1338" s="172"/>
      <c r="M1338" s="176"/>
      <c r="N1338" s="177"/>
      <c r="O1338" s="177"/>
      <c r="P1338" s="177"/>
      <c r="Q1338" s="177"/>
      <c r="R1338" s="177"/>
      <c r="S1338" s="177"/>
      <c r="T1338" s="178"/>
      <c r="AT1338" s="173" t="s">
        <v>336</v>
      </c>
      <c r="AU1338" s="173" t="s">
        <v>90</v>
      </c>
      <c r="AV1338" s="13" t="s">
        <v>88</v>
      </c>
      <c r="AW1338" s="13" t="s">
        <v>36</v>
      </c>
      <c r="AX1338" s="13" t="s">
        <v>81</v>
      </c>
      <c r="AY1338" s="173" t="s">
        <v>199</v>
      </c>
    </row>
    <row r="1339" spans="2:51" s="14" customFormat="1" ht="10.199999999999999">
      <c r="B1339" s="179"/>
      <c r="D1339" s="163" t="s">
        <v>336</v>
      </c>
      <c r="E1339" s="180" t="s">
        <v>1</v>
      </c>
      <c r="F1339" s="181" t="s">
        <v>950</v>
      </c>
      <c r="H1339" s="182">
        <v>24</v>
      </c>
      <c r="I1339" s="183"/>
      <c r="L1339" s="179"/>
      <c r="M1339" s="184"/>
      <c r="N1339" s="185"/>
      <c r="O1339" s="185"/>
      <c r="P1339" s="185"/>
      <c r="Q1339" s="185"/>
      <c r="R1339" s="185"/>
      <c r="S1339" s="185"/>
      <c r="T1339" s="186"/>
      <c r="AT1339" s="180" t="s">
        <v>336</v>
      </c>
      <c r="AU1339" s="180" t="s">
        <v>90</v>
      </c>
      <c r="AV1339" s="14" t="s">
        <v>90</v>
      </c>
      <c r="AW1339" s="14" t="s">
        <v>36</v>
      </c>
      <c r="AX1339" s="14" t="s">
        <v>81</v>
      </c>
      <c r="AY1339" s="180" t="s">
        <v>199</v>
      </c>
    </row>
    <row r="1340" spans="2:51" s="13" customFormat="1" ht="10.199999999999999">
      <c r="B1340" s="172"/>
      <c r="D1340" s="163" t="s">
        <v>336</v>
      </c>
      <c r="E1340" s="173" t="s">
        <v>1</v>
      </c>
      <c r="F1340" s="174" t="s">
        <v>951</v>
      </c>
      <c r="H1340" s="173" t="s">
        <v>1</v>
      </c>
      <c r="I1340" s="175"/>
      <c r="L1340" s="172"/>
      <c r="M1340" s="176"/>
      <c r="N1340" s="177"/>
      <c r="O1340" s="177"/>
      <c r="P1340" s="177"/>
      <c r="Q1340" s="177"/>
      <c r="R1340" s="177"/>
      <c r="S1340" s="177"/>
      <c r="T1340" s="178"/>
      <c r="AT1340" s="173" t="s">
        <v>336</v>
      </c>
      <c r="AU1340" s="173" t="s">
        <v>90</v>
      </c>
      <c r="AV1340" s="13" t="s">
        <v>88</v>
      </c>
      <c r="AW1340" s="13" t="s">
        <v>36</v>
      </c>
      <c r="AX1340" s="13" t="s">
        <v>81</v>
      </c>
      <c r="AY1340" s="173" t="s">
        <v>199</v>
      </c>
    </row>
    <row r="1341" spans="2:51" s="14" customFormat="1" ht="10.199999999999999">
      <c r="B1341" s="179"/>
      <c r="D1341" s="163" t="s">
        <v>336</v>
      </c>
      <c r="E1341" s="180" t="s">
        <v>1</v>
      </c>
      <c r="F1341" s="181" t="s">
        <v>952</v>
      </c>
      <c r="H1341" s="182">
        <v>66</v>
      </c>
      <c r="I1341" s="183"/>
      <c r="L1341" s="179"/>
      <c r="M1341" s="184"/>
      <c r="N1341" s="185"/>
      <c r="O1341" s="185"/>
      <c r="P1341" s="185"/>
      <c r="Q1341" s="185"/>
      <c r="R1341" s="185"/>
      <c r="S1341" s="185"/>
      <c r="T1341" s="186"/>
      <c r="AT1341" s="180" t="s">
        <v>336</v>
      </c>
      <c r="AU1341" s="180" t="s">
        <v>90</v>
      </c>
      <c r="AV1341" s="14" t="s">
        <v>90</v>
      </c>
      <c r="AW1341" s="14" t="s">
        <v>36</v>
      </c>
      <c r="AX1341" s="14" t="s">
        <v>81</v>
      </c>
      <c r="AY1341" s="180" t="s">
        <v>199</v>
      </c>
    </row>
    <row r="1342" spans="2:51" s="13" customFormat="1" ht="10.199999999999999">
      <c r="B1342" s="172"/>
      <c r="D1342" s="163" t="s">
        <v>336</v>
      </c>
      <c r="E1342" s="173" t="s">
        <v>1</v>
      </c>
      <c r="F1342" s="174" t="s">
        <v>567</v>
      </c>
      <c r="H1342" s="173" t="s">
        <v>1</v>
      </c>
      <c r="I1342" s="175"/>
      <c r="L1342" s="172"/>
      <c r="M1342" s="176"/>
      <c r="N1342" s="177"/>
      <c r="O1342" s="177"/>
      <c r="P1342" s="177"/>
      <c r="Q1342" s="177"/>
      <c r="R1342" s="177"/>
      <c r="S1342" s="177"/>
      <c r="T1342" s="178"/>
      <c r="AT1342" s="173" t="s">
        <v>336</v>
      </c>
      <c r="AU1342" s="173" t="s">
        <v>90</v>
      </c>
      <c r="AV1342" s="13" t="s">
        <v>88</v>
      </c>
      <c r="AW1342" s="13" t="s">
        <v>36</v>
      </c>
      <c r="AX1342" s="13" t="s">
        <v>81</v>
      </c>
      <c r="AY1342" s="173" t="s">
        <v>199</v>
      </c>
    </row>
    <row r="1343" spans="2:51" s="14" customFormat="1" ht="10.199999999999999">
      <c r="B1343" s="179"/>
      <c r="D1343" s="163" t="s">
        <v>336</v>
      </c>
      <c r="E1343" s="180" t="s">
        <v>1</v>
      </c>
      <c r="F1343" s="181" t="s">
        <v>953</v>
      </c>
      <c r="H1343" s="182">
        <v>15</v>
      </c>
      <c r="I1343" s="183"/>
      <c r="L1343" s="179"/>
      <c r="M1343" s="184"/>
      <c r="N1343" s="185"/>
      <c r="O1343" s="185"/>
      <c r="P1343" s="185"/>
      <c r="Q1343" s="185"/>
      <c r="R1343" s="185"/>
      <c r="S1343" s="185"/>
      <c r="T1343" s="186"/>
      <c r="AT1343" s="180" t="s">
        <v>336</v>
      </c>
      <c r="AU1343" s="180" t="s">
        <v>90</v>
      </c>
      <c r="AV1343" s="14" t="s">
        <v>90</v>
      </c>
      <c r="AW1343" s="14" t="s">
        <v>36</v>
      </c>
      <c r="AX1343" s="14" t="s">
        <v>81</v>
      </c>
      <c r="AY1343" s="180" t="s">
        <v>199</v>
      </c>
    </row>
    <row r="1344" spans="2:51" s="13" customFormat="1" ht="10.199999999999999">
      <c r="B1344" s="172"/>
      <c r="D1344" s="163" t="s">
        <v>336</v>
      </c>
      <c r="E1344" s="173" t="s">
        <v>1</v>
      </c>
      <c r="F1344" s="174" t="s">
        <v>954</v>
      </c>
      <c r="H1344" s="173" t="s">
        <v>1</v>
      </c>
      <c r="I1344" s="175"/>
      <c r="L1344" s="172"/>
      <c r="M1344" s="176"/>
      <c r="N1344" s="177"/>
      <c r="O1344" s="177"/>
      <c r="P1344" s="177"/>
      <c r="Q1344" s="177"/>
      <c r="R1344" s="177"/>
      <c r="S1344" s="177"/>
      <c r="T1344" s="178"/>
      <c r="AT1344" s="173" t="s">
        <v>336</v>
      </c>
      <c r="AU1344" s="173" t="s">
        <v>90</v>
      </c>
      <c r="AV1344" s="13" t="s">
        <v>88</v>
      </c>
      <c r="AW1344" s="13" t="s">
        <v>36</v>
      </c>
      <c r="AX1344" s="13" t="s">
        <v>81</v>
      </c>
      <c r="AY1344" s="173" t="s">
        <v>199</v>
      </c>
    </row>
    <row r="1345" spans="1:65" s="14" customFormat="1" ht="10.199999999999999">
      <c r="B1345" s="179"/>
      <c r="D1345" s="163" t="s">
        <v>336</v>
      </c>
      <c r="E1345" s="180" t="s">
        <v>1</v>
      </c>
      <c r="F1345" s="181" t="s">
        <v>955</v>
      </c>
      <c r="H1345" s="182">
        <v>47.4</v>
      </c>
      <c r="I1345" s="183"/>
      <c r="L1345" s="179"/>
      <c r="M1345" s="184"/>
      <c r="N1345" s="185"/>
      <c r="O1345" s="185"/>
      <c r="P1345" s="185"/>
      <c r="Q1345" s="185"/>
      <c r="R1345" s="185"/>
      <c r="S1345" s="185"/>
      <c r="T1345" s="186"/>
      <c r="AT1345" s="180" t="s">
        <v>336</v>
      </c>
      <c r="AU1345" s="180" t="s">
        <v>90</v>
      </c>
      <c r="AV1345" s="14" t="s">
        <v>90</v>
      </c>
      <c r="AW1345" s="14" t="s">
        <v>36</v>
      </c>
      <c r="AX1345" s="14" t="s">
        <v>81</v>
      </c>
      <c r="AY1345" s="180" t="s">
        <v>199</v>
      </c>
    </row>
    <row r="1346" spans="1:65" s="13" customFormat="1" ht="10.199999999999999">
      <c r="B1346" s="172"/>
      <c r="D1346" s="163" t="s">
        <v>336</v>
      </c>
      <c r="E1346" s="173" t="s">
        <v>1</v>
      </c>
      <c r="F1346" s="174" t="s">
        <v>956</v>
      </c>
      <c r="H1346" s="173" t="s">
        <v>1</v>
      </c>
      <c r="I1346" s="175"/>
      <c r="L1346" s="172"/>
      <c r="M1346" s="176"/>
      <c r="N1346" s="177"/>
      <c r="O1346" s="177"/>
      <c r="P1346" s="177"/>
      <c r="Q1346" s="177"/>
      <c r="R1346" s="177"/>
      <c r="S1346" s="177"/>
      <c r="T1346" s="178"/>
      <c r="AT1346" s="173" t="s">
        <v>336</v>
      </c>
      <c r="AU1346" s="173" t="s">
        <v>90</v>
      </c>
      <c r="AV1346" s="13" t="s">
        <v>88</v>
      </c>
      <c r="AW1346" s="13" t="s">
        <v>36</v>
      </c>
      <c r="AX1346" s="13" t="s">
        <v>81</v>
      </c>
      <c r="AY1346" s="173" t="s">
        <v>199</v>
      </c>
    </row>
    <row r="1347" spans="1:65" s="14" customFormat="1" ht="10.199999999999999">
      <c r="B1347" s="179"/>
      <c r="D1347" s="163" t="s">
        <v>336</v>
      </c>
      <c r="E1347" s="180" t="s">
        <v>1</v>
      </c>
      <c r="F1347" s="181" t="s">
        <v>957</v>
      </c>
      <c r="H1347" s="182">
        <v>45.6</v>
      </c>
      <c r="I1347" s="183"/>
      <c r="L1347" s="179"/>
      <c r="M1347" s="184"/>
      <c r="N1347" s="185"/>
      <c r="O1347" s="185"/>
      <c r="P1347" s="185"/>
      <c r="Q1347" s="185"/>
      <c r="R1347" s="185"/>
      <c r="S1347" s="185"/>
      <c r="T1347" s="186"/>
      <c r="AT1347" s="180" t="s">
        <v>336</v>
      </c>
      <c r="AU1347" s="180" t="s">
        <v>90</v>
      </c>
      <c r="AV1347" s="14" t="s">
        <v>90</v>
      </c>
      <c r="AW1347" s="14" t="s">
        <v>36</v>
      </c>
      <c r="AX1347" s="14" t="s">
        <v>81</v>
      </c>
      <c r="AY1347" s="180" t="s">
        <v>199</v>
      </c>
    </row>
    <row r="1348" spans="1:65" s="13" customFormat="1" ht="10.199999999999999">
      <c r="B1348" s="172"/>
      <c r="D1348" s="163" t="s">
        <v>336</v>
      </c>
      <c r="E1348" s="173" t="s">
        <v>1</v>
      </c>
      <c r="F1348" s="174" t="s">
        <v>958</v>
      </c>
      <c r="H1348" s="173" t="s">
        <v>1</v>
      </c>
      <c r="I1348" s="175"/>
      <c r="L1348" s="172"/>
      <c r="M1348" s="176"/>
      <c r="N1348" s="177"/>
      <c r="O1348" s="177"/>
      <c r="P1348" s="177"/>
      <c r="Q1348" s="177"/>
      <c r="R1348" s="177"/>
      <c r="S1348" s="177"/>
      <c r="T1348" s="178"/>
      <c r="AT1348" s="173" t="s">
        <v>336</v>
      </c>
      <c r="AU1348" s="173" t="s">
        <v>90</v>
      </c>
      <c r="AV1348" s="13" t="s">
        <v>88</v>
      </c>
      <c r="AW1348" s="13" t="s">
        <v>36</v>
      </c>
      <c r="AX1348" s="13" t="s">
        <v>81</v>
      </c>
      <c r="AY1348" s="173" t="s">
        <v>199</v>
      </c>
    </row>
    <row r="1349" spans="1:65" s="14" customFormat="1" ht="10.199999999999999">
      <c r="B1349" s="179"/>
      <c r="D1349" s="163" t="s">
        <v>336</v>
      </c>
      <c r="E1349" s="180" t="s">
        <v>1</v>
      </c>
      <c r="F1349" s="181" t="s">
        <v>959</v>
      </c>
      <c r="H1349" s="182">
        <v>46.5</v>
      </c>
      <c r="I1349" s="183"/>
      <c r="L1349" s="179"/>
      <c r="M1349" s="184"/>
      <c r="N1349" s="185"/>
      <c r="O1349" s="185"/>
      <c r="P1349" s="185"/>
      <c r="Q1349" s="185"/>
      <c r="R1349" s="185"/>
      <c r="S1349" s="185"/>
      <c r="T1349" s="186"/>
      <c r="AT1349" s="180" t="s">
        <v>336</v>
      </c>
      <c r="AU1349" s="180" t="s">
        <v>90</v>
      </c>
      <c r="AV1349" s="14" t="s">
        <v>90</v>
      </c>
      <c r="AW1349" s="14" t="s">
        <v>36</v>
      </c>
      <c r="AX1349" s="14" t="s">
        <v>81</v>
      </c>
      <c r="AY1349" s="180" t="s">
        <v>199</v>
      </c>
    </row>
    <row r="1350" spans="1:65" s="13" customFormat="1" ht="10.199999999999999">
      <c r="B1350" s="172"/>
      <c r="D1350" s="163" t="s">
        <v>336</v>
      </c>
      <c r="E1350" s="173" t="s">
        <v>1</v>
      </c>
      <c r="F1350" s="174" t="s">
        <v>960</v>
      </c>
      <c r="H1350" s="173" t="s">
        <v>1</v>
      </c>
      <c r="I1350" s="175"/>
      <c r="L1350" s="172"/>
      <c r="M1350" s="176"/>
      <c r="N1350" s="177"/>
      <c r="O1350" s="177"/>
      <c r="P1350" s="177"/>
      <c r="Q1350" s="177"/>
      <c r="R1350" s="177"/>
      <c r="S1350" s="177"/>
      <c r="T1350" s="178"/>
      <c r="AT1350" s="173" t="s">
        <v>336</v>
      </c>
      <c r="AU1350" s="173" t="s">
        <v>90</v>
      </c>
      <c r="AV1350" s="13" t="s">
        <v>88</v>
      </c>
      <c r="AW1350" s="13" t="s">
        <v>36</v>
      </c>
      <c r="AX1350" s="13" t="s">
        <v>81</v>
      </c>
      <c r="AY1350" s="173" t="s">
        <v>199</v>
      </c>
    </row>
    <row r="1351" spans="1:65" s="14" customFormat="1" ht="10.199999999999999">
      <c r="B1351" s="179"/>
      <c r="D1351" s="163" t="s">
        <v>336</v>
      </c>
      <c r="E1351" s="180" t="s">
        <v>1</v>
      </c>
      <c r="F1351" s="181" t="s">
        <v>961</v>
      </c>
      <c r="H1351" s="182">
        <v>42.6</v>
      </c>
      <c r="I1351" s="183"/>
      <c r="L1351" s="179"/>
      <c r="M1351" s="184"/>
      <c r="N1351" s="185"/>
      <c r="O1351" s="185"/>
      <c r="P1351" s="185"/>
      <c r="Q1351" s="185"/>
      <c r="R1351" s="185"/>
      <c r="S1351" s="185"/>
      <c r="T1351" s="186"/>
      <c r="AT1351" s="180" t="s">
        <v>336</v>
      </c>
      <c r="AU1351" s="180" t="s">
        <v>90</v>
      </c>
      <c r="AV1351" s="14" t="s">
        <v>90</v>
      </c>
      <c r="AW1351" s="14" t="s">
        <v>36</v>
      </c>
      <c r="AX1351" s="14" t="s">
        <v>81</v>
      </c>
      <c r="AY1351" s="180" t="s">
        <v>199</v>
      </c>
    </row>
    <row r="1352" spans="1:65" s="15" customFormat="1" ht="10.199999999999999">
      <c r="B1352" s="187"/>
      <c r="D1352" s="163" t="s">
        <v>336</v>
      </c>
      <c r="E1352" s="188" t="s">
        <v>1</v>
      </c>
      <c r="F1352" s="189" t="s">
        <v>339</v>
      </c>
      <c r="H1352" s="190">
        <v>4211.0570000000007</v>
      </c>
      <c r="I1352" s="191"/>
      <c r="L1352" s="187"/>
      <c r="M1352" s="192"/>
      <c r="N1352" s="193"/>
      <c r="O1352" s="193"/>
      <c r="P1352" s="193"/>
      <c r="Q1352" s="193"/>
      <c r="R1352" s="193"/>
      <c r="S1352" s="193"/>
      <c r="T1352" s="194"/>
      <c r="AT1352" s="188" t="s">
        <v>336</v>
      </c>
      <c r="AU1352" s="188" t="s">
        <v>90</v>
      </c>
      <c r="AV1352" s="15" t="s">
        <v>198</v>
      </c>
      <c r="AW1352" s="15" t="s">
        <v>36</v>
      </c>
      <c r="AX1352" s="15" t="s">
        <v>88</v>
      </c>
      <c r="AY1352" s="188" t="s">
        <v>199</v>
      </c>
    </row>
    <row r="1353" spans="1:65" s="2" customFormat="1" ht="21.75" customHeight="1">
      <c r="A1353" s="33"/>
      <c r="B1353" s="149"/>
      <c r="C1353" s="150" t="s">
        <v>1479</v>
      </c>
      <c r="D1353" s="150" t="s">
        <v>202</v>
      </c>
      <c r="E1353" s="151" t="s">
        <v>1480</v>
      </c>
      <c r="F1353" s="152" t="s">
        <v>1481</v>
      </c>
      <c r="G1353" s="153" t="s">
        <v>332</v>
      </c>
      <c r="H1353" s="154">
        <v>654.89</v>
      </c>
      <c r="I1353" s="155"/>
      <c r="J1353" s="156">
        <f>ROUND(I1353*H1353,2)</f>
        <v>0</v>
      </c>
      <c r="K1353" s="152" t="s">
        <v>333</v>
      </c>
      <c r="L1353" s="34"/>
      <c r="M1353" s="157" t="s">
        <v>1</v>
      </c>
      <c r="N1353" s="158" t="s">
        <v>46</v>
      </c>
      <c r="O1353" s="59"/>
      <c r="P1353" s="159">
        <f>O1353*H1353</f>
        <v>0</v>
      </c>
      <c r="Q1353" s="159">
        <v>1E-3</v>
      </c>
      <c r="R1353" s="159">
        <f>Q1353*H1353</f>
        <v>0.65488999999999997</v>
      </c>
      <c r="S1353" s="159">
        <v>3.1E-4</v>
      </c>
      <c r="T1353" s="160">
        <f>S1353*H1353</f>
        <v>0.2030159</v>
      </c>
      <c r="U1353" s="33"/>
      <c r="V1353" s="33"/>
      <c r="W1353" s="33"/>
      <c r="X1353" s="33"/>
      <c r="Y1353" s="33"/>
      <c r="Z1353" s="33"/>
      <c r="AA1353" s="33"/>
      <c r="AB1353" s="33"/>
      <c r="AC1353" s="33"/>
      <c r="AD1353" s="33"/>
      <c r="AE1353" s="33"/>
      <c r="AR1353" s="161" t="s">
        <v>276</v>
      </c>
      <c r="AT1353" s="161" t="s">
        <v>202</v>
      </c>
      <c r="AU1353" s="161" t="s">
        <v>90</v>
      </c>
      <c r="AY1353" s="18" t="s">
        <v>199</v>
      </c>
      <c r="BE1353" s="162">
        <f>IF(N1353="základní",J1353,0)</f>
        <v>0</v>
      </c>
      <c r="BF1353" s="162">
        <f>IF(N1353="snížená",J1353,0)</f>
        <v>0</v>
      </c>
      <c r="BG1353" s="162">
        <f>IF(N1353="zákl. přenesená",J1353,0)</f>
        <v>0</v>
      </c>
      <c r="BH1353" s="162">
        <f>IF(N1353="sníž. přenesená",J1353,0)</f>
        <v>0</v>
      </c>
      <c r="BI1353" s="162">
        <f>IF(N1353="nulová",J1353,0)</f>
        <v>0</v>
      </c>
      <c r="BJ1353" s="18" t="s">
        <v>88</v>
      </c>
      <c r="BK1353" s="162">
        <f>ROUND(I1353*H1353,2)</f>
        <v>0</v>
      </c>
      <c r="BL1353" s="18" t="s">
        <v>276</v>
      </c>
      <c r="BM1353" s="161" t="s">
        <v>1482</v>
      </c>
    </row>
    <row r="1354" spans="1:65" s="2" customFormat="1" ht="10.199999999999999">
      <c r="A1354" s="33"/>
      <c r="B1354" s="34"/>
      <c r="C1354" s="33"/>
      <c r="D1354" s="163" t="s">
        <v>207</v>
      </c>
      <c r="E1354" s="33"/>
      <c r="F1354" s="164" t="s">
        <v>1483</v>
      </c>
      <c r="G1354" s="33"/>
      <c r="H1354" s="33"/>
      <c r="I1354" s="165"/>
      <c r="J1354" s="33"/>
      <c r="K1354" s="33"/>
      <c r="L1354" s="34"/>
      <c r="M1354" s="166"/>
      <c r="N1354" s="167"/>
      <c r="O1354" s="59"/>
      <c r="P1354" s="59"/>
      <c r="Q1354" s="59"/>
      <c r="R1354" s="59"/>
      <c r="S1354" s="59"/>
      <c r="T1354" s="60"/>
      <c r="U1354" s="33"/>
      <c r="V1354" s="33"/>
      <c r="W1354" s="33"/>
      <c r="X1354" s="33"/>
      <c r="Y1354" s="33"/>
      <c r="Z1354" s="33"/>
      <c r="AA1354" s="33"/>
      <c r="AB1354" s="33"/>
      <c r="AC1354" s="33"/>
      <c r="AD1354" s="33"/>
      <c r="AE1354" s="33"/>
      <c r="AT1354" s="18" t="s">
        <v>207</v>
      </c>
      <c r="AU1354" s="18" t="s">
        <v>90</v>
      </c>
    </row>
    <row r="1355" spans="1:65" s="13" customFormat="1" ht="10.199999999999999">
      <c r="B1355" s="172"/>
      <c r="D1355" s="163" t="s">
        <v>336</v>
      </c>
      <c r="E1355" s="173" t="s">
        <v>1</v>
      </c>
      <c r="F1355" s="174" t="s">
        <v>476</v>
      </c>
      <c r="H1355" s="173" t="s">
        <v>1</v>
      </c>
      <c r="I1355" s="175"/>
      <c r="L1355" s="172"/>
      <c r="M1355" s="176"/>
      <c r="N1355" s="177"/>
      <c r="O1355" s="177"/>
      <c r="P1355" s="177"/>
      <c r="Q1355" s="177"/>
      <c r="R1355" s="177"/>
      <c r="S1355" s="177"/>
      <c r="T1355" s="178"/>
      <c r="AT1355" s="173" t="s">
        <v>336</v>
      </c>
      <c r="AU1355" s="173" t="s">
        <v>90</v>
      </c>
      <c r="AV1355" s="13" t="s">
        <v>88</v>
      </c>
      <c r="AW1355" s="13" t="s">
        <v>36</v>
      </c>
      <c r="AX1355" s="13" t="s">
        <v>81</v>
      </c>
      <c r="AY1355" s="173" t="s">
        <v>199</v>
      </c>
    </row>
    <row r="1356" spans="1:65" s="14" customFormat="1" ht="10.199999999999999">
      <c r="B1356" s="179"/>
      <c r="D1356" s="163" t="s">
        <v>336</v>
      </c>
      <c r="E1356" s="180" t="s">
        <v>1</v>
      </c>
      <c r="F1356" s="181" t="s">
        <v>1484</v>
      </c>
      <c r="H1356" s="182">
        <v>163.07</v>
      </c>
      <c r="I1356" s="183"/>
      <c r="L1356" s="179"/>
      <c r="M1356" s="184"/>
      <c r="N1356" s="185"/>
      <c r="O1356" s="185"/>
      <c r="P1356" s="185"/>
      <c r="Q1356" s="185"/>
      <c r="R1356" s="185"/>
      <c r="S1356" s="185"/>
      <c r="T1356" s="186"/>
      <c r="AT1356" s="180" t="s">
        <v>336</v>
      </c>
      <c r="AU1356" s="180" t="s">
        <v>90</v>
      </c>
      <c r="AV1356" s="14" t="s">
        <v>90</v>
      </c>
      <c r="AW1356" s="14" t="s">
        <v>36</v>
      </c>
      <c r="AX1356" s="14" t="s">
        <v>81</v>
      </c>
      <c r="AY1356" s="180" t="s">
        <v>199</v>
      </c>
    </row>
    <row r="1357" spans="1:65" s="14" customFormat="1" ht="10.199999999999999">
      <c r="B1357" s="179"/>
      <c r="D1357" s="163" t="s">
        <v>336</v>
      </c>
      <c r="E1357" s="180" t="s">
        <v>1</v>
      </c>
      <c r="F1357" s="181" t="s">
        <v>905</v>
      </c>
      <c r="H1357" s="182">
        <v>494.52</v>
      </c>
      <c r="I1357" s="183"/>
      <c r="L1357" s="179"/>
      <c r="M1357" s="184"/>
      <c r="N1357" s="185"/>
      <c r="O1357" s="185"/>
      <c r="P1357" s="185"/>
      <c r="Q1357" s="185"/>
      <c r="R1357" s="185"/>
      <c r="S1357" s="185"/>
      <c r="T1357" s="186"/>
      <c r="AT1357" s="180" t="s">
        <v>336</v>
      </c>
      <c r="AU1357" s="180" t="s">
        <v>90</v>
      </c>
      <c r="AV1357" s="14" t="s">
        <v>90</v>
      </c>
      <c r="AW1357" s="14" t="s">
        <v>36</v>
      </c>
      <c r="AX1357" s="14" t="s">
        <v>81</v>
      </c>
      <c r="AY1357" s="180" t="s">
        <v>199</v>
      </c>
    </row>
    <row r="1358" spans="1:65" s="14" customFormat="1" ht="10.199999999999999">
      <c r="B1358" s="179"/>
      <c r="D1358" s="163" t="s">
        <v>336</v>
      </c>
      <c r="E1358" s="180" t="s">
        <v>1</v>
      </c>
      <c r="F1358" s="181" t="s">
        <v>906</v>
      </c>
      <c r="H1358" s="182">
        <v>23.55</v>
      </c>
      <c r="I1358" s="183"/>
      <c r="L1358" s="179"/>
      <c r="M1358" s="184"/>
      <c r="N1358" s="185"/>
      <c r="O1358" s="185"/>
      <c r="P1358" s="185"/>
      <c r="Q1358" s="185"/>
      <c r="R1358" s="185"/>
      <c r="S1358" s="185"/>
      <c r="T1358" s="186"/>
      <c r="AT1358" s="180" t="s">
        <v>336</v>
      </c>
      <c r="AU1358" s="180" t="s">
        <v>90</v>
      </c>
      <c r="AV1358" s="14" t="s">
        <v>90</v>
      </c>
      <c r="AW1358" s="14" t="s">
        <v>36</v>
      </c>
      <c r="AX1358" s="14" t="s">
        <v>81</v>
      </c>
      <c r="AY1358" s="180" t="s">
        <v>199</v>
      </c>
    </row>
    <row r="1359" spans="1:65" s="14" customFormat="1" ht="10.199999999999999">
      <c r="B1359" s="179"/>
      <c r="D1359" s="163" t="s">
        <v>336</v>
      </c>
      <c r="E1359" s="180" t="s">
        <v>1</v>
      </c>
      <c r="F1359" s="181" t="s">
        <v>907</v>
      </c>
      <c r="H1359" s="182">
        <v>-13.68</v>
      </c>
      <c r="I1359" s="183"/>
      <c r="L1359" s="179"/>
      <c r="M1359" s="184"/>
      <c r="N1359" s="185"/>
      <c r="O1359" s="185"/>
      <c r="P1359" s="185"/>
      <c r="Q1359" s="185"/>
      <c r="R1359" s="185"/>
      <c r="S1359" s="185"/>
      <c r="T1359" s="186"/>
      <c r="AT1359" s="180" t="s">
        <v>336</v>
      </c>
      <c r="AU1359" s="180" t="s">
        <v>90</v>
      </c>
      <c r="AV1359" s="14" t="s">
        <v>90</v>
      </c>
      <c r="AW1359" s="14" t="s">
        <v>36</v>
      </c>
      <c r="AX1359" s="14" t="s">
        <v>81</v>
      </c>
      <c r="AY1359" s="180" t="s">
        <v>199</v>
      </c>
    </row>
    <row r="1360" spans="1:65" s="14" customFormat="1" ht="10.199999999999999">
      <c r="B1360" s="179"/>
      <c r="D1360" s="163" t="s">
        <v>336</v>
      </c>
      <c r="E1360" s="180" t="s">
        <v>1</v>
      </c>
      <c r="F1360" s="181" t="s">
        <v>908</v>
      </c>
      <c r="H1360" s="182">
        <v>-12.57</v>
      </c>
      <c r="I1360" s="183"/>
      <c r="L1360" s="179"/>
      <c r="M1360" s="184"/>
      <c r="N1360" s="185"/>
      <c r="O1360" s="185"/>
      <c r="P1360" s="185"/>
      <c r="Q1360" s="185"/>
      <c r="R1360" s="185"/>
      <c r="S1360" s="185"/>
      <c r="T1360" s="186"/>
      <c r="AT1360" s="180" t="s">
        <v>336</v>
      </c>
      <c r="AU1360" s="180" t="s">
        <v>90</v>
      </c>
      <c r="AV1360" s="14" t="s">
        <v>90</v>
      </c>
      <c r="AW1360" s="14" t="s">
        <v>36</v>
      </c>
      <c r="AX1360" s="14" t="s">
        <v>81</v>
      </c>
      <c r="AY1360" s="180" t="s">
        <v>199</v>
      </c>
    </row>
    <row r="1361" spans="1:65" s="15" customFormat="1" ht="10.199999999999999">
      <c r="B1361" s="187"/>
      <c r="D1361" s="163" t="s">
        <v>336</v>
      </c>
      <c r="E1361" s="188" t="s">
        <v>1</v>
      </c>
      <c r="F1361" s="189" t="s">
        <v>339</v>
      </c>
      <c r="H1361" s="190">
        <v>654.89</v>
      </c>
      <c r="I1361" s="191"/>
      <c r="L1361" s="187"/>
      <c r="M1361" s="192"/>
      <c r="N1361" s="193"/>
      <c r="O1361" s="193"/>
      <c r="P1361" s="193"/>
      <c r="Q1361" s="193"/>
      <c r="R1361" s="193"/>
      <c r="S1361" s="193"/>
      <c r="T1361" s="194"/>
      <c r="AT1361" s="188" t="s">
        <v>336</v>
      </c>
      <c r="AU1361" s="188" t="s">
        <v>90</v>
      </c>
      <c r="AV1361" s="15" t="s">
        <v>198</v>
      </c>
      <c r="AW1361" s="15" t="s">
        <v>36</v>
      </c>
      <c r="AX1361" s="15" t="s">
        <v>88</v>
      </c>
      <c r="AY1361" s="188" t="s">
        <v>199</v>
      </c>
    </row>
    <row r="1362" spans="1:65" s="2" customFormat="1" ht="24.15" customHeight="1">
      <c r="A1362" s="33"/>
      <c r="B1362" s="149"/>
      <c r="C1362" s="150" t="s">
        <v>1485</v>
      </c>
      <c r="D1362" s="150" t="s">
        <v>202</v>
      </c>
      <c r="E1362" s="151" t="s">
        <v>1486</v>
      </c>
      <c r="F1362" s="152" t="s">
        <v>1487</v>
      </c>
      <c r="G1362" s="153" t="s">
        <v>332</v>
      </c>
      <c r="H1362" s="154">
        <v>4211.0569999999998</v>
      </c>
      <c r="I1362" s="155"/>
      <c r="J1362" s="156">
        <f>ROUND(I1362*H1362,2)</f>
        <v>0</v>
      </c>
      <c r="K1362" s="152" t="s">
        <v>333</v>
      </c>
      <c r="L1362" s="34"/>
      <c r="M1362" s="157" t="s">
        <v>1</v>
      </c>
      <c r="N1362" s="158" t="s">
        <v>46</v>
      </c>
      <c r="O1362" s="59"/>
      <c r="P1362" s="159">
        <f>O1362*H1362</f>
        <v>0</v>
      </c>
      <c r="Q1362" s="159">
        <v>0</v>
      </c>
      <c r="R1362" s="159">
        <f>Q1362*H1362</f>
        <v>0</v>
      </c>
      <c r="S1362" s="159">
        <v>0</v>
      </c>
      <c r="T1362" s="160">
        <f>S1362*H1362</f>
        <v>0</v>
      </c>
      <c r="U1362" s="33"/>
      <c r="V1362" s="33"/>
      <c r="W1362" s="33"/>
      <c r="X1362" s="33"/>
      <c r="Y1362" s="33"/>
      <c r="Z1362" s="33"/>
      <c r="AA1362" s="33"/>
      <c r="AB1362" s="33"/>
      <c r="AC1362" s="33"/>
      <c r="AD1362" s="33"/>
      <c r="AE1362" s="33"/>
      <c r="AR1362" s="161" t="s">
        <v>276</v>
      </c>
      <c r="AT1362" s="161" t="s">
        <v>202</v>
      </c>
      <c r="AU1362" s="161" t="s">
        <v>90</v>
      </c>
      <c r="AY1362" s="18" t="s">
        <v>199</v>
      </c>
      <c r="BE1362" s="162">
        <f>IF(N1362="základní",J1362,0)</f>
        <v>0</v>
      </c>
      <c r="BF1362" s="162">
        <f>IF(N1362="snížená",J1362,0)</f>
        <v>0</v>
      </c>
      <c r="BG1362" s="162">
        <f>IF(N1362="zákl. přenesená",J1362,0)</f>
        <v>0</v>
      </c>
      <c r="BH1362" s="162">
        <f>IF(N1362="sníž. přenesená",J1362,0)</f>
        <v>0</v>
      </c>
      <c r="BI1362" s="162">
        <f>IF(N1362="nulová",J1362,0)</f>
        <v>0</v>
      </c>
      <c r="BJ1362" s="18" t="s">
        <v>88</v>
      </c>
      <c r="BK1362" s="162">
        <f>ROUND(I1362*H1362,2)</f>
        <v>0</v>
      </c>
      <c r="BL1362" s="18" t="s">
        <v>276</v>
      </c>
      <c r="BM1362" s="161" t="s">
        <v>1488</v>
      </c>
    </row>
    <row r="1363" spans="1:65" s="2" customFormat="1" ht="19.2">
      <c r="A1363" s="33"/>
      <c r="B1363" s="34"/>
      <c r="C1363" s="33"/>
      <c r="D1363" s="163" t="s">
        <v>207</v>
      </c>
      <c r="E1363" s="33"/>
      <c r="F1363" s="164" t="s">
        <v>1487</v>
      </c>
      <c r="G1363" s="33"/>
      <c r="H1363" s="33"/>
      <c r="I1363" s="165"/>
      <c r="J1363" s="33"/>
      <c r="K1363" s="33"/>
      <c r="L1363" s="34"/>
      <c r="M1363" s="166"/>
      <c r="N1363" s="167"/>
      <c r="O1363" s="59"/>
      <c r="P1363" s="59"/>
      <c r="Q1363" s="59"/>
      <c r="R1363" s="59"/>
      <c r="S1363" s="59"/>
      <c r="T1363" s="60"/>
      <c r="U1363" s="33"/>
      <c r="V1363" s="33"/>
      <c r="W1363" s="33"/>
      <c r="X1363" s="33"/>
      <c r="Y1363" s="33"/>
      <c r="Z1363" s="33"/>
      <c r="AA1363" s="33"/>
      <c r="AB1363" s="33"/>
      <c r="AC1363" s="33"/>
      <c r="AD1363" s="33"/>
      <c r="AE1363" s="33"/>
      <c r="AT1363" s="18" t="s">
        <v>207</v>
      </c>
      <c r="AU1363" s="18" t="s">
        <v>90</v>
      </c>
    </row>
    <row r="1364" spans="1:65" s="2" customFormat="1" ht="24.15" customHeight="1">
      <c r="A1364" s="33"/>
      <c r="B1364" s="149"/>
      <c r="C1364" s="150" t="s">
        <v>1489</v>
      </c>
      <c r="D1364" s="150" t="s">
        <v>202</v>
      </c>
      <c r="E1364" s="151" t="s">
        <v>1490</v>
      </c>
      <c r="F1364" s="152" t="s">
        <v>1491</v>
      </c>
      <c r="G1364" s="153" t="s">
        <v>332</v>
      </c>
      <c r="H1364" s="154">
        <v>654.89</v>
      </c>
      <c r="I1364" s="155"/>
      <c r="J1364" s="156">
        <f>ROUND(I1364*H1364,2)</f>
        <v>0</v>
      </c>
      <c r="K1364" s="152" t="s">
        <v>333</v>
      </c>
      <c r="L1364" s="34"/>
      <c r="M1364" s="157" t="s">
        <v>1</v>
      </c>
      <c r="N1364" s="158" t="s">
        <v>46</v>
      </c>
      <c r="O1364" s="59"/>
      <c r="P1364" s="159">
        <f>O1364*H1364</f>
        <v>0</v>
      </c>
      <c r="Q1364" s="159">
        <v>0</v>
      </c>
      <c r="R1364" s="159">
        <f>Q1364*H1364</f>
        <v>0</v>
      </c>
      <c r="S1364" s="159">
        <v>0</v>
      </c>
      <c r="T1364" s="160">
        <f>S1364*H1364</f>
        <v>0</v>
      </c>
      <c r="U1364" s="33"/>
      <c r="V1364" s="33"/>
      <c r="W1364" s="33"/>
      <c r="X1364" s="33"/>
      <c r="Y1364" s="33"/>
      <c r="Z1364" s="33"/>
      <c r="AA1364" s="33"/>
      <c r="AB1364" s="33"/>
      <c r="AC1364" s="33"/>
      <c r="AD1364" s="33"/>
      <c r="AE1364" s="33"/>
      <c r="AR1364" s="161" t="s">
        <v>276</v>
      </c>
      <c r="AT1364" s="161" t="s">
        <v>202</v>
      </c>
      <c r="AU1364" s="161" t="s">
        <v>90</v>
      </c>
      <c r="AY1364" s="18" t="s">
        <v>199</v>
      </c>
      <c r="BE1364" s="162">
        <f>IF(N1364="základní",J1364,0)</f>
        <v>0</v>
      </c>
      <c r="BF1364" s="162">
        <f>IF(N1364="snížená",J1364,0)</f>
        <v>0</v>
      </c>
      <c r="BG1364" s="162">
        <f>IF(N1364="zákl. přenesená",J1364,0)</f>
        <v>0</v>
      </c>
      <c r="BH1364" s="162">
        <f>IF(N1364="sníž. přenesená",J1364,0)</f>
        <v>0</v>
      </c>
      <c r="BI1364" s="162">
        <f>IF(N1364="nulová",J1364,0)</f>
        <v>0</v>
      </c>
      <c r="BJ1364" s="18" t="s">
        <v>88</v>
      </c>
      <c r="BK1364" s="162">
        <f>ROUND(I1364*H1364,2)</f>
        <v>0</v>
      </c>
      <c r="BL1364" s="18" t="s">
        <v>276</v>
      </c>
      <c r="BM1364" s="161" t="s">
        <v>1492</v>
      </c>
    </row>
    <row r="1365" spans="1:65" s="2" customFormat="1" ht="19.2">
      <c r="A1365" s="33"/>
      <c r="B1365" s="34"/>
      <c r="C1365" s="33"/>
      <c r="D1365" s="163" t="s">
        <v>207</v>
      </c>
      <c r="E1365" s="33"/>
      <c r="F1365" s="164" t="s">
        <v>1491</v>
      </c>
      <c r="G1365" s="33"/>
      <c r="H1365" s="33"/>
      <c r="I1365" s="165"/>
      <c r="J1365" s="33"/>
      <c r="K1365" s="33"/>
      <c r="L1365" s="34"/>
      <c r="M1365" s="168"/>
      <c r="N1365" s="169"/>
      <c r="O1365" s="170"/>
      <c r="P1365" s="170"/>
      <c r="Q1365" s="170"/>
      <c r="R1365" s="170"/>
      <c r="S1365" s="170"/>
      <c r="T1365" s="171"/>
      <c r="U1365" s="33"/>
      <c r="V1365" s="33"/>
      <c r="W1365" s="33"/>
      <c r="X1365" s="33"/>
      <c r="Y1365" s="33"/>
      <c r="Z1365" s="33"/>
      <c r="AA1365" s="33"/>
      <c r="AB1365" s="33"/>
      <c r="AC1365" s="33"/>
      <c r="AD1365" s="33"/>
      <c r="AE1365" s="33"/>
      <c r="AT1365" s="18" t="s">
        <v>207</v>
      </c>
      <c r="AU1365" s="18" t="s">
        <v>90</v>
      </c>
    </row>
    <row r="1366" spans="1:65" s="2" customFormat="1" ht="6.9" customHeight="1">
      <c r="A1366" s="33"/>
      <c r="B1366" s="48"/>
      <c r="C1366" s="49"/>
      <c r="D1366" s="49"/>
      <c r="E1366" s="49"/>
      <c r="F1366" s="49"/>
      <c r="G1366" s="49"/>
      <c r="H1366" s="49"/>
      <c r="I1366" s="49"/>
      <c r="J1366" s="49"/>
      <c r="K1366" s="49"/>
      <c r="L1366" s="34"/>
      <c r="M1366" s="33"/>
      <c r="O1366" s="33"/>
      <c r="P1366" s="33"/>
      <c r="Q1366" s="33"/>
      <c r="R1366" s="33"/>
      <c r="S1366" s="33"/>
      <c r="T1366" s="33"/>
      <c r="U1366" s="33"/>
      <c r="V1366" s="33"/>
      <c r="W1366" s="33"/>
      <c r="X1366" s="33"/>
      <c r="Y1366" s="33"/>
      <c r="Z1366" s="33"/>
      <c r="AA1366" s="33"/>
      <c r="AB1366" s="33"/>
      <c r="AC1366" s="33"/>
      <c r="AD1366" s="33"/>
      <c r="AE1366" s="33"/>
    </row>
  </sheetData>
  <autoFilter ref="C142:K1365"/>
  <mergeCells count="12">
    <mergeCell ref="E135:H135"/>
    <mergeCell ref="L2:V2"/>
    <mergeCell ref="E85:H85"/>
    <mergeCell ref="E87:H87"/>
    <mergeCell ref="E89:H89"/>
    <mergeCell ref="E131:H131"/>
    <mergeCell ref="E133:H13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1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103</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301</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1493</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98.5" customHeight="1">
      <c r="A29" s="100"/>
      <c r="B29" s="101"/>
      <c r="C29" s="100"/>
      <c r="D29" s="100"/>
      <c r="E29" s="251" t="s">
        <v>1494</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ROUND(J151,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ROUND((SUM(BE151:BE2309)),  2)</f>
        <v>0</v>
      </c>
      <c r="G35" s="33"/>
      <c r="H35" s="33"/>
      <c r="I35" s="106">
        <v>0.21</v>
      </c>
      <c r="J35" s="105">
        <f>ROUND(((SUM(BE151:BE2309))*I35),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ROUND((SUM(BF151:BF2309)),  2)</f>
        <v>0</v>
      </c>
      <c r="G36" s="33"/>
      <c r="H36" s="33"/>
      <c r="I36" s="106">
        <v>0.15</v>
      </c>
      <c r="J36" s="105">
        <f>ROUND(((SUM(BF151:BF2309))*I36),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ROUND((SUM(BG151:BG2309)),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ROUND((SUM(BH151:BH2309)),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ROUND((SUM(BI151:BI2309)),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301</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01-1 - Architektonicko-stavební řešení</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J151</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J152</f>
        <v>0</v>
      </c>
      <c r="L99" s="118"/>
    </row>
    <row r="100" spans="1:47" s="10" customFormat="1" ht="19.95" customHeight="1">
      <c r="B100" s="122"/>
      <c r="D100" s="123" t="s">
        <v>305</v>
      </c>
      <c r="E100" s="124"/>
      <c r="F100" s="124"/>
      <c r="G100" s="124"/>
      <c r="H100" s="124"/>
      <c r="I100" s="124"/>
      <c r="J100" s="125">
        <f>J153</f>
        <v>0</v>
      </c>
      <c r="L100" s="122"/>
    </row>
    <row r="101" spans="1:47" s="10" customFormat="1" ht="19.95" customHeight="1">
      <c r="B101" s="122"/>
      <c r="D101" s="123" t="s">
        <v>1495</v>
      </c>
      <c r="E101" s="124"/>
      <c r="F101" s="124"/>
      <c r="G101" s="124"/>
      <c r="H101" s="124"/>
      <c r="I101" s="124"/>
      <c r="J101" s="125">
        <f>J219</f>
        <v>0</v>
      </c>
      <c r="L101" s="122"/>
    </row>
    <row r="102" spans="1:47" s="10" customFormat="1" ht="19.95" customHeight="1">
      <c r="B102" s="122"/>
      <c r="D102" s="123" t="s">
        <v>306</v>
      </c>
      <c r="E102" s="124"/>
      <c r="F102" s="124"/>
      <c r="G102" s="124"/>
      <c r="H102" s="124"/>
      <c r="I102" s="124"/>
      <c r="J102" s="125">
        <f>J271</f>
        <v>0</v>
      </c>
      <c r="L102" s="122"/>
    </row>
    <row r="103" spans="1:47" s="10" customFormat="1" ht="19.95" customHeight="1">
      <c r="B103" s="122"/>
      <c r="D103" s="123" t="s">
        <v>1496</v>
      </c>
      <c r="E103" s="124"/>
      <c r="F103" s="124"/>
      <c r="G103" s="124"/>
      <c r="H103" s="124"/>
      <c r="I103" s="124"/>
      <c r="J103" s="125">
        <f>J328</f>
        <v>0</v>
      </c>
      <c r="L103" s="122"/>
    </row>
    <row r="104" spans="1:47" s="10" customFormat="1" ht="19.95" customHeight="1">
      <c r="B104" s="122"/>
      <c r="D104" s="123" t="s">
        <v>307</v>
      </c>
      <c r="E104" s="124"/>
      <c r="F104" s="124"/>
      <c r="G104" s="124"/>
      <c r="H104" s="124"/>
      <c r="I104" s="124"/>
      <c r="J104" s="125">
        <f>J341</f>
        <v>0</v>
      </c>
      <c r="L104" s="122"/>
    </row>
    <row r="105" spans="1:47" s="10" customFormat="1" ht="14.85" customHeight="1">
      <c r="B105" s="122"/>
      <c r="D105" s="123" t="s">
        <v>1497</v>
      </c>
      <c r="E105" s="124"/>
      <c r="F105" s="124"/>
      <c r="G105" s="124"/>
      <c r="H105" s="124"/>
      <c r="I105" s="124"/>
      <c r="J105" s="125">
        <f>J342</f>
        <v>0</v>
      </c>
      <c r="L105" s="122"/>
    </row>
    <row r="106" spans="1:47" s="10" customFormat="1" ht="14.85" customHeight="1">
      <c r="B106" s="122"/>
      <c r="D106" s="123" t="s">
        <v>1498</v>
      </c>
      <c r="E106" s="124"/>
      <c r="F106" s="124"/>
      <c r="G106" s="124"/>
      <c r="H106" s="124"/>
      <c r="I106" s="124"/>
      <c r="J106" s="125">
        <f>J471</f>
        <v>0</v>
      </c>
      <c r="L106" s="122"/>
    </row>
    <row r="107" spans="1:47" s="10" customFormat="1" ht="14.85" customHeight="1">
      <c r="B107" s="122"/>
      <c r="D107" s="123" t="s">
        <v>1499</v>
      </c>
      <c r="E107" s="124"/>
      <c r="F107" s="124"/>
      <c r="G107" s="124"/>
      <c r="H107" s="124"/>
      <c r="I107" s="124"/>
      <c r="J107" s="125">
        <f>J815</f>
        <v>0</v>
      </c>
      <c r="L107" s="122"/>
    </row>
    <row r="108" spans="1:47" s="10" customFormat="1" ht="14.85" customHeight="1">
      <c r="B108" s="122"/>
      <c r="D108" s="123" t="s">
        <v>1500</v>
      </c>
      <c r="E108" s="124"/>
      <c r="F108" s="124"/>
      <c r="G108" s="124"/>
      <c r="H108" s="124"/>
      <c r="I108" s="124"/>
      <c r="J108" s="125">
        <f>J969</f>
        <v>0</v>
      </c>
      <c r="L108" s="122"/>
    </row>
    <row r="109" spans="1:47" s="10" customFormat="1" ht="19.95" customHeight="1">
      <c r="B109" s="122"/>
      <c r="D109" s="123" t="s">
        <v>308</v>
      </c>
      <c r="E109" s="124"/>
      <c r="F109" s="124"/>
      <c r="G109" s="124"/>
      <c r="H109" s="124"/>
      <c r="I109" s="124"/>
      <c r="J109" s="125">
        <f>J1003</f>
        <v>0</v>
      </c>
      <c r="L109" s="122"/>
    </row>
    <row r="110" spans="1:47" s="10" customFormat="1" ht="14.85" customHeight="1">
      <c r="B110" s="122"/>
      <c r="D110" s="123" t="s">
        <v>309</v>
      </c>
      <c r="E110" s="124"/>
      <c r="F110" s="124"/>
      <c r="G110" s="124"/>
      <c r="H110" s="124"/>
      <c r="I110" s="124"/>
      <c r="J110" s="125">
        <f>J1004</f>
        <v>0</v>
      </c>
      <c r="L110" s="122"/>
    </row>
    <row r="111" spans="1:47" s="10" customFormat="1" ht="14.85" customHeight="1">
      <c r="B111" s="122"/>
      <c r="D111" s="123" t="s">
        <v>310</v>
      </c>
      <c r="E111" s="124"/>
      <c r="F111" s="124"/>
      <c r="G111" s="124"/>
      <c r="H111" s="124"/>
      <c r="I111" s="124"/>
      <c r="J111" s="125">
        <f>J1028</f>
        <v>0</v>
      </c>
      <c r="L111" s="122"/>
    </row>
    <row r="112" spans="1:47" s="10" customFormat="1" ht="19.95" customHeight="1">
      <c r="B112" s="122"/>
      <c r="D112" s="123" t="s">
        <v>312</v>
      </c>
      <c r="E112" s="124"/>
      <c r="F112" s="124"/>
      <c r="G112" s="124"/>
      <c r="H112" s="124"/>
      <c r="I112" s="124"/>
      <c r="J112" s="125">
        <f>J1093</f>
        <v>0</v>
      </c>
      <c r="L112" s="122"/>
    </row>
    <row r="113" spans="2:12" s="9" customFormat="1" ht="24.9" customHeight="1">
      <c r="B113" s="118"/>
      <c r="D113" s="119" t="s">
        <v>313</v>
      </c>
      <c r="E113" s="120"/>
      <c r="F113" s="120"/>
      <c r="G113" s="120"/>
      <c r="H113" s="120"/>
      <c r="I113" s="120"/>
      <c r="J113" s="121">
        <f>J1096</f>
        <v>0</v>
      </c>
      <c r="L113" s="118"/>
    </row>
    <row r="114" spans="2:12" s="10" customFormat="1" ht="19.95" customHeight="1">
      <c r="B114" s="122"/>
      <c r="D114" s="123" t="s">
        <v>314</v>
      </c>
      <c r="E114" s="124"/>
      <c r="F114" s="124"/>
      <c r="G114" s="124"/>
      <c r="H114" s="124"/>
      <c r="I114" s="124"/>
      <c r="J114" s="125">
        <f>J1097</f>
        <v>0</v>
      </c>
      <c r="L114" s="122"/>
    </row>
    <row r="115" spans="2:12" s="10" customFormat="1" ht="19.95" customHeight="1">
      <c r="B115" s="122"/>
      <c r="D115" s="123" t="s">
        <v>1501</v>
      </c>
      <c r="E115" s="124"/>
      <c r="F115" s="124"/>
      <c r="G115" s="124"/>
      <c r="H115" s="124"/>
      <c r="I115" s="124"/>
      <c r="J115" s="125">
        <f>J1147</f>
        <v>0</v>
      </c>
      <c r="L115" s="122"/>
    </row>
    <row r="116" spans="2:12" s="10" customFormat="1" ht="19.95" customHeight="1">
      <c r="B116" s="122"/>
      <c r="D116" s="123" t="s">
        <v>315</v>
      </c>
      <c r="E116" s="124"/>
      <c r="F116" s="124"/>
      <c r="G116" s="124"/>
      <c r="H116" s="124"/>
      <c r="I116" s="124"/>
      <c r="J116" s="125">
        <f>J1163</f>
        <v>0</v>
      </c>
      <c r="L116" s="122"/>
    </row>
    <row r="117" spans="2:12" s="10" customFormat="1" ht="19.95" customHeight="1">
      <c r="B117" s="122"/>
      <c r="D117" s="123" t="s">
        <v>320</v>
      </c>
      <c r="E117" s="124"/>
      <c r="F117" s="124"/>
      <c r="G117" s="124"/>
      <c r="H117" s="124"/>
      <c r="I117" s="124"/>
      <c r="J117" s="125">
        <f>J1229</f>
        <v>0</v>
      </c>
      <c r="L117" s="122"/>
    </row>
    <row r="118" spans="2:12" s="10" customFormat="1" ht="19.95" customHeight="1">
      <c r="B118" s="122"/>
      <c r="D118" s="123" t="s">
        <v>1502</v>
      </c>
      <c r="E118" s="124"/>
      <c r="F118" s="124"/>
      <c r="G118" s="124"/>
      <c r="H118" s="124"/>
      <c r="I118" s="124"/>
      <c r="J118" s="125">
        <f>J1336</f>
        <v>0</v>
      </c>
      <c r="L118" s="122"/>
    </row>
    <row r="119" spans="2:12" s="10" customFormat="1" ht="19.95" customHeight="1">
      <c r="B119" s="122"/>
      <c r="D119" s="123" t="s">
        <v>321</v>
      </c>
      <c r="E119" s="124"/>
      <c r="F119" s="124"/>
      <c r="G119" s="124"/>
      <c r="H119" s="124"/>
      <c r="I119" s="124"/>
      <c r="J119" s="125">
        <f>J1491</f>
        <v>0</v>
      </c>
      <c r="L119" s="122"/>
    </row>
    <row r="120" spans="2:12" s="10" customFormat="1" ht="19.95" customHeight="1">
      <c r="B120" s="122"/>
      <c r="D120" s="123" t="s">
        <v>322</v>
      </c>
      <c r="E120" s="124"/>
      <c r="F120" s="124"/>
      <c r="G120" s="124"/>
      <c r="H120" s="124"/>
      <c r="I120" s="124"/>
      <c r="J120" s="125">
        <f>J1661</f>
        <v>0</v>
      </c>
      <c r="L120" s="122"/>
    </row>
    <row r="121" spans="2:12" s="10" customFormat="1" ht="19.95" customHeight="1">
      <c r="B121" s="122"/>
      <c r="D121" s="123" t="s">
        <v>323</v>
      </c>
      <c r="E121" s="124"/>
      <c r="F121" s="124"/>
      <c r="G121" s="124"/>
      <c r="H121" s="124"/>
      <c r="I121" s="124"/>
      <c r="J121" s="125">
        <f>J1676</f>
        <v>0</v>
      </c>
      <c r="L121" s="122"/>
    </row>
    <row r="122" spans="2:12" s="10" customFormat="1" ht="19.95" customHeight="1">
      <c r="B122" s="122"/>
      <c r="D122" s="123" t="s">
        <v>324</v>
      </c>
      <c r="E122" s="124"/>
      <c r="F122" s="124"/>
      <c r="G122" s="124"/>
      <c r="H122" s="124"/>
      <c r="I122" s="124"/>
      <c r="J122" s="125">
        <f>J1836</f>
        <v>0</v>
      </c>
      <c r="L122" s="122"/>
    </row>
    <row r="123" spans="2:12" s="10" customFormat="1" ht="19.95" customHeight="1">
      <c r="B123" s="122"/>
      <c r="D123" s="123" t="s">
        <v>1503</v>
      </c>
      <c r="E123" s="124"/>
      <c r="F123" s="124"/>
      <c r="G123" s="124"/>
      <c r="H123" s="124"/>
      <c r="I123" s="124"/>
      <c r="J123" s="125">
        <f>J1878</f>
        <v>0</v>
      </c>
      <c r="L123" s="122"/>
    </row>
    <row r="124" spans="2:12" s="9" customFormat="1" ht="24.9" customHeight="1">
      <c r="B124" s="118"/>
      <c r="D124" s="119" t="s">
        <v>1504</v>
      </c>
      <c r="E124" s="120"/>
      <c r="F124" s="120"/>
      <c r="G124" s="120"/>
      <c r="H124" s="120"/>
      <c r="I124" s="120"/>
      <c r="J124" s="121">
        <f>J1891</f>
        <v>0</v>
      </c>
      <c r="L124" s="118"/>
    </row>
    <row r="125" spans="2:12" s="9" customFormat="1" ht="24.9" customHeight="1">
      <c r="B125" s="118"/>
      <c r="D125" s="119" t="s">
        <v>1505</v>
      </c>
      <c r="E125" s="120"/>
      <c r="F125" s="120"/>
      <c r="G125" s="120"/>
      <c r="H125" s="120"/>
      <c r="I125" s="120"/>
      <c r="J125" s="121">
        <f>J1960</f>
        <v>0</v>
      </c>
      <c r="L125" s="118"/>
    </row>
    <row r="126" spans="2:12" s="10" customFormat="1" ht="19.95" customHeight="1">
      <c r="B126" s="122"/>
      <c r="D126" s="123" t="s">
        <v>1506</v>
      </c>
      <c r="E126" s="124"/>
      <c r="F126" s="124"/>
      <c r="G126" s="124"/>
      <c r="H126" s="124"/>
      <c r="I126" s="124"/>
      <c r="J126" s="125">
        <f>J1983</f>
        <v>0</v>
      </c>
      <c r="L126" s="122"/>
    </row>
    <row r="127" spans="2:12" s="9" customFormat="1" ht="24.9" customHeight="1">
      <c r="B127" s="118"/>
      <c r="D127" s="119" t="s">
        <v>1507</v>
      </c>
      <c r="E127" s="120"/>
      <c r="F127" s="120"/>
      <c r="G127" s="120"/>
      <c r="H127" s="120"/>
      <c r="I127" s="120"/>
      <c r="J127" s="121">
        <f>J2132</f>
        <v>0</v>
      </c>
      <c r="L127" s="118"/>
    </row>
    <row r="128" spans="2:12" s="9" customFormat="1" ht="24.9" customHeight="1">
      <c r="B128" s="118"/>
      <c r="D128" s="119" t="s">
        <v>1508</v>
      </c>
      <c r="E128" s="120"/>
      <c r="F128" s="120"/>
      <c r="G128" s="120"/>
      <c r="H128" s="120"/>
      <c r="I128" s="120"/>
      <c r="J128" s="121">
        <f>J2286</f>
        <v>0</v>
      </c>
      <c r="L128" s="118"/>
    </row>
    <row r="129" spans="1:31" s="9" customFormat="1" ht="24.9" customHeight="1">
      <c r="B129" s="118"/>
      <c r="D129" s="119" t="s">
        <v>181</v>
      </c>
      <c r="E129" s="120"/>
      <c r="F129" s="120"/>
      <c r="G129" s="120"/>
      <c r="H129" s="120"/>
      <c r="I129" s="120"/>
      <c r="J129" s="121">
        <f>J2304</f>
        <v>0</v>
      </c>
      <c r="L129" s="118"/>
    </row>
    <row r="130" spans="1:31" s="2" customFormat="1" ht="21.7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31" s="2" customFormat="1" ht="6.9" customHeight="1">
      <c r="A131" s="33"/>
      <c r="B131" s="48"/>
      <c r="C131" s="49"/>
      <c r="D131" s="49"/>
      <c r="E131" s="49"/>
      <c r="F131" s="49"/>
      <c r="G131" s="49"/>
      <c r="H131" s="49"/>
      <c r="I131" s="49"/>
      <c r="J131" s="49"/>
      <c r="K131" s="49"/>
      <c r="L131" s="43"/>
      <c r="S131" s="33"/>
      <c r="T131" s="33"/>
      <c r="U131" s="33"/>
      <c r="V131" s="33"/>
      <c r="W131" s="33"/>
      <c r="X131" s="33"/>
      <c r="Y131" s="33"/>
      <c r="Z131" s="33"/>
      <c r="AA131" s="33"/>
      <c r="AB131" s="33"/>
      <c r="AC131" s="33"/>
      <c r="AD131" s="33"/>
      <c r="AE131" s="33"/>
    </row>
    <row r="135" spans="1:31" s="2" customFormat="1" ht="6.9" customHeight="1">
      <c r="A135" s="33"/>
      <c r="B135" s="50"/>
      <c r="C135" s="51"/>
      <c r="D135" s="51"/>
      <c r="E135" s="51"/>
      <c r="F135" s="51"/>
      <c r="G135" s="51"/>
      <c r="H135" s="51"/>
      <c r="I135" s="51"/>
      <c r="J135" s="51"/>
      <c r="K135" s="51"/>
      <c r="L135" s="43"/>
      <c r="S135" s="33"/>
      <c r="T135" s="33"/>
      <c r="U135" s="33"/>
      <c r="V135" s="33"/>
      <c r="W135" s="33"/>
      <c r="X135" s="33"/>
      <c r="Y135" s="33"/>
      <c r="Z135" s="33"/>
      <c r="AA135" s="33"/>
      <c r="AB135" s="33"/>
      <c r="AC135" s="33"/>
      <c r="AD135" s="33"/>
      <c r="AE135" s="33"/>
    </row>
    <row r="136" spans="1:31" s="2" customFormat="1" ht="24.9" customHeight="1">
      <c r="A136" s="33"/>
      <c r="B136" s="34"/>
      <c r="C136" s="22" t="s">
        <v>183</v>
      </c>
      <c r="D136" s="33"/>
      <c r="E136" s="33"/>
      <c r="F136" s="33"/>
      <c r="G136" s="33"/>
      <c r="H136" s="33"/>
      <c r="I136" s="33"/>
      <c r="J136" s="33"/>
      <c r="K136" s="33"/>
      <c r="L136" s="43"/>
      <c r="S136" s="33"/>
      <c r="T136" s="33"/>
      <c r="U136" s="33"/>
      <c r="V136" s="33"/>
      <c r="W136" s="33"/>
      <c r="X136" s="33"/>
      <c r="Y136" s="33"/>
      <c r="Z136" s="33"/>
      <c r="AA136" s="33"/>
      <c r="AB136" s="33"/>
      <c r="AC136" s="33"/>
      <c r="AD136" s="33"/>
      <c r="AE136" s="33"/>
    </row>
    <row r="137" spans="1:31" s="2" customFormat="1" ht="6.9" customHeight="1">
      <c r="A137" s="33"/>
      <c r="B137" s="34"/>
      <c r="C137" s="33"/>
      <c r="D137" s="33"/>
      <c r="E137" s="33"/>
      <c r="F137" s="33"/>
      <c r="G137" s="33"/>
      <c r="H137" s="33"/>
      <c r="I137" s="33"/>
      <c r="J137" s="33"/>
      <c r="K137" s="33"/>
      <c r="L137" s="43"/>
      <c r="S137" s="33"/>
      <c r="T137" s="33"/>
      <c r="U137" s="33"/>
      <c r="V137" s="33"/>
      <c r="W137" s="33"/>
      <c r="X137" s="33"/>
      <c r="Y137" s="33"/>
      <c r="Z137" s="33"/>
      <c r="AA137" s="33"/>
      <c r="AB137" s="33"/>
      <c r="AC137" s="33"/>
      <c r="AD137" s="33"/>
      <c r="AE137" s="33"/>
    </row>
    <row r="138" spans="1:31" s="2" customFormat="1" ht="12" customHeight="1">
      <c r="A138" s="33"/>
      <c r="B138" s="34"/>
      <c r="C138" s="28" t="s">
        <v>16</v>
      </c>
      <c r="D138" s="33"/>
      <c r="E138" s="33"/>
      <c r="F138" s="33"/>
      <c r="G138" s="33"/>
      <c r="H138" s="33"/>
      <c r="I138" s="33"/>
      <c r="J138" s="33"/>
      <c r="K138" s="33"/>
      <c r="L138" s="43"/>
      <c r="S138" s="33"/>
      <c r="T138" s="33"/>
      <c r="U138" s="33"/>
      <c r="V138" s="33"/>
      <c r="W138" s="33"/>
      <c r="X138" s="33"/>
      <c r="Y138" s="33"/>
      <c r="Z138" s="33"/>
      <c r="AA138" s="33"/>
      <c r="AB138" s="33"/>
      <c r="AC138" s="33"/>
      <c r="AD138" s="33"/>
      <c r="AE138" s="33"/>
    </row>
    <row r="139" spans="1:31" s="2" customFormat="1" ht="26.25" customHeight="1">
      <c r="A139" s="33"/>
      <c r="B139" s="34"/>
      <c r="C139" s="33"/>
      <c r="D139" s="33"/>
      <c r="E139" s="263" t="str">
        <f>E7</f>
        <v>SPŠ a SOU Pelhřimov - objekt dílen Kamenice nad Lipou - úspora energie</v>
      </c>
      <c r="F139" s="264"/>
      <c r="G139" s="264"/>
      <c r="H139" s="264"/>
      <c r="I139" s="33"/>
      <c r="J139" s="33"/>
      <c r="K139" s="33"/>
      <c r="L139" s="43"/>
      <c r="S139" s="33"/>
      <c r="T139" s="33"/>
      <c r="U139" s="33"/>
      <c r="V139" s="33"/>
      <c r="W139" s="33"/>
      <c r="X139" s="33"/>
      <c r="Y139" s="33"/>
      <c r="Z139" s="33"/>
      <c r="AA139" s="33"/>
      <c r="AB139" s="33"/>
      <c r="AC139" s="33"/>
      <c r="AD139" s="33"/>
      <c r="AE139" s="33"/>
    </row>
    <row r="140" spans="1:31" s="1" customFormat="1" ht="12" customHeight="1">
      <c r="B140" s="21"/>
      <c r="C140" s="28" t="s">
        <v>172</v>
      </c>
      <c r="L140" s="21"/>
    </row>
    <row r="141" spans="1:31" s="2" customFormat="1" ht="16.5" customHeight="1">
      <c r="A141" s="33"/>
      <c r="B141" s="34"/>
      <c r="C141" s="33"/>
      <c r="D141" s="33"/>
      <c r="E141" s="263" t="s">
        <v>301</v>
      </c>
      <c r="F141" s="265"/>
      <c r="G141" s="265"/>
      <c r="H141" s="265"/>
      <c r="I141" s="33"/>
      <c r="J141" s="33"/>
      <c r="K141" s="33"/>
      <c r="L141" s="43"/>
      <c r="S141" s="33"/>
      <c r="T141" s="33"/>
      <c r="U141" s="33"/>
      <c r="V141" s="33"/>
      <c r="W141" s="33"/>
      <c r="X141" s="33"/>
      <c r="Y141" s="33"/>
      <c r="Z141" s="33"/>
      <c r="AA141" s="33"/>
      <c r="AB141" s="33"/>
      <c r="AC141" s="33"/>
      <c r="AD141" s="33"/>
      <c r="AE141" s="33"/>
    </row>
    <row r="142" spans="1:31" s="2" customFormat="1" ht="12" customHeight="1">
      <c r="A142" s="33"/>
      <c r="B142" s="34"/>
      <c r="C142" s="28" t="s">
        <v>174</v>
      </c>
      <c r="D142" s="33"/>
      <c r="E142" s="33"/>
      <c r="F142" s="33"/>
      <c r="G142" s="33"/>
      <c r="H142" s="33"/>
      <c r="I142" s="33"/>
      <c r="J142" s="33"/>
      <c r="K142" s="33"/>
      <c r="L142" s="43"/>
      <c r="S142" s="33"/>
      <c r="T142" s="33"/>
      <c r="U142" s="33"/>
      <c r="V142" s="33"/>
      <c r="W142" s="33"/>
      <c r="X142" s="33"/>
      <c r="Y142" s="33"/>
      <c r="Z142" s="33"/>
      <c r="AA142" s="33"/>
      <c r="AB142" s="33"/>
      <c r="AC142" s="33"/>
      <c r="AD142" s="33"/>
      <c r="AE142" s="33"/>
    </row>
    <row r="143" spans="1:31" s="2" customFormat="1" ht="16.5" customHeight="1">
      <c r="A143" s="33"/>
      <c r="B143" s="34"/>
      <c r="C143" s="33"/>
      <c r="D143" s="33"/>
      <c r="E143" s="227" t="str">
        <f>E11</f>
        <v>01-1 - Architektonicko-stavební řešení</v>
      </c>
      <c r="F143" s="265"/>
      <c r="G143" s="265"/>
      <c r="H143" s="265"/>
      <c r="I143" s="33"/>
      <c r="J143" s="33"/>
      <c r="K143" s="33"/>
      <c r="L143" s="43"/>
      <c r="S143" s="33"/>
      <c r="T143" s="33"/>
      <c r="U143" s="33"/>
      <c r="V143" s="33"/>
      <c r="W143" s="33"/>
      <c r="X143" s="33"/>
      <c r="Y143" s="33"/>
      <c r="Z143" s="33"/>
      <c r="AA143" s="33"/>
      <c r="AB143" s="33"/>
      <c r="AC143" s="33"/>
      <c r="AD143" s="33"/>
      <c r="AE143" s="33"/>
    </row>
    <row r="144" spans="1:31" s="2" customFormat="1" ht="6.9" customHeight="1">
      <c r="A144" s="33"/>
      <c r="B144" s="34"/>
      <c r="C144" s="33"/>
      <c r="D144" s="33"/>
      <c r="E144" s="33"/>
      <c r="F144" s="33"/>
      <c r="G144" s="33"/>
      <c r="H144" s="33"/>
      <c r="I144" s="33"/>
      <c r="J144" s="33"/>
      <c r="K144" s="33"/>
      <c r="L144" s="43"/>
      <c r="S144" s="33"/>
      <c r="T144" s="33"/>
      <c r="U144" s="33"/>
      <c r="V144" s="33"/>
      <c r="W144" s="33"/>
      <c r="X144" s="33"/>
      <c r="Y144" s="33"/>
      <c r="Z144" s="33"/>
      <c r="AA144" s="33"/>
      <c r="AB144" s="33"/>
      <c r="AC144" s="33"/>
      <c r="AD144" s="33"/>
      <c r="AE144" s="33"/>
    </row>
    <row r="145" spans="1:65" s="2" customFormat="1" ht="12" customHeight="1">
      <c r="A145" s="33"/>
      <c r="B145" s="34"/>
      <c r="C145" s="28" t="s">
        <v>20</v>
      </c>
      <c r="D145" s="33"/>
      <c r="E145" s="33"/>
      <c r="F145" s="26" t="str">
        <f>F14</f>
        <v>Kamenice nad Lipu, ul. Lhotecká</v>
      </c>
      <c r="G145" s="33"/>
      <c r="H145" s="33"/>
      <c r="I145" s="28" t="s">
        <v>22</v>
      </c>
      <c r="J145" s="56" t="str">
        <f>IF(J14="","",J14)</f>
        <v>17. 3. 2021</v>
      </c>
      <c r="K145" s="33"/>
      <c r="L145" s="43"/>
      <c r="S145" s="33"/>
      <c r="T145" s="33"/>
      <c r="U145" s="33"/>
      <c r="V145" s="33"/>
      <c r="W145" s="33"/>
      <c r="X145" s="33"/>
      <c r="Y145" s="33"/>
      <c r="Z145" s="33"/>
      <c r="AA145" s="33"/>
      <c r="AB145" s="33"/>
      <c r="AC145" s="33"/>
      <c r="AD145" s="33"/>
      <c r="AE145" s="33"/>
    </row>
    <row r="146" spans="1:65" s="2" customFormat="1" ht="6.9" customHeight="1">
      <c r="A146" s="33"/>
      <c r="B146" s="34"/>
      <c r="C146" s="33"/>
      <c r="D146" s="33"/>
      <c r="E146" s="33"/>
      <c r="F146" s="33"/>
      <c r="G146" s="33"/>
      <c r="H146" s="33"/>
      <c r="I146" s="33"/>
      <c r="J146" s="33"/>
      <c r="K146" s="33"/>
      <c r="L146" s="43"/>
      <c r="S146" s="33"/>
      <c r="T146" s="33"/>
      <c r="U146" s="33"/>
      <c r="V146" s="33"/>
      <c r="W146" s="33"/>
      <c r="X146" s="33"/>
      <c r="Y146" s="33"/>
      <c r="Z146" s="33"/>
      <c r="AA146" s="33"/>
      <c r="AB146" s="33"/>
      <c r="AC146" s="33"/>
      <c r="AD146" s="33"/>
      <c r="AE146" s="33"/>
    </row>
    <row r="147" spans="1:65" s="2" customFormat="1" ht="25.65" customHeight="1">
      <c r="A147" s="33"/>
      <c r="B147" s="34"/>
      <c r="C147" s="28" t="s">
        <v>24</v>
      </c>
      <c r="D147" s="33"/>
      <c r="E147" s="33"/>
      <c r="F147" s="26" t="str">
        <f>E17</f>
        <v>Kraj Vysočina</v>
      </c>
      <c r="G147" s="33"/>
      <c r="H147" s="33"/>
      <c r="I147" s="28" t="s">
        <v>32</v>
      </c>
      <c r="J147" s="31" t="str">
        <f>E23</f>
        <v>PROJEKT CENTRUM NOVA s.r.o.</v>
      </c>
      <c r="K147" s="33"/>
      <c r="L147" s="43"/>
      <c r="S147" s="33"/>
      <c r="T147" s="33"/>
      <c r="U147" s="33"/>
      <c r="V147" s="33"/>
      <c r="W147" s="33"/>
      <c r="X147" s="33"/>
      <c r="Y147" s="33"/>
      <c r="Z147" s="33"/>
      <c r="AA147" s="33"/>
      <c r="AB147" s="33"/>
      <c r="AC147" s="33"/>
      <c r="AD147" s="33"/>
      <c r="AE147" s="33"/>
    </row>
    <row r="148" spans="1:65" s="2" customFormat="1" ht="15.15" customHeight="1">
      <c r="A148" s="33"/>
      <c r="B148" s="34"/>
      <c r="C148" s="28" t="s">
        <v>30</v>
      </c>
      <c r="D148" s="33"/>
      <c r="E148" s="33"/>
      <c r="F148" s="26" t="str">
        <f>IF(E20="","",E20)</f>
        <v>Vyplň údaj</v>
      </c>
      <c r="G148" s="33"/>
      <c r="H148" s="33"/>
      <c r="I148" s="28" t="s">
        <v>37</v>
      </c>
      <c r="J148" s="31" t="str">
        <f>E26</f>
        <v xml:space="preserve"> </v>
      </c>
      <c r="K148" s="33"/>
      <c r="L148" s="43"/>
      <c r="S148" s="33"/>
      <c r="T148" s="33"/>
      <c r="U148" s="33"/>
      <c r="V148" s="33"/>
      <c r="W148" s="33"/>
      <c r="X148" s="33"/>
      <c r="Y148" s="33"/>
      <c r="Z148" s="33"/>
      <c r="AA148" s="33"/>
      <c r="AB148" s="33"/>
      <c r="AC148" s="33"/>
      <c r="AD148" s="33"/>
      <c r="AE148" s="33"/>
    </row>
    <row r="149" spans="1:65" s="2" customFormat="1" ht="10.35" customHeight="1">
      <c r="A149" s="33"/>
      <c r="B149" s="34"/>
      <c r="C149" s="33"/>
      <c r="D149" s="33"/>
      <c r="E149" s="33"/>
      <c r="F149" s="33"/>
      <c r="G149" s="33"/>
      <c r="H149" s="33"/>
      <c r="I149" s="33"/>
      <c r="J149" s="33"/>
      <c r="K149" s="33"/>
      <c r="L149" s="43"/>
      <c r="S149" s="33"/>
      <c r="T149" s="33"/>
      <c r="U149" s="33"/>
      <c r="V149" s="33"/>
      <c r="W149" s="33"/>
      <c r="X149" s="33"/>
      <c r="Y149" s="33"/>
      <c r="Z149" s="33"/>
      <c r="AA149" s="33"/>
      <c r="AB149" s="33"/>
      <c r="AC149" s="33"/>
      <c r="AD149" s="33"/>
      <c r="AE149" s="33"/>
    </row>
    <row r="150" spans="1:65" s="11" customFormat="1" ht="29.25" customHeight="1">
      <c r="A150" s="126"/>
      <c r="B150" s="127"/>
      <c r="C150" s="128" t="s">
        <v>184</v>
      </c>
      <c r="D150" s="129" t="s">
        <v>66</v>
      </c>
      <c r="E150" s="129" t="s">
        <v>62</v>
      </c>
      <c r="F150" s="129" t="s">
        <v>63</v>
      </c>
      <c r="G150" s="129" t="s">
        <v>185</v>
      </c>
      <c r="H150" s="129" t="s">
        <v>186</v>
      </c>
      <c r="I150" s="129" t="s">
        <v>187</v>
      </c>
      <c r="J150" s="129" t="s">
        <v>178</v>
      </c>
      <c r="K150" s="130" t="s">
        <v>188</v>
      </c>
      <c r="L150" s="131"/>
      <c r="M150" s="63" t="s">
        <v>1</v>
      </c>
      <c r="N150" s="64" t="s">
        <v>45</v>
      </c>
      <c r="O150" s="64" t="s">
        <v>189</v>
      </c>
      <c r="P150" s="64" t="s">
        <v>190</v>
      </c>
      <c r="Q150" s="64" t="s">
        <v>191</v>
      </c>
      <c r="R150" s="64" t="s">
        <v>192</v>
      </c>
      <c r="S150" s="64" t="s">
        <v>193</v>
      </c>
      <c r="T150" s="65" t="s">
        <v>194</v>
      </c>
      <c r="U150" s="126"/>
      <c r="V150" s="126"/>
      <c r="W150" s="126"/>
      <c r="X150" s="126"/>
      <c r="Y150" s="126"/>
      <c r="Z150" s="126"/>
      <c r="AA150" s="126"/>
      <c r="AB150" s="126"/>
      <c r="AC150" s="126"/>
      <c r="AD150" s="126"/>
      <c r="AE150" s="126"/>
    </row>
    <row r="151" spans="1:65" s="2" customFormat="1" ht="22.8" customHeight="1">
      <c r="A151" s="33"/>
      <c r="B151" s="34"/>
      <c r="C151" s="70" t="s">
        <v>195</v>
      </c>
      <c r="D151" s="33"/>
      <c r="E151" s="33"/>
      <c r="F151" s="33"/>
      <c r="G151" s="33"/>
      <c r="H151" s="33"/>
      <c r="I151" s="33"/>
      <c r="J151" s="132">
        <f>BK151</f>
        <v>0</v>
      </c>
      <c r="K151" s="33"/>
      <c r="L151" s="34"/>
      <c r="M151" s="66"/>
      <c r="N151" s="57"/>
      <c r="O151" s="67"/>
      <c r="P151" s="133">
        <f>P152+P1096+P1891+P1960+P2132+P2286+P2304</f>
        <v>0</v>
      </c>
      <c r="Q151" s="67"/>
      <c r="R151" s="133">
        <f>R152+R1096+R1891+R1960+R2132+R2286+R2304</f>
        <v>477.98950396999999</v>
      </c>
      <c r="S151" s="67"/>
      <c r="T151" s="134">
        <f>T152+T1096+T1891+T1960+T2132+T2286+T2304</f>
        <v>1</v>
      </c>
      <c r="U151" s="33"/>
      <c r="V151" s="33"/>
      <c r="W151" s="33"/>
      <c r="X151" s="33"/>
      <c r="Y151" s="33"/>
      <c r="Z151" s="33"/>
      <c r="AA151" s="33"/>
      <c r="AB151" s="33"/>
      <c r="AC151" s="33"/>
      <c r="AD151" s="33"/>
      <c r="AE151" s="33"/>
      <c r="AT151" s="18" t="s">
        <v>80</v>
      </c>
      <c r="AU151" s="18" t="s">
        <v>180</v>
      </c>
      <c r="BK151" s="135">
        <f>BK152+BK1096+BK1891+BK1960+BK2132+BK2286+BK2304</f>
        <v>0</v>
      </c>
    </row>
    <row r="152" spans="1:65" s="12" customFormat="1" ht="25.95" customHeight="1">
      <c r="B152" s="136"/>
      <c r="D152" s="137" t="s">
        <v>80</v>
      </c>
      <c r="E152" s="138" t="s">
        <v>327</v>
      </c>
      <c r="F152" s="138" t="s">
        <v>328</v>
      </c>
      <c r="I152" s="139"/>
      <c r="J152" s="140">
        <f>BK152</f>
        <v>0</v>
      </c>
      <c r="L152" s="136"/>
      <c r="M152" s="141"/>
      <c r="N152" s="142"/>
      <c r="O152" s="142"/>
      <c r="P152" s="143">
        <f>P153+P219+P271+P328+P341+P1003+P1093</f>
        <v>0</v>
      </c>
      <c r="Q152" s="142"/>
      <c r="R152" s="143">
        <f>R153+R219+R271+R328+R341+R1003+R1093</f>
        <v>331.50134157999997</v>
      </c>
      <c r="S152" s="142"/>
      <c r="T152" s="144">
        <f>T153+T219+T271+T328+T341+T1003+T1093</f>
        <v>1</v>
      </c>
      <c r="AR152" s="137" t="s">
        <v>88</v>
      </c>
      <c r="AT152" s="145" t="s">
        <v>80</v>
      </c>
      <c r="AU152" s="145" t="s">
        <v>81</v>
      </c>
      <c r="AY152" s="137" t="s">
        <v>199</v>
      </c>
      <c r="BK152" s="146">
        <f>BK153+BK219+BK271+BK328+BK341+BK1003+BK1093</f>
        <v>0</v>
      </c>
    </row>
    <row r="153" spans="1:65" s="12" customFormat="1" ht="22.8" customHeight="1">
      <c r="B153" s="136"/>
      <c r="D153" s="137" t="s">
        <v>80</v>
      </c>
      <c r="E153" s="147" t="s">
        <v>88</v>
      </c>
      <c r="F153" s="147" t="s">
        <v>329</v>
      </c>
      <c r="I153" s="139"/>
      <c r="J153" s="148">
        <f>BK153</f>
        <v>0</v>
      </c>
      <c r="L153" s="136"/>
      <c r="M153" s="141"/>
      <c r="N153" s="142"/>
      <c r="O153" s="142"/>
      <c r="P153" s="143">
        <f>SUM(P154:P218)</f>
        <v>0</v>
      </c>
      <c r="Q153" s="142"/>
      <c r="R153" s="143">
        <f>SUM(R154:R218)</f>
        <v>0</v>
      </c>
      <c r="S153" s="142"/>
      <c r="T153" s="144">
        <f>SUM(T154:T218)</f>
        <v>0</v>
      </c>
      <c r="AR153" s="137" t="s">
        <v>88</v>
      </c>
      <c r="AT153" s="145" t="s">
        <v>80</v>
      </c>
      <c r="AU153" s="145" t="s">
        <v>88</v>
      </c>
      <c r="AY153" s="137" t="s">
        <v>199</v>
      </c>
      <c r="BK153" s="146">
        <f>SUM(BK154:BK218)</f>
        <v>0</v>
      </c>
    </row>
    <row r="154" spans="1:65" s="2" customFormat="1" ht="33" customHeight="1">
      <c r="A154" s="33"/>
      <c r="B154" s="149"/>
      <c r="C154" s="150" t="s">
        <v>88</v>
      </c>
      <c r="D154" s="150" t="s">
        <v>202</v>
      </c>
      <c r="E154" s="151" t="s">
        <v>1509</v>
      </c>
      <c r="F154" s="152" t="s">
        <v>1510</v>
      </c>
      <c r="G154" s="153" t="s">
        <v>383</v>
      </c>
      <c r="H154" s="154">
        <v>29.172999999999998</v>
      </c>
      <c r="I154" s="155"/>
      <c r="J154" s="156">
        <f>ROUND(I154*H154,2)</f>
        <v>0</v>
      </c>
      <c r="K154" s="152" t="s">
        <v>333</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198</v>
      </c>
      <c r="AT154" s="161" t="s">
        <v>202</v>
      </c>
      <c r="AU154" s="161" t="s">
        <v>90</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198</v>
      </c>
      <c r="BM154" s="161" t="s">
        <v>1511</v>
      </c>
    </row>
    <row r="155" spans="1:65" s="2" customFormat="1" ht="28.8">
      <c r="A155" s="33"/>
      <c r="B155" s="34"/>
      <c r="C155" s="33"/>
      <c r="D155" s="163" t="s">
        <v>207</v>
      </c>
      <c r="E155" s="33"/>
      <c r="F155" s="164" t="s">
        <v>1512</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207</v>
      </c>
      <c r="AU155" s="18" t="s">
        <v>90</v>
      </c>
    </row>
    <row r="156" spans="1:65" s="13" customFormat="1" ht="10.199999999999999">
      <c r="B156" s="172"/>
      <c r="D156" s="163" t="s">
        <v>336</v>
      </c>
      <c r="E156" s="173" t="s">
        <v>1</v>
      </c>
      <c r="F156" s="174" t="s">
        <v>1103</v>
      </c>
      <c r="H156" s="173" t="s">
        <v>1</v>
      </c>
      <c r="I156" s="175"/>
      <c r="L156" s="172"/>
      <c r="M156" s="176"/>
      <c r="N156" s="177"/>
      <c r="O156" s="177"/>
      <c r="P156" s="177"/>
      <c r="Q156" s="177"/>
      <c r="R156" s="177"/>
      <c r="S156" s="177"/>
      <c r="T156" s="178"/>
      <c r="AT156" s="173" t="s">
        <v>336</v>
      </c>
      <c r="AU156" s="173" t="s">
        <v>90</v>
      </c>
      <c r="AV156" s="13" t="s">
        <v>88</v>
      </c>
      <c r="AW156" s="13" t="s">
        <v>36</v>
      </c>
      <c r="AX156" s="13" t="s">
        <v>81</v>
      </c>
      <c r="AY156" s="173" t="s">
        <v>199</v>
      </c>
    </row>
    <row r="157" spans="1:65" s="13" customFormat="1" ht="10.199999999999999">
      <c r="B157" s="172"/>
      <c r="D157" s="163" t="s">
        <v>336</v>
      </c>
      <c r="E157" s="173" t="s">
        <v>1</v>
      </c>
      <c r="F157" s="174" t="s">
        <v>579</v>
      </c>
      <c r="H157" s="173" t="s">
        <v>1</v>
      </c>
      <c r="I157" s="175"/>
      <c r="L157" s="172"/>
      <c r="M157" s="176"/>
      <c r="N157" s="177"/>
      <c r="O157" s="177"/>
      <c r="P157" s="177"/>
      <c r="Q157" s="177"/>
      <c r="R157" s="177"/>
      <c r="S157" s="177"/>
      <c r="T157" s="178"/>
      <c r="AT157" s="173" t="s">
        <v>336</v>
      </c>
      <c r="AU157" s="173" t="s">
        <v>90</v>
      </c>
      <c r="AV157" s="13" t="s">
        <v>88</v>
      </c>
      <c r="AW157" s="13" t="s">
        <v>36</v>
      </c>
      <c r="AX157" s="13" t="s">
        <v>81</v>
      </c>
      <c r="AY157" s="173" t="s">
        <v>199</v>
      </c>
    </row>
    <row r="158" spans="1:65" s="14" customFormat="1" ht="10.199999999999999">
      <c r="B158" s="179"/>
      <c r="D158" s="163" t="s">
        <v>336</v>
      </c>
      <c r="E158" s="180" t="s">
        <v>1</v>
      </c>
      <c r="F158" s="181" t="s">
        <v>1513</v>
      </c>
      <c r="H158" s="182">
        <v>7.8540000000000001</v>
      </c>
      <c r="I158" s="183"/>
      <c r="L158" s="179"/>
      <c r="M158" s="184"/>
      <c r="N158" s="185"/>
      <c r="O158" s="185"/>
      <c r="P158" s="185"/>
      <c r="Q158" s="185"/>
      <c r="R158" s="185"/>
      <c r="S158" s="185"/>
      <c r="T158" s="186"/>
      <c r="AT158" s="180" t="s">
        <v>336</v>
      </c>
      <c r="AU158" s="180" t="s">
        <v>90</v>
      </c>
      <c r="AV158" s="14" t="s">
        <v>90</v>
      </c>
      <c r="AW158" s="14" t="s">
        <v>36</v>
      </c>
      <c r="AX158" s="14" t="s">
        <v>81</v>
      </c>
      <c r="AY158" s="180" t="s">
        <v>199</v>
      </c>
    </row>
    <row r="159" spans="1:65" s="13" customFormat="1" ht="10.199999999999999">
      <c r="B159" s="172"/>
      <c r="D159" s="163" t="s">
        <v>336</v>
      </c>
      <c r="E159" s="173" t="s">
        <v>1</v>
      </c>
      <c r="F159" s="174" t="s">
        <v>581</v>
      </c>
      <c r="H159" s="173" t="s">
        <v>1</v>
      </c>
      <c r="I159" s="175"/>
      <c r="L159" s="172"/>
      <c r="M159" s="176"/>
      <c r="N159" s="177"/>
      <c r="O159" s="177"/>
      <c r="P159" s="177"/>
      <c r="Q159" s="177"/>
      <c r="R159" s="177"/>
      <c r="S159" s="177"/>
      <c r="T159" s="178"/>
      <c r="AT159" s="173" t="s">
        <v>336</v>
      </c>
      <c r="AU159" s="173" t="s">
        <v>90</v>
      </c>
      <c r="AV159" s="13" t="s">
        <v>88</v>
      </c>
      <c r="AW159" s="13" t="s">
        <v>36</v>
      </c>
      <c r="AX159" s="13" t="s">
        <v>81</v>
      </c>
      <c r="AY159" s="173" t="s">
        <v>199</v>
      </c>
    </row>
    <row r="160" spans="1:65" s="14" customFormat="1" ht="10.199999999999999">
      <c r="B160" s="179"/>
      <c r="D160" s="163" t="s">
        <v>336</v>
      </c>
      <c r="E160" s="180" t="s">
        <v>1</v>
      </c>
      <c r="F160" s="181" t="s">
        <v>1513</v>
      </c>
      <c r="H160" s="182">
        <v>7.8540000000000001</v>
      </c>
      <c r="I160" s="183"/>
      <c r="L160" s="179"/>
      <c r="M160" s="184"/>
      <c r="N160" s="185"/>
      <c r="O160" s="185"/>
      <c r="P160" s="185"/>
      <c r="Q160" s="185"/>
      <c r="R160" s="185"/>
      <c r="S160" s="185"/>
      <c r="T160" s="186"/>
      <c r="AT160" s="180" t="s">
        <v>336</v>
      </c>
      <c r="AU160" s="180" t="s">
        <v>90</v>
      </c>
      <c r="AV160" s="14" t="s">
        <v>90</v>
      </c>
      <c r="AW160" s="14" t="s">
        <v>36</v>
      </c>
      <c r="AX160" s="14" t="s">
        <v>81</v>
      </c>
      <c r="AY160" s="180" t="s">
        <v>199</v>
      </c>
    </row>
    <row r="161" spans="1:65" s="13" customFormat="1" ht="10.199999999999999">
      <c r="B161" s="172"/>
      <c r="D161" s="163" t="s">
        <v>336</v>
      </c>
      <c r="E161" s="173" t="s">
        <v>1</v>
      </c>
      <c r="F161" s="174" t="s">
        <v>476</v>
      </c>
      <c r="H161" s="173" t="s">
        <v>1</v>
      </c>
      <c r="I161" s="175"/>
      <c r="L161" s="172"/>
      <c r="M161" s="176"/>
      <c r="N161" s="177"/>
      <c r="O161" s="177"/>
      <c r="P161" s="177"/>
      <c r="Q161" s="177"/>
      <c r="R161" s="177"/>
      <c r="S161" s="177"/>
      <c r="T161" s="178"/>
      <c r="AT161" s="173" t="s">
        <v>336</v>
      </c>
      <c r="AU161" s="173" t="s">
        <v>90</v>
      </c>
      <c r="AV161" s="13" t="s">
        <v>88</v>
      </c>
      <c r="AW161" s="13" t="s">
        <v>36</v>
      </c>
      <c r="AX161" s="13" t="s">
        <v>81</v>
      </c>
      <c r="AY161" s="173" t="s">
        <v>199</v>
      </c>
    </row>
    <row r="162" spans="1:65" s="14" customFormat="1" ht="10.199999999999999">
      <c r="B162" s="179"/>
      <c r="D162" s="163" t="s">
        <v>336</v>
      </c>
      <c r="E162" s="180" t="s">
        <v>1</v>
      </c>
      <c r="F162" s="181" t="s">
        <v>1514</v>
      </c>
      <c r="H162" s="182">
        <v>4.2080000000000002</v>
      </c>
      <c r="I162" s="183"/>
      <c r="L162" s="179"/>
      <c r="M162" s="184"/>
      <c r="N162" s="185"/>
      <c r="O162" s="185"/>
      <c r="P162" s="185"/>
      <c r="Q162" s="185"/>
      <c r="R162" s="185"/>
      <c r="S162" s="185"/>
      <c r="T162" s="186"/>
      <c r="AT162" s="180" t="s">
        <v>336</v>
      </c>
      <c r="AU162" s="180" t="s">
        <v>90</v>
      </c>
      <c r="AV162" s="14" t="s">
        <v>90</v>
      </c>
      <c r="AW162" s="14" t="s">
        <v>36</v>
      </c>
      <c r="AX162" s="14" t="s">
        <v>81</v>
      </c>
      <c r="AY162" s="180" t="s">
        <v>199</v>
      </c>
    </row>
    <row r="163" spans="1:65" s="13" customFormat="1" ht="10.199999999999999">
      <c r="B163" s="172"/>
      <c r="D163" s="163" t="s">
        <v>336</v>
      </c>
      <c r="E163" s="173" t="s">
        <v>1</v>
      </c>
      <c r="F163" s="174" t="s">
        <v>583</v>
      </c>
      <c r="H163" s="173" t="s">
        <v>1</v>
      </c>
      <c r="I163" s="175"/>
      <c r="L163" s="172"/>
      <c r="M163" s="176"/>
      <c r="N163" s="177"/>
      <c r="O163" s="177"/>
      <c r="P163" s="177"/>
      <c r="Q163" s="177"/>
      <c r="R163" s="177"/>
      <c r="S163" s="177"/>
      <c r="T163" s="178"/>
      <c r="AT163" s="173" t="s">
        <v>336</v>
      </c>
      <c r="AU163" s="173" t="s">
        <v>90</v>
      </c>
      <c r="AV163" s="13" t="s">
        <v>88</v>
      </c>
      <c r="AW163" s="13" t="s">
        <v>36</v>
      </c>
      <c r="AX163" s="13" t="s">
        <v>81</v>
      </c>
      <c r="AY163" s="173" t="s">
        <v>199</v>
      </c>
    </row>
    <row r="164" spans="1:65" s="14" customFormat="1" ht="10.199999999999999">
      <c r="B164" s="179"/>
      <c r="D164" s="163" t="s">
        <v>336</v>
      </c>
      <c r="E164" s="180" t="s">
        <v>1</v>
      </c>
      <c r="F164" s="181" t="s">
        <v>1515</v>
      </c>
      <c r="H164" s="182">
        <v>9.2569999999999997</v>
      </c>
      <c r="I164" s="183"/>
      <c r="L164" s="179"/>
      <c r="M164" s="184"/>
      <c r="N164" s="185"/>
      <c r="O164" s="185"/>
      <c r="P164" s="185"/>
      <c r="Q164" s="185"/>
      <c r="R164" s="185"/>
      <c r="S164" s="185"/>
      <c r="T164" s="186"/>
      <c r="AT164" s="180" t="s">
        <v>336</v>
      </c>
      <c r="AU164" s="180" t="s">
        <v>90</v>
      </c>
      <c r="AV164" s="14" t="s">
        <v>90</v>
      </c>
      <c r="AW164" s="14" t="s">
        <v>36</v>
      </c>
      <c r="AX164" s="14" t="s">
        <v>81</v>
      </c>
      <c r="AY164" s="180" t="s">
        <v>199</v>
      </c>
    </row>
    <row r="165" spans="1:65" s="15" customFormat="1" ht="10.199999999999999">
      <c r="B165" s="187"/>
      <c r="D165" s="163" t="s">
        <v>336</v>
      </c>
      <c r="E165" s="188" t="s">
        <v>1</v>
      </c>
      <c r="F165" s="189" t="s">
        <v>339</v>
      </c>
      <c r="H165" s="190">
        <v>29.172999999999998</v>
      </c>
      <c r="I165" s="191"/>
      <c r="L165" s="187"/>
      <c r="M165" s="192"/>
      <c r="N165" s="193"/>
      <c r="O165" s="193"/>
      <c r="P165" s="193"/>
      <c r="Q165" s="193"/>
      <c r="R165" s="193"/>
      <c r="S165" s="193"/>
      <c r="T165" s="194"/>
      <c r="AT165" s="188" t="s">
        <v>336</v>
      </c>
      <c r="AU165" s="188" t="s">
        <v>90</v>
      </c>
      <c r="AV165" s="15" t="s">
        <v>198</v>
      </c>
      <c r="AW165" s="15" t="s">
        <v>36</v>
      </c>
      <c r="AX165" s="15" t="s">
        <v>88</v>
      </c>
      <c r="AY165" s="188" t="s">
        <v>199</v>
      </c>
    </row>
    <row r="166" spans="1:65" s="2" customFormat="1" ht="33" customHeight="1">
      <c r="A166" s="33"/>
      <c r="B166" s="149"/>
      <c r="C166" s="150" t="s">
        <v>90</v>
      </c>
      <c r="D166" s="150" t="s">
        <v>202</v>
      </c>
      <c r="E166" s="151" t="s">
        <v>1516</v>
      </c>
      <c r="F166" s="152" t="s">
        <v>1517</v>
      </c>
      <c r="G166" s="153" t="s">
        <v>383</v>
      </c>
      <c r="H166" s="154">
        <v>72.167000000000002</v>
      </c>
      <c r="I166" s="155"/>
      <c r="J166" s="156">
        <f>ROUND(I166*H166,2)</f>
        <v>0</v>
      </c>
      <c r="K166" s="152" t="s">
        <v>333</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198</v>
      </c>
      <c r="AT166" s="161" t="s">
        <v>202</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198</v>
      </c>
      <c r="BM166" s="161" t="s">
        <v>1518</v>
      </c>
    </row>
    <row r="167" spans="1:65" s="2" customFormat="1" ht="28.8">
      <c r="A167" s="33"/>
      <c r="B167" s="34"/>
      <c r="C167" s="33"/>
      <c r="D167" s="163" t="s">
        <v>207</v>
      </c>
      <c r="E167" s="33"/>
      <c r="F167" s="164" t="s">
        <v>1519</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207</v>
      </c>
      <c r="AU167" s="18" t="s">
        <v>90</v>
      </c>
    </row>
    <row r="168" spans="1:65" s="13" customFormat="1" ht="10.199999999999999">
      <c r="B168" s="172"/>
      <c r="D168" s="163" t="s">
        <v>336</v>
      </c>
      <c r="E168" s="173" t="s">
        <v>1</v>
      </c>
      <c r="F168" s="174" t="s">
        <v>1520</v>
      </c>
      <c r="H168" s="173" t="s">
        <v>1</v>
      </c>
      <c r="I168" s="175"/>
      <c r="L168" s="172"/>
      <c r="M168" s="176"/>
      <c r="N168" s="177"/>
      <c r="O168" s="177"/>
      <c r="P168" s="177"/>
      <c r="Q168" s="177"/>
      <c r="R168" s="177"/>
      <c r="S168" s="177"/>
      <c r="T168" s="178"/>
      <c r="AT168" s="173" t="s">
        <v>336</v>
      </c>
      <c r="AU168" s="173" t="s">
        <v>90</v>
      </c>
      <c r="AV168" s="13" t="s">
        <v>88</v>
      </c>
      <c r="AW168" s="13" t="s">
        <v>36</v>
      </c>
      <c r="AX168" s="13" t="s">
        <v>81</v>
      </c>
      <c r="AY168" s="173" t="s">
        <v>199</v>
      </c>
    </row>
    <row r="169" spans="1:65" s="14" customFormat="1" ht="10.199999999999999">
      <c r="B169" s="179"/>
      <c r="D169" s="163" t="s">
        <v>336</v>
      </c>
      <c r="E169" s="180" t="s">
        <v>1</v>
      </c>
      <c r="F169" s="181" t="s">
        <v>1521</v>
      </c>
      <c r="H169" s="182">
        <v>90.209000000000003</v>
      </c>
      <c r="I169" s="183"/>
      <c r="L169" s="179"/>
      <c r="M169" s="184"/>
      <c r="N169" s="185"/>
      <c r="O169" s="185"/>
      <c r="P169" s="185"/>
      <c r="Q169" s="185"/>
      <c r="R169" s="185"/>
      <c r="S169" s="185"/>
      <c r="T169" s="186"/>
      <c r="AT169" s="180" t="s">
        <v>336</v>
      </c>
      <c r="AU169" s="180" t="s">
        <v>90</v>
      </c>
      <c r="AV169" s="14" t="s">
        <v>90</v>
      </c>
      <c r="AW169" s="14" t="s">
        <v>36</v>
      </c>
      <c r="AX169" s="14" t="s">
        <v>81</v>
      </c>
      <c r="AY169" s="180" t="s">
        <v>199</v>
      </c>
    </row>
    <row r="170" spans="1:65" s="14" customFormat="1" ht="10.199999999999999">
      <c r="B170" s="179"/>
      <c r="D170" s="163" t="s">
        <v>336</v>
      </c>
      <c r="E170" s="180" t="s">
        <v>1</v>
      </c>
      <c r="F170" s="181" t="s">
        <v>1522</v>
      </c>
      <c r="H170" s="182">
        <v>-18.042000000000002</v>
      </c>
      <c r="I170" s="183"/>
      <c r="L170" s="179"/>
      <c r="M170" s="184"/>
      <c r="N170" s="185"/>
      <c r="O170" s="185"/>
      <c r="P170" s="185"/>
      <c r="Q170" s="185"/>
      <c r="R170" s="185"/>
      <c r="S170" s="185"/>
      <c r="T170" s="186"/>
      <c r="AT170" s="180" t="s">
        <v>336</v>
      </c>
      <c r="AU170" s="180" t="s">
        <v>90</v>
      </c>
      <c r="AV170" s="14" t="s">
        <v>90</v>
      </c>
      <c r="AW170" s="14" t="s">
        <v>36</v>
      </c>
      <c r="AX170" s="14" t="s">
        <v>81</v>
      </c>
      <c r="AY170" s="180" t="s">
        <v>199</v>
      </c>
    </row>
    <row r="171" spans="1:65" s="15" customFormat="1" ht="10.199999999999999">
      <c r="B171" s="187"/>
      <c r="D171" s="163" t="s">
        <v>336</v>
      </c>
      <c r="E171" s="188" t="s">
        <v>1</v>
      </c>
      <c r="F171" s="189" t="s">
        <v>339</v>
      </c>
      <c r="H171" s="190">
        <v>72.167000000000002</v>
      </c>
      <c r="I171" s="191"/>
      <c r="L171" s="187"/>
      <c r="M171" s="192"/>
      <c r="N171" s="193"/>
      <c r="O171" s="193"/>
      <c r="P171" s="193"/>
      <c r="Q171" s="193"/>
      <c r="R171" s="193"/>
      <c r="S171" s="193"/>
      <c r="T171" s="194"/>
      <c r="AT171" s="188" t="s">
        <v>336</v>
      </c>
      <c r="AU171" s="188" t="s">
        <v>90</v>
      </c>
      <c r="AV171" s="15" t="s">
        <v>198</v>
      </c>
      <c r="AW171" s="15" t="s">
        <v>36</v>
      </c>
      <c r="AX171" s="15" t="s">
        <v>88</v>
      </c>
      <c r="AY171" s="188" t="s">
        <v>199</v>
      </c>
    </row>
    <row r="172" spans="1:65" s="2" customFormat="1" ht="24.15" customHeight="1">
      <c r="A172" s="33"/>
      <c r="B172" s="149"/>
      <c r="C172" s="150" t="s">
        <v>213</v>
      </c>
      <c r="D172" s="150" t="s">
        <v>202</v>
      </c>
      <c r="E172" s="151" t="s">
        <v>1523</v>
      </c>
      <c r="F172" s="152" t="s">
        <v>1524</v>
      </c>
      <c r="G172" s="153" t="s">
        <v>383</v>
      </c>
      <c r="H172" s="154">
        <v>18.042000000000002</v>
      </c>
      <c r="I172" s="155"/>
      <c r="J172" s="156">
        <f>ROUND(I172*H172,2)</f>
        <v>0</v>
      </c>
      <c r="K172" s="152" t="s">
        <v>333</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198</v>
      </c>
      <c r="AT172" s="161" t="s">
        <v>202</v>
      </c>
      <c r="AU172" s="161" t="s">
        <v>90</v>
      </c>
      <c r="AY172" s="18" t="s">
        <v>199</v>
      </c>
      <c r="BE172" s="162">
        <f>IF(N172="základní",J172,0)</f>
        <v>0</v>
      </c>
      <c r="BF172" s="162">
        <f>IF(N172="snížená",J172,0)</f>
        <v>0</v>
      </c>
      <c r="BG172" s="162">
        <f>IF(N172="zákl. přenesená",J172,0)</f>
        <v>0</v>
      </c>
      <c r="BH172" s="162">
        <f>IF(N172="sníž. přenesená",J172,0)</f>
        <v>0</v>
      </c>
      <c r="BI172" s="162">
        <f>IF(N172="nulová",J172,0)</f>
        <v>0</v>
      </c>
      <c r="BJ172" s="18" t="s">
        <v>88</v>
      </c>
      <c r="BK172" s="162">
        <f>ROUND(I172*H172,2)</f>
        <v>0</v>
      </c>
      <c r="BL172" s="18" t="s">
        <v>198</v>
      </c>
      <c r="BM172" s="161" t="s">
        <v>1525</v>
      </c>
    </row>
    <row r="173" spans="1:65" s="2" customFormat="1" ht="28.8">
      <c r="A173" s="33"/>
      <c r="B173" s="34"/>
      <c r="C173" s="33"/>
      <c r="D173" s="163" t="s">
        <v>207</v>
      </c>
      <c r="E173" s="33"/>
      <c r="F173" s="164" t="s">
        <v>1526</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207</v>
      </c>
      <c r="AU173" s="18" t="s">
        <v>90</v>
      </c>
    </row>
    <row r="174" spans="1:65" s="2" customFormat="1" ht="24.15" customHeight="1">
      <c r="A174" s="33"/>
      <c r="B174" s="149"/>
      <c r="C174" s="150" t="s">
        <v>198</v>
      </c>
      <c r="D174" s="150" t="s">
        <v>202</v>
      </c>
      <c r="E174" s="151" t="s">
        <v>1527</v>
      </c>
      <c r="F174" s="152" t="s">
        <v>1528</v>
      </c>
      <c r="G174" s="153" t="s">
        <v>383</v>
      </c>
      <c r="H174" s="154">
        <v>4.032</v>
      </c>
      <c r="I174" s="155"/>
      <c r="J174" s="156">
        <f>ROUND(I174*H174,2)</f>
        <v>0</v>
      </c>
      <c r="K174" s="152" t="s">
        <v>333</v>
      </c>
      <c r="L174" s="34"/>
      <c r="M174" s="157" t="s">
        <v>1</v>
      </c>
      <c r="N174" s="158"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198</v>
      </c>
      <c r="AT174" s="161" t="s">
        <v>202</v>
      </c>
      <c r="AU174" s="161" t="s">
        <v>90</v>
      </c>
      <c r="AY174" s="18" t="s">
        <v>199</v>
      </c>
      <c r="BE174" s="162">
        <f>IF(N174="základní",J174,0)</f>
        <v>0</v>
      </c>
      <c r="BF174" s="162">
        <f>IF(N174="snížená",J174,0)</f>
        <v>0</v>
      </c>
      <c r="BG174" s="162">
        <f>IF(N174="zákl. přenesená",J174,0)</f>
        <v>0</v>
      </c>
      <c r="BH174" s="162">
        <f>IF(N174="sníž. přenesená",J174,0)</f>
        <v>0</v>
      </c>
      <c r="BI174" s="162">
        <f>IF(N174="nulová",J174,0)</f>
        <v>0</v>
      </c>
      <c r="BJ174" s="18" t="s">
        <v>88</v>
      </c>
      <c r="BK174" s="162">
        <f>ROUND(I174*H174,2)</f>
        <v>0</v>
      </c>
      <c r="BL174" s="18" t="s">
        <v>198</v>
      </c>
      <c r="BM174" s="161" t="s">
        <v>1529</v>
      </c>
    </row>
    <row r="175" spans="1:65" s="2" customFormat="1" ht="28.8">
      <c r="A175" s="33"/>
      <c r="B175" s="34"/>
      <c r="C175" s="33"/>
      <c r="D175" s="163" t="s">
        <v>207</v>
      </c>
      <c r="E175" s="33"/>
      <c r="F175" s="164" t="s">
        <v>1530</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207</v>
      </c>
      <c r="AU175" s="18" t="s">
        <v>90</v>
      </c>
    </row>
    <row r="176" spans="1:65" s="13" customFormat="1" ht="10.199999999999999">
      <c r="B176" s="172"/>
      <c r="D176" s="163" t="s">
        <v>336</v>
      </c>
      <c r="E176" s="173" t="s">
        <v>1</v>
      </c>
      <c r="F176" s="174" t="s">
        <v>1531</v>
      </c>
      <c r="H176" s="173" t="s">
        <v>1</v>
      </c>
      <c r="I176" s="175"/>
      <c r="L176" s="172"/>
      <c r="M176" s="176"/>
      <c r="N176" s="177"/>
      <c r="O176" s="177"/>
      <c r="P176" s="177"/>
      <c r="Q176" s="177"/>
      <c r="R176" s="177"/>
      <c r="S176" s="177"/>
      <c r="T176" s="178"/>
      <c r="AT176" s="173" t="s">
        <v>336</v>
      </c>
      <c r="AU176" s="173" t="s">
        <v>90</v>
      </c>
      <c r="AV176" s="13" t="s">
        <v>88</v>
      </c>
      <c r="AW176" s="13" t="s">
        <v>36</v>
      </c>
      <c r="AX176" s="13" t="s">
        <v>81</v>
      </c>
      <c r="AY176" s="173" t="s">
        <v>199</v>
      </c>
    </row>
    <row r="177" spans="1:65" s="14" customFormat="1" ht="10.199999999999999">
      <c r="B177" s="179"/>
      <c r="D177" s="163" t="s">
        <v>336</v>
      </c>
      <c r="E177" s="180" t="s">
        <v>1</v>
      </c>
      <c r="F177" s="181" t="s">
        <v>1532</v>
      </c>
      <c r="H177" s="182">
        <v>4.032</v>
      </c>
      <c r="I177" s="183"/>
      <c r="L177" s="179"/>
      <c r="M177" s="184"/>
      <c r="N177" s="185"/>
      <c r="O177" s="185"/>
      <c r="P177" s="185"/>
      <c r="Q177" s="185"/>
      <c r="R177" s="185"/>
      <c r="S177" s="185"/>
      <c r="T177" s="186"/>
      <c r="AT177" s="180" t="s">
        <v>336</v>
      </c>
      <c r="AU177" s="180" t="s">
        <v>90</v>
      </c>
      <c r="AV177" s="14" t="s">
        <v>90</v>
      </c>
      <c r="AW177" s="14" t="s">
        <v>36</v>
      </c>
      <c r="AX177" s="14" t="s">
        <v>81</v>
      </c>
      <c r="AY177" s="180" t="s">
        <v>199</v>
      </c>
    </row>
    <row r="178" spans="1:65" s="15" customFormat="1" ht="10.199999999999999">
      <c r="B178" s="187"/>
      <c r="D178" s="163" t="s">
        <v>336</v>
      </c>
      <c r="E178" s="188" t="s">
        <v>1</v>
      </c>
      <c r="F178" s="189" t="s">
        <v>339</v>
      </c>
      <c r="H178" s="190">
        <v>4.032</v>
      </c>
      <c r="I178" s="191"/>
      <c r="L178" s="187"/>
      <c r="M178" s="192"/>
      <c r="N178" s="193"/>
      <c r="O178" s="193"/>
      <c r="P178" s="193"/>
      <c r="Q178" s="193"/>
      <c r="R178" s="193"/>
      <c r="S178" s="193"/>
      <c r="T178" s="194"/>
      <c r="AT178" s="188" t="s">
        <v>336</v>
      </c>
      <c r="AU178" s="188" t="s">
        <v>90</v>
      </c>
      <c r="AV178" s="15" t="s">
        <v>198</v>
      </c>
      <c r="AW178" s="15" t="s">
        <v>36</v>
      </c>
      <c r="AX178" s="15" t="s">
        <v>88</v>
      </c>
      <c r="AY178" s="188" t="s">
        <v>199</v>
      </c>
    </row>
    <row r="179" spans="1:65" s="2" customFormat="1" ht="33" customHeight="1">
      <c r="A179" s="33"/>
      <c r="B179" s="149"/>
      <c r="C179" s="150" t="s">
        <v>222</v>
      </c>
      <c r="D179" s="150" t="s">
        <v>202</v>
      </c>
      <c r="E179" s="151" t="s">
        <v>1533</v>
      </c>
      <c r="F179" s="152" t="s">
        <v>1534</v>
      </c>
      <c r="G179" s="153" t="s">
        <v>383</v>
      </c>
      <c r="H179" s="154">
        <v>52.534999999999997</v>
      </c>
      <c r="I179" s="155"/>
      <c r="J179" s="156">
        <f>ROUND(I179*H179,2)</f>
        <v>0</v>
      </c>
      <c r="K179" s="152" t="s">
        <v>333</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198</v>
      </c>
      <c r="AT179" s="161" t="s">
        <v>202</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198</v>
      </c>
      <c r="BM179" s="161" t="s">
        <v>1535</v>
      </c>
    </row>
    <row r="180" spans="1:65" s="2" customFormat="1" ht="38.4">
      <c r="A180" s="33"/>
      <c r="B180" s="34"/>
      <c r="C180" s="33"/>
      <c r="D180" s="163" t="s">
        <v>207</v>
      </c>
      <c r="E180" s="33"/>
      <c r="F180" s="164" t="s">
        <v>1536</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14" customFormat="1" ht="10.199999999999999">
      <c r="B181" s="179"/>
      <c r="D181" s="163" t="s">
        <v>336</v>
      </c>
      <c r="E181" s="180" t="s">
        <v>1</v>
      </c>
      <c r="F181" s="181" t="s">
        <v>1537</v>
      </c>
      <c r="H181" s="182">
        <v>29.172999999999998</v>
      </c>
      <c r="I181" s="183"/>
      <c r="L181" s="179"/>
      <c r="M181" s="184"/>
      <c r="N181" s="185"/>
      <c r="O181" s="185"/>
      <c r="P181" s="185"/>
      <c r="Q181" s="185"/>
      <c r="R181" s="185"/>
      <c r="S181" s="185"/>
      <c r="T181" s="186"/>
      <c r="AT181" s="180" t="s">
        <v>336</v>
      </c>
      <c r="AU181" s="180" t="s">
        <v>90</v>
      </c>
      <c r="AV181" s="14" t="s">
        <v>90</v>
      </c>
      <c r="AW181" s="14" t="s">
        <v>36</v>
      </c>
      <c r="AX181" s="14" t="s">
        <v>81</v>
      </c>
      <c r="AY181" s="180" t="s">
        <v>199</v>
      </c>
    </row>
    <row r="182" spans="1:65" s="14" customFormat="1" ht="10.199999999999999">
      <c r="B182" s="179"/>
      <c r="D182" s="163" t="s">
        <v>336</v>
      </c>
      <c r="E182" s="180" t="s">
        <v>1</v>
      </c>
      <c r="F182" s="181" t="s">
        <v>1538</v>
      </c>
      <c r="H182" s="182">
        <v>72.167000000000002</v>
      </c>
      <c r="I182" s="183"/>
      <c r="L182" s="179"/>
      <c r="M182" s="184"/>
      <c r="N182" s="185"/>
      <c r="O182" s="185"/>
      <c r="P182" s="185"/>
      <c r="Q182" s="185"/>
      <c r="R182" s="185"/>
      <c r="S182" s="185"/>
      <c r="T182" s="186"/>
      <c r="AT182" s="180" t="s">
        <v>336</v>
      </c>
      <c r="AU182" s="180" t="s">
        <v>90</v>
      </c>
      <c r="AV182" s="14" t="s">
        <v>90</v>
      </c>
      <c r="AW182" s="14" t="s">
        <v>36</v>
      </c>
      <c r="AX182" s="14" t="s">
        <v>81</v>
      </c>
      <c r="AY182" s="180" t="s">
        <v>199</v>
      </c>
    </row>
    <row r="183" spans="1:65" s="14" customFormat="1" ht="10.199999999999999">
      <c r="B183" s="179"/>
      <c r="D183" s="163" t="s">
        <v>336</v>
      </c>
      <c r="E183" s="180" t="s">
        <v>1</v>
      </c>
      <c r="F183" s="181" t="s">
        <v>1539</v>
      </c>
      <c r="H183" s="182">
        <v>18.042000000000002</v>
      </c>
      <c r="I183" s="183"/>
      <c r="L183" s="179"/>
      <c r="M183" s="184"/>
      <c r="N183" s="185"/>
      <c r="O183" s="185"/>
      <c r="P183" s="185"/>
      <c r="Q183" s="185"/>
      <c r="R183" s="185"/>
      <c r="S183" s="185"/>
      <c r="T183" s="186"/>
      <c r="AT183" s="180" t="s">
        <v>336</v>
      </c>
      <c r="AU183" s="180" t="s">
        <v>90</v>
      </c>
      <c r="AV183" s="14" t="s">
        <v>90</v>
      </c>
      <c r="AW183" s="14" t="s">
        <v>36</v>
      </c>
      <c r="AX183" s="14" t="s">
        <v>81</v>
      </c>
      <c r="AY183" s="180" t="s">
        <v>199</v>
      </c>
    </row>
    <row r="184" spans="1:65" s="14" customFormat="1" ht="10.199999999999999">
      <c r="B184" s="179"/>
      <c r="D184" s="163" t="s">
        <v>336</v>
      </c>
      <c r="E184" s="180" t="s">
        <v>1</v>
      </c>
      <c r="F184" s="181" t="s">
        <v>1540</v>
      </c>
      <c r="H184" s="182">
        <v>4.032</v>
      </c>
      <c r="I184" s="183"/>
      <c r="L184" s="179"/>
      <c r="M184" s="184"/>
      <c r="N184" s="185"/>
      <c r="O184" s="185"/>
      <c r="P184" s="185"/>
      <c r="Q184" s="185"/>
      <c r="R184" s="185"/>
      <c r="S184" s="185"/>
      <c r="T184" s="186"/>
      <c r="AT184" s="180" t="s">
        <v>336</v>
      </c>
      <c r="AU184" s="180" t="s">
        <v>90</v>
      </c>
      <c r="AV184" s="14" t="s">
        <v>90</v>
      </c>
      <c r="AW184" s="14" t="s">
        <v>36</v>
      </c>
      <c r="AX184" s="14" t="s">
        <v>81</v>
      </c>
      <c r="AY184" s="180" t="s">
        <v>199</v>
      </c>
    </row>
    <row r="185" spans="1:65" s="14" customFormat="1" ht="10.199999999999999">
      <c r="B185" s="179"/>
      <c r="D185" s="163" t="s">
        <v>336</v>
      </c>
      <c r="E185" s="180" t="s">
        <v>1</v>
      </c>
      <c r="F185" s="181" t="s">
        <v>1541</v>
      </c>
      <c r="H185" s="182">
        <v>-70.879000000000005</v>
      </c>
      <c r="I185" s="183"/>
      <c r="L185" s="179"/>
      <c r="M185" s="184"/>
      <c r="N185" s="185"/>
      <c r="O185" s="185"/>
      <c r="P185" s="185"/>
      <c r="Q185" s="185"/>
      <c r="R185" s="185"/>
      <c r="S185" s="185"/>
      <c r="T185" s="186"/>
      <c r="AT185" s="180" t="s">
        <v>336</v>
      </c>
      <c r="AU185" s="180" t="s">
        <v>90</v>
      </c>
      <c r="AV185" s="14" t="s">
        <v>90</v>
      </c>
      <c r="AW185" s="14" t="s">
        <v>36</v>
      </c>
      <c r="AX185" s="14" t="s">
        <v>81</v>
      </c>
      <c r="AY185" s="180" t="s">
        <v>199</v>
      </c>
    </row>
    <row r="186" spans="1:65" s="15" customFormat="1" ht="10.199999999999999">
      <c r="B186" s="187"/>
      <c r="D186" s="163" t="s">
        <v>336</v>
      </c>
      <c r="E186" s="188" t="s">
        <v>1</v>
      </c>
      <c r="F186" s="189" t="s">
        <v>339</v>
      </c>
      <c r="H186" s="190">
        <v>52.534999999999997</v>
      </c>
      <c r="I186" s="191"/>
      <c r="L186" s="187"/>
      <c r="M186" s="192"/>
      <c r="N186" s="193"/>
      <c r="O186" s="193"/>
      <c r="P186" s="193"/>
      <c r="Q186" s="193"/>
      <c r="R186" s="193"/>
      <c r="S186" s="193"/>
      <c r="T186" s="194"/>
      <c r="AT186" s="188" t="s">
        <v>336</v>
      </c>
      <c r="AU186" s="188" t="s">
        <v>90</v>
      </c>
      <c r="AV186" s="15" t="s">
        <v>198</v>
      </c>
      <c r="AW186" s="15" t="s">
        <v>36</v>
      </c>
      <c r="AX186" s="15" t="s">
        <v>88</v>
      </c>
      <c r="AY186" s="188" t="s">
        <v>199</v>
      </c>
    </row>
    <row r="187" spans="1:65" s="2" customFormat="1" ht="37.799999999999997" customHeight="1">
      <c r="A187" s="33"/>
      <c r="B187" s="149"/>
      <c r="C187" s="150" t="s">
        <v>227</v>
      </c>
      <c r="D187" s="150" t="s">
        <v>202</v>
      </c>
      <c r="E187" s="151" t="s">
        <v>1542</v>
      </c>
      <c r="F187" s="152" t="s">
        <v>1543</v>
      </c>
      <c r="G187" s="153" t="s">
        <v>383</v>
      </c>
      <c r="H187" s="154">
        <v>893.09500000000003</v>
      </c>
      <c r="I187" s="155"/>
      <c r="J187" s="156">
        <f>ROUND(I187*H187,2)</f>
        <v>0</v>
      </c>
      <c r="K187" s="152" t="s">
        <v>333</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198</v>
      </c>
      <c r="AT187" s="161" t="s">
        <v>202</v>
      </c>
      <c r="AU187" s="161" t="s">
        <v>90</v>
      </c>
      <c r="AY187" s="18" t="s">
        <v>199</v>
      </c>
      <c r="BE187" s="162">
        <f>IF(N187="základní",J187,0)</f>
        <v>0</v>
      </c>
      <c r="BF187" s="162">
        <f>IF(N187="snížená",J187,0)</f>
        <v>0</v>
      </c>
      <c r="BG187" s="162">
        <f>IF(N187="zákl. přenesená",J187,0)</f>
        <v>0</v>
      </c>
      <c r="BH187" s="162">
        <f>IF(N187="sníž. přenesená",J187,0)</f>
        <v>0</v>
      </c>
      <c r="BI187" s="162">
        <f>IF(N187="nulová",J187,0)</f>
        <v>0</v>
      </c>
      <c r="BJ187" s="18" t="s">
        <v>88</v>
      </c>
      <c r="BK187" s="162">
        <f>ROUND(I187*H187,2)</f>
        <v>0</v>
      </c>
      <c r="BL187" s="18" t="s">
        <v>198</v>
      </c>
      <c r="BM187" s="161" t="s">
        <v>1544</v>
      </c>
    </row>
    <row r="188" spans="1:65" s="2" customFormat="1" ht="48">
      <c r="A188" s="33"/>
      <c r="B188" s="34"/>
      <c r="C188" s="33"/>
      <c r="D188" s="163" t="s">
        <v>207</v>
      </c>
      <c r="E188" s="33"/>
      <c r="F188" s="164" t="s">
        <v>1545</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207</v>
      </c>
      <c r="AU188" s="18" t="s">
        <v>90</v>
      </c>
    </row>
    <row r="189" spans="1:65" s="14" customFormat="1" ht="10.199999999999999">
      <c r="B189" s="179"/>
      <c r="D189" s="163" t="s">
        <v>336</v>
      </c>
      <c r="E189" s="180" t="s">
        <v>1</v>
      </c>
      <c r="F189" s="181" t="s">
        <v>1546</v>
      </c>
      <c r="H189" s="182">
        <v>893.09500000000003</v>
      </c>
      <c r="I189" s="183"/>
      <c r="L189" s="179"/>
      <c r="M189" s="184"/>
      <c r="N189" s="185"/>
      <c r="O189" s="185"/>
      <c r="P189" s="185"/>
      <c r="Q189" s="185"/>
      <c r="R189" s="185"/>
      <c r="S189" s="185"/>
      <c r="T189" s="186"/>
      <c r="AT189" s="180" t="s">
        <v>336</v>
      </c>
      <c r="AU189" s="180" t="s">
        <v>90</v>
      </c>
      <c r="AV189" s="14" t="s">
        <v>90</v>
      </c>
      <c r="AW189" s="14" t="s">
        <v>36</v>
      </c>
      <c r="AX189" s="14" t="s">
        <v>81</v>
      </c>
      <c r="AY189" s="180" t="s">
        <v>199</v>
      </c>
    </row>
    <row r="190" spans="1:65" s="15" customFormat="1" ht="10.199999999999999">
      <c r="B190" s="187"/>
      <c r="D190" s="163" t="s">
        <v>336</v>
      </c>
      <c r="E190" s="188" t="s">
        <v>1</v>
      </c>
      <c r="F190" s="189" t="s">
        <v>339</v>
      </c>
      <c r="H190" s="190">
        <v>893.09500000000003</v>
      </c>
      <c r="I190" s="191"/>
      <c r="L190" s="187"/>
      <c r="M190" s="192"/>
      <c r="N190" s="193"/>
      <c r="O190" s="193"/>
      <c r="P190" s="193"/>
      <c r="Q190" s="193"/>
      <c r="R190" s="193"/>
      <c r="S190" s="193"/>
      <c r="T190" s="194"/>
      <c r="AT190" s="188" t="s">
        <v>336</v>
      </c>
      <c r="AU190" s="188" t="s">
        <v>90</v>
      </c>
      <c r="AV190" s="15" t="s">
        <v>198</v>
      </c>
      <c r="AW190" s="15" t="s">
        <v>36</v>
      </c>
      <c r="AX190" s="15" t="s">
        <v>88</v>
      </c>
      <c r="AY190" s="188" t="s">
        <v>199</v>
      </c>
    </row>
    <row r="191" spans="1:65" s="2" customFormat="1" ht="33" customHeight="1">
      <c r="A191" s="33"/>
      <c r="B191" s="149"/>
      <c r="C191" s="150" t="s">
        <v>232</v>
      </c>
      <c r="D191" s="150" t="s">
        <v>202</v>
      </c>
      <c r="E191" s="151" t="s">
        <v>1547</v>
      </c>
      <c r="F191" s="152" t="s">
        <v>1548</v>
      </c>
      <c r="G191" s="153" t="s">
        <v>396</v>
      </c>
      <c r="H191" s="154">
        <v>110.324</v>
      </c>
      <c r="I191" s="155"/>
      <c r="J191" s="156">
        <f>ROUND(I191*H191,2)</f>
        <v>0</v>
      </c>
      <c r="K191" s="152" t="s">
        <v>333</v>
      </c>
      <c r="L191" s="34"/>
      <c r="M191" s="157" t="s">
        <v>1</v>
      </c>
      <c r="N191" s="158" t="s">
        <v>46</v>
      </c>
      <c r="O191" s="59"/>
      <c r="P191" s="159">
        <f>O191*H191</f>
        <v>0</v>
      </c>
      <c r="Q191" s="159">
        <v>0</v>
      </c>
      <c r="R191" s="159">
        <f>Q191*H191</f>
        <v>0</v>
      </c>
      <c r="S191" s="159">
        <v>0</v>
      </c>
      <c r="T191" s="160">
        <f>S191*H191</f>
        <v>0</v>
      </c>
      <c r="U191" s="33"/>
      <c r="V191" s="33"/>
      <c r="W191" s="33"/>
      <c r="X191" s="33"/>
      <c r="Y191" s="33"/>
      <c r="Z191" s="33"/>
      <c r="AA191" s="33"/>
      <c r="AB191" s="33"/>
      <c r="AC191" s="33"/>
      <c r="AD191" s="33"/>
      <c r="AE191" s="33"/>
      <c r="AR191" s="161" t="s">
        <v>198</v>
      </c>
      <c r="AT191" s="161" t="s">
        <v>202</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198</v>
      </c>
      <c r="BM191" s="161" t="s">
        <v>1549</v>
      </c>
    </row>
    <row r="192" spans="1:65" s="2" customFormat="1" ht="28.8">
      <c r="A192" s="33"/>
      <c r="B192" s="34"/>
      <c r="C192" s="33"/>
      <c r="D192" s="163" t="s">
        <v>207</v>
      </c>
      <c r="E192" s="33"/>
      <c r="F192" s="164" t="s">
        <v>1550</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207</v>
      </c>
      <c r="AU192" s="18" t="s">
        <v>90</v>
      </c>
    </row>
    <row r="193" spans="1:65" s="14" customFormat="1" ht="10.199999999999999">
      <c r="B193" s="179"/>
      <c r="D193" s="163" t="s">
        <v>336</v>
      </c>
      <c r="E193" s="180" t="s">
        <v>1</v>
      </c>
      <c r="F193" s="181" t="s">
        <v>1551</v>
      </c>
      <c r="H193" s="182">
        <v>110.324</v>
      </c>
      <c r="I193" s="183"/>
      <c r="L193" s="179"/>
      <c r="M193" s="184"/>
      <c r="N193" s="185"/>
      <c r="O193" s="185"/>
      <c r="P193" s="185"/>
      <c r="Q193" s="185"/>
      <c r="R193" s="185"/>
      <c r="S193" s="185"/>
      <c r="T193" s="186"/>
      <c r="AT193" s="180" t="s">
        <v>336</v>
      </c>
      <c r="AU193" s="180" t="s">
        <v>90</v>
      </c>
      <c r="AV193" s="14" t="s">
        <v>90</v>
      </c>
      <c r="AW193" s="14" t="s">
        <v>36</v>
      </c>
      <c r="AX193" s="14" t="s">
        <v>81</v>
      </c>
      <c r="AY193" s="180" t="s">
        <v>199</v>
      </c>
    </row>
    <row r="194" spans="1:65" s="15" customFormat="1" ht="10.199999999999999">
      <c r="B194" s="187"/>
      <c r="D194" s="163" t="s">
        <v>336</v>
      </c>
      <c r="E194" s="188" t="s">
        <v>1</v>
      </c>
      <c r="F194" s="189" t="s">
        <v>339</v>
      </c>
      <c r="H194" s="190">
        <v>110.324</v>
      </c>
      <c r="I194" s="191"/>
      <c r="L194" s="187"/>
      <c r="M194" s="192"/>
      <c r="N194" s="193"/>
      <c r="O194" s="193"/>
      <c r="P194" s="193"/>
      <c r="Q194" s="193"/>
      <c r="R194" s="193"/>
      <c r="S194" s="193"/>
      <c r="T194" s="194"/>
      <c r="AT194" s="188" t="s">
        <v>336</v>
      </c>
      <c r="AU194" s="188" t="s">
        <v>90</v>
      </c>
      <c r="AV194" s="15" t="s">
        <v>198</v>
      </c>
      <c r="AW194" s="15" t="s">
        <v>36</v>
      </c>
      <c r="AX194" s="15" t="s">
        <v>88</v>
      </c>
      <c r="AY194" s="188" t="s">
        <v>199</v>
      </c>
    </row>
    <row r="195" spans="1:65" s="2" customFormat="1" ht="24.15" customHeight="1">
      <c r="A195" s="33"/>
      <c r="B195" s="149"/>
      <c r="C195" s="150" t="s">
        <v>237</v>
      </c>
      <c r="D195" s="150" t="s">
        <v>202</v>
      </c>
      <c r="E195" s="151" t="s">
        <v>1552</v>
      </c>
      <c r="F195" s="152" t="s">
        <v>1553</v>
      </c>
      <c r="G195" s="153" t="s">
        <v>383</v>
      </c>
      <c r="H195" s="154">
        <v>70.879000000000005</v>
      </c>
      <c r="I195" s="155"/>
      <c r="J195" s="156">
        <f>ROUND(I195*H195,2)</f>
        <v>0</v>
      </c>
      <c r="K195" s="152" t="s">
        <v>333</v>
      </c>
      <c r="L195" s="34"/>
      <c r="M195" s="157" t="s">
        <v>1</v>
      </c>
      <c r="N195" s="158"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198</v>
      </c>
      <c r="AT195" s="161" t="s">
        <v>202</v>
      </c>
      <c r="AU195" s="161" t="s">
        <v>90</v>
      </c>
      <c r="AY195" s="18" t="s">
        <v>199</v>
      </c>
      <c r="BE195" s="162">
        <f>IF(N195="základní",J195,0)</f>
        <v>0</v>
      </c>
      <c r="BF195" s="162">
        <f>IF(N195="snížená",J195,0)</f>
        <v>0</v>
      </c>
      <c r="BG195" s="162">
        <f>IF(N195="zákl. přenesená",J195,0)</f>
        <v>0</v>
      </c>
      <c r="BH195" s="162">
        <f>IF(N195="sníž. přenesená",J195,0)</f>
        <v>0</v>
      </c>
      <c r="BI195" s="162">
        <f>IF(N195="nulová",J195,0)</f>
        <v>0</v>
      </c>
      <c r="BJ195" s="18" t="s">
        <v>88</v>
      </c>
      <c r="BK195" s="162">
        <f>ROUND(I195*H195,2)</f>
        <v>0</v>
      </c>
      <c r="BL195" s="18" t="s">
        <v>198</v>
      </c>
      <c r="BM195" s="161" t="s">
        <v>1554</v>
      </c>
    </row>
    <row r="196" spans="1:65" s="2" customFormat="1" ht="38.4">
      <c r="A196" s="33"/>
      <c r="B196" s="34"/>
      <c r="C196" s="33"/>
      <c r="D196" s="163" t="s">
        <v>207</v>
      </c>
      <c r="E196" s="33"/>
      <c r="F196" s="164" t="s">
        <v>1555</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207</v>
      </c>
      <c r="AU196" s="18" t="s">
        <v>90</v>
      </c>
    </row>
    <row r="197" spans="1:65" s="13" customFormat="1" ht="10.199999999999999">
      <c r="B197" s="172"/>
      <c r="D197" s="163" t="s">
        <v>336</v>
      </c>
      <c r="E197" s="173" t="s">
        <v>1</v>
      </c>
      <c r="F197" s="174" t="s">
        <v>1520</v>
      </c>
      <c r="H197" s="173" t="s">
        <v>1</v>
      </c>
      <c r="I197" s="175"/>
      <c r="L197" s="172"/>
      <c r="M197" s="176"/>
      <c r="N197" s="177"/>
      <c r="O197" s="177"/>
      <c r="P197" s="177"/>
      <c r="Q197" s="177"/>
      <c r="R197" s="177"/>
      <c r="S197" s="177"/>
      <c r="T197" s="178"/>
      <c r="AT197" s="173" t="s">
        <v>336</v>
      </c>
      <c r="AU197" s="173" t="s">
        <v>90</v>
      </c>
      <c r="AV197" s="13" t="s">
        <v>88</v>
      </c>
      <c r="AW197" s="13" t="s">
        <v>36</v>
      </c>
      <c r="AX197" s="13" t="s">
        <v>81</v>
      </c>
      <c r="AY197" s="173" t="s">
        <v>199</v>
      </c>
    </row>
    <row r="198" spans="1:65" s="14" customFormat="1" ht="10.199999999999999">
      <c r="B198" s="179"/>
      <c r="D198" s="163" t="s">
        <v>336</v>
      </c>
      <c r="E198" s="180" t="s">
        <v>1</v>
      </c>
      <c r="F198" s="181" t="s">
        <v>1556</v>
      </c>
      <c r="H198" s="182">
        <v>70.879000000000005</v>
      </c>
      <c r="I198" s="183"/>
      <c r="L198" s="179"/>
      <c r="M198" s="184"/>
      <c r="N198" s="185"/>
      <c r="O198" s="185"/>
      <c r="P198" s="185"/>
      <c r="Q198" s="185"/>
      <c r="R198" s="185"/>
      <c r="S198" s="185"/>
      <c r="T198" s="186"/>
      <c r="AT198" s="180" t="s">
        <v>336</v>
      </c>
      <c r="AU198" s="180" t="s">
        <v>90</v>
      </c>
      <c r="AV198" s="14" t="s">
        <v>90</v>
      </c>
      <c r="AW198" s="14" t="s">
        <v>36</v>
      </c>
      <c r="AX198" s="14" t="s">
        <v>81</v>
      </c>
      <c r="AY198" s="180" t="s">
        <v>199</v>
      </c>
    </row>
    <row r="199" spans="1:65" s="15" customFormat="1" ht="10.199999999999999">
      <c r="B199" s="187"/>
      <c r="D199" s="163" t="s">
        <v>336</v>
      </c>
      <c r="E199" s="188" t="s">
        <v>1</v>
      </c>
      <c r="F199" s="189" t="s">
        <v>339</v>
      </c>
      <c r="H199" s="190">
        <v>70.879000000000005</v>
      </c>
      <c r="I199" s="191"/>
      <c r="L199" s="187"/>
      <c r="M199" s="192"/>
      <c r="N199" s="193"/>
      <c r="O199" s="193"/>
      <c r="P199" s="193"/>
      <c r="Q199" s="193"/>
      <c r="R199" s="193"/>
      <c r="S199" s="193"/>
      <c r="T199" s="194"/>
      <c r="AT199" s="188" t="s">
        <v>336</v>
      </c>
      <c r="AU199" s="188" t="s">
        <v>90</v>
      </c>
      <c r="AV199" s="15" t="s">
        <v>198</v>
      </c>
      <c r="AW199" s="15" t="s">
        <v>36</v>
      </c>
      <c r="AX199" s="15" t="s">
        <v>88</v>
      </c>
      <c r="AY199" s="188" t="s">
        <v>199</v>
      </c>
    </row>
    <row r="200" spans="1:65" s="2" customFormat="1" ht="24.15" customHeight="1">
      <c r="A200" s="33"/>
      <c r="B200" s="149"/>
      <c r="C200" s="150" t="s">
        <v>242</v>
      </c>
      <c r="D200" s="150" t="s">
        <v>202</v>
      </c>
      <c r="E200" s="151" t="s">
        <v>1557</v>
      </c>
      <c r="F200" s="152" t="s">
        <v>1558</v>
      </c>
      <c r="G200" s="153" t="s">
        <v>332</v>
      </c>
      <c r="H200" s="154">
        <v>75.540000000000006</v>
      </c>
      <c r="I200" s="155"/>
      <c r="J200" s="156">
        <f>ROUND(I200*H200,2)</f>
        <v>0</v>
      </c>
      <c r="K200" s="152" t="s">
        <v>333</v>
      </c>
      <c r="L200" s="34"/>
      <c r="M200" s="157" t="s">
        <v>1</v>
      </c>
      <c r="N200" s="158" t="s">
        <v>46</v>
      </c>
      <c r="O200" s="59"/>
      <c r="P200" s="159">
        <f>O200*H200</f>
        <v>0</v>
      </c>
      <c r="Q200" s="159">
        <v>0</v>
      </c>
      <c r="R200" s="159">
        <f>Q200*H200</f>
        <v>0</v>
      </c>
      <c r="S200" s="159">
        <v>0</v>
      </c>
      <c r="T200" s="160">
        <f>S200*H200</f>
        <v>0</v>
      </c>
      <c r="U200" s="33"/>
      <c r="V200" s="33"/>
      <c r="W200" s="33"/>
      <c r="X200" s="33"/>
      <c r="Y200" s="33"/>
      <c r="Z200" s="33"/>
      <c r="AA200" s="33"/>
      <c r="AB200" s="33"/>
      <c r="AC200" s="33"/>
      <c r="AD200" s="33"/>
      <c r="AE200" s="33"/>
      <c r="AR200" s="161" t="s">
        <v>198</v>
      </c>
      <c r="AT200" s="161" t="s">
        <v>202</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198</v>
      </c>
      <c r="BM200" s="161" t="s">
        <v>1559</v>
      </c>
    </row>
    <row r="201" spans="1:65" s="2" customFormat="1" ht="19.2">
      <c r="A201" s="33"/>
      <c r="B201" s="34"/>
      <c r="C201" s="33"/>
      <c r="D201" s="163" t="s">
        <v>207</v>
      </c>
      <c r="E201" s="33"/>
      <c r="F201" s="164" t="s">
        <v>1560</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13" customFormat="1" ht="10.199999999999999">
      <c r="B202" s="172"/>
      <c r="D202" s="163" t="s">
        <v>336</v>
      </c>
      <c r="E202" s="173" t="s">
        <v>1</v>
      </c>
      <c r="F202" s="174" t="s">
        <v>1103</v>
      </c>
      <c r="H202" s="173" t="s">
        <v>1</v>
      </c>
      <c r="I202" s="175"/>
      <c r="L202" s="172"/>
      <c r="M202" s="176"/>
      <c r="N202" s="177"/>
      <c r="O202" s="177"/>
      <c r="P202" s="177"/>
      <c r="Q202" s="177"/>
      <c r="R202" s="177"/>
      <c r="S202" s="177"/>
      <c r="T202" s="178"/>
      <c r="AT202" s="173" t="s">
        <v>336</v>
      </c>
      <c r="AU202" s="173" t="s">
        <v>90</v>
      </c>
      <c r="AV202" s="13" t="s">
        <v>88</v>
      </c>
      <c r="AW202" s="13" t="s">
        <v>36</v>
      </c>
      <c r="AX202" s="13" t="s">
        <v>81</v>
      </c>
      <c r="AY202" s="173" t="s">
        <v>199</v>
      </c>
    </row>
    <row r="203" spans="1:65" s="13" customFormat="1" ht="10.199999999999999">
      <c r="B203" s="172"/>
      <c r="D203" s="163" t="s">
        <v>336</v>
      </c>
      <c r="E203" s="173" t="s">
        <v>1</v>
      </c>
      <c r="F203" s="174" t="s">
        <v>579</v>
      </c>
      <c r="H203" s="173" t="s">
        <v>1</v>
      </c>
      <c r="I203" s="175"/>
      <c r="L203" s="172"/>
      <c r="M203" s="176"/>
      <c r="N203" s="177"/>
      <c r="O203" s="177"/>
      <c r="P203" s="177"/>
      <c r="Q203" s="177"/>
      <c r="R203" s="177"/>
      <c r="S203" s="177"/>
      <c r="T203" s="178"/>
      <c r="AT203" s="173" t="s">
        <v>336</v>
      </c>
      <c r="AU203" s="173" t="s">
        <v>90</v>
      </c>
      <c r="AV203" s="13" t="s">
        <v>88</v>
      </c>
      <c r="AW203" s="13" t="s">
        <v>36</v>
      </c>
      <c r="AX203" s="13" t="s">
        <v>81</v>
      </c>
      <c r="AY203" s="173" t="s">
        <v>199</v>
      </c>
    </row>
    <row r="204" spans="1:65" s="14" customFormat="1" ht="10.199999999999999">
      <c r="B204" s="179"/>
      <c r="D204" s="163" t="s">
        <v>336</v>
      </c>
      <c r="E204" s="180" t="s">
        <v>1</v>
      </c>
      <c r="F204" s="181" t="s">
        <v>1104</v>
      </c>
      <c r="H204" s="182">
        <v>14.28</v>
      </c>
      <c r="I204" s="183"/>
      <c r="L204" s="179"/>
      <c r="M204" s="184"/>
      <c r="N204" s="185"/>
      <c r="O204" s="185"/>
      <c r="P204" s="185"/>
      <c r="Q204" s="185"/>
      <c r="R204" s="185"/>
      <c r="S204" s="185"/>
      <c r="T204" s="186"/>
      <c r="AT204" s="180" t="s">
        <v>336</v>
      </c>
      <c r="AU204" s="180" t="s">
        <v>90</v>
      </c>
      <c r="AV204" s="14" t="s">
        <v>90</v>
      </c>
      <c r="AW204" s="14" t="s">
        <v>36</v>
      </c>
      <c r="AX204" s="14" t="s">
        <v>81</v>
      </c>
      <c r="AY204" s="180" t="s">
        <v>199</v>
      </c>
    </row>
    <row r="205" spans="1:65" s="13" customFormat="1" ht="10.199999999999999">
      <c r="B205" s="172"/>
      <c r="D205" s="163" t="s">
        <v>336</v>
      </c>
      <c r="E205" s="173" t="s">
        <v>1</v>
      </c>
      <c r="F205" s="174" t="s">
        <v>581</v>
      </c>
      <c r="H205" s="173" t="s">
        <v>1</v>
      </c>
      <c r="I205" s="175"/>
      <c r="L205" s="172"/>
      <c r="M205" s="176"/>
      <c r="N205" s="177"/>
      <c r="O205" s="177"/>
      <c r="P205" s="177"/>
      <c r="Q205" s="177"/>
      <c r="R205" s="177"/>
      <c r="S205" s="177"/>
      <c r="T205" s="178"/>
      <c r="AT205" s="173" t="s">
        <v>336</v>
      </c>
      <c r="AU205" s="173" t="s">
        <v>90</v>
      </c>
      <c r="AV205" s="13" t="s">
        <v>88</v>
      </c>
      <c r="AW205" s="13" t="s">
        <v>36</v>
      </c>
      <c r="AX205" s="13" t="s">
        <v>81</v>
      </c>
      <c r="AY205" s="173" t="s">
        <v>199</v>
      </c>
    </row>
    <row r="206" spans="1:65" s="14" customFormat="1" ht="10.199999999999999">
      <c r="B206" s="179"/>
      <c r="D206" s="163" t="s">
        <v>336</v>
      </c>
      <c r="E206" s="180" t="s">
        <v>1</v>
      </c>
      <c r="F206" s="181" t="s">
        <v>1104</v>
      </c>
      <c r="H206" s="182">
        <v>14.28</v>
      </c>
      <c r="I206" s="183"/>
      <c r="L206" s="179"/>
      <c r="M206" s="184"/>
      <c r="N206" s="185"/>
      <c r="O206" s="185"/>
      <c r="P206" s="185"/>
      <c r="Q206" s="185"/>
      <c r="R206" s="185"/>
      <c r="S206" s="185"/>
      <c r="T206" s="186"/>
      <c r="AT206" s="180" t="s">
        <v>336</v>
      </c>
      <c r="AU206" s="180" t="s">
        <v>90</v>
      </c>
      <c r="AV206" s="14" t="s">
        <v>90</v>
      </c>
      <c r="AW206" s="14" t="s">
        <v>36</v>
      </c>
      <c r="AX206" s="14" t="s">
        <v>81</v>
      </c>
      <c r="AY206" s="180" t="s">
        <v>199</v>
      </c>
    </row>
    <row r="207" spans="1:65" s="13" customFormat="1" ht="10.199999999999999">
      <c r="B207" s="172"/>
      <c r="D207" s="163" t="s">
        <v>336</v>
      </c>
      <c r="E207" s="173" t="s">
        <v>1</v>
      </c>
      <c r="F207" s="174" t="s">
        <v>476</v>
      </c>
      <c r="H207" s="173" t="s">
        <v>1</v>
      </c>
      <c r="I207" s="175"/>
      <c r="L207" s="172"/>
      <c r="M207" s="176"/>
      <c r="N207" s="177"/>
      <c r="O207" s="177"/>
      <c r="P207" s="177"/>
      <c r="Q207" s="177"/>
      <c r="R207" s="177"/>
      <c r="S207" s="177"/>
      <c r="T207" s="178"/>
      <c r="AT207" s="173" t="s">
        <v>336</v>
      </c>
      <c r="AU207" s="173" t="s">
        <v>90</v>
      </c>
      <c r="AV207" s="13" t="s">
        <v>88</v>
      </c>
      <c r="AW207" s="13" t="s">
        <v>36</v>
      </c>
      <c r="AX207" s="13" t="s">
        <v>81</v>
      </c>
      <c r="AY207" s="173" t="s">
        <v>199</v>
      </c>
    </row>
    <row r="208" spans="1:65" s="14" customFormat="1" ht="10.199999999999999">
      <c r="B208" s="179"/>
      <c r="D208" s="163" t="s">
        <v>336</v>
      </c>
      <c r="E208" s="180" t="s">
        <v>1</v>
      </c>
      <c r="F208" s="181" t="s">
        <v>1105</v>
      </c>
      <c r="H208" s="182">
        <v>7.65</v>
      </c>
      <c r="I208" s="183"/>
      <c r="L208" s="179"/>
      <c r="M208" s="184"/>
      <c r="N208" s="185"/>
      <c r="O208" s="185"/>
      <c r="P208" s="185"/>
      <c r="Q208" s="185"/>
      <c r="R208" s="185"/>
      <c r="S208" s="185"/>
      <c r="T208" s="186"/>
      <c r="AT208" s="180" t="s">
        <v>336</v>
      </c>
      <c r="AU208" s="180" t="s">
        <v>90</v>
      </c>
      <c r="AV208" s="14" t="s">
        <v>90</v>
      </c>
      <c r="AW208" s="14" t="s">
        <v>36</v>
      </c>
      <c r="AX208" s="14" t="s">
        <v>81</v>
      </c>
      <c r="AY208" s="180" t="s">
        <v>199</v>
      </c>
    </row>
    <row r="209" spans="1:65" s="13" customFormat="1" ht="10.199999999999999">
      <c r="B209" s="172"/>
      <c r="D209" s="163" t="s">
        <v>336</v>
      </c>
      <c r="E209" s="173" t="s">
        <v>1</v>
      </c>
      <c r="F209" s="174" t="s">
        <v>583</v>
      </c>
      <c r="H209" s="173" t="s">
        <v>1</v>
      </c>
      <c r="I209" s="175"/>
      <c r="L209" s="172"/>
      <c r="M209" s="176"/>
      <c r="N209" s="177"/>
      <c r="O209" s="177"/>
      <c r="P209" s="177"/>
      <c r="Q209" s="177"/>
      <c r="R209" s="177"/>
      <c r="S209" s="177"/>
      <c r="T209" s="178"/>
      <c r="AT209" s="173" t="s">
        <v>336</v>
      </c>
      <c r="AU209" s="173" t="s">
        <v>90</v>
      </c>
      <c r="AV209" s="13" t="s">
        <v>88</v>
      </c>
      <c r="AW209" s="13" t="s">
        <v>36</v>
      </c>
      <c r="AX209" s="13" t="s">
        <v>81</v>
      </c>
      <c r="AY209" s="173" t="s">
        <v>199</v>
      </c>
    </row>
    <row r="210" spans="1:65" s="14" customFormat="1" ht="10.199999999999999">
      <c r="B210" s="179"/>
      <c r="D210" s="163" t="s">
        <v>336</v>
      </c>
      <c r="E210" s="180" t="s">
        <v>1</v>
      </c>
      <c r="F210" s="181" t="s">
        <v>1106</v>
      </c>
      <c r="H210" s="182">
        <v>16.829999999999998</v>
      </c>
      <c r="I210" s="183"/>
      <c r="L210" s="179"/>
      <c r="M210" s="184"/>
      <c r="N210" s="185"/>
      <c r="O210" s="185"/>
      <c r="P210" s="185"/>
      <c r="Q210" s="185"/>
      <c r="R210" s="185"/>
      <c r="S210" s="185"/>
      <c r="T210" s="186"/>
      <c r="AT210" s="180" t="s">
        <v>336</v>
      </c>
      <c r="AU210" s="180" t="s">
        <v>90</v>
      </c>
      <c r="AV210" s="14" t="s">
        <v>90</v>
      </c>
      <c r="AW210" s="14" t="s">
        <v>36</v>
      </c>
      <c r="AX210" s="14" t="s">
        <v>81</v>
      </c>
      <c r="AY210" s="180" t="s">
        <v>199</v>
      </c>
    </row>
    <row r="211" spans="1:65" s="13" customFormat="1" ht="10.199999999999999">
      <c r="B211" s="172"/>
      <c r="D211" s="163" t="s">
        <v>336</v>
      </c>
      <c r="E211" s="173" t="s">
        <v>1</v>
      </c>
      <c r="F211" s="174" t="s">
        <v>1103</v>
      </c>
      <c r="H211" s="173" t="s">
        <v>1</v>
      </c>
      <c r="I211" s="175"/>
      <c r="L211" s="172"/>
      <c r="M211" s="176"/>
      <c r="N211" s="177"/>
      <c r="O211" s="177"/>
      <c r="P211" s="177"/>
      <c r="Q211" s="177"/>
      <c r="R211" s="177"/>
      <c r="S211" s="177"/>
      <c r="T211" s="178"/>
      <c r="AT211" s="173" t="s">
        <v>336</v>
      </c>
      <c r="AU211" s="173" t="s">
        <v>90</v>
      </c>
      <c r="AV211" s="13" t="s">
        <v>88</v>
      </c>
      <c r="AW211" s="13" t="s">
        <v>36</v>
      </c>
      <c r="AX211" s="13" t="s">
        <v>81</v>
      </c>
      <c r="AY211" s="173" t="s">
        <v>199</v>
      </c>
    </row>
    <row r="212" spans="1:65" s="14" customFormat="1" ht="10.199999999999999">
      <c r="B212" s="179"/>
      <c r="D212" s="163" t="s">
        <v>336</v>
      </c>
      <c r="E212" s="180" t="s">
        <v>1</v>
      </c>
      <c r="F212" s="181" t="s">
        <v>1107</v>
      </c>
      <c r="H212" s="182">
        <v>22.5</v>
      </c>
      <c r="I212" s="183"/>
      <c r="L212" s="179"/>
      <c r="M212" s="184"/>
      <c r="N212" s="185"/>
      <c r="O212" s="185"/>
      <c r="P212" s="185"/>
      <c r="Q212" s="185"/>
      <c r="R212" s="185"/>
      <c r="S212" s="185"/>
      <c r="T212" s="186"/>
      <c r="AT212" s="180" t="s">
        <v>336</v>
      </c>
      <c r="AU212" s="180" t="s">
        <v>90</v>
      </c>
      <c r="AV212" s="14" t="s">
        <v>90</v>
      </c>
      <c r="AW212" s="14" t="s">
        <v>36</v>
      </c>
      <c r="AX212" s="14" t="s">
        <v>81</v>
      </c>
      <c r="AY212" s="180" t="s">
        <v>199</v>
      </c>
    </row>
    <row r="213" spans="1:65" s="15" customFormat="1" ht="10.199999999999999">
      <c r="B213" s="187"/>
      <c r="D213" s="163" t="s">
        <v>336</v>
      </c>
      <c r="E213" s="188" t="s">
        <v>1</v>
      </c>
      <c r="F213" s="189" t="s">
        <v>339</v>
      </c>
      <c r="H213" s="190">
        <v>75.540000000000006</v>
      </c>
      <c r="I213" s="191"/>
      <c r="L213" s="187"/>
      <c r="M213" s="192"/>
      <c r="N213" s="193"/>
      <c r="O213" s="193"/>
      <c r="P213" s="193"/>
      <c r="Q213" s="193"/>
      <c r="R213" s="193"/>
      <c r="S213" s="193"/>
      <c r="T213" s="194"/>
      <c r="AT213" s="188" t="s">
        <v>336</v>
      </c>
      <c r="AU213" s="188" t="s">
        <v>90</v>
      </c>
      <c r="AV213" s="15" t="s">
        <v>198</v>
      </c>
      <c r="AW213" s="15" t="s">
        <v>36</v>
      </c>
      <c r="AX213" s="15" t="s">
        <v>88</v>
      </c>
      <c r="AY213" s="188" t="s">
        <v>199</v>
      </c>
    </row>
    <row r="214" spans="1:65" s="2" customFormat="1" ht="16.5" customHeight="1">
      <c r="A214" s="33"/>
      <c r="B214" s="149"/>
      <c r="C214" s="150" t="s">
        <v>247</v>
      </c>
      <c r="D214" s="150" t="s">
        <v>202</v>
      </c>
      <c r="E214" s="151" t="s">
        <v>1561</v>
      </c>
      <c r="F214" s="152" t="s">
        <v>1562</v>
      </c>
      <c r="G214" s="153" t="s">
        <v>1563</v>
      </c>
      <c r="H214" s="154">
        <v>3</v>
      </c>
      <c r="I214" s="155"/>
      <c r="J214" s="156">
        <f>ROUND(I214*H214,2)</f>
        <v>0</v>
      </c>
      <c r="K214" s="152" t="s">
        <v>333</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1564</v>
      </c>
      <c r="AT214" s="161" t="s">
        <v>202</v>
      </c>
      <c r="AU214" s="161" t="s">
        <v>90</v>
      </c>
      <c r="AY214" s="18" t="s">
        <v>199</v>
      </c>
      <c r="BE214" s="162">
        <f>IF(N214="základní",J214,0)</f>
        <v>0</v>
      </c>
      <c r="BF214" s="162">
        <f>IF(N214="snížená",J214,0)</f>
        <v>0</v>
      </c>
      <c r="BG214" s="162">
        <f>IF(N214="zákl. přenesená",J214,0)</f>
        <v>0</v>
      </c>
      <c r="BH214" s="162">
        <f>IF(N214="sníž. přenesená",J214,0)</f>
        <v>0</v>
      </c>
      <c r="BI214" s="162">
        <f>IF(N214="nulová",J214,0)</f>
        <v>0</v>
      </c>
      <c r="BJ214" s="18" t="s">
        <v>88</v>
      </c>
      <c r="BK214" s="162">
        <f>ROUND(I214*H214,2)</f>
        <v>0</v>
      </c>
      <c r="BL214" s="18" t="s">
        <v>1564</v>
      </c>
      <c r="BM214" s="161" t="s">
        <v>1565</v>
      </c>
    </row>
    <row r="215" spans="1:65" s="2" customFormat="1" ht="10.199999999999999">
      <c r="A215" s="33"/>
      <c r="B215" s="34"/>
      <c r="C215" s="33"/>
      <c r="D215" s="163" t="s">
        <v>207</v>
      </c>
      <c r="E215" s="33"/>
      <c r="F215" s="164" t="s">
        <v>1562</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207</v>
      </c>
      <c r="AU215" s="18" t="s">
        <v>90</v>
      </c>
    </row>
    <row r="216" spans="1:65" s="13" customFormat="1" ht="10.199999999999999">
      <c r="B216" s="172"/>
      <c r="D216" s="163" t="s">
        <v>336</v>
      </c>
      <c r="E216" s="173" t="s">
        <v>1</v>
      </c>
      <c r="F216" s="174" t="s">
        <v>1103</v>
      </c>
      <c r="H216" s="173" t="s">
        <v>1</v>
      </c>
      <c r="I216" s="175"/>
      <c r="L216" s="172"/>
      <c r="M216" s="176"/>
      <c r="N216" s="177"/>
      <c r="O216" s="177"/>
      <c r="P216" s="177"/>
      <c r="Q216" s="177"/>
      <c r="R216" s="177"/>
      <c r="S216" s="177"/>
      <c r="T216" s="178"/>
      <c r="AT216" s="173" t="s">
        <v>336</v>
      </c>
      <c r="AU216" s="173" t="s">
        <v>90</v>
      </c>
      <c r="AV216" s="13" t="s">
        <v>88</v>
      </c>
      <c r="AW216" s="13" t="s">
        <v>36</v>
      </c>
      <c r="AX216" s="13" t="s">
        <v>81</v>
      </c>
      <c r="AY216" s="173" t="s">
        <v>199</v>
      </c>
    </row>
    <row r="217" spans="1:65" s="14" customFormat="1" ht="10.199999999999999">
      <c r="B217" s="179"/>
      <c r="D217" s="163" t="s">
        <v>336</v>
      </c>
      <c r="E217" s="180" t="s">
        <v>1</v>
      </c>
      <c r="F217" s="181" t="s">
        <v>213</v>
      </c>
      <c r="H217" s="182">
        <v>3</v>
      </c>
      <c r="I217" s="183"/>
      <c r="L217" s="179"/>
      <c r="M217" s="184"/>
      <c r="N217" s="185"/>
      <c r="O217" s="185"/>
      <c r="P217" s="185"/>
      <c r="Q217" s="185"/>
      <c r="R217" s="185"/>
      <c r="S217" s="185"/>
      <c r="T217" s="186"/>
      <c r="AT217" s="180" t="s">
        <v>336</v>
      </c>
      <c r="AU217" s="180" t="s">
        <v>90</v>
      </c>
      <c r="AV217" s="14" t="s">
        <v>90</v>
      </c>
      <c r="AW217" s="14" t="s">
        <v>36</v>
      </c>
      <c r="AX217" s="14" t="s">
        <v>81</v>
      </c>
      <c r="AY217" s="180" t="s">
        <v>199</v>
      </c>
    </row>
    <row r="218" spans="1:65" s="15" customFormat="1" ht="10.199999999999999">
      <c r="B218" s="187"/>
      <c r="D218" s="163" t="s">
        <v>336</v>
      </c>
      <c r="E218" s="188" t="s">
        <v>1</v>
      </c>
      <c r="F218" s="189" t="s">
        <v>339</v>
      </c>
      <c r="H218" s="190">
        <v>3</v>
      </c>
      <c r="I218" s="191"/>
      <c r="L218" s="187"/>
      <c r="M218" s="192"/>
      <c r="N218" s="193"/>
      <c r="O218" s="193"/>
      <c r="P218" s="193"/>
      <c r="Q218" s="193"/>
      <c r="R218" s="193"/>
      <c r="S218" s="193"/>
      <c r="T218" s="194"/>
      <c r="AT218" s="188" t="s">
        <v>336</v>
      </c>
      <c r="AU218" s="188" t="s">
        <v>90</v>
      </c>
      <c r="AV218" s="15" t="s">
        <v>198</v>
      </c>
      <c r="AW218" s="15" t="s">
        <v>36</v>
      </c>
      <c r="AX218" s="15" t="s">
        <v>88</v>
      </c>
      <c r="AY218" s="188" t="s">
        <v>199</v>
      </c>
    </row>
    <row r="219" spans="1:65" s="12" customFormat="1" ht="22.8" customHeight="1">
      <c r="B219" s="136"/>
      <c r="D219" s="137" t="s">
        <v>80</v>
      </c>
      <c r="E219" s="147" t="s">
        <v>90</v>
      </c>
      <c r="F219" s="147" t="s">
        <v>1566</v>
      </c>
      <c r="I219" s="139"/>
      <c r="J219" s="148">
        <f>BK219</f>
        <v>0</v>
      </c>
      <c r="L219" s="136"/>
      <c r="M219" s="141"/>
      <c r="N219" s="142"/>
      <c r="O219" s="142"/>
      <c r="P219" s="143">
        <f>SUM(P220:P270)</f>
        <v>0</v>
      </c>
      <c r="Q219" s="142"/>
      <c r="R219" s="143">
        <f>SUM(R220:R270)</f>
        <v>48.182051819999991</v>
      </c>
      <c r="S219" s="142"/>
      <c r="T219" s="144">
        <f>SUM(T220:T270)</f>
        <v>0</v>
      </c>
      <c r="AR219" s="137" t="s">
        <v>88</v>
      </c>
      <c r="AT219" s="145" t="s">
        <v>80</v>
      </c>
      <c r="AU219" s="145" t="s">
        <v>88</v>
      </c>
      <c r="AY219" s="137" t="s">
        <v>199</v>
      </c>
      <c r="BK219" s="146">
        <f>SUM(BK220:BK270)</f>
        <v>0</v>
      </c>
    </row>
    <row r="220" spans="1:65" s="2" customFormat="1" ht="24.15" customHeight="1">
      <c r="A220" s="33"/>
      <c r="B220" s="149"/>
      <c r="C220" s="150" t="s">
        <v>252</v>
      </c>
      <c r="D220" s="150" t="s">
        <v>202</v>
      </c>
      <c r="E220" s="151" t="s">
        <v>1567</v>
      </c>
      <c r="F220" s="152" t="s">
        <v>1568</v>
      </c>
      <c r="G220" s="153" t="s">
        <v>383</v>
      </c>
      <c r="H220" s="154">
        <v>7.9569999999999999</v>
      </c>
      <c r="I220" s="155"/>
      <c r="J220" s="156">
        <f>ROUND(I220*H220,2)</f>
        <v>0</v>
      </c>
      <c r="K220" s="152" t="s">
        <v>333</v>
      </c>
      <c r="L220" s="34"/>
      <c r="M220" s="157" t="s">
        <v>1</v>
      </c>
      <c r="N220" s="158" t="s">
        <v>46</v>
      </c>
      <c r="O220" s="59"/>
      <c r="P220" s="159">
        <f>O220*H220</f>
        <v>0</v>
      </c>
      <c r="Q220" s="159">
        <v>2.16</v>
      </c>
      <c r="R220" s="159">
        <f>Q220*H220</f>
        <v>17.18712</v>
      </c>
      <c r="S220" s="159">
        <v>0</v>
      </c>
      <c r="T220" s="160">
        <f>S220*H220</f>
        <v>0</v>
      </c>
      <c r="U220" s="33"/>
      <c r="V220" s="33"/>
      <c r="W220" s="33"/>
      <c r="X220" s="33"/>
      <c r="Y220" s="33"/>
      <c r="Z220" s="33"/>
      <c r="AA220" s="33"/>
      <c r="AB220" s="33"/>
      <c r="AC220" s="33"/>
      <c r="AD220" s="33"/>
      <c r="AE220" s="33"/>
      <c r="AR220" s="161" t="s">
        <v>198</v>
      </c>
      <c r="AT220" s="161" t="s">
        <v>202</v>
      </c>
      <c r="AU220" s="161" t="s">
        <v>90</v>
      </c>
      <c r="AY220" s="18" t="s">
        <v>199</v>
      </c>
      <c r="BE220" s="162">
        <f>IF(N220="základní",J220,0)</f>
        <v>0</v>
      </c>
      <c r="BF220" s="162">
        <f>IF(N220="snížená",J220,0)</f>
        <v>0</v>
      </c>
      <c r="BG220" s="162">
        <f>IF(N220="zákl. přenesená",J220,0)</f>
        <v>0</v>
      </c>
      <c r="BH220" s="162">
        <f>IF(N220="sníž. přenesená",J220,0)</f>
        <v>0</v>
      </c>
      <c r="BI220" s="162">
        <f>IF(N220="nulová",J220,0)</f>
        <v>0</v>
      </c>
      <c r="BJ220" s="18" t="s">
        <v>88</v>
      </c>
      <c r="BK220" s="162">
        <f>ROUND(I220*H220,2)</f>
        <v>0</v>
      </c>
      <c r="BL220" s="18" t="s">
        <v>198</v>
      </c>
      <c r="BM220" s="161" t="s">
        <v>1569</v>
      </c>
    </row>
    <row r="221" spans="1:65" s="2" customFormat="1" ht="19.2">
      <c r="A221" s="33"/>
      <c r="B221" s="34"/>
      <c r="C221" s="33"/>
      <c r="D221" s="163" t="s">
        <v>207</v>
      </c>
      <c r="E221" s="33"/>
      <c r="F221" s="164" t="s">
        <v>1570</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207</v>
      </c>
      <c r="AU221" s="18" t="s">
        <v>90</v>
      </c>
    </row>
    <row r="222" spans="1:65" s="13" customFormat="1" ht="10.199999999999999">
      <c r="B222" s="172"/>
      <c r="D222" s="163" t="s">
        <v>336</v>
      </c>
      <c r="E222" s="173" t="s">
        <v>1</v>
      </c>
      <c r="F222" s="174" t="s">
        <v>1103</v>
      </c>
      <c r="H222" s="173" t="s">
        <v>1</v>
      </c>
      <c r="I222" s="175"/>
      <c r="L222" s="172"/>
      <c r="M222" s="176"/>
      <c r="N222" s="177"/>
      <c r="O222" s="177"/>
      <c r="P222" s="177"/>
      <c r="Q222" s="177"/>
      <c r="R222" s="177"/>
      <c r="S222" s="177"/>
      <c r="T222" s="178"/>
      <c r="AT222" s="173" t="s">
        <v>336</v>
      </c>
      <c r="AU222" s="173" t="s">
        <v>90</v>
      </c>
      <c r="AV222" s="13" t="s">
        <v>88</v>
      </c>
      <c r="AW222" s="13" t="s">
        <v>36</v>
      </c>
      <c r="AX222" s="13" t="s">
        <v>81</v>
      </c>
      <c r="AY222" s="173" t="s">
        <v>199</v>
      </c>
    </row>
    <row r="223" spans="1:65" s="13" customFormat="1" ht="10.199999999999999">
      <c r="B223" s="172"/>
      <c r="D223" s="163" t="s">
        <v>336</v>
      </c>
      <c r="E223" s="173" t="s">
        <v>1</v>
      </c>
      <c r="F223" s="174" t="s">
        <v>579</v>
      </c>
      <c r="H223" s="173" t="s">
        <v>1</v>
      </c>
      <c r="I223" s="175"/>
      <c r="L223" s="172"/>
      <c r="M223" s="176"/>
      <c r="N223" s="177"/>
      <c r="O223" s="177"/>
      <c r="P223" s="177"/>
      <c r="Q223" s="177"/>
      <c r="R223" s="177"/>
      <c r="S223" s="177"/>
      <c r="T223" s="178"/>
      <c r="AT223" s="173" t="s">
        <v>336</v>
      </c>
      <c r="AU223" s="173" t="s">
        <v>90</v>
      </c>
      <c r="AV223" s="13" t="s">
        <v>88</v>
      </c>
      <c r="AW223" s="13" t="s">
        <v>36</v>
      </c>
      <c r="AX223" s="13" t="s">
        <v>81</v>
      </c>
      <c r="AY223" s="173" t="s">
        <v>199</v>
      </c>
    </row>
    <row r="224" spans="1:65" s="14" customFormat="1" ht="10.199999999999999">
      <c r="B224" s="179"/>
      <c r="D224" s="163" t="s">
        <v>336</v>
      </c>
      <c r="E224" s="180" t="s">
        <v>1</v>
      </c>
      <c r="F224" s="181" t="s">
        <v>606</v>
      </c>
      <c r="H224" s="182">
        <v>2.1419999999999999</v>
      </c>
      <c r="I224" s="183"/>
      <c r="L224" s="179"/>
      <c r="M224" s="184"/>
      <c r="N224" s="185"/>
      <c r="O224" s="185"/>
      <c r="P224" s="185"/>
      <c r="Q224" s="185"/>
      <c r="R224" s="185"/>
      <c r="S224" s="185"/>
      <c r="T224" s="186"/>
      <c r="AT224" s="180" t="s">
        <v>336</v>
      </c>
      <c r="AU224" s="180" t="s">
        <v>90</v>
      </c>
      <c r="AV224" s="14" t="s">
        <v>90</v>
      </c>
      <c r="AW224" s="14" t="s">
        <v>36</v>
      </c>
      <c r="AX224" s="14" t="s">
        <v>81</v>
      </c>
      <c r="AY224" s="180" t="s">
        <v>199</v>
      </c>
    </row>
    <row r="225" spans="1:65" s="13" customFormat="1" ht="10.199999999999999">
      <c r="B225" s="172"/>
      <c r="D225" s="163" t="s">
        <v>336</v>
      </c>
      <c r="E225" s="173" t="s">
        <v>1</v>
      </c>
      <c r="F225" s="174" t="s">
        <v>581</v>
      </c>
      <c r="H225" s="173" t="s">
        <v>1</v>
      </c>
      <c r="I225" s="175"/>
      <c r="L225" s="172"/>
      <c r="M225" s="176"/>
      <c r="N225" s="177"/>
      <c r="O225" s="177"/>
      <c r="P225" s="177"/>
      <c r="Q225" s="177"/>
      <c r="R225" s="177"/>
      <c r="S225" s="177"/>
      <c r="T225" s="178"/>
      <c r="AT225" s="173" t="s">
        <v>336</v>
      </c>
      <c r="AU225" s="173" t="s">
        <v>90</v>
      </c>
      <c r="AV225" s="13" t="s">
        <v>88</v>
      </c>
      <c r="AW225" s="13" t="s">
        <v>36</v>
      </c>
      <c r="AX225" s="13" t="s">
        <v>81</v>
      </c>
      <c r="AY225" s="173" t="s">
        <v>199</v>
      </c>
    </row>
    <row r="226" spans="1:65" s="14" customFormat="1" ht="10.199999999999999">
      <c r="B226" s="179"/>
      <c r="D226" s="163" t="s">
        <v>336</v>
      </c>
      <c r="E226" s="180" t="s">
        <v>1</v>
      </c>
      <c r="F226" s="181" t="s">
        <v>606</v>
      </c>
      <c r="H226" s="182">
        <v>2.1419999999999999</v>
      </c>
      <c r="I226" s="183"/>
      <c r="L226" s="179"/>
      <c r="M226" s="184"/>
      <c r="N226" s="185"/>
      <c r="O226" s="185"/>
      <c r="P226" s="185"/>
      <c r="Q226" s="185"/>
      <c r="R226" s="185"/>
      <c r="S226" s="185"/>
      <c r="T226" s="186"/>
      <c r="AT226" s="180" t="s">
        <v>336</v>
      </c>
      <c r="AU226" s="180" t="s">
        <v>90</v>
      </c>
      <c r="AV226" s="14" t="s">
        <v>90</v>
      </c>
      <c r="AW226" s="14" t="s">
        <v>36</v>
      </c>
      <c r="AX226" s="14" t="s">
        <v>81</v>
      </c>
      <c r="AY226" s="180" t="s">
        <v>199</v>
      </c>
    </row>
    <row r="227" spans="1:65" s="13" customFormat="1" ht="10.199999999999999">
      <c r="B227" s="172"/>
      <c r="D227" s="163" t="s">
        <v>336</v>
      </c>
      <c r="E227" s="173" t="s">
        <v>1</v>
      </c>
      <c r="F227" s="174" t="s">
        <v>476</v>
      </c>
      <c r="H227" s="173" t="s">
        <v>1</v>
      </c>
      <c r="I227" s="175"/>
      <c r="L227" s="172"/>
      <c r="M227" s="176"/>
      <c r="N227" s="177"/>
      <c r="O227" s="177"/>
      <c r="P227" s="177"/>
      <c r="Q227" s="177"/>
      <c r="R227" s="177"/>
      <c r="S227" s="177"/>
      <c r="T227" s="178"/>
      <c r="AT227" s="173" t="s">
        <v>336</v>
      </c>
      <c r="AU227" s="173" t="s">
        <v>90</v>
      </c>
      <c r="AV227" s="13" t="s">
        <v>88</v>
      </c>
      <c r="AW227" s="13" t="s">
        <v>36</v>
      </c>
      <c r="AX227" s="13" t="s">
        <v>81</v>
      </c>
      <c r="AY227" s="173" t="s">
        <v>199</v>
      </c>
    </row>
    <row r="228" spans="1:65" s="14" customFormat="1" ht="10.199999999999999">
      <c r="B228" s="179"/>
      <c r="D228" s="163" t="s">
        <v>336</v>
      </c>
      <c r="E228" s="180" t="s">
        <v>1</v>
      </c>
      <c r="F228" s="181" t="s">
        <v>607</v>
      </c>
      <c r="H228" s="182">
        <v>1.1479999999999999</v>
      </c>
      <c r="I228" s="183"/>
      <c r="L228" s="179"/>
      <c r="M228" s="184"/>
      <c r="N228" s="185"/>
      <c r="O228" s="185"/>
      <c r="P228" s="185"/>
      <c r="Q228" s="185"/>
      <c r="R228" s="185"/>
      <c r="S228" s="185"/>
      <c r="T228" s="186"/>
      <c r="AT228" s="180" t="s">
        <v>336</v>
      </c>
      <c r="AU228" s="180" t="s">
        <v>90</v>
      </c>
      <c r="AV228" s="14" t="s">
        <v>90</v>
      </c>
      <c r="AW228" s="14" t="s">
        <v>36</v>
      </c>
      <c r="AX228" s="14" t="s">
        <v>81</v>
      </c>
      <c r="AY228" s="180" t="s">
        <v>199</v>
      </c>
    </row>
    <row r="229" spans="1:65" s="13" customFormat="1" ht="10.199999999999999">
      <c r="B229" s="172"/>
      <c r="D229" s="163" t="s">
        <v>336</v>
      </c>
      <c r="E229" s="173" t="s">
        <v>1</v>
      </c>
      <c r="F229" s="174" t="s">
        <v>583</v>
      </c>
      <c r="H229" s="173" t="s">
        <v>1</v>
      </c>
      <c r="I229" s="175"/>
      <c r="L229" s="172"/>
      <c r="M229" s="176"/>
      <c r="N229" s="177"/>
      <c r="O229" s="177"/>
      <c r="P229" s="177"/>
      <c r="Q229" s="177"/>
      <c r="R229" s="177"/>
      <c r="S229" s="177"/>
      <c r="T229" s="178"/>
      <c r="AT229" s="173" t="s">
        <v>336</v>
      </c>
      <c r="AU229" s="173" t="s">
        <v>90</v>
      </c>
      <c r="AV229" s="13" t="s">
        <v>88</v>
      </c>
      <c r="AW229" s="13" t="s">
        <v>36</v>
      </c>
      <c r="AX229" s="13" t="s">
        <v>81</v>
      </c>
      <c r="AY229" s="173" t="s">
        <v>199</v>
      </c>
    </row>
    <row r="230" spans="1:65" s="14" customFormat="1" ht="10.199999999999999">
      <c r="B230" s="179"/>
      <c r="D230" s="163" t="s">
        <v>336</v>
      </c>
      <c r="E230" s="180" t="s">
        <v>1</v>
      </c>
      <c r="F230" s="181" t="s">
        <v>608</v>
      </c>
      <c r="H230" s="182">
        <v>2.5249999999999999</v>
      </c>
      <c r="I230" s="183"/>
      <c r="L230" s="179"/>
      <c r="M230" s="184"/>
      <c r="N230" s="185"/>
      <c r="O230" s="185"/>
      <c r="P230" s="185"/>
      <c r="Q230" s="185"/>
      <c r="R230" s="185"/>
      <c r="S230" s="185"/>
      <c r="T230" s="186"/>
      <c r="AT230" s="180" t="s">
        <v>336</v>
      </c>
      <c r="AU230" s="180" t="s">
        <v>90</v>
      </c>
      <c r="AV230" s="14" t="s">
        <v>90</v>
      </c>
      <c r="AW230" s="14" t="s">
        <v>36</v>
      </c>
      <c r="AX230" s="14" t="s">
        <v>81</v>
      </c>
      <c r="AY230" s="180" t="s">
        <v>199</v>
      </c>
    </row>
    <row r="231" spans="1:65" s="15" customFormat="1" ht="10.199999999999999">
      <c r="B231" s="187"/>
      <c r="D231" s="163" t="s">
        <v>336</v>
      </c>
      <c r="E231" s="188" t="s">
        <v>1</v>
      </c>
      <c r="F231" s="189" t="s">
        <v>339</v>
      </c>
      <c r="H231" s="190">
        <v>7.9569999999999999</v>
      </c>
      <c r="I231" s="191"/>
      <c r="L231" s="187"/>
      <c r="M231" s="192"/>
      <c r="N231" s="193"/>
      <c r="O231" s="193"/>
      <c r="P231" s="193"/>
      <c r="Q231" s="193"/>
      <c r="R231" s="193"/>
      <c r="S231" s="193"/>
      <c r="T231" s="194"/>
      <c r="AT231" s="188" t="s">
        <v>336</v>
      </c>
      <c r="AU231" s="188" t="s">
        <v>90</v>
      </c>
      <c r="AV231" s="15" t="s">
        <v>198</v>
      </c>
      <c r="AW231" s="15" t="s">
        <v>36</v>
      </c>
      <c r="AX231" s="15" t="s">
        <v>88</v>
      </c>
      <c r="AY231" s="188" t="s">
        <v>199</v>
      </c>
    </row>
    <row r="232" spans="1:65" s="2" customFormat="1" ht="24.15" customHeight="1">
      <c r="A232" s="33"/>
      <c r="B232" s="149"/>
      <c r="C232" s="150" t="s">
        <v>257</v>
      </c>
      <c r="D232" s="150" t="s">
        <v>202</v>
      </c>
      <c r="E232" s="151" t="s">
        <v>1571</v>
      </c>
      <c r="F232" s="152" t="s">
        <v>1572</v>
      </c>
      <c r="G232" s="153" t="s">
        <v>383</v>
      </c>
      <c r="H232" s="154">
        <v>7.9569999999999999</v>
      </c>
      <c r="I232" s="155"/>
      <c r="J232" s="156">
        <f>ROUND(I232*H232,2)</f>
        <v>0</v>
      </c>
      <c r="K232" s="152" t="s">
        <v>333</v>
      </c>
      <c r="L232" s="34"/>
      <c r="M232" s="157" t="s">
        <v>1</v>
      </c>
      <c r="N232" s="158" t="s">
        <v>46</v>
      </c>
      <c r="O232" s="59"/>
      <c r="P232" s="159">
        <f>O232*H232</f>
        <v>0</v>
      </c>
      <c r="Q232" s="159">
        <v>2.45329</v>
      </c>
      <c r="R232" s="159">
        <f>Q232*H232</f>
        <v>19.520828529999999</v>
      </c>
      <c r="S232" s="159">
        <v>0</v>
      </c>
      <c r="T232" s="160">
        <f>S232*H232</f>
        <v>0</v>
      </c>
      <c r="U232" s="33"/>
      <c r="V232" s="33"/>
      <c r="W232" s="33"/>
      <c r="X232" s="33"/>
      <c r="Y232" s="33"/>
      <c r="Z232" s="33"/>
      <c r="AA232" s="33"/>
      <c r="AB232" s="33"/>
      <c r="AC232" s="33"/>
      <c r="AD232" s="33"/>
      <c r="AE232" s="33"/>
      <c r="AR232" s="161" t="s">
        <v>198</v>
      </c>
      <c r="AT232" s="161" t="s">
        <v>202</v>
      </c>
      <c r="AU232" s="161" t="s">
        <v>90</v>
      </c>
      <c r="AY232" s="18" t="s">
        <v>199</v>
      </c>
      <c r="BE232" s="162">
        <f>IF(N232="základní",J232,0)</f>
        <v>0</v>
      </c>
      <c r="BF232" s="162">
        <f>IF(N232="snížená",J232,0)</f>
        <v>0</v>
      </c>
      <c r="BG232" s="162">
        <f>IF(N232="zákl. přenesená",J232,0)</f>
        <v>0</v>
      </c>
      <c r="BH232" s="162">
        <f>IF(N232="sníž. přenesená",J232,0)</f>
        <v>0</v>
      </c>
      <c r="BI232" s="162">
        <f>IF(N232="nulová",J232,0)</f>
        <v>0</v>
      </c>
      <c r="BJ232" s="18" t="s">
        <v>88</v>
      </c>
      <c r="BK232" s="162">
        <f>ROUND(I232*H232,2)</f>
        <v>0</v>
      </c>
      <c r="BL232" s="18" t="s">
        <v>198</v>
      </c>
      <c r="BM232" s="161" t="s">
        <v>1573</v>
      </c>
    </row>
    <row r="233" spans="1:65" s="2" customFormat="1" ht="19.2">
      <c r="A233" s="33"/>
      <c r="B233" s="34"/>
      <c r="C233" s="33"/>
      <c r="D233" s="163" t="s">
        <v>207</v>
      </c>
      <c r="E233" s="33"/>
      <c r="F233" s="164" t="s">
        <v>1574</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207</v>
      </c>
      <c r="AU233" s="18" t="s">
        <v>90</v>
      </c>
    </row>
    <row r="234" spans="1:65" s="13" customFormat="1" ht="10.199999999999999">
      <c r="B234" s="172"/>
      <c r="D234" s="163" t="s">
        <v>336</v>
      </c>
      <c r="E234" s="173" t="s">
        <v>1</v>
      </c>
      <c r="F234" s="174" t="s">
        <v>1103</v>
      </c>
      <c r="H234" s="173" t="s">
        <v>1</v>
      </c>
      <c r="I234" s="175"/>
      <c r="L234" s="172"/>
      <c r="M234" s="176"/>
      <c r="N234" s="177"/>
      <c r="O234" s="177"/>
      <c r="P234" s="177"/>
      <c r="Q234" s="177"/>
      <c r="R234" s="177"/>
      <c r="S234" s="177"/>
      <c r="T234" s="178"/>
      <c r="AT234" s="173" t="s">
        <v>336</v>
      </c>
      <c r="AU234" s="173" t="s">
        <v>90</v>
      </c>
      <c r="AV234" s="13" t="s">
        <v>88</v>
      </c>
      <c r="AW234" s="13" t="s">
        <v>36</v>
      </c>
      <c r="AX234" s="13" t="s">
        <v>81</v>
      </c>
      <c r="AY234" s="173" t="s">
        <v>199</v>
      </c>
    </row>
    <row r="235" spans="1:65" s="13" customFormat="1" ht="10.199999999999999">
      <c r="B235" s="172"/>
      <c r="D235" s="163" t="s">
        <v>336</v>
      </c>
      <c r="E235" s="173" t="s">
        <v>1</v>
      </c>
      <c r="F235" s="174" t="s">
        <v>579</v>
      </c>
      <c r="H235" s="173" t="s">
        <v>1</v>
      </c>
      <c r="I235" s="175"/>
      <c r="L235" s="172"/>
      <c r="M235" s="176"/>
      <c r="N235" s="177"/>
      <c r="O235" s="177"/>
      <c r="P235" s="177"/>
      <c r="Q235" s="177"/>
      <c r="R235" s="177"/>
      <c r="S235" s="177"/>
      <c r="T235" s="178"/>
      <c r="AT235" s="173" t="s">
        <v>336</v>
      </c>
      <c r="AU235" s="173" t="s">
        <v>90</v>
      </c>
      <c r="AV235" s="13" t="s">
        <v>88</v>
      </c>
      <c r="AW235" s="13" t="s">
        <v>36</v>
      </c>
      <c r="AX235" s="13" t="s">
        <v>81</v>
      </c>
      <c r="AY235" s="173" t="s">
        <v>199</v>
      </c>
    </row>
    <row r="236" spans="1:65" s="14" customFormat="1" ht="10.199999999999999">
      <c r="B236" s="179"/>
      <c r="D236" s="163" t="s">
        <v>336</v>
      </c>
      <c r="E236" s="180" t="s">
        <v>1</v>
      </c>
      <c r="F236" s="181" t="s">
        <v>606</v>
      </c>
      <c r="H236" s="182">
        <v>2.1419999999999999</v>
      </c>
      <c r="I236" s="183"/>
      <c r="L236" s="179"/>
      <c r="M236" s="184"/>
      <c r="N236" s="185"/>
      <c r="O236" s="185"/>
      <c r="P236" s="185"/>
      <c r="Q236" s="185"/>
      <c r="R236" s="185"/>
      <c r="S236" s="185"/>
      <c r="T236" s="186"/>
      <c r="AT236" s="180" t="s">
        <v>336</v>
      </c>
      <c r="AU236" s="180" t="s">
        <v>90</v>
      </c>
      <c r="AV236" s="14" t="s">
        <v>90</v>
      </c>
      <c r="AW236" s="14" t="s">
        <v>36</v>
      </c>
      <c r="AX236" s="14" t="s">
        <v>81</v>
      </c>
      <c r="AY236" s="180" t="s">
        <v>199</v>
      </c>
    </row>
    <row r="237" spans="1:65" s="13" customFormat="1" ht="10.199999999999999">
      <c r="B237" s="172"/>
      <c r="D237" s="163" t="s">
        <v>336</v>
      </c>
      <c r="E237" s="173" t="s">
        <v>1</v>
      </c>
      <c r="F237" s="174" t="s">
        <v>581</v>
      </c>
      <c r="H237" s="173" t="s">
        <v>1</v>
      </c>
      <c r="I237" s="175"/>
      <c r="L237" s="172"/>
      <c r="M237" s="176"/>
      <c r="N237" s="177"/>
      <c r="O237" s="177"/>
      <c r="P237" s="177"/>
      <c r="Q237" s="177"/>
      <c r="R237" s="177"/>
      <c r="S237" s="177"/>
      <c r="T237" s="178"/>
      <c r="AT237" s="173" t="s">
        <v>336</v>
      </c>
      <c r="AU237" s="173" t="s">
        <v>90</v>
      </c>
      <c r="AV237" s="13" t="s">
        <v>88</v>
      </c>
      <c r="AW237" s="13" t="s">
        <v>36</v>
      </c>
      <c r="AX237" s="13" t="s">
        <v>81</v>
      </c>
      <c r="AY237" s="173" t="s">
        <v>199</v>
      </c>
    </row>
    <row r="238" spans="1:65" s="14" customFormat="1" ht="10.199999999999999">
      <c r="B238" s="179"/>
      <c r="D238" s="163" t="s">
        <v>336</v>
      </c>
      <c r="E238" s="180" t="s">
        <v>1</v>
      </c>
      <c r="F238" s="181" t="s">
        <v>606</v>
      </c>
      <c r="H238" s="182">
        <v>2.1419999999999999</v>
      </c>
      <c r="I238" s="183"/>
      <c r="L238" s="179"/>
      <c r="M238" s="184"/>
      <c r="N238" s="185"/>
      <c r="O238" s="185"/>
      <c r="P238" s="185"/>
      <c r="Q238" s="185"/>
      <c r="R238" s="185"/>
      <c r="S238" s="185"/>
      <c r="T238" s="186"/>
      <c r="AT238" s="180" t="s">
        <v>336</v>
      </c>
      <c r="AU238" s="180" t="s">
        <v>90</v>
      </c>
      <c r="AV238" s="14" t="s">
        <v>90</v>
      </c>
      <c r="AW238" s="14" t="s">
        <v>36</v>
      </c>
      <c r="AX238" s="14" t="s">
        <v>81</v>
      </c>
      <c r="AY238" s="180" t="s">
        <v>199</v>
      </c>
    </row>
    <row r="239" spans="1:65" s="13" customFormat="1" ht="10.199999999999999">
      <c r="B239" s="172"/>
      <c r="D239" s="163" t="s">
        <v>336</v>
      </c>
      <c r="E239" s="173" t="s">
        <v>1</v>
      </c>
      <c r="F239" s="174" t="s">
        <v>476</v>
      </c>
      <c r="H239" s="173" t="s">
        <v>1</v>
      </c>
      <c r="I239" s="175"/>
      <c r="L239" s="172"/>
      <c r="M239" s="176"/>
      <c r="N239" s="177"/>
      <c r="O239" s="177"/>
      <c r="P239" s="177"/>
      <c r="Q239" s="177"/>
      <c r="R239" s="177"/>
      <c r="S239" s="177"/>
      <c r="T239" s="178"/>
      <c r="AT239" s="173" t="s">
        <v>336</v>
      </c>
      <c r="AU239" s="173" t="s">
        <v>90</v>
      </c>
      <c r="AV239" s="13" t="s">
        <v>88</v>
      </c>
      <c r="AW239" s="13" t="s">
        <v>36</v>
      </c>
      <c r="AX239" s="13" t="s">
        <v>81</v>
      </c>
      <c r="AY239" s="173" t="s">
        <v>199</v>
      </c>
    </row>
    <row r="240" spans="1:65" s="14" customFormat="1" ht="10.199999999999999">
      <c r="B240" s="179"/>
      <c r="D240" s="163" t="s">
        <v>336</v>
      </c>
      <c r="E240" s="180" t="s">
        <v>1</v>
      </c>
      <c r="F240" s="181" t="s">
        <v>607</v>
      </c>
      <c r="H240" s="182">
        <v>1.1479999999999999</v>
      </c>
      <c r="I240" s="183"/>
      <c r="L240" s="179"/>
      <c r="M240" s="184"/>
      <c r="N240" s="185"/>
      <c r="O240" s="185"/>
      <c r="P240" s="185"/>
      <c r="Q240" s="185"/>
      <c r="R240" s="185"/>
      <c r="S240" s="185"/>
      <c r="T240" s="186"/>
      <c r="AT240" s="180" t="s">
        <v>336</v>
      </c>
      <c r="AU240" s="180" t="s">
        <v>90</v>
      </c>
      <c r="AV240" s="14" t="s">
        <v>90</v>
      </c>
      <c r="AW240" s="14" t="s">
        <v>36</v>
      </c>
      <c r="AX240" s="14" t="s">
        <v>81</v>
      </c>
      <c r="AY240" s="180" t="s">
        <v>199</v>
      </c>
    </row>
    <row r="241" spans="1:65" s="13" customFormat="1" ht="10.199999999999999">
      <c r="B241" s="172"/>
      <c r="D241" s="163" t="s">
        <v>336</v>
      </c>
      <c r="E241" s="173" t="s">
        <v>1</v>
      </c>
      <c r="F241" s="174" t="s">
        <v>583</v>
      </c>
      <c r="H241" s="173" t="s">
        <v>1</v>
      </c>
      <c r="I241" s="175"/>
      <c r="L241" s="172"/>
      <c r="M241" s="176"/>
      <c r="N241" s="177"/>
      <c r="O241" s="177"/>
      <c r="P241" s="177"/>
      <c r="Q241" s="177"/>
      <c r="R241" s="177"/>
      <c r="S241" s="177"/>
      <c r="T241" s="178"/>
      <c r="AT241" s="173" t="s">
        <v>336</v>
      </c>
      <c r="AU241" s="173" t="s">
        <v>90</v>
      </c>
      <c r="AV241" s="13" t="s">
        <v>88</v>
      </c>
      <c r="AW241" s="13" t="s">
        <v>36</v>
      </c>
      <c r="AX241" s="13" t="s">
        <v>81</v>
      </c>
      <c r="AY241" s="173" t="s">
        <v>199</v>
      </c>
    </row>
    <row r="242" spans="1:65" s="14" customFormat="1" ht="10.199999999999999">
      <c r="B242" s="179"/>
      <c r="D242" s="163" t="s">
        <v>336</v>
      </c>
      <c r="E242" s="180" t="s">
        <v>1</v>
      </c>
      <c r="F242" s="181" t="s">
        <v>608</v>
      </c>
      <c r="H242" s="182">
        <v>2.5249999999999999</v>
      </c>
      <c r="I242" s="183"/>
      <c r="L242" s="179"/>
      <c r="M242" s="184"/>
      <c r="N242" s="185"/>
      <c r="O242" s="185"/>
      <c r="P242" s="185"/>
      <c r="Q242" s="185"/>
      <c r="R242" s="185"/>
      <c r="S242" s="185"/>
      <c r="T242" s="186"/>
      <c r="AT242" s="180" t="s">
        <v>336</v>
      </c>
      <c r="AU242" s="180" t="s">
        <v>90</v>
      </c>
      <c r="AV242" s="14" t="s">
        <v>90</v>
      </c>
      <c r="AW242" s="14" t="s">
        <v>36</v>
      </c>
      <c r="AX242" s="14" t="s">
        <v>81</v>
      </c>
      <c r="AY242" s="180" t="s">
        <v>199</v>
      </c>
    </row>
    <row r="243" spans="1:65" s="15" customFormat="1" ht="10.199999999999999">
      <c r="B243" s="187"/>
      <c r="D243" s="163" t="s">
        <v>336</v>
      </c>
      <c r="E243" s="188" t="s">
        <v>1</v>
      </c>
      <c r="F243" s="189" t="s">
        <v>339</v>
      </c>
      <c r="H243" s="190">
        <v>7.9569999999999999</v>
      </c>
      <c r="I243" s="191"/>
      <c r="L243" s="187"/>
      <c r="M243" s="192"/>
      <c r="N243" s="193"/>
      <c r="O243" s="193"/>
      <c r="P243" s="193"/>
      <c r="Q243" s="193"/>
      <c r="R243" s="193"/>
      <c r="S243" s="193"/>
      <c r="T243" s="194"/>
      <c r="AT243" s="188" t="s">
        <v>336</v>
      </c>
      <c r="AU243" s="188" t="s">
        <v>90</v>
      </c>
      <c r="AV243" s="15" t="s">
        <v>198</v>
      </c>
      <c r="AW243" s="15" t="s">
        <v>36</v>
      </c>
      <c r="AX243" s="15" t="s">
        <v>88</v>
      </c>
      <c r="AY243" s="188" t="s">
        <v>199</v>
      </c>
    </row>
    <row r="244" spans="1:65" s="2" customFormat="1" ht="16.5" customHeight="1">
      <c r="A244" s="33"/>
      <c r="B244" s="149"/>
      <c r="C244" s="150" t="s">
        <v>262</v>
      </c>
      <c r="D244" s="150" t="s">
        <v>202</v>
      </c>
      <c r="E244" s="151" t="s">
        <v>1575</v>
      </c>
      <c r="F244" s="152" t="s">
        <v>1576</v>
      </c>
      <c r="G244" s="153" t="s">
        <v>396</v>
      </c>
      <c r="H244" s="154">
        <v>0.54200000000000004</v>
      </c>
      <c r="I244" s="155"/>
      <c r="J244" s="156">
        <f>ROUND(I244*H244,2)</f>
        <v>0</v>
      </c>
      <c r="K244" s="152" t="s">
        <v>333</v>
      </c>
      <c r="L244" s="34"/>
      <c r="M244" s="157" t="s">
        <v>1</v>
      </c>
      <c r="N244" s="158" t="s">
        <v>46</v>
      </c>
      <c r="O244" s="59"/>
      <c r="P244" s="159">
        <f>O244*H244</f>
        <v>0</v>
      </c>
      <c r="Q244" s="159">
        <v>1.06277</v>
      </c>
      <c r="R244" s="159">
        <f>Q244*H244</f>
        <v>0.57602134000000005</v>
      </c>
      <c r="S244" s="159">
        <v>0</v>
      </c>
      <c r="T244" s="160">
        <f>S244*H244</f>
        <v>0</v>
      </c>
      <c r="U244" s="33"/>
      <c r="V244" s="33"/>
      <c r="W244" s="33"/>
      <c r="X244" s="33"/>
      <c r="Y244" s="33"/>
      <c r="Z244" s="33"/>
      <c r="AA244" s="33"/>
      <c r="AB244" s="33"/>
      <c r="AC244" s="33"/>
      <c r="AD244" s="33"/>
      <c r="AE244" s="33"/>
      <c r="AR244" s="161" t="s">
        <v>198</v>
      </c>
      <c r="AT244" s="161" t="s">
        <v>202</v>
      </c>
      <c r="AU244" s="161" t="s">
        <v>90</v>
      </c>
      <c r="AY244" s="18" t="s">
        <v>199</v>
      </c>
      <c r="BE244" s="162">
        <f>IF(N244="základní",J244,0)</f>
        <v>0</v>
      </c>
      <c r="BF244" s="162">
        <f>IF(N244="snížená",J244,0)</f>
        <v>0</v>
      </c>
      <c r="BG244" s="162">
        <f>IF(N244="zákl. přenesená",J244,0)</f>
        <v>0</v>
      </c>
      <c r="BH244" s="162">
        <f>IF(N244="sníž. přenesená",J244,0)</f>
        <v>0</v>
      </c>
      <c r="BI244" s="162">
        <f>IF(N244="nulová",J244,0)</f>
        <v>0</v>
      </c>
      <c r="BJ244" s="18" t="s">
        <v>88</v>
      </c>
      <c r="BK244" s="162">
        <f>ROUND(I244*H244,2)</f>
        <v>0</v>
      </c>
      <c r="BL244" s="18" t="s">
        <v>198</v>
      </c>
      <c r="BM244" s="161" t="s">
        <v>1577</v>
      </c>
    </row>
    <row r="245" spans="1:65" s="2" customFormat="1" ht="10.199999999999999">
      <c r="A245" s="33"/>
      <c r="B245" s="34"/>
      <c r="C245" s="33"/>
      <c r="D245" s="163" t="s">
        <v>207</v>
      </c>
      <c r="E245" s="33"/>
      <c r="F245" s="164" t="s">
        <v>1578</v>
      </c>
      <c r="G245" s="33"/>
      <c r="H245" s="33"/>
      <c r="I245" s="165"/>
      <c r="J245" s="33"/>
      <c r="K245" s="33"/>
      <c r="L245" s="34"/>
      <c r="M245" s="166"/>
      <c r="N245" s="167"/>
      <c r="O245" s="59"/>
      <c r="P245" s="59"/>
      <c r="Q245" s="59"/>
      <c r="R245" s="59"/>
      <c r="S245" s="59"/>
      <c r="T245" s="60"/>
      <c r="U245" s="33"/>
      <c r="V245" s="33"/>
      <c r="W245" s="33"/>
      <c r="X245" s="33"/>
      <c r="Y245" s="33"/>
      <c r="Z245" s="33"/>
      <c r="AA245" s="33"/>
      <c r="AB245" s="33"/>
      <c r="AC245" s="33"/>
      <c r="AD245" s="33"/>
      <c r="AE245" s="33"/>
      <c r="AT245" s="18" t="s">
        <v>207</v>
      </c>
      <c r="AU245" s="18" t="s">
        <v>90</v>
      </c>
    </row>
    <row r="246" spans="1:65" s="13" customFormat="1" ht="10.199999999999999">
      <c r="B246" s="172"/>
      <c r="D246" s="163" t="s">
        <v>336</v>
      </c>
      <c r="E246" s="173" t="s">
        <v>1</v>
      </c>
      <c r="F246" s="174" t="s">
        <v>1103</v>
      </c>
      <c r="H246" s="173" t="s">
        <v>1</v>
      </c>
      <c r="I246" s="175"/>
      <c r="L246" s="172"/>
      <c r="M246" s="176"/>
      <c r="N246" s="177"/>
      <c r="O246" s="177"/>
      <c r="P246" s="177"/>
      <c r="Q246" s="177"/>
      <c r="R246" s="177"/>
      <c r="S246" s="177"/>
      <c r="T246" s="178"/>
      <c r="AT246" s="173" t="s">
        <v>336</v>
      </c>
      <c r="AU246" s="173" t="s">
        <v>90</v>
      </c>
      <c r="AV246" s="13" t="s">
        <v>88</v>
      </c>
      <c r="AW246" s="13" t="s">
        <v>36</v>
      </c>
      <c r="AX246" s="13" t="s">
        <v>81</v>
      </c>
      <c r="AY246" s="173" t="s">
        <v>199</v>
      </c>
    </row>
    <row r="247" spans="1:65" s="13" customFormat="1" ht="10.199999999999999">
      <c r="B247" s="172"/>
      <c r="D247" s="163" t="s">
        <v>336</v>
      </c>
      <c r="E247" s="173" t="s">
        <v>1</v>
      </c>
      <c r="F247" s="174" t="s">
        <v>579</v>
      </c>
      <c r="H247" s="173" t="s">
        <v>1</v>
      </c>
      <c r="I247" s="175"/>
      <c r="L247" s="172"/>
      <c r="M247" s="176"/>
      <c r="N247" s="177"/>
      <c r="O247" s="177"/>
      <c r="P247" s="177"/>
      <c r="Q247" s="177"/>
      <c r="R247" s="177"/>
      <c r="S247" s="177"/>
      <c r="T247" s="178"/>
      <c r="AT247" s="173" t="s">
        <v>336</v>
      </c>
      <c r="AU247" s="173" t="s">
        <v>90</v>
      </c>
      <c r="AV247" s="13" t="s">
        <v>88</v>
      </c>
      <c r="AW247" s="13" t="s">
        <v>36</v>
      </c>
      <c r="AX247" s="13" t="s">
        <v>81</v>
      </c>
      <c r="AY247" s="173" t="s">
        <v>199</v>
      </c>
    </row>
    <row r="248" spans="1:65" s="14" customFormat="1" ht="10.199999999999999">
      <c r="B248" s="179"/>
      <c r="D248" s="163" t="s">
        <v>336</v>
      </c>
      <c r="E248" s="180" t="s">
        <v>1</v>
      </c>
      <c r="F248" s="181" t="s">
        <v>1579</v>
      </c>
      <c r="H248" s="182">
        <v>0.127</v>
      </c>
      <c r="I248" s="183"/>
      <c r="L248" s="179"/>
      <c r="M248" s="184"/>
      <c r="N248" s="185"/>
      <c r="O248" s="185"/>
      <c r="P248" s="185"/>
      <c r="Q248" s="185"/>
      <c r="R248" s="185"/>
      <c r="S248" s="185"/>
      <c r="T248" s="186"/>
      <c r="AT248" s="180" t="s">
        <v>336</v>
      </c>
      <c r="AU248" s="180" t="s">
        <v>90</v>
      </c>
      <c r="AV248" s="14" t="s">
        <v>90</v>
      </c>
      <c r="AW248" s="14" t="s">
        <v>36</v>
      </c>
      <c r="AX248" s="14" t="s">
        <v>81</v>
      </c>
      <c r="AY248" s="180" t="s">
        <v>199</v>
      </c>
    </row>
    <row r="249" spans="1:65" s="13" customFormat="1" ht="10.199999999999999">
      <c r="B249" s="172"/>
      <c r="D249" s="163" t="s">
        <v>336</v>
      </c>
      <c r="E249" s="173" t="s">
        <v>1</v>
      </c>
      <c r="F249" s="174" t="s">
        <v>581</v>
      </c>
      <c r="H249" s="173" t="s">
        <v>1</v>
      </c>
      <c r="I249" s="175"/>
      <c r="L249" s="172"/>
      <c r="M249" s="176"/>
      <c r="N249" s="177"/>
      <c r="O249" s="177"/>
      <c r="P249" s="177"/>
      <c r="Q249" s="177"/>
      <c r="R249" s="177"/>
      <c r="S249" s="177"/>
      <c r="T249" s="178"/>
      <c r="AT249" s="173" t="s">
        <v>336</v>
      </c>
      <c r="AU249" s="173" t="s">
        <v>90</v>
      </c>
      <c r="AV249" s="13" t="s">
        <v>88</v>
      </c>
      <c r="AW249" s="13" t="s">
        <v>36</v>
      </c>
      <c r="AX249" s="13" t="s">
        <v>81</v>
      </c>
      <c r="AY249" s="173" t="s">
        <v>199</v>
      </c>
    </row>
    <row r="250" spans="1:65" s="14" customFormat="1" ht="10.199999999999999">
      <c r="B250" s="179"/>
      <c r="D250" s="163" t="s">
        <v>336</v>
      </c>
      <c r="E250" s="180" t="s">
        <v>1</v>
      </c>
      <c r="F250" s="181" t="s">
        <v>1579</v>
      </c>
      <c r="H250" s="182">
        <v>0.127</v>
      </c>
      <c r="I250" s="183"/>
      <c r="L250" s="179"/>
      <c r="M250" s="184"/>
      <c r="N250" s="185"/>
      <c r="O250" s="185"/>
      <c r="P250" s="185"/>
      <c r="Q250" s="185"/>
      <c r="R250" s="185"/>
      <c r="S250" s="185"/>
      <c r="T250" s="186"/>
      <c r="AT250" s="180" t="s">
        <v>336</v>
      </c>
      <c r="AU250" s="180" t="s">
        <v>90</v>
      </c>
      <c r="AV250" s="14" t="s">
        <v>90</v>
      </c>
      <c r="AW250" s="14" t="s">
        <v>36</v>
      </c>
      <c r="AX250" s="14" t="s">
        <v>81</v>
      </c>
      <c r="AY250" s="180" t="s">
        <v>199</v>
      </c>
    </row>
    <row r="251" spans="1:65" s="13" customFormat="1" ht="10.199999999999999">
      <c r="B251" s="172"/>
      <c r="D251" s="163" t="s">
        <v>336</v>
      </c>
      <c r="E251" s="173" t="s">
        <v>1</v>
      </c>
      <c r="F251" s="174" t="s">
        <v>476</v>
      </c>
      <c r="H251" s="173" t="s">
        <v>1</v>
      </c>
      <c r="I251" s="175"/>
      <c r="L251" s="172"/>
      <c r="M251" s="176"/>
      <c r="N251" s="177"/>
      <c r="O251" s="177"/>
      <c r="P251" s="177"/>
      <c r="Q251" s="177"/>
      <c r="R251" s="177"/>
      <c r="S251" s="177"/>
      <c r="T251" s="178"/>
      <c r="AT251" s="173" t="s">
        <v>336</v>
      </c>
      <c r="AU251" s="173" t="s">
        <v>90</v>
      </c>
      <c r="AV251" s="13" t="s">
        <v>88</v>
      </c>
      <c r="AW251" s="13" t="s">
        <v>36</v>
      </c>
      <c r="AX251" s="13" t="s">
        <v>81</v>
      </c>
      <c r="AY251" s="173" t="s">
        <v>199</v>
      </c>
    </row>
    <row r="252" spans="1:65" s="14" customFormat="1" ht="10.199999999999999">
      <c r="B252" s="179"/>
      <c r="D252" s="163" t="s">
        <v>336</v>
      </c>
      <c r="E252" s="180" t="s">
        <v>1</v>
      </c>
      <c r="F252" s="181" t="s">
        <v>1580</v>
      </c>
      <c r="H252" s="182">
        <v>6.8000000000000005E-2</v>
      </c>
      <c r="I252" s="183"/>
      <c r="L252" s="179"/>
      <c r="M252" s="184"/>
      <c r="N252" s="185"/>
      <c r="O252" s="185"/>
      <c r="P252" s="185"/>
      <c r="Q252" s="185"/>
      <c r="R252" s="185"/>
      <c r="S252" s="185"/>
      <c r="T252" s="186"/>
      <c r="AT252" s="180" t="s">
        <v>336</v>
      </c>
      <c r="AU252" s="180" t="s">
        <v>90</v>
      </c>
      <c r="AV252" s="14" t="s">
        <v>90</v>
      </c>
      <c r="AW252" s="14" t="s">
        <v>36</v>
      </c>
      <c r="AX252" s="14" t="s">
        <v>81</v>
      </c>
      <c r="AY252" s="180" t="s">
        <v>199</v>
      </c>
    </row>
    <row r="253" spans="1:65" s="13" customFormat="1" ht="10.199999999999999">
      <c r="B253" s="172"/>
      <c r="D253" s="163" t="s">
        <v>336</v>
      </c>
      <c r="E253" s="173" t="s">
        <v>1</v>
      </c>
      <c r="F253" s="174" t="s">
        <v>583</v>
      </c>
      <c r="H253" s="173" t="s">
        <v>1</v>
      </c>
      <c r="I253" s="175"/>
      <c r="L253" s="172"/>
      <c r="M253" s="176"/>
      <c r="N253" s="177"/>
      <c r="O253" s="177"/>
      <c r="P253" s="177"/>
      <c r="Q253" s="177"/>
      <c r="R253" s="177"/>
      <c r="S253" s="177"/>
      <c r="T253" s="178"/>
      <c r="AT253" s="173" t="s">
        <v>336</v>
      </c>
      <c r="AU253" s="173" t="s">
        <v>90</v>
      </c>
      <c r="AV253" s="13" t="s">
        <v>88</v>
      </c>
      <c r="AW253" s="13" t="s">
        <v>36</v>
      </c>
      <c r="AX253" s="13" t="s">
        <v>81</v>
      </c>
      <c r="AY253" s="173" t="s">
        <v>199</v>
      </c>
    </row>
    <row r="254" spans="1:65" s="14" customFormat="1" ht="10.199999999999999">
      <c r="B254" s="179"/>
      <c r="D254" s="163" t="s">
        <v>336</v>
      </c>
      <c r="E254" s="180" t="s">
        <v>1</v>
      </c>
      <c r="F254" s="181" t="s">
        <v>1581</v>
      </c>
      <c r="H254" s="182">
        <v>0.14899999999999999</v>
      </c>
      <c r="I254" s="183"/>
      <c r="L254" s="179"/>
      <c r="M254" s="184"/>
      <c r="N254" s="185"/>
      <c r="O254" s="185"/>
      <c r="P254" s="185"/>
      <c r="Q254" s="185"/>
      <c r="R254" s="185"/>
      <c r="S254" s="185"/>
      <c r="T254" s="186"/>
      <c r="AT254" s="180" t="s">
        <v>336</v>
      </c>
      <c r="AU254" s="180" t="s">
        <v>90</v>
      </c>
      <c r="AV254" s="14" t="s">
        <v>90</v>
      </c>
      <c r="AW254" s="14" t="s">
        <v>36</v>
      </c>
      <c r="AX254" s="14" t="s">
        <v>81</v>
      </c>
      <c r="AY254" s="180" t="s">
        <v>199</v>
      </c>
    </row>
    <row r="255" spans="1:65" s="16" customFormat="1" ht="10.199999999999999">
      <c r="B255" s="205"/>
      <c r="D255" s="163" t="s">
        <v>336</v>
      </c>
      <c r="E255" s="206" t="s">
        <v>1</v>
      </c>
      <c r="F255" s="207" t="s">
        <v>1127</v>
      </c>
      <c r="H255" s="208">
        <v>0.47099999999999997</v>
      </c>
      <c r="I255" s="209"/>
      <c r="L255" s="205"/>
      <c r="M255" s="210"/>
      <c r="N255" s="211"/>
      <c r="O255" s="211"/>
      <c r="P255" s="211"/>
      <c r="Q255" s="211"/>
      <c r="R255" s="211"/>
      <c r="S255" s="211"/>
      <c r="T255" s="212"/>
      <c r="AT255" s="206" t="s">
        <v>336</v>
      </c>
      <c r="AU255" s="206" t="s">
        <v>90</v>
      </c>
      <c r="AV255" s="16" t="s">
        <v>213</v>
      </c>
      <c r="AW255" s="16" t="s">
        <v>36</v>
      </c>
      <c r="AX255" s="16" t="s">
        <v>81</v>
      </c>
      <c r="AY255" s="206" t="s">
        <v>199</v>
      </c>
    </row>
    <row r="256" spans="1:65" s="14" customFormat="1" ht="10.199999999999999">
      <c r="B256" s="179"/>
      <c r="D256" s="163" t="s">
        <v>336</v>
      </c>
      <c r="E256" s="180" t="s">
        <v>1</v>
      </c>
      <c r="F256" s="181" t="s">
        <v>1582</v>
      </c>
      <c r="H256" s="182">
        <v>7.0999999999999994E-2</v>
      </c>
      <c r="I256" s="183"/>
      <c r="L256" s="179"/>
      <c r="M256" s="184"/>
      <c r="N256" s="185"/>
      <c r="O256" s="185"/>
      <c r="P256" s="185"/>
      <c r="Q256" s="185"/>
      <c r="R256" s="185"/>
      <c r="S256" s="185"/>
      <c r="T256" s="186"/>
      <c r="AT256" s="180" t="s">
        <v>336</v>
      </c>
      <c r="AU256" s="180" t="s">
        <v>90</v>
      </c>
      <c r="AV256" s="14" t="s">
        <v>90</v>
      </c>
      <c r="AW256" s="14" t="s">
        <v>36</v>
      </c>
      <c r="AX256" s="14" t="s">
        <v>81</v>
      </c>
      <c r="AY256" s="180" t="s">
        <v>199</v>
      </c>
    </row>
    <row r="257" spans="1:65" s="15" customFormat="1" ht="10.199999999999999">
      <c r="B257" s="187"/>
      <c r="D257" s="163" t="s">
        <v>336</v>
      </c>
      <c r="E257" s="188" t="s">
        <v>1</v>
      </c>
      <c r="F257" s="189" t="s">
        <v>339</v>
      </c>
      <c r="H257" s="190">
        <v>0.54200000000000004</v>
      </c>
      <c r="I257" s="191"/>
      <c r="L257" s="187"/>
      <c r="M257" s="192"/>
      <c r="N257" s="193"/>
      <c r="O257" s="193"/>
      <c r="P257" s="193"/>
      <c r="Q257" s="193"/>
      <c r="R257" s="193"/>
      <c r="S257" s="193"/>
      <c r="T257" s="194"/>
      <c r="AT257" s="188" t="s">
        <v>336</v>
      </c>
      <c r="AU257" s="188" t="s">
        <v>90</v>
      </c>
      <c r="AV257" s="15" t="s">
        <v>198</v>
      </c>
      <c r="AW257" s="15" t="s">
        <v>36</v>
      </c>
      <c r="AX257" s="15" t="s">
        <v>88</v>
      </c>
      <c r="AY257" s="188" t="s">
        <v>199</v>
      </c>
    </row>
    <row r="258" spans="1:65" s="2" customFormat="1" ht="16.5" customHeight="1">
      <c r="A258" s="33"/>
      <c r="B258" s="149"/>
      <c r="C258" s="150" t="s">
        <v>267</v>
      </c>
      <c r="D258" s="150" t="s">
        <v>202</v>
      </c>
      <c r="E258" s="151" t="s">
        <v>1583</v>
      </c>
      <c r="F258" s="152" t="s">
        <v>1584</v>
      </c>
      <c r="G258" s="153" t="s">
        <v>383</v>
      </c>
      <c r="H258" s="154">
        <v>4.4349999999999996</v>
      </c>
      <c r="I258" s="155"/>
      <c r="J258" s="156">
        <f>ROUND(I258*H258,2)</f>
        <v>0</v>
      </c>
      <c r="K258" s="152" t="s">
        <v>333</v>
      </c>
      <c r="L258" s="34"/>
      <c r="M258" s="157" t="s">
        <v>1</v>
      </c>
      <c r="N258" s="158" t="s">
        <v>46</v>
      </c>
      <c r="O258" s="59"/>
      <c r="P258" s="159">
        <f>O258*H258</f>
        <v>0</v>
      </c>
      <c r="Q258" s="159">
        <v>2.45329</v>
      </c>
      <c r="R258" s="159">
        <f>Q258*H258</f>
        <v>10.88034115</v>
      </c>
      <c r="S258" s="159">
        <v>0</v>
      </c>
      <c r="T258" s="160">
        <f>S258*H258</f>
        <v>0</v>
      </c>
      <c r="U258" s="33"/>
      <c r="V258" s="33"/>
      <c r="W258" s="33"/>
      <c r="X258" s="33"/>
      <c r="Y258" s="33"/>
      <c r="Z258" s="33"/>
      <c r="AA258" s="33"/>
      <c r="AB258" s="33"/>
      <c r="AC258" s="33"/>
      <c r="AD258" s="33"/>
      <c r="AE258" s="33"/>
      <c r="AR258" s="161" t="s">
        <v>198</v>
      </c>
      <c r="AT258" s="161" t="s">
        <v>202</v>
      </c>
      <c r="AU258" s="161" t="s">
        <v>90</v>
      </c>
      <c r="AY258" s="18" t="s">
        <v>199</v>
      </c>
      <c r="BE258" s="162">
        <f>IF(N258="základní",J258,0)</f>
        <v>0</v>
      </c>
      <c r="BF258" s="162">
        <f>IF(N258="snížená",J258,0)</f>
        <v>0</v>
      </c>
      <c r="BG258" s="162">
        <f>IF(N258="zákl. přenesená",J258,0)</f>
        <v>0</v>
      </c>
      <c r="BH258" s="162">
        <f>IF(N258="sníž. přenesená",J258,0)</f>
        <v>0</v>
      </c>
      <c r="BI258" s="162">
        <f>IF(N258="nulová",J258,0)</f>
        <v>0</v>
      </c>
      <c r="BJ258" s="18" t="s">
        <v>88</v>
      </c>
      <c r="BK258" s="162">
        <f>ROUND(I258*H258,2)</f>
        <v>0</v>
      </c>
      <c r="BL258" s="18" t="s">
        <v>198</v>
      </c>
      <c r="BM258" s="161" t="s">
        <v>1585</v>
      </c>
    </row>
    <row r="259" spans="1:65" s="2" customFormat="1" ht="19.2">
      <c r="A259" s="33"/>
      <c r="B259" s="34"/>
      <c r="C259" s="33"/>
      <c r="D259" s="163" t="s">
        <v>207</v>
      </c>
      <c r="E259" s="33"/>
      <c r="F259" s="164" t="s">
        <v>1586</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207</v>
      </c>
      <c r="AU259" s="18" t="s">
        <v>90</v>
      </c>
    </row>
    <row r="260" spans="1:65" s="13" customFormat="1" ht="10.199999999999999">
      <c r="B260" s="172"/>
      <c r="D260" s="163" t="s">
        <v>336</v>
      </c>
      <c r="E260" s="173" t="s">
        <v>1</v>
      </c>
      <c r="F260" s="174" t="s">
        <v>1531</v>
      </c>
      <c r="H260" s="173" t="s">
        <v>1</v>
      </c>
      <c r="I260" s="175"/>
      <c r="L260" s="172"/>
      <c r="M260" s="176"/>
      <c r="N260" s="177"/>
      <c r="O260" s="177"/>
      <c r="P260" s="177"/>
      <c r="Q260" s="177"/>
      <c r="R260" s="177"/>
      <c r="S260" s="177"/>
      <c r="T260" s="178"/>
      <c r="AT260" s="173" t="s">
        <v>336</v>
      </c>
      <c r="AU260" s="173" t="s">
        <v>90</v>
      </c>
      <c r="AV260" s="13" t="s">
        <v>88</v>
      </c>
      <c r="AW260" s="13" t="s">
        <v>36</v>
      </c>
      <c r="AX260" s="13" t="s">
        <v>81</v>
      </c>
      <c r="AY260" s="173" t="s">
        <v>199</v>
      </c>
    </row>
    <row r="261" spans="1:65" s="14" customFormat="1" ht="10.199999999999999">
      <c r="B261" s="179"/>
      <c r="D261" s="163" t="s">
        <v>336</v>
      </c>
      <c r="E261" s="180" t="s">
        <v>1</v>
      </c>
      <c r="F261" s="181" t="s">
        <v>1532</v>
      </c>
      <c r="H261" s="182">
        <v>4.032</v>
      </c>
      <c r="I261" s="183"/>
      <c r="L261" s="179"/>
      <c r="M261" s="184"/>
      <c r="N261" s="185"/>
      <c r="O261" s="185"/>
      <c r="P261" s="185"/>
      <c r="Q261" s="185"/>
      <c r="R261" s="185"/>
      <c r="S261" s="185"/>
      <c r="T261" s="186"/>
      <c r="AT261" s="180" t="s">
        <v>336</v>
      </c>
      <c r="AU261" s="180" t="s">
        <v>90</v>
      </c>
      <c r="AV261" s="14" t="s">
        <v>90</v>
      </c>
      <c r="AW261" s="14" t="s">
        <v>36</v>
      </c>
      <c r="AX261" s="14" t="s">
        <v>81</v>
      </c>
      <c r="AY261" s="180" t="s">
        <v>199</v>
      </c>
    </row>
    <row r="262" spans="1:65" s="14" customFormat="1" ht="10.199999999999999">
      <c r="B262" s="179"/>
      <c r="D262" s="163" t="s">
        <v>336</v>
      </c>
      <c r="E262" s="180" t="s">
        <v>1</v>
      </c>
      <c r="F262" s="181" t="s">
        <v>1587</v>
      </c>
      <c r="H262" s="182">
        <v>0.40300000000000002</v>
      </c>
      <c r="I262" s="183"/>
      <c r="L262" s="179"/>
      <c r="M262" s="184"/>
      <c r="N262" s="185"/>
      <c r="O262" s="185"/>
      <c r="P262" s="185"/>
      <c r="Q262" s="185"/>
      <c r="R262" s="185"/>
      <c r="S262" s="185"/>
      <c r="T262" s="186"/>
      <c r="AT262" s="180" t="s">
        <v>336</v>
      </c>
      <c r="AU262" s="180" t="s">
        <v>90</v>
      </c>
      <c r="AV262" s="14" t="s">
        <v>90</v>
      </c>
      <c r="AW262" s="14" t="s">
        <v>36</v>
      </c>
      <c r="AX262" s="14" t="s">
        <v>81</v>
      </c>
      <c r="AY262" s="180" t="s">
        <v>199</v>
      </c>
    </row>
    <row r="263" spans="1:65" s="15" customFormat="1" ht="10.199999999999999">
      <c r="B263" s="187"/>
      <c r="D263" s="163" t="s">
        <v>336</v>
      </c>
      <c r="E263" s="188" t="s">
        <v>1</v>
      </c>
      <c r="F263" s="189" t="s">
        <v>339</v>
      </c>
      <c r="H263" s="190">
        <v>4.4349999999999996</v>
      </c>
      <c r="I263" s="191"/>
      <c r="L263" s="187"/>
      <c r="M263" s="192"/>
      <c r="N263" s="193"/>
      <c r="O263" s="193"/>
      <c r="P263" s="193"/>
      <c r="Q263" s="193"/>
      <c r="R263" s="193"/>
      <c r="S263" s="193"/>
      <c r="T263" s="194"/>
      <c r="AT263" s="188" t="s">
        <v>336</v>
      </c>
      <c r="AU263" s="188" t="s">
        <v>90</v>
      </c>
      <c r="AV263" s="15" t="s">
        <v>198</v>
      </c>
      <c r="AW263" s="15" t="s">
        <v>36</v>
      </c>
      <c r="AX263" s="15" t="s">
        <v>88</v>
      </c>
      <c r="AY263" s="188" t="s">
        <v>199</v>
      </c>
    </row>
    <row r="264" spans="1:65" s="2" customFormat="1" ht="16.5" customHeight="1">
      <c r="A264" s="33"/>
      <c r="B264" s="149"/>
      <c r="C264" s="150" t="s">
        <v>8</v>
      </c>
      <c r="D264" s="150" t="s">
        <v>202</v>
      </c>
      <c r="E264" s="151" t="s">
        <v>1588</v>
      </c>
      <c r="F264" s="152" t="s">
        <v>1589</v>
      </c>
      <c r="G264" s="153" t="s">
        <v>332</v>
      </c>
      <c r="H264" s="154">
        <v>6.72</v>
      </c>
      <c r="I264" s="155"/>
      <c r="J264" s="156">
        <f>ROUND(I264*H264,2)</f>
        <v>0</v>
      </c>
      <c r="K264" s="152" t="s">
        <v>333</v>
      </c>
      <c r="L264" s="34"/>
      <c r="M264" s="157" t="s">
        <v>1</v>
      </c>
      <c r="N264" s="158" t="s">
        <v>46</v>
      </c>
      <c r="O264" s="59"/>
      <c r="P264" s="159">
        <f>O264*H264</f>
        <v>0</v>
      </c>
      <c r="Q264" s="159">
        <v>2.64E-3</v>
      </c>
      <c r="R264" s="159">
        <f>Q264*H264</f>
        <v>1.7740799999999998E-2</v>
      </c>
      <c r="S264" s="159">
        <v>0</v>
      </c>
      <c r="T264" s="160">
        <f>S264*H264</f>
        <v>0</v>
      </c>
      <c r="U264" s="33"/>
      <c r="V264" s="33"/>
      <c r="W264" s="33"/>
      <c r="X264" s="33"/>
      <c r="Y264" s="33"/>
      <c r="Z264" s="33"/>
      <c r="AA264" s="33"/>
      <c r="AB264" s="33"/>
      <c r="AC264" s="33"/>
      <c r="AD264" s="33"/>
      <c r="AE264" s="33"/>
      <c r="AR264" s="161" t="s">
        <v>198</v>
      </c>
      <c r="AT264" s="161" t="s">
        <v>202</v>
      </c>
      <c r="AU264" s="161" t="s">
        <v>90</v>
      </c>
      <c r="AY264" s="18" t="s">
        <v>199</v>
      </c>
      <c r="BE264" s="162">
        <f>IF(N264="základní",J264,0)</f>
        <v>0</v>
      </c>
      <c r="BF264" s="162">
        <f>IF(N264="snížená",J264,0)</f>
        <v>0</v>
      </c>
      <c r="BG264" s="162">
        <f>IF(N264="zákl. přenesená",J264,0)</f>
        <v>0</v>
      </c>
      <c r="BH264" s="162">
        <f>IF(N264="sníž. přenesená",J264,0)</f>
        <v>0</v>
      </c>
      <c r="BI264" s="162">
        <f>IF(N264="nulová",J264,0)</f>
        <v>0</v>
      </c>
      <c r="BJ264" s="18" t="s">
        <v>88</v>
      </c>
      <c r="BK264" s="162">
        <f>ROUND(I264*H264,2)</f>
        <v>0</v>
      </c>
      <c r="BL264" s="18" t="s">
        <v>198</v>
      </c>
      <c r="BM264" s="161" t="s">
        <v>1590</v>
      </c>
    </row>
    <row r="265" spans="1:65" s="2" customFormat="1" ht="10.199999999999999">
      <c r="A265" s="33"/>
      <c r="B265" s="34"/>
      <c r="C265" s="33"/>
      <c r="D265" s="163" t="s">
        <v>207</v>
      </c>
      <c r="E265" s="33"/>
      <c r="F265" s="164" t="s">
        <v>1591</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207</v>
      </c>
      <c r="AU265" s="18" t="s">
        <v>90</v>
      </c>
    </row>
    <row r="266" spans="1:65" s="13" customFormat="1" ht="10.199999999999999">
      <c r="B266" s="172"/>
      <c r="D266" s="163" t="s">
        <v>336</v>
      </c>
      <c r="E266" s="173" t="s">
        <v>1</v>
      </c>
      <c r="F266" s="174" t="s">
        <v>1531</v>
      </c>
      <c r="H266" s="173" t="s">
        <v>1</v>
      </c>
      <c r="I266" s="175"/>
      <c r="L266" s="172"/>
      <c r="M266" s="176"/>
      <c r="N266" s="177"/>
      <c r="O266" s="177"/>
      <c r="P266" s="177"/>
      <c r="Q266" s="177"/>
      <c r="R266" s="177"/>
      <c r="S266" s="177"/>
      <c r="T266" s="178"/>
      <c r="AT266" s="173" t="s">
        <v>336</v>
      </c>
      <c r="AU266" s="173" t="s">
        <v>90</v>
      </c>
      <c r="AV266" s="13" t="s">
        <v>88</v>
      </c>
      <c r="AW266" s="13" t="s">
        <v>36</v>
      </c>
      <c r="AX266" s="13" t="s">
        <v>81</v>
      </c>
      <c r="AY266" s="173" t="s">
        <v>199</v>
      </c>
    </row>
    <row r="267" spans="1:65" s="14" customFormat="1" ht="10.199999999999999">
      <c r="B267" s="179"/>
      <c r="D267" s="163" t="s">
        <v>336</v>
      </c>
      <c r="E267" s="180" t="s">
        <v>1</v>
      </c>
      <c r="F267" s="181" t="s">
        <v>1592</v>
      </c>
      <c r="H267" s="182">
        <v>6.72</v>
      </c>
      <c r="I267" s="183"/>
      <c r="L267" s="179"/>
      <c r="M267" s="184"/>
      <c r="N267" s="185"/>
      <c r="O267" s="185"/>
      <c r="P267" s="185"/>
      <c r="Q267" s="185"/>
      <c r="R267" s="185"/>
      <c r="S267" s="185"/>
      <c r="T267" s="186"/>
      <c r="AT267" s="180" t="s">
        <v>336</v>
      </c>
      <c r="AU267" s="180" t="s">
        <v>90</v>
      </c>
      <c r="AV267" s="14" t="s">
        <v>90</v>
      </c>
      <c r="AW267" s="14" t="s">
        <v>36</v>
      </c>
      <c r="AX267" s="14" t="s">
        <v>81</v>
      </c>
      <c r="AY267" s="180" t="s">
        <v>199</v>
      </c>
    </row>
    <row r="268" spans="1:65" s="15" customFormat="1" ht="10.199999999999999">
      <c r="B268" s="187"/>
      <c r="D268" s="163" t="s">
        <v>336</v>
      </c>
      <c r="E268" s="188" t="s">
        <v>1</v>
      </c>
      <c r="F268" s="189" t="s">
        <v>339</v>
      </c>
      <c r="H268" s="190">
        <v>6.72</v>
      </c>
      <c r="I268" s="191"/>
      <c r="L268" s="187"/>
      <c r="M268" s="192"/>
      <c r="N268" s="193"/>
      <c r="O268" s="193"/>
      <c r="P268" s="193"/>
      <c r="Q268" s="193"/>
      <c r="R268" s="193"/>
      <c r="S268" s="193"/>
      <c r="T268" s="194"/>
      <c r="AT268" s="188" t="s">
        <v>336</v>
      </c>
      <c r="AU268" s="188" t="s">
        <v>90</v>
      </c>
      <c r="AV268" s="15" t="s">
        <v>198</v>
      </c>
      <c r="AW268" s="15" t="s">
        <v>36</v>
      </c>
      <c r="AX268" s="15" t="s">
        <v>88</v>
      </c>
      <c r="AY268" s="188" t="s">
        <v>199</v>
      </c>
    </row>
    <row r="269" spans="1:65" s="2" customFormat="1" ht="16.5" customHeight="1">
      <c r="A269" s="33"/>
      <c r="B269" s="149"/>
      <c r="C269" s="150" t="s">
        <v>276</v>
      </c>
      <c r="D269" s="150" t="s">
        <v>202</v>
      </c>
      <c r="E269" s="151" t="s">
        <v>1593</v>
      </c>
      <c r="F269" s="152" t="s">
        <v>1594</v>
      </c>
      <c r="G269" s="153" t="s">
        <v>332</v>
      </c>
      <c r="H269" s="154">
        <v>6.72</v>
      </c>
      <c r="I269" s="155"/>
      <c r="J269" s="156">
        <f>ROUND(I269*H269,2)</f>
        <v>0</v>
      </c>
      <c r="K269" s="152" t="s">
        <v>333</v>
      </c>
      <c r="L269" s="34"/>
      <c r="M269" s="157" t="s">
        <v>1</v>
      </c>
      <c r="N269" s="158"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198</v>
      </c>
      <c r="AT269" s="161" t="s">
        <v>202</v>
      </c>
      <c r="AU269" s="161" t="s">
        <v>90</v>
      </c>
      <c r="AY269" s="18" t="s">
        <v>199</v>
      </c>
      <c r="BE269" s="162">
        <f>IF(N269="základní",J269,0)</f>
        <v>0</v>
      </c>
      <c r="BF269" s="162">
        <f>IF(N269="snížená",J269,0)</f>
        <v>0</v>
      </c>
      <c r="BG269" s="162">
        <f>IF(N269="zákl. přenesená",J269,0)</f>
        <v>0</v>
      </c>
      <c r="BH269" s="162">
        <f>IF(N269="sníž. přenesená",J269,0)</f>
        <v>0</v>
      </c>
      <c r="BI269" s="162">
        <f>IF(N269="nulová",J269,0)</f>
        <v>0</v>
      </c>
      <c r="BJ269" s="18" t="s">
        <v>88</v>
      </c>
      <c r="BK269" s="162">
        <f>ROUND(I269*H269,2)</f>
        <v>0</v>
      </c>
      <c r="BL269" s="18" t="s">
        <v>198</v>
      </c>
      <c r="BM269" s="161" t="s">
        <v>1595</v>
      </c>
    </row>
    <row r="270" spans="1:65" s="2" customFormat="1" ht="10.199999999999999">
      <c r="A270" s="33"/>
      <c r="B270" s="34"/>
      <c r="C270" s="33"/>
      <c r="D270" s="163" t="s">
        <v>207</v>
      </c>
      <c r="E270" s="33"/>
      <c r="F270" s="164" t="s">
        <v>1596</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207</v>
      </c>
      <c r="AU270" s="18" t="s">
        <v>90</v>
      </c>
    </row>
    <row r="271" spans="1:65" s="12" customFormat="1" ht="22.8" customHeight="1">
      <c r="B271" s="136"/>
      <c r="D271" s="137" t="s">
        <v>80</v>
      </c>
      <c r="E271" s="147" t="s">
        <v>213</v>
      </c>
      <c r="F271" s="147" t="s">
        <v>380</v>
      </c>
      <c r="I271" s="139"/>
      <c r="J271" s="148">
        <f>BK271</f>
        <v>0</v>
      </c>
      <c r="L271" s="136"/>
      <c r="M271" s="141"/>
      <c r="N271" s="142"/>
      <c r="O271" s="142"/>
      <c r="P271" s="143">
        <f>SUM(P272:P327)</f>
        <v>0</v>
      </c>
      <c r="Q271" s="142"/>
      <c r="R271" s="143">
        <f>SUM(R272:R327)</f>
        <v>12.136495800000001</v>
      </c>
      <c r="S271" s="142"/>
      <c r="T271" s="144">
        <f>SUM(T272:T327)</f>
        <v>0</v>
      </c>
      <c r="AR271" s="137" t="s">
        <v>88</v>
      </c>
      <c r="AT271" s="145" t="s">
        <v>80</v>
      </c>
      <c r="AU271" s="145" t="s">
        <v>88</v>
      </c>
      <c r="AY271" s="137" t="s">
        <v>199</v>
      </c>
      <c r="BK271" s="146">
        <f>SUM(BK272:BK327)</f>
        <v>0</v>
      </c>
    </row>
    <row r="272" spans="1:65" s="2" customFormat="1" ht="24.15" customHeight="1">
      <c r="A272" s="33"/>
      <c r="B272" s="149"/>
      <c r="C272" s="150" t="s">
        <v>281</v>
      </c>
      <c r="D272" s="150" t="s">
        <v>202</v>
      </c>
      <c r="E272" s="151" t="s">
        <v>1597</v>
      </c>
      <c r="F272" s="152" t="s">
        <v>1598</v>
      </c>
      <c r="G272" s="153" t="s">
        <v>332</v>
      </c>
      <c r="H272" s="154">
        <v>27.3</v>
      </c>
      <c r="I272" s="155"/>
      <c r="J272" s="156">
        <f>ROUND(I272*H272,2)</f>
        <v>0</v>
      </c>
      <c r="K272" s="152" t="s">
        <v>333</v>
      </c>
      <c r="L272" s="34"/>
      <c r="M272" s="157" t="s">
        <v>1</v>
      </c>
      <c r="N272" s="158" t="s">
        <v>46</v>
      </c>
      <c r="O272" s="59"/>
      <c r="P272" s="159">
        <f>O272*H272</f>
        <v>0</v>
      </c>
      <c r="Q272" s="159">
        <v>0.25933</v>
      </c>
      <c r="R272" s="159">
        <f>Q272*H272</f>
        <v>7.0797090000000003</v>
      </c>
      <c r="S272" s="159">
        <v>0</v>
      </c>
      <c r="T272" s="160">
        <f>S272*H272</f>
        <v>0</v>
      </c>
      <c r="U272" s="33"/>
      <c r="V272" s="33"/>
      <c r="W272" s="33"/>
      <c r="X272" s="33"/>
      <c r="Y272" s="33"/>
      <c r="Z272" s="33"/>
      <c r="AA272" s="33"/>
      <c r="AB272" s="33"/>
      <c r="AC272" s="33"/>
      <c r="AD272" s="33"/>
      <c r="AE272" s="33"/>
      <c r="AR272" s="161" t="s">
        <v>198</v>
      </c>
      <c r="AT272" s="161" t="s">
        <v>202</v>
      </c>
      <c r="AU272" s="161" t="s">
        <v>90</v>
      </c>
      <c r="AY272" s="18" t="s">
        <v>199</v>
      </c>
      <c r="BE272" s="162">
        <f>IF(N272="základní",J272,0)</f>
        <v>0</v>
      </c>
      <c r="BF272" s="162">
        <f>IF(N272="snížená",J272,0)</f>
        <v>0</v>
      </c>
      <c r="BG272" s="162">
        <f>IF(N272="zákl. přenesená",J272,0)</f>
        <v>0</v>
      </c>
      <c r="BH272" s="162">
        <f>IF(N272="sníž. přenesená",J272,0)</f>
        <v>0</v>
      </c>
      <c r="BI272" s="162">
        <f>IF(N272="nulová",J272,0)</f>
        <v>0</v>
      </c>
      <c r="BJ272" s="18" t="s">
        <v>88</v>
      </c>
      <c r="BK272" s="162">
        <f>ROUND(I272*H272,2)</f>
        <v>0</v>
      </c>
      <c r="BL272" s="18" t="s">
        <v>198</v>
      </c>
      <c r="BM272" s="161" t="s">
        <v>1599</v>
      </c>
    </row>
    <row r="273" spans="1:65" s="2" customFormat="1" ht="28.8">
      <c r="A273" s="33"/>
      <c r="B273" s="34"/>
      <c r="C273" s="33"/>
      <c r="D273" s="163" t="s">
        <v>207</v>
      </c>
      <c r="E273" s="33"/>
      <c r="F273" s="164" t="s">
        <v>1600</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207</v>
      </c>
      <c r="AU273" s="18" t="s">
        <v>90</v>
      </c>
    </row>
    <row r="274" spans="1:65" s="13" customFormat="1" ht="10.199999999999999">
      <c r="B274" s="172"/>
      <c r="D274" s="163" t="s">
        <v>336</v>
      </c>
      <c r="E274" s="173" t="s">
        <v>1</v>
      </c>
      <c r="F274" s="174" t="s">
        <v>729</v>
      </c>
      <c r="H274" s="173" t="s">
        <v>1</v>
      </c>
      <c r="I274" s="175"/>
      <c r="L274" s="172"/>
      <c r="M274" s="176"/>
      <c r="N274" s="177"/>
      <c r="O274" s="177"/>
      <c r="P274" s="177"/>
      <c r="Q274" s="177"/>
      <c r="R274" s="177"/>
      <c r="S274" s="177"/>
      <c r="T274" s="178"/>
      <c r="AT274" s="173" t="s">
        <v>336</v>
      </c>
      <c r="AU274" s="173" t="s">
        <v>90</v>
      </c>
      <c r="AV274" s="13" t="s">
        <v>88</v>
      </c>
      <c r="AW274" s="13" t="s">
        <v>36</v>
      </c>
      <c r="AX274" s="13" t="s">
        <v>81</v>
      </c>
      <c r="AY274" s="173" t="s">
        <v>199</v>
      </c>
    </row>
    <row r="275" spans="1:65" s="14" customFormat="1" ht="10.199999999999999">
      <c r="B275" s="179"/>
      <c r="D275" s="163" t="s">
        <v>336</v>
      </c>
      <c r="E275" s="180" t="s">
        <v>1</v>
      </c>
      <c r="F275" s="181" t="s">
        <v>1601</v>
      </c>
      <c r="H275" s="182">
        <v>2.25</v>
      </c>
      <c r="I275" s="183"/>
      <c r="L275" s="179"/>
      <c r="M275" s="184"/>
      <c r="N275" s="185"/>
      <c r="O275" s="185"/>
      <c r="P275" s="185"/>
      <c r="Q275" s="185"/>
      <c r="R275" s="185"/>
      <c r="S275" s="185"/>
      <c r="T275" s="186"/>
      <c r="AT275" s="180" t="s">
        <v>336</v>
      </c>
      <c r="AU275" s="180" t="s">
        <v>90</v>
      </c>
      <c r="AV275" s="14" t="s">
        <v>90</v>
      </c>
      <c r="AW275" s="14" t="s">
        <v>36</v>
      </c>
      <c r="AX275" s="14" t="s">
        <v>81</v>
      </c>
      <c r="AY275" s="180" t="s">
        <v>199</v>
      </c>
    </row>
    <row r="276" spans="1:65" s="13" customFormat="1" ht="10.199999999999999">
      <c r="B276" s="172"/>
      <c r="D276" s="163" t="s">
        <v>336</v>
      </c>
      <c r="E276" s="173" t="s">
        <v>1</v>
      </c>
      <c r="F276" s="174" t="s">
        <v>687</v>
      </c>
      <c r="H276" s="173" t="s">
        <v>1</v>
      </c>
      <c r="I276" s="175"/>
      <c r="L276" s="172"/>
      <c r="M276" s="176"/>
      <c r="N276" s="177"/>
      <c r="O276" s="177"/>
      <c r="P276" s="177"/>
      <c r="Q276" s="177"/>
      <c r="R276" s="177"/>
      <c r="S276" s="177"/>
      <c r="T276" s="178"/>
      <c r="AT276" s="173" t="s">
        <v>336</v>
      </c>
      <c r="AU276" s="173" t="s">
        <v>90</v>
      </c>
      <c r="AV276" s="13" t="s">
        <v>88</v>
      </c>
      <c r="AW276" s="13" t="s">
        <v>36</v>
      </c>
      <c r="AX276" s="13" t="s">
        <v>81</v>
      </c>
      <c r="AY276" s="173" t="s">
        <v>199</v>
      </c>
    </row>
    <row r="277" spans="1:65" s="14" customFormat="1" ht="10.199999999999999">
      <c r="B277" s="179"/>
      <c r="D277" s="163" t="s">
        <v>336</v>
      </c>
      <c r="E277" s="180" t="s">
        <v>1</v>
      </c>
      <c r="F277" s="181" t="s">
        <v>701</v>
      </c>
      <c r="H277" s="182">
        <v>1.8</v>
      </c>
      <c r="I277" s="183"/>
      <c r="L277" s="179"/>
      <c r="M277" s="184"/>
      <c r="N277" s="185"/>
      <c r="O277" s="185"/>
      <c r="P277" s="185"/>
      <c r="Q277" s="185"/>
      <c r="R277" s="185"/>
      <c r="S277" s="185"/>
      <c r="T277" s="186"/>
      <c r="AT277" s="180" t="s">
        <v>336</v>
      </c>
      <c r="AU277" s="180" t="s">
        <v>90</v>
      </c>
      <c r="AV277" s="14" t="s">
        <v>90</v>
      </c>
      <c r="AW277" s="14" t="s">
        <v>36</v>
      </c>
      <c r="AX277" s="14" t="s">
        <v>81</v>
      </c>
      <c r="AY277" s="180" t="s">
        <v>199</v>
      </c>
    </row>
    <row r="278" spans="1:65" s="13" customFormat="1" ht="10.199999999999999">
      <c r="B278" s="172"/>
      <c r="D278" s="163" t="s">
        <v>336</v>
      </c>
      <c r="E278" s="173" t="s">
        <v>1</v>
      </c>
      <c r="F278" s="174" t="s">
        <v>1602</v>
      </c>
      <c r="H278" s="173" t="s">
        <v>1</v>
      </c>
      <c r="I278" s="175"/>
      <c r="L278" s="172"/>
      <c r="M278" s="176"/>
      <c r="N278" s="177"/>
      <c r="O278" s="177"/>
      <c r="P278" s="177"/>
      <c r="Q278" s="177"/>
      <c r="R278" s="177"/>
      <c r="S278" s="177"/>
      <c r="T278" s="178"/>
      <c r="AT278" s="173" t="s">
        <v>336</v>
      </c>
      <c r="AU278" s="173" t="s">
        <v>90</v>
      </c>
      <c r="AV278" s="13" t="s">
        <v>88</v>
      </c>
      <c r="AW278" s="13" t="s">
        <v>36</v>
      </c>
      <c r="AX278" s="13" t="s">
        <v>81</v>
      </c>
      <c r="AY278" s="173" t="s">
        <v>199</v>
      </c>
    </row>
    <row r="279" spans="1:65" s="14" customFormat="1" ht="10.199999999999999">
      <c r="B279" s="179"/>
      <c r="D279" s="163" t="s">
        <v>336</v>
      </c>
      <c r="E279" s="180" t="s">
        <v>1</v>
      </c>
      <c r="F279" s="181" t="s">
        <v>1603</v>
      </c>
      <c r="H279" s="182">
        <v>23.25</v>
      </c>
      <c r="I279" s="183"/>
      <c r="L279" s="179"/>
      <c r="M279" s="184"/>
      <c r="N279" s="185"/>
      <c r="O279" s="185"/>
      <c r="P279" s="185"/>
      <c r="Q279" s="185"/>
      <c r="R279" s="185"/>
      <c r="S279" s="185"/>
      <c r="T279" s="186"/>
      <c r="AT279" s="180" t="s">
        <v>336</v>
      </c>
      <c r="AU279" s="180" t="s">
        <v>90</v>
      </c>
      <c r="AV279" s="14" t="s">
        <v>90</v>
      </c>
      <c r="AW279" s="14" t="s">
        <v>36</v>
      </c>
      <c r="AX279" s="14" t="s">
        <v>81</v>
      </c>
      <c r="AY279" s="180" t="s">
        <v>199</v>
      </c>
    </row>
    <row r="280" spans="1:65" s="15" customFormat="1" ht="10.199999999999999">
      <c r="B280" s="187"/>
      <c r="D280" s="163" t="s">
        <v>336</v>
      </c>
      <c r="E280" s="188" t="s">
        <v>1</v>
      </c>
      <c r="F280" s="189" t="s">
        <v>339</v>
      </c>
      <c r="H280" s="190">
        <v>27.3</v>
      </c>
      <c r="I280" s="191"/>
      <c r="L280" s="187"/>
      <c r="M280" s="192"/>
      <c r="N280" s="193"/>
      <c r="O280" s="193"/>
      <c r="P280" s="193"/>
      <c r="Q280" s="193"/>
      <c r="R280" s="193"/>
      <c r="S280" s="193"/>
      <c r="T280" s="194"/>
      <c r="AT280" s="188" t="s">
        <v>336</v>
      </c>
      <c r="AU280" s="188" t="s">
        <v>90</v>
      </c>
      <c r="AV280" s="15" t="s">
        <v>198</v>
      </c>
      <c r="AW280" s="15" t="s">
        <v>36</v>
      </c>
      <c r="AX280" s="15" t="s">
        <v>88</v>
      </c>
      <c r="AY280" s="188" t="s">
        <v>199</v>
      </c>
    </row>
    <row r="281" spans="1:65" s="2" customFormat="1" ht="55.5" customHeight="1">
      <c r="A281" s="33"/>
      <c r="B281" s="149"/>
      <c r="C281" s="150" t="s">
        <v>287</v>
      </c>
      <c r="D281" s="150" t="s">
        <v>202</v>
      </c>
      <c r="E281" s="151" t="s">
        <v>1604</v>
      </c>
      <c r="F281" s="152" t="s">
        <v>1605</v>
      </c>
      <c r="G281" s="153" t="s">
        <v>332</v>
      </c>
      <c r="H281" s="154">
        <v>1.21</v>
      </c>
      <c r="I281" s="155"/>
      <c r="J281" s="156">
        <f>ROUND(I281*H281,2)</f>
        <v>0</v>
      </c>
      <c r="K281" s="152" t="s">
        <v>333</v>
      </c>
      <c r="L281" s="34"/>
      <c r="M281" s="157" t="s">
        <v>1</v>
      </c>
      <c r="N281" s="158" t="s">
        <v>46</v>
      </c>
      <c r="O281" s="59"/>
      <c r="P281" s="159">
        <f>O281*H281</f>
        <v>0</v>
      </c>
      <c r="Q281" s="159">
        <v>0.25591000000000003</v>
      </c>
      <c r="R281" s="159">
        <f>Q281*H281</f>
        <v>0.30965110000000001</v>
      </c>
      <c r="S281" s="159">
        <v>0</v>
      </c>
      <c r="T281" s="160">
        <f>S281*H281</f>
        <v>0</v>
      </c>
      <c r="U281" s="33"/>
      <c r="V281" s="33"/>
      <c r="W281" s="33"/>
      <c r="X281" s="33"/>
      <c r="Y281" s="33"/>
      <c r="Z281" s="33"/>
      <c r="AA281" s="33"/>
      <c r="AB281" s="33"/>
      <c r="AC281" s="33"/>
      <c r="AD281" s="33"/>
      <c r="AE281" s="33"/>
      <c r="AR281" s="161" t="s">
        <v>198</v>
      </c>
      <c r="AT281" s="161" t="s">
        <v>202</v>
      </c>
      <c r="AU281" s="161" t="s">
        <v>90</v>
      </c>
      <c r="AY281" s="18" t="s">
        <v>199</v>
      </c>
      <c r="BE281" s="162">
        <f>IF(N281="základní",J281,0)</f>
        <v>0</v>
      </c>
      <c r="BF281" s="162">
        <f>IF(N281="snížená",J281,0)</f>
        <v>0</v>
      </c>
      <c r="BG281" s="162">
        <f>IF(N281="zákl. přenesená",J281,0)</f>
        <v>0</v>
      </c>
      <c r="BH281" s="162">
        <f>IF(N281="sníž. přenesená",J281,0)</f>
        <v>0</v>
      </c>
      <c r="BI281" s="162">
        <f>IF(N281="nulová",J281,0)</f>
        <v>0</v>
      </c>
      <c r="BJ281" s="18" t="s">
        <v>88</v>
      </c>
      <c r="BK281" s="162">
        <f>ROUND(I281*H281,2)</f>
        <v>0</v>
      </c>
      <c r="BL281" s="18" t="s">
        <v>198</v>
      </c>
      <c r="BM281" s="161" t="s">
        <v>1606</v>
      </c>
    </row>
    <row r="282" spans="1:65" s="2" customFormat="1" ht="38.4">
      <c r="A282" s="33"/>
      <c r="B282" s="34"/>
      <c r="C282" s="33"/>
      <c r="D282" s="163" t="s">
        <v>207</v>
      </c>
      <c r="E282" s="33"/>
      <c r="F282" s="164" t="s">
        <v>1607</v>
      </c>
      <c r="G282" s="33"/>
      <c r="H282" s="33"/>
      <c r="I282" s="165"/>
      <c r="J282" s="33"/>
      <c r="K282" s="33"/>
      <c r="L282" s="34"/>
      <c r="M282" s="166"/>
      <c r="N282" s="167"/>
      <c r="O282" s="59"/>
      <c r="P282" s="59"/>
      <c r="Q282" s="59"/>
      <c r="R282" s="59"/>
      <c r="S282" s="59"/>
      <c r="T282" s="60"/>
      <c r="U282" s="33"/>
      <c r="V282" s="33"/>
      <c r="W282" s="33"/>
      <c r="X282" s="33"/>
      <c r="Y282" s="33"/>
      <c r="Z282" s="33"/>
      <c r="AA282" s="33"/>
      <c r="AB282" s="33"/>
      <c r="AC282" s="33"/>
      <c r="AD282" s="33"/>
      <c r="AE282" s="33"/>
      <c r="AT282" s="18" t="s">
        <v>207</v>
      </c>
      <c r="AU282" s="18" t="s">
        <v>90</v>
      </c>
    </row>
    <row r="283" spans="1:65" s="14" customFormat="1" ht="10.199999999999999">
      <c r="B283" s="179"/>
      <c r="D283" s="163" t="s">
        <v>336</v>
      </c>
      <c r="E283" s="180" t="s">
        <v>1</v>
      </c>
      <c r="F283" s="181" t="s">
        <v>1608</v>
      </c>
      <c r="H283" s="182">
        <v>1.21</v>
      </c>
      <c r="I283" s="183"/>
      <c r="L283" s="179"/>
      <c r="M283" s="184"/>
      <c r="N283" s="185"/>
      <c r="O283" s="185"/>
      <c r="P283" s="185"/>
      <c r="Q283" s="185"/>
      <c r="R283" s="185"/>
      <c r="S283" s="185"/>
      <c r="T283" s="186"/>
      <c r="AT283" s="180" t="s">
        <v>336</v>
      </c>
      <c r="AU283" s="180" t="s">
        <v>90</v>
      </c>
      <c r="AV283" s="14" t="s">
        <v>90</v>
      </c>
      <c r="AW283" s="14" t="s">
        <v>36</v>
      </c>
      <c r="AX283" s="14" t="s">
        <v>81</v>
      </c>
      <c r="AY283" s="180" t="s">
        <v>199</v>
      </c>
    </row>
    <row r="284" spans="1:65" s="15" customFormat="1" ht="10.199999999999999">
      <c r="B284" s="187"/>
      <c r="D284" s="163" t="s">
        <v>336</v>
      </c>
      <c r="E284" s="188" t="s">
        <v>1</v>
      </c>
      <c r="F284" s="189" t="s">
        <v>339</v>
      </c>
      <c r="H284" s="190">
        <v>1.21</v>
      </c>
      <c r="I284" s="191"/>
      <c r="L284" s="187"/>
      <c r="M284" s="192"/>
      <c r="N284" s="193"/>
      <c r="O284" s="193"/>
      <c r="P284" s="193"/>
      <c r="Q284" s="193"/>
      <c r="R284" s="193"/>
      <c r="S284" s="193"/>
      <c r="T284" s="194"/>
      <c r="AT284" s="188" t="s">
        <v>336</v>
      </c>
      <c r="AU284" s="188" t="s">
        <v>90</v>
      </c>
      <c r="AV284" s="15" t="s">
        <v>198</v>
      </c>
      <c r="AW284" s="15" t="s">
        <v>36</v>
      </c>
      <c r="AX284" s="15" t="s">
        <v>88</v>
      </c>
      <c r="AY284" s="188" t="s">
        <v>199</v>
      </c>
    </row>
    <row r="285" spans="1:65" s="2" customFormat="1" ht="24.15" customHeight="1">
      <c r="A285" s="33"/>
      <c r="B285" s="149"/>
      <c r="C285" s="150" t="s">
        <v>292</v>
      </c>
      <c r="D285" s="150" t="s">
        <v>202</v>
      </c>
      <c r="E285" s="151" t="s">
        <v>1609</v>
      </c>
      <c r="F285" s="152" t="s">
        <v>1610</v>
      </c>
      <c r="G285" s="153" t="s">
        <v>332</v>
      </c>
      <c r="H285" s="154">
        <v>26.54</v>
      </c>
      <c r="I285" s="155"/>
      <c r="J285" s="156">
        <f>ROUND(I285*H285,2)</f>
        <v>0</v>
      </c>
      <c r="K285" s="152" t="s">
        <v>333</v>
      </c>
      <c r="L285" s="34"/>
      <c r="M285" s="157" t="s">
        <v>1</v>
      </c>
      <c r="N285" s="158" t="s">
        <v>46</v>
      </c>
      <c r="O285" s="59"/>
      <c r="P285" s="159">
        <f>O285*H285</f>
        <v>0</v>
      </c>
      <c r="Q285" s="159">
        <v>5.8970000000000002E-2</v>
      </c>
      <c r="R285" s="159">
        <f>Q285*H285</f>
        <v>1.5650637999999999</v>
      </c>
      <c r="S285" s="159">
        <v>0</v>
      </c>
      <c r="T285" s="160">
        <f>S285*H285</f>
        <v>0</v>
      </c>
      <c r="U285" s="33"/>
      <c r="V285" s="33"/>
      <c r="W285" s="33"/>
      <c r="X285" s="33"/>
      <c r="Y285" s="33"/>
      <c r="Z285" s="33"/>
      <c r="AA285" s="33"/>
      <c r="AB285" s="33"/>
      <c r="AC285" s="33"/>
      <c r="AD285" s="33"/>
      <c r="AE285" s="33"/>
      <c r="AR285" s="161" t="s">
        <v>198</v>
      </c>
      <c r="AT285" s="161" t="s">
        <v>202</v>
      </c>
      <c r="AU285" s="161" t="s">
        <v>90</v>
      </c>
      <c r="AY285" s="18" t="s">
        <v>199</v>
      </c>
      <c r="BE285" s="162">
        <f>IF(N285="základní",J285,0)</f>
        <v>0</v>
      </c>
      <c r="BF285" s="162">
        <f>IF(N285="snížená",J285,0)</f>
        <v>0</v>
      </c>
      <c r="BG285" s="162">
        <f>IF(N285="zákl. přenesená",J285,0)</f>
        <v>0</v>
      </c>
      <c r="BH285" s="162">
        <f>IF(N285="sníž. přenesená",J285,0)</f>
        <v>0</v>
      </c>
      <c r="BI285" s="162">
        <f>IF(N285="nulová",J285,0)</f>
        <v>0</v>
      </c>
      <c r="BJ285" s="18" t="s">
        <v>88</v>
      </c>
      <c r="BK285" s="162">
        <f>ROUND(I285*H285,2)</f>
        <v>0</v>
      </c>
      <c r="BL285" s="18" t="s">
        <v>198</v>
      </c>
      <c r="BM285" s="161" t="s">
        <v>1611</v>
      </c>
    </row>
    <row r="286" spans="1:65" s="2" customFormat="1" ht="19.2">
      <c r="A286" s="33"/>
      <c r="B286" s="34"/>
      <c r="C286" s="33"/>
      <c r="D286" s="163" t="s">
        <v>207</v>
      </c>
      <c r="E286" s="33"/>
      <c r="F286" s="164" t="s">
        <v>1612</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207</v>
      </c>
      <c r="AU286" s="18" t="s">
        <v>90</v>
      </c>
    </row>
    <row r="287" spans="1:65" s="13" customFormat="1" ht="10.199999999999999">
      <c r="B287" s="172"/>
      <c r="D287" s="163" t="s">
        <v>336</v>
      </c>
      <c r="E287" s="173" t="s">
        <v>1</v>
      </c>
      <c r="F287" s="174" t="s">
        <v>898</v>
      </c>
      <c r="H287" s="173" t="s">
        <v>1</v>
      </c>
      <c r="I287" s="175"/>
      <c r="L287" s="172"/>
      <c r="M287" s="176"/>
      <c r="N287" s="177"/>
      <c r="O287" s="177"/>
      <c r="P287" s="177"/>
      <c r="Q287" s="177"/>
      <c r="R287" s="177"/>
      <c r="S287" s="177"/>
      <c r="T287" s="178"/>
      <c r="AT287" s="173" t="s">
        <v>336</v>
      </c>
      <c r="AU287" s="173" t="s">
        <v>90</v>
      </c>
      <c r="AV287" s="13" t="s">
        <v>88</v>
      </c>
      <c r="AW287" s="13" t="s">
        <v>36</v>
      </c>
      <c r="AX287" s="13" t="s">
        <v>81</v>
      </c>
      <c r="AY287" s="173" t="s">
        <v>199</v>
      </c>
    </row>
    <row r="288" spans="1:65" s="14" customFormat="1" ht="10.199999999999999">
      <c r="B288" s="179"/>
      <c r="D288" s="163" t="s">
        <v>336</v>
      </c>
      <c r="E288" s="180" t="s">
        <v>1</v>
      </c>
      <c r="F288" s="181" t="s">
        <v>1613</v>
      </c>
      <c r="H288" s="182">
        <v>9.24</v>
      </c>
      <c r="I288" s="183"/>
      <c r="L288" s="179"/>
      <c r="M288" s="184"/>
      <c r="N288" s="185"/>
      <c r="O288" s="185"/>
      <c r="P288" s="185"/>
      <c r="Q288" s="185"/>
      <c r="R288" s="185"/>
      <c r="S288" s="185"/>
      <c r="T288" s="186"/>
      <c r="AT288" s="180" t="s">
        <v>336</v>
      </c>
      <c r="AU288" s="180" t="s">
        <v>90</v>
      </c>
      <c r="AV288" s="14" t="s">
        <v>90</v>
      </c>
      <c r="AW288" s="14" t="s">
        <v>36</v>
      </c>
      <c r="AX288" s="14" t="s">
        <v>81</v>
      </c>
      <c r="AY288" s="180" t="s">
        <v>199</v>
      </c>
    </row>
    <row r="289" spans="1:65" s="14" customFormat="1" ht="10.199999999999999">
      <c r="B289" s="179"/>
      <c r="D289" s="163" t="s">
        <v>336</v>
      </c>
      <c r="E289" s="180" t="s">
        <v>1</v>
      </c>
      <c r="F289" s="181" t="s">
        <v>1614</v>
      </c>
      <c r="H289" s="182">
        <v>-2.4</v>
      </c>
      <c r="I289" s="183"/>
      <c r="L289" s="179"/>
      <c r="M289" s="184"/>
      <c r="N289" s="185"/>
      <c r="O289" s="185"/>
      <c r="P289" s="185"/>
      <c r="Q289" s="185"/>
      <c r="R289" s="185"/>
      <c r="S289" s="185"/>
      <c r="T289" s="186"/>
      <c r="AT289" s="180" t="s">
        <v>336</v>
      </c>
      <c r="AU289" s="180" t="s">
        <v>90</v>
      </c>
      <c r="AV289" s="14" t="s">
        <v>90</v>
      </c>
      <c r="AW289" s="14" t="s">
        <v>36</v>
      </c>
      <c r="AX289" s="14" t="s">
        <v>81</v>
      </c>
      <c r="AY289" s="180" t="s">
        <v>199</v>
      </c>
    </row>
    <row r="290" spans="1:65" s="13" customFormat="1" ht="10.199999999999999">
      <c r="B290" s="172"/>
      <c r="D290" s="163" t="s">
        <v>336</v>
      </c>
      <c r="E290" s="173" t="s">
        <v>1</v>
      </c>
      <c r="F290" s="174" t="s">
        <v>902</v>
      </c>
      <c r="H290" s="173" t="s">
        <v>1</v>
      </c>
      <c r="I290" s="175"/>
      <c r="L290" s="172"/>
      <c r="M290" s="176"/>
      <c r="N290" s="177"/>
      <c r="O290" s="177"/>
      <c r="P290" s="177"/>
      <c r="Q290" s="177"/>
      <c r="R290" s="177"/>
      <c r="S290" s="177"/>
      <c r="T290" s="178"/>
      <c r="AT290" s="173" t="s">
        <v>336</v>
      </c>
      <c r="AU290" s="173" t="s">
        <v>90</v>
      </c>
      <c r="AV290" s="13" t="s">
        <v>88</v>
      </c>
      <c r="AW290" s="13" t="s">
        <v>36</v>
      </c>
      <c r="AX290" s="13" t="s">
        <v>81</v>
      </c>
      <c r="AY290" s="173" t="s">
        <v>199</v>
      </c>
    </row>
    <row r="291" spans="1:65" s="14" customFormat="1" ht="10.199999999999999">
      <c r="B291" s="179"/>
      <c r="D291" s="163" t="s">
        <v>336</v>
      </c>
      <c r="E291" s="180" t="s">
        <v>1</v>
      </c>
      <c r="F291" s="181" t="s">
        <v>1615</v>
      </c>
      <c r="H291" s="182">
        <v>10.78</v>
      </c>
      <c r="I291" s="183"/>
      <c r="L291" s="179"/>
      <c r="M291" s="184"/>
      <c r="N291" s="185"/>
      <c r="O291" s="185"/>
      <c r="P291" s="185"/>
      <c r="Q291" s="185"/>
      <c r="R291" s="185"/>
      <c r="S291" s="185"/>
      <c r="T291" s="186"/>
      <c r="AT291" s="180" t="s">
        <v>336</v>
      </c>
      <c r="AU291" s="180" t="s">
        <v>90</v>
      </c>
      <c r="AV291" s="14" t="s">
        <v>90</v>
      </c>
      <c r="AW291" s="14" t="s">
        <v>36</v>
      </c>
      <c r="AX291" s="14" t="s">
        <v>81</v>
      </c>
      <c r="AY291" s="180" t="s">
        <v>199</v>
      </c>
    </row>
    <row r="292" spans="1:65" s="14" customFormat="1" ht="10.199999999999999">
      <c r="B292" s="179"/>
      <c r="D292" s="163" t="s">
        <v>336</v>
      </c>
      <c r="E292" s="180" t="s">
        <v>1</v>
      </c>
      <c r="F292" s="181" t="s">
        <v>1616</v>
      </c>
      <c r="H292" s="182">
        <v>-3.6</v>
      </c>
      <c r="I292" s="183"/>
      <c r="L292" s="179"/>
      <c r="M292" s="184"/>
      <c r="N292" s="185"/>
      <c r="O292" s="185"/>
      <c r="P292" s="185"/>
      <c r="Q292" s="185"/>
      <c r="R292" s="185"/>
      <c r="S292" s="185"/>
      <c r="T292" s="186"/>
      <c r="AT292" s="180" t="s">
        <v>336</v>
      </c>
      <c r="AU292" s="180" t="s">
        <v>90</v>
      </c>
      <c r="AV292" s="14" t="s">
        <v>90</v>
      </c>
      <c r="AW292" s="14" t="s">
        <v>36</v>
      </c>
      <c r="AX292" s="14" t="s">
        <v>81</v>
      </c>
      <c r="AY292" s="180" t="s">
        <v>199</v>
      </c>
    </row>
    <row r="293" spans="1:65" s="13" customFormat="1" ht="10.199999999999999">
      <c r="B293" s="172"/>
      <c r="D293" s="163" t="s">
        <v>336</v>
      </c>
      <c r="E293" s="173" t="s">
        <v>1</v>
      </c>
      <c r="F293" s="174" t="s">
        <v>1617</v>
      </c>
      <c r="H293" s="173" t="s">
        <v>1</v>
      </c>
      <c r="I293" s="175"/>
      <c r="L293" s="172"/>
      <c r="M293" s="176"/>
      <c r="N293" s="177"/>
      <c r="O293" s="177"/>
      <c r="P293" s="177"/>
      <c r="Q293" s="177"/>
      <c r="R293" s="177"/>
      <c r="S293" s="177"/>
      <c r="T293" s="178"/>
      <c r="AT293" s="173" t="s">
        <v>336</v>
      </c>
      <c r="AU293" s="173" t="s">
        <v>90</v>
      </c>
      <c r="AV293" s="13" t="s">
        <v>88</v>
      </c>
      <c r="AW293" s="13" t="s">
        <v>36</v>
      </c>
      <c r="AX293" s="13" t="s">
        <v>81</v>
      </c>
      <c r="AY293" s="173" t="s">
        <v>199</v>
      </c>
    </row>
    <row r="294" spans="1:65" s="14" customFormat="1" ht="10.199999999999999">
      <c r="B294" s="179"/>
      <c r="D294" s="163" t="s">
        <v>336</v>
      </c>
      <c r="E294" s="180" t="s">
        <v>1</v>
      </c>
      <c r="F294" s="181" t="s">
        <v>1618</v>
      </c>
      <c r="H294" s="182">
        <v>6.16</v>
      </c>
      <c r="I294" s="183"/>
      <c r="L294" s="179"/>
      <c r="M294" s="184"/>
      <c r="N294" s="185"/>
      <c r="O294" s="185"/>
      <c r="P294" s="185"/>
      <c r="Q294" s="185"/>
      <c r="R294" s="185"/>
      <c r="S294" s="185"/>
      <c r="T294" s="186"/>
      <c r="AT294" s="180" t="s">
        <v>336</v>
      </c>
      <c r="AU294" s="180" t="s">
        <v>90</v>
      </c>
      <c r="AV294" s="14" t="s">
        <v>90</v>
      </c>
      <c r="AW294" s="14" t="s">
        <v>36</v>
      </c>
      <c r="AX294" s="14" t="s">
        <v>81</v>
      </c>
      <c r="AY294" s="180" t="s">
        <v>199</v>
      </c>
    </row>
    <row r="295" spans="1:65" s="14" customFormat="1" ht="10.199999999999999">
      <c r="B295" s="179"/>
      <c r="D295" s="163" t="s">
        <v>336</v>
      </c>
      <c r="E295" s="180" t="s">
        <v>1</v>
      </c>
      <c r="F295" s="181" t="s">
        <v>1614</v>
      </c>
      <c r="H295" s="182">
        <v>-2.4</v>
      </c>
      <c r="I295" s="183"/>
      <c r="L295" s="179"/>
      <c r="M295" s="184"/>
      <c r="N295" s="185"/>
      <c r="O295" s="185"/>
      <c r="P295" s="185"/>
      <c r="Q295" s="185"/>
      <c r="R295" s="185"/>
      <c r="S295" s="185"/>
      <c r="T295" s="186"/>
      <c r="AT295" s="180" t="s">
        <v>336</v>
      </c>
      <c r="AU295" s="180" t="s">
        <v>90</v>
      </c>
      <c r="AV295" s="14" t="s">
        <v>90</v>
      </c>
      <c r="AW295" s="14" t="s">
        <v>36</v>
      </c>
      <c r="AX295" s="14" t="s">
        <v>81</v>
      </c>
      <c r="AY295" s="180" t="s">
        <v>199</v>
      </c>
    </row>
    <row r="296" spans="1:65" s="13" customFormat="1" ht="10.199999999999999">
      <c r="B296" s="172"/>
      <c r="D296" s="163" t="s">
        <v>336</v>
      </c>
      <c r="E296" s="173" t="s">
        <v>1</v>
      </c>
      <c r="F296" s="174" t="s">
        <v>1619</v>
      </c>
      <c r="H296" s="173" t="s">
        <v>1</v>
      </c>
      <c r="I296" s="175"/>
      <c r="L296" s="172"/>
      <c r="M296" s="176"/>
      <c r="N296" s="177"/>
      <c r="O296" s="177"/>
      <c r="P296" s="177"/>
      <c r="Q296" s="177"/>
      <c r="R296" s="177"/>
      <c r="S296" s="177"/>
      <c r="T296" s="178"/>
      <c r="AT296" s="173" t="s">
        <v>336</v>
      </c>
      <c r="AU296" s="173" t="s">
        <v>90</v>
      </c>
      <c r="AV296" s="13" t="s">
        <v>88</v>
      </c>
      <c r="AW296" s="13" t="s">
        <v>36</v>
      </c>
      <c r="AX296" s="13" t="s">
        <v>81</v>
      </c>
      <c r="AY296" s="173" t="s">
        <v>199</v>
      </c>
    </row>
    <row r="297" spans="1:65" s="14" customFormat="1" ht="10.199999999999999">
      <c r="B297" s="179"/>
      <c r="D297" s="163" t="s">
        <v>336</v>
      </c>
      <c r="E297" s="180" t="s">
        <v>1</v>
      </c>
      <c r="F297" s="181" t="s">
        <v>1618</v>
      </c>
      <c r="H297" s="182">
        <v>6.16</v>
      </c>
      <c r="I297" s="183"/>
      <c r="L297" s="179"/>
      <c r="M297" s="184"/>
      <c r="N297" s="185"/>
      <c r="O297" s="185"/>
      <c r="P297" s="185"/>
      <c r="Q297" s="185"/>
      <c r="R297" s="185"/>
      <c r="S297" s="185"/>
      <c r="T297" s="186"/>
      <c r="AT297" s="180" t="s">
        <v>336</v>
      </c>
      <c r="AU297" s="180" t="s">
        <v>90</v>
      </c>
      <c r="AV297" s="14" t="s">
        <v>90</v>
      </c>
      <c r="AW297" s="14" t="s">
        <v>36</v>
      </c>
      <c r="AX297" s="14" t="s">
        <v>81</v>
      </c>
      <c r="AY297" s="180" t="s">
        <v>199</v>
      </c>
    </row>
    <row r="298" spans="1:65" s="13" customFormat="1" ht="10.199999999999999">
      <c r="B298" s="172"/>
      <c r="D298" s="163" t="s">
        <v>336</v>
      </c>
      <c r="E298" s="173" t="s">
        <v>1</v>
      </c>
      <c r="F298" s="174" t="s">
        <v>949</v>
      </c>
      <c r="H298" s="173" t="s">
        <v>1</v>
      </c>
      <c r="I298" s="175"/>
      <c r="L298" s="172"/>
      <c r="M298" s="176"/>
      <c r="N298" s="177"/>
      <c r="O298" s="177"/>
      <c r="P298" s="177"/>
      <c r="Q298" s="177"/>
      <c r="R298" s="177"/>
      <c r="S298" s="177"/>
      <c r="T298" s="178"/>
      <c r="AT298" s="173" t="s">
        <v>336</v>
      </c>
      <c r="AU298" s="173" t="s">
        <v>90</v>
      </c>
      <c r="AV298" s="13" t="s">
        <v>88</v>
      </c>
      <c r="AW298" s="13" t="s">
        <v>36</v>
      </c>
      <c r="AX298" s="13" t="s">
        <v>81</v>
      </c>
      <c r="AY298" s="173" t="s">
        <v>199</v>
      </c>
    </row>
    <row r="299" spans="1:65" s="14" customFormat="1" ht="10.199999999999999">
      <c r="B299" s="179"/>
      <c r="D299" s="163" t="s">
        <v>336</v>
      </c>
      <c r="E299" s="180" t="s">
        <v>1</v>
      </c>
      <c r="F299" s="181" t="s">
        <v>1620</v>
      </c>
      <c r="H299" s="182">
        <v>2.6</v>
      </c>
      <c r="I299" s="183"/>
      <c r="L299" s="179"/>
      <c r="M299" s="184"/>
      <c r="N299" s="185"/>
      <c r="O299" s="185"/>
      <c r="P299" s="185"/>
      <c r="Q299" s="185"/>
      <c r="R299" s="185"/>
      <c r="S299" s="185"/>
      <c r="T299" s="186"/>
      <c r="AT299" s="180" t="s">
        <v>336</v>
      </c>
      <c r="AU299" s="180" t="s">
        <v>90</v>
      </c>
      <c r="AV299" s="14" t="s">
        <v>90</v>
      </c>
      <c r="AW299" s="14" t="s">
        <v>36</v>
      </c>
      <c r="AX299" s="14" t="s">
        <v>81</v>
      </c>
      <c r="AY299" s="180" t="s">
        <v>199</v>
      </c>
    </row>
    <row r="300" spans="1:65" s="15" customFormat="1" ht="10.199999999999999">
      <c r="B300" s="187"/>
      <c r="D300" s="163" t="s">
        <v>336</v>
      </c>
      <c r="E300" s="188" t="s">
        <v>1</v>
      </c>
      <c r="F300" s="189" t="s">
        <v>339</v>
      </c>
      <c r="H300" s="190">
        <v>26.54</v>
      </c>
      <c r="I300" s="191"/>
      <c r="L300" s="187"/>
      <c r="M300" s="192"/>
      <c r="N300" s="193"/>
      <c r="O300" s="193"/>
      <c r="P300" s="193"/>
      <c r="Q300" s="193"/>
      <c r="R300" s="193"/>
      <c r="S300" s="193"/>
      <c r="T300" s="194"/>
      <c r="AT300" s="188" t="s">
        <v>336</v>
      </c>
      <c r="AU300" s="188" t="s">
        <v>90</v>
      </c>
      <c r="AV300" s="15" t="s">
        <v>198</v>
      </c>
      <c r="AW300" s="15" t="s">
        <v>36</v>
      </c>
      <c r="AX300" s="15" t="s">
        <v>88</v>
      </c>
      <c r="AY300" s="188" t="s">
        <v>199</v>
      </c>
    </row>
    <row r="301" spans="1:65" s="2" customFormat="1" ht="24.15" customHeight="1">
      <c r="A301" s="33"/>
      <c r="B301" s="149"/>
      <c r="C301" s="150" t="s">
        <v>296</v>
      </c>
      <c r="D301" s="150" t="s">
        <v>202</v>
      </c>
      <c r="E301" s="151" t="s">
        <v>1621</v>
      </c>
      <c r="F301" s="152" t="s">
        <v>1622</v>
      </c>
      <c r="G301" s="153" t="s">
        <v>332</v>
      </c>
      <c r="H301" s="154">
        <v>4.8</v>
      </c>
      <c r="I301" s="155"/>
      <c r="J301" s="156">
        <f>ROUND(I301*H301,2)</f>
        <v>0</v>
      </c>
      <c r="K301" s="152" t="s">
        <v>333</v>
      </c>
      <c r="L301" s="34"/>
      <c r="M301" s="157" t="s">
        <v>1</v>
      </c>
      <c r="N301" s="158" t="s">
        <v>46</v>
      </c>
      <c r="O301" s="59"/>
      <c r="P301" s="159">
        <f>O301*H301</f>
        <v>0</v>
      </c>
      <c r="Q301" s="159">
        <v>7.571E-2</v>
      </c>
      <c r="R301" s="159">
        <f>Q301*H301</f>
        <v>0.36340800000000001</v>
      </c>
      <c r="S301" s="159">
        <v>0</v>
      </c>
      <c r="T301" s="160">
        <f>S301*H301</f>
        <v>0</v>
      </c>
      <c r="U301" s="33"/>
      <c r="V301" s="33"/>
      <c r="W301" s="33"/>
      <c r="X301" s="33"/>
      <c r="Y301" s="33"/>
      <c r="Z301" s="33"/>
      <c r="AA301" s="33"/>
      <c r="AB301" s="33"/>
      <c r="AC301" s="33"/>
      <c r="AD301" s="33"/>
      <c r="AE301" s="33"/>
      <c r="AR301" s="161" t="s">
        <v>198</v>
      </c>
      <c r="AT301" s="161" t="s">
        <v>202</v>
      </c>
      <c r="AU301" s="161" t="s">
        <v>90</v>
      </c>
      <c r="AY301" s="18" t="s">
        <v>199</v>
      </c>
      <c r="BE301" s="162">
        <f>IF(N301="základní",J301,0)</f>
        <v>0</v>
      </c>
      <c r="BF301" s="162">
        <f>IF(N301="snížená",J301,0)</f>
        <v>0</v>
      </c>
      <c r="BG301" s="162">
        <f>IF(N301="zákl. přenesená",J301,0)</f>
        <v>0</v>
      </c>
      <c r="BH301" s="162">
        <f>IF(N301="sníž. přenesená",J301,0)</f>
        <v>0</v>
      </c>
      <c r="BI301" s="162">
        <f>IF(N301="nulová",J301,0)</f>
        <v>0</v>
      </c>
      <c r="BJ301" s="18" t="s">
        <v>88</v>
      </c>
      <c r="BK301" s="162">
        <f>ROUND(I301*H301,2)</f>
        <v>0</v>
      </c>
      <c r="BL301" s="18" t="s">
        <v>198</v>
      </c>
      <c r="BM301" s="161" t="s">
        <v>1623</v>
      </c>
    </row>
    <row r="302" spans="1:65" s="2" customFormat="1" ht="19.2">
      <c r="A302" s="33"/>
      <c r="B302" s="34"/>
      <c r="C302" s="33"/>
      <c r="D302" s="163" t="s">
        <v>207</v>
      </c>
      <c r="E302" s="33"/>
      <c r="F302" s="164" t="s">
        <v>1624</v>
      </c>
      <c r="G302" s="33"/>
      <c r="H302" s="33"/>
      <c r="I302" s="165"/>
      <c r="J302" s="33"/>
      <c r="K302" s="33"/>
      <c r="L302" s="34"/>
      <c r="M302" s="166"/>
      <c r="N302" s="167"/>
      <c r="O302" s="59"/>
      <c r="P302" s="59"/>
      <c r="Q302" s="59"/>
      <c r="R302" s="59"/>
      <c r="S302" s="59"/>
      <c r="T302" s="60"/>
      <c r="U302" s="33"/>
      <c r="V302" s="33"/>
      <c r="W302" s="33"/>
      <c r="X302" s="33"/>
      <c r="Y302" s="33"/>
      <c r="Z302" s="33"/>
      <c r="AA302" s="33"/>
      <c r="AB302" s="33"/>
      <c r="AC302" s="33"/>
      <c r="AD302" s="33"/>
      <c r="AE302" s="33"/>
      <c r="AT302" s="18" t="s">
        <v>207</v>
      </c>
      <c r="AU302" s="18" t="s">
        <v>90</v>
      </c>
    </row>
    <row r="303" spans="1:65" s="13" customFormat="1" ht="10.199999999999999">
      <c r="B303" s="172"/>
      <c r="D303" s="163" t="s">
        <v>336</v>
      </c>
      <c r="E303" s="173" t="s">
        <v>1</v>
      </c>
      <c r="F303" s="174" t="s">
        <v>731</v>
      </c>
      <c r="H303" s="173" t="s">
        <v>1</v>
      </c>
      <c r="I303" s="175"/>
      <c r="L303" s="172"/>
      <c r="M303" s="176"/>
      <c r="N303" s="177"/>
      <c r="O303" s="177"/>
      <c r="P303" s="177"/>
      <c r="Q303" s="177"/>
      <c r="R303" s="177"/>
      <c r="S303" s="177"/>
      <c r="T303" s="178"/>
      <c r="AT303" s="173" t="s">
        <v>336</v>
      </c>
      <c r="AU303" s="173" t="s">
        <v>90</v>
      </c>
      <c r="AV303" s="13" t="s">
        <v>88</v>
      </c>
      <c r="AW303" s="13" t="s">
        <v>36</v>
      </c>
      <c r="AX303" s="13" t="s">
        <v>81</v>
      </c>
      <c r="AY303" s="173" t="s">
        <v>199</v>
      </c>
    </row>
    <row r="304" spans="1:65" s="14" customFormat="1" ht="10.199999999999999">
      <c r="B304" s="179"/>
      <c r="D304" s="163" t="s">
        <v>336</v>
      </c>
      <c r="E304" s="180" t="s">
        <v>1</v>
      </c>
      <c r="F304" s="181" t="s">
        <v>1625</v>
      </c>
      <c r="H304" s="182">
        <v>4.8</v>
      </c>
      <c r="I304" s="183"/>
      <c r="L304" s="179"/>
      <c r="M304" s="184"/>
      <c r="N304" s="185"/>
      <c r="O304" s="185"/>
      <c r="P304" s="185"/>
      <c r="Q304" s="185"/>
      <c r="R304" s="185"/>
      <c r="S304" s="185"/>
      <c r="T304" s="186"/>
      <c r="AT304" s="180" t="s">
        <v>336</v>
      </c>
      <c r="AU304" s="180" t="s">
        <v>90</v>
      </c>
      <c r="AV304" s="14" t="s">
        <v>90</v>
      </c>
      <c r="AW304" s="14" t="s">
        <v>36</v>
      </c>
      <c r="AX304" s="14" t="s">
        <v>81</v>
      </c>
      <c r="AY304" s="180" t="s">
        <v>199</v>
      </c>
    </row>
    <row r="305" spans="1:65" s="15" customFormat="1" ht="10.199999999999999">
      <c r="B305" s="187"/>
      <c r="D305" s="163" t="s">
        <v>336</v>
      </c>
      <c r="E305" s="188" t="s">
        <v>1</v>
      </c>
      <c r="F305" s="189" t="s">
        <v>339</v>
      </c>
      <c r="H305" s="190">
        <v>4.8</v>
      </c>
      <c r="I305" s="191"/>
      <c r="L305" s="187"/>
      <c r="M305" s="192"/>
      <c r="N305" s="193"/>
      <c r="O305" s="193"/>
      <c r="P305" s="193"/>
      <c r="Q305" s="193"/>
      <c r="R305" s="193"/>
      <c r="S305" s="193"/>
      <c r="T305" s="194"/>
      <c r="AT305" s="188" t="s">
        <v>336</v>
      </c>
      <c r="AU305" s="188" t="s">
        <v>90</v>
      </c>
      <c r="AV305" s="15" t="s">
        <v>198</v>
      </c>
      <c r="AW305" s="15" t="s">
        <v>36</v>
      </c>
      <c r="AX305" s="15" t="s">
        <v>88</v>
      </c>
      <c r="AY305" s="188" t="s">
        <v>199</v>
      </c>
    </row>
    <row r="306" spans="1:65" s="2" customFormat="1" ht="24.15" customHeight="1">
      <c r="A306" s="33"/>
      <c r="B306" s="149"/>
      <c r="C306" s="150" t="s">
        <v>7</v>
      </c>
      <c r="D306" s="150" t="s">
        <v>202</v>
      </c>
      <c r="E306" s="151" t="s">
        <v>1626</v>
      </c>
      <c r="F306" s="152" t="s">
        <v>1627</v>
      </c>
      <c r="G306" s="153" t="s">
        <v>376</v>
      </c>
      <c r="H306" s="154">
        <v>36.4</v>
      </c>
      <c r="I306" s="155"/>
      <c r="J306" s="156">
        <f>ROUND(I306*H306,2)</f>
        <v>0</v>
      </c>
      <c r="K306" s="152" t="s">
        <v>333</v>
      </c>
      <c r="L306" s="34"/>
      <c r="M306" s="157" t="s">
        <v>1</v>
      </c>
      <c r="N306" s="158" t="s">
        <v>46</v>
      </c>
      <c r="O306" s="59"/>
      <c r="P306" s="159">
        <f>O306*H306</f>
        <v>0</v>
      </c>
      <c r="Q306" s="159">
        <v>1.2999999999999999E-4</v>
      </c>
      <c r="R306" s="159">
        <f>Q306*H306</f>
        <v>4.7319999999999992E-3</v>
      </c>
      <c r="S306" s="159">
        <v>0</v>
      </c>
      <c r="T306" s="160">
        <f>S306*H306</f>
        <v>0</v>
      </c>
      <c r="U306" s="33"/>
      <c r="V306" s="33"/>
      <c r="W306" s="33"/>
      <c r="X306" s="33"/>
      <c r="Y306" s="33"/>
      <c r="Z306" s="33"/>
      <c r="AA306" s="33"/>
      <c r="AB306" s="33"/>
      <c r="AC306" s="33"/>
      <c r="AD306" s="33"/>
      <c r="AE306" s="33"/>
      <c r="AR306" s="161" t="s">
        <v>198</v>
      </c>
      <c r="AT306" s="161" t="s">
        <v>202</v>
      </c>
      <c r="AU306" s="161" t="s">
        <v>90</v>
      </c>
      <c r="AY306" s="18" t="s">
        <v>199</v>
      </c>
      <c r="BE306" s="162">
        <f>IF(N306="základní",J306,0)</f>
        <v>0</v>
      </c>
      <c r="BF306" s="162">
        <f>IF(N306="snížená",J306,0)</f>
        <v>0</v>
      </c>
      <c r="BG306" s="162">
        <f>IF(N306="zákl. přenesená",J306,0)</f>
        <v>0</v>
      </c>
      <c r="BH306" s="162">
        <f>IF(N306="sníž. přenesená",J306,0)</f>
        <v>0</v>
      </c>
      <c r="BI306" s="162">
        <f>IF(N306="nulová",J306,0)</f>
        <v>0</v>
      </c>
      <c r="BJ306" s="18" t="s">
        <v>88</v>
      </c>
      <c r="BK306" s="162">
        <f>ROUND(I306*H306,2)</f>
        <v>0</v>
      </c>
      <c r="BL306" s="18" t="s">
        <v>198</v>
      </c>
      <c r="BM306" s="161" t="s">
        <v>1628</v>
      </c>
    </row>
    <row r="307" spans="1:65" s="2" customFormat="1" ht="10.199999999999999">
      <c r="A307" s="33"/>
      <c r="B307" s="34"/>
      <c r="C307" s="33"/>
      <c r="D307" s="163" t="s">
        <v>207</v>
      </c>
      <c r="E307" s="33"/>
      <c r="F307" s="164" t="s">
        <v>1629</v>
      </c>
      <c r="G307" s="33"/>
      <c r="H307" s="33"/>
      <c r="I307" s="165"/>
      <c r="J307" s="33"/>
      <c r="K307" s="33"/>
      <c r="L307" s="34"/>
      <c r="M307" s="166"/>
      <c r="N307" s="167"/>
      <c r="O307" s="59"/>
      <c r="P307" s="59"/>
      <c r="Q307" s="59"/>
      <c r="R307" s="59"/>
      <c r="S307" s="59"/>
      <c r="T307" s="60"/>
      <c r="U307" s="33"/>
      <c r="V307" s="33"/>
      <c r="W307" s="33"/>
      <c r="X307" s="33"/>
      <c r="Y307" s="33"/>
      <c r="Z307" s="33"/>
      <c r="AA307" s="33"/>
      <c r="AB307" s="33"/>
      <c r="AC307" s="33"/>
      <c r="AD307" s="33"/>
      <c r="AE307" s="33"/>
      <c r="AT307" s="18" t="s">
        <v>207</v>
      </c>
      <c r="AU307" s="18" t="s">
        <v>90</v>
      </c>
    </row>
    <row r="308" spans="1:65" s="13" customFormat="1" ht="10.199999999999999">
      <c r="B308" s="172"/>
      <c r="D308" s="163" t="s">
        <v>336</v>
      </c>
      <c r="E308" s="173" t="s">
        <v>1</v>
      </c>
      <c r="F308" s="174" t="s">
        <v>898</v>
      </c>
      <c r="H308" s="173" t="s">
        <v>1</v>
      </c>
      <c r="I308" s="175"/>
      <c r="L308" s="172"/>
      <c r="M308" s="176"/>
      <c r="N308" s="177"/>
      <c r="O308" s="177"/>
      <c r="P308" s="177"/>
      <c r="Q308" s="177"/>
      <c r="R308" s="177"/>
      <c r="S308" s="177"/>
      <c r="T308" s="178"/>
      <c r="AT308" s="173" t="s">
        <v>336</v>
      </c>
      <c r="AU308" s="173" t="s">
        <v>90</v>
      </c>
      <c r="AV308" s="13" t="s">
        <v>88</v>
      </c>
      <c r="AW308" s="13" t="s">
        <v>36</v>
      </c>
      <c r="AX308" s="13" t="s">
        <v>81</v>
      </c>
      <c r="AY308" s="173" t="s">
        <v>199</v>
      </c>
    </row>
    <row r="309" spans="1:65" s="14" customFormat="1" ht="10.199999999999999">
      <c r="B309" s="179"/>
      <c r="D309" s="163" t="s">
        <v>336</v>
      </c>
      <c r="E309" s="180" t="s">
        <v>1</v>
      </c>
      <c r="F309" s="181" t="s">
        <v>1630</v>
      </c>
      <c r="H309" s="182">
        <v>6.6</v>
      </c>
      <c r="I309" s="183"/>
      <c r="L309" s="179"/>
      <c r="M309" s="184"/>
      <c r="N309" s="185"/>
      <c r="O309" s="185"/>
      <c r="P309" s="185"/>
      <c r="Q309" s="185"/>
      <c r="R309" s="185"/>
      <c r="S309" s="185"/>
      <c r="T309" s="186"/>
      <c r="AT309" s="180" t="s">
        <v>336</v>
      </c>
      <c r="AU309" s="180" t="s">
        <v>90</v>
      </c>
      <c r="AV309" s="14" t="s">
        <v>90</v>
      </c>
      <c r="AW309" s="14" t="s">
        <v>36</v>
      </c>
      <c r="AX309" s="14" t="s">
        <v>81</v>
      </c>
      <c r="AY309" s="180" t="s">
        <v>199</v>
      </c>
    </row>
    <row r="310" spans="1:65" s="13" customFormat="1" ht="10.199999999999999">
      <c r="B310" s="172"/>
      <c r="D310" s="163" t="s">
        <v>336</v>
      </c>
      <c r="E310" s="173" t="s">
        <v>1</v>
      </c>
      <c r="F310" s="174" t="s">
        <v>902</v>
      </c>
      <c r="H310" s="173" t="s">
        <v>1</v>
      </c>
      <c r="I310" s="175"/>
      <c r="L310" s="172"/>
      <c r="M310" s="176"/>
      <c r="N310" s="177"/>
      <c r="O310" s="177"/>
      <c r="P310" s="177"/>
      <c r="Q310" s="177"/>
      <c r="R310" s="177"/>
      <c r="S310" s="177"/>
      <c r="T310" s="178"/>
      <c r="AT310" s="173" t="s">
        <v>336</v>
      </c>
      <c r="AU310" s="173" t="s">
        <v>90</v>
      </c>
      <c r="AV310" s="13" t="s">
        <v>88</v>
      </c>
      <c r="AW310" s="13" t="s">
        <v>36</v>
      </c>
      <c r="AX310" s="13" t="s">
        <v>81</v>
      </c>
      <c r="AY310" s="173" t="s">
        <v>199</v>
      </c>
    </row>
    <row r="311" spans="1:65" s="14" customFormat="1" ht="10.199999999999999">
      <c r="B311" s="179"/>
      <c r="D311" s="163" t="s">
        <v>336</v>
      </c>
      <c r="E311" s="180" t="s">
        <v>1</v>
      </c>
      <c r="F311" s="181" t="s">
        <v>1630</v>
      </c>
      <c r="H311" s="182">
        <v>6.6</v>
      </c>
      <c r="I311" s="183"/>
      <c r="L311" s="179"/>
      <c r="M311" s="184"/>
      <c r="N311" s="185"/>
      <c r="O311" s="185"/>
      <c r="P311" s="185"/>
      <c r="Q311" s="185"/>
      <c r="R311" s="185"/>
      <c r="S311" s="185"/>
      <c r="T311" s="186"/>
      <c r="AT311" s="180" t="s">
        <v>336</v>
      </c>
      <c r="AU311" s="180" t="s">
        <v>90</v>
      </c>
      <c r="AV311" s="14" t="s">
        <v>90</v>
      </c>
      <c r="AW311" s="14" t="s">
        <v>36</v>
      </c>
      <c r="AX311" s="14" t="s">
        <v>81</v>
      </c>
      <c r="AY311" s="180" t="s">
        <v>199</v>
      </c>
    </row>
    <row r="312" spans="1:65" s="13" customFormat="1" ht="10.199999999999999">
      <c r="B312" s="172"/>
      <c r="D312" s="163" t="s">
        <v>336</v>
      </c>
      <c r="E312" s="173" t="s">
        <v>1</v>
      </c>
      <c r="F312" s="174" t="s">
        <v>1617</v>
      </c>
      <c r="H312" s="173" t="s">
        <v>1</v>
      </c>
      <c r="I312" s="175"/>
      <c r="L312" s="172"/>
      <c r="M312" s="176"/>
      <c r="N312" s="177"/>
      <c r="O312" s="177"/>
      <c r="P312" s="177"/>
      <c r="Q312" s="177"/>
      <c r="R312" s="177"/>
      <c r="S312" s="177"/>
      <c r="T312" s="178"/>
      <c r="AT312" s="173" t="s">
        <v>336</v>
      </c>
      <c r="AU312" s="173" t="s">
        <v>90</v>
      </c>
      <c r="AV312" s="13" t="s">
        <v>88</v>
      </c>
      <c r="AW312" s="13" t="s">
        <v>36</v>
      </c>
      <c r="AX312" s="13" t="s">
        <v>81</v>
      </c>
      <c r="AY312" s="173" t="s">
        <v>199</v>
      </c>
    </row>
    <row r="313" spans="1:65" s="14" customFormat="1" ht="10.199999999999999">
      <c r="B313" s="179"/>
      <c r="D313" s="163" t="s">
        <v>336</v>
      </c>
      <c r="E313" s="180" t="s">
        <v>1</v>
      </c>
      <c r="F313" s="181" t="s">
        <v>1630</v>
      </c>
      <c r="H313" s="182">
        <v>6.6</v>
      </c>
      <c r="I313" s="183"/>
      <c r="L313" s="179"/>
      <c r="M313" s="184"/>
      <c r="N313" s="185"/>
      <c r="O313" s="185"/>
      <c r="P313" s="185"/>
      <c r="Q313" s="185"/>
      <c r="R313" s="185"/>
      <c r="S313" s="185"/>
      <c r="T313" s="186"/>
      <c r="AT313" s="180" t="s">
        <v>336</v>
      </c>
      <c r="AU313" s="180" t="s">
        <v>90</v>
      </c>
      <c r="AV313" s="14" t="s">
        <v>90</v>
      </c>
      <c r="AW313" s="14" t="s">
        <v>36</v>
      </c>
      <c r="AX313" s="14" t="s">
        <v>81</v>
      </c>
      <c r="AY313" s="180" t="s">
        <v>199</v>
      </c>
    </row>
    <row r="314" spans="1:65" s="13" customFormat="1" ht="10.199999999999999">
      <c r="B314" s="172"/>
      <c r="D314" s="163" t="s">
        <v>336</v>
      </c>
      <c r="E314" s="173" t="s">
        <v>1</v>
      </c>
      <c r="F314" s="174" t="s">
        <v>1619</v>
      </c>
      <c r="H314" s="173" t="s">
        <v>1</v>
      </c>
      <c r="I314" s="175"/>
      <c r="L314" s="172"/>
      <c r="M314" s="176"/>
      <c r="N314" s="177"/>
      <c r="O314" s="177"/>
      <c r="P314" s="177"/>
      <c r="Q314" s="177"/>
      <c r="R314" s="177"/>
      <c r="S314" s="177"/>
      <c r="T314" s="178"/>
      <c r="AT314" s="173" t="s">
        <v>336</v>
      </c>
      <c r="AU314" s="173" t="s">
        <v>90</v>
      </c>
      <c r="AV314" s="13" t="s">
        <v>88</v>
      </c>
      <c r="AW314" s="13" t="s">
        <v>36</v>
      </c>
      <c r="AX314" s="13" t="s">
        <v>81</v>
      </c>
      <c r="AY314" s="173" t="s">
        <v>199</v>
      </c>
    </row>
    <row r="315" spans="1:65" s="14" customFormat="1" ht="10.199999999999999">
      <c r="B315" s="179"/>
      <c r="D315" s="163" t="s">
        <v>336</v>
      </c>
      <c r="E315" s="180" t="s">
        <v>1</v>
      </c>
      <c r="F315" s="181" t="s">
        <v>1630</v>
      </c>
      <c r="H315" s="182">
        <v>6.6</v>
      </c>
      <c r="I315" s="183"/>
      <c r="L315" s="179"/>
      <c r="M315" s="184"/>
      <c r="N315" s="185"/>
      <c r="O315" s="185"/>
      <c r="P315" s="185"/>
      <c r="Q315" s="185"/>
      <c r="R315" s="185"/>
      <c r="S315" s="185"/>
      <c r="T315" s="186"/>
      <c r="AT315" s="180" t="s">
        <v>336</v>
      </c>
      <c r="AU315" s="180" t="s">
        <v>90</v>
      </c>
      <c r="AV315" s="14" t="s">
        <v>90</v>
      </c>
      <c r="AW315" s="14" t="s">
        <v>36</v>
      </c>
      <c r="AX315" s="14" t="s">
        <v>81</v>
      </c>
      <c r="AY315" s="180" t="s">
        <v>199</v>
      </c>
    </row>
    <row r="316" spans="1:65" s="13" customFormat="1" ht="10.199999999999999">
      <c r="B316" s="172"/>
      <c r="D316" s="163" t="s">
        <v>336</v>
      </c>
      <c r="E316" s="173" t="s">
        <v>1</v>
      </c>
      <c r="F316" s="174" t="s">
        <v>949</v>
      </c>
      <c r="H316" s="173" t="s">
        <v>1</v>
      </c>
      <c r="I316" s="175"/>
      <c r="L316" s="172"/>
      <c r="M316" s="176"/>
      <c r="N316" s="177"/>
      <c r="O316" s="177"/>
      <c r="P316" s="177"/>
      <c r="Q316" s="177"/>
      <c r="R316" s="177"/>
      <c r="S316" s="177"/>
      <c r="T316" s="178"/>
      <c r="AT316" s="173" t="s">
        <v>336</v>
      </c>
      <c r="AU316" s="173" t="s">
        <v>90</v>
      </c>
      <c r="AV316" s="13" t="s">
        <v>88</v>
      </c>
      <c r="AW316" s="13" t="s">
        <v>36</v>
      </c>
      <c r="AX316" s="13" t="s">
        <v>81</v>
      </c>
      <c r="AY316" s="173" t="s">
        <v>199</v>
      </c>
    </row>
    <row r="317" spans="1:65" s="14" customFormat="1" ht="10.199999999999999">
      <c r="B317" s="179"/>
      <c r="D317" s="163" t="s">
        <v>336</v>
      </c>
      <c r="E317" s="180" t="s">
        <v>1</v>
      </c>
      <c r="F317" s="181" t="s">
        <v>1631</v>
      </c>
      <c r="H317" s="182">
        <v>5.2</v>
      </c>
      <c r="I317" s="183"/>
      <c r="L317" s="179"/>
      <c r="M317" s="184"/>
      <c r="N317" s="185"/>
      <c r="O317" s="185"/>
      <c r="P317" s="185"/>
      <c r="Q317" s="185"/>
      <c r="R317" s="185"/>
      <c r="S317" s="185"/>
      <c r="T317" s="186"/>
      <c r="AT317" s="180" t="s">
        <v>336</v>
      </c>
      <c r="AU317" s="180" t="s">
        <v>90</v>
      </c>
      <c r="AV317" s="14" t="s">
        <v>90</v>
      </c>
      <c r="AW317" s="14" t="s">
        <v>36</v>
      </c>
      <c r="AX317" s="14" t="s">
        <v>81</v>
      </c>
      <c r="AY317" s="180" t="s">
        <v>199</v>
      </c>
    </row>
    <row r="318" spans="1:65" s="13" customFormat="1" ht="10.199999999999999">
      <c r="B318" s="172"/>
      <c r="D318" s="163" t="s">
        <v>336</v>
      </c>
      <c r="E318" s="173" t="s">
        <v>1</v>
      </c>
      <c r="F318" s="174" t="s">
        <v>731</v>
      </c>
      <c r="H318" s="173" t="s">
        <v>1</v>
      </c>
      <c r="I318" s="175"/>
      <c r="L318" s="172"/>
      <c r="M318" s="176"/>
      <c r="N318" s="177"/>
      <c r="O318" s="177"/>
      <c r="P318" s="177"/>
      <c r="Q318" s="177"/>
      <c r="R318" s="177"/>
      <c r="S318" s="177"/>
      <c r="T318" s="178"/>
      <c r="AT318" s="173" t="s">
        <v>336</v>
      </c>
      <c r="AU318" s="173" t="s">
        <v>90</v>
      </c>
      <c r="AV318" s="13" t="s">
        <v>88</v>
      </c>
      <c r="AW318" s="13" t="s">
        <v>36</v>
      </c>
      <c r="AX318" s="13" t="s">
        <v>81</v>
      </c>
      <c r="AY318" s="173" t="s">
        <v>199</v>
      </c>
    </row>
    <row r="319" spans="1:65" s="14" customFormat="1" ht="10.199999999999999">
      <c r="B319" s="179"/>
      <c r="D319" s="163" t="s">
        <v>336</v>
      </c>
      <c r="E319" s="180" t="s">
        <v>1</v>
      </c>
      <c r="F319" s="181" t="s">
        <v>1632</v>
      </c>
      <c r="H319" s="182">
        <v>4.8</v>
      </c>
      <c r="I319" s="183"/>
      <c r="L319" s="179"/>
      <c r="M319" s="184"/>
      <c r="N319" s="185"/>
      <c r="O319" s="185"/>
      <c r="P319" s="185"/>
      <c r="Q319" s="185"/>
      <c r="R319" s="185"/>
      <c r="S319" s="185"/>
      <c r="T319" s="186"/>
      <c r="AT319" s="180" t="s">
        <v>336</v>
      </c>
      <c r="AU319" s="180" t="s">
        <v>90</v>
      </c>
      <c r="AV319" s="14" t="s">
        <v>90</v>
      </c>
      <c r="AW319" s="14" t="s">
        <v>36</v>
      </c>
      <c r="AX319" s="14" t="s">
        <v>81</v>
      </c>
      <c r="AY319" s="180" t="s">
        <v>199</v>
      </c>
    </row>
    <row r="320" spans="1:65" s="15" customFormat="1" ht="10.199999999999999">
      <c r="B320" s="187"/>
      <c r="D320" s="163" t="s">
        <v>336</v>
      </c>
      <c r="E320" s="188" t="s">
        <v>1</v>
      </c>
      <c r="F320" s="189" t="s">
        <v>339</v>
      </c>
      <c r="H320" s="190">
        <v>36.4</v>
      </c>
      <c r="I320" s="191"/>
      <c r="L320" s="187"/>
      <c r="M320" s="192"/>
      <c r="N320" s="193"/>
      <c r="O320" s="193"/>
      <c r="P320" s="193"/>
      <c r="Q320" s="193"/>
      <c r="R320" s="193"/>
      <c r="S320" s="193"/>
      <c r="T320" s="194"/>
      <c r="AT320" s="188" t="s">
        <v>336</v>
      </c>
      <c r="AU320" s="188" t="s">
        <v>90</v>
      </c>
      <c r="AV320" s="15" t="s">
        <v>198</v>
      </c>
      <c r="AW320" s="15" t="s">
        <v>36</v>
      </c>
      <c r="AX320" s="15" t="s">
        <v>88</v>
      </c>
      <c r="AY320" s="188" t="s">
        <v>199</v>
      </c>
    </row>
    <row r="321" spans="1:65" s="2" customFormat="1" ht="16.5" customHeight="1">
      <c r="A321" s="33"/>
      <c r="B321" s="149"/>
      <c r="C321" s="150" t="s">
        <v>487</v>
      </c>
      <c r="D321" s="150" t="s">
        <v>202</v>
      </c>
      <c r="E321" s="151" t="s">
        <v>1633</v>
      </c>
      <c r="F321" s="152" t="s">
        <v>1634</v>
      </c>
      <c r="G321" s="153" t="s">
        <v>332</v>
      </c>
      <c r="H321" s="154">
        <v>10.53</v>
      </c>
      <c r="I321" s="155"/>
      <c r="J321" s="156">
        <f>ROUND(I321*H321,2)</f>
        <v>0</v>
      </c>
      <c r="K321" s="152" t="s">
        <v>333</v>
      </c>
      <c r="L321" s="34"/>
      <c r="M321" s="157" t="s">
        <v>1</v>
      </c>
      <c r="N321" s="158" t="s">
        <v>46</v>
      </c>
      <c r="O321" s="59"/>
      <c r="P321" s="159">
        <f>O321*H321</f>
        <v>0</v>
      </c>
      <c r="Q321" s="159">
        <v>0.26723000000000002</v>
      </c>
      <c r="R321" s="159">
        <f>Q321*H321</f>
        <v>2.8139319</v>
      </c>
      <c r="S321" s="159">
        <v>0</v>
      </c>
      <c r="T321" s="160">
        <f>S321*H321</f>
        <v>0</v>
      </c>
      <c r="U321" s="33"/>
      <c r="V321" s="33"/>
      <c r="W321" s="33"/>
      <c r="X321" s="33"/>
      <c r="Y321" s="33"/>
      <c r="Z321" s="33"/>
      <c r="AA321" s="33"/>
      <c r="AB321" s="33"/>
      <c r="AC321" s="33"/>
      <c r="AD321" s="33"/>
      <c r="AE321" s="33"/>
      <c r="AR321" s="161" t="s">
        <v>198</v>
      </c>
      <c r="AT321" s="161" t="s">
        <v>202</v>
      </c>
      <c r="AU321" s="161" t="s">
        <v>90</v>
      </c>
      <c r="AY321" s="18" t="s">
        <v>199</v>
      </c>
      <c r="BE321" s="162">
        <f>IF(N321="základní",J321,0)</f>
        <v>0</v>
      </c>
      <c r="BF321" s="162">
        <f>IF(N321="snížená",J321,0)</f>
        <v>0</v>
      </c>
      <c r="BG321" s="162">
        <f>IF(N321="zákl. přenesená",J321,0)</f>
        <v>0</v>
      </c>
      <c r="BH321" s="162">
        <f>IF(N321="sníž. přenesená",J321,0)</f>
        <v>0</v>
      </c>
      <c r="BI321" s="162">
        <f>IF(N321="nulová",J321,0)</f>
        <v>0</v>
      </c>
      <c r="BJ321" s="18" t="s">
        <v>88</v>
      </c>
      <c r="BK321" s="162">
        <f>ROUND(I321*H321,2)</f>
        <v>0</v>
      </c>
      <c r="BL321" s="18" t="s">
        <v>198</v>
      </c>
      <c r="BM321" s="161" t="s">
        <v>1635</v>
      </c>
    </row>
    <row r="322" spans="1:65" s="2" customFormat="1" ht="19.2">
      <c r="A322" s="33"/>
      <c r="B322" s="34"/>
      <c r="C322" s="33"/>
      <c r="D322" s="163" t="s">
        <v>207</v>
      </c>
      <c r="E322" s="33"/>
      <c r="F322" s="164" t="s">
        <v>1636</v>
      </c>
      <c r="G322" s="33"/>
      <c r="H322" s="33"/>
      <c r="I322" s="165"/>
      <c r="J322" s="33"/>
      <c r="K322" s="33"/>
      <c r="L322" s="34"/>
      <c r="M322" s="166"/>
      <c r="N322" s="167"/>
      <c r="O322" s="59"/>
      <c r="P322" s="59"/>
      <c r="Q322" s="59"/>
      <c r="R322" s="59"/>
      <c r="S322" s="59"/>
      <c r="T322" s="60"/>
      <c r="U322" s="33"/>
      <c r="V322" s="33"/>
      <c r="W322" s="33"/>
      <c r="X322" s="33"/>
      <c r="Y322" s="33"/>
      <c r="Z322" s="33"/>
      <c r="AA322" s="33"/>
      <c r="AB322" s="33"/>
      <c r="AC322" s="33"/>
      <c r="AD322" s="33"/>
      <c r="AE322" s="33"/>
      <c r="AT322" s="18" t="s">
        <v>207</v>
      </c>
      <c r="AU322" s="18" t="s">
        <v>90</v>
      </c>
    </row>
    <row r="323" spans="1:65" s="13" customFormat="1" ht="10.199999999999999">
      <c r="B323" s="172"/>
      <c r="D323" s="163" t="s">
        <v>336</v>
      </c>
      <c r="E323" s="173" t="s">
        <v>1</v>
      </c>
      <c r="F323" s="174" t="s">
        <v>1637</v>
      </c>
      <c r="H323" s="173" t="s">
        <v>1</v>
      </c>
      <c r="I323" s="175"/>
      <c r="L323" s="172"/>
      <c r="M323" s="176"/>
      <c r="N323" s="177"/>
      <c r="O323" s="177"/>
      <c r="P323" s="177"/>
      <c r="Q323" s="177"/>
      <c r="R323" s="177"/>
      <c r="S323" s="177"/>
      <c r="T323" s="178"/>
      <c r="AT323" s="173" t="s">
        <v>336</v>
      </c>
      <c r="AU323" s="173" t="s">
        <v>90</v>
      </c>
      <c r="AV323" s="13" t="s">
        <v>88</v>
      </c>
      <c r="AW323" s="13" t="s">
        <v>36</v>
      </c>
      <c r="AX323" s="13" t="s">
        <v>81</v>
      </c>
      <c r="AY323" s="173" t="s">
        <v>199</v>
      </c>
    </row>
    <row r="324" spans="1:65" s="14" customFormat="1" ht="10.199999999999999">
      <c r="B324" s="179"/>
      <c r="D324" s="163" t="s">
        <v>336</v>
      </c>
      <c r="E324" s="180" t="s">
        <v>1</v>
      </c>
      <c r="F324" s="181" t="s">
        <v>1638</v>
      </c>
      <c r="H324" s="182">
        <v>5.52</v>
      </c>
      <c r="I324" s="183"/>
      <c r="L324" s="179"/>
      <c r="M324" s="184"/>
      <c r="N324" s="185"/>
      <c r="O324" s="185"/>
      <c r="P324" s="185"/>
      <c r="Q324" s="185"/>
      <c r="R324" s="185"/>
      <c r="S324" s="185"/>
      <c r="T324" s="186"/>
      <c r="AT324" s="180" t="s">
        <v>336</v>
      </c>
      <c r="AU324" s="180" t="s">
        <v>90</v>
      </c>
      <c r="AV324" s="14" t="s">
        <v>90</v>
      </c>
      <c r="AW324" s="14" t="s">
        <v>36</v>
      </c>
      <c r="AX324" s="14" t="s">
        <v>81</v>
      </c>
      <c r="AY324" s="180" t="s">
        <v>199</v>
      </c>
    </row>
    <row r="325" spans="1:65" s="14" customFormat="1" ht="10.199999999999999">
      <c r="B325" s="179"/>
      <c r="D325" s="163" t="s">
        <v>336</v>
      </c>
      <c r="E325" s="180" t="s">
        <v>1</v>
      </c>
      <c r="F325" s="181" t="s">
        <v>1639</v>
      </c>
      <c r="H325" s="182">
        <v>1.41</v>
      </c>
      <c r="I325" s="183"/>
      <c r="L325" s="179"/>
      <c r="M325" s="184"/>
      <c r="N325" s="185"/>
      <c r="O325" s="185"/>
      <c r="P325" s="185"/>
      <c r="Q325" s="185"/>
      <c r="R325" s="185"/>
      <c r="S325" s="185"/>
      <c r="T325" s="186"/>
      <c r="AT325" s="180" t="s">
        <v>336</v>
      </c>
      <c r="AU325" s="180" t="s">
        <v>90</v>
      </c>
      <c r="AV325" s="14" t="s">
        <v>90</v>
      </c>
      <c r="AW325" s="14" t="s">
        <v>36</v>
      </c>
      <c r="AX325" s="14" t="s">
        <v>81</v>
      </c>
      <c r="AY325" s="180" t="s">
        <v>199</v>
      </c>
    </row>
    <row r="326" spans="1:65" s="14" customFormat="1" ht="10.199999999999999">
      <c r="B326" s="179"/>
      <c r="D326" s="163" t="s">
        <v>336</v>
      </c>
      <c r="E326" s="180" t="s">
        <v>1</v>
      </c>
      <c r="F326" s="181" t="s">
        <v>1640</v>
      </c>
      <c r="H326" s="182">
        <v>3.6</v>
      </c>
      <c r="I326" s="183"/>
      <c r="L326" s="179"/>
      <c r="M326" s="184"/>
      <c r="N326" s="185"/>
      <c r="O326" s="185"/>
      <c r="P326" s="185"/>
      <c r="Q326" s="185"/>
      <c r="R326" s="185"/>
      <c r="S326" s="185"/>
      <c r="T326" s="186"/>
      <c r="AT326" s="180" t="s">
        <v>336</v>
      </c>
      <c r="AU326" s="180" t="s">
        <v>90</v>
      </c>
      <c r="AV326" s="14" t="s">
        <v>90</v>
      </c>
      <c r="AW326" s="14" t="s">
        <v>36</v>
      </c>
      <c r="AX326" s="14" t="s">
        <v>81</v>
      </c>
      <c r="AY326" s="180" t="s">
        <v>199</v>
      </c>
    </row>
    <row r="327" spans="1:65" s="15" customFormat="1" ht="10.199999999999999">
      <c r="B327" s="187"/>
      <c r="D327" s="163" t="s">
        <v>336</v>
      </c>
      <c r="E327" s="188" t="s">
        <v>1</v>
      </c>
      <c r="F327" s="189" t="s">
        <v>339</v>
      </c>
      <c r="H327" s="190">
        <v>10.53</v>
      </c>
      <c r="I327" s="191"/>
      <c r="L327" s="187"/>
      <c r="M327" s="192"/>
      <c r="N327" s="193"/>
      <c r="O327" s="193"/>
      <c r="P327" s="193"/>
      <c r="Q327" s="193"/>
      <c r="R327" s="193"/>
      <c r="S327" s="193"/>
      <c r="T327" s="194"/>
      <c r="AT327" s="188" t="s">
        <v>336</v>
      </c>
      <c r="AU327" s="188" t="s">
        <v>90</v>
      </c>
      <c r="AV327" s="15" t="s">
        <v>198</v>
      </c>
      <c r="AW327" s="15" t="s">
        <v>36</v>
      </c>
      <c r="AX327" s="15" t="s">
        <v>88</v>
      </c>
      <c r="AY327" s="188" t="s">
        <v>199</v>
      </c>
    </row>
    <row r="328" spans="1:65" s="12" customFormat="1" ht="22.8" customHeight="1">
      <c r="B328" s="136"/>
      <c r="D328" s="137" t="s">
        <v>80</v>
      </c>
      <c r="E328" s="147" t="s">
        <v>198</v>
      </c>
      <c r="F328" s="147" t="s">
        <v>1641</v>
      </c>
      <c r="I328" s="139"/>
      <c r="J328" s="148">
        <f>BK328</f>
        <v>0</v>
      </c>
      <c r="L328" s="136"/>
      <c r="M328" s="141"/>
      <c r="N328" s="142"/>
      <c r="O328" s="142"/>
      <c r="P328" s="143">
        <f>SUM(P329:P340)</f>
        <v>0</v>
      </c>
      <c r="Q328" s="142"/>
      <c r="R328" s="143">
        <f>SUM(R329:R340)</f>
        <v>12.679905000000002</v>
      </c>
      <c r="S328" s="142"/>
      <c r="T328" s="144">
        <f>SUM(T329:T340)</f>
        <v>0</v>
      </c>
      <c r="AR328" s="137" t="s">
        <v>88</v>
      </c>
      <c r="AT328" s="145" t="s">
        <v>80</v>
      </c>
      <c r="AU328" s="145" t="s">
        <v>88</v>
      </c>
      <c r="AY328" s="137" t="s">
        <v>199</v>
      </c>
      <c r="BK328" s="146">
        <f>SUM(BK329:BK340)</f>
        <v>0</v>
      </c>
    </row>
    <row r="329" spans="1:65" s="2" customFormat="1" ht="21.75" customHeight="1">
      <c r="A329" s="33"/>
      <c r="B329" s="149"/>
      <c r="C329" s="150" t="s">
        <v>492</v>
      </c>
      <c r="D329" s="150" t="s">
        <v>202</v>
      </c>
      <c r="E329" s="151" t="s">
        <v>1642</v>
      </c>
      <c r="F329" s="152" t="s">
        <v>1643</v>
      </c>
      <c r="G329" s="153" t="s">
        <v>529</v>
      </c>
      <c r="H329" s="154">
        <v>120</v>
      </c>
      <c r="I329" s="155"/>
      <c r="J329" s="156">
        <f>ROUND(I329*H329,2)</f>
        <v>0</v>
      </c>
      <c r="K329" s="152" t="s">
        <v>333</v>
      </c>
      <c r="L329" s="34"/>
      <c r="M329" s="157" t="s">
        <v>1</v>
      </c>
      <c r="N329" s="158" t="s">
        <v>46</v>
      </c>
      <c r="O329" s="59"/>
      <c r="P329" s="159">
        <f>O329*H329</f>
        <v>0</v>
      </c>
      <c r="Q329" s="159">
        <v>8.2350000000000007E-2</v>
      </c>
      <c r="R329" s="159">
        <f>Q329*H329</f>
        <v>9.8820000000000014</v>
      </c>
      <c r="S329" s="159">
        <v>0</v>
      </c>
      <c r="T329" s="160">
        <f>S329*H329</f>
        <v>0</v>
      </c>
      <c r="U329" s="33"/>
      <c r="V329" s="33"/>
      <c r="W329" s="33"/>
      <c r="X329" s="33"/>
      <c r="Y329" s="33"/>
      <c r="Z329" s="33"/>
      <c r="AA329" s="33"/>
      <c r="AB329" s="33"/>
      <c r="AC329" s="33"/>
      <c r="AD329" s="33"/>
      <c r="AE329" s="33"/>
      <c r="AR329" s="161" t="s">
        <v>198</v>
      </c>
      <c r="AT329" s="161" t="s">
        <v>202</v>
      </c>
      <c r="AU329" s="161" t="s">
        <v>90</v>
      </c>
      <c r="AY329" s="18" t="s">
        <v>199</v>
      </c>
      <c r="BE329" s="162">
        <f>IF(N329="základní",J329,0)</f>
        <v>0</v>
      </c>
      <c r="BF329" s="162">
        <f>IF(N329="snížená",J329,0)</f>
        <v>0</v>
      </c>
      <c r="BG329" s="162">
        <f>IF(N329="zákl. přenesená",J329,0)</f>
        <v>0</v>
      </c>
      <c r="BH329" s="162">
        <f>IF(N329="sníž. přenesená",J329,0)</f>
        <v>0</v>
      </c>
      <c r="BI329" s="162">
        <f>IF(N329="nulová",J329,0)</f>
        <v>0</v>
      </c>
      <c r="BJ329" s="18" t="s">
        <v>88</v>
      </c>
      <c r="BK329" s="162">
        <f>ROUND(I329*H329,2)</f>
        <v>0</v>
      </c>
      <c r="BL329" s="18" t="s">
        <v>198</v>
      </c>
      <c r="BM329" s="161" t="s">
        <v>1644</v>
      </c>
    </row>
    <row r="330" spans="1:65" s="2" customFormat="1" ht="19.2">
      <c r="A330" s="33"/>
      <c r="B330" s="34"/>
      <c r="C330" s="33"/>
      <c r="D330" s="163" t="s">
        <v>207</v>
      </c>
      <c r="E330" s="33"/>
      <c r="F330" s="164" t="s">
        <v>1645</v>
      </c>
      <c r="G330" s="33"/>
      <c r="H330" s="33"/>
      <c r="I330" s="165"/>
      <c r="J330" s="33"/>
      <c r="K330" s="33"/>
      <c r="L330" s="34"/>
      <c r="M330" s="166"/>
      <c r="N330" s="167"/>
      <c r="O330" s="59"/>
      <c r="P330" s="59"/>
      <c r="Q330" s="59"/>
      <c r="R330" s="59"/>
      <c r="S330" s="59"/>
      <c r="T330" s="60"/>
      <c r="U330" s="33"/>
      <c r="V330" s="33"/>
      <c r="W330" s="33"/>
      <c r="X330" s="33"/>
      <c r="Y330" s="33"/>
      <c r="Z330" s="33"/>
      <c r="AA330" s="33"/>
      <c r="AB330" s="33"/>
      <c r="AC330" s="33"/>
      <c r="AD330" s="33"/>
      <c r="AE330" s="33"/>
      <c r="AT330" s="18" t="s">
        <v>207</v>
      </c>
      <c r="AU330" s="18" t="s">
        <v>90</v>
      </c>
    </row>
    <row r="331" spans="1:65" s="13" customFormat="1" ht="10.199999999999999">
      <c r="B331" s="172"/>
      <c r="D331" s="163" t="s">
        <v>336</v>
      </c>
      <c r="E331" s="173" t="s">
        <v>1</v>
      </c>
      <c r="F331" s="174" t="s">
        <v>1646</v>
      </c>
      <c r="H331" s="173" t="s">
        <v>1</v>
      </c>
      <c r="I331" s="175"/>
      <c r="L331" s="172"/>
      <c r="M331" s="176"/>
      <c r="N331" s="177"/>
      <c r="O331" s="177"/>
      <c r="P331" s="177"/>
      <c r="Q331" s="177"/>
      <c r="R331" s="177"/>
      <c r="S331" s="177"/>
      <c r="T331" s="178"/>
      <c r="AT331" s="173" t="s">
        <v>336</v>
      </c>
      <c r="AU331" s="173" t="s">
        <v>90</v>
      </c>
      <c r="AV331" s="13" t="s">
        <v>88</v>
      </c>
      <c r="AW331" s="13" t="s">
        <v>36</v>
      </c>
      <c r="AX331" s="13" t="s">
        <v>81</v>
      </c>
      <c r="AY331" s="173" t="s">
        <v>199</v>
      </c>
    </row>
    <row r="332" spans="1:65" s="14" customFormat="1" ht="10.199999999999999">
      <c r="B332" s="179"/>
      <c r="D332" s="163" t="s">
        <v>336</v>
      </c>
      <c r="E332" s="180" t="s">
        <v>1</v>
      </c>
      <c r="F332" s="181" t="s">
        <v>1647</v>
      </c>
      <c r="H332" s="182">
        <v>60</v>
      </c>
      <c r="I332" s="183"/>
      <c r="L332" s="179"/>
      <c r="M332" s="184"/>
      <c r="N332" s="185"/>
      <c r="O332" s="185"/>
      <c r="P332" s="185"/>
      <c r="Q332" s="185"/>
      <c r="R332" s="185"/>
      <c r="S332" s="185"/>
      <c r="T332" s="186"/>
      <c r="AT332" s="180" t="s">
        <v>336</v>
      </c>
      <c r="AU332" s="180" t="s">
        <v>90</v>
      </c>
      <c r="AV332" s="14" t="s">
        <v>90</v>
      </c>
      <c r="AW332" s="14" t="s">
        <v>36</v>
      </c>
      <c r="AX332" s="14" t="s">
        <v>81</v>
      </c>
      <c r="AY332" s="180" t="s">
        <v>199</v>
      </c>
    </row>
    <row r="333" spans="1:65" s="13" customFormat="1" ht="10.199999999999999">
      <c r="B333" s="172"/>
      <c r="D333" s="163" t="s">
        <v>336</v>
      </c>
      <c r="E333" s="173" t="s">
        <v>1</v>
      </c>
      <c r="F333" s="174" t="s">
        <v>553</v>
      </c>
      <c r="H333" s="173" t="s">
        <v>1</v>
      </c>
      <c r="I333" s="175"/>
      <c r="L333" s="172"/>
      <c r="M333" s="176"/>
      <c r="N333" s="177"/>
      <c r="O333" s="177"/>
      <c r="P333" s="177"/>
      <c r="Q333" s="177"/>
      <c r="R333" s="177"/>
      <c r="S333" s="177"/>
      <c r="T333" s="178"/>
      <c r="AT333" s="173" t="s">
        <v>336</v>
      </c>
      <c r="AU333" s="173" t="s">
        <v>90</v>
      </c>
      <c r="AV333" s="13" t="s">
        <v>88</v>
      </c>
      <c r="AW333" s="13" t="s">
        <v>36</v>
      </c>
      <c r="AX333" s="13" t="s">
        <v>81</v>
      </c>
      <c r="AY333" s="173" t="s">
        <v>199</v>
      </c>
    </row>
    <row r="334" spans="1:65" s="14" customFormat="1" ht="10.199999999999999">
      <c r="B334" s="179"/>
      <c r="D334" s="163" t="s">
        <v>336</v>
      </c>
      <c r="E334" s="180" t="s">
        <v>1</v>
      </c>
      <c r="F334" s="181" t="s">
        <v>1647</v>
      </c>
      <c r="H334" s="182">
        <v>60</v>
      </c>
      <c r="I334" s="183"/>
      <c r="L334" s="179"/>
      <c r="M334" s="184"/>
      <c r="N334" s="185"/>
      <c r="O334" s="185"/>
      <c r="P334" s="185"/>
      <c r="Q334" s="185"/>
      <c r="R334" s="185"/>
      <c r="S334" s="185"/>
      <c r="T334" s="186"/>
      <c r="AT334" s="180" t="s">
        <v>336</v>
      </c>
      <c r="AU334" s="180" t="s">
        <v>90</v>
      </c>
      <c r="AV334" s="14" t="s">
        <v>90</v>
      </c>
      <c r="AW334" s="14" t="s">
        <v>36</v>
      </c>
      <c r="AX334" s="14" t="s">
        <v>81</v>
      </c>
      <c r="AY334" s="180" t="s">
        <v>199</v>
      </c>
    </row>
    <row r="335" spans="1:65" s="15" customFormat="1" ht="10.199999999999999">
      <c r="B335" s="187"/>
      <c r="D335" s="163" t="s">
        <v>336</v>
      </c>
      <c r="E335" s="188" t="s">
        <v>1</v>
      </c>
      <c r="F335" s="189" t="s">
        <v>339</v>
      </c>
      <c r="H335" s="190">
        <v>120</v>
      </c>
      <c r="I335" s="191"/>
      <c r="L335" s="187"/>
      <c r="M335" s="192"/>
      <c r="N335" s="193"/>
      <c r="O335" s="193"/>
      <c r="P335" s="193"/>
      <c r="Q335" s="193"/>
      <c r="R335" s="193"/>
      <c r="S335" s="193"/>
      <c r="T335" s="194"/>
      <c r="AT335" s="188" t="s">
        <v>336</v>
      </c>
      <c r="AU335" s="188" t="s">
        <v>90</v>
      </c>
      <c r="AV335" s="15" t="s">
        <v>198</v>
      </c>
      <c r="AW335" s="15" t="s">
        <v>36</v>
      </c>
      <c r="AX335" s="15" t="s">
        <v>88</v>
      </c>
      <c r="AY335" s="188" t="s">
        <v>199</v>
      </c>
    </row>
    <row r="336" spans="1:65" s="2" customFormat="1" ht="24.15" customHeight="1">
      <c r="A336" s="33"/>
      <c r="B336" s="149"/>
      <c r="C336" s="150" t="s">
        <v>497</v>
      </c>
      <c r="D336" s="150" t="s">
        <v>202</v>
      </c>
      <c r="E336" s="151" t="s">
        <v>1648</v>
      </c>
      <c r="F336" s="152" t="s">
        <v>1649</v>
      </c>
      <c r="G336" s="153" t="s">
        <v>376</v>
      </c>
      <c r="H336" s="154">
        <v>15.5</v>
      </c>
      <c r="I336" s="155"/>
      <c r="J336" s="156">
        <f>ROUND(I336*H336,2)</f>
        <v>0</v>
      </c>
      <c r="K336" s="152" t="s">
        <v>333</v>
      </c>
      <c r="L336" s="34"/>
      <c r="M336" s="157" t="s">
        <v>1</v>
      </c>
      <c r="N336" s="158" t="s">
        <v>46</v>
      </c>
      <c r="O336" s="59"/>
      <c r="P336" s="159">
        <f>O336*H336</f>
        <v>0</v>
      </c>
      <c r="Q336" s="159">
        <v>0.18051</v>
      </c>
      <c r="R336" s="159">
        <f>Q336*H336</f>
        <v>2.7979050000000001</v>
      </c>
      <c r="S336" s="159">
        <v>0</v>
      </c>
      <c r="T336" s="160">
        <f>S336*H336</f>
        <v>0</v>
      </c>
      <c r="U336" s="33"/>
      <c r="V336" s="33"/>
      <c r="W336" s="33"/>
      <c r="X336" s="33"/>
      <c r="Y336" s="33"/>
      <c r="Z336" s="33"/>
      <c r="AA336" s="33"/>
      <c r="AB336" s="33"/>
      <c r="AC336" s="33"/>
      <c r="AD336" s="33"/>
      <c r="AE336" s="33"/>
      <c r="AR336" s="161" t="s">
        <v>198</v>
      </c>
      <c r="AT336" s="161" t="s">
        <v>202</v>
      </c>
      <c r="AU336" s="161" t="s">
        <v>90</v>
      </c>
      <c r="AY336" s="18" t="s">
        <v>199</v>
      </c>
      <c r="BE336" s="162">
        <f>IF(N336="základní",J336,0)</f>
        <v>0</v>
      </c>
      <c r="BF336" s="162">
        <f>IF(N336="snížená",J336,0)</f>
        <v>0</v>
      </c>
      <c r="BG336" s="162">
        <f>IF(N336="zákl. přenesená",J336,0)</f>
        <v>0</v>
      </c>
      <c r="BH336" s="162">
        <f>IF(N336="sníž. přenesená",J336,0)</f>
        <v>0</v>
      </c>
      <c r="BI336" s="162">
        <f>IF(N336="nulová",J336,0)</f>
        <v>0</v>
      </c>
      <c r="BJ336" s="18" t="s">
        <v>88</v>
      </c>
      <c r="BK336" s="162">
        <f>ROUND(I336*H336,2)</f>
        <v>0</v>
      </c>
      <c r="BL336" s="18" t="s">
        <v>198</v>
      </c>
      <c r="BM336" s="161" t="s">
        <v>1650</v>
      </c>
    </row>
    <row r="337" spans="1:65" s="2" customFormat="1" ht="28.8">
      <c r="A337" s="33"/>
      <c r="B337" s="34"/>
      <c r="C337" s="33"/>
      <c r="D337" s="163" t="s">
        <v>207</v>
      </c>
      <c r="E337" s="33"/>
      <c r="F337" s="164" t="s">
        <v>1651</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207</v>
      </c>
      <c r="AU337" s="18" t="s">
        <v>90</v>
      </c>
    </row>
    <row r="338" spans="1:65" s="13" customFormat="1" ht="10.199999999999999">
      <c r="B338" s="172"/>
      <c r="D338" s="163" t="s">
        <v>336</v>
      </c>
      <c r="E338" s="173" t="s">
        <v>1</v>
      </c>
      <c r="F338" s="174" t="s">
        <v>1602</v>
      </c>
      <c r="H338" s="173" t="s">
        <v>1</v>
      </c>
      <c r="I338" s="175"/>
      <c r="L338" s="172"/>
      <c r="M338" s="176"/>
      <c r="N338" s="177"/>
      <c r="O338" s="177"/>
      <c r="P338" s="177"/>
      <c r="Q338" s="177"/>
      <c r="R338" s="177"/>
      <c r="S338" s="177"/>
      <c r="T338" s="178"/>
      <c r="AT338" s="173" t="s">
        <v>336</v>
      </c>
      <c r="AU338" s="173" t="s">
        <v>90</v>
      </c>
      <c r="AV338" s="13" t="s">
        <v>88</v>
      </c>
      <c r="AW338" s="13" t="s">
        <v>36</v>
      </c>
      <c r="AX338" s="13" t="s">
        <v>81</v>
      </c>
      <c r="AY338" s="173" t="s">
        <v>199</v>
      </c>
    </row>
    <row r="339" spans="1:65" s="14" customFormat="1" ht="10.199999999999999">
      <c r="B339" s="179"/>
      <c r="D339" s="163" t="s">
        <v>336</v>
      </c>
      <c r="E339" s="180" t="s">
        <v>1</v>
      </c>
      <c r="F339" s="181" t="s">
        <v>1652</v>
      </c>
      <c r="H339" s="182">
        <v>15.5</v>
      </c>
      <c r="I339" s="183"/>
      <c r="L339" s="179"/>
      <c r="M339" s="184"/>
      <c r="N339" s="185"/>
      <c r="O339" s="185"/>
      <c r="P339" s="185"/>
      <c r="Q339" s="185"/>
      <c r="R339" s="185"/>
      <c r="S339" s="185"/>
      <c r="T339" s="186"/>
      <c r="AT339" s="180" t="s">
        <v>336</v>
      </c>
      <c r="AU339" s="180" t="s">
        <v>90</v>
      </c>
      <c r="AV339" s="14" t="s">
        <v>90</v>
      </c>
      <c r="AW339" s="14" t="s">
        <v>36</v>
      </c>
      <c r="AX339" s="14" t="s">
        <v>81</v>
      </c>
      <c r="AY339" s="180" t="s">
        <v>199</v>
      </c>
    </row>
    <row r="340" spans="1:65" s="15" customFormat="1" ht="10.199999999999999">
      <c r="B340" s="187"/>
      <c r="D340" s="163" t="s">
        <v>336</v>
      </c>
      <c r="E340" s="188" t="s">
        <v>1</v>
      </c>
      <c r="F340" s="189" t="s">
        <v>339</v>
      </c>
      <c r="H340" s="190">
        <v>15.5</v>
      </c>
      <c r="I340" s="191"/>
      <c r="L340" s="187"/>
      <c r="M340" s="192"/>
      <c r="N340" s="193"/>
      <c r="O340" s="193"/>
      <c r="P340" s="193"/>
      <c r="Q340" s="193"/>
      <c r="R340" s="193"/>
      <c r="S340" s="193"/>
      <c r="T340" s="194"/>
      <c r="AT340" s="188" t="s">
        <v>336</v>
      </c>
      <c r="AU340" s="188" t="s">
        <v>90</v>
      </c>
      <c r="AV340" s="15" t="s">
        <v>198</v>
      </c>
      <c r="AW340" s="15" t="s">
        <v>36</v>
      </c>
      <c r="AX340" s="15" t="s">
        <v>88</v>
      </c>
      <c r="AY340" s="188" t="s">
        <v>199</v>
      </c>
    </row>
    <row r="341" spans="1:65" s="12" customFormat="1" ht="22.8" customHeight="1">
      <c r="B341" s="136"/>
      <c r="D341" s="137" t="s">
        <v>80</v>
      </c>
      <c r="E341" s="147" t="s">
        <v>227</v>
      </c>
      <c r="F341" s="147" t="s">
        <v>420</v>
      </c>
      <c r="I341" s="139"/>
      <c r="J341" s="148">
        <f>BK341</f>
        <v>0</v>
      </c>
      <c r="L341" s="136"/>
      <c r="M341" s="141"/>
      <c r="N341" s="142"/>
      <c r="O341" s="142"/>
      <c r="P341" s="143">
        <f>P342+P471+P815+P969</f>
        <v>0</v>
      </c>
      <c r="Q341" s="142"/>
      <c r="R341" s="143">
        <f>R342+R471+R815+R969</f>
        <v>257.22125126000003</v>
      </c>
      <c r="S341" s="142"/>
      <c r="T341" s="144">
        <f>T342+T471+T815+T969</f>
        <v>0</v>
      </c>
      <c r="AR341" s="137" t="s">
        <v>88</v>
      </c>
      <c r="AT341" s="145" t="s">
        <v>80</v>
      </c>
      <c r="AU341" s="145" t="s">
        <v>88</v>
      </c>
      <c r="AY341" s="137" t="s">
        <v>199</v>
      </c>
      <c r="BK341" s="146">
        <f>BK342+BK471+BK815+BK969</f>
        <v>0</v>
      </c>
    </row>
    <row r="342" spans="1:65" s="12" customFormat="1" ht="20.85" customHeight="1">
      <c r="B342" s="136"/>
      <c r="D342" s="137" t="s">
        <v>80</v>
      </c>
      <c r="E342" s="147" t="s">
        <v>865</v>
      </c>
      <c r="F342" s="147" t="s">
        <v>1653</v>
      </c>
      <c r="I342" s="139"/>
      <c r="J342" s="148">
        <f>BK342</f>
        <v>0</v>
      </c>
      <c r="L342" s="136"/>
      <c r="M342" s="141"/>
      <c r="N342" s="142"/>
      <c r="O342" s="142"/>
      <c r="P342" s="143">
        <f>SUM(P343:P470)</f>
        <v>0</v>
      </c>
      <c r="Q342" s="142"/>
      <c r="R342" s="143">
        <f>SUM(R343:R470)</f>
        <v>126.42775230000001</v>
      </c>
      <c r="S342" s="142"/>
      <c r="T342" s="144">
        <f>SUM(T343:T470)</f>
        <v>0</v>
      </c>
      <c r="AR342" s="137" t="s">
        <v>88</v>
      </c>
      <c r="AT342" s="145" t="s">
        <v>80</v>
      </c>
      <c r="AU342" s="145" t="s">
        <v>90</v>
      </c>
      <c r="AY342" s="137" t="s">
        <v>199</v>
      </c>
      <c r="BK342" s="146">
        <f>SUM(BK343:BK470)</f>
        <v>0</v>
      </c>
    </row>
    <row r="343" spans="1:65" s="2" customFormat="1" ht="21.75" customHeight="1">
      <c r="A343" s="33"/>
      <c r="B343" s="149"/>
      <c r="C343" s="150" t="s">
        <v>518</v>
      </c>
      <c r="D343" s="150" t="s">
        <v>202</v>
      </c>
      <c r="E343" s="151" t="s">
        <v>1654</v>
      </c>
      <c r="F343" s="152" t="s">
        <v>1655</v>
      </c>
      <c r="G343" s="153" t="s">
        <v>332</v>
      </c>
      <c r="H343" s="154">
        <v>891</v>
      </c>
      <c r="I343" s="155"/>
      <c r="J343" s="156">
        <f>ROUND(I343*H343,2)</f>
        <v>0</v>
      </c>
      <c r="K343" s="152" t="s">
        <v>333</v>
      </c>
      <c r="L343" s="34"/>
      <c r="M343" s="157" t="s">
        <v>1</v>
      </c>
      <c r="N343" s="158" t="s">
        <v>46</v>
      </c>
      <c r="O343" s="59"/>
      <c r="P343" s="159">
        <f>O343*H343</f>
        <v>0</v>
      </c>
      <c r="Q343" s="159">
        <v>2.5999999999999998E-4</v>
      </c>
      <c r="R343" s="159">
        <f>Q343*H343</f>
        <v>0.23165999999999998</v>
      </c>
      <c r="S343" s="159">
        <v>0</v>
      </c>
      <c r="T343" s="160">
        <f>S343*H343</f>
        <v>0</v>
      </c>
      <c r="U343" s="33"/>
      <c r="V343" s="33"/>
      <c r="W343" s="33"/>
      <c r="X343" s="33"/>
      <c r="Y343" s="33"/>
      <c r="Z343" s="33"/>
      <c r="AA343" s="33"/>
      <c r="AB343" s="33"/>
      <c r="AC343" s="33"/>
      <c r="AD343" s="33"/>
      <c r="AE343" s="33"/>
      <c r="AR343" s="161" t="s">
        <v>198</v>
      </c>
      <c r="AT343" s="161" t="s">
        <v>202</v>
      </c>
      <c r="AU343" s="161" t="s">
        <v>213</v>
      </c>
      <c r="AY343" s="18" t="s">
        <v>199</v>
      </c>
      <c r="BE343" s="162">
        <f>IF(N343="základní",J343,0)</f>
        <v>0</v>
      </c>
      <c r="BF343" s="162">
        <f>IF(N343="snížená",J343,0)</f>
        <v>0</v>
      </c>
      <c r="BG343" s="162">
        <f>IF(N343="zákl. přenesená",J343,0)</f>
        <v>0</v>
      </c>
      <c r="BH343" s="162">
        <f>IF(N343="sníž. přenesená",J343,0)</f>
        <v>0</v>
      </c>
      <c r="BI343" s="162">
        <f>IF(N343="nulová",J343,0)</f>
        <v>0</v>
      </c>
      <c r="BJ343" s="18" t="s">
        <v>88</v>
      </c>
      <c r="BK343" s="162">
        <f>ROUND(I343*H343,2)</f>
        <v>0</v>
      </c>
      <c r="BL343" s="18" t="s">
        <v>198</v>
      </c>
      <c r="BM343" s="161" t="s">
        <v>1656</v>
      </c>
    </row>
    <row r="344" spans="1:65" s="2" customFormat="1" ht="19.2">
      <c r="A344" s="33"/>
      <c r="B344" s="34"/>
      <c r="C344" s="33"/>
      <c r="D344" s="163" t="s">
        <v>207</v>
      </c>
      <c r="E344" s="33"/>
      <c r="F344" s="164" t="s">
        <v>1657</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207</v>
      </c>
      <c r="AU344" s="18" t="s">
        <v>213</v>
      </c>
    </row>
    <row r="345" spans="1:65" s="13" customFormat="1" ht="10.199999999999999">
      <c r="B345" s="172"/>
      <c r="D345" s="163" t="s">
        <v>336</v>
      </c>
      <c r="E345" s="173" t="s">
        <v>1</v>
      </c>
      <c r="F345" s="174" t="s">
        <v>1658</v>
      </c>
      <c r="H345" s="173" t="s">
        <v>1</v>
      </c>
      <c r="I345" s="175"/>
      <c r="L345" s="172"/>
      <c r="M345" s="176"/>
      <c r="N345" s="177"/>
      <c r="O345" s="177"/>
      <c r="P345" s="177"/>
      <c r="Q345" s="177"/>
      <c r="R345" s="177"/>
      <c r="S345" s="177"/>
      <c r="T345" s="178"/>
      <c r="AT345" s="173" t="s">
        <v>336</v>
      </c>
      <c r="AU345" s="173" t="s">
        <v>213</v>
      </c>
      <c r="AV345" s="13" t="s">
        <v>88</v>
      </c>
      <c r="AW345" s="13" t="s">
        <v>36</v>
      </c>
      <c r="AX345" s="13" t="s">
        <v>81</v>
      </c>
      <c r="AY345" s="173" t="s">
        <v>199</v>
      </c>
    </row>
    <row r="346" spans="1:65" s="14" customFormat="1" ht="10.199999999999999">
      <c r="B346" s="179"/>
      <c r="D346" s="163" t="s">
        <v>336</v>
      </c>
      <c r="E346" s="180" t="s">
        <v>1</v>
      </c>
      <c r="F346" s="181" t="s">
        <v>1659</v>
      </c>
      <c r="H346" s="182">
        <v>891</v>
      </c>
      <c r="I346" s="183"/>
      <c r="L346" s="179"/>
      <c r="M346" s="184"/>
      <c r="N346" s="185"/>
      <c r="O346" s="185"/>
      <c r="P346" s="185"/>
      <c r="Q346" s="185"/>
      <c r="R346" s="185"/>
      <c r="S346" s="185"/>
      <c r="T346" s="186"/>
      <c r="AT346" s="180" t="s">
        <v>336</v>
      </c>
      <c r="AU346" s="180" t="s">
        <v>213</v>
      </c>
      <c r="AV346" s="14" t="s">
        <v>90</v>
      </c>
      <c r="AW346" s="14" t="s">
        <v>36</v>
      </c>
      <c r="AX346" s="14" t="s">
        <v>81</v>
      </c>
      <c r="AY346" s="180" t="s">
        <v>199</v>
      </c>
    </row>
    <row r="347" spans="1:65" s="15" customFormat="1" ht="10.199999999999999">
      <c r="B347" s="187"/>
      <c r="D347" s="163" t="s">
        <v>336</v>
      </c>
      <c r="E347" s="188" t="s">
        <v>1</v>
      </c>
      <c r="F347" s="189" t="s">
        <v>339</v>
      </c>
      <c r="H347" s="190">
        <v>891</v>
      </c>
      <c r="I347" s="191"/>
      <c r="L347" s="187"/>
      <c r="M347" s="192"/>
      <c r="N347" s="193"/>
      <c r="O347" s="193"/>
      <c r="P347" s="193"/>
      <c r="Q347" s="193"/>
      <c r="R347" s="193"/>
      <c r="S347" s="193"/>
      <c r="T347" s="194"/>
      <c r="AT347" s="188" t="s">
        <v>336</v>
      </c>
      <c r="AU347" s="188" t="s">
        <v>213</v>
      </c>
      <c r="AV347" s="15" t="s">
        <v>198</v>
      </c>
      <c r="AW347" s="15" t="s">
        <v>36</v>
      </c>
      <c r="AX347" s="15" t="s">
        <v>88</v>
      </c>
      <c r="AY347" s="188" t="s">
        <v>199</v>
      </c>
    </row>
    <row r="348" spans="1:65" s="2" customFormat="1" ht="24.15" customHeight="1">
      <c r="A348" s="33"/>
      <c r="B348" s="149"/>
      <c r="C348" s="150" t="s">
        <v>522</v>
      </c>
      <c r="D348" s="150" t="s">
        <v>202</v>
      </c>
      <c r="E348" s="151" t="s">
        <v>1660</v>
      </c>
      <c r="F348" s="152" t="s">
        <v>1661</v>
      </c>
      <c r="G348" s="153" t="s">
        <v>332</v>
      </c>
      <c r="H348" s="154">
        <v>891</v>
      </c>
      <c r="I348" s="155"/>
      <c r="J348" s="156">
        <f>ROUND(I348*H348,2)</f>
        <v>0</v>
      </c>
      <c r="K348" s="152" t="s">
        <v>333</v>
      </c>
      <c r="L348" s="34"/>
      <c r="M348" s="157" t="s">
        <v>1</v>
      </c>
      <c r="N348" s="158" t="s">
        <v>46</v>
      </c>
      <c r="O348" s="59"/>
      <c r="P348" s="159">
        <f>O348*H348</f>
        <v>0</v>
      </c>
      <c r="Q348" s="159">
        <v>3.0000000000000001E-3</v>
      </c>
      <c r="R348" s="159">
        <f>Q348*H348</f>
        <v>2.673</v>
      </c>
      <c r="S348" s="159">
        <v>0</v>
      </c>
      <c r="T348" s="160">
        <f>S348*H348</f>
        <v>0</v>
      </c>
      <c r="U348" s="33"/>
      <c r="V348" s="33"/>
      <c r="W348" s="33"/>
      <c r="X348" s="33"/>
      <c r="Y348" s="33"/>
      <c r="Z348" s="33"/>
      <c r="AA348" s="33"/>
      <c r="AB348" s="33"/>
      <c r="AC348" s="33"/>
      <c r="AD348" s="33"/>
      <c r="AE348" s="33"/>
      <c r="AR348" s="161" t="s">
        <v>198</v>
      </c>
      <c r="AT348" s="161" t="s">
        <v>202</v>
      </c>
      <c r="AU348" s="161" t="s">
        <v>213</v>
      </c>
      <c r="AY348" s="18" t="s">
        <v>199</v>
      </c>
      <c r="BE348" s="162">
        <f>IF(N348="základní",J348,0)</f>
        <v>0</v>
      </c>
      <c r="BF348" s="162">
        <f>IF(N348="snížená",J348,0)</f>
        <v>0</v>
      </c>
      <c r="BG348" s="162">
        <f>IF(N348="zákl. přenesená",J348,0)</f>
        <v>0</v>
      </c>
      <c r="BH348" s="162">
        <f>IF(N348="sníž. přenesená",J348,0)</f>
        <v>0</v>
      </c>
      <c r="BI348" s="162">
        <f>IF(N348="nulová",J348,0)</f>
        <v>0</v>
      </c>
      <c r="BJ348" s="18" t="s">
        <v>88</v>
      </c>
      <c r="BK348" s="162">
        <f>ROUND(I348*H348,2)</f>
        <v>0</v>
      </c>
      <c r="BL348" s="18" t="s">
        <v>198</v>
      </c>
      <c r="BM348" s="161" t="s">
        <v>1662</v>
      </c>
    </row>
    <row r="349" spans="1:65" s="2" customFormat="1" ht="19.2">
      <c r="A349" s="33"/>
      <c r="B349" s="34"/>
      <c r="C349" s="33"/>
      <c r="D349" s="163" t="s">
        <v>207</v>
      </c>
      <c r="E349" s="33"/>
      <c r="F349" s="164" t="s">
        <v>1663</v>
      </c>
      <c r="G349" s="33"/>
      <c r="H349" s="33"/>
      <c r="I349" s="165"/>
      <c r="J349" s="33"/>
      <c r="K349" s="33"/>
      <c r="L349" s="34"/>
      <c r="M349" s="166"/>
      <c r="N349" s="167"/>
      <c r="O349" s="59"/>
      <c r="P349" s="59"/>
      <c r="Q349" s="59"/>
      <c r="R349" s="59"/>
      <c r="S349" s="59"/>
      <c r="T349" s="60"/>
      <c r="U349" s="33"/>
      <c r="V349" s="33"/>
      <c r="W349" s="33"/>
      <c r="X349" s="33"/>
      <c r="Y349" s="33"/>
      <c r="Z349" s="33"/>
      <c r="AA349" s="33"/>
      <c r="AB349" s="33"/>
      <c r="AC349" s="33"/>
      <c r="AD349" s="33"/>
      <c r="AE349" s="33"/>
      <c r="AT349" s="18" t="s">
        <v>207</v>
      </c>
      <c r="AU349" s="18" t="s">
        <v>213</v>
      </c>
    </row>
    <row r="350" spans="1:65" s="2" customFormat="1" ht="24.15" customHeight="1">
      <c r="A350" s="33"/>
      <c r="B350" s="149"/>
      <c r="C350" s="150" t="s">
        <v>526</v>
      </c>
      <c r="D350" s="150" t="s">
        <v>202</v>
      </c>
      <c r="E350" s="151" t="s">
        <v>1664</v>
      </c>
      <c r="F350" s="152" t="s">
        <v>1665</v>
      </c>
      <c r="G350" s="153" t="s">
        <v>332</v>
      </c>
      <c r="H350" s="154">
        <v>891</v>
      </c>
      <c r="I350" s="155"/>
      <c r="J350" s="156">
        <f>ROUND(I350*H350,2)</f>
        <v>0</v>
      </c>
      <c r="K350" s="152" t="s">
        <v>333</v>
      </c>
      <c r="L350" s="34"/>
      <c r="M350" s="157" t="s">
        <v>1</v>
      </c>
      <c r="N350" s="158" t="s">
        <v>46</v>
      </c>
      <c r="O350" s="59"/>
      <c r="P350" s="159">
        <f>O350*H350</f>
        <v>0</v>
      </c>
      <c r="Q350" s="159">
        <v>1.6899999999999998E-2</v>
      </c>
      <c r="R350" s="159">
        <f>Q350*H350</f>
        <v>15.057899999999998</v>
      </c>
      <c r="S350" s="159">
        <v>0</v>
      </c>
      <c r="T350" s="160">
        <f>S350*H350</f>
        <v>0</v>
      </c>
      <c r="U350" s="33"/>
      <c r="V350" s="33"/>
      <c r="W350" s="33"/>
      <c r="X350" s="33"/>
      <c r="Y350" s="33"/>
      <c r="Z350" s="33"/>
      <c r="AA350" s="33"/>
      <c r="AB350" s="33"/>
      <c r="AC350" s="33"/>
      <c r="AD350" s="33"/>
      <c r="AE350" s="33"/>
      <c r="AR350" s="161" t="s">
        <v>198</v>
      </c>
      <c r="AT350" s="161" t="s">
        <v>202</v>
      </c>
      <c r="AU350" s="161" t="s">
        <v>213</v>
      </c>
      <c r="AY350" s="18" t="s">
        <v>199</v>
      </c>
      <c r="BE350" s="162">
        <f>IF(N350="základní",J350,0)</f>
        <v>0</v>
      </c>
      <c r="BF350" s="162">
        <f>IF(N350="snížená",J350,0)</f>
        <v>0</v>
      </c>
      <c r="BG350" s="162">
        <f>IF(N350="zákl. přenesená",J350,0)</f>
        <v>0</v>
      </c>
      <c r="BH350" s="162">
        <f>IF(N350="sníž. přenesená",J350,0)</f>
        <v>0</v>
      </c>
      <c r="BI350" s="162">
        <f>IF(N350="nulová",J350,0)</f>
        <v>0</v>
      </c>
      <c r="BJ350" s="18" t="s">
        <v>88</v>
      </c>
      <c r="BK350" s="162">
        <f>ROUND(I350*H350,2)</f>
        <v>0</v>
      </c>
      <c r="BL350" s="18" t="s">
        <v>198</v>
      </c>
      <c r="BM350" s="161" t="s">
        <v>1666</v>
      </c>
    </row>
    <row r="351" spans="1:65" s="2" customFormat="1" ht="28.8">
      <c r="A351" s="33"/>
      <c r="B351" s="34"/>
      <c r="C351" s="33"/>
      <c r="D351" s="163" t="s">
        <v>207</v>
      </c>
      <c r="E351" s="33"/>
      <c r="F351" s="164" t="s">
        <v>1667</v>
      </c>
      <c r="G351" s="33"/>
      <c r="H351" s="33"/>
      <c r="I351" s="165"/>
      <c r="J351" s="33"/>
      <c r="K351" s="33"/>
      <c r="L351" s="34"/>
      <c r="M351" s="166"/>
      <c r="N351" s="167"/>
      <c r="O351" s="59"/>
      <c r="P351" s="59"/>
      <c r="Q351" s="59"/>
      <c r="R351" s="59"/>
      <c r="S351" s="59"/>
      <c r="T351" s="60"/>
      <c r="U351" s="33"/>
      <c r="V351" s="33"/>
      <c r="W351" s="33"/>
      <c r="X351" s="33"/>
      <c r="Y351" s="33"/>
      <c r="Z351" s="33"/>
      <c r="AA351" s="33"/>
      <c r="AB351" s="33"/>
      <c r="AC351" s="33"/>
      <c r="AD351" s="33"/>
      <c r="AE351" s="33"/>
      <c r="AT351" s="18" t="s">
        <v>207</v>
      </c>
      <c r="AU351" s="18" t="s">
        <v>213</v>
      </c>
    </row>
    <row r="352" spans="1:65" s="2" customFormat="1" ht="24.15" customHeight="1">
      <c r="A352" s="33"/>
      <c r="B352" s="149"/>
      <c r="C352" s="150" t="s">
        <v>531</v>
      </c>
      <c r="D352" s="150" t="s">
        <v>202</v>
      </c>
      <c r="E352" s="151" t="s">
        <v>1668</v>
      </c>
      <c r="F352" s="152" t="s">
        <v>1669</v>
      </c>
      <c r="G352" s="153" t="s">
        <v>332</v>
      </c>
      <c r="H352" s="154">
        <v>178.2</v>
      </c>
      <c r="I352" s="155"/>
      <c r="J352" s="156">
        <f>ROUND(I352*H352,2)</f>
        <v>0</v>
      </c>
      <c r="K352" s="152" t="s">
        <v>333</v>
      </c>
      <c r="L352" s="34"/>
      <c r="M352" s="157" t="s">
        <v>1</v>
      </c>
      <c r="N352" s="158" t="s">
        <v>46</v>
      </c>
      <c r="O352" s="59"/>
      <c r="P352" s="159">
        <f>O352*H352</f>
        <v>0</v>
      </c>
      <c r="Q352" s="159">
        <v>4.3800000000000002E-3</v>
      </c>
      <c r="R352" s="159">
        <f>Q352*H352</f>
        <v>0.78051599999999999</v>
      </c>
      <c r="S352" s="159">
        <v>0</v>
      </c>
      <c r="T352" s="160">
        <f>S352*H352</f>
        <v>0</v>
      </c>
      <c r="U352" s="33"/>
      <c r="V352" s="33"/>
      <c r="W352" s="33"/>
      <c r="X352" s="33"/>
      <c r="Y352" s="33"/>
      <c r="Z352" s="33"/>
      <c r="AA352" s="33"/>
      <c r="AB352" s="33"/>
      <c r="AC352" s="33"/>
      <c r="AD352" s="33"/>
      <c r="AE352" s="33"/>
      <c r="AR352" s="161" t="s">
        <v>198</v>
      </c>
      <c r="AT352" s="161" t="s">
        <v>202</v>
      </c>
      <c r="AU352" s="161" t="s">
        <v>213</v>
      </c>
      <c r="AY352" s="18" t="s">
        <v>199</v>
      </c>
      <c r="BE352" s="162">
        <f>IF(N352="základní",J352,0)</f>
        <v>0</v>
      </c>
      <c r="BF352" s="162">
        <f>IF(N352="snížená",J352,0)</f>
        <v>0</v>
      </c>
      <c r="BG352" s="162">
        <f>IF(N352="zákl. přenesená",J352,0)</f>
        <v>0</v>
      </c>
      <c r="BH352" s="162">
        <f>IF(N352="sníž. přenesená",J352,0)</f>
        <v>0</v>
      </c>
      <c r="BI352" s="162">
        <f>IF(N352="nulová",J352,0)</f>
        <v>0</v>
      </c>
      <c r="BJ352" s="18" t="s">
        <v>88</v>
      </c>
      <c r="BK352" s="162">
        <f>ROUND(I352*H352,2)</f>
        <v>0</v>
      </c>
      <c r="BL352" s="18" t="s">
        <v>198</v>
      </c>
      <c r="BM352" s="161" t="s">
        <v>1670</v>
      </c>
    </row>
    <row r="353" spans="1:65" s="2" customFormat="1" ht="19.2">
      <c r="A353" s="33"/>
      <c r="B353" s="34"/>
      <c r="C353" s="33"/>
      <c r="D353" s="163" t="s">
        <v>207</v>
      </c>
      <c r="E353" s="33"/>
      <c r="F353" s="164" t="s">
        <v>1671</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207</v>
      </c>
      <c r="AU353" s="18" t="s">
        <v>213</v>
      </c>
    </row>
    <row r="354" spans="1:65" s="14" customFormat="1" ht="10.199999999999999">
      <c r="B354" s="179"/>
      <c r="D354" s="163" t="s">
        <v>336</v>
      </c>
      <c r="E354" s="180" t="s">
        <v>1</v>
      </c>
      <c r="F354" s="181" t="s">
        <v>1672</v>
      </c>
      <c r="H354" s="182">
        <v>178.2</v>
      </c>
      <c r="I354" s="183"/>
      <c r="L354" s="179"/>
      <c r="M354" s="184"/>
      <c r="N354" s="185"/>
      <c r="O354" s="185"/>
      <c r="P354" s="185"/>
      <c r="Q354" s="185"/>
      <c r="R354" s="185"/>
      <c r="S354" s="185"/>
      <c r="T354" s="186"/>
      <c r="AT354" s="180" t="s">
        <v>336</v>
      </c>
      <c r="AU354" s="180" t="s">
        <v>213</v>
      </c>
      <c r="AV354" s="14" t="s">
        <v>90</v>
      </c>
      <c r="AW354" s="14" t="s">
        <v>36</v>
      </c>
      <c r="AX354" s="14" t="s">
        <v>81</v>
      </c>
      <c r="AY354" s="180" t="s">
        <v>199</v>
      </c>
    </row>
    <row r="355" spans="1:65" s="15" customFormat="1" ht="10.199999999999999">
      <c r="B355" s="187"/>
      <c r="D355" s="163" t="s">
        <v>336</v>
      </c>
      <c r="E355" s="188" t="s">
        <v>1</v>
      </c>
      <c r="F355" s="189" t="s">
        <v>339</v>
      </c>
      <c r="H355" s="190">
        <v>178.2</v>
      </c>
      <c r="I355" s="191"/>
      <c r="L355" s="187"/>
      <c r="M355" s="192"/>
      <c r="N355" s="193"/>
      <c r="O355" s="193"/>
      <c r="P355" s="193"/>
      <c r="Q355" s="193"/>
      <c r="R355" s="193"/>
      <c r="S355" s="193"/>
      <c r="T355" s="194"/>
      <c r="AT355" s="188" t="s">
        <v>336</v>
      </c>
      <c r="AU355" s="188" t="s">
        <v>213</v>
      </c>
      <c r="AV355" s="15" t="s">
        <v>198</v>
      </c>
      <c r="AW355" s="15" t="s">
        <v>36</v>
      </c>
      <c r="AX355" s="15" t="s">
        <v>88</v>
      </c>
      <c r="AY355" s="188" t="s">
        <v>199</v>
      </c>
    </row>
    <row r="356" spans="1:65" s="2" customFormat="1" ht="24.15" customHeight="1">
      <c r="A356" s="33"/>
      <c r="B356" s="149"/>
      <c r="C356" s="150" t="s">
        <v>537</v>
      </c>
      <c r="D356" s="150" t="s">
        <v>202</v>
      </c>
      <c r="E356" s="151" t="s">
        <v>1673</v>
      </c>
      <c r="F356" s="152" t="s">
        <v>1674</v>
      </c>
      <c r="G356" s="153" t="s">
        <v>376</v>
      </c>
      <c r="H356" s="154">
        <v>347.8</v>
      </c>
      <c r="I356" s="155"/>
      <c r="J356" s="156">
        <f>ROUND(I356*H356,2)</f>
        <v>0</v>
      </c>
      <c r="K356" s="152" t="s">
        <v>333</v>
      </c>
      <c r="L356" s="34"/>
      <c r="M356" s="157" t="s">
        <v>1</v>
      </c>
      <c r="N356" s="158" t="s">
        <v>46</v>
      </c>
      <c r="O356" s="59"/>
      <c r="P356" s="159">
        <f>O356*H356</f>
        <v>0</v>
      </c>
      <c r="Q356" s="159">
        <v>0</v>
      </c>
      <c r="R356" s="159">
        <f>Q356*H356</f>
        <v>0</v>
      </c>
      <c r="S356" s="159">
        <v>0</v>
      </c>
      <c r="T356" s="160">
        <f>S356*H356</f>
        <v>0</v>
      </c>
      <c r="U356" s="33"/>
      <c r="V356" s="33"/>
      <c r="W356" s="33"/>
      <c r="X356" s="33"/>
      <c r="Y356" s="33"/>
      <c r="Z356" s="33"/>
      <c r="AA356" s="33"/>
      <c r="AB356" s="33"/>
      <c r="AC356" s="33"/>
      <c r="AD356" s="33"/>
      <c r="AE356" s="33"/>
      <c r="AR356" s="161" t="s">
        <v>198</v>
      </c>
      <c r="AT356" s="161" t="s">
        <v>202</v>
      </c>
      <c r="AU356" s="161" t="s">
        <v>213</v>
      </c>
      <c r="AY356" s="18" t="s">
        <v>199</v>
      </c>
      <c r="BE356" s="162">
        <f>IF(N356="základní",J356,0)</f>
        <v>0</v>
      </c>
      <c r="BF356" s="162">
        <f>IF(N356="snížená",J356,0)</f>
        <v>0</v>
      </c>
      <c r="BG356" s="162">
        <f>IF(N356="zákl. přenesená",J356,0)</f>
        <v>0</v>
      </c>
      <c r="BH356" s="162">
        <f>IF(N356="sníž. přenesená",J356,0)</f>
        <v>0</v>
      </c>
      <c r="BI356" s="162">
        <f>IF(N356="nulová",J356,0)</f>
        <v>0</v>
      </c>
      <c r="BJ356" s="18" t="s">
        <v>88</v>
      </c>
      <c r="BK356" s="162">
        <f>ROUND(I356*H356,2)</f>
        <v>0</v>
      </c>
      <c r="BL356" s="18" t="s">
        <v>198</v>
      </c>
      <c r="BM356" s="161" t="s">
        <v>1675</v>
      </c>
    </row>
    <row r="357" spans="1:65" s="2" customFormat="1" ht="38.4">
      <c r="A357" s="33"/>
      <c r="B357" s="34"/>
      <c r="C357" s="33"/>
      <c r="D357" s="163" t="s">
        <v>207</v>
      </c>
      <c r="E357" s="33"/>
      <c r="F357" s="164" t="s">
        <v>1676</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207</v>
      </c>
      <c r="AU357" s="18" t="s">
        <v>213</v>
      </c>
    </row>
    <row r="358" spans="1:65" s="13" customFormat="1" ht="10.199999999999999">
      <c r="B358" s="172"/>
      <c r="D358" s="163" t="s">
        <v>336</v>
      </c>
      <c r="E358" s="173" t="s">
        <v>1</v>
      </c>
      <c r="F358" s="174" t="s">
        <v>1677</v>
      </c>
      <c r="H358" s="173" t="s">
        <v>1</v>
      </c>
      <c r="I358" s="175"/>
      <c r="L358" s="172"/>
      <c r="M358" s="176"/>
      <c r="N358" s="177"/>
      <c r="O358" s="177"/>
      <c r="P358" s="177"/>
      <c r="Q358" s="177"/>
      <c r="R358" s="177"/>
      <c r="S358" s="177"/>
      <c r="T358" s="178"/>
      <c r="AT358" s="173" t="s">
        <v>336</v>
      </c>
      <c r="AU358" s="173" t="s">
        <v>213</v>
      </c>
      <c r="AV358" s="13" t="s">
        <v>88</v>
      </c>
      <c r="AW358" s="13" t="s">
        <v>36</v>
      </c>
      <c r="AX358" s="13" t="s">
        <v>81</v>
      </c>
      <c r="AY358" s="173" t="s">
        <v>199</v>
      </c>
    </row>
    <row r="359" spans="1:65" s="14" customFormat="1" ht="10.199999999999999">
      <c r="B359" s="179"/>
      <c r="D359" s="163" t="s">
        <v>336</v>
      </c>
      <c r="E359" s="180" t="s">
        <v>1</v>
      </c>
      <c r="F359" s="181" t="s">
        <v>1678</v>
      </c>
      <c r="H359" s="182">
        <v>118.8</v>
      </c>
      <c r="I359" s="183"/>
      <c r="L359" s="179"/>
      <c r="M359" s="184"/>
      <c r="N359" s="185"/>
      <c r="O359" s="185"/>
      <c r="P359" s="185"/>
      <c r="Q359" s="185"/>
      <c r="R359" s="185"/>
      <c r="S359" s="185"/>
      <c r="T359" s="186"/>
      <c r="AT359" s="180" t="s">
        <v>336</v>
      </c>
      <c r="AU359" s="180" t="s">
        <v>213</v>
      </c>
      <c r="AV359" s="14" t="s">
        <v>90</v>
      </c>
      <c r="AW359" s="14" t="s">
        <v>36</v>
      </c>
      <c r="AX359" s="14" t="s">
        <v>81</v>
      </c>
      <c r="AY359" s="180" t="s">
        <v>199</v>
      </c>
    </row>
    <row r="360" spans="1:65" s="14" customFormat="1" ht="10.199999999999999">
      <c r="B360" s="179"/>
      <c r="D360" s="163" t="s">
        <v>336</v>
      </c>
      <c r="E360" s="180" t="s">
        <v>1</v>
      </c>
      <c r="F360" s="181" t="s">
        <v>1679</v>
      </c>
      <c r="H360" s="182">
        <v>60</v>
      </c>
      <c r="I360" s="183"/>
      <c r="L360" s="179"/>
      <c r="M360" s="184"/>
      <c r="N360" s="185"/>
      <c r="O360" s="185"/>
      <c r="P360" s="185"/>
      <c r="Q360" s="185"/>
      <c r="R360" s="185"/>
      <c r="S360" s="185"/>
      <c r="T360" s="186"/>
      <c r="AT360" s="180" t="s">
        <v>336</v>
      </c>
      <c r="AU360" s="180" t="s">
        <v>213</v>
      </c>
      <c r="AV360" s="14" t="s">
        <v>90</v>
      </c>
      <c r="AW360" s="14" t="s">
        <v>36</v>
      </c>
      <c r="AX360" s="14" t="s">
        <v>81</v>
      </c>
      <c r="AY360" s="180" t="s">
        <v>199</v>
      </c>
    </row>
    <row r="361" spans="1:65" s="14" customFormat="1" ht="10.199999999999999">
      <c r="B361" s="179"/>
      <c r="D361" s="163" t="s">
        <v>336</v>
      </c>
      <c r="E361" s="180" t="s">
        <v>1</v>
      </c>
      <c r="F361" s="181" t="s">
        <v>1680</v>
      </c>
      <c r="H361" s="182">
        <v>4.2</v>
      </c>
      <c r="I361" s="183"/>
      <c r="L361" s="179"/>
      <c r="M361" s="184"/>
      <c r="N361" s="185"/>
      <c r="O361" s="185"/>
      <c r="P361" s="185"/>
      <c r="Q361" s="185"/>
      <c r="R361" s="185"/>
      <c r="S361" s="185"/>
      <c r="T361" s="186"/>
      <c r="AT361" s="180" t="s">
        <v>336</v>
      </c>
      <c r="AU361" s="180" t="s">
        <v>213</v>
      </c>
      <c r="AV361" s="14" t="s">
        <v>90</v>
      </c>
      <c r="AW361" s="14" t="s">
        <v>36</v>
      </c>
      <c r="AX361" s="14" t="s">
        <v>81</v>
      </c>
      <c r="AY361" s="180" t="s">
        <v>199</v>
      </c>
    </row>
    <row r="362" spans="1:65" s="14" customFormat="1" ht="10.199999999999999">
      <c r="B362" s="179"/>
      <c r="D362" s="163" t="s">
        <v>336</v>
      </c>
      <c r="E362" s="180" t="s">
        <v>1</v>
      </c>
      <c r="F362" s="181" t="s">
        <v>1681</v>
      </c>
      <c r="H362" s="182">
        <v>11.85</v>
      </c>
      <c r="I362" s="183"/>
      <c r="L362" s="179"/>
      <c r="M362" s="184"/>
      <c r="N362" s="185"/>
      <c r="O362" s="185"/>
      <c r="P362" s="185"/>
      <c r="Q362" s="185"/>
      <c r="R362" s="185"/>
      <c r="S362" s="185"/>
      <c r="T362" s="186"/>
      <c r="AT362" s="180" t="s">
        <v>336</v>
      </c>
      <c r="AU362" s="180" t="s">
        <v>213</v>
      </c>
      <c r="AV362" s="14" t="s">
        <v>90</v>
      </c>
      <c r="AW362" s="14" t="s">
        <v>36</v>
      </c>
      <c r="AX362" s="14" t="s">
        <v>81</v>
      </c>
      <c r="AY362" s="180" t="s">
        <v>199</v>
      </c>
    </row>
    <row r="363" spans="1:65" s="14" customFormat="1" ht="10.199999999999999">
      <c r="B363" s="179"/>
      <c r="D363" s="163" t="s">
        <v>336</v>
      </c>
      <c r="E363" s="180" t="s">
        <v>1</v>
      </c>
      <c r="F363" s="181" t="s">
        <v>1682</v>
      </c>
      <c r="H363" s="182">
        <v>70.400000000000006</v>
      </c>
      <c r="I363" s="183"/>
      <c r="L363" s="179"/>
      <c r="M363" s="184"/>
      <c r="N363" s="185"/>
      <c r="O363" s="185"/>
      <c r="P363" s="185"/>
      <c r="Q363" s="185"/>
      <c r="R363" s="185"/>
      <c r="S363" s="185"/>
      <c r="T363" s="186"/>
      <c r="AT363" s="180" t="s">
        <v>336</v>
      </c>
      <c r="AU363" s="180" t="s">
        <v>213</v>
      </c>
      <c r="AV363" s="14" t="s">
        <v>90</v>
      </c>
      <c r="AW363" s="14" t="s">
        <v>36</v>
      </c>
      <c r="AX363" s="14" t="s">
        <v>81</v>
      </c>
      <c r="AY363" s="180" t="s">
        <v>199</v>
      </c>
    </row>
    <row r="364" spans="1:65" s="14" customFormat="1" ht="10.199999999999999">
      <c r="B364" s="179"/>
      <c r="D364" s="163" t="s">
        <v>336</v>
      </c>
      <c r="E364" s="180" t="s">
        <v>1</v>
      </c>
      <c r="F364" s="181" t="s">
        <v>1683</v>
      </c>
      <c r="H364" s="182">
        <v>9.75</v>
      </c>
      <c r="I364" s="183"/>
      <c r="L364" s="179"/>
      <c r="M364" s="184"/>
      <c r="N364" s="185"/>
      <c r="O364" s="185"/>
      <c r="P364" s="185"/>
      <c r="Q364" s="185"/>
      <c r="R364" s="185"/>
      <c r="S364" s="185"/>
      <c r="T364" s="186"/>
      <c r="AT364" s="180" t="s">
        <v>336</v>
      </c>
      <c r="AU364" s="180" t="s">
        <v>213</v>
      </c>
      <c r="AV364" s="14" t="s">
        <v>90</v>
      </c>
      <c r="AW364" s="14" t="s">
        <v>36</v>
      </c>
      <c r="AX364" s="14" t="s">
        <v>81</v>
      </c>
      <c r="AY364" s="180" t="s">
        <v>199</v>
      </c>
    </row>
    <row r="365" spans="1:65" s="14" customFormat="1" ht="10.199999999999999">
      <c r="B365" s="179"/>
      <c r="D365" s="163" t="s">
        <v>336</v>
      </c>
      <c r="E365" s="180" t="s">
        <v>1</v>
      </c>
      <c r="F365" s="181" t="s">
        <v>1684</v>
      </c>
      <c r="H365" s="182">
        <v>23.4</v>
      </c>
      <c r="I365" s="183"/>
      <c r="L365" s="179"/>
      <c r="M365" s="184"/>
      <c r="N365" s="185"/>
      <c r="O365" s="185"/>
      <c r="P365" s="185"/>
      <c r="Q365" s="185"/>
      <c r="R365" s="185"/>
      <c r="S365" s="185"/>
      <c r="T365" s="186"/>
      <c r="AT365" s="180" t="s">
        <v>336</v>
      </c>
      <c r="AU365" s="180" t="s">
        <v>213</v>
      </c>
      <c r="AV365" s="14" t="s">
        <v>90</v>
      </c>
      <c r="AW365" s="14" t="s">
        <v>36</v>
      </c>
      <c r="AX365" s="14" t="s">
        <v>81</v>
      </c>
      <c r="AY365" s="180" t="s">
        <v>199</v>
      </c>
    </row>
    <row r="366" spans="1:65" s="14" customFormat="1" ht="10.199999999999999">
      <c r="B366" s="179"/>
      <c r="D366" s="163" t="s">
        <v>336</v>
      </c>
      <c r="E366" s="180" t="s">
        <v>1</v>
      </c>
      <c r="F366" s="181" t="s">
        <v>1685</v>
      </c>
      <c r="H366" s="182">
        <v>14.1</v>
      </c>
      <c r="I366" s="183"/>
      <c r="L366" s="179"/>
      <c r="M366" s="184"/>
      <c r="N366" s="185"/>
      <c r="O366" s="185"/>
      <c r="P366" s="185"/>
      <c r="Q366" s="185"/>
      <c r="R366" s="185"/>
      <c r="S366" s="185"/>
      <c r="T366" s="186"/>
      <c r="AT366" s="180" t="s">
        <v>336</v>
      </c>
      <c r="AU366" s="180" t="s">
        <v>213</v>
      </c>
      <c r="AV366" s="14" t="s">
        <v>90</v>
      </c>
      <c r="AW366" s="14" t="s">
        <v>36</v>
      </c>
      <c r="AX366" s="14" t="s">
        <v>81</v>
      </c>
      <c r="AY366" s="180" t="s">
        <v>199</v>
      </c>
    </row>
    <row r="367" spans="1:65" s="14" customFormat="1" ht="10.199999999999999">
      <c r="B367" s="179"/>
      <c r="D367" s="163" t="s">
        <v>336</v>
      </c>
      <c r="E367" s="180" t="s">
        <v>1</v>
      </c>
      <c r="F367" s="181" t="s">
        <v>1686</v>
      </c>
      <c r="H367" s="182">
        <v>4.7</v>
      </c>
      <c r="I367" s="183"/>
      <c r="L367" s="179"/>
      <c r="M367" s="184"/>
      <c r="N367" s="185"/>
      <c r="O367" s="185"/>
      <c r="P367" s="185"/>
      <c r="Q367" s="185"/>
      <c r="R367" s="185"/>
      <c r="S367" s="185"/>
      <c r="T367" s="186"/>
      <c r="AT367" s="180" t="s">
        <v>336</v>
      </c>
      <c r="AU367" s="180" t="s">
        <v>213</v>
      </c>
      <c r="AV367" s="14" t="s">
        <v>90</v>
      </c>
      <c r="AW367" s="14" t="s">
        <v>36</v>
      </c>
      <c r="AX367" s="14" t="s">
        <v>81</v>
      </c>
      <c r="AY367" s="180" t="s">
        <v>199</v>
      </c>
    </row>
    <row r="368" spans="1:65" s="14" customFormat="1" ht="10.199999999999999">
      <c r="B368" s="179"/>
      <c r="D368" s="163" t="s">
        <v>336</v>
      </c>
      <c r="E368" s="180" t="s">
        <v>1</v>
      </c>
      <c r="F368" s="181" t="s">
        <v>1687</v>
      </c>
      <c r="H368" s="182">
        <v>6</v>
      </c>
      <c r="I368" s="183"/>
      <c r="L368" s="179"/>
      <c r="M368" s="184"/>
      <c r="N368" s="185"/>
      <c r="O368" s="185"/>
      <c r="P368" s="185"/>
      <c r="Q368" s="185"/>
      <c r="R368" s="185"/>
      <c r="S368" s="185"/>
      <c r="T368" s="186"/>
      <c r="AT368" s="180" t="s">
        <v>336</v>
      </c>
      <c r="AU368" s="180" t="s">
        <v>213</v>
      </c>
      <c r="AV368" s="14" t="s">
        <v>90</v>
      </c>
      <c r="AW368" s="14" t="s">
        <v>36</v>
      </c>
      <c r="AX368" s="14" t="s">
        <v>81</v>
      </c>
      <c r="AY368" s="180" t="s">
        <v>199</v>
      </c>
    </row>
    <row r="369" spans="1:65" s="14" customFormat="1" ht="10.199999999999999">
      <c r="B369" s="179"/>
      <c r="D369" s="163" t="s">
        <v>336</v>
      </c>
      <c r="E369" s="180" t="s">
        <v>1</v>
      </c>
      <c r="F369" s="181" t="s">
        <v>1688</v>
      </c>
      <c r="H369" s="182">
        <v>3.2</v>
      </c>
      <c r="I369" s="183"/>
      <c r="L369" s="179"/>
      <c r="M369" s="184"/>
      <c r="N369" s="185"/>
      <c r="O369" s="185"/>
      <c r="P369" s="185"/>
      <c r="Q369" s="185"/>
      <c r="R369" s="185"/>
      <c r="S369" s="185"/>
      <c r="T369" s="186"/>
      <c r="AT369" s="180" t="s">
        <v>336</v>
      </c>
      <c r="AU369" s="180" t="s">
        <v>213</v>
      </c>
      <c r="AV369" s="14" t="s">
        <v>90</v>
      </c>
      <c r="AW369" s="14" t="s">
        <v>36</v>
      </c>
      <c r="AX369" s="14" t="s">
        <v>81</v>
      </c>
      <c r="AY369" s="180" t="s">
        <v>199</v>
      </c>
    </row>
    <row r="370" spans="1:65" s="14" customFormat="1" ht="10.199999999999999">
      <c r="B370" s="179"/>
      <c r="D370" s="163" t="s">
        <v>336</v>
      </c>
      <c r="E370" s="180" t="s">
        <v>1</v>
      </c>
      <c r="F370" s="181" t="s">
        <v>1689</v>
      </c>
      <c r="H370" s="182">
        <v>9.4</v>
      </c>
      <c r="I370" s="183"/>
      <c r="L370" s="179"/>
      <c r="M370" s="184"/>
      <c r="N370" s="185"/>
      <c r="O370" s="185"/>
      <c r="P370" s="185"/>
      <c r="Q370" s="185"/>
      <c r="R370" s="185"/>
      <c r="S370" s="185"/>
      <c r="T370" s="186"/>
      <c r="AT370" s="180" t="s">
        <v>336</v>
      </c>
      <c r="AU370" s="180" t="s">
        <v>213</v>
      </c>
      <c r="AV370" s="14" t="s">
        <v>90</v>
      </c>
      <c r="AW370" s="14" t="s">
        <v>36</v>
      </c>
      <c r="AX370" s="14" t="s">
        <v>81</v>
      </c>
      <c r="AY370" s="180" t="s">
        <v>199</v>
      </c>
    </row>
    <row r="371" spans="1:65" s="14" customFormat="1" ht="10.199999999999999">
      <c r="B371" s="179"/>
      <c r="D371" s="163" t="s">
        <v>336</v>
      </c>
      <c r="E371" s="180" t="s">
        <v>1</v>
      </c>
      <c r="F371" s="181" t="s">
        <v>1690</v>
      </c>
      <c r="H371" s="182">
        <v>12</v>
      </c>
      <c r="I371" s="183"/>
      <c r="L371" s="179"/>
      <c r="M371" s="184"/>
      <c r="N371" s="185"/>
      <c r="O371" s="185"/>
      <c r="P371" s="185"/>
      <c r="Q371" s="185"/>
      <c r="R371" s="185"/>
      <c r="S371" s="185"/>
      <c r="T371" s="186"/>
      <c r="AT371" s="180" t="s">
        <v>336</v>
      </c>
      <c r="AU371" s="180" t="s">
        <v>213</v>
      </c>
      <c r="AV371" s="14" t="s">
        <v>90</v>
      </c>
      <c r="AW371" s="14" t="s">
        <v>36</v>
      </c>
      <c r="AX371" s="14" t="s">
        <v>81</v>
      </c>
      <c r="AY371" s="180" t="s">
        <v>199</v>
      </c>
    </row>
    <row r="372" spans="1:65" s="15" customFormat="1" ht="10.199999999999999">
      <c r="B372" s="187"/>
      <c r="D372" s="163" t="s">
        <v>336</v>
      </c>
      <c r="E372" s="188" t="s">
        <v>1</v>
      </c>
      <c r="F372" s="189" t="s">
        <v>339</v>
      </c>
      <c r="H372" s="190">
        <v>347.8</v>
      </c>
      <c r="I372" s="191"/>
      <c r="L372" s="187"/>
      <c r="M372" s="192"/>
      <c r="N372" s="193"/>
      <c r="O372" s="193"/>
      <c r="P372" s="193"/>
      <c r="Q372" s="193"/>
      <c r="R372" s="193"/>
      <c r="S372" s="193"/>
      <c r="T372" s="194"/>
      <c r="AT372" s="188" t="s">
        <v>336</v>
      </c>
      <c r="AU372" s="188" t="s">
        <v>213</v>
      </c>
      <c r="AV372" s="15" t="s">
        <v>198</v>
      </c>
      <c r="AW372" s="15" t="s">
        <v>36</v>
      </c>
      <c r="AX372" s="15" t="s">
        <v>88</v>
      </c>
      <c r="AY372" s="188" t="s">
        <v>199</v>
      </c>
    </row>
    <row r="373" spans="1:65" s="2" customFormat="1" ht="24.15" customHeight="1">
      <c r="A373" s="33"/>
      <c r="B373" s="149"/>
      <c r="C373" s="195" t="s">
        <v>547</v>
      </c>
      <c r="D373" s="195" t="s">
        <v>416</v>
      </c>
      <c r="E373" s="196" t="s">
        <v>1691</v>
      </c>
      <c r="F373" s="197" t="s">
        <v>1692</v>
      </c>
      <c r="G373" s="198" t="s">
        <v>376</v>
      </c>
      <c r="H373" s="199">
        <v>365.19</v>
      </c>
      <c r="I373" s="200"/>
      <c r="J373" s="201">
        <f>ROUND(I373*H373,2)</f>
        <v>0</v>
      </c>
      <c r="K373" s="197" t="s">
        <v>333</v>
      </c>
      <c r="L373" s="202"/>
      <c r="M373" s="203" t="s">
        <v>1</v>
      </c>
      <c r="N373" s="204" t="s">
        <v>46</v>
      </c>
      <c r="O373" s="59"/>
      <c r="P373" s="159">
        <f>O373*H373</f>
        <v>0</v>
      </c>
      <c r="Q373" s="159">
        <v>4.0000000000000003E-5</v>
      </c>
      <c r="R373" s="159">
        <f>Q373*H373</f>
        <v>1.4607600000000002E-2</v>
      </c>
      <c r="S373" s="159">
        <v>0</v>
      </c>
      <c r="T373" s="160">
        <f>S373*H373</f>
        <v>0</v>
      </c>
      <c r="U373" s="33"/>
      <c r="V373" s="33"/>
      <c r="W373" s="33"/>
      <c r="X373" s="33"/>
      <c r="Y373" s="33"/>
      <c r="Z373" s="33"/>
      <c r="AA373" s="33"/>
      <c r="AB373" s="33"/>
      <c r="AC373" s="33"/>
      <c r="AD373" s="33"/>
      <c r="AE373" s="33"/>
      <c r="AR373" s="161" t="s">
        <v>237</v>
      </c>
      <c r="AT373" s="161" t="s">
        <v>416</v>
      </c>
      <c r="AU373" s="161" t="s">
        <v>213</v>
      </c>
      <c r="AY373" s="18" t="s">
        <v>199</v>
      </c>
      <c r="BE373" s="162">
        <f>IF(N373="základní",J373,0)</f>
        <v>0</v>
      </c>
      <c r="BF373" s="162">
        <f>IF(N373="snížená",J373,0)</f>
        <v>0</v>
      </c>
      <c r="BG373" s="162">
        <f>IF(N373="zákl. přenesená",J373,0)</f>
        <v>0</v>
      </c>
      <c r="BH373" s="162">
        <f>IF(N373="sníž. přenesená",J373,0)</f>
        <v>0</v>
      </c>
      <c r="BI373" s="162">
        <f>IF(N373="nulová",J373,0)</f>
        <v>0</v>
      </c>
      <c r="BJ373" s="18" t="s">
        <v>88</v>
      </c>
      <c r="BK373" s="162">
        <f>ROUND(I373*H373,2)</f>
        <v>0</v>
      </c>
      <c r="BL373" s="18" t="s">
        <v>198</v>
      </c>
      <c r="BM373" s="161" t="s">
        <v>1693</v>
      </c>
    </row>
    <row r="374" spans="1:65" s="2" customFormat="1" ht="19.2">
      <c r="A374" s="33"/>
      <c r="B374" s="34"/>
      <c r="C374" s="33"/>
      <c r="D374" s="163" t="s">
        <v>207</v>
      </c>
      <c r="E374" s="33"/>
      <c r="F374" s="164" t="s">
        <v>1692</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207</v>
      </c>
      <c r="AU374" s="18" t="s">
        <v>213</v>
      </c>
    </row>
    <row r="375" spans="1:65" s="14" customFormat="1" ht="10.199999999999999">
      <c r="B375" s="179"/>
      <c r="D375" s="163" t="s">
        <v>336</v>
      </c>
      <c r="E375" s="180" t="s">
        <v>1</v>
      </c>
      <c r="F375" s="181" t="s">
        <v>1694</v>
      </c>
      <c r="H375" s="182">
        <v>365.19</v>
      </c>
      <c r="I375" s="183"/>
      <c r="L375" s="179"/>
      <c r="M375" s="184"/>
      <c r="N375" s="185"/>
      <c r="O375" s="185"/>
      <c r="P375" s="185"/>
      <c r="Q375" s="185"/>
      <c r="R375" s="185"/>
      <c r="S375" s="185"/>
      <c r="T375" s="186"/>
      <c r="AT375" s="180" t="s">
        <v>336</v>
      </c>
      <c r="AU375" s="180" t="s">
        <v>213</v>
      </c>
      <c r="AV375" s="14" t="s">
        <v>90</v>
      </c>
      <c r="AW375" s="14" t="s">
        <v>36</v>
      </c>
      <c r="AX375" s="14" t="s">
        <v>81</v>
      </c>
      <c r="AY375" s="180" t="s">
        <v>199</v>
      </c>
    </row>
    <row r="376" spans="1:65" s="15" customFormat="1" ht="10.199999999999999">
      <c r="B376" s="187"/>
      <c r="D376" s="163" t="s">
        <v>336</v>
      </c>
      <c r="E376" s="188" t="s">
        <v>1</v>
      </c>
      <c r="F376" s="189" t="s">
        <v>339</v>
      </c>
      <c r="H376" s="190">
        <v>365.19</v>
      </c>
      <c r="I376" s="191"/>
      <c r="L376" s="187"/>
      <c r="M376" s="192"/>
      <c r="N376" s="193"/>
      <c r="O376" s="193"/>
      <c r="P376" s="193"/>
      <c r="Q376" s="193"/>
      <c r="R376" s="193"/>
      <c r="S376" s="193"/>
      <c r="T376" s="194"/>
      <c r="AT376" s="188" t="s">
        <v>336</v>
      </c>
      <c r="AU376" s="188" t="s">
        <v>213</v>
      </c>
      <c r="AV376" s="15" t="s">
        <v>198</v>
      </c>
      <c r="AW376" s="15" t="s">
        <v>36</v>
      </c>
      <c r="AX376" s="15" t="s">
        <v>88</v>
      </c>
      <c r="AY376" s="188" t="s">
        <v>199</v>
      </c>
    </row>
    <row r="377" spans="1:65" s="2" customFormat="1" ht="24.15" customHeight="1">
      <c r="A377" s="33"/>
      <c r="B377" s="149"/>
      <c r="C377" s="150" t="s">
        <v>554</v>
      </c>
      <c r="D377" s="150" t="s">
        <v>202</v>
      </c>
      <c r="E377" s="151" t="s">
        <v>1695</v>
      </c>
      <c r="F377" s="152" t="s">
        <v>1696</v>
      </c>
      <c r="G377" s="153" t="s">
        <v>332</v>
      </c>
      <c r="H377" s="154">
        <v>203.4</v>
      </c>
      <c r="I377" s="155"/>
      <c r="J377" s="156">
        <f>ROUND(I377*H377,2)</f>
        <v>0</v>
      </c>
      <c r="K377" s="152" t="s">
        <v>333</v>
      </c>
      <c r="L377" s="34"/>
      <c r="M377" s="157" t="s">
        <v>1</v>
      </c>
      <c r="N377" s="158" t="s">
        <v>46</v>
      </c>
      <c r="O377" s="59"/>
      <c r="P377" s="159">
        <f>O377*H377</f>
        <v>0</v>
      </c>
      <c r="Q377" s="159">
        <v>1.54E-2</v>
      </c>
      <c r="R377" s="159">
        <f>Q377*H377</f>
        <v>3.1323600000000003</v>
      </c>
      <c r="S377" s="159">
        <v>0</v>
      </c>
      <c r="T377" s="160">
        <f>S377*H377</f>
        <v>0</v>
      </c>
      <c r="U377" s="33"/>
      <c r="V377" s="33"/>
      <c r="W377" s="33"/>
      <c r="X377" s="33"/>
      <c r="Y377" s="33"/>
      <c r="Z377" s="33"/>
      <c r="AA377" s="33"/>
      <c r="AB377" s="33"/>
      <c r="AC377" s="33"/>
      <c r="AD377" s="33"/>
      <c r="AE377" s="33"/>
      <c r="AR377" s="161" t="s">
        <v>198</v>
      </c>
      <c r="AT377" s="161" t="s">
        <v>202</v>
      </c>
      <c r="AU377" s="161" t="s">
        <v>213</v>
      </c>
      <c r="AY377" s="18" t="s">
        <v>199</v>
      </c>
      <c r="BE377" s="162">
        <f>IF(N377="základní",J377,0)</f>
        <v>0</v>
      </c>
      <c r="BF377" s="162">
        <f>IF(N377="snížená",J377,0)</f>
        <v>0</v>
      </c>
      <c r="BG377" s="162">
        <f>IF(N377="zákl. přenesená",J377,0)</f>
        <v>0</v>
      </c>
      <c r="BH377" s="162">
        <f>IF(N377="sníž. přenesená",J377,0)</f>
        <v>0</v>
      </c>
      <c r="BI377" s="162">
        <f>IF(N377="nulová",J377,0)</f>
        <v>0</v>
      </c>
      <c r="BJ377" s="18" t="s">
        <v>88</v>
      </c>
      <c r="BK377" s="162">
        <f>ROUND(I377*H377,2)</f>
        <v>0</v>
      </c>
      <c r="BL377" s="18" t="s">
        <v>198</v>
      </c>
      <c r="BM377" s="161" t="s">
        <v>1697</v>
      </c>
    </row>
    <row r="378" spans="1:65" s="2" customFormat="1" ht="19.2">
      <c r="A378" s="33"/>
      <c r="B378" s="34"/>
      <c r="C378" s="33"/>
      <c r="D378" s="163" t="s">
        <v>207</v>
      </c>
      <c r="E378" s="33"/>
      <c r="F378" s="164" t="s">
        <v>1698</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207</v>
      </c>
      <c r="AU378" s="18" t="s">
        <v>213</v>
      </c>
    </row>
    <row r="379" spans="1:65" s="13" customFormat="1" ht="10.199999999999999">
      <c r="B379" s="172"/>
      <c r="D379" s="163" t="s">
        <v>336</v>
      </c>
      <c r="E379" s="173" t="s">
        <v>1</v>
      </c>
      <c r="F379" s="174" t="s">
        <v>1699</v>
      </c>
      <c r="H379" s="173" t="s">
        <v>1</v>
      </c>
      <c r="I379" s="175"/>
      <c r="L379" s="172"/>
      <c r="M379" s="176"/>
      <c r="N379" s="177"/>
      <c r="O379" s="177"/>
      <c r="P379" s="177"/>
      <c r="Q379" s="177"/>
      <c r="R379" s="177"/>
      <c r="S379" s="177"/>
      <c r="T379" s="178"/>
      <c r="AT379" s="173" t="s">
        <v>336</v>
      </c>
      <c r="AU379" s="173" t="s">
        <v>213</v>
      </c>
      <c r="AV379" s="13" t="s">
        <v>88</v>
      </c>
      <c r="AW379" s="13" t="s">
        <v>36</v>
      </c>
      <c r="AX379" s="13" t="s">
        <v>81</v>
      </c>
      <c r="AY379" s="173" t="s">
        <v>199</v>
      </c>
    </row>
    <row r="380" spans="1:65" s="14" customFormat="1" ht="10.199999999999999">
      <c r="B380" s="179"/>
      <c r="D380" s="163" t="s">
        <v>336</v>
      </c>
      <c r="E380" s="180" t="s">
        <v>1</v>
      </c>
      <c r="F380" s="181" t="s">
        <v>1700</v>
      </c>
      <c r="H380" s="182">
        <v>203.4</v>
      </c>
      <c r="I380" s="183"/>
      <c r="L380" s="179"/>
      <c r="M380" s="184"/>
      <c r="N380" s="185"/>
      <c r="O380" s="185"/>
      <c r="P380" s="185"/>
      <c r="Q380" s="185"/>
      <c r="R380" s="185"/>
      <c r="S380" s="185"/>
      <c r="T380" s="186"/>
      <c r="AT380" s="180" t="s">
        <v>336</v>
      </c>
      <c r="AU380" s="180" t="s">
        <v>213</v>
      </c>
      <c r="AV380" s="14" t="s">
        <v>90</v>
      </c>
      <c r="AW380" s="14" t="s">
        <v>36</v>
      </c>
      <c r="AX380" s="14" t="s">
        <v>81</v>
      </c>
      <c r="AY380" s="180" t="s">
        <v>199</v>
      </c>
    </row>
    <row r="381" spans="1:65" s="15" customFormat="1" ht="10.199999999999999">
      <c r="B381" s="187"/>
      <c r="D381" s="163" t="s">
        <v>336</v>
      </c>
      <c r="E381" s="188" t="s">
        <v>1</v>
      </c>
      <c r="F381" s="189" t="s">
        <v>339</v>
      </c>
      <c r="H381" s="190">
        <v>203.4</v>
      </c>
      <c r="I381" s="191"/>
      <c r="L381" s="187"/>
      <c r="M381" s="192"/>
      <c r="N381" s="193"/>
      <c r="O381" s="193"/>
      <c r="P381" s="193"/>
      <c r="Q381" s="193"/>
      <c r="R381" s="193"/>
      <c r="S381" s="193"/>
      <c r="T381" s="194"/>
      <c r="AT381" s="188" t="s">
        <v>336</v>
      </c>
      <c r="AU381" s="188" t="s">
        <v>213</v>
      </c>
      <c r="AV381" s="15" t="s">
        <v>198</v>
      </c>
      <c r="AW381" s="15" t="s">
        <v>36</v>
      </c>
      <c r="AX381" s="15" t="s">
        <v>88</v>
      </c>
      <c r="AY381" s="188" t="s">
        <v>199</v>
      </c>
    </row>
    <row r="382" spans="1:65" s="2" customFormat="1" ht="24.15" customHeight="1">
      <c r="A382" s="33"/>
      <c r="B382" s="149"/>
      <c r="C382" s="150" t="s">
        <v>573</v>
      </c>
      <c r="D382" s="150" t="s">
        <v>202</v>
      </c>
      <c r="E382" s="151" t="s">
        <v>1701</v>
      </c>
      <c r="F382" s="152" t="s">
        <v>1702</v>
      </c>
      <c r="G382" s="153" t="s">
        <v>332</v>
      </c>
      <c r="H382" s="154">
        <v>203.4</v>
      </c>
      <c r="I382" s="155"/>
      <c r="J382" s="156">
        <f>ROUND(I382*H382,2)</f>
        <v>0</v>
      </c>
      <c r="K382" s="152" t="s">
        <v>333</v>
      </c>
      <c r="L382" s="34"/>
      <c r="M382" s="157" t="s">
        <v>1</v>
      </c>
      <c r="N382" s="158" t="s">
        <v>46</v>
      </c>
      <c r="O382" s="59"/>
      <c r="P382" s="159">
        <f>O382*H382</f>
        <v>0</v>
      </c>
      <c r="Q382" s="159">
        <v>7.9000000000000008E-3</v>
      </c>
      <c r="R382" s="159">
        <f>Q382*H382</f>
        <v>1.6068600000000002</v>
      </c>
      <c r="S382" s="159">
        <v>0</v>
      </c>
      <c r="T382" s="160">
        <f>S382*H382</f>
        <v>0</v>
      </c>
      <c r="U382" s="33"/>
      <c r="V382" s="33"/>
      <c r="W382" s="33"/>
      <c r="X382" s="33"/>
      <c r="Y382" s="33"/>
      <c r="Z382" s="33"/>
      <c r="AA382" s="33"/>
      <c r="AB382" s="33"/>
      <c r="AC382" s="33"/>
      <c r="AD382" s="33"/>
      <c r="AE382" s="33"/>
      <c r="AR382" s="161" t="s">
        <v>198</v>
      </c>
      <c r="AT382" s="161" t="s">
        <v>202</v>
      </c>
      <c r="AU382" s="161" t="s">
        <v>213</v>
      </c>
      <c r="AY382" s="18" t="s">
        <v>199</v>
      </c>
      <c r="BE382" s="162">
        <f>IF(N382="základní",J382,0)</f>
        <v>0</v>
      </c>
      <c r="BF382" s="162">
        <f>IF(N382="snížená",J382,0)</f>
        <v>0</v>
      </c>
      <c r="BG382" s="162">
        <f>IF(N382="zákl. přenesená",J382,0)</f>
        <v>0</v>
      </c>
      <c r="BH382" s="162">
        <f>IF(N382="sníž. přenesená",J382,0)</f>
        <v>0</v>
      </c>
      <c r="BI382" s="162">
        <f>IF(N382="nulová",J382,0)</f>
        <v>0</v>
      </c>
      <c r="BJ382" s="18" t="s">
        <v>88</v>
      </c>
      <c r="BK382" s="162">
        <f>ROUND(I382*H382,2)</f>
        <v>0</v>
      </c>
      <c r="BL382" s="18" t="s">
        <v>198</v>
      </c>
      <c r="BM382" s="161" t="s">
        <v>1703</v>
      </c>
    </row>
    <row r="383" spans="1:65" s="2" customFormat="1" ht="28.8">
      <c r="A383" s="33"/>
      <c r="B383" s="34"/>
      <c r="C383" s="33"/>
      <c r="D383" s="163" t="s">
        <v>207</v>
      </c>
      <c r="E383" s="33"/>
      <c r="F383" s="164" t="s">
        <v>1704</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207</v>
      </c>
      <c r="AU383" s="18" t="s">
        <v>213</v>
      </c>
    </row>
    <row r="384" spans="1:65" s="2" customFormat="1" ht="37.799999999999997" customHeight="1">
      <c r="A384" s="33"/>
      <c r="B384" s="149"/>
      <c r="C384" s="150" t="s">
        <v>585</v>
      </c>
      <c r="D384" s="150" t="s">
        <v>202</v>
      </c>
      <c r="E384" s="151" t="s">
        <v>1705</v>
      </c>
      <c r="F384" s="152" t="s">
        <v>1706</v>
      </c>
      <c r="G384" s="153" t="s">
        <v>332</v>
      </c>
      <c r="H384" s="154">
        <v>125.03</v>
      </c>
      <c r="I384" s="155"/>
      <c r="J384" s="156">
        <f>ROUND(I384*H384,2)</f>
        <v>0</v>
      </c>
      <c r="K384" s="152" t="s">
        <v>333</v>
      </c>
      <c r="L384" s="34"/>
      <c r="M384" s="157" t="s">
        <v>1</v>
      </c>
      <c r="N384" s="158" t="s">
        <v>46</v>
      </c>
      <c r="O384" s="59"/>
      <c r="P384" s="159">
        <f>O384*H384</f>
        <v>0</v>
      </c>
      <c r="Q384" s="159">
        <v>1.8380000000000001E-2</v>
      </c>
      <c r="R384" s="159">
        <f>Q384*H384</f>
        <v>2.2980514000000003</v>
      </c>
      <c r="S384" s="159">
        <v>0</v>
      </c>
      <c r="T384" s="160">
        <f>S384*H384</f>
        <v>0</v>
      </c>
      <c r="U384" s="33"/>
      <c r="V384" s="33"/>
      <c r="W384" s="33"/>
      <c r="X384" s="33"/>
      <c r="Y384" s="33"/>
      <c r="Z384" s="33"/>
      <c r="AA384" s="33"/>
      <c r="AB384" s="33"/>
      <c r="AC384" s="33"/>
      <c r="AD384" s="33"/>
      <c r="AE384" s="33"/>
      <c r="AR384" s="161" t="s">
        <v>198</v>
      </c>
      <c r="AT384" s="161" t="s">
        <v>202</v>
      </c>
      <c r="AU384" s="161" t="s">
        <v>213</v>
      </c>
      <c r="AY384" s="18" t="s">
        <v>199</v>
      </c>
      <c r="BE384" s="162">
        <f>IF(N384="základní",J384,0)</f>
        <v>0</v>
      </c>
      <c r="BF384" s="162">
        <f>IF(N384="snížená",J384,0)</f>
        <v>0</v>
      </c>
      <c r="BG384" s="162">
        <f>IF(N384="zákl. přenesená",J384,0)</f>
        <v>0</v>
      </c>
      <c r="BH384" s="162">
        <f>IF(N384="sníž. přenesená",J384,0)</f>
        <v>0</v>
      </c>
      <c r="BI384" s="162">
        <f>IF(N384="nulová",J384,0)</f>
        <v>0</v>
      </c>
      <c r="BJ384" s="18" t="s">
        <v>88</v>
      </c>
      <c r="BK384" s="162">
        <f>ROUND(I384*H384,2)</f>
        <v>0</v>
      </c>
      <c r="BL384" s="18" t="s">
        <v>198</v>
      </c>
      <c r="BM384" s="161" t="s">
        <v>1707</v>
      </c>
    </row>
    <row r="385" spans="1:65" s="2" customFormat="1" ht="28.8">
      <c r="A385" s="33"/>
      <c r="B385" s="34"/>
      <c r="C385" s="33"/>
      <c r="D385" s="163" t="s">
        <v>207</v>
      </c>
      <c r="E385" s="33"/>
      <c r="F385" s="164" t="s">
        <v>1708</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207</v>
      </c>
      <c r="AU385" s="18" t="s">
        <v>213</v>
      </c>
    </row>
    <row r="386" spans="1:65" s="13" customFormat="1" ht="10.199999999999999">
      <c r="B386" s="172"/>
      <c r="D386" s="163" t="s">
        <v>336</v>
      </c>
      <c r="E386" s="173" t="s">
        <v>1</v>
      </c>
      <c r="F386" s="174" t="s">
        <v>1709</v>
      </c>
      <c r="H386" s="173" t="s">
        <v>1</v>
      </c>
      <c r="I386" s="175"/>
      <c r="L386" s="172"/>
      <c r="M386" s="176"/>
      <c r="N386" s="177"/>
      <c r="O386" s="177"/>
      <c r="P386" s="177"/>
      <c r="Q386" s="177"/>
      <c r="R386" s="177"/>
      <c r="S386" s="177"/>
      <c r="T386" s="178"/>
      <c r="AT386" s="173" t="s">
        <v>336</v>
      </c>
      <c r="AU386" s="173" t="s">
        <v>213</v>
      </c>
      <c r="AV386" s="13" t="s">
        <v>88</v>
      </c>
      <c r="AW386" s="13" t="s">
        <v>36</v>
      </c>
      <c r="AX386" s="13" t="s">
        <v>81</v>
      </c>
      <c r="AY386" s="173" t="s">
        <v>199</v>
      </c>
    </row>
    <row r="387" spans="1:65" s="14" customFormat="1" ht="10.199999999999999">
      <c r="B387" s="179"/>
      <c r="D387" s="163" t="s">
        <v>336</v>
      </c>
      <c r="E387" s="180" t="s">
        <v>1</v>
      </c>
      <c r="F387" s="181" t="s">
        <v>1710</v>
      </c>
      <c r="H387" s="182">
        <v>53.08</v>
      </c>
      <c r="I387" s="183"/>
      <c r="L387" s="179"/>
      <c r="M387" s="184"/>
      <c r="N387" s="185"/>
      <c r="O387" s="185"/>
      <c r="P387" s="185"/>
      <c r="Q387" s="185"/>
      <c r="R387" s="185"/>
      <c r="S387" s="185"/>
      <c r="T387" s="186"/>
      <c r="AT387" s="180" t="s">
        <v>336</v>
      </c>
      <c r="AU387" s="180" t="s">
        <v>213</v>
      </c>
      <c r="AV387" s="14" t="s">
        <v>90</v>
      </c>
      <c r="AW387" s="14" t="s">
        <v>36</v>
      </c>
      <c r="AX387" s="14" t="s">
        <v>81</v>
      </c>
      <c r="AY387" s="180" t="s">
        <v>199</v>
      </c>
    </row>
    <row r="388" spans="1:65" s="14" customFormat="1" ht="10.199999999999999">
      <c r="B388" s="179"/>
      <c r="D388" s="163" t="s">
        <v>336</v>
      </c>
      <c r="E388" s="180" t="s">
        <v>1</v>
      </c>
      <c r="F388" s="181" t="s">
        <v>1711</v>
      </c>
      <c r="H388" s="182">
        <v>9.6</v>
      </c>
      <c r="I388" s="183"/>
      <c r="L388" s="179"/>
      <c r="M388" s="184"/>
      <c r="N388" s="185"/>
      <c r="O388" s="185"/>
      <c r="P388" s="185"/>
      <c r="Q388" s="185"/>
      <c r="R388" s="185"/>
      <c r="S388" s="185"/>
      <c r="T388" s="186"/>
      <c r="AT388" s="180" t="s">
        <v>336</v>
      </c>
      <c r="AU388" s="180" t="s">
        <v>213</v>
      </c>
      <c r="AV388" s="14" t="s">
        <v>90</v>
      </c>
      <c r="AW388" s="14" t="s">
        <v>36</v>
      </c>
      <c r="AX388" s="14" t="s">
        <v>81</v>
      </c>
      <c r="AY388" s="180" t="s">
        <v>199</v>
      </c>
    </row>
    <row r="389" spans="1:65" s="13" customFormat="1" ht="10.199999999999999">
      <c r="B389" s="172"/>
      <c r="D389" s="163" t="s">
        <v>336</v>
      </c>
      <c r="E389" s="173" t="s">
        <v>1</v>
      </c>
      <c r="F389" s="174" t="s">
        <v>1712</v>
      </c>
      <c r="H389" s="173" t="s">
        <v>1</v>
      </c>
      <c r="I389" s="175"/>
      <c r="L389" s="172"/>
      <c r="M389" s="176"/>
      <c r="N389" s="177"/>
      <c r="O389" s="177"/>
      <c r="P389" s="177"/>
      <c r="Q389" s="177"/>
      <c r="R389" s="177"/>
      <c r="S389" s="177"/>
      <c r="T389" s="178"/>
      <c r="AT389" s="173" t="s">
        <v>336</v>
      </c>
      <c r="AU389" s="173" t="s">
        <v>213</v>
      </c>
      <c r="AV389" s="13" t="s">
        <v>88</v>
      </c>
      <c r="AW389" s="13" t="s">
        <v>36</v>
      </c>
      <c r="AX389" s="13" t="s">
        <v>81</v>
      </c>
      <c r="AY389" s="173" t="s">
        <v>199</v>
      </c>
    </row>
    <row r="390" spans="1:65" s="13" customFormat="1" ht="10.199999999999999">
      <c r="B390" s="172"/>
      <c r="D390" s="163" t="s">
        <v>336</v>
      </c>
      <c r="E390" s="173" t="s">
        <v>1</v>
      </c>
      <c r="F390" s="174" t="s">
        <v>729</v>
      </c>
      <c r="H390" s="173" t="s">
        <v>1</v>
      </c>
      <c r="I390" s="175"/>
      <c r="L390" s="172"/>
      <c r="M390" s="176"/>
      <c r="N390" s="177"/>
      <c r="O390" s="177"/>
      <c r="P390" s="177"/>
      <c r="Q390" s="177"/>
      <c r="R390" s="177"/>
      <c r="S390" s="177"/>
      <c r="T390" s="178"/>
      <c r="AT390" s="173" t="s">
        <v>336</v>
      </c>
      <c r="AU390" s="173" t="s">
        <v>213</v>
      </c>
      <c r="AV390" s="13" t="s">
        <v>88</v>
      </c>
      <c r="AW390" s="13" t="s">
        <v>36</v>
      </c>
      <c r="AX390" s="13" t="s">
        <v>81</v>
      </c>
      <c r="AY390" s="173" t="s">
        <v>199</v>
      </c>
    </row>
    <row r="391" spans="1:65" s="14" customFormat="1" ht="10.199999999999999">
      <c r="B391" s="179"/>
      <c r="D391" s="163" t="s">
        <v>336</v>
      </c>
      <c r="E391" s="180" t="s">
        <v>1</v>
      </c>
      <c r="F391" s="181" t="s">
        <v>1713</v>
      </c>
      <c r="H391" s="182">
        <v>4.5</v>
      </c>
      <c r="I391" s="183"/>
      <c r="L391" s="179"/>
      <c r="M391" s="184"/>
      <c r="N391" s="185"/>
      <c r="O391" s="185"/>
      <c r="P391" s="185"/>
      <c r="Q391" s="185"/>
      <c r="R391" s="185"/>
      <c r="S391" s="185"/>
      <c r="T391" s="186"/>
      <c r="AT391" s="180" t="s">
        <v>336</v>
      </c>
      <c r="AU391" s="180" t="s">
        <v>213</v>
      </c>
      <c r="AV391" s="14" t="s">
        <v>90</v>
      </c>
      <c r="AW391" s="14" t="s">
        <v>36</v>
      </c>
      <c r="AX391" s="14" t="s">
        <v>81</v>
      </c>
      <c r="AY391" s="180" t="s">
        <v>199</v>
      </c>
    </row>
    <row r="392" spans="1:65" s="13" customFormat="1" ht="10.199999999999999">
      <c r="B392" s="172"/>
      <c r="D392" s="163" t="s">
        <v>336</v>
      </c>
      <c r="E392" s="173" t="s">
        <v>1</v>
      </c>
      <c r="F392" s="174" t="s">
        <v>687</v>
      </c>
      <c r="H392" s="173" t="s">
        <v>1</v>
      </c>
      <c r="I392" s="175"/>
      <c r="L392" s="172"/>
      <c r="M392" s="176"/>
      <c r="N392" s="177"/>
      <c r="O392" s="177"/>
      <c r="P392" s="177"/>
      <c r="Q392" s="177"/>
      <c r="R392" s="177"/>
      <c r="S392" s="177"/>
      <c r="T392" s="178"/>
      <c r="AT392" s="173" t="s">
        <v>336</v>
      </c>
      <c r="AU392" s="173" t="s">
        <v>213</v>
      </c>
      <c r="AV392" s="13" t="s">
        <v>88</v>
      </c>
      <c r="AW392" s="13" t="s">
        <v>36</v>
      </c>
      <c r="AX392" s="13" t="s">
        <v>81</v>
      </c>
      <c r="AY392" s="173" t="s">
        <v>199</v>
      </c>
    </row>
    <row r="393" spans="1:65" s="14" customFormat="1" ht="10.199999999999999">
      <c r="B393" s="179"/>
      <c r="D393" s="163" t="s">
        <v>336</v>
      </c>
      <c r="E393" s="180" t="s">
        <v>1</v>
      </c>
      <c r="F393" s="181" t="s">
        <v>1714</v>
      </c>
      <c r="H393" s="182">
        <v>3.6</v>
      </c>
      <c r="I393" s="183"/>
      <c r="L393" s="179"/>
      <c r="M393" s="184"/>
      <c r="N393" s="185"/>
      <c r="O393" s="185"/>
      <c r="P393" s="185"/>
      <c r="Q393" s="185"/>
      <c r="R393" s="185"/>
      <c r="S393" s="185"/>
      <c r="T393" s="186"/>
      <c r="AT393" s="180" t="s">
        <v>336</v>
      </c>
      <c r="AU393" s="180" t="s">
        <v>213</v>
      </c>
      <c r="AV393" s="14" t="s">
        <v>90</v>
      </c>
      <c r="AW393" s="14" t="s">
        <v>36</v>
      </c>
      <c r="AX393" s="14" t="s">
        <v>81</v>
      </c>
      <c r="AY393" s="180" t="s">
        <v>199</v>
      </c>
    </row>
    <row r="394" spans="1:65" s="13" customFormat="1" ht="10.199999999999999">
      <c r="B394" s="172"/>
      <c r="D394" s="163" t="s">
        <v>336</v>
      </c>
      <c r="E394" s="173" t="s">
        <v>1</v>
      </c>
      <c r="F394" s="174" t="s">
        <v>1602</v>
      </c>
      <c r="H394" s="173" t="s">
        <v>1</v>
      </c>
      <c r="I394" s="175"/>
      <c r="L394" s="172"/>
      <c r="M394" s="176"/>
      <c r="N394" s="177"/>
      <c r="O394" s="177"/>
      <c r="P394" s="177"/>
      <c r="Q394" s="177"/>
      <c r="R394" s="177"/>
      <c r="S394" s="177"/>
      <c r="T394" s="178"/>
      <c r="AT394" s="173" t="s">
        <v>336</v>
      </c>
      <c r="AU394" s="173" t="s">
        <v>213</v>
      </c>
      <c r="AV394" s="13" t="s">
        <v>88</v>
      </c>
      <c r="AW394" s="13" t="s">
        <v>36</v>
      </c>
      <c r="AX394" s="13" t="s">
        <v>81</v>
      </c>
      <c r="AY394" s="173" t="s">
        <v>199</v>
      </c>
    </row>
    <row r="395" spans="1:65" s="14" customFormat="1" ht="10.199999999999999">
      <c r="B395" s="179"/>
      <c r="D395" s="163" t="s">
        <v>336</v>
      </c>
      <c r="E395" s="180" t="s">
        <v>1</v>
      </c>
      <c r="F395" s="181" t="s">
        <v>1715</v>
      </c>
      <c r="H395" s="182">
        <v>54.25</v>
      </c>
      <c r="I395" s="183"/>
      <c r="L395" s="179"/>
      <c r="M395" s="184"/>
      <c r="N395" s="185"/>
      <c r="O395" s="185"/>
      <c r="P395" s="185"/>
      <c r="Q395" s="185"/>
      <c r="R395" s="185"/>
      <c r="S395" s="185"/>
      <c r="T395" s="186"/>
      <c r="AT395" s="180" t="s">
        <v>336</v>
      </c>
      <c r="AU395" s="180" t="s">
        <v>213</v>
      </c>
      <c r="AV395" s="14" t="s">
        <v>90</v>
      </c>
      <c r="AW395" s="14" t="s">
        <v>36</v>
      </c>
      <c r="AX395" s="14" t="s">
        <v>81</v>
      </c>
      <c r="AY395" s="180" t="s">
        <v>199</v>
      </c>
    </row>
    <row r="396" spans="1:65" s="15" customFormat="1" ht="10.199999999999999">
      <c r="B396" s="187"/>
      <c r="D396" s="163" t="s">
        <v>336</v>
      </c>
      <c r="E396" s="188" t="s">
        <v>1</v>
      </c>
      <c r="F396" s="189" t="s">
        <v>339</v>
      </c>
      <c r="H396" s="190">
        <v>125.03</v>
      </c>
      <c r="I396" s="191"/>
      <c r="L396" s="187"/>
      <c r="M396" s="192"/>
      <c r="N396" s="193"/>
      <c r="O396" s="193"/>
      <c r="P396" s="193"/>
      <c r="Q396" s="193"/>
      <c r="R396" s="193"/>
      <c r="S396" s="193"/>
      <c r="T396" s="194"/>
      <c r="AT396" s="188" t="s">
        <v>336</v>
      </c>
      <c r="AU396" s="188" t="s">
        <v>213</v>
      </c>
      <c r="AV396" s="15" t="s">
        <v>198</v>
      </c>
      <c r="AW396" s="15" t="s">
        <v>36</v>
      </c>
      <c r="AX396" s="15" t="s">
        <v>88</v>
      </c>
      <c r="AY396" s="188" t="s">
        <v>199</v>
      </c>
    </row>
    <row r="397" spans="1:65" s="2" customFormat="1" ht="24.15" customHeight="1">
      <c r="A397" s="33"/>
      <c r="B397" s="149"/>
      <c r="C397" s="150" t="s">
        <v>600</v>
      </c>
      <c r="D397" s="150" t="s">
        <v>202</v>
      </c>
      <c r="E397" s="151" t="s">
        <v>1701</v>
      </c>
      <c r="F397" s="152" t="s">
        <v>1702</v>
      </c>
      <c r="G397" s="153" t="s">
        <v>332</v>
      </c>
      <c r="H397" s="154">
        <v>125.03</v>
      </c>
      <c r="I397" s="155"/>
      <c r="J397" s="156">
        <f>ROUND(I397*H397,2)</f>
        <v>0</v>
      </c>
      <c r="K397" s="152" t="s">
        <v>333</v>
      </c>
      <c r="L397" s="34"/>
      <c r="M397" s="157" t="s">
        <v>1</v>
      </c>
      <c r="N397" s="158" t="s">
        <v>46</v>
      </c>
      <c r="O397" s="59"/>
      <c r="P397" s="159">
        <f>O397*H397</f>
        <v>0</v>
      </c>
      <c r="Q397" s="159">
        <v>7.9000000000000008E-3</v>
      </c>
      <c r="R397" s="159">
        <f>Q397*H397</f>
        <v>0.98773700000000009</v>
      </c>
      <c r="S397" s="159">
        <v>0</v>
      </c>
      <c r="T397" s="160">
        <f>S397*H397</f>
        <v>0</v>
      </c>
      <c r="U397" s="33"/>
      <c r="V397" s="33"/>
      <c r="W397" s="33"/>
      <c r="X397" s="33"/>
      <c r="Y397" s="33"/>
      <c r="Z397" s="33"/>
      <c r="AA397" s="33"/>
      <c r="AB397" s="33"/>
      <c r="AC397" s="33"/>
      <c r="AD397" s="33"/>
      <c r="AE397" s="33"/>
      <c r="AR397" s="161" t="s">
        <v>198</v>
      </c>
      <c r="AT397" s="161" t="s">
        <v>202</v>
      </c>
      <c r="AU397" s="161" t="s">
        <v>213</v>
      </c>
      <c r="AY397" s="18" t="s">
        <v>199</v>
      </c>
      <c r="BE397" s="162">
        <f>IF(N397="základní",J397,0)</f>
        <v>0</v>
      </c>
      <c r="BF397" s="162">
        <f>IF(N397="snížená",J397,0)</f>
        <v>0</v>
      </c>
      <c r="BG397" s="162">
        <f>IF(N397="zákl. přenesená",J397,0)</f>
        <v>0</v>
      </c>
      <c r="BH397" s="162">
        <f>IF(N397="sníž. přenesená",J397,0)</f>
        <v>0</v>
      </c>
      <c r="BI397" s="162">
        <f>IF(N397="nulová",J397,0)</f>
        <v>0</v>
      </c>
      <c r="BJ397" s="18" t="s">
        <v>88</v>
      </c>
      <c r="BK397" s="162">
        <f>ROUND(I397*H397,2)</f>
        <v>0</v>
      </c>
      <c r="BL397" s="18" t="s">
        <v>198</v>
      </c>
      <c r="BM397" s="161" t="s">
        <v>1716</v>
      </c>
    </row>
    <row r="398" spans="1:65" s="2" customFormat="1" ht="28.8">
      <c r="A398" s="33"/>
      <c r="B398" s="34"/>
      <c r="C398" s="33"/>
      <c r="D398" s="163" t="s">
        <v>207</v>
      </c>
      <c r="E398" s="33"/>
      <c r="F398" s="164" t="s">
        <v>1704</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207</v>
      </c>
      <c r="AU398" s="18" t="s">
        <v>213</v>
      </c>
    </row>
    <row r="399" spans="1:65" s="2" customFormat="1" ht="24.15" customHeight="1">
      <c r="A399" s="33"/>
      <c r="B399" s="149"/>
      <c r="C399" s="150" t="s">
        <v>609</v>
      </c>
      <c r="D399" s="150" t="s">
        <v>202</v>
      </c>
      <c r="E399" s="151" t="s">
        <v>1717</v>
      </c>
      <c r="F399" s="152" t="s">
        <v>1718</v>
      </c>
      <c r="G399" s="153" t="s">
        <v>332</v>
      </c>
      <c r="H399" s="154">
        <v>146.13</v>
      </c>
      <c r="I399" s="155"/>
      <c r="J399" s="156">
        <f>ROUND(I399*H399,2)</f>
        <v>0</v>
      </c>
      <c r="K399" s="152" t="s">
        <v>333</v>
      </c>
      <c r="L399" s="34"/>
      <c r="M399" s="157" t="s">
        <v>1</v>
      </c>
      <c r="N399" s="158" t="s">
        <v>46</v>
      </c>
      <c r="O399" s="59"/>
      <c r="P399" s="159">
        <f>O399*H399</f>
        <v>0</v>
      </c>
      <c r="Q399" s="159">
        <v>3.3579999999999999E-2</v>
      </c>
      <c r="R399" s="159">
        <f>Q399*H399</f>
        <v>4.9070453999999994</v>
      </c>
      <c r="S399" s="159">
        <v>0</v>
      </c>
      <c r="T399" s="160">
        <f>S399*H399</f>
        <v>0</v>
      </c>
      <c r="U399" s="33"/>
      <c r="V399" s="33"/>
      <c r="W399" s="33"/>
      <c r="X399" s="33"/>
      <c r="Y399" s="33"/>
      <c r="Z399" s="33"/>
      <c r="AA399" s="33"/>
      <c r="AB399" s="33"/>
      <c r="AC399" s="33"/>
      <c r="AD399" s="33"/>
      <c r="AE399" s="33"/>
      <c r="AR399" s="161" t="s">
        <v>198</v>
      </c>
      <c r="AT399" s="161" t="s">
        <v>202</v>
      </c>
      <c r="AU399" s="161" t="s">
        <v>213</v>
      </c>
      <c r="AY399" s="18" t="s">
        <v>199</v>
      </c>
      <c r="BE399" s="162">
        <f>IF(N399="základní",J399,0)</f>
        <v>0</v>
      </c>
      <c r="BF399" s="162">
        <f>IF(N399="snížená",J399,0)</f>
        <v>0</v>
      </c>
      <c r="BG399" s="162">
        <f>IF(N399="zákl. přenesená",J399,0)</f>
        <v>0</v>
      </c>
      <c r="BH399" s="162">
        <f>IF(N399="sníž. přenesená",J399,0)</f>
        <v>0</v>
      </c>
      <c r="BI399" s="162">
        <f>IF(N399="nulová",J399,0)</f>
        <v>0</v>
      </c>
      <c r="BJ399" s="18" t="s">
        <v>88</v>
      </c>
      <c r="BK399" s="162">
        <f>ROUND(I399*H399,2)</f>
        <v>0</v>
      </c>
      <c r="BL399" s="18" t="s">
        <v>198</v>
      </c>
      <c r="BM399" s="161" t="s">
        <v>1719</v>
      </c>
    </row>
    <row r="400" spans="1:65" s="2" customFormat="1" ht="10.199999999999999">
      <c r="A400" s="33"/>
      <c r="B400" s="34"/>
      <c r="C400" s="33"/>
      <c r="D400" s="163" t="s">
        <v>207</v>
      </c>
      <c r="E400" s="33"/>
      <c r="F400" s="164" t="s">
        <v>1720</v>
      </c>
      <c r="G400" s="33"/>
      <c r="H400" s="33"/>
      <c r="I400" s="165"/>
      <c r="J400" s="33"/>
      <c r="K400" s="33"/>
      <c r="L400" s="34"/>
      <c r="M400" s="166"/>
      <c r="N400" s="167"/>
      <c r="O400" s="59"/>
      <c r="P400" s="59"/>
      <c r="Q400" s="59"/>
      <c r="R400" s="59"/>
      <c r="S400" s="59"/>
      <c r="T400" s="60"/>
      <c r="U400" s="33"/>
      <c r="V400" s="33"/>
      <c r="W400" s="33"/>
      <c r="X400" s="33"/>
      <c r="Y400" s="33"/>
      <c r="Z400" s="33"/>
      <c r="AA400" s="33"/>
      <c r="AB400" s="33"/>
      <c r="AC400" s="33"/>
      <c r="AD400" s="33"/>
      <c r="AE400" s="33"/>
      <c r="AT400" s="18" t="s">
        <v>207</v>
      </c>
      <c r="AU400" s="18" t="s">
        <v>213</v>
      </c>
    </row>
    <row r="401" spans="1:65" s="13" customFormat="1" ht="10.199999999999999">
      <c r="B401" s="172"/>
      <c r="D401" s="163" t="s">
        <v>336</v>
      </c>
      <c r="E401" s="173" t="s">
        <v>1</v>
      </c>
      <c r="F401" s="174" t="s">
        <v>1721</v>
      </c>
      <c r="H401" s="173" t="s">
        <v>1</v>
      </c>
      <c r="I401" s="175"/>
      <c r="L401" s="172"/>
      <c r="M401" s="176"/>
      <c r="N401" s="177"/>
      <c r="O401" s="177"/>
      <c r="P401" s="177"/>
      <c r="Q401" s="177"/>
      <c r="R401" s="177"/>
      <c r="S401" s="177"/>
      <c r="T401" s="178"/>
      <c r="AT401" s="173" t="s">
        <v>336</v>
      </c>
      <c r="AU401" s="173" t="s">
        <v>213</v>
      </c>
      <c r="AV401" s="13" t="s">
        <v>88</v>
      </c>
      <c r="AW401" s="13" t="s">
        <v>36</v>
      </c>
      <c r="AX401" s="13" t="s">
        <v>81</v>
      </c>
      <c r="AY401" s="173" t="s">
        <v>199</v>
      </c>
    </row>
    <row r="402" spans="1:65" s="14" customFormat="1" ht="10.199999999999999">
      <c r="B402" s="179"/>
      <c r="D402" s="163" t="s">
        <v>336</v>
      </c>
      <c r="E402" s="180" t="s">
        <v>1</v>
      </c>
      <c r="F402" s="181" t="s">
        <v>1722</v>
      </c>
      <c r="H402" s="182">
        <v>114.72</v>
      </c>
      <c r="I402" s="183"/>
      <c r="L402" s="179"/>
      <c r="M402" s="184"/>
      <c r="N402" s="185"/>
      <c r="O402" s="185"/>
      <c r="P402" s="185"/>
      <c r="Q402" s="185"/>
      <c r="R402" s="185"/>
      <c r="S402" s="185"/>
      <c r="T402" s="186"/>
      <c r="AT402" s="180" t="s">
        <v>336</v>
      </c>
      <c r="AU402" s="180" t="s">
        <v>213</v>
      </c>
      <c r="AV402" s="14" t="s">
        <v>90</v>
      </c>
      <c r="AW402" s="14" t="s">
        <v>36</v>
      </c>
      <c r="AX402" s="14" t="s">
        <v>81</v>
      </c>
      <c r="AY402" s="180" t="s">
        <v>199</v>
      </c>
    </row>
    <row r="403" spans="1:65" s="13" customFormat="1" ht="10.199999999999999">
      <c r="B403" s="172"/>
      <c r="D403" s="163" t="s">
        <v>336</v>
      </c>
      <c r="E403" s="173" t="s">
        <v>1</v>
      </c>
      <c r="F403" s="174" t="s">
        <v>386</v>
      </c>
      <c r="H403" s="173" t="s">
        <v>1</v>
      </c>
      <c r="I403" s="175"/>
      <c r="L403" s="172"/>
      <c r="M403" s="176"/>
      <c r="N403" s="177"/>
      <c r="O403" s="177"/>
      <c r="P403" s="177"/>
      <c r="Q403" s="177"/>
      <c r="R403" s="177"/>
      <c r="S403" s="177"/>
      <c r="T403" s="178"/>
      <c r="AT403" s="173" t="s">
        <v>336</v>
      </c>
      <c r="AU403" s="173" t="s">
        <v>213</v>
      </c>
      <c r="AV403" s="13" t="s">
        <v>88</v>
      </c>
      <c r="AW403" s="13" t="s">
        <v>36</v>
      </c>
      <c r="AX403" s="13" t="s">
        <v>81</v>
      </c>
      <c r="AY403" s="173" t="s">
        <v>199</v>
      </c>
    </row>
    <row r="404" spans="1:65" s="14" customFormat="1" ht="10.199999999999999">
      <c r="B404" s="179"/>
      <c r="D404" s="163" t="s">
        <v>336</v>
      </c>
      <c r="E404" s="180" t="s">
        <v>1</v>
      </c>
      <c r="F404" s="181" t="s">
        <v>1723</v>
      </c>
      <c r="H404" s="182">
        <v>2.7</v>
      </c>
      <c r="I404" s="183"/>
      <c r="L404" s="179"/>
      <c r="M404" s="184"/>
      <c r="N404" s="185"/>
      <c r="O404" s="185"/>
      <c r="P404" s="185"/>
      <c r="Q404" s="185"/>
      <c r="R404" s="185"/>
      <c r="S404" s="185"/>
      <c r="T404" s="186"/>
      <c r="AT404" s="180" t="s">
        <v>336</v>
      </c>
      <c r="AU404" s="180" t="s">
        <v>213</v>
      </c>
      <c r="AV404" s="14" t="s">
        <v>90</v>
      </c>
      <c r="AW404" s="14" t="s">
        <v>36</v>
      </c>
      <c r="AX404" s="14" t="s">
        <v>81</v>
      </c>
      <c r="AY404" s="180" t="s">
        <v>199</v>
      </c>
    </row>
    <row r="405" spans="1:65" s="13" customFormat="1" ht="10.199999999999999">
      <c r="B405" s="172"/>
      <c r="D405" s="163" t="s">
        <v>336</v>
      </c>
      <c r="E405" s="173" t="s">
        <v>1</v>
      </c>
      <c r="F405" s="174" t="s">
        <v>388</v>
      </c>
      <c r="H405" s="173" t="s">
        <v>1</v>
      </c>
      <c r="I405" s="175"/>
      <c r="L405" s="172"/>
      <c r="M405" s="176"/>
      <c r="N405" s="177"/>
      <c r="O405" s="177"/>
      <c r="P405" s="177"/>
      <c r="Q405" s="177"/>
      <c r="R405" s="177"/>
      <c r="S405" s="177"/>
      <c r="T405" s="178"/>
      <c r="AT405" s="173" t="s">
        <v>336</v>
      </c>
      <c r="AU405" s="173" t="s">
        <v>213</v>
      </c>
      <c r="AV405" s="13" t="s">
        <v>88</v>
      </c>
      <c r="AW405" s="13" t="s">
        <v>36</v>
      </c>
      <c r="AX405" s="13" t="s">
        <v>81</v>
      </c>
      <c r="AY405" s="173" t="s">
        <v>199</v>
      </c>
    </row>
    <row r="406" spans="1:65" s="14" customFormat="1" ht="10.199999999999999">
      <c r="B406" s="179"/>
      <c r="D406" s="163" t="s">
        <v>336</v>
      </c>
      <c r="E406" s="180" t="s">
        <v>1</v>
      </c>
      <c r="F406" s="181" t="s">
        <v>1724</v>
      </c>
      <c r="H406" s="182">
        <v>2.25</v>
      </c>
      <c r="I406" s="183"/>
      <c r="L406" s="179"/>
      <c r="M406" s="184"/>
      <c r="N406" s="185"/>
      <c r="O406" s="185"/>
      <c r="P406" s="185"/>
      <c r="Q406" s="185"/>
      <c r="R406" s="185"/>
      <c r="S406" s="185"/>
      <c r="T406" s="186"/>
      <c r="AT406" s="180" t="s">
        <v>336</v>
      </c>
      <c r="AU406" s="180" t="s">
        <v>213</v>
      </c>
      <c r="AV406" s="14" t="s">
        <v>90</v>
      </c>
      <c r="AW406" s="14" t="s">
        <v>36</v>
      </c>
      <c r="AX406" s="14" t="s">
        <v>81</v>
      </c>
      <c r="AY406" s="180" t="s">
        <v>199</v>
      </c>
    </row>
    <row r="407" spans="1:65" s="13" customFormat="1" ht="10.199999999999999">
      <c r="B407" s="172"/>
      <c r="D407" s="163" t="s">
        <v>336</v>
      </c>
      <c r="E407" s="173" t="s">
        <v>1</v>
      </c>
      <c r="F407" s="174" t="s">
        <v>390</v>
      </c>
      <c r="H407" s="173" t="s">
        <v>1</v>
      </c>
      <c r="I407" s="175"/>
      <c r="L407" s="172"/>
      <c r="M407" s="176"/>
      <c r="N407" s="177"/>
      <c r="O407" s="177"/>
      <c r="P407" s="177"/>
      <c r="Q407" s="177"/>
      <c r="R407" s="177"/>
      <c r="S407" s="177"/>
      <c r="T407" s="178"/>
      <c r="AT407" s="173" t="s">
        <v>336</v>
      </c>
      <c r="AU407" s="173" t="s">
        <v>213</v>
      </c>
      <c r="AV407" s="13" t="s">
        <v>88</v>
      </c>
      <c r="AW407" s="13" t="s">
        <v>36</v>
      </c>
      <c r="AX407" s="13" t="s">
        <v>81</v>
      </c>
      <c r="AY407" s="173" t="s">
        <v>199</v>
      </c>
    </row>
    <row r="408" spans="1:65" s="14" customFormat="1" ht="10.199999999999999">
      <c r="B408" s="179"/>
      <c r="D408" s="163" t="s">
        <v>336</v>
      </c>
      <c r="E408" s="180" t="s">
        <v>1</v>
      </c>
      <c r="F408" s="181" t="s">
        <v>1725</v>
      </c>
      <c r="H408" s="182">
        <v>3.78</v>
      </c>
      <c r="I408" s="183"/>
      <c r="L408" s="179"/>
      <c r="M408" s="184"/>
      <c r="N408" s="185"/>
      <c r="O408" s="185"/>
      <c r="P408" s="185"/>
      <c r="Q408" s="185"/>
      <c r="R408" s="185"/>
      <c r="S408" s="185"/>
      <c r="T408" s="186"/>
      <c r="AT408" s="180" t="s">
        <v>336</v>
      </c>
      <c r="AU408" s="180" t="s">
        <v>213</v>
      </c>
      <c r="AV408" s="14" t="s">
        <v>90</v>
      </c>
      <c r="AW408" s="14" t="s">
        <v>36</v>
      </c>
      <c r="AX408" s="14" t="s">
        <v>81</v>
      </c>
      <c r="AY408" s="180" t="s">
        <v>199</v>
      </c>
    </row>
    <row r="409" spans="1:65" s="13" customFormat="1" ht="10.199999999999999">
      <c r="B409" s="172"/>
      <c r="D409" s="163" t="s">
        <v>336</v>
      </c>
      <c r="E409" s="173" t="s">
        <v>1</v>
      </c>
      <c r="F409" s="174" t="s">
        <v>392</v>
      </c>
      <c r="H409" s="173" t="s">
        <v>1</v>
      </c>
      <c r="I409" s="175"/>
      <c r="L409" s="172"/>
      <c r="M409" s="176"/>
      <c r="N409" s="177"/>
      <c r="O409" s="177"/>
      <c r="P409" s="177"/>
      <c r="Q409" s="177"/>
      <c r="R409" s="177"/>
      <c r="S409" s="177"/>
      <c r="T409" s="178"/>
      <c r="AT409" s="173" t="s">
        <v>336</v>
      </c>
      <c r="AU409" s="173" t="s">
        <v>213</v>
      </c>
      <c r="AV409" s="13" t="s">
        <v>88</v>
      </c>
      <c r="AW409" s="13" t="s">
        <v>36</v>
      </c>
      <c r="AX409" s="13" t="s">
        <v>81</v>
      </c>
      <c r="AY409" s="173" t="s">
        <v>199</v>
      </c>
    </row>
    <row r="410" spans="1:65" s="14" customFormat="1" ht="10.199999999999999">
      <c r="B410" s="179"/>
      <c r="D410" s="163" t="s">
        <v>336</v>
      </c>
      <c r="E410" s="180" t="s">
        <v>1</v>
      </c>
      <c r="F410" s="181" t="s">
        <v>1726</v>
      </c>
      <c r="H410" s="182">
        <v>1.62</v>
      </c>
      <c r="I410" s="183"/>
      <c r="L410" s="179"/>
      <c r="M410" s="184"/>
      <c r="N410" s="185"/>
      <c r="O410" s="185"/>
      <c r="P410" s="185"/>
      <c r="Q410" s="185"/>
      <c r="R410" s="185"/>
      <c r="S410" s="185"/>
      <c r="T410" s="186"/>
      <c r="AT410" s="180" t="s">
        <v>336</v>
      </c>
      <c r="AU410" s="180" t="s">
        <v>213</v>
      </c>
      <c r="AV410" s="14" t="s">
        <v>90</v>
      </c>
      <c r="AW410" s="14" t="s">
        <v>36</v>
      </c>
      <c r="AX410" s="14" t="s">
        <v>81</v>
      </c>
      <c r="AY410" s="180" t="s">
        <v>199</v>
      </c>
    </row>
    <row r="411" spans="1:65" s="13" customFormat="1" ht="10.199999999999999">
      <c r="B411" s="172"/>
      <c r="D411" s="163" t="s">
        <v>336</v>
      </c>
      <c r="E411" s="173" t="s">
        <v>1</v>
      </c>
      <c r="F411" s="174" t="s">
        <v>1727</v>
      </c>
      <c r="H411" s="173" t="s">
        <v>1</v>
      </c>
      <c r="I411" s="175"/>
      <c r="L411" s="172"/>
      <c r="M411" s="176"/>
      <c r="N411" s="177"/>
      <c r="O411" s="177"/>
      <c r="P411" s="177"/>
      <c r="Q411" s="177"/>
      <c r="R411" s="177"/>
      <c r="S411" s="177"/>
      <c r="T411" s="178"/>
      <c r="AT411" s="173" t="s">
        <v>336</v>
      </c>
      <c r="AU411" s="173" t="s">
        <v>213</v>
      </c>
      <c r="AV411" s="13" t="s">
        <v>88</v>
      </c>
      <c r="AW411" s="13" t="s">
        <v>36</v>
      </c>
      <c r="AX411" s="13" t="s">
        <v>81</v>
      </c>
      <c r="AY411" s="173" t="s">
        <v>199</v>
      </c>
    </row>
    <row r="412" spans="1:65" s="14" customFormat="1" ht="10.199999999999999">
      <c r="B412" s="179"/>
      <c r="D412" s="163" t="s">
        <v>336</v>
      </c>
      <c r="E412" s="180" t="s">
        <v>1</v>
      </c>
      <c r="F412" s="181" t="s">
        <v>1728</v>
      </c>
      <c r="H412" s="182">
        <v>21.06</v>
      </c>
      <c r="I412" s="183"/>
      <c r="L412" s="179"/>
      <c r="M412" s="184"/>
      <c r="N412" s="185"/>
      <c r="O412" s="185"/>
      <c r="P412" s="185"/>
      <c r="Q412" s="185"/>
      <c r="R412" s="185"/>
      <c r="S412" s="185"/>
      <c r="T412" s="186"/>
      <c r="AT412" s="180" t="s">
        <v>336</v>
      </c>
      <c r="AU412" s="180" t="s">
        <v>213</v>
      </c>
      <c r="AV412" s="14" t="s">
        <v>90</v>
      </c>
      <c r="AW412" s="14" t="s">
        <v>36</v>
      </c>
      <c r="AX412" s="14" t="s">
        <v>81</v>
      </c>
      <c r="AY412" s="180" t="s">
        <v>199</v>
      </c>
    </row>
    <row r="413" spans="1:65" s="15" customFormat="1" ht="10.199999999999999">
      <c r="B413" s="187"/>
      <c r="D413" s="163" t="s">
        <v>336</v>
      </c>
      <c r="E413" s="188" t="s">
        <v>1</v>
      </c>
      <c r="F413" s="189" t="s">
        <v>339</v>
      </c>
      <c r="H413" s="190">
        <v>146.13</v>
      </c>
      <c r="I413" s="191"/>
      <c r="L413" s="187"/>
      <c r="M413" s="192"/>
      <c r="N413" s="193"/>
      <c r="O413" s="193"/>
      <c r="P413" s="193"/>
      <c r="Q413" s="193"/>
      <c r="R413" s="193"/>
      <c r="S413" s="193"/>
      <c r="T413" s="194"/>
      <c r="AT413" s="188" t="s">
        <v>336</v>
      </c>
      <c r="AU413" s="188" t="s">
        <v>213</v>
      </c>
      <c r="AV413" s="15" t="s">
        <v>198</v>
      </c>
      <c r="AW413" s="15" t="s">
        <v>36</v>
      </c>
      <c r="AX413" s="15" t="s">
        <v>88</v>
      </c>
      <c r="AY413" s="188" t="s">
        <v>199</v>
      </c>
    </row>
    <row r="414" spans="1:65" s="2" customFormat="1" ht="24.15" customHeight="1">
      <c r="A414" s="33"/>
      <c r="B414" s="149"/>
      <c r="C414" s="150" t="s">
        <v>616</v>
      </c>
      <c r="D414" s="150" t="s">
        <v>202</v>
      </c>
      <c r="E414" s="151" t="s">
        <v>1729</v>
      </c>
      <c r="F414" s="152" t="s">
        <v>1730</v>
      </c>
      <c r="G414" s="153" t="s">
        <v>332</v>
      </c>
      <c r="H414" s="154">
        <v>757.66499999999996</v>
      </c>
      <c r="I414" s="155"/>
      <c r="J414" s="156">
        <f>ROUND(I414*H414,2)</f>
        <v>0</v>
      </c>
      <c r="K414" s="152" t="s">
        <v>333</v>
      </c>
      <c r="L414" s="34"/>
      <c r="M414" s="157" t="s">
        <v>1</v>
      </c>
      <c r="N414" s="158" t="s">
        <v>46</v>
      </c>
      <c r="O414" s="59"/>
      <c r="P414" s="159">
        <f>O414*H414</f>
        <v>0</v>
      </c>
      <c r="Q414" s="159">
        <v>4.3800000000000002E-3</v>
      </c>
      <c r="R414" s="159">
        <f>Q414*H414</f>
        <v>3.3185726999999998</v>
      </c>
      <c r="S414" s="159">
        <v>0</v>
      </c>
      <c r="T414" s="160">
        <f>S414*H414</f>
        <v>0</v>
      </c>
      <c r="U414" s="33"/>
      <c r="V414" s="33"/>
      <c r="W414" s="33"/>
      <c r="X414" s="33"/>
      <c r="Y414" s="33"/>
      <c r="Z414" s="33"/>
      <c r="AA414" s="33"/>
      <c r="AB414" s="33"/>
      <c r="AC414" s="33"/>
      <c r="AD414" s="33"/>
      <c r="AE414" s="33"/>
      <c r="AR414" s="161" t="s">
        <v>198</v>
      </c>
      <c r="AT414" s="161" t="s">
        <v>202</v>
      </c>
      <c r="AU414" s="161" t="s">
        <v>213</v>
      </c>
      <c r="AY414" s="18" t="s">
        <v>199</v>
      </c>
      <c r="BE414" s="162">
        <f>IF(N414="základní",J414,0)</f>
        <v>0</v>
      </c>
      <c r="BF414" s="162">
        <f>IF(N414="snížená",J414,0)</f>
        <v>0</v>
      </c>
      <c r="BG414" s="162">
        <f>IF(N414="zákl. přenesená",J414,0)</f>
        <v>0</v>
      </c>
      <c r="BH414" s="162">
        <f>IF(N414="sníž. přenesená",J414,0)</f>
        <v>0</v>
      </c>
      <c r="BI414" s="162">
        <f>IF(N414="nulová",J414,0)</f>
        <v>0</v>
      </c>
      <c r="BJ414" s="18" t="s">
        <v>88</v>
      </c>
      <c r="BK414" s="162">
        <f>ROUND(I414*H414,2)</f>
        <v>0</v>
      </c>
      <c r="BL414" s="18" t="s">
        <v>198</v>
      </c>
      <c r="BM414" s="161" t="s">
        <v>1731</v>
      </c>
    </row>
    <row r="415" spans="1:65" s="2" customFormat="1" ht="19.2">
      <c r="A415" s="33"/>
      <c r="B415" s="34"/>
      <c r="C415" s="33"/>
      <c r="D415" s="163" t="s">
        <v>207</v>
      </c>
      <c r="E415" s="33"/>
      <c r="F415" s="164" t="s">
        <v>1732</v>
      </c>
      <c r="G415" s="33"/>
      <c r="H415" s="33"/>
      <c r="I415" s="165"/>
      <c r="J415" s="33"/>
      <c r="K415" s="33"/>
      <c r="L415" s="34"/>
      <c r="M415" s="166"/>
      <c r="N415" s="167"/>
      <c r="O415" s="59"/>
      <c r="P415" s="59"/>
      <c r="Q415" s="59"/>
      <c r="R415" s="59"/>
      <c r="S415" s="59"/>
      <c r="T415" s="60"/>
      <c r="U415" s="33"/>
      <c r="V415" s="33"/>
      <c r="W415" s="33"/>
      <c r="X415" s="33"/>
      <c r="Y415" s="33"/>
      <c r="Z415" s="33"/>
      <c r="AA415" s="33"/>
      <c r="AB415" s="33"/>
      <c r="AC415" s="33"/>
      <c r="AD415" s="33"/>
      <c r="AE415" s="33"/>
      <c r="AT415" s="18" t="s">
        <v>207</v>
      </c>
      <c r="AU415" s="18" t="s">
        <v>213</v>
      </c>
    </row>
    <row r="416" spans="1:65" s="14" customFormat="1" ht="10.199999999999999">
      <c r="B416" s="179"/>
      <c r="D416" s="163" t="s">
        <v>336</v>
      </c>
      <c r="E416" s="180" t="s">
        <v>1</v>
      </c>
      <c r="F416" s="181" t="s">
        <v>1733</v>
      </c>
      <c r="H416" s="182">
        <v>757.66499999999996</v>
      </c>
      <c r="I416" s="183"/>
      <c r="L416" s="179"/>
      <c r="M416" s="184"/>
      <c r="N416" s="185"/>
      <c r="O416" s="185"/>
      <c r="P416" s="185"/>
      <c r="Q416" s="185"/>
      <c r="R416" s="185"/>
      <c r="S416" s="185"/>
      <c r="T416" s="186"/>
      <c r="AT416" s="180" t="s">
        <v>336</v>
      </c>
      <c r="AU416" s="180" t="s">
        <v>213</v>
      </c>
      <c r="AV416" s="14" t="s">
        <v>90</v>
      </c>
      <c r="AW416" s="14" t="s">
        <v>36</v>
      </c>
      <c r="AX416" s="14" t="s">
        <v>81</v>
      </c>
      <c r="AY416" s="180" t="s">
        <v>199</v>
      </c>
    </row>
    <row r="417" spans="1:65" s="15" customFormat="1" ht="10.199999999999999">
      <c r="B417" s="187"/>
      <c r="D417" s="163" t="s">
        <v>336</v>
      </c>
      <c r="E417" s="188" t="s">
        <v>1</v>
      </c>
      <c r="F417" s="189" t="s">
        <v>339</v>
      </c>
      <c r="H417" s="190">
        <v>757.66499999999996</v>
      </c>
      <c r="I417" s="191"/>
      <c r="L417" s="187"/>
      <c r="M417" s="192"/>
      <c r="N417" s="193"/>
      <c r="O417" s="193"/>
      <c r="P417" s="193"/>
      <c r="Q417" s="193"/>
      <c r="R417" s="193"/>
      <c r="S417" s="193"/>
      <c r="T417" s="194"/>
      <c r="AT417" s="188" t="s">
        <v>336</v>
      </c>
      <c r="AU417" s="188" t="s">
        <v>213</v>
      </c>
      <c r="AV417" s="15" t="s">
        <v>198</v>
      </c>
      <c r="AW417" s="15" t="s">
        <v>36</v>
      </c>
      <c r="AX417" s="15" t="s">
        <v>88</v>
      </c>
      <c r="AY417" s="188" t="s">
        <v>199</v>
      </c>
    </row>
    <row r="418" spans="1:65" s="2" customFormat="1" ht="24.15" customHeight="1">
      <c r="A418" s="33"/>
      <c r="B418" s="149"/>
      <c r="C418" s="150" t="s">
        <v>623</v>
      </c>
      <c r="D418" s="150" t="s">
        <v>202</v>
      </c>
      <c r="E418" s="151" t="s">
        <v>1734</v>
      </c>
      <c r="F418" s="152" t="s">
        <v>1735</v>
      </c>
      <c r="G418" s="153" t="s">
        <v>332</v>
      </c>
      <c r="H418" s="154">
        <v>3788.3270000000002</v>
      </c>
      <c r="I418" s="155"/>
      <c r="J418" s="156">
        <f>ROUND(I418*H418,2)</f>
        <v>0</v>
      </c>
      <c r="K418" s="152" t="s">
        <v>333</v>
      </c>
      <c r="L418" s="34"/>
      <c r="M418" s="157" t="s">
        <v>1</v>
      </c>
      <c r="N418" s="158" t="s">
        <v>46</v>
      </c>
      <c r="O418" s="59"/>
      <c r="P418" s="159">
        <f>O418*H418</f>
        <v>0</v>
      </c>
      <c r="Q418" s="159">
        <v>1.5599999999999999E-2</v>
      </c>
      <c r="R418" s="159">
        <f>Q418*H418</f>
        <v>59.097901200000003</v>
      </c>
      <c r="S418" s="159">
        <v>0</v>
      </c>
      <c r="T418" s="160">
        <f>S418*H418</f>
        <v>0</v>
      </c>
      <c r="U418" s="33"/>
      <c r="V418" s="33"/>
      <c r="W418" s="33"/>
      <c r="X418" s="33"/>
      <c r="Y418" s="33"/>
      <c r="Z418" s="33"/>
      <c r="AA418" s="33"/>
      <c r="AB418" s="33"/>
      <c r="AC418" s="33"/>
      <c r="AD418" s="33"/>
      <c r="AE418" s="33"/>
      <c r="AR418" s="161" t="s">
        <v>198</v>
      </c>
      <c r="AT418" s="161" t="s">
        <v>202</v>
      </c>
      <c r="AU418" s="161" t="s">
        <v>213</v>
      </c>
      <c r="AY418" s="18" t="s">
        <v>199</v>
      </c>
      <c r="BE418" s="162">
        <f>IF(N418="základní",J418,0)</f>
        <v>0</v>
      </c>
      <c r="BF418" s="162">
        <f>IF(N418="snížená",J418,0)</f>
        <v>0</v>
      </c>
      <c r="BG418" s="162">
        <f>IF(N418="zákl. přenesená",J418,0)</f>
        <v>0</v>
      </c>
      <c r="BH418" s="162">
        <f>IF(N418="sníž. přenesená",J418,0)</f>
        <v>0</v>
      </c>
      <c r="BI418" s="162">
        <f>IF(N418="nulová",J418,0)</f>
        <v>0</v>
      </c>
      <c r="BJ418" s="18" t="s">
        <v>88</v>
      </c>
      <c r="BK418" s="162">
        <f>ROUND(I418*H418,2)</f>
        <v>0</v>
      </c>
      <c r="BL418" s="18" t="s">
        <v>198</v>
      </c>
      <c r="BM418" s="161" t="s">
        <v>1736</v>
      </c>
    </row>
    <row r="419" spans="1:65" s="2" customFormat="1" ht="28.8">
      <c r="A419" s="33"/>
      <c r="B419" s="34"/>
      <c r="C419" s="33"/>
      <c r="D419" s="163" t="s">
        <v>207</v>
      </c>
      <c r="E419" s="33"/>
      <c r="F419" s="164" t="s">
        <v>1737</v>
      </c>
      <c r="G419" s="33"/>
      <c r="H419" s="33"/>
      <c r="I419" s="165"/>
      <c r="J419" s="33"/>
      <c r="K419" s="33"/>
      <c r="L419" s="34"/>
      <c r="M419" s="166"/>
      <c r="N419" s="167"/>
      <c r="O419" s="59"/>
      <c r="P419" s="59"/>
      <c r="Q419" s="59"/>
      <c r="R419" s="59"/>
      <c r="S419" s="59"/>
      <c r="T419" s="60"/>
      <c r="U419" s="33"/>
      <c r="V419" s="33"/>
      <c r="W419" s="33"/>
      <c r="X419" s="33"/>
      <c r="Y419" s="33"/>
      <c r="Z419" s="33"/>
      <c r="AA419" s="33"/>
      <c r="AB419" s="33"/>
      <c r="AC419" s="33"/>
      <c r="AD419" s="33"/>
      <c r="AE419" s="33"/>
      <c r="AT419" s="18" t="s">
        <v>207</v>
      </c>
      <c r="AU419" s="18" t="s">
        <v>213</v>
      </c>
    </row>
    <row r="420" spans="1:65" s="13" customFormat="1" ht="10.199999999999999">
      <c r="B420" s="172"/>
      <c r="D420" s="163" t="s">
        <v>336</v>
      </c>
      <c r="E420" s="173" t="s">
        <v>1</v>
      </c>
      <c r="F420" s="174" t="s">
        <v>1738</v>
      </c>
      <c r="H420" s="173" t="s">
        <v>1</v>
      </c>
      <c r="I420" s="175"/>
      <c r="L420" s="172"/>
      <c r="M420" s="176"/>
      <c r="N420" s="177"/>
      <c r="O420" s="177"/>
      <c r="P420" s="177"/>
      <c r="Q420" s="177"/>
      <c r="R420" s="177"/>
      <c r="S420" s="177"/>
      <c r="T420" s="178"/>
      <c r="AT420" s="173" t="s">
        <v>336</v>
      </c>
      <c r="AU420" s="173" t="s">
        <v>213</v>
      </c>
      <c r="AV420" s="13" t="s">
        <v>88</v>
      </c>
      <c r="AW420" s="13" t="s">
        <v>36</v>
      </c>
      <c r="AX420" s="13" t="s">
        <v>81</v>
      </c>
      <c r="AY420" s="173" t="s">
        <v>199</v>
      </c>
    </row>
    <row r="421" spans="1:65" s="14" customFormat="1" ht="10.199999999999999">
      <c r="B421" s="179"/>
      <c r="D421" s="163" t="s">
        <v>336</v>
      </c>
      <c r="E421" s="180" t="s">
        <v>1</v>
      </c>
      <c r="F421" s="181" t="s">
        <v>1739</v>
      </c>
      <c r="H421" s="182">
        <v>3788.3270000000002</v>
      </c>
      <c r="I421" s="183"/>
      <c r="L421" s="179"/>
      <c r="M421" s="184"/>
      <c r="N421" s="185"/>
      <c r="O421" s="185"/>
      <c r="P421" s="185"/>
      <c r="Q421" s="185"/>
      <c r="R421" s="185"/>
      <c r="S421" s="185"/>
      <c r="T421" s="186"/>
      <c r="AT421" s="180" t="s">
        <v>336</v>
      </c>
      <c r="AU421" s="180" t="s">
        <v>213</v>
      </c>
      <c r="AV421" s="14" t="s">
        <v>90</v>
      </c>
      <c r="AW421" s="14" t="s">
        <v>36</v>
      </c>
      <c r="AX421" s="14" t="s">
        <v>81</v>
      </c>
      <c r="AY421" s="180" t="s">
        <v>199</v>
      </c>
    </row>
    <row r="422" spans="1:65" s="15" customFormat="1" ht="10.199999999999999">
      <c r="B422" s="187"/>
      <c r="D422" s="163" t="s">
        <v>336</v>
      </c>
      <c r="E422" s="188" t="s">
        <v>1</v>
      </c>
      <c r="F422" s="189" t="s">
        <v>339</v>
      </c>
      <c r="H422" s="190">
        <v>3788.3270000000002</v>
      </c>
      <c r="I422" s="191"/>
      <c r="L422" s="187"/>
      <c r="M422" s="192"/>
      <c r="N422" s="193"/>
      <c r="O422" s="193"/>
      <c r="P422" s="193"/>
      <c r="Q422" s="193"/>
      <c r="R422" s="193"/>
      <c r="S422" s="193"/>
      <c r="T422" s="194"/>
      <c r="AT422" s="188" t="s">
        <v>336</v>
      </c>
      <c r="AU422" s="188" t="s">
        <v>213</v>
      </c>
      <c r="AV422" s="15" t="s">
        <v>198</v>
      </c>
      <c r="AW422" s="15" t="s">
        <v>36</v>
      </c>
      <c r="AX422" s="15" t="s">
        <v>88</v>
      </c>
      <c r="AY422" s="188" t="s">
        <v>199</v>
      </c>
    </row>
    <row r="423" spans="1:65" s="2" customFormat="1" ht="21.75" customHeight="1">
      <c r="A423" s="33"/>
      <c r="B423" s="149"/>
      <c r="C423" s="150" t="s">
        <v>634</v>
      </c>
      <c r="D423" s="150" t="s">
        <v>202</v>
      </c>
      <c r="E423" s="151" t="s">
        <v>1740</v>
      </c>
      <c r="F423" s="152" t="s">
        <v>1741</v>
      </c>
      <c r="G423" s="153" t="s">
        <v>332</v>
      </c>
      <c r="H423" s="154">
        <v>3788.3270000000002</v>
      </c>
      <c r="I423" s="155"/>
      <c r="J423" s="156">
        <f>ROUND(I423*H423,2)</f>
        <v>0</v>
      </c>
      <c r="K423" s="152" t="s">
        <v>333</v>
      </c>
      <c r="L423" s="34"/>
      <c r="M423" s="157" t="s">
        <v>1</v>
      </c>
      <c r="N423" s="158" t="s">
        <v>46</v>
      </c>
      <c r="O423" s="59"/>
      <c r="P423" s="159">
        <f>O423*H423</f>
        <v>0</v>
      </c>
      <c r="Q423" s="159">
        <v>3.0000000000000001E-3</v>
      </c>
      <c r="R423" s="159">
        <f>Q423*H423</f>
        <v>11.364981</v>
      </c>
      <c r="S423" s="159">
        <v>0</v>
      </c>
      <c r="T423" s="160">
        <f>S423*H423</f>
        <v>0</v>
      </c>
      <c r="U423" s="33"/>
      <c r="V423" s="33"/>
      <c r="W423" s="33"/>
      <c r="X423" s="33"/>
      <c r="Y423" s="33"/>
      <c r="Z423" s="33"/>
      <c r="AA423" s="33"/>
      <c r="AB423" s="33"/>
      <c r="AC423" s="33"/>
      <c r="AD423" s="33"/>
      <c r="AE423" s="33"/>
      <c r="AR423" s="161" t="s">
        <v>198</v>
      </c>
      <c r="AT423" s="161" t="s">
        <v>202</v>
      </c>
      <c r="AU423" s="161" t="s">
        <v>213</v>
      </c>
      <c r="AY423" s="18" t="s">
        <v>199</v>
      </c>
      <c r="BE423" s="162">
        <f>IF(N423="základní",J423,0)</f>
        <v>0</v>
      </c>
      <c r="BF423" s="162">
        <f>IF(N423="snížená",J423,0)</f>
        <v>0</v>
      </c>
      <c r="BG423" s="162">
        <f>IF(N423="zákl. přenesená",J423,0)</f>
        <v>0</v>
      </c>
      <c r="BH423" s="162">
        <f>IF(N423="sníž. přenesená",J423,0)</f>
        <v>0</v>
      </c>
      <c r="BI423" s="162">
        <f>IF(N423="nulová",J423,0)</f>
        <v>0</v>
      </c>
      <c r="BJ423" s="18" t="s">
        <v>88</v>
      </c>
      <c r="BK423" s="162">
        <f>ROUND(I423*H423,2)</f>
        <v>0</v>
      </c>
      <c r="BL423" s="18" t="s">
        <v>198</v>
      </c>
      <c r="BM423" s="161" t="s">
        <v>1742</v>
      </c>
    </row>
    <row r="424" spans="1:65" s="2" customFormat="1" ht="19.2">
      <c r="A424" s="33"/>
      <c r="B424" s="34"/>
      <c r="C424" s="33"/>
      <c r="D424" s="163" t="s">
        <v>207</v>
      </c>
      <c r="E424" s="33"/>
      <c r="F424" s="164" t="s">
        <v>1743</v>
      </c>
      <c r="G424" s="33"/>
      <c r="H424" s="33"/>
      <c r="I424" s="165"/>
      <c r="J424" s="33"/>
      <c r="K424" s="33"/>
      <c r="L424" s="34"/>
      <c r="M424" s="166"/>
      <c r="N424" s="167"/>
      <c r="O424" s="59"/>
      <c r="P424" s="59"/>
      <c r="Q424" s="59"/>
      <c r="R424" s="59"/>
      <c r="S424" s="59"/>
      <c r="T424" s="60"/>
      <c r="U424" s="33"/>
      <c r="V424" s="33"/>
      <c r="W424" s="33"/>
      <c r="X424" s="33"/>
      <c r="Y424" s="33"/>
      <c r="Z424" s="33"/>
      <c r="AA424" s="33"/>
      <c r="AB424" s="33"/>
      <c r="AC424" s="33"/>
      <c r="AD424" s="33"/>
      <c r="AE424" s="33"/>
      <c r="AT424" s="18" t="s">
        <v>207</v>
      </c>
      <c r="AU424" s="18" t="s">
        <v>213</v>
      </c>
    </row>
    <row r="425" spans="1:65" s="2" customFormat="1" ht="24.15" customHeight="1">
      <c r="A425" s="33"/>
      <c r="B425" s="149"/>
      <c r="C425" s="150" t="s">
        <v>664</v>
      </c>
      <c r="D425" s="150" t="s">
        <v>202</v>
      </c>
      <c r="E425" s="151" t="s">
        <v>421</v>
      </c>
      <c r="F425" s="152" t="s">
        <v>422</v>
      </c>
      <c r="G425" s="153" t="s">
        <v>332</v>
      </c>
      <c r="H425" s="154">
        <v>189.708</v>
      </c>
      <c r="I425" s="155"/>
      <c r="J425" s="156">
        <f>ROUND(I425*H425,2)</f>
        <v>0</v>
      </c>
      <c r="K425" s="152" t="s">
        <v>333</v>
      </c>
      <c r="L425" s="34"/>
      <c r="M425" s="157" t="s">
        <v>1</v>
      </c>
      <c r="N425" s="158" t="s">
        <v>46</v>
      </c>
      <c r="O425" s="59"/>
      <c r="P425" s="159">
        <f>O425*H425</f>
        <v>0</v>
      </c>
      <c r="Q425" s="159">
        <v>0</v>
      </c>
      <c r="R425" s="159">
        <f>Q425*H425</f>
        <v>0</v>
      </c>
      <c r="S425" s="159">
        <v>0</v>
      </c>
      <c r="T425" s="160">
        <f>S425*H425</f>
        <v>0</v>
      </c>
      <c r="U425" s="33"/>
      <c r="V425" s="33"/>
      <c r="W425" s="33"/>
      <c r="X425" s="33"/>
      <c r="Y425" s="33"/>
      <c r="Z425" s="33"/>
      <c r="AA425" s="33"/>
      <c r="AB425" s="33"/>
      <c r="AC425" s="33"/>
      <c r="AD425" s="33"/>
      <c r="AE425" s="33"/>
      <c r="AR425" s="161" t="s">
        <v>198</v>
      </c>
      <c r="AT425" s="161" t="s">
        <v>202</v>
      </c>
      <c r="AU425" s="161" t="s">
        <v>213</v>
      </c>
      <c r="AY425" s="18" t="s">
        <v>199</v>
      </c>
      <c r="BE425" s="162">
        <f>IF(N425="základní",J425,0)</f>
        <v>0</v>
      </c>
      <c r="BF425" s="162">
        <f>IF(N425="snížená",J425,0)</f>
        <v>0</v>
      </c>
      <c r="BG425" s="162">
        <f>IF(N425="zákl. přenesená",J425,0)</f>
        <v>0</v>
      </c>
      <c r="BH425" s="162">
        <f>IF(N425="sníž. přenesená",J425,0)</f>
        <v>0</v>
      </c>
      <c r="BI425" s="162">
        <f>IF(N425="nulová",J425,0)</f>
        <v>0</v>
      </c>
      <c r="BJ425" s="18" t="s">
        <v>88</v>
      </c>
      <c r="BK425" s="162">
        <f>ROUND(I425*H425,2)</f>
        <v>0</v>
      </c>
      <c r="BL425" s="18" t="s">
        <v>198</v>
      </c>
      <c r="BM425" s="161" t="s">
        <v>1744</v>
      </c>
    </row>
    <row r="426" spans="1:65" s="2" customFormat="1" ht="19.2">
      <c r="A426" s="33"/>
      <c r="B426" s="34"/>
      <c r="C426" s="33"/>
      <c r="D426" s="163" t="s">
        <v>207</v>
      </c>
      <c r="E426" s="33"/>
      <c r="F426" s="164" t="s">
        <v>424</v>
      </c>
      <c r="G426" s="33"/>
      <c r="H426" s="33"/>
      <c r="I426" s="165"/>
      <c r="J426" s="33"/>
      <c r="K426" s="33"/>
      <c r="L426" s="34"/>
      <c r="M426" s="166"/>
      <c r="N426" s="167"/>
      <c r="O426" s="59"/>
      <c r="P426" s="59"/>
      <c r="Q426" s="59"/>
      <c r="R426" s="59"/>
      <c r="S426" s="59"/>
      <c r="T426" s="60"/>
      <c r="U426" s="33"/>
      <c r="V426" s="33"/>
      <c r="W426" s="33"/>
      <c r="X426" s="33"/>
      <c r="Y426" s="33"/>
      <c r="Z426" s="33"/>
      <c r="AA426" s="33"/>
      <c r="AB426" s="33"/>
      <c r="AC426" s="33"/>
      <c r="AD426" s="33"/>
      <c r="AE426" s="33"/>
      <c r="AT426" s="18" t="s">
        <v>207</v>
      </c>
      <c r="AU426" s="18" t="s">
        <v>213</v>
      </c>
    </row>
    <row r="427" spans="1:65" s="13" customFormat="1" ht="10.199999999999999">
      <c r="B427" s="172"/>
      <c r="D427" s="163" t="s">
        <v>336</v>
      </c>
      <c r="E427" s="173" t="s">
        <v>1</v>
      </c>
      <c r="F427" s="174" t="s">
        <v>1677</v>
      </c>
      <c r="H427" s="173" t="s">
        <v>1</v>
      </c>
      <c r="I427" s="175"/>
      <c r="L427" s="172"/>
      <c r="M427" s="176"/>
      <c r="N427" s="177"/>
      <c r="O427" s="177"/>
      <c r="P427" s="177"/>
      <c r="Q427" s="177"/>
      <c r="R427" s="177"/>
      <c r="S427" s="177"/>
      <c r="T427" s="178"/>
      <c r="AT427" s="173" t="s">
        <v>336</v>
      </c>
      <c r="AU427" s="173" t="s">
        <v>213</v>
      </c>
      <c r="AV427" s="13" t="s">
        <v>88</v>
      </c>
      <c r="AW427" s="13" t="s">
        <v>36</v>
      </c>
      <c r="AX427" s="13" t="s">
        <v>81</v>
      </c>
      <c r="AY427" s="173" t="s">
        <v>199</v>
      </c>
    </row>
    <row r="428" spans="1:65" s="14" customFormat="1" ht="10.199999999999999">
      <c r="B428" s="179"/>
      <c r="D428" s="163" t="s">
        <v>336</v>
      </c>
      <c r="E428" s="180" t="s">
        <v>1</v>
      </c>
      <c r="F428" s="181" t="s">
        <v>1745</v>
      </c>
      <c r="H428" s="182">
        <v>51.84</v>
      </c>
      <c r="I428" s="183"/>
      <c r="L428" s="179"/>
      <c r="M428" s="184"/>
      <c r="N428" s="185"/>
      <c r="O428" s="185"/>
      <c r="P428" s="185"/>
      <c r="Q428" s="185"/>
      <c r="R428" s="185"/>
      <c r="S428" s="185"/>
      <c r="T428" s="186"/>
      <c r="AT428" s="180" t="s">
        <v>336</v>
      </c>
      <c r="AU428" s="180" t="s">
        <v>213</v>
      </c>
      <c r="AV428" s="14" t="s">
        <v>90</v>
      </c>
      <c r="AW428" s="14" t="s">
        <v>36</v>
      </c>
      <c r="AX428" s="14" t="s">
        <v>81</v>
      </c>
      <c r="AY428" s="180" t="s">
        <v>199</v>
      </c>
    </row>
    <row r="429" spans="1:65" s="14" customFormat="1" ht="10.199999999999999">
      <c r="B429" s="179"/>
      <c r="D429" s="163" t="s">
        <v>336</v>
      </c>
      <c r="E429" s="180" t="s">
        <v>1</v>
      </c>
      <c r="F429" s="181" t="s">
        <v>1746</v>
      </c>
      <c r="H429" s="182">
        <v>43.2</v>
      </c>
      <c r="I429" s="183"/>
      <c r="L429" s="179"/>
      <c r="M429" s="184"/>
      <c r="N429" s="185"/>
      <c r="O429" s="185"/>
      <c r="P429" s="185"/>
      <c r="Q429" s="185"/>
      <c r="R429" s="185"/>
      <c r="S429" s="185"/>
      <c r="T429" s="186"/>
      <c r="AT429" s="180" t="s">
        <v>336</v>
      </c>
      <c r="AU429" s="180" t="s">
        <v>213</v>
      </c>
      <c r="AV429" s="14" t="s">
        <v>90</v>
      </c>
      <c r="AW429" s="14" t="s">
        <v>36</v>
      </c>
      <c r="AX429" s="14" t="s">
        <v>81</v>
      </c>
      <c r="AY429" s="180" t="s">
        <v>199</v>
      </c>
    </row>
    <row r="430" spans="1:65" s="14" customFormat="1" ht="10.199999999999999">
      <c r="B430" s="179"/>
      <c r="D430" s="163" t="s">
        <v>336</v>
      </c>
      <c r="E430" s="180" t="s">
        <v>1</v>
      </c>
      <c r="F430" s="181" t="s">
        <v>1747</v>
      </c>
      <c r="H430" s="182">
        <v>2.16</v>
      </c>
      <c r="I430" s="183"/>
      <c r="L430" s="179"/>
      <c r="M430" s="184"/>
      <c r="N430" s="185"/>
      <c r="O430" s="185"/>
      <c r="P430" s="185"/>
      <c r="Q430" s="185"/>
      <c r="R430" s="185"/>
      <c r="S430" s="185"/>
      <c r="T430" s="186"/>
      <c r="AT430" s="180" t="s">
        <v>336</v>
      </c>
      <c r="AU430" s="180" t="s">
        <v>213</v>
      </c>
      <c r="AV430" s="14" t="s">
        <v>90</v>
      </c>
      <c r="AW430" s="14" t="s">
        <v>36</v>
      </c>
      <c r="AX430" s="14" t="s">
        <v>81</v>
      </c>
      <c r="AY430" s="180" t="s">
        <v>199</v>
      </c>
    </row>
    <row r="431" spans="1:65" s="14" customFormat="1" ht="10.199999999999999">
      <c r="B431" s="179"/>
      <c r="D431" s="163" t="s">
        <v>336</v>
      </c>
      <c r="E431" s="180" t="s">
        <v>1</v>
      </c>
      <c r="F431" s="181" t="s">
        <v>1748</v>
      </c>
      <c r="H431" s="182">
        <v>11.515000000000001</v>
      </c>
      <c r="I431" s="183"/>
      <c r="L431" s="179"/>
      <c r="M431" s="184"/>
      <c r="N431" s="185"/>
      <c r="O431" s="185"/>
      <c r="P431" s="185"/>
      <c r="Q431" s="185"/>
      <c r="R431" s="185"/>
      <c r="S431" s="185"/>
      <c r="T431" s="186"/>
      <c r="AT431" s="180" t="s">
        <v>336</v>
      </c>
      <c r="AU431" s="180" t="s">
        <v>213</v>
      </c>
      <c r="AV431" s="14" t="s">
        <v>90</v>
      </c>
      <c r="AW431" s="14" t="s">
        <v>36</v>
      </c>
      <c r="AX431" s="14" t="s">
        <v>81</v>
      </c>
      <c r="AY431" s="180" t="s">
        <v>199</v>
      </c>
    </row>
    <row r="432" spans="1:65" s="14" customFormat="1" ht="10.199999999999999">
      <c r="B432" s="179"/>
      <c r="D432" s="163" t="s">
        <v>336</v>
      </c>
      <c r="E432" s="180" t="s">
        <v>1</v>
      </c>
      <c r="F432" s="181" t="s">
        <v>1749</v>
      </c>
      <c r="H432" s="182">
        <v>22.77</v>
      </c>
      <c r="I432" s="183"/>
      <c r="L432" s="179"/>
      <c r="M432" s="184"/>
      <c r="N432" s="185"/>
      <c r="O432" s="185"/>
      <c r="P432" s="185"/>
      <c r="Q432" s="185"/>
      <c r="R432" s="185"/>
      <c r="S432" s="185"/>
      <c r="T432" s="186"/>
      <c r="AT432" s="180" t="s">
        <v>336</v>
      </c>
      <c r="AU432" s="180" t="s">
        <v>213</v>
      </c>
      <c r="AV432" s="14" t="s">
        <v>90</v>
      </c>
      <c r="AW432" s="14" t="s">
        <v>36</v>
      </c>
      <c r="AX432" s="14" t="s">
        <v>81</v>
      </c>
      <c r="AY432" s="180" t="s">
        <v>199</v>
      </c>
    </row>
    <row r="433" spans="1:65" s="14" customFormat="1" ht="10.199999999999999">
      <c r="B433" s="179"/>
      <c r="D433" s="163" t="s">
        <v>336</v>
      </c>
      <c r="E433" s="180" t="s">
        <v>1</v>
      </c>
      <c r="F433" s="181" t="s">
        <v>778</v>
      </c>
      <c r="H433" s="182">
        <v>3.06</v>
      </c>
      <c r="I433" s="183"/>
      <c r="L433" s="179"/>
      <c r="M433" s="184"/>
      <c r="N433" s="185"/>
      <c r="O433" s="185"/>
      <c r="P433" s="185"/>
      <c r="Q433" s="185"/>
      <c r="R433" s="185"/>
      <c r="S433" s="185"/>
      <c r="T433" s="186"/>
      <c r="AT433" s="180" t="s">
        <v>336</v>
      </c>
      <c r="AU433" s="180" t="s">
        <v>213</v>
      </c>
      <c r="AV433" s="14" t="s">
        <v>90</v>
      </c>
      <c r="AW433" s="14" t="s">
        <v>36</v>
      </c>
      <c r="AX433" s="14" t="s">
        <v>81</v>
      </c>
      <c r="AY433" s="180" t="s">
        <v>199</v>
      </c>
    </row>
    <row r="434" spans="1:65" s="14" customFormat="1" ht="10.199999999999999">
      <c r="B434" s="179"/>
      <c r="D434" s="163" t="s">
        <v>336</v>
      </c>
      <c r="E434" s="180" t="s">
        <v>1</v>
      </c>
      <c r="F434" s="181" t="s">
        <v>782</v>
      </c>
      <c r="H434" s="182">
        <v>11.04</v>
      </c>
      <c r="I434" s="183"/>
      <c r="L434" s="179"/>
      <c r="M434" s="184"/>
      <c r="N434" s="185"/>
      <c r="O434" s="185"/>
      <c r="P434" s="185"/>
      <c r="Q434" s="185"/>
      <c r="R434" s="185"/>
      <c r="S434" s="185"/>
      <c r="T434" s="186"/>
      <c r="AT434" s="180" t="s">
        <v>336</v>
      </c>
      <c r="AU434" s="180" t="s">
        <v>213</v>
      </c>
      <c r="AV434" s="14" t="s">
        <v>90</v>
      </c>
      <c r="AW434" s="14" t="s">
        <v>36</v>
      </c>
      <c r="AX434" s="14" t="s">
        <v>81</v>
      </c>
      <c r="AY434" s="180" t="s">
        <v>199</v>
      </c>
    </row>
    <row r="435" spans="1:65" s="14" customFormat="1" ht="10.199999999999999">
      <c r="B435" s="179"/>
      <c r="D435" s="163" t="s">
        <v>336</v>
      </c>
      <c r="E435" s="180" t="s">
        <v>1</v>
      </c>
      <c r="F435" s="181" t="s">
        <v>1750</v>
      </c>
      <c r="H435" s="182">
        <v>8.2799999999999994</v>
      </c>
      <c r="I435" s="183"/>
      <c r="L435" s="179"/>
      <c r="M435" s="184"/>
      <c r="N435" s="185"/>
      <c r="O435" s="185"/>
      <c r="P435" s="185"/>
      <c r="Q435" s="185"/>
      <c r="R435" s="185"/>
      <c r="S435" s="185"/>
      <c r="T435" s="186"/>
      <c r="AT435" s="180" t="s">
        <v>336</v>
      </c>
      <c r="AU435" s="180" t="s">
        <v>213</v>
      </c>
      <c r="AV435" s="14" t="s">
        <v>90</v>
      </c>
      <c r="AW435" s="14" t="s">
        <v>36</v>
      </c>
      <c r="AX435" s="14" t="s">
        <v>81</v>
      </c>
      <c r="AY435" s="180" t="s">
        <v>199</v>
      </c>
    </row>
    <row r="436" spans="1:65" s="14" customFormat="1" ht="10.199999999999999">
      <c r="B436" s="179"/>
      <c r="D436" s="163" t="s">
        <v>336</v>
      </c>
      <c r="E436" s="180" t="s">
        <v>1</v>
      </c>
      <c r="F436" s="181" t="s">
        <v>1751</v>
      </c>
      <c r="H436" s="182">
        <v>2.76</v>
      </c>
      <c r="I436" s="183"/>
      <c r="L436" s="179"/>
      <c r="M436" s="184"/>
      <c r="N436" s="185"/>
      <c r="O436" s="185"/>
      <c r="P436" s="185"/>
      <c r="Q436" s="185"/>
      <c r="R436" s="185"/>
      <c r="S436" s="185"/>
      <c r="T436" s="186"/>
      <c r="AT436" s="180" t="s">
        <v>336</v>
      </c>
      <c r="AU436" s="180" t="s">
        <v>213</v>
      </c>
      <c r="AV436" s="14" t="s">
        <v>90</v>
      </c>
      <c r="AW436" s="14" t="s">
        <v>36</v>
      </c>
      <c r="AX436" s="14" t="s">
        <v>81</v>
      </c>
      <c r="AY436" s="180" t="s">
        <v>199</v>
      </c>
    </row>
    <row r="437" spans="1:65" s="14" customFormat="1" ht="10.199999999999999">
      <c r="B437" s="179"/>
      <c r="D437" s="163" t="s">
        <v>336</v>
      </c>
      <c r="E437" s="180" t="s">
        <v>1</v>
      </c>
      <c r="F437" s="181" t="s">
        <v>1752</v>
      </c>
      <c r="H437" s="182">
        <v>4.32</v>
      </c>
      <c r="I437" s="183"/>
      <c r="L437" s="179"/>
      <c r="M437" s="184"/>
      <c r="N437" s="185"/>
      <c r="O437" s="185"/>
      <c r="P437" s="185"/>
      <c r="Q437" s="185"/>
      <c r="R437" s="185"/>
      <c r="S437" s="185"/>
      <c r="T437" s="186"/>
      <c r="AT437" s="180" t="s">
        <v>336</v>
      </c>
      <c r="AU437" s="180" t="s">
        <v>213</v>
      </c>
      <c r="AV437" s="14" t="s">
        <v>90</v>
      </c>
      <c r="AW437" s="14" t="s">
        <v>36</v>
      </c>
      <c r="AX437" s="14" t="s">
        <v>81</v>
      </c>
      <c r="AY437" s="180" t="s">
        <v>199</v>
      </c>
    </row>
    <row r="438" spans="1:65" s="14" customFormat="1" ht="10.199999999999999">
      <c r="B438" s="179"/>
      <c r="D438" s="163" t="s">
        <v>336</v>
      </c>
      <c r="E438" s="180" t="s">
        <v>1</v>
      </c>
      <c r="F438" s="181" t="s">
        <v>1753</v>
      </c>
      <c r="H438" s="182">
        <v>1.0349999999999999</v>
      </c>
      <c r="I438" s="183"/>
      <c r="L438" s="179"/>
      <c r="M438" s="184"/>
      <c r="N438" s="185"/>
      <c r="O438" s="185"/>
      <c r="P438" s="185"/>
      <c r="Q438" s="185"/>
      <c r="R438" s="185"/>
      <c r="S438" s="185"/>
      <c r="T438" s="186"/>
      <c r="AT438" s="180" t="s">
        <v>336</v>
      </c>
      <c r="AU438" s="180" t="s">
        <v>213</v>
      </c>
      <c r="AV438" s="14" t="s">
        <v>90</v>
      </c>
      <c r="AW438" s="14" t="s">
        <v>36</v>
      </c>
      <c r="AX438" s="14" t="s">
        <v>81</v>
      </c>
      <c r="AY438" s="180" t="s">
        <v>199</v>
      </c>
    </row>
    <row r="439" spans="1:65" s="14" customFormat="1" ht="10.199999999999999">
      <c r="B439" s="179"/>
      <c r="D439" s="163" t="s">
        <v>336</v>
      </c>
      <c r="E439" s="180" t="s">
        <v>1</v>
      </c>
      <c r="F439" s="181" t="s">
        <v>1754</v>
      </c>
      <c r="H439" s="182">
        <v>5.52</v>
      </c>
      <c r="I439" s="183"/>
      <c r="L439" s="179"/>
      <c r="M439" s="184"/>
      <c r="N439" s="185"/>
      <c r="O439" s="185"/>
      <c r="P439" s="185"/>
      <c r="Q439" s="185"/>
      <c r="R439" s="185"/>
      <c r="S439" s="185"/>
      <c r="T439" s="186"/>
      <c r="AT439" s="180" t="s">
        <v>336</v>
      </c>
      <c r="AU439" s="180" t="s">
        <v>213</v>
      </c>
      <c r="AV439" s="14" t="s">
        <v>90</v>
      </c>
      <c r="AW439" s="14" t="s">
        <v>36</v>
      </c>
      <c r="AX439" s="14" t="s">
        <v>81</v>
      </c>
      <c r="AY439" s="180" t="s">
        <v>199</v>
      </c>
    </row>
    <row r="440" spans="1:65" s="14" customFormat="1" ht="10.199999999999999">
      <c r="B440" s="179"/>
      <c r="D440" s="163" t="s">
        <v>336</v>
      </c>
      <c r="E440" s="180" t="s">
        <v>1</v>
      </c>
      <c r="F440" s="181" t="s">
        <v>738</v>
      </c>
      <c r="H440" s="182">
        <v>8.64</v>
      </c>
      <c r="I440" s="183"/>
      <c r="L440" s="179"/>
      <c r="M440" s="184"/>
      <c r="N440" s="185"/>
      <c r="O440" s="185"/>
      <c r="P440" s="185"/>
      <c r="Q440" s="185"/>
      <c r="R440" s="185"/>
      <c r="S440" s="185"/>
      <c r="T440" s="186"/>
      <c r="AT440" s="180" t="s">
        <v>336</v>
      </c>
      <c r="AU440" s="180" t="s">
        <v>213</v>
      </c>
      <c r="AV440" s="14" t="s">
        <v>90</v>
      </c>
      <c r="AW440" s="14" t="s">
        <v>36</v>
      </c>
      <c r="AX440" s="14" t="s">
        <v>81</v>
      </c>
      <c r="AY440" s="180" t="s">
        <v>199</v>
      </c>
    </row>
    <row r="441" spans="1:65" s="14" customFormat="1" ht="10.199999999999999">
      <c r="B441" s="179"/>
      <c r="D441" s="163" t="s">
        <v>336</v>
      </c>
      <c r="E441" s="180" t="s">
        <v>1</v>
      </c>
      <c r="F441" s="181" t="s">
        <v>1755</v>
      </c>
      <c r="H441" s="182">
        <v>4.62</v>
      </c>
      <c r="I441" s="183"/>
      <c r="L441" s="179"/>
      <c r="M441" s="184"/>
      <c r="N441" s="185"/>
      <c r="O441" s="185"/>
      <c r="P441" s="185"/>
      <c r="Q441" s="185"/>
      <c r="R441" s="185"/>
      <c r="S441" s="185"/>
      <c r="T441" s="186"/>
      <c r="AT441" s="180" t="s">
        <v>336</v>
      </c>
      <c r="AU441" s="180" t="s">
        <v>213</v>
      </c>
      <c r="AV441" s="14" t="s">
        <v>90</v>
      </c>
      <c r="AW441" s="14" t="s">
        <v>36</v>
      </c>
      <c r="AX441" s="14" t="s">
        <v>81</v>
      </c>
      <c r="AY441" s="180" t="s">
        <v>199</v>
      </c>
    </row>
    <row r="442" spans="1:65" s="14" customFormat="1" ht="10.199999999999999">
      <c r="B442" s="179"/>
      <c r="D442" s="163" t="s">
        <v>336</v>
      </c>
      <c r="E442" s="180" t="s">
        <v>1</v>
      </c>
      <c r="F442" s="181" t="s">
        <v>1756</v>
      </c>
      <c r="H442" s="182">
        <v>1.8</v>
      </c>
      <c r="I442" s="183"/>
      <c r="L442" s="179"/>
      <c r="M442" s="184"/>
      <c r="N442" s="185"/>
      <c r="O442" s="185"/>
      <c r="P442" s="185"/>
      <c r="Q442" s="185"/>
      <c r="R442" s="185"/>
      <c r="S442" s="185"/>
      <c r="T442" s="186"/>
      <c r="AT442" s="180" t="s">
        <v>336</v>
      </c>
      <c r="AU442" s="180" t="s">
        <v>213</v>
      </c>
      <c r="AV442" s="14" t="s">
        <v>90</v>
      </c>
      <c r="AW442" s="14" t="s">
        <v>36</v>
      </c>
      <c r="AX442" s="14" t="s">
        <v>81</v>
      </c>
      <c r="AY442" s="180" t="s">
        <v>199</v>
      </c>
    </row>
    <row r="443" spans="1:65" s="14" customFormat="1" ht="10.199999999999999">
      <c r="B443" s="179"/>
      <c r="D443" s="163" t="s">
        <v>336</v>
      </c>
      <c r="E443" s="180" t="s">
        <v>1</v>
      </c>
      <c r="F443" s="181" t="s">
        <v>1757</v>
      </c>
      <c r="H443" s="182">
        <v>3.6</v>
      </c>
      <c r="I443" s="183"/>
      <c r="L443" s="179"/>
      <c r="M443" s="184"/>
      <c r="N443" s="185"/>
      <c r="O443" s="185"/>
      <c r="P443" s="185"/>
      <c r="Q443" s="185"/>
      <c r="R443" s="185"/>
      <c r="S443" s="185"/>
      <c r="T443" s="186"/>
      <c r="AT443" s="180" t="s">
        <v>336</v>
      </c>
      <c r="AU443" s="180" t="s">
        <v>213</v>
      </c>
      <c r="AV443" s="14" t="s">
        <v>90</v>
      </c>
      <c r="AW443" s="14" t="s">
        <v>36</v>
      </c>
      <c r="AX443" s="14" t="s">
        <v>81</v>
      </c>
      <c r="AY443" s="180" t="s">
        <v>199</v>
      </c>
    </row>
    <row r="444" spans="1:65" s="14" customFormat="1" ht="10.199999999999999">
      <c r="B444" s="179"/>
      <c r="D444" s="163" t="s">
        <v>336</v>
      </c>
      <c r="E444" s="180" t="s">
        <v>1</v>
      </c>
      <c r="F444" s="181" t="s">
        <v>1758</v>
      </c>
      <c r="H444" s="182">
        <v>3.548</v>
      </c>
      <c r="I444" s="183"/>
      <c r="L444" s="179"/>
      <c r="M444" s="184"/>
      <c r="N444" s="185"/>
      <c r="O444" s="185"/>
      <c r="P444" s="185"/>
      <c r="Q444" s="185"/>
      <c r="R444" s="185"/>
      <c r="S444" s="185"/>
      <c r="T444" s="186"/>
      <c r="AT444" s="180" t="s">
        <v>336</v>
      </c>
      <c r="AU444" s="180" t="s">
        <v>213</v>
      </c>
      <c r="AV444" s="14" t="s">
        <v>90</v>
      </c>
      <c r="AW444" s="14" t="s">
        <v>36</v>
      </c>
      <c r="AX444" s="14" t="s">
        <v>81</v>
      </c>
      <c r="AY444" s="180" t="s">
        <v>199</v>
      </c>
    </row>
    <row r="445" spans="1:65" s="15" customFormat="1" ht="10.199999999999999">
      <c r="B445" s="187"/>
      <c r="D445" s="163" t="s">
        <v>336</v>
      </c>
      <c r="E445" s="188" t="s">
        <v>1</v>
      </c>
      <c r="F445" s="189" t="s">
        <v>339</v>
      </c>
      <c r="H445" s="190">
        <v>189.708</v>
      </c>
      <c r="I445" s="191"/>
      <c r="L445" s="187"/>
      <c r="M445" s="192"/>
      <c r="N445" s="193"/>
      <c r="O445" s="193"/>
      <c r="P445" s="193"/>
      <c r="Q445" s="193"/>
      <c r="R445" s="193"/>
      <c r="S445" s="193"/>
      <c r="T445" s="194"/>
      <c r="AT445" s="188" t="s">
        <v>336</v>
      </c>
      <c r="AU445" s="188" t="s">
        <v>213</v>
      </c>
      <c r="AV445" s="15" t="s">
        <v>198</v>
      </c>
      <c r="AW445" s="15" t="s">
        <v>36</v>
      </c>
      <c r="AX445" s="15" t="s">
        <v>88</v>
      </c>
      <c r="AY445" s="188" t="s">
        <v>199</v>
      </c>
    </row>
    <row r="446" spans="1:65" s="2" customFormat="1" ht="24.15" customHeight="1">
      <c r="A446" s="33"/>
      <c r="B446" s="149"/>
      <c r="C446" s="150" t="s">
        <v>690</v>
      </c>
      <c r="D446" s="150" t="s">
        <v>202</v>
      </c>
      <c r="E446" s="151" t="s">
        <v>1759</v>
      </c>
      <c r="F446" s="152" t="s">
        <v>1760</v>
      </c>
      <c r="G446" s="153" t="s">
        <v>376</v>
      </c>
      <c r="H446" s="154">
        <v>35.799999999999997</v>
      </c>
      <c r="I446" s="155"/>
      <c r="J446" s="156">
        <f>ROUND(I446*H446,2)</f>
        <v>0</v>
      </c>
      <c r="K446" s="152" t="s">
        <v>333</v>
      </c>
      <c r="L446" s="34"/>
      <c r="M446" s="157" t="s">
        <v>1</v>
      </c>
      <c r="N446" s="158" t="s">
        <v>46</v>
      </c>
      <c r="O446" s="59"/>
      <c r="P446" s="159">
        <f>O446*H446</f>
        <v>0</v>
      </c>
      <c r="Q446" s="159">
        <v>1.5E-3</v>
      </c>
      <c r="R446" s="159">
        <f>Q446*H446</f>
        <v>5.3699999999999998E-2</v>
      </c>
      <c r="S446" s="159">
        <v>0</v>
      </c>
      <c r="T446" s="160">
        <f>S446*H446</f>
        <v>0</v>
      </c>
      <c r="U446" s="33"/>
      <c r="V446" s="33"/>
      <c r="W446" s="33"/>
      <c r="X446" s="33"/>
      <c r="Y446" s="33"/>
      <c r="Z446" s="33"/>
      <c r="AA446" s="33"/>
      <c r="AB446" s="33"/>
      <c r="AC446" s="33"/>
      <c r="AD446" s="33"/>
      <c r="AE446" s="33"/>
      <c r="AR446" s="161" t="s">
        <v>198</v>
      </c>
      <c r="AT446" s="161" t="s">
        <v>202</v>
      </c>
      <c r="AU446" s="161" t="s">
        <v>213</v>
      </c>
      <c r="AY446" s="18" t="s">
        <v>199</v>
      </c>
      <c r="BE446" s="162">
        <f>IF(N446="základní",J446,0)</f>
        <v>0</v>
      </c>
      <c r="BF446" s="162">
        <f>IF(N446="snížená",J446,0)</f>
        <v>0</v>
      </c>
      <c r="BG446" s="162">
        <f>IF(N446="zákl. přenesená",J446,0)</f>
        <v>0</v>
      </c>
      <c r="BH446" s="162">
        <f>IF(N446="sníž. přenesená",J446,0)</f>
        <v>0</v>
      </c>
      <c r="BI446" s="162">
        <f>IF(N446="nulová",J446,0)</f>
        <v>0</v>
      </c>
      <c r="BJ446" s="18" t="s">
        <v>88</v>
      </c>
      <c r="BK446" s="162">
        <f>ROUND(I446*H446,2)</f>
        <v>0</v>
      </c>
      <c r="BL446" s="18" t="s">
        <v>198</v>
      </c>
      <c r="BM446" s="161" t="s">
        <v>1761</v>
      </c>
    </row>
    <row r="447" spans="1:65" s="2" customFormat="1" ht="19.2">
      <c r="A447" s="33"/>
      <c r="B447" s="34"/>
      <c r="C447" s="33"/>
      <c r="D447" s="163" t="s">
        <v>207</v>
      </c>
      <c r="E447" s="33"/>
      <c r="F447" s="164" t="s">
        <v>1762</v>
      </c>
      <c r="G447" s="33"/>
      <c r="H447" s="33"/>
      <c r="I447" s="165"/>
      <c r="J447" s="33"/>
      <c r="K447" s="33"/>
      <c r="L447" s="34"/>
      <c r="M447" s="166"/>
      <c r="N447" s="167"/>
      <c r="O447" s="59"/>
      <c r="P447" s="59"/>
      <c r="Q447" s="59"/>
      <c r="R447" s="59"/>
      <c r="S447" s="59"/>
      <c r="T447" s="60"/>
      <c r="U447" s="33"/>
      <c r="V447" s="33"/>
      <c r="W447" s="33"/>
      <c r="X447" s="33"/>
      <c r="Y447" s="33"/>
      <c r="Z447" s="33"/>
      <c r="AA447" s="33"/>
      <c r="AB447" s="33"/>
      <c r="AC447" s="33"/>
      <c r="AD447" s="33"/>
      <c r="AE447" s="33"/>
      <c r="AT447" s="18" t="s">
        <v>207</v>
      </c>
      <c r="AU447" s="18" t="s">
        <v>213</v>
      </c>
    </row>
    <row r="448" spans="1:65" s="13" customFormat="1" ht="10.199999999999999">
      <c r="B448" s="172"/>
      <c r="D448" s="163" t="s">
        <v>336</v>
      </c>
      <c r="E448" s="173" t="s">
        <v>1</v>
      </c>
      <c r="F448" s="174" t="s">
        <v>1763</v>
      </c>
      <c r="H448" s="173" t="s">
        <v>1</v>
      </c>
      <c r="I448" s="175"/>
      <c r="L448" s="172"/>
      <c r="M448" s="176"/>
      <c r="N448" s="177"/>
      <c r="O448" s="177"/>
      <c r="P448" s="177"/>
      <c r="Q448" s="177"/>
      <c r="R448" s="177"/>
      <c r="S448" s="177"/>
      <c r="T448" s="178"/>
      <c r="AT448" s="173" t="s">
        <v>336</v>
      </c>
      <c r="AU448" s="173" t="s">
        <v>213</v>
      </c>
      <c r="AV448" s="13" t="s">
        <v>88</v>
      </c>
      <c r="AW448" s="13" t="s">
        <v>36</v>
      </c>
      <c r="AX448" s="13" t="s">
        <v>81</v>
      </c>
      <c r="AY448" s="173" t="s">
        <v>199</v>
      </c>
    </row>
    <row r="449" spans="1:65" s="14" customFormat="1" ht="10.199999999999999">
      <c r="B449" s="179"/>
      <c r="D449" s="163" t="s">
        <v>336</v>
      </c>
      <c r="E449" s="180" t="s">
        <v>1</v>
      </c>
      <c r="F449" s="181" t="s">
        <v>1764</v>
      </c>
      <c r="H449" s="182">
        <v>5.2</v>
      </c>
      <c r="I449" s="183"/>
      <c r="L449" s="179"/>
      <c r="M449" s="184"/>
      <c r="N449" s="185"/>
      <c r="O449" s="185"/>
      <c r="P449" s="185"/>
      <c r="Q449" s="185"/>
      <c r="R449" s="185"/>
      <c r="S449" s="185"/>
      <c r="T449" s="186"/>
      <c r="AT449" s="180" t="s">
        <v>336</v>
      </c>
      <c r="AU449" s="180" t="s">
        <v>213</v>
      </c>
      <c r="AV449" s="14" t="s">
        <v>90</v>
      </c>
      <c r="AW449" s="14" t="s">
        <v>36</v>
      </c>
      <c r="AX449" s="14" t="s">
        <v>81</v>
      </c>
      <c r="AY449" s="180" t="s">
        <v>199</v>
      </c>
    </row>
    <row r="450" spans="1:65" s="13" customFormat="1" ht="10.199999999999999">
      <c r="B450" s="172"/>
      <c r="D450" s="163" t="s">
        <v>336</v>
      </c>
      <c r="E450" s="173" t="s">
        <v>1</v>
      </c>
      <c r="F450" s="174" t="s">
        <v>1765</v>
      </c>
      <c r="H450" s="173" t="s">
        <v>1</v>
      </c>
      <c r="I450" s="175"/>
      <c r="L450" s="172"/>
      <c r="M450" s="176"/>
      <c r="N450" s="177"/>
      <c r="O450" s="177"/>
      <c r="P450" s="177"/>
      <c r="Q450" s="177"/>
      <c r="R450" s="177"/>
      <c r="S450" s="177"/>
      <c r="T450" s="178"/>
      <c r="AT450" s="173" t="s">
        <v>336</v>
      </c>
      <c r="AU450" s="173" t="s">
        <v>213</v>
      </c>
      <c r="AV450" s="13" t="s">
        <v>88</v>
      </c>
      <c r="AW450" s="13" t="s">
        <v>36</v>
      </c>
      <c r="AX450" s="13" t="s">
        <v>81</v>
      </c>
      <c r="AY450" s="173" t="s">
        <v>199</v>
      </c>
    </row>
    <row r="451" spans="1:65" s="14" customFormat="1" ht="10.199999999999999">
      <c r="B451" s="179"/>
      <c r="D451" s="163" t="s">
        <v>336</v>
      </c>
      <c r="E451" s="180" t="s">
        <v>1</v>
      </c>
      <c r="F451" s="181" t="s">
        <v>1764</v>
      </c>
      <c r="H451" s="182">
        <v>5.2</v>
      </c>
      <c r="I451" s="183"/>
      <c r="L451" s="179"/>
      <c r="M451" s="184"/>
      <c r="N451" s="185"/>
      <c r="O451" s="185"/>
      <c r="P451" s="185"/>
      <c r="Q451" s="185"/>
      <c r="R451" s="185"/>
      <c r="S451" s="185"/>
      <c r="T451" s="186"/>
      <c r="AT451" s="180" t="s">
        <v>336</v>
      </c>
      <c r="AU451" s="180" t="s">
        <v>213</v>
      </c>
      <c r="AV451" s="14" t="s">
        <v>90</v>
      </c>
      <c r="AW451" s="14" t="s">
        <v>36</v>
      </c>
      <c r="AX451" s="14" t="s">
        <v>81</v>
      </c>
      <c r="AY451" s="180" t="s">
        <v>199</v>
      </c>
    </row>
    <row r="452" spans="1:65" s="13" customFormat="1" ht="10.199999999999999">
      <c r="B452" s="172"/>
      <c r="D452" s="163" t="s">
        <v>336</v>
      </c>
      <c r="E452" s="173" t="s">
        <v>1</v>
      </c>
      <c r="F452" s="174" t="s">
        <v>960</v>
      </c>
      <c r="H452" s="173" t="s">
        <v>1</v>
      </c>
      <c r="I452" s="175"/>
      <c r="L452" s="172"/>
      <c r="M452" s="176"/>
      <c r="N452" s="177"/>
      <c r="O452" s="177"/>
      <c r="P452" s="177"/>
      <c r="Q452" s="177"/>
      <c r="R452" s="177"/>
      <c r="S452" s="177"/>
      <c r="T452" s="178"/>
      <c r="AT452" s="173" t="s">
        <v>336</v>
      </c>
      <c r="AU452" s="173" t="s">
        <v>213</v>
      </c>
      <c r="AV452" s="13" t="s">
        <v>88</v>
      </c>
      <c r="AW452" s="13" t="s">
        <v>36</v>
      </c>
      <c r="AX452" s="13" t="s">
        <v>81</v>
      </c>
      <c r="AY452" s="173" t="s">
        <v>199</v>
      </c>
    </row>
    <row r="453" spans="1:65" s="14" customFormat="1" ht="10.199999999999999">
      <c r="B453" s="179"/>
      <c r="D453" s="163" t="s">
        <v>336</v>
      </c>
      <c r="E453" s="180" t="s">
        <v>1</v>
      </c>
      <c r="F453" s="181" t="s">
        <v>1766</v>
      </c>
      <c r="H453" s="182">
        <v>12.2</v>
      </c>
      <c r="I453" s="183"/>
      <c r="L453" s="179"/>
      <c r="M453" s="184"/>
      <c r="N453" s="185"/>
      <c r="O453" s="185"/>
      <c r="P453" s="185"/>
      <c r="Q453" s="185"/>
      <c r="R453" s="185"/>
      <c r="S453" s="185"/>
      <c r="T453" s="186"/>
      <c r="AT453" s="180" t="s">
        <v>336</v>
      </c>
      <c r="AU453" s="180" t="s">
        <v>213</v>
      </c>
      <c r="AV453" s="14" t="s">
        <v>90</v>
      </c>
      <c r="AW453" s="14" t="s">
        <v>36</v>
      </c>
      <c r="AX453" s="14" t="s">
        <v>81</v>
      </c>
      <c r="AY453" s="180" t="s">
        <v>199</v>
      </c>
    </row>
    <row r="454" spans="1:65" s="13" customFormat="1" ht="10.199999999999999">
      <c r="B454" s="172"/>
      <c r="D454" s="163" t="s">
        <v>336</v>
      </c>
      <c r="E454" s="173" t="s">
        <v>1</v>
      </c>
      <c r="F454" s="174" t="s">
        <v>1767</v>
      </c>
      <c r="H454" s="173" t="s">
        <v>1</v>
      </c>
      <c r="I454" s="175"/>
      <c r="L454" s="172"/>
      <c r="M454" s="176"/>
      <c r="N454" s="177"/>
      <c r="O454" s="177"/>
      <c r="P454" s="177"/>
      <c r="Q454" s="177"/>
      <c r="R454" s="177"/>
      <c r="S454" s="177"/>
      <c r="T454" s="178"/>
      <c r="AT454" s="173" t="s">
        <v>336</v>
      </c>
      <c r="AU454" s="173" t="s">
        <v>213</v>
      </c>
      <c r="AV454" s="13" t="s">
        <v>88</v>
      </c>
      <c r="AW454" s="13" t="s">
        <v>36</v>
      </c>
      <c r="AX454" s="13" t="s">
        <v>81</v>
      </c>
      <c r="AY454" s="173" t="s">
        <v>199</v>
      </c>
    </row>
    <row r="455" spans="1:65" s="14" customFormat="1" ht="10.199999999999999">
      <c r="B455" s="179"/>
      <c r="D455" s="163" t="s">
        <v>336</v>
      </c>
      <c r="E455" s="180" t="s">
        <v>1</v>
      </c>
      <c r="F455" s="181" t="s">
        <v>1768</v>
      </c>
      <c r="H455" s="182">
        <v>13.2</v>
      </c>
      <c r="I455" s="183"/>
      <c r="L455" s="179"/>
      <c r="M455" s="184"/>
      <c r="N455" s="185"/>
      <c r="O455" s="185"/>
      <c r="P455" s="185"/>
      <c r="Q455" s="185"/>
      <c r="R455" s="185"/>
      <c r="S455" s="185"/>
      <c r="T455" s="186"/>
      <c r="AT455" s="180" t="s">
        <v>336</v>
      </c>
      <c r="AU455" s="180" t="s">
        <v>213</v>
      </c>
      <c r="AV455" s="14" t="s">
        <v>90</v>
      </c>
      <c r="AW455" s="14" t="s">
        <v>36</v>
      </c>
      <c r="AX455" s="14" t="s">
        <v>81</v>
      </c>
      <c r="AY455" s="180" t="s">
        <v>199</v>
      </c>
    </row>
    <row r="456" spans="1:65" s="15" customFormat="1" ht="10.199999999999999">
      <c r="B456" s="187"/>
      <c r="D456" s="163" t="s">
        <v>336</v>
      </c>
      <c r="E456" s="188" t="s">
        <v>1</v>
      </c>
      <c r="F456" s="189" t="s">
        <v>339</v>
      </c>
      <c r="H456" s="190">
        <v>35.799999999999997</v>
      </c>
      <c r="I456" s="191"/>
      <c r="L456" s="187"/>
      <c r="M456" s="192"/>
      <c r="N456" s="193"/>
      <c r="O456" s="193"/>
      <c r="P456" s="193"/>
      <c r="Q456" s="193"/>
      <c r="R456" s="193"/>
      <c r="S456" s="193"/>
      <c r="T456" s="194"/>
      <c r="AT456" s="188" t="s">
        <v>336</v>
      </c>
      <c r="AU456" s="188" t="s">
        <v>213</v>
      </c>
      <c r="AV456" s="15" t="s">
        <v>198</v>
      </c>
      <c r="AW456" s="15" t="s">
        <v>36</v>
      </c>
      <c r="AX456" s="15" t="s">
        <v>88</v>
      </c>
      <c r="AY456" s="188" t="s">
        <v>199</v>
      </c>
    </row>
    <row r="457" spans="1:65" s="2" customFormat="1" ht="44.25" customHeight="1">
      <c r="A457" s="33"/>
      <c r="B457" s="149"/>
      <c r="C457" s="150" t="s">
        <v>696</v>
      </c>
      <c r="D457" s="150" t="s">
        <v>202</v>
      </c>
      <c r="E457" s="151" t="s">
        <v>1769</v>
      </c>
      <c r="F457" s="152" t="s">
        <v>1770</v>
      </c>
      <c r="G457" s="153" t="s">
        <v>332</v>
      </c>
      <c r="H457" s="154">
        <v>891</v>
      </c>
      <c r="I457" s="155"/>
      <c r="J457" s="156">
        <f>ROUND(I457*H457,2)</f>
        <v>0</v>
      </c>
      <c r="K457" s="152" t="s">
        <v>1</v>
      </c>
      <c r="L457" s="34"/>
      <c r="M457" s="157" t="s">
        <v>1</v>
      </c>
      <c r="N457" s="158" t="s">
        <v>46</v>
      </c>
      <c r="O457" s="59"/>
      <c r="P457" s="159">
        <f>O457*H457</f>
        <v>0</v>
      </c>
      <c r="Q457" s="159">
        <v>9.5999999999999992E-3</v>
      </c>
      <c r="R457" s="159">
        <f>Q457*H457</f>
        <v>8.5535999999999994</v>
      </c>
      <c r="S457" s="159">
        <v>0</v>
      </c>
      <c r="T457" s="160">
        <f>S457*H457</f>
        <v>0</v>
      </c>
      <c r="U457" s="33"/>
      <c r="V457" s="33"/>
      <c r="W457" s="33"/>
      <c r="X457" s="33"/>
      <c r="Y457" s="33"/>
      <c r="Z457" s="33"/>
      <c r="AA457" s="33"/>
      <c r="AB457" s="33"/>
      <c r="AC457" s="33"/>
      <c r="AD457" s="33"/>
      <c r="AE457" s="33"/>
      <c r="AR457" s="161" t="s">
        <v>198</v>
      </c>
      <c r="AT457" s="161" t="s">
        <v>202</v>
      </c>
      <c r="AU457" s="161" t="s">
        <v>213</v>
      </c>
      <c r="AY457" s="18" t="s">
        <v>199</v>
      </c>
      <c r="BE457" s="162">
        <f>IF(N457="základní",J457,0)</f>
        <v>0</v>
      </c>
      <c r="BF457" s="162">
        <f>IF(N457="snížená",J457,0)</f>
        <v>0</v>
      </c>
      <c r="BG457" s="162">
        <f>IF(N457="zákl. přenesená",J457,0)</f>
        <v>0</v>
      </c>
      <c r="BH457" s="162">
        <f>IF(N457="sníž. přenesená",J457,0)</f>
        <v>0</v>
      </c>
      <c r="BI457" s="162">
        <f>IF(N457="nulová",J457,0)</f>
        <v>0</v>
      </c>
      <c r="BJ457" s="18" t="s">
        <v>88</v>
      </c>
      <c r="BK457" s="162">
        <f>ROUND(I457*H457,2)</f>
        <v>0</v>
      </c>
      <c r="BL457" s="18" t="s">
        <v>198</v>
      </c>
      <c r="BM457" s="161" t="s">
        <v>1771</v>
      </c>
    </row>
    <row r="458" spans="1:65" s="2" customFormat="1" ht="28.8">
      <c r="A458" s="33"/>
      <c r="B458" s="34"/>
      <c r="C458" s="33"/>
      <c r="D458" s="163" t="s">
        <v>207</v>
      </c>
      <c r="E458" s="33"/>
      <c r="F458" s="164" t="s">
        <v>1772</v>
      </c>
      <c r="G458" s="33"/>
      <c r="H458" s="33"/>
      <c r="I458" s="165"/>
      <c r="J458" s="33"/>
      <c r="K458" s="33"/>
      <c r="L458" s="34"/>
      <c r="M458" s="166"/>
      <c r="N458" s="167"/>
      <c r="O458" s="59"/>
      <c r="P458" s="59"/>
      <c r="Q458" s="59"/>
      <c r="R458" s="59"/>
      <c r="S458" s="59"/>
      <c r="T458" s="60"/>
      <c r="U458" s="33"/>
      <c r="V458" s="33"/>
      <c r="W458" s="33"/>
      <c r="X458" s="33"/>
      <c r="Y458" s="33"/>
      <c r="Z458" s="33"/>
      <c r="AA458" s="33"/>
      <c r="AB458" s="33"/>
      <c r="AC458" s="33"/>
      <c r="AD458" s="33"/>
      <c r="AE458" s="33"/>
      <c r="AT458" s="18" t="s">
        <v>207</v>
      </c>
      <c r="AU458" s="18" t="s">
        <v>213</v>
      </c>
    </row>
    <row r="459" spans="1:65" s="13" customFormat="1" ht="10.199999999999999">
      <c r="B459" s="172"/>
      <c r="D459" s="163" t="s">
        <v>336</v>
      </c>
      <c r="E459" s="173" t="s">
        <v>1</v>
      </c>
      <c r="F459" s="174" t="s">
        <v>1773</v>
      </c>
      <c r="H459" s="173" t="s">
        <v>1</v>
      </c>
      <c r="I459" s="175"/>
      <c r="L459" s="172"/>
      <c r="M459" s="176"/>
      <c r="N459" s="177"/>
      <c r="O459" s="177"/>
      <c r="P459" s="177"/>
      <c r="Q459" s="177"/>
      <c r="R459" s="177"/>
      <c r="S459" s="177"/>
      <c r="T459" s="178"/>
      <c r="AT459" s="173" t="s">
        <v>336</v>
      </c>
      <c r="AU459" s="173" t="s">
        <v>213</v>
      </c>
      <c r="AV459" s="13" t="s">
        <v>88</v>
      </c>
      <c r="AW459" s="13" t="s">
        <v>36</v>
      </c>
      <c r="AX459" s="13" t="s">
        <v>81</v>
      </c>
      <c r="AY459" s="173" t="s">
        <v>199</v>
      </c>
    </row>
    <row r="460" spans="1:65" s="14" customFormat="1" ht="10.199999999999999">
      <c r="B460" s="179"/>
      <c r="D460" s="163" t="s">
        <v>336</v>
      </c>
      <c r="E460" s="180" t="s">
        <v>1</v>
      </c>
      <c r="F460" s="181" t="s">
        <v>1774</v>
      </c>
      <c r="H460" s="182">
        <v>501.48</v>
      </c>
      <c r="I460" s="183"/>
      <c r="L460" s="179"/>
      <c r="M460" s="184"/>
      <c r="N460" s="185"/>
      <c r="O460" s="185"/>
      <c r="P460" s="185"/>
      <c r="Q460" s="185"/>
      <c r="R460" s="185"/>
      <c r="S460" s="185"/>
      <c r="T460" s="186"/>
      <c r="AT460" s="180" t="s">
        <v>336</v>
      </c>
      <c r="AU460" s="180" t="s">
        <v>213</v>
      </c>
      <c r="AV460" s="14" t="s">
        <v>90</v>
      </c>
      <c r="AW460" s="14" t="s">
        <v>36</v>
      </c>
      <c r="AX460" s="14" t="s">
        <v>81</v>
      </c>
      <c r="AY460" s="180" t="s">
        <v>199</v>
      </c>
    </row>
    <row r="461" spans="1:65" s="14" customFormat="1" ht="20.399999999999999">
      <c r="B461" s="179"/>
      <c r="D461" s="163" t="s">
        <v>336</v>
      </c>
      <c r="E461" s="180" t="s">
        <v>1</v>
      </c>
      <c r="F461" s="181" t="s">
        <v>1775</v>
      </c>
      <c r="H461" s="182">
        <v>302.8</v>
      </c>
      <c r="I461" s="183"/>
      <c r="L461" s="179"/>
      <c r="M461" s="184"/>
      <c r="N461" s="185"/>
      <c r="O461" s="185"/>
      <c r="P461" s="185"/>
      <c r="Q461" s="185"/>
      <c r="R461" s="185"/>
      <c r="S461" s="185"/>
      <c r="T461" s="186"/>
      <c r="AT461" s="180" t="s">
        <v>336</v>
      </c>
      <c r="AU461" s="180" t="s">
        <v>213</v>
      </c>
      <c r="AV461" s="14" t="s">
        <v>90</v>
      </c>
      <c r="AW461" s="14" t="s">
        <v>36</v>
      </c>
      <c r="AX461" s="14" t="s">
        <v>81</v>
      </c>
      <c r="AY461" s="180" t="s">
        <v>199</v>
      </c>
    </row>
    <row r="462" spans="1:65" s="14" customFormat="1" ht="10.199999999999999">
      <c r="B462" s="179"/>
      <c r="D462" s="163" t="s">
        <v>336</v>
      </c>
      <c r="E462" s="180" t="s">
        <v>1</v>
      </c>
      <c r="F462" s="181" t="s">
        <v>1776</v>
      </c>
      <c r="H462" s="182">
        <v>86.22</v>
      </c>
      <c r="I462" s="183"/>
      <c r="L462" s="179"/>
      <c r="M462" s="184"/>
      <c r="N462" s="185"/>
      <c r="O462" s="185"/>
      <c r="P462" s="185"/>
      <c r="Q462" s="185"/>
      <c r="R462" s="185"/>
      <c r="S462" s="185"/>
      <c r="T462" s="186"/>
      <c r="AT462" s="180" t="s">
        <v>336</v>
      </c>
      <c r="AU462" s="180" t="s">
        <v>213</v>
      </c>
      <c r="AV462" s="14" t="s">
        <v>90</v>
      </c>
      <c r="AW462" s="14" t="s">
        <v>36</v>
      </c>
      <c r="AX462" s="14" t="s">
        <v>81</v>
      </c>
      <c r="AY462" s="180" t="s">
        <v>199</v>
      </c>
    </row>
    <row r="463" spans="1:65" s="14" customFormat="1" ht="10.199999999999999">
      <c r="B463" s="179"/>
      <c r="D463" s="163" t="s">
        <v>336</v>
      </c>
      <c r="E463" s="180" t="s">
        <v>1</v>
      </c>
      <c r="F463" s="181" t="s">
        <v>1777</v>
      </c>
      <c r="H463" s="182">
        <v>0.5</v>
      </c>
      <c r="I463" s="183"/>
      <c r="L463" s="179"/>
      <c r="M463" s="184"/>
      <c r="N463" s="185"/>
      <c r="O463" s="185"/>
      <c r="P463" s="185"/>
      <c r="Q463" s="185"/>
      <c r="R463" s="185"/>
      <c r="S463" s="185"/>
      <c r="T463" s="186"/>
      <c r="AT463" s="180" t="s">
        <v>336</v>
      </c>
      <c r="AU463" s="180" t="s">
        <v>213</v>
      </c>
      <c r="AV463" s="14" t="s">
        <v>90</v>
      </c>
      <c r="AW463" s="14" t="s">
        <v>36</v>
      </c>
      <c r="AX463" s="14" t="s">
        <v>81</v>
      </c>
      <c r="AY463" s="180" t="s">
        <v>199</v>
      </c>
    </row>
    <row r="464" spans="1:65" s="15" customFormat="1" ht="10.199999999999999">
      <c r="B464" s="187"/>
      <c r="D464" s="163" t="s">
        <v>336</v>
      </c>
      <c r="E464" s="188" t="s">
        <v>1</v>
      </c>
      <c r="F464" s="189" t="s">
        <v>339</v>
      </c>
      <c r="H464" s="190">
        <v>891</v>
      </c>
      <c r="I464" s="191"/>
      <c r="L464" s="187"/>
      <c r="M464" s="192"/>
      <c r="N464" s="193"/>
      <c r="O464" s="193"/>
      <c r="P464" s="193"/>
      <c r="Q464" s="193"/>
      <c r="R464" s="193"/>
      <c r="S464" s="193"/>
      <c r="T464" s="194"/>
      <c r="AT464" s="188" t="s">
        <v>336</v>
      </c>
      <c r="AU464" s="188" t="s">
        <v>213</v>
      </c>
      <c r="AV464" s="15" t="s">
        <v>198</v>
      </c>
      <c r="AW464" s="15" t="s">
        <v>36</v>
      </c>
      <c r="AX464" s="15" t="s">
        <v>88</v>
      </c>
      <c r="AY464" s="188" t="s">
        <v>199</v>
      </c>
    </row>
    <row r="465" spans="1:65" s="2" customFormat="1" ht="24.15" customHeight="1">
      <c r="A465" s="33"/>
      <c r="B465" s="149"/>
      <c r="C465" s="195" t="s">
        <v>702</v>
      </c>
      <c r="D465" s="195" t="s">
        <v>416</v>
      </c>
      <c r="E465" s="196" t="s">
        <v>1778</v>
      </c>
      <c r="F465" s="197" t="s">
        <v>1779</v>
      </c>
      <c r="G465" s="198" t="s">
        <v>332</v>
      </c>
      <c r="H465" s="199">
        <v>908.82</v>
      </c>
      <c r="I465" s="200"/>
      <c r="J465" s="201">
        <f>ROUND(I465*H465,2)</f>
        <v>0</v>
      </c>
      <c r="K465" s="197" t="s">
        <v>333</v>
      </c>
      <c r="L465" s="202"/>
      <c r="M465" s="203" t="s">
        <v>1</v>
      </c>
      <c r="N465" s="204" t="s">
        <v>46</v>
      </c>
      <c r="O465" s="59"/>
      <c r="P465" s="159">
        <f>O465*H465</f>
        <v>0</v>
      </c>
      <c r="Q465" s="159">
        <v>1.35E-2</v>
      </c>
      <c r="R465" s="159">
        <f>Q465*H465</f>
        <v>12.269070000000001</v>
      </c>
      <c r="S465" s="159">
        <v>0</v>
      </c>
      <c r="T465" s="160">
        <f>S465*H465</f>
        <v>0</v>
      </c>
      <c r="U465" s="33"/>
      <c r="V465" s="33"/>
      <c r="W465" s="33"/>
      <c r="X465" s="33"/>
      <c r="Y465" s="33"/>
      <c r="Z465" s="33"/>
      <c r="AA465" s="33"/>
      <c r="AB465" s="33"/>
      <c r="AC465" s="33"/>
      <c r="AD465" s="33"/>
      <c r="AE465" s="33"/>
      <c r="AR465" s="161" t="s">
        <v>237</v>
      </c>
      <c r="AT465" s="161" t="s">
        <v>416</v>
      </c>
      <c r="AU465" s="161" t="s">
        <v>213</v>
      </c>
      <c r="AY465" s="18" t="s">
        <v>199</v>
      </c>
      <c r="BE465" s="162">
        <f>IF(N465="základní",J465,0)</f>
        <v>0</v>
      </c>
      <c r="BF465" s="162">
        <f>IF(N465="snížená",J465,0)</f>
        <v>0</v>
      </c>
      <c r="BG465" s="162">
        <f>IF(N465="zákl. přenesená",J465,0)</f>
        <v>0</v>
      </c>
      <c r="BH465" s="162">
        <f>IF(N465="sníž. přenesená",J465,0)</f>
        <v>0</v>
      </c>
      <c r="BI465" s="162">
        <f>IF(N465="nulová",J465,0)</f>
        <v>0</v>
      </c>
      <c r="BJ465" s="18" t="s">
        <v>88</v>
      </c>
      <c r="BK465" s="162">
        <f>ROUND(I465*H465,2)</f>
        <v>0</v>
      </c>
      <c r="BL465" s="18" t="s">
        <v>198</v>
      </c>
      <c r="BM465" s="161" t="s">
        <v>1780</v>
      </c>
    </row>
    <row r="466" spans="1:65" s="2" customFormat="1" ht="19.2">
      <c r="A466" s="33"/>
      <c r="B466" s="34"/>
      <c r="C466" s="33"/>
      <c r="D466" s="163" t="s">
        <v>207</v>
      </c>
      <c r="E466" s="33"/>
      <c r="F466" s="164" t="s">
        <v>1779</v>
      </c>
      <c r="G466" s="33"/>
      <c r="H466" s="33"/>
      <c r="I466" s="165"/>
      <c r="J466" s="33"/>
      <c r="K466" s="33"/>
      <c r="L466" s="34"/>
      <c r="M466" s="166"/>
      <c r="N466" s="167"/>
      <c r="O466" s="59"/>
      <c r="P466" s="59"/>
      <c r="Q466" s="59"/>
      <c r="R466" s="59"/>
      <c r="S466" s="59"/>
      <c r="T466" s="60"/>
      <c r="U466" s="33"/>
      <c r="V466" s="33"/>
      <c r="W466" s="33"/>
      <c r="X466" s="33"/>
      <c r="Y466" s="33"/>
      <c r="Z466" s="33"/>
      <c r="AA466" s="33"/>
      <c r="AB466" s="33"/>
      <c r="AC466" s="33"/>
      <c r="AD466" s="33"/>
      <c r="AE466" s="33"/>
      <c r="AT466" s="18" t="s">
        <v>207</v>
      </c>
      <c r="AU466" s="18" t="s">
        <v>213</v>
      </c>
    </row>
    <row r="467" spans="1:65" s="14" customFormat="1" ht="10.199999999999999">
      <c r="B467" s="179"/>
      <c r="D467" s="163" t="s">
        <v>336</v>
      </c>
      <c r="E467" s="180" t="s">
        <v>1</v>
      </c>
      <c r="F467" s="181" t="s">
        <v>1781</v>
      </c>
      <c r="H467" s="182">
        <v>908.82</v>
      </c>
      <c r="I467" s="183"/>
      <c r="L467" s="179"/>
      <c r="M467" s="184"/>
      <c r="N467" s="185"/>
      <c r="O467" s="185"/>
      <c r="P467" s="185"/>
      <c r="Q467" s="185"/>
      <c r="R467" s="185"/>
      <c r="S467" s="185"/>
      <c r="T467" s="186"/>
      <c r="AT467" s="180" t="s">
        <v>336</v>
      </c>
      <c r="AU467" s="180" t="s">
        <v>213</v>
      </c>
      <c r="AV467" s="14" t="s">
        <v>90</v>
      </c>
      <c r="AW467" s="14" t="s">
        <v>36</v>
      </c>
      <c r="AX467" s="14" t="s">
        <v>81</v>
      </c>
      <c r="AY467" s="180" t="s">
        <v>199</v>
      </c>
    </row>
    <row r="468" spans="1:65" s="15" customFormat="1" ht="10.199999999999999">
      <c r="B468" s="187"/>
      <c r="D468" s="163" t="s">
        <v>336</v>
      </c>
      <c r="E468" s="188" t="s">
        <v>1</v>
      </c>
      <c r="F468" s="189" t="s">
        <v>339</v>
      </c>
      <c r="H468" s="190">
        <v>908.82</v>
      </c>
      <c r="I468" s="191"/>
      <c r="L468" s="187"/>
      <c r="M468" s="192"/>
      <c r="N468" s="193"/>
      <c r="O468" s="193"/>
      <c r="P468" s="193"/>
      <c r="Q468" s="193"/>
      <c r="R468" s="193"/>
      <c r="S468" s="193"/>
      <c r="T468" s="194"/>
      <c r="AT468" s="188" t="s">
        <v>336</v>
      </c>
      <c r="AU468" s="188" t="s">
        <v>213</v>
      </c>
      <c r="AV468" s="15" t="s">
        <v>198</v>
      </c>
      <c r="AW468" s="15" t="s">
        <v>36</v>
      </c>
      <c r="AX468" s="15" t="s">
        <v>88</v>
      </c>
      <c r="AY468" s="188" t="s">
        <v>199</v>
      </c>
    </row>
    <row r="469" spans="1:65" s="2" customFormat="1" ht="33" customHeight="1">
      <c r="A469" s="33"/>
      <c r="B469" s="149"/>
      <c r="C469" s="150" t="s">
        <v>709</v>
      </c>
      <c r="D469" s="150" t="s">
        <v>202</v>
      </c>
      <c r="E469" s="151" t="s">
        <v>1782</v>
      </c>
      <c r="F469" s="152" t="s">
        <v>1783</v>
      </c>
      <c r="G469" s="153" t="s">
        <v>332</v>
      </c>
      <c r="H469" s="154">
        <v>891</v>
      </c>
      <c r="I469" s="155"/>
      <c r="J469" s="156">
        <f>ROUND(I469*H469,2)</f>
        <v>0</v>
      </c>
      <c r="K469" s="152" t="s">
        <v>333</v>
      </c>
      <c r="L469" s="34"/>
      <c r="M469" s="157" t="s">
        <v>1</v>
      </c>
      <c r="N469" s="158" t="s">
        <v>46</v>
      </c>
      <c r="O469" s="59"/>
      <c r="P469" s="159">
        <f>O469*H469</f>
        <v>0</v>
      </c>
      <c r="Q469" s="159">
        <v>9.0000000000000006E-5</v>
      </c>
      <c r="R469" s="159">
        <f>Q469*H469</f>
        <v>8.0190000000000011E-2</v>
      </c>
      <c r="S469" s="159">
        <v>0</v>
      </c>
      <c r="T469" s="160">
        <f>S469*H469</f>
        <v>0</v>
      </c>
      <c r="U469" s="33"/>
      <c r="V469" s="33"/>
      <c r="W469" s="33"/>
      <c r="X469" s="33"/>
      <c r="Y469" s="33"/>
      <c r="Z469" s="33"/>
      <c r="AA469" s="33"/>
      <c r="AB469" s="33"/>
      <c r="AC469" s="33"/>
      <c r="AD469" s="33"/>
      <c r="AE469" s="33"/>
      <c r="AR469" s="161" t="s">
        <v>198</v>
      </c>
      <c r="AT469" s="161" t="s">
        <v>202</v>
      </c>
      <c r="AU469" s="161" t="s">
        <v>213</v>
      </c>
      <c r="AY469" s="18" t="s">
        <v>199</v>
      </c>
      <c r="BE469" s="162">
        <f>IF(N469="základní",J469,0)</f>
        <v>0</v>
      </c>
      <c r="BF469" s="162">
        <f>IF(N469="snížená",J469,0)</f>
        <v>0</v>
      </c>
      <c r="BG469" s="162">
        <f>IF(N469="zákl. přenesená",J469,0)</f>
        <v>0</v>
      </c>
      <c r="BH469" s="162">
        <f>IF(N469="sníž. přenesená",J469,0)</f>
        <v>0</v>
      </c>
      <c r="BI469" s="162">
        <f>IF(N469="nulová",J469,0)</f>
        <v>0</v>
      </c>
      <c r="BJ469" s="18" t="s">
        <v>88</v>
      </c>
      <c r="BK469" s="162">
        <f>ROUND(I469*H469,2)</f>
        <v>0</v>
      </c>
      <c r="BL469" s="18" t="s">
        <v>198</v>
      </c>
      <c r="BM469" s="161" t="s">
        <v>1784</v>
      </c>
    </row>
    <row r="470" spans="1:65" s="2" customFormat="1" ht="38.4">
      <c r="A470" s="33"/>
      <c r="B470" s="34"/>
      <c r="C470" s="33"/>
      <c r="D470" s="163" t="s">
        <v>207</v>
      </c>
      <c r="E470" s="33"/>
      <c r="F470" s="164" t="s">
        <v>1785</v>
      </c>
      <c r="G470" s="33"/>
      <c r="H470" s="33"/>
      <c r="I470" s="165"/>
      <c r="J470" s="33"/>
      <c r="K470" s="33"/>
      <c r="L470" s="34"/>
      <c r="M470" s="166"/>
      <c r="N470" s="167"/>
      <c r="O470" s="59"/>
      <c r="P470" s="59"/>
      <c r="Q470" s="59"/>
      <c r="R470" s="59"/>
      <c r="S470" s="59"/>
      <c r="T470" s="60"/>
      <c r="U470" s="33"/>
      <c r="V470" s="33"/>
      <c r="W470" s="33"/>
      <c r="X470" s="33"/>
      <c r="Y470" s="33"/>
      <c r="Z470" s="33"/>
      <c r="AA470" s="33"/>
      <c r="AB470" s="33"/>
      <c r="AC470" s="33"/>
      <c r="AD470" s="33"/>
      <c r="AE470" s="33"/>
      <c r="AT470" s="18" t="s">
        <v>207</v>
      </c>
      <c r="AU470" s="18" t="s">
        <v>213</v>
      </c>
    </row>
    <row r="471" spans="1:65" s="12" customFormat="1" ht="20.85" customHeight="1">
      <c r="B471" s="136"/>
      <c r="D471" s="137" t="s">
        <v>80</v>
      </c>
      <c r="E471" s="147" t="s">
        <v>874</v>
      </c>
      <c r="F471" s="147" t="s">
        <v>1786</v>
      </c>
      <c r="I471" s="139"/>
      <c r="J471" s="148">
        <f>BK471</f>
        <v>0</v>
      </c>
      <c r="L471" s="136"/>
      <c r="M471" s="141"/>
      <c r="N471" s="142"/>
      <c r="O471" s="142"/>
      <c r="P471" s="143">
        <f>SUM(P472:P814)</f>
        <v>0</v>
      </c>
      <c r="Q471" s="142"/>
      <c r="R471" s="143">
        <f>SUM(R472:R814)</f>
        <v>82.798231900000005</v>
      </c>
      <c r="S471" s="142"/>
      <c r="T471" s="144">
        <f>SUM(T472:T814)</f>
        <v>0</v>
      </c>
      <c r="AR471" s="137" t="s">
        <v>88</v>
      </c>
      <c r="AT471" s="145" t="s">
        <v>80</v>
      </c>
      <c r="AU471" s="145" t="s">
        <v>90</v>
      </c>
      <c r="AY471" s="137" t="s">
        <v>199</v>
      </c>
      <c r="BK471" s="146">
        <f>SUM(BK472:BK814)</f>
        <v>0</v>
      </c>
    </row>
    <row r="472" spans="1:65" s="2" customFormat="1" ht="21.75" customHeight="1">
      <c r="A472" s="33"/>
      <c r="B472" s="149"/>
      <c r="C472" s="150" t="s">
        <v>717</v>
      </c>
      <c r="D472" s="150" t="s">
        <v>202</v>
      </c>
      <c r="E472" s="151" t="s">
        <v>1787</v>
      </c>
      <c r="F472" s="152" t="s">
        <v>1788</v>
      </c>
      <c r="G472" s="153" t="s">
        <v>332</v>
      </c>
      <c r="H472" s="154">
        <v>930</v>
      </c>
      <c r="I472" s="155"/>
      <c r="J472" s="156">
        <f>ROUND(I472*H472,2)</f>
        <v>0</v>
      </c>
      <c r="K472" s="152" t="s">
        <v>333</v>
      </c>
      <c r="L472" s="34"/>
      <c r="M472" s="157" t="s">
        <v>1</v>
      </c>
      <c r="N472" s="158" t="s">
        <v>46</v>
      </c>
      <c r="O472" s="59"/>
      <c r="P472" s="159">
        <f>O472*H472</f>
        <v>0</v>
      </c>
      <c r="Q472" s="159">
        <v>7.3499999999999998E-3</v>
      </c>
      <c r="R472" s="159">
        <f>Q472*H472</f>
        <v>6.8354999999999997</v>
      </c>
      <c r="S472" s="159">
        <v>0</v>
      </c>
      <c r="T472" s="160">
        <f>S472*H472</f>
        <v>0</v>
      </c>
      <c r="U472" s="33"/>
      <c r="V472" s="33"/>
      <c r="W472" s="33"/>
      <c r="X472" s="33"/>
      <c r="Y472" s="33"/>
      <c r="Z472" s="33"/>
      <c r="AA472" s="33"/>
      <c r="AB472" s="33"/>
      <c r="AC472" s="33"/>
      <c r="AD472" s="33"/>
      <c r="AE472" s="33"/>
      <c r="AR472" s="161" t="s">
        <v>198</v>
      </c>
      <c r="AT472" s="161" t="s">
        <v>202</v>
      </c>
      <c r="AU472" s="161" t="s">
        <v>213</v>
      </c>
      <c r="AY472" s="18" t="s">
        <v>199</v>
      </c>
      <c r="BE472" s="162">
        <f>IF(N472="základní",J472,0)</f>
        <v>0</v>
      </c>
      <c r="BF472" s="162">
        <f>IF(N472="snížená",J472,0)</f>
        <v>0</v>
      </c>
      <c r="BG472" s="162">
        <f>IF(N472="zákl. přenesená",J472,0)</f>
        <v>0</v>
      </c>
      <c r="BH472" s="162">
        <f>IF(N472="sníž. přenesená",J472,0)</f>
        <v>0</v>
      </c>
      <c r="BI472" s="162">
        <f>IF(N472="nulová",J472,0)</f>
        <v>0</v>
      </c>
      <c r="BJ472" s="18" t="s">
        <v>88</v>
      </c>
      <c r="BK472" s="162">
        <f>ROUND(I472*H472,2)</f>
        <v>0</v>
      </c>
      <c r="BL472" s="18" t="s">
        <v>198</v>
      </c>
      <c r="BM472" s="161" t="s">
        <v>1789</v>
      </c>
    </row>
    <row r="473" spans="1:65" s="2" customFormat="1" ht="19.2">
      <c r="A473" s="33"/>
      <c r="B473" s="34"/>
      <c r="C473" s="33"/>
      <c r="D473" s="163" t="s">
        <v>207</v>
      </c>
      <c r="E473" s="33"/>
      <c r="F473" s="164" t="s">
        <v>1790</v>
      </c>
      <c r="G473" s="33"/>
      <c r="H473" s="33"/>
      <c r="I473" s="165"/>
      <c r="J473" s="33"/>
      <c r="K473" s="33"/>
      <c r="L473" s="34"/>
      <c r="M473" s="166"/>
      <c r="N473" s="167"/>
      <c r="O473" s="59"/>
      <c r="P473" s="59"/>
      <c r="Q473" s="59"/>
      <c r="R473" s="59"/>
      <c r="S473" s="59"/>
      <c r="T473" s="60"/>
      <c r="U473" s="33"/>
      <c r="V473" s="33"/>
      <c r="W473" s="33"/>
      <c r="X473" s="33"/>
      <c r="Y473" s="33"/>
      <c r="Z473" s="33"/>
      <c r="AA473" s="33"/>
      <c r="AB473" s="33"/>
      <c r="AC473" s="33"/>
      <c r="AD473" s="33"/>
      <c r="AE473" s="33"/>
      <c r="AT473" s="18" t="s">
        <v>207</v>
      </c>
      <c r="AU473" s="18" t="s">
        <v>213</v>
      </c>
    </row>
    <row r="474" spans="1:65" s="13" customFormat="1" ht="10.199999999999999">
      <c r="B474" s="172"/>
      <c r="D474" s="163" t="s">
        <v>336</v>
      </c>
      <c r="E474" s="173" t="s">
        <v>1</v>
      </c>
      <c r="F474" s="174" t="s">
        <v>1791</v>
      </c>
      <c r="H474" s="173" t="s">
        <v>1</v>
      </c>
      <c r="I474" s="175"/>
      <c r="L474" s="172"/>
      <c r="M474" s="176"/>
      <c r="N474" s="177"/>
      <c r="O474" s="177"/>
      <c r="P474" s="177"/>
      <c r="Q474" s="177"/>
      <c r="R474" s="177"/>
      <c r="S474" s="177"/>
      <c r="T474" s="178"/>
      <c r="AT474" s="173" t="s">
        <v>336</v>
      </c>
      <c r="AU474" s="173" t="s">
        <v>213</v>
      </c>
      <c r="AV474" s="13" t="s">
        <v>88</v>
      </c>
      <c r="AW474" s="13" t="s">
        <v>36</v>
      </c>
      <c r="AX474" s="13" t="s">
        <v>81</v>
      </c>
      <c r="AY474" s="173" t="s">
        <v>199</v>
      </c>
    </row>
    <row r="475" spans="1:65" s="14" customFormat="1" ht="10.199999999999999">
      <c r="B475" s="179"/>
      <c r="D475" s="163" t="s">
        <v>336</v>
      </c>
      <c r="E475" s="180" t="s">
        <v>1</v>
      </c>
      <c r="F475" s="181" t="s">
        <v>1792</v>
      </c>
      <c r="H475" s="182">
        <v>618</v>
      </c>
      <c r="I475" s="183"/>
      <c r="L475" s="179"/>
      <c r="M475" s="184"/>
      <c r="N475" s="185"/>
      <c r="O475" s="185"/>
      <c r="P475" s="185"/>
      <c r="Q475" s="185"/>
      <c r="R475" s="185"/>
      <c r="S475" s="185"/>
      <c r="T475" s="186"/>
      <c r="AT475" s="180" t="s">
        <v>336</v>
      </c>
      <c r="AU475" s="180" t="s">
        <v>213</v>
      </c>
      <c r="AV475" s="14" t="s">
        <v>90</v>
      </c>
      <c r="AW475" s="14" t="s">
        <v>36</v>
      </c>
      <c r="AX475" s="14" t="s">
        <v>81</v>
      </c>
      <c r="AY475" s="180" t="s">
        <v>199</v>
      </c>
    </row>
    <row r="476" spans="1:65" s="14" customFormat="1" ht="10.199999999999999">
      <c r="B476" s="179"/>
      <c r="D476" s="163" t="s">
        <v>336</v>
      </c>
      <c r="E476" s="180" t="s">
        <v>1</v>
      </c>
      <c r="F476" s="181" t="s">
        <v>1793</v>
      </c>
      <c r="H476" s="182">
        <v>137</v>
      </c>
      <c r="I476" s="183"/>
      <c r="L476" s="179"/>
      <c r="M476" s="184"/>
      <c r="N476" s="185"/>
      <c r="O476" s="185"/>
      <c r="P476" s="185"/>
      <c r="Q476" s="185"/>
      <c r="R476" s="185"/>
      <c r="S476" s="185"/>
      <c r="T476" s="186"/>
      <c r="AT476" s="180" t="s">
        <v>336</v>
      </c>
      <c r="AU476" s="180" t="s">
        <v>213</v>
      </c>
      <c r="AV476" s="14" t="s">
        <v>90</v>
      </c>
      <c r="AW476" s="14" t="s">
        <v>36</v>
      </c>
      <c r="AX476" s="14" t="s">
        <v>81</v>
      </c>
      <c r="AY476" s="180" t="s">
        <v>199</v>
      </c>
    </row>
    <row r="477" spans="1:65" s="13" customFormat="1" ht="10.199999999999999">
      <c r="B477" s="172"/>
      <c r="D477" s="163" t="s">
        <v>336</v>
      </c>
      <c r="E477" s="173" t="s">
        <v>1</v>
      </c>
      <c r="F477" s="174" t="s">
        <v>1794</v>
      </c>
      <c r="H477" s="173" t="s">
        <v>1</v>
      </c>
      <c r="I477" s="175"/>
      <c r="L477" s="172"/>
      <c r="M477" s="176"/>
      <c r="N477" s="177"/>
      <c r="O477" s="177"/>
      <c r="P477" s="177"/>
      <c r="Q477" s="177"/>
      <c r="R477" s="177"/>
      <c r="S477" s="177"/>
      <c r="T477" s="178"/>
      <c r="AT477" s="173" t="s">
        <v>336</v>
      </c>
      <c r="AU477" s="173" t="s">
        <v>213</v>
      </c>
      <c r="AV477" s="13" t="s">
        <v>88</v>
      </c>
      <c r="AW477" s="13" t="s">
        <v>36</v>
      </c>
      <c r="AX477" s="13" t="s">
        <v>81</v>
      </c>
      <c r="AY477" s="173" t="s">
        <v>199</v>
      </c>
    </row>
    <row r="478" spans="1:65" s="14" customFormat="1" ht="10.199999999999999">
      <c r="B478" s="179"/>
      <c r="D478" s="163" t="s">
        <v>336</v>
      </c>
      <c r="E478" s="180" t="s">
        <v>1</v>
      </c>
      <c r="F478" s="181" t="s">
        <v>1795</v>
      </c>
      <c r="H478" s="182">
        <v>175</v>
      </c>
      <c r="I478" s="183"/>
      <c r="L478" s="179"/>
      <c r="M478" s="184"/>
      <c r="N478" s="185"/>
      <c r="O478" s="185"/>
      <c r="P478" s="185"/>
      <c r="Q478" s="185"/>
      <c r="R478" s="185"/>
      <c r="S478" s="185"/>
      <c r="T478" s="186"/>
      <c r="AT478" s="180" t="s">
        <v>336</v>
      </c>
      <c r="AU478" s="180" t="s">
        <v>213</v>
      </c>
      <c r="AV478" s="14" t="s">
        <v>90</v>
      </c>
      <c r="AW478" s="14" t="s">
        <v>36</v>
      </c>
      <c r="AX478" s="14" t="s">
        <v>81</v>
      </c>
      <c r="AY478" s="180" t="s">
        <v>199</v>
      </c>
    </row>
    <row r="479" spans="1:65" s="15" customFormat="1" ht="10.199999999999999">
      <c r="B479" s="187"/>
      <c r="D479" s="163" t="s">
        <v>336</v>
      </c>
      <c r="E479" s="188" t="s">
        <v>1</v>
      </c>
      <c r="F479" s="189" t="s">
        <v>339</v>
      </c>
      <c r="H479" s="190">
        <v>930</v>
      </c>
      <c r="I479" s="191"/>
      <c r="L479" s="187"/>
      <c r="M479" s="192"/>
      <c r="N479" s="193"/>
      <c r="O479" s="193"/>
      <c r="P479" s="193"/>
      <c r="Q479" s="193"/>
      <c r="R479" s="193"/>
      <c r="S479" s="193"/>
      <c r="T479" s="194"/>
      <c r="AT479" s="188" t="s">
        <v>336</v>
      </c>
      <c r="AU479" s="188" t="s">
        <v>213</v>
      </c>
      <c r="AV479" s="15" t="s">
        <v>198</v>
      </c>
      <c r="AW479" s="15" t="s">
        <v>36</v>
      </c>
      <c r="AX479" s="15" t="s">
        <v>88</v>
      </c>
      <c r="AY479" s="188" t="s">
        <v>199</v>
      </c>
    </row>
    <row r="480" spans="1:65" s="2" customFormat="1" ht="21.75" customHeight="1">
      <c r="A480" s="33"/>
      <c r="B480" s="149"/>
      <c r="C480" s="150" t="s">
        <v>724</v>
      </c>
      <c r="D480" s="150" t="s">
        <v>202</v>
      </c>
      <c r="E480" s="151" t="s">
        <v>1796</v>
      </c>
      <c r="F480" s="152" t="s">
        <v>1797</v>
      </c>
      <c r="G480" s="153" t="s">
        <v>332</v>
      </c>
      <c r="H480" s="154">
        <v>930</v>
      </c>
      <c r="I480" s="155"/>
      <c r="J480" s="156">
        <f>ROUND(I480*H480,2)</f>
        <v>0</v>
      </c>
      <c r="K480" s="152" t="s">
        <v>333</v>
      </c>
      <c r="L480" s="34"/>
      <c r="M480" s="157" t="s">
        <v>1</v>
      </c>
      <c r="N480" s="158" t="s">
        <v>46</v>
      </c>
      <c r="O480" s="59"/>
      <c r="P480" s="159">
        <f>O480*H480</f>
        <v>0</v>
      </c>
      <c r="Q480" s="159">
        <v>1.4E-3</v>
      </c>
      <c r="R480" s="159">
        <f>Q480*H480</f>
        <v>1.302</v>
      </c>
      <c r="S480" s="159">
        <v>0</v>
      </c>
      <c r="T480" s="160">
        <f>S480*H480</f>
        <v>0</v>
      </c>
      <c r="U480" s="33"/>
      <c r="V480" s="33"/>
      <c r="W480" s="33"/>
      <c r="X480" s="33"/>
      <c r="Y480" s="33"/>
      <c r="Z480" s="33"/>
      <c r="AA480" s="33"/>
      <c r="AB480" s="33"/>
      <c r="AC480" s="33"/>
      <c r="AD480" s="33"/>
      <c r="AE480" s="33"/>
      <c r="AR480" s="161" t="s">
        <v>198</v>
      </c>
      <c r="AT480" s="161" t="s">
        <v>202</v>
      </c>
      <c r="AU480" s="161" t="s">
        <v>213</v>
      </c>
      <c r="AY480" s="18" t="s">
        <v>199</v>
      </c>
      <c r="BE480" s="162">
        <f>IF(N480="základní",J480,0)</f>
        <v>0</v>
      </c>
      <c r="BF480" s="162">
        <f>IF(N480="snížená",J480,0)</f>
        <v>0</v>
      </c>
      <c r="BG480" s="162">
        <f>IF(N480="zákl. přenesená",J480,0)</f>
        <v>0</v>
      </c>
      <c r="BH480" s="162">
        <f>IF(N480="sníž. přenesená",J480,0)</f>
        <v>0</v>
      </c>
      <c r="BI480" s="162">
        <f>IF(N480="nulová",J480,0)</f>
        <v>0</v>
      </c>
      <c r="BJ480" s="18" t="s">
        <v>88</v>
      </c>
      <c r="BK480" s="162">
        <f>ROUND(I480*H480,2)</f>
        <v>0</v>
      </c>
      <c r="BL480" s="18" t="s">
        <v>198</v>
      </c>
      <c r="BM480" s="161" t="s">
        <v>1798</v>
      </c>
    </row>
    <row r="481" spans="1:65" s="2" customFormat="1" ht="19.2">
      <c r="A481" s="33"/>
      <c r="B481" s="34"/>
      <c r="C481" s="33"/>
      <c r="D481" s="163" t="s">
        <v>207</v>
      </c>
      <c r="E481" s="33"/>
      <c r="F481" s="164" t="s">
        <v>1799</v>
      </c>
      <c r="G481" s="33"/>
      <c r="H481" s="33"/>
      <c r="I481" s="165"/>
      <c r="J481" s="33"/>
      <c r="K481" s="33"/>
      <c r="L481" s="34"/>
      <c r="M481" s="166"/>
      <c r="N481" s="167"/>
      <c r="O481" s="59"/>
      <c r="P481" s="59"/>
      <c r="Q481" s="59"/>
      <c r="R481" s="59"/>
      <c r="S481" s="59"/>
      <c r="T481" s="60"/>
      <c r="U481" s="33"/>
      <c r="V481" s="33"/>
      <c r="W481" s="33"/>
      <c r="X481" s="33"/>
      <c r="Y481" s="33"/>
      <c r="Z481" s="33"/>
      <c r="AA481" s="33"/>
      <c r="AB481" s="33"/>
      <c r="AC481" s="33"/>
      <c r="AD481" s="33"/>
      <c r="AE481" s="33"/>
      <c r="AT481" s="18" t="s">
        <v>207</v>
      </c>
      <c r="AU481" s="18" t="s">
        <v>213</v>
      </c>
    </row>
    <row r="482" spans="1:65" s="13" customFormat="1" ht="10.199999999999999">
      <c r="B482" s="172"/>
      <c r="D482" s="163" t="s">
        <v>336</v>
      </c>
      <c r="E482" s="173" t="s">
        <v>1</v>
      </c>
      <c r="F482" s="174" t="s">
        <v>1791</v>
      </c>
      <c r="H482" s="173" t="s">
        <v>1</v>
      </c>
      <c r="I482" s="175"/>
      <c r="L482" s="172"/>
      <c r="M482" s="176"/>
      <c r="N482" s="177"/>
      <c r="O482" s="177"/>
      <c r="P482" s="177"/>
      <c r="Q482" s="177"/>
      <c r="R482" s="177"/>
      <c r="S482" s="177"/>
      <c r="T482" s="178"/>
      <c r="AT482" s="173" t="s">
        <v>336</v>
      </c>
      <c r="AU482" s="173" t="s">
        <v>213</v>
      </c>
      <c r="AV482" s="13" t="s">
        <v>88</v>
      </c>
      <c r="AW482" s="13" t="s">
        <v>36</v>
      </c>
      <c r="AX482" s="13" t="s">
        <v>81</v>
      </c>
      <c r="AY482" s="173" t="s">
        <v>199</v>
      </c>
    </row>
    <row r="483" spans="1:65" s="14" customFormat="1" ht="10.199999999999999">
      <c r="B483" s="179"/>
      <c r="D483" s="163" t="s">
        <v>336</v>
      </c>
      <c r="E483" s="180" t="s">
        <v>1</v>
      </c>
      <c r="F483" s="181" t="s">
        <v>1792</v>
      </c>
      <c r="H483" s="182">
        <v>618</v>
      </c>
      <c r="I483" s="183"/>
      <c r="L483" s="179"/>
      <c r="M483" s="184"/>
      <c r="N483" s="185"/>
      <c r="O483" s="185"/>
      <c r="P483" s="185"/>
      <c r="Q483" s="185"/>
      <c r="R483" s="185"/>
      <c r="S483" s="185"/>
      <c r="T483" s="186"/>
      <c r="AT483" s="180" t="s">
        <v>336</v>
      </c>
      <c r="AU483" s="180" t="s">
        <v>213</v>
      </c>
      <c r="AV483" s="14" t="s">
        <v>90</v>
      </c>
      <c r="AW483" s="14" t="s">
        <v>36</v>
      </c>
      <c r="AX483" s="14" t="s">
        <v>81</v>
      </c>
      <c r="AY483" s="180" t="s">
        <v>199</v>
      </c>
    </row>
    <row r="484" spans="1:65" s="14" customFormat="1" ht="10.199999999999999">
      <c r="B484" s="179"/>
      <c r="D484" s="163" t="s">
        <v>336</v>
      </c>
      <c r="E484" s="180" t="s">
        <v>1</v>
      </c>
      <c r="F484" s="181" t="s">
        <v>1793</v>
      </c>
      <c r="H484" s="182">
        <v>137</v>
      </c>
      <c r="I484" s="183"/>
      <c r="L484" s="179"/>
      <c r="M484" s="184"/>
      <c r="N484" s="185"/>
      <c r="O484" s="185"/>
      <c r="P484" s="185"/>
      <c r="Q484" s="185"/>
      <c r="R484" s="185"/>
      <c r="S484" s="185"/>
      <c r="T484" s="186"/>
      <c r="AT484" s="180" t="s">
        <v>336</v>
      </c>
      <c r="AU484" s="180" t="s">
        <v>213</v>
      </c>
      <c r="AV484" s="14" t="s">
        <v>90</v>
      </c>
      <c r="AW484" s="14" t="s">
        <v>36</v>
      </c>
      <c r="AX484" s="14" t="s">
        <v>81</v>
      </c>
      <c r="AY484" s="180" t="s">
        <v>199</v>
      </c>
    </row>
    <row r="485" spans="1:65" s="13" customFormat="1" ht="10.199999999999999">
      <c r="B485" s="172"/>
      <c r="D485" s="163" t="s">
        <v>336</v>
      </c>
      <c r="E485" s="173" t="s">
        <v>1</v>
      </c>
      <c r="F485" s="174" t="s">
        <v>1794</v>
      </c>
      <c r="H485" s="173" t="s">
        <v>1</v>
      </c>
      <c r="I485" s="175"/>
      <c r="L485" s="172"/>
      <c r="M485" s="176"/>
      <c r="N485" s="177"/>
      <c r="O485" s="177"/>
      <c r="P485" s="177"/>
      <c r="Q485" s="177"/>
      <c r="R485" s="177"/>
      <c r="S485" s="177"/>
      <c r="T485" s="178"/>
      <c r="AT485" s="173" t="s">
        <v>336</v>
      </c>
      <c r="AU485" s="173" t="s">
        <v>213</v>
      </c>
      <c r="AV485" s="13" t="s">
        <v>88</v>
      </c>
      <c r="AW485" s="13" t="s">
        <v>36</v>
      </c>
      <c r="AX485" s="13" t="s">
        <v>81</v>
      </c>
      <c r="AY485" s="173" t="s">
        <v>199</v>
      </c>
    </row>
    <row r="486" spans="1:65" s="14" customFormat="1" ht="10.199999999999999">
      <c r="B486" s="179"/>
      <c r="D486" s="163" t="s">
        <v>336</v>
      </c>
      <c r="E486" s="180" t="s">
        <v>1</v>
      </c>
      <c r="F486" s="181" t="s">
        <v>1795</v>
      </c>
      <c r="H486" s="182">
        <v>175</v>
      </c>
      <c r="I486" s="183"/>
      <c r="L486" s="179"/>
      <c r="M486" s="184"/>
      <c r="N486" s="185"/>
      <c r="O486" s="185"/>
      <c r="P486" s="185"/>
      <c r="Q486" s="185"/>
      <c r="R486" s="185"/>
      <c r="S486" s="185"/>
      <c r="T486" s="186"/>
      <c r="AT486" s="180" t="s">
        <v>336</v>
      </c>
      <c r="AU486" s="180" t="s">
        <v>213</v>
      </c>
      <c r="AV486" s="14" t="s">
        <v>90</v>
      </c>
      <c r="AW486" s="14" t="s">
        <v>36</v>
      </c>
      <c r="AX486" s="14" t="s">
        <v>81</v>
      </c>
      <c r="AY486" s="180" t="s">
        <v>199</v>
      </c>
    </row>
    <row r="487" spans="1:65" s="15" customFormat="1" ht="10.199999999999999">
      <c r="B487" s="187"/>
      <c r="D487" s="163" t="s">
        <v>336</v>
      </c>
      <c r="E487" s="188" t="s">
        <v>1</v>
      </c>
      <c r="F487" s="189" t="s">
        <v>339</v>
      </c>
      <c r="H487" s="190">
        <v>930</v>
      </c>
      <c r="I487" s="191"/>
      <c r="L487" s="187"/>
      <c r="M487" s="192"/>
      <c r="N487" s="193"/>
      <c r="O487" s="193"/>
      <c r="P487" s="193"/>
      <c r="Q487" s="193"/>
      <c r="R487" s="193"/>
      <c r="S487" s="193"/>
      <c r="T487" s="194"/>
      <c r="AT487" s="188" t="s">
        <v>336</v>
      </c>
      <c r="AU487" s="188" t="s">
        <v>213</v>
      </c>
      <c r="AV487" s="15" t="s">
        <v>198</v>
      </c>
      <c r="AW487" s="15" t="s">
        <v>36</v>
      </c>
      <c r="AX487" s="15" t="s">
        <v>88</v>
      </c>
      <c r="AY487" s="188" t="s">
        <v>199</v>
      </c>
    </row>
    <row r="488" spans="1:65" s="2" customFormat="1" ht="16.5" customHeight="1">
      <c r="A488" s="33"/>
      <c r="B488" s="149"/>
      <c r="C488" s="150" t="s">
        <v>732</v>
      </c>
      <c r="D488" s="150" t="s">
        <v>202</v>
      </c>
      <c r="E488" s="151" t="s">
        <v>1800</v>
      </c>
      <c r="F488" s="152" t="s">
        <v>1801</v>
      </c>
      <c r="G488" s="153" t="s">
        <v>332</v>
      </c>
      <c r="H488" s="154">
        <v>1160</v>
      </c>
      <c r="I488" s="155"/>
      <c r="J488" s="156">
        <f>ROUND(I488*H488,2)</f>
        <v>0</v>
      </c>
      <c r="K488" s="152" t="s">
        <v>333</v>
      </c>
      <c r="L488" s="34"/>
      <c r="M488" s="157" t="s">
        <v>1</v>
      </c>
      <c r="N488" s="158" t="s">
        <v>46</v>
      </c>
      <c r="O488" s="59"/>
      <c r="P488" s="159">
        <f>O488*H488</f>
        <v>0</v>
      </c>
      <c r="Q488" s="159">
        <v>2.5999999999999998E-4</v>
      </c>
      <c r="R488" s="159">
        <f>Q488*H488</f>
        <v>0.30159999999999998</v>
      </c>
      <c r="S488" s="159">
        <v>0</v>
      </c>
      <c r="T488" s="160">
        <f>S488*H488</f>
        <v>0</v>
      </c>
      <c r="U488" s="33"/>
      <c r="V488" s="33"/>
      <c r="W488" s="33"/>
      <c r="X488" s="33"/>
      <c r="Y488" s="33"/>
      <c r="Z488" s="33"/>
      <c r="AA488" s="33"/>
      <c r="AB488" s="33"/>
      <c r="AC488" s="33"/>
      <c r="AD488" s="33"/>
      <c r="AE488" s="33"/>
      <c r="AR488" s="161" t="s">
        <v>198</v>
      </c>
      <c r="AT488" s="161" t="s">
        <v>202</v>
      </c>
      <c r="AU488" s="161" t="s">
        <v>213</v>
      </c>
      <c r="AY488" s="18" t="s">
        <v>199</v>
      </c>
      <c r="BE488" s="162">
        <f>IF(N488="základní",J488,0)</f>
        <v>0</v>
      </c>
      <c r="BF488" s="162">
        <f>IF(N488="snížená",J488,0)</f>
        <v>0</v>
      </c>
      <c r="BG488" s="162">
        <f>IF(N488="zákl. přenesená",J488,0)</f>
        <v>0</v>
      </c>
      <c r="BH488" s="162">
        <f>IF(N488="sníž. přenesená",J488,0)</f>
        <v>0</v>
      </c>
      <c r="BI488" s="162">
        <f>IF(N488="nulová",J488,0)</f>
        <v>0</v>
      </c>
      <c r="BJ488" s="18" t="s">
        <v>88</v>
      </c>
      <c r="BK488" s="162">
        <f>ROUND(I488*H488,2)</f>
        <v>0</v>
      </c>
      <c r="BL488" s="18" t="s">
        <v>198</v>
      </c>
      <c r="BM488" s="161" t="s">
        <v>1802</v>
      </c>
    </row>
    <row r="489" spans="1:65" s="2" customFormat="1" ht="19.2">
      <c r="A489" s="33"/>
      <c r="B489" s="34"/>
      <c r="C489" s="33"/>
      <c r="D489" s="163" t="s">
        <v>207</v>
      </c>
      <c r="E489" s="33"/>
      <c r="F489" s="164" t="s">
        <v>1803</v>
      </c>
      <c r="G489" s="33"/>
      <c r="H489" s="33"/>
      <c r="I489" s="165"/>
      <c r="J489" s="33"/>
      <c r="K489" s="33"/>
      <c r="L489" s="34"/>
      <c r="M489" s="166"/>
      <c r="N489" s="167"/>
      <c r="O489" s="59"/>
      <c r="P489" s="59"/>
      <c r="Q489" s="59"/>
      <c r="R489" s="59"/>
      <c r="S489" s="59"/>
      <c r="T489" s="60"/>
      <c r="U489" s="33"/>
      <c r="V489" s="33"/>
      <c r="W489" s="33"/>
      <c r="X489" s="33"/>
      <c r="Y489" s="33"/>
      <c r="Z489" s="33"/>
      <c r="AA489" s="33"/>
      <c r="AB489" s="33"/>
      <c r="AC489" s="33"/>
      <c r="AD489" s="33"/>
      <c r="AE489" s="33"/>
      <c r="AT489" s="18" t="s">
        <v>207</v>
      </c>
      <c r="AU489" s="18" t="s">
        <v>213</v>
      </c>
    </row>
    <row r="490" spans="1:65" s="13" customFormat="1" ht="10.199999999999999">
      <c r="B490" s="172"/>
      <c r="D490" s="163" t="s">
        <v>336</v>
      </c>
      <c r="E490" s="173" t="s">
        <v>1</v>
      </c>
      <c r="F490" s="174" t="s">
        <v>1791</v>
      </c>
      <c r="H490" s="173" t="s">
        <v>1</v>
      </c>
      <c r="I490" s="175"/>
      <c r="L490" s="172"/>
      <c r="M490" s="176"/>
      <c r="N490" s="177"/>
      <c r="O490" s="177"/>
      <c r="P490" s="177"/>
      <c r="Q490" s="177"/>
      <c r="R490" s="177"/>
      <c r="S490" s="177"/>
      <c r="T490" s="178"/>
      <c r="AT490" s="173" t="s">
        <v>336</v>
      </c>
      <c r="AU490" s="173" t="s">
        <v>213</v>
      </c>
      <c r="AV490" s="13" t="s">
        <v>88</v>
      </c>
      <c r="AW490" s="13" t="s">
        <v>36</v>
      </c>
      <c r="AX490" s="13" t="s">
        <v>81</v>
      </c>
      <c r="AY490" s="173" t="s">
        <v>199</v>
      </c>
    </row>
    <row r="491" spans="1:65" s="14" customFormat="1" ht="10.199999999999999">
      <c r="B491" s="179"/>
      <c r="D491" s="163" t="s">
        <v>336</v>
      </c>
      <c r="E491" s="180" t="s">
        <v>1</v>
      </c>
      <c r="F491" s="181" t="s">
        <v>1792</v>
      </c>
      <c r="H491" s="182">
        <v>618</v>
      </c>
      <c r="I491" s="183"/>
      <c r="L491" s="179"/>
      <c r="M491" s="184"/>
      <c r="N491" s="185"/>
      <c r="O491" s="185"/>
      <c r="P491" s="185"/>
      <c r="Q491" s="185"/>
      <c r="R491" s="185"/>
      <c r="S491" s="185"/>
      <c r="T491" s="186"/>
      <c r="AT491" s="180" t="s">
        <v>336</v>
      </c>
      <c r="AU491" s="180" t="s">
        <v>213</v>
      </c>
      <c r="AV491" s="14" t="s">
        <v>90</v>
      </c>
      <c r="AW491" s="14" t="s">
        <v>36</v>
      </c>
      <c r="AX491" s="14" t="s">
        <v>81</v>
      </c>
      <c r="AY491" s="180" t="s">
        <v>199</v>
      </c>
    </row>
    <row r="492" spans="1:65" s="14" customFormat="1" ht="10.199999999999999">
      <c r="B492" s="179"/>
      <c r="D492" s="163" t="s">
        <v>336</v>
      </c>
      <c r="E492" s="180" t="s">
        <v>1</v>
      </c>
      <c r="F492" s="181" t="s">
        <v>1793</v>
      </c>
      <c r="H492" s="182">
        <v>137</v>
      </c>
      <c r="I492" s="183"/>
      <c r="L492" s="179"/>
      <c r="M492" s="184"/>
      <c r="N492" s="185"/>
      <c r="O492" s="185"/>
      <c r="P492" s="185"/>
      <c r="Q492" s="185"/>
      <c r="R492" s="185"/>
      <c r="S492" s="185"/>
      <c r="T492" s="186"/>
      <c r="AT492" s="180" t="s">
        <v>336</v>
      </c>
      <c r="AU492" s="180" t="s">
        <v>213</v>
      </c>
      <c r="AV492" s="14" t="s">
        <v>90</v>
      </c>
      <c r="AW492" s="14" t="s">
        <v>36</v>
      </c>
      <c r="AX492" s="14" t="s">
        <v>81</v>
      </c>
      <c r="AY492" s="180" t="s">
        <v>199</v>
      </c>
    </row>
    <row r="493" spans="1:65" s="13" customFormat="1" ht="10.199999999999999">
      <c r="B493" s="172"/>
      <c r="D493" s="163" t="s">
        <v>336</v>
      </c>
      <c r="E493" s="173" t="s">
        <v>1</v>
      </c>
      <c r="F493" s="174" t="s">
        <v>1794</v>
      </c>
      <c r="H493" s="173" t="s">
        <v>1</v>
      </c>
      <c r="I493" s="175"/>
      <c r="L493" s="172"/>
      <c r="M493" s="176"/>
      <c r="N493" s="177"/>
      <c r="O493" s="177"/>
      <c r="P493" s="177"/>
      <c r="Q493" s="177"/>
      <c r="R493" s="177"/>
      <c r="S493" s="177"/>
      <c r="T493" s="178"/>
      <c r="AT493" s="173" t="s">
        <v>336</v>
      </c>
      <c r="AU493" s="173" t="s">
        <v>213</v>
      </c>
      <c r="AV493" s="13" t="s">
        <v>88</v>
      </c>
      <c r="AW493" s="13" t="s">
        <v>36</v>
      </c>
      <c r="AX493" s="13" t="s">
        <v>81</v>
      </c>
      <c r="AY493" s="173" t="s">
        <v>199</v>
      </c>
    </row>
    <row r="494" spans="1:65" s="14" customFormat="1" ht="10.199999999999999">
      <c r="B494" s="179"/>
      <c r="D494" s="163" t="s">
        <v>336</v>
      </c>
      <c r="E494" s="180" t="s">
        <v>1</v>
      </c>
      <c r="F494" s="181" t="s">
        <v>1795</v>
      </c>
      <c r="H494" s="182">
        <v>175</v>
      </c>
      <c r="I494" s="183"/>
      <c r="L494" s="179"/>
      <c r="M494" s="184"/>
      <c r="N494" s="185"/>
      <c r="O494" s="185"/>
      <c r="P494" s="185"/>
      <c r="Q494" s="185"/>
      <c r="R494" s="185"/>
      <c r="S494" s="185"/>
      <c r="T494" s="186"/>
      <c r="AT494" s="180" t="s">
        <v>336</v>
      </c>
      <c r="AU494" s="180" t="s">
        <v>213</v>
      </c>
      <c r="AV494" s="14" t="s">
        <v>90</v>
      </c>
      <c r="AW494" s="14" t="s">
        <v>36</v>
      </c>
      <c r="AX494" s="14" t="s">
        <v>81</v>
      </c>
      <c r="AY494" s="180" t="s">
        <v>199</v>
      </c>
    </row>
    <row r="495" spans="1:65" s="13" customFormat="1" ht="10.199999999999999">
      <c r="B495" s="172"/>
      <c r="D495" s="163" t="s">
        <v>336</v>
      </c>
      <c r="E495" s="173" t="s">
        <v>1</v>
      </c>
      <c r="F495" s="174" t="s">
        <v>1804</v>
      </c>
      <c r="H495" s="173" t="s">
        <v>1</v>
      </c>
      <c r="I495" s="175"/>
      <c r="L495" s="172"/>
      <c r="M495" s="176"/>
      <c r="N495" s="177"/>
      <c r="O495" s="177"/>
      <c r="P495" s="177"/>
      <c r="Q495" s="177"/>
      <c r="R495" s="177"/>
      <c r="S495" s="177"/>
      <c r="T495" s="178"/>
      <c r="AT495" s="173" t="s">
        <v>336</v>
      </c>
      <c r="AU495" s="173" t="s">
        <v>213</v>
      </c>
      <c r="AV495" s="13" t="s">
        <v>88</v>
      </c>
      <c r="AW495" s="13" t="s">
        <v>36</v>
      </c>
      <c r="AX495" s="13" t="s">
        <v>81</v>
      </c>
      <c r="AY495" s="173" t="s">
        <v>199</v>
      </c>
    </row>
    <row r="496" spans="1:65" s="14" customFormat="1" ht="10.199999999999999">
      <c r="B496" s="179"/>
      <c r="D496" s="163" t="s">
        <v>336</v>
      </c>
      <c r="E496" s="180" t="s">
        <v>1</v>
      </c>
      <c r="F496" s="181" t="s">
        <v>1197</v>
      </c>
      <c r="H496" s="182">
        <v>92</v>
      </c>
      <c r="I496" s="183"/>
      <c r="L496" s="179"/>
      <c r="M496" s="184"/>
      <c r="N496" s="185"/>
      <c r="O496" s="185"/>
      <c r="P496" s="185"/>
      <c r="Q496" s="185"/>
      <c r="R496" s="185"/>
      <c r="S496" s="185"/>
      <c r="T496" s="186"/>
      <c r="AT496" s="180" t="s">
        <v>336</v>
      </c>
      <c r="AU496" s="180" t="s">
        <v>213</v>
      </c>
      <c r="AV496" s="14" t="s">
        <v>90</v>
      </c>
      <c r="AW496" s="14" t="s">
        <v>36</v>
      </c>
      <c r="AX496" s="14" t="s">
        <v>81</v>
      </c>
      <c r="AY496" s="180" t="s">
        <v>199</v>
      </c>
    </row>
    <row r="497" spans="1:65" s="13" customFormat="1" ht="10.199999999999999">
      <c r="B497" s="172"/>
      <c r="D497" s="163" t="s">
        <v>336</v>
      </c>
      <c r="E497" s="173" t="s">
        <v>1</v>
      </c>
      <c r="F497" s="174" t="s">
        <v>1520</v>
      </c>
      <c r="H497" s="173" t="s">
        <v>1</v>
      </c>
      <c r="I497" s="175"/>
      <c r="L497" s="172"/>
      <c r="M497" s="176"/>
      <c r="N497" s="177"/>
      <c r="O497" s="177"/>
      <c r="P497" s="177"/>
      <c r="Q497" s="177"/>
      <c r="R497" s="177"/>
      <c r="S497" s="177"/>
      <c r="T497" s="178"/>
      <c r="AT497" s="173" t="s">
        <v>336</v>
      </c>
      <c r="AU497" s="173" t="s">
        <v>213</v>
      </c>
      <c r="AV497" s="13" t="s">
        <v>88</v>
      </c>
      <c r="AW497" s="13" t="s">
        <v>36</v>
      </c>
      <c r="AX497" s="13" t="s">
        <v>81</v>
      </c>
      <c r="AY497" s="173" t="s">
        <v>199</v>
      </c>
    </row>
    <row r="498" spans="1:65" s="14" customFormat="1" ht="10.199999999999999">
      <c r="B498" s="179"/>
      <c r="D498" s="163" t="s">
        <v>336</v>
      </c>
      <c r="E498" s="180" t="s">
        <v>1</v>
      </c>
      <c r="F498" s="181" t="s">
        <v>695</v>
      </c>
      <c r="H498" s="182">
        <v>138</v>
      </c>
      <c r="I498" s="183"/>
      <c r="L498" s="179"/>
      <c r="M498" s="184"/>
      <c r="N498" s="185"/>
      <c r="O498" s="185"/>
      <c r="P498" s="185"/>
      <c r="Q498" s="185"/>
      <c r="R498" s="185"/>
      <c r="S498" s="185"/>
      <c r="T498" s="186"/>
      <c r="AT498" s="180" t="s">
        <v>336</v>
      </c>
      <c r="AU498" s="180" t="s">
        <v>213</v>
      </c>
      <c r="AV498" s="14" t="s">
        <v>90</v>
      </c>
      <c r="AW498" s="14" t="s">
        <v>36</v>
      </c>
      <c r="AX498" s="14" t="s">
        <v>81</v>
      </c>
      <c r="AY498" s="180" t="s">
        <v>199</v>
      </c>
    </row>
    <row r="499" spans="1:65" s="15" customFormat="1" ht="10.199999999999999">
      <c r="B499" s="187"/>
      <c r="D499" s="163" t="s">
        <v>336</v>
      </c>
      <c r="E499" s="188" t="s">
        <v>1</v>
      </c>
      <c r="F499" s="189" t="s">
        <v>339</v>
      </c>
      <c r="H499" s="190">
        <v>1160</v>
      </c>
      <c r="I499" s="191"/>
      <c r="L499" s="187"/>
      <c r="M499" s="192"/>
      <c r="N499" s="193"/>
      <c r="O499" s="193"/>
      <c r="P499" s="193"/>
      <c r="Q499" s="193"/>
      <c r="R499" s="193"/>
      <c r="S499" s="193"/>
      <c r="T499" s="194"/>
      <c r="AT499" s="188" t="s">
        <v>336</v>
      </c>
      <c r="AU499" s="188" t="s">
        <v>213</v>
      </c>
      <c r="AV499" s="15" t="s">
        <v>198</v>
      </c>
      <c r="AW499" s="15" t="s">
        <v>36</v>
      </c>
      <c r="AX499" s="15" t="s">
        <v>88</v>
      </c>
      <c r="AY499" s="188" t="s">
        <v>199</v>
      </c>
    </row>
    <row r="500" spans="1:65" s="2" customFormat="1" ht="24.15" customHeight="1">
      <c r="A500" s="33"/>
      <c r="B500" s="149"/>
      <c r="C500" s="150" t="s">
        <v>745</v>
      </c>
      <c r="D500" s="150" t="s">
        <v>202</v>
      </c>
      <c r="E500" s="151" t="s">
        <v>1805</v>
      </c>
      <c r="F500" s="152" t="s">
        <v>1806</v>
      </c>
      <c r="G500" s="153" t="s">
        <v>332</v>
      </c>
      <c r="H500" s="154">
        <v>230</v>
      </c>
      <c r="I500" s="155"/>
      <c r="J500" s="156">
        <f>ROUND(I500*H500,2)</f>
        <v>0</v>
      </c>
      <c r="K500" s="152" t="s">
        <v>333</v>
      </c>
      <c r="L500" s="34"/>
      <c r="M500" s="157" t="s">
        <v>1</v>
      </c>
      <c r="N500" s="158" t="s">
        <v>46</v>
      </c>
      <c r="O500" s="59"/>
      <c r="P500" s="159">
        <f>O500*H500</f>
        <v>0</v>
      </c>
      <c r="Q500" s="159">
        <v>2.7300000000000001E-2</v>
      </c>
      <c r="R500" s="159">
        <f>Q500*H500</f>
        <v>6.2789999999999999</v>
      </c>
      <c r="S500" s="159">
        <v>0</v>
      </c>
      <c r="T500" s="160">
        <f>S500*H500</f>
        <v>0</v>
      </c>
      <c r="U500" s="33"/>
      <c r="V500" s="33"/>
      <c r="W500" s="33"/>
      <c r="X500" s="33"/>
      <c r="Y500" s="33"/>
      <c r="Z500" s="33"/>
      <c r="AA500" s="33"/>
      <c r="AB500" s="33"/>
      <c r="AC500" s="33"/>
      <c r="AD500" s="33"/>
      <c r="AE500" s="33"/>
      <c r="AR500" s="161" t="s">
        <v>198</v>
      </c>
      <c r="AT500" s="161" t="s">
        <v>202</v>
      </c>
      <c r="AU500" s="161" t="s">
        <v>213</v>
      </c>
      <c r="AY500" s="18" t="s">
        <v>199</v>
      </c>
      <c r="BE500" s="162">
        <f>IF(N500="základní",J500,0)</f>
        <v>0</v>
      </c>
      <c r="BF500" s="162">
        <f>IF(N500="snížená",J500,0)</f>
        <v>0</v>
      </c>
      <c r="BG500" s="162">
        <f>IF(N500="zákl. přenesená",J500,0)</f>
        <v>0</v>
      </c>
      <c r="BH500" s="162">
        <f>IF(N500="sníž. přenesená",J500,0)</f>
        <v>0</v>
      </c>
      <c r="BI500" s="162">
        <f>IF(N500="nulová",J500,0)</f>
        <v>0</v>
      </c>
      <c r="BJ500" s="18" t="s">
        <v>88</v>
      </c>
      <c r="BK500" s="162">
        <f>ROUND(I500*H500,2)</f>
        <v>0</v>
      </c>
      <c r="BL500" s="18" t="s">
        <v>198</v>
      </c>
      <c r="BM500" s="161" t="s">
        <v>1807</v>
      </c>
    </row>
    <row r="501" spans="1:65" s="2" customFormat="1" ht="19.2">
      <c r="A501" s="33"/>
      <c r="B501" s="34"/>
      <c r="C501" s="33"/>
      <c r="D501" s="163" t="s">
        <v>207</v>
      </c>
      <c r="E501" s="33"/>
      <c r="F501" s="164" t="s">
        <v>1808</v>
      </c>
      <c r="G501" s="33"/>
      <c r="H501" s="33"/>
      <c r="I501" s="165"/>
      <c r="J501" s="33"/>
      <c r="K501" s="33"/>
      <c r="L501" s="34"/>
      <c r="M501" s="166"/>
      <c r="N501" s="167"/>
      <c r="O501" s="59"/>
      <c r="P501" s="59"/>
      <c r="Q501" s="59"/>
      <c r="R501" s="59"/>
      <c r="S501" s="59"/>
      <c r="T501" s="60"/>
      <c r="U501" s="33"/>
      <c r="V501" s="33"/>
      <c r="W501" s="33"/>
      <c r="X501" s="33"/>
      <c r="Y501" s="33"/>
      <c r="Z501" s="33"/>
      <c r="AA501" s="33"/>
      <c r="AB501" s="33"/>
      <c r="AC501" s="33"/>
      <c r="AD501" s="33"/>
      <c r="AE501" s="33"/>
      <c r="AT501" s="18" t="s">
        <v>207</v>
      </c>
      <c r="AU501" s="18" t="s">
        <v>213</v>
      </c>
    </row>
    <row r="502" spans="1:65" s="13" customFormat="1" ht="10.199999999999999">
      <c r="B502" s="172"/>
      <c r="D502" s="163" t="s">
        <v>336</v>
      </c>
      <c r="E502" s="173" t="s">
        <v>1</v>
      </c>
      <c r="F502" s="174" t="s">
        <v>1804</v>
      </c>
      <c r="H502" s="173" t="s">
        <v>1</v>
      </c>
      <c r="I502" s="175"/>
      <c r="L502" s="172"/>
      <c r="M502" s="176"/>
      <c r="N502" s="177"/>
      <c r="O502" s="177"/>
      <c r="P502" s="177"/>
      <c r="Q502" s="177"/>
      <c r="R502" s="177"/>
      <c r="S502" s="177"/>
      <c r="T502" s="178"/>
      <c r="AT502" s="173" t="s">
        <v>336</v>
      </c>
      <c r="AU502" s="173" t="s">
        <v>213</v>
      </c>
      <c r="AV502" s="13" t="s">
        <v>88</v>
      </c>
      <c r="AW502" s="13" t="s">
        <v>36</v>
      </c>
      <c r="AX502" s="13" t="s">
        <v>81</v>
      </c>
      <c r="AY502" s="173" t="s">
        <v>199</v>
      </c>
    </row>
    <row r="503" spans="1:65" s="14" customFormat="1" ht="10.199999999999999">
      <c r="B503" s="179"/>
      <c r="D503" s="163" t="s">
        <v>336</v>
      </c>
      <c r="E503" s="180" t="s">
        <v>1</v>
      </c>
      <c r="F503" s="181" t="s">
        <v>1197</v>
      </c>
      <c r="H503" s="182">
        <v>92</v>
      </c>
      <c r="I503" s="183"/>
      <c r="L503" s="179"/>
      <c r="M503" s="184"/>
      <c r="N503" s="185"/>
      <c r="O503" s="185"/>
      <c r="P503" s="185"/>
      <c r="Q503" s="185"/>
      <c r="R503" s="185"/>
      <c r="S503" s="185"/>
      <c r="T503" s="186"/>
      <c r="AT503" s="180" t="s">
        <v>336</v>
      </c>
      <c r="AU503" s="180" t="s">
        <v>213</v>
      </c>
      <c r="AV503" s="14" t="s">
        <v>90</v>
      </c>
      <c r="AW503" s="14" t="s">
        <v>36</v>
      </c>
      <c r="AX503" s="14" t="s">
        <v>81</v>
      </c>
      <c r="AY503" s="180" t="s">
        <v>199</v>
      </c>
    </row>
    <row r="504" spans="1:65" s="13" customFormat="1" ht="10.199999999999999">
      <c r="B504" s="172"/>
      <c r="D504" s="163" t="s">
        <v>336</v>
      </c>
      <c r="E504" s="173" t="s">
        <v>1</v>
      </c>
      <c r="F504" s="174" t="s">
        <v>1520</v>
      </c>
      <c r="H504" s="173" t="s">
        <v>1</v>
      </c>
      <c r="I504" s="175"/>
      <c r="L504" s="172"/>
      <c r="M504" s="176"/>
      <c r="N504" s="177"/>
      <c r="O504" s="177"/>
      <c r="P504" s="177"/>
      <c r="Q504" s="177"/>
      <c r="R504" s="177"/>
      <c r="S504" s="177"/>
      <c r="T504" s="178"/>
      <c r="AT504" s="173" t="s">
        <v>336</v>
      </c>
      <c r="AU504" s="173" t="s">
        <v>213</v>
      </c>
      <c r="AV504" s="13" t="s">
        <v>88</v>
      </c>
      <c r="AW504" s="13" t="s">
        <v>36</v>
      </c>
      <c r="AX504" s="13" t="s">
        <v>81</v>
      </c>
      <c r="AY504" s="173" t="s">
        <v>199</v>
      </c>
    </row>
    <row r="505" spans="1:65" s="14" customFormat="1" ht="10.199999999999999">
      <c r="B505" s="179"/>
      <c r="D505" s="163" t="s">
        <v>336</v>
      </c>
      <c r="E505" s="180" t="s">
        <v>1</v>
      </c>
      <c r="F505" s="181" t="s">
        <v>695</v>
      </c>
      <c r="H505" s="182">
        <v>138</v>
      </c>
      <c r="I505" s="183"/>
      <c r="L505" s="179"/>
      <c r="M505" s="184"/>
      <c r="N505" s="185"/>
      <c r="O505" s="185"/>
      <c r="P505" s="185"/>
      <c r="Q505" s="185"/>
      <c r="R505" s="185"/>
      <c r="S505" s="185"/>
      <c r="T505" s="186"/>
      <c r="AT505" s="180" t="s">
        <v>336</v>
      </c>
      <c r="AU505" s="180" t="s">
        <v>213</v>
      </c>
      <c r="AV505" s="14" t="s">
        <v>90</v>
      </c>
      <c r="AW505" s="14" t="s">
        <v>36</v>
      </c>
      <c r="AX505" s="14" t="s">
        <v>81</v>
      </c>
      <c r="AY505" s="180" t="s">
        <v>199</v>
      </c>
    </row>
    <row r="506" spans="1:65" s="15" customFormat="1" ht="10.199999999999999">
      <c r="B506" s="187"/>
      <c r="D506" s="163" t="s">
        <v>336</v>
      </c>
      <c r="E506" s="188" t="s">
        <v>1</v>
      </c>
      <c r="F506" s="189" t="s">
        <v>339</v>
      </c>
      <c r="H506" s="190">
        <v>230</v>
      </c>
      <c r="I506" s="191"/>
      <c r="L506" s="187"/>
      <c r="M506" s="192"/>
      <c r="N506" s="193"/>
      <c r="O506" s="193"/>
      <c r="P506" s="193"/>
      <c r="Q506" s="193"/>
      <c r="R506" s="193"/>
      <c r="S506" s="193"/>
      <c r="T506" s="194"/>
      <c r="AT506" s="188" t="s">
        <v>336</v>
      </c>
      <c r="AU506" s="188" t="s">
        <v>213</v>
      </c>
      <c r="AV506" s="15" t="s">
        <v>198</v>
      </c>
      <c r="AW506" s="15" t="s">
        <v>36</v>
      </c>
      <c r="AX506" s="15" t="s">
        <v>88</v>
      </c>
      <c r="AY506" s="188" t="s">
        <v>199</v>
      </c>
    </row>
    <row r="507" spans="1:65" s="2" customFormat="1" ht="24.15" customHeight="1">
      <c r="A507" s="33"/>
      <c r="B507" s="149"/>
      <c r="C507" s="150" t="s">
        <v>753</v>
      </c>
      <c r="D507" s="150" t="s">
        <v>202</v>
      </c>
      <c r="E507" s="151" t="s">
        <v>1809</v>
      </c>
      <c r="F507" s="152" t="s">
        <v>1810</v>
      </c>
      <c r="G507" s="153" t="s">
        <v>332</v>
      </c>
      <c r="H507" s="154">
        <v>920</v>
      </c>
      <c r="I507" s="155"/>
      <c r="J507" s="156">
        <f>ROUND(I507*H507,2)</f>
        <v>0</v>
      </c>
      <c r="K507" s="152" t="s">
        <v>333</v>
      </c>
      <c r="L507" s="34"/>
      <c r="M507" s="157" t="s">
        <v>1</v>
      </c>
      <c r="N507" s="158" t="s">
        <v>46</v>
      </c>
      <c r="O507" s="59"/>
      <c r="P507" s="159">
        <f>O507*H507</f>
        <v>0</v>
      </c>
      <c r="Q507" s="159">
        <v>1.0500000000000001E-2</v>
      </c>
      <c r="R507" s="159">
        <f>Q507*H507</f>
        <v>9.66</v>
      </c>
      <c r="S507" s="159">
        <v>0</v>
      </c>
      <c r="T507" s="160">
        <f>S507*H507</f>
        <v>0</v>
      </c>
      <c r="U507" s="33"/>
      <c r="V507" s="33"/>
      <c r="W507" s="33"/>
      <c r="X507" s="33"/>
      <c r="Y507" s="33"/>
      <c r="Z507" s="33"/>
      <c r="AA507" s="33"/>
      <c r="AB507" s="33"/>
      <c r="AC507" s="33"/>
      <c r="AD507" s="33"/>
      <c r="AE507" s="33"/>
      <c r="AR507" s="161" t="s">
        <v>198</v>
      </c>
      <c r="AT507" s="161" t="s">
        <v>202</v>
      </c>
      <c r="AU507" s="161" t="s">
        <v>213</v>
      </c>
      <c r="AY507" s="18" t="s">
        <v>199</v>
      </c>
      <c r="BE507" s="162">
        <f>IF(N507="základní",J507,0)</f>
        <v>0</v>
      </c>
      <c r="BF507" s="162">
        <f>IF(N507="snížená",J507,0)</f>
        <v>0</v>
      </c>
      <c r="BG507" s="162">
        <f>IF(N507="zákl. přenesená",J507,0)</f>
        <v>0</v>
      </c>
      <c r="BH507" s="162">
        <f>IF(N507="sníž. přenesená",J507,0)</f>
        <v>0</v>
      </c>
      <c r="BI507" s="162">
        <f>IF(N507="nulová",J507,0)</f>
        <v>0</v>
      </c>
      <c r="BJ507" s="18" t="s">
        <v>88</v>
      </c>
      <c r="BK507" s="162">
        <f>ROUND(I507*H507,2)</f>
        <v>0</v>
      </c>
      <c r="BL507" s="18" t="s">
        <v>198</v>
      </c>
      <c r="BM507" s="161" t="s">
        <v>1811</v>
      </c>
    </row>
    <row r="508" spans="1:65" s="2" customFormat="1" ht="38.4">
      <c r="A508" s="33"/>
      <c r="B508" s="34"/>
      <c r="C508" s="33"/>
      <c r="D508" s="163" t="s">
        <v>207</v>
      </c>
      <c r="E508" s="33"/>
      <c r="F508" s="164" t="s">
        <v>1812</v>
      </c>
      <c r="G508" s="33"/>
      <c r="H508" s="33"/>
      <c r="I508" s="165"/>
      <c r="J508" s="33"/>
      <c r="K508" s="33"/>
      <c r="L508" s="34"/>
      <c r="M508" s="166"/>
      <c r="N508" s="167"/>
      <c r="O508" s="59"/>
      <c r="P508" s="59"/>
      <c r="Q508" s="59"/>
      <c r="R508" s="59"/>
      <c r="S508" s="59"/>
      <c r="T508" s="60"/>
      <c r="U508" s="33"/>
      <c r="V508" s="33"/>
      <c r="W508" s="33"/>
      <c r="X508" s="33"/>
      <c r="Y508" s="33"/>
      <c r="Z508" s="33"/>
      <c r="AA508" s="33"/>
      <c r="AB508" s="33"/>
      <c r="AC508" s="33"/>
      <c r="AD508" s="33"/>
      <c r="AE508" s="33"/>
      <c r="AT508" s="18" t="s">
        <v>207</v>
      </c>
      <c r="AU508" s="18" t="s">
        <v>213</v>
      </c>
    </row>
    <row r="509" spans="1:65" s="14" customFormat="1" ht="10.199999999999999">
      <c r="B509" s="179"/>
      <c r="D509" s="163" t="s">
        <v>336</v>
      </c>
      <c r="E509" s="180" t="s">
        <v>1</v>
      </c>
      <c r="F509" s="181" t="s">
        <v>1813</v>
      </c>
      <c r="H509" s="182">
        <v>920</v>
      </c>
      <c r="I509" s="183"/>
      <c r="L509" s="179"/>
      <c r="M509" s="184"/>
      <c r="N509" s="185"/>
      <c r="O509" s="185"/>
      <c r="P509" s="185"/>
      <c r="Q509" s="185"/>
      <c r="R509" s="185"/>
      <c r="S509" s="185"/>
      <c r="T509" s="186"/>
      <c r="AT509" s="180" t="s">
        <v>336</v>
      </c>
      <c r="AU509" s="180" t="s">
        <v>213</v>
      </c>
      <c r="AV509" s="14" t="s">
        <v>90</v>
      </c>
      <c r="AW509" s="14" t="s">
        <v>36</v>
      </c>
      <c r="AX509" s="14" t="s">
        <v>81</v>
      </c>
      <c r="AY509" s="180" t="s">
        <v>199</v>
      </c>
    </row>
    <row r="510" spans="1:65" s="15" customFormat="1" ht="10.199999999999999">
      <c r="B510" s="187"/>
      <c r="D510" s="163" t="s">
        <v>336</v>
      </c>
      <c r="E510" s="188" t="s">
        <v>1</v>
      </c>
      <c r="F510" s="189" t="s">
        <v>339</v>
      </c>
      <c r="H510" s="190">
        <v>920</v>
      </c>
      <c r="I510" s="191"/>
      <c r="L510" s="187"/>
      <c r="M510" s="192"/>
      <c r="N510" s="193"/>
      <c r="O510" s="193"/>
      <c r="P510" s="193"/>
      <c r="Q510" s="193"/>
      <c r="R510" s="193"/>
      <c r="S510" s="193"/>
      <c r="T510" s="194"/>
      <c r="AT510" s="188" t="s">
        <v>336</v>
      </c>
      <c r="AU510" s="188" t="s">
        <v>213</v>
      </c>
      <c r="AV510" s="15" t="s">
        <v>198</v>
      </c>
      <c r="AW510" s="15" t="s">
        <v>36</v>
      </c>
      <c r="AX510" s="15" t="s">
        <v>88</v>
      </c>
      <c r="AY510" s="188" t="s">
        <v>199</v>
      </c>
    </row>
    <row r="511" spans="1:65" s="2" customFormat="1" ht="21.75" customHeight="1">
      <c r="A511" s="33"/>
      <c r="B511" s="149"/>
      <c r="C511" s="150" t="s">
        <v>762</v>
      </c>
      <c r="D511" s="150" t="s">
        <v>202</v>
      </c>
      <c r="E511" s="151" t="s">
        <v>1814</v>
      </c>
      <c r="F511" s="152" t="s">
        <v>1815</v>
      </c>
      <c r="G511" s="153" t="s">
        <v>332</v>
      </c>
      <c r="H511" s="154">
        <v>230</v>
      </c>
      <c r="I511" s="155"/>
      <c r="J511" s="156">
        <f>ROUND(I511*H511,2)</f>
        <v>0</v>
      </c>
      <c r="K511" s="152" t="s">
        <v>333</v>
      </c>
      <c r="L511" s="34"/>
      <c r="M511" s="157" t="s">
        <v>1</v>
      </c>
      <c r="N511" s="158" t="s">
        <v>46</v>
      </c>
      <c r="O511" s="59"/>
      <c r="P511" s="159">
        <f>O511*H511</f>
        <v>0</v>
      </c>
      <c r="Q511" s="159">
        <v>5.4599999999999996E-3</v>
      </c>
      <c r="R511" s="159">
        <f>Q511*H511</f>
        <v>1.2557999999999998</v>
      </c>
      <c r="S511" s="159">
        <v>0</v>
      </c>
      <c r="T511" s="160">
        <f>S511*H511</f>
        <v>0</v>
      </c>
      <c r="U511" s="33"/>
      <c r="V511" s="33"/>
      <c r="W511" s="33"/>
      <c r="X511" s="33"/>
      <c r="Y511" s="33"/>
      <c r="Z511" s="33"/>
      <c r="AA511" s="33"/>
      <c r="AB511" s="33"/>
      <c r="AC511" s="33"/>
      <c r="AD511" s="33"/>
      <c r="AE511" s="33"/>
      <c r="AR511" s="161" t="s">
        <v>198</v>
      </c>
      <c r="AT511" s="161" t="s">
        <v>202</v>
      </c>
      <c r="AU511" s="161" t="s">
        <v>213</v>
      </c>
      <c r="AY511" s="18" t="s">
        <v>199</v>
      </c>
      <c r="BE511" s="162">
        <f>IF(N511="základní",J511,0)</f>
        <v>0</v>
      </c>
      <c r="BF511" s="162">
        <f>IF(N511="snížená",J511,0)</f>
        <v>0</v>
      </c>
      <c r="BG511" s="162">
        <f>IF(N511="zákl. přenesená",J511,0)</f>
        <v>0</v>
      </c>
      <c r="BH511" s="162">
        <f>IF(N511="sníž. přenesená",J511,0)</f>
        <v>0</v>
      </c>
      <c r="BI511" s="162">
        <f>IF(N511="nulová",J511,0)</f>
        <v>0</v>
      </c>
      <c r="BJ511" s="18" t="s">
        <v>88</v>
      </c>
      <c r="BK511" s="162">
        <f>ROUND(I511*H511,2)</f>
        <v>0</v>
      </c>
      <c r="BL511" s="18" t="s">
        <v>198</v>
      </c>
      <c r="BM511" s="161" t="s">
        <v>1816</v>
      </c>
    </row>
    <row r="512" spans="1:65" s="2" customFormat="1" ht="19.2">
      <c r="A512" s="33"/>
      <c r="B512" s="34"/>
      <c r="C512" s="33"/>
      <c r="D512" s="163" t="s">
        <v>207</v>
      </c>
      <c r="E512" s="33"/>
      <c r="F512" s="164" t="s">
        <v>1817</v>
      </c>
      <c r="G512" s="33"/>
      <c r="H512" s="33"/>
      <c r="I512" s="165"/>
      <c r="J512" s="33"/>
      <c r="K512" s="33"/>
      <c r="L512" s="34"/>
      <c r="M512" s="166"/>
      <c r="N512" s="167"/>
      <c r="O512" s="59"/>
      <c r="P512" s="59"/>
      <c r="Q512" s="59"/>
      <c r="R512" s="59"/>
      <c r="S512" s="59"/>
      <c r="T512" s="60"/>
      <c r="U512" s="33"/>
      <c r="V512" s="33"/>
      <c r="W512" s="33"/>
      <c r="X512" s="33"/>
      <c r="Y512" s="33"/>
      <c r="Z512" s="33"/>
      <c r="AA512" s="33"/>
      <c r="AB512" s="33"/>
      <c r="AC512" s="33"/>
      <c r="AD512" s="33"/>
      <c r="AE512" s="33"/>
      <c r="AT512" s="18" t="s">
        <v>207</v>
      </c>
      <c r="AU512" s="18" t="s">
        <v>213</v>
      </c>
    </row>
    <row r="513" spans="1:65" s="13" customFormat="1" ht="10.199999999999999">
      <c r="B513" s="172"/>
      <c r="D513" s="163" t="s">
        <v>336</v>
      </c>
      <c r="E513" s="173" t="s">
        <v>1</v>
      </c>
      <c r="F513" s="174" t="s">
        <v>1804</v>
      </c>
      <c r="H513" s="173" t="s">
        <v>1</v>
      </c>
      <c r="I513" s="175"/>
      <c r="L513" s="172"/>
      <c r="M513" s="176"/>
      <c r="N513" s="177"/>
      <c r="O513" s="177"/>
      <c r="P513" s="177"/>
      <c r="Q513" s="177"/>
      <c r="R513" s="177"/>
      <c r="S513" s="177"/>
      <c r="T513" s="178"/>
      <c r="AT513" s="173" t="s">
        <v>336</v>
      </c>
      <c r="AU513" s="173" t="s">
        <v>213</v>
      </c>
      <c r="AV513" s="13" t="s">
        <v>88</v>
      </c>
      <c r="AW513" s="13" t="s">
        <v>36</v>
      </c>
      <c r="AX513" s="13" t="s">
        <v>81</v>
      </c>
      <c r="AY513" s="173" t="s">
        <v>199</v>
      </c>
    </row>
    <row r="514" spans="1:65" s="14" customFormat="1" ht="10.199999999999999">
      <c r="B514" s="179"/>
      <c r="D514" s="163" t="s">
        <v>336</v>
      </c>
      <c r="E514" s="180" t="s">
        <v>1</v>
      </c>
      <c r="F514" s="181" t="s">
        <v>1197</v>
      </c>
      <c r="H514" s="182">
        <v>92</v>
      </c>
      <c r="I514" s="183"/>
      <c r="L514" s="179"/>
      <c r="M514" s="184"/>
      <c r="N514" s="185"/>
      <c r="O514" s="185"/>
      <c r="P514" s="185"/>
      <c r="Q514" s="185"/>
      <c r="R514" s="185"/>
      <c r="S514" s="185"/>
      <c r="T514" s="186"/>
      <c r="AT514" s="180" t="s">
        <v>336</v>
      </c>
      <c r="AU514" s="180" t="s">
        <v>213</v>
      </c>
      <c r="AV514" s="14" t="s">
        <v>90</v>
      </c>
      <c r="AW514" s="14" t="s">
        <v>36</v>
      </c>
      <c r="AX514" s="14" t="s">
        <v>81</v>
      </c>
      <c r="AY514" s="180" t="s">
        <v>199</v>
      </c>
    </row>
    <row r="515" spans="1:65" s="13" customFormat="1" ht="10.199999999999999">
      <c r="B515" s="172"/>
      <c r="D515" s="163" t="s">
        <v>336</v>
      </c>
      <c r="E515" s="173" t="s">
        <v>1</v>
      </c>
      <c r="F515" s="174" t="s">
        <v>1520</v>
      </c>
      <c r="H515" s="173" t="s">
        <v>1</v>
      </c>
      <c r="I515" s="175"/>
      <c r="L515" s="172"/>
      <c r="M515" s="176"/>
      <c r="N515" s="177"/>
      <c r="O515" s="177"/>
      <c r="P515" s="177"/>
      <c r="Q515" s="177"/>
      <c r="R515" s="177"/>
      <c r="S515" s="177"/>
      <c r="T515" s="178"/>
      <c r="AT515" s="173" t="s">
        <v>336</v>
      </c>
      <c r="AU515" s="173" t="s">
        <v>213</v>
      </c>
      <c r="AV515" s="13" t="s">
        <v>88</v>
      </c>
      <c r="AW515" s="13" t="s">
        <v>36</v>
      </c>
      <c r="AX515" s="13" t="s">
        <v>81</v>
      </c>
      <c r="AY515" s="173" t="s">
        <v>199</v>
      </c>
    </row>
    <row r="516" spans="1:65" s="14" customFormat="1" ht="10.199999999999999">
      <c r="B516" s="179"/>
      <c r="D516" s="163" t="s">
        <v>336</v>
      </c>
      <c r="E516" s="180" t="s">
        <v>1</v>
      </c>
      <c r="F516" s="181" t="s">
        <v>695</v>
      </c>
      <c r="H516" s="182">
        <v>138</v>
      </c>
      <c r="I516" s="183"/>
      <c r="L516" s="179"/>
      <c r="M516" s="184"/>
      <c r="N516" s="185"/>
      <c r="O516" s="185"/>
      <c r="P516" s="185"/>
      <c r="Q516" s="185"/>
      <c r="R516" s="185"/>
      <c r="S516" s="185"/>
      <c r="T516" s="186"/>
      <c r="AT516" s="180" t="s">
        <v>336</v>
      </c>
      <c r="AU516" s="180" t="s">
        <v>213</v>
      </c>
      <c r="AV516" s="14" t="s">
        <v>90</v>
      </c>
      <c r="AW516" s="14" t="s">
        <v>36</v>
      </c>
      <c r="AX516" s="14" t="s">
        <v>81</v>
      </c>
      <c r="AY516" s="180" t="s">
        <v>199</v>
      </c>
    </row>
    <row r="517" spans="1:65" s="15" customFormat="1" ht="10.199999999999999">
      <c r="B517" s="187"/>
      <c r="D517" s="163" t="s">
        <v>336</v>
      </c>
      <c r="E517" s="188" t="s">
        <v>1</v>
      </c>
      <c r="F517" s="189" t="s">
        <v>339</v>
      </c>
      <c r="H517" s="190">
        <v>230</v>
      </c>
      <c r="I517" s="191"/>
      <c r="L517" s="187"/>
      <c r="M517" s="192"/>
      <c r="N517" s="193"/>
      <c r="O517" s="193"/>
      <c r="P517" s="193"/>
      <c r="Q517" s="193"/>
      <c r="R517" s="193"/>
      <c r="S517" s="193"/>
      <c r="T517" s="194"/>
      <c r="AT517" s="188" t="s">
        <v>336</v>
      </c>
      <c r="AU517" s="188" t="s">
        <v>213</v>
      </c>
      <c r="AV517" s="15" t="s">
        <v>198</v>
      </c>
      <c r="AW517" s="15" t="s">
        <v>36</v>
      </c>
      <c r="AX517" s="15" t="s">
        <v>88</v>
      </c>
      <c r="AY517" s="188" t="s">
        <v>199</v>
      </c>
    </row>
    <row r="518" spans="1:65" s="2" customFormat="1" ht="24.15" customHeight="1">
      <c r="A518" s="33"/>
      <c r="B518" s="149"/>
      <c r="C518" s="150" t="s">
        <v>783</v>
      </c>
      <c r="D518" s="150" t="s">
        <v>202</v>
      </c>
      <c r="E518" s="151" t="s">
        <v>1818</v>
      </c>
      <c r="F518" s="152" t="s">
        <v>1819</v>
      </c>
      <c r="G518" s="153" t="s">
        <v>332</v>
      </c>
      <c r="H518" s="154">
        <v>460</v>
      </c>
      <c r="I518" s="155"/>
      <c r="J518" s="156">
        <f>ROUND(I518*H518,2)</f>
        <v>0</v>
      </c>
      <c r="K518" s="152" t="s">
        <v>333</v>
      </c>
      <c r="L518" s="34"/>
      <c r="M518" s="157" t="s">
        <v>1</v>
      </c>
      <c r="N518" s="158" t="s">
        <v>46</v>
      </c>
      <c r="O518" s="59"/>
      <c r="P518" s="159">
        <f>O518*H518</f>
        <v>0</v>
      </c>
      <c r="Q518" s="159">
        <v>2.0999999999999999E-3</v>
      </c>
      <c r="R518" s="159">
        <f>Q518*H518</f>
        <v>0.96599999999999997</v>
      </c>
      <c r="S518" s="159">
        <v>0</v>
      </c>
      <c r="T518" s="160">
        <f>S518*H518</f>
        <v>0</v>
      </c>
      <c r="U518" s="33"/>
      <c r="V518" s="33"/>
      <c r="W518" s="33"/>
      <c r="X518" s="33"/>
      <c r="Y518" s="33"/>
      <c r="Z518" s="33"/>
      <c r="AA518" s="33"/>
      <c r="AB518" s="33"/>
      <c r="AC518" s="33"/>
      <c r="AD518" s="33"/>
      <c r="AE518" s="33"/>
      <c r="AR518" s="161" t="s">
        <v>198</v>
      </c>
      <c r="AT518" s="161" t="s">
        <v>202</v>
      </c>
      <c r="AU518" s="161" t="s">
        <v>213</v>
      </c>
      <c r="AY518" s="18" t="s">
        <v>199</v>
      </c>
      <c r="BE518" s="162">
        <f>IF(N518="základní",J518,0)</f>
        <v>0</v>
      </c>
      <c r="BF518" s="162">
        <f>IF(N518="snížená",J518,0)</f>
        <v>0</v>
      </c>
      <c r="BG518" s="162">
        <f>IF(N518="zákl. přenesená",J518,0)</f>
        <v>0</v>
      </c>
      <c r="BH518" s="162">
        <f>IF(N518="sníž. přenesená",J518,0)</f>
        <v>0</v>
      </c>
      <c r="BI518" s="162">
        <f>IF(N518="nulová",J518,0)</f>
        <v>0</v>
      </c>
      <c r="BJ518" s="18" t="s">
        <v>88</v>
      </c>
      <c r="BK518" s="162">
        <f>ROUND(I518*H518,2)</f>
        <v>0</v>
      </c>
      <c r="BL518" s="18" t="s">
        <v>198</v>
      </c>
      <c r="BM518" s="161" t="s">
        <v>1820</v>
      </c>
    </row>
    <row r="519" spans="1:65" s="2" customFormat="1" ht="28.8">
      <c r="A519" s="33"/>
      <c r="B519" s="34"/>
      <c r="C519" s="33"/>
      <c r="D519" s="163" t="s">
        <v>207</v>
      </c>
      <c r="E519" s="33"/>
      <c r="F519" s="164" t="s">
        <v>1821</v>
      </c>
      <c r="G519" s="33"/>
      <c r="H519" s="33"/>
      <c r="I519" s="165"/>
      <c r="J519" s="33"/>
      <c r="K519" s="33"/>
      <c r="L519" s="34"/>
      <c r="M519" s="166"/>
      <c r="N519" s="167"/>
      <c r="O519" s="59"/>
      <c r="P519" s="59"/>
      <c r="Q519" s="59"/>
      <c r="R519" s="59"/>
      <c r="S519" s="59"/>
      <c r="T519" s="60"/>
      <c r="U519" s="33"/>
      <c r="V519" s="33"/>
      <c r="W519" s="33"/>
      <c r="X519" s="33"/>
      <c r="Y519" s="33"/>
      <c r="Z519" s="33"/>
      <c r="AA519" s="33"/>
      <c r="AB519" s="33"/>
      <c r="AC519" s="33"/>
      <c r="AD519" s="33"/>
      <c r="AE519" s="33"/>
      <c r="AT519" s="18" t="s">
        <v>207</v>
      </c>
      <c r="AU519" s="18" t="s">
        <v>213</v>
      </c>
    </row>
    <row r="520" spans="1:65" s="14" customFormat="1" ht="10.199999999999999">
      <c r="B520" s="179"/>
      <c r="D520" s="163" t="s">
        <v>336</v>
      </c>
      <c r="E520" s="180" t="s">
        <v>1</v>
      </c>
      <c r="F520" s="181" t="s">
        <v>1822</v>
      </c>
      <c r="H520" s="182">
        <v>460</v>
      </c>
      <c r="I520" s="183"/>
      <c r="L520" s="179"/>
      <c r="M520" s="184"/>
      <c r="N520" s="185"/>
      <c r="O520" s="185"/>
      <c r="P520" s="185"/>
      <c r="Q520" s="185"/>
      <c r="R520" s="185"/>
      <c r="S520" s="185"/>
      <c r="T520" s="186"/>
      <c r="AT520" s="180" t="s">
        <v>336</v>
      </c>
      <c r="AU520" s="180" t="s">
        <v>213</v>
      </c>
      <c r="AV520" s="14" t="s">
        <v>90</v>
      </c>
      <c r="AW520" s="14" t="s">
        <v>36</v>
      </c>
      <c r="AX520" s="14" t="s">
        <v>81</v>
      </c>
      <c r="AY520" s="180" t="s">
        <v>199</v>
      </c>
    </row>
    <row r="521" spans="1:65" s="15" customFormat="1" ht="10.199999999999999">
      <c r="B521" s="187"/>
      <c r="D521" s="163" t="s">
        <v>336</v>
      </c>
      <c r="E521" s="188" t="s">
        <v>1</v>
      </c>
      <c r="F521" s="189" t="s">
        <v>339</v>
      </c>
      <c r="H521" s="190">
        <v>460</v>
      </c>
      <c r="I521" s="191"/>
      <c r="L521" s="187"/>
      <c r="M521" s="192"/>
      <c r="N521" s="193"/>
      <c r="O521" s="193"/>
      <c r="P521" s="193"/>
      <c r="Q521" s="193"/>
      <c r="R521" s="193"/>
      <c r="S521" s="193"/>
      <c r="T521" s="194"/>
      <c r="AT521" s="188" t="s">
        <v>336</v>
      </c>
      <c r="AU521" s="188" t="s">
        <v>213</v>
      </c>
      <c r="AV521" s="15" t="s">
        <v>198</v>
      </c>
      <c r="AW521" s="15" t="s">
        <v>36</v>
      </c>
      <c r="AX521" s="15" t="s">
        <v>88</v>
      </c>
      <c r="AY521" s="188" t="s">
        <v>199</v>
      </c>
    </row>
    <row r="522" spans="1:65" s="2" customFormat="1" ht="24.15" customHeight="1">
      <c r="A522" s="33"/>
      <c r="B522" s="149"/>
      <c r="C522" s="150" t="s">
        <v>791</v>
      </c>
      <c r="D522" s="150" t="s">
        <v>202</v>
      </c>
      <c r="E522" s="151" t="s">
        <v>1823</v>
      </c>
      <c r="F522" s="152" t="s">
        <v>1824</v>
      </c>
      <c r="G522" s="153" t="s">
        <v>332</v>
      </c>
      <c r="H522" s="154">
        <v>92</v>
      </c>
      <c r="I522" s="155"/>
      <c r="J522" s="156">
        <f>ROUND(I522*H522,2)</f>
        <v>0</v>
      </c>
      <c r="K522" s="152" t="s">
        <v>333</v>
      </c>
      <c r="L522" s="34"/>
      <c r="M522" s="157" t="s">
        <v>1</v>
      </c>
      <c r="N522" s="158" t="s">
        <v>46</v>
      </c>
      <c r="O522" s="59"/>
      <c r="P522" s="159">
        <f>O522*H522</f>
        <v>0</v>
      </c>
      <c r="Q522" s="159">
        <v>4.3800000000000002E-3</v>
      </c>
      <c r="R522" s="159">
        <f>Q522*H522</f>
        <v>0.40296000000000004</v>
      </c>
      <c r="S522" s="159">
        <v>0</v>
      </c>
      <c r="T522" s="160">
        <f>S522*H522</f>
        <v>0</v>
      </c>
      <c r="U522" s="33"/>
      <c r="V522" s="33"/>
      <c r="W522" s="33"/>
      <c r="X522" s="33"/>
      <c r="Y522" s="33"/>
      <c r="Z522" s="33"/>
      <c r="AA522" s="33"/>
      <c r="AB522" s="33"/>
      <c r="AC522" s="33"/>
      <c r="AD522" s="33"/>
      <c r="AE522" s="33"/>
      <c r="AR522" s="161" t="s">
        <v>198</v>
      </c>
      <c r="AT522" s="161" t="s">
        <v>202</v>
      </c>
      <c r="AU522" s="161" t="s">
        <v>213</v>
      </c>
      <c r="AY522" s="18" t="s">
        <v>199</v>
      </c>
      <c r="BE522" s="162">
        <f>IF(N522="základní",J522,0)</f>
        <v>0</v>
      </c>
      <c r="BF522" s="162">
        <f>IF(N522="snížená",J522,0)</f>
        <v>0</v>
      </c>
      <c r="BG522" s="162">
        <f>IF(N522="zákl. přenesená",J522,0)</f>
        <v>0</v>
      </c>
      <c r="BH522" s="162">
        <f>IF(N522="sníž. přenesená",J522,0)</f>
        <v>0</v>
      </c>
      <c r="BI522" s="162">
        <f>IF(N522="nulová",J522,0)</f>
        <v>0</v>
      </c>
      <c r="BJ522" s="18" t="s">
        <v>88</v>
      </c>
      <c r="BK522" s="162">
        <f>ROUND(I522*H522,2)</f>
        <v>0</v>
      </c>
      <c r="BL522" s="18" t="s">
        <v>198</v>
      </c>
      <c r="BM522" s="161" t="s">
        <v>1825</v>
      </c>
    </row>
    <row r="523" spans="1:65" s="2" customFormat="1" ht="19.2">
      <c r="A523" s="33"/>
      <c r="B523" s="34"/>
      <c r="C523" s="33"/>
      <c r="D523" s="163" t="s">
        <v>207</v>
      </c>
      <c r="E523" s="33"/>
      <c r="F523" s="164" t="s">
        <v>1826</v>
      </c>
      <c r="G523" s="33"/>
      <c r="H523" s="33"/>
      <c r="I523" s="165"/>
      <c r="J523" s="33"/>
      <c r="K523" s="33"/>
      <c r="L523" s="34"/>
      <c r="M523" s="166"/>
      <c r="N523" s="167"/>
      <c r="O523" s="59"/>
      <c r="P523" s="59"/>
      <c r="Q523" s="59"/>
      <c r="R523" s="59"/>
      <c r="S523" s="59"/>
      <c r="T523" s="60"/>
      <c r="U523" s="33"/>
      <c r="V523" s="33"/>
      <c r="W523" s="33"/>
      <c r="X523" s="33"/>
      <c r="Y523" s="33"/>
      <c r="Z523" s="33"/>
      <c r="AA523" s="33"/>
      <c r="AB523" s="33"/>
      <c r="AC523" s="33"/>
      <c r="AD523" s="33"/>
      <c r="AE523" s="33"/>
      <c r="AT523" s="18" t="s">
        <v>207</v>
      </c>
      <c r="AU523" s="18" t="s">
        <v>213</v>
      </c>
    </row>
    <row r="524" spans="1:65" s="13" customFormat="1" ht="10.199999999999999">
      <c r="B524" s="172"/>
      <c r="D524" s="163" t="s">
        <v>336</v>
      </c>
      <c r="E524" s="173" t="s">
        <v>1</v>
      </c>
      <c r="F524" s="174" t="s">
        <v>1804</v>
      </c>
      <c r="H524" s="173" t="s">
        <v>1</v>
      </c>
      <c r="I524" s="175"/>
      <c r="L524" s="172"/>
      <c r="M524" s="176"/>
      <c r="N524" s="177"/>
      <c r="O524" s="177"/>
      <c r="P524" s="177"/>
      <c r="Q524" s="177"/>
      <c r="R524" s="177"/>
      <c r="S524" s="177"/>
      <c r="T524" s="178"/>
      <c r="AT524" s="173" t="s">
        <v>336</v>
      </c>
      <c r="AU524" s="173" t="s">
        <v>213</v>
      </c>
      <c r="AV524" s="13" t="s">
        <v>88</v>
      </c>
      <c r="AW524" s="13" t="s">
        <v>36</v>
      </c>
      <c r="AX524" s="13" t="s">
        <v>81</v>
      </c>
      <c r="AY524" s="173" t="s">
        <v>199</v>
      </c>
    </row>
    <row r="525" spans="1:65" s="14" customFormat="1" ht="10.199999999999999">
      <c r="B525" s="179"/>
      <c r="D525" s="163" t="s">
        <v>336</v>
      </c>
      <c r="E525" s="180" t="s">
        <v>1</v>
      </c>
      <c r="F525" s="181" t="s">
        <v>1197</v>
      </c>
      <c r="H525" s="182">
        <v>92</v>
      </c>
      <c r="I525" s="183"/>
      <c r="L525" s="179"/>
      <c r="M525" s="184"/>
      <c r="N525" s="185"/>
      <c r="O525" s="185"/>
      <c r="P525" s="185"/>
      <c r="Q525" s="185"/>
      <c r="R525" s="185"/>
      <c r="S525" s="185"/>
      <c r="T525" s="186"/>
      <c r="AT525" s="180" t="s">
        <v>336</v>
      </c>
      <c r="AU525" s="180" t="s">
        <v>213</v>
      </c>
      <c r="AV525" s="14" t="s">
        <v>90</v>
      </c>
      <c r="AW525" s="14" t="s">
        <v>36</v>
      </c>
      <c r="AX525" s="14" t="s">
        <v>81</v>
      </c>
      <c r="AY525" s="180" t="s">
        <v>199</v>
      </c>
    </row>
    <row r="526" spans="1:65" s="15" customFormat="1" ht="10.199999999999999">
      <c r="B526" s="187"/>
      <c r="D526" s="163" t="s">
        <v>336</v>
      </c>
      <c r="E526" s="188" t="s">
        <v>1</v>
      </c>
      <c r="F526" s="189" t="s">
        <v>339</v>
      </c>
      <c r="H526" s="190">
        <v>92</v>
      </c>
      <c r="I526" s="191"/>
      <c r="L526" s="187"/>
      <c r="M526" s="192"/>
      <c r="N526" s="193"/>
      <c r="O526" s="193"/>
      <c r="P526" s="193"/>
      <c r="Q526" s="193"/>
      <c r="R526" s="193"/>
      <c r="S526" s="193"/>
      <c r="T526" s="194"/>
      <c r="AT526" s="188" t="s">
        <v>336</v>
      </c>
      <c r="AU526" s="188" t="s">
        <v>213</v>
      </c>
      <c r="AV526" s="15" t="s">
        <v>198</v>
      </c>
      <c r="AW526" s="15" t="s">
        <v>36</v>
      </c>
      <c r="AX526" s="15" t="s">
        <v>88</v>
      </c>
      <c r="AY526" s="188" t="s">
        <v>199</v>
      </c>
    </row>
    <row r="527" spans="1:65" s="2" customFormat="1" ht="24.15" customHeight="1">
      <c r="A527" s="33"/>
      <c r="B527" s="149"/>
      <c r="C527" s="150" t="s">
        <v>800</v>
      </c>
      <c r="D527" s="150" t="s">
        <v>202</v>
      </c>
      <c r="E527" s="151" t="s">
        <v>1827</v>
      </c>
      <c r="F527" s="152" t="s">
        <v>1828</v>
      </c>
      <c r="G527" s="153" t="s">
        <v>376</v>
      </c>
      <c r="H527" s="154">
        <v>812.35</v>
      </c>
      <c r="I527" s="155"/>
      <c r="J527" s="156">
        <f>ROUND(I527*H527,2)</f>
        <v>0</v>
      </c>
      <c r="K527" s="152" t="s">
        <v>333</v>
      </c>
      <c r="L527" s="34"/>
      <c r="M527" s="157" t="s">
        <v>1</v>
      </c>
      <c r="N527" s="158" t="s">
        <v>46</v>
      </c>
      <c r="O527" s="59"/>
      <c r="P527" s="159">
        <f>O527*H527</f>
        <v>0</v>
      </c>
      <c r="Q527" s="159">
        <v>0</v>
      </c>
      <c r="R527" s="159">
        <f>Q527*H527</f>
        <v>0</v>
      </c>
      <c r="S527" s="159">
        <v>0</v>
      </c>
      <c r="T527" s="160">
        <f>S527*H527</f>
        <v>0</v>
      </c>
      <c r="U527" s="33"/>
      <c r="V527" s="33"/>
      <c r="W527" s="33"/>
      <c r="X527" s="33"/>
      <c r="Y527" s="33"/>
      <c r="Z527" s="33"/>
      <c r="AA527" s="33"/>
      <c r="AB527" s="33"/>
      <c r="AC527" s="33"/>
      <c r="AD527" s="33"/>
      <c r="AE527" s="33"/>
      <c r="AR527" s="161" t="s">
        <v>198</v>
      </c>
      <c r="AT527" s="161" t="s">
        <v>202</v>
      </c>
      <c r="AU527" s="161" t="s">
        <v>213</v>
      </c>
      <c r="AY527" s="18" t="s">
        <v>199</v>
      </c>
      <c r="BE527" s="162">
        <f>IF(N527="základní",J527,0)</f>
        <v>0</v>
      </c>
      <c r="BF527" s="162">
        <f>IF(N527="snížená",J527,0)</f>
        <v>0</v>
      </c>
      <c r="BG527" s="162">
        <f>IF(N527="zákl. přenesená",J527,0)</f>
        <v>0</v>
      </c>
      <c r="BH527" s="162">
        <f>IF(N527="sníž. přenesená",J527,0)</f>
        <v>0</v>
      </c>
      <c r="BI527" s="162">
        <f>IF(N527="nulová",J527,0)</f>
        <v>0</v>
      </c>
      <c r="BJ527" s="18" t="s">
        <v>88</v>
      </c>
      <c r="BK527" s="162">
        <f>ROUND(I527*H527,2)</f>
        <v>0</v>
      </c>
      <c r="BL527" s="18" t="s">
        <v>198</v>
      </c>
      <c r="BM527" s="161" t="s">
        <v>1829</v>
      </c>
    </row>
    <row r="528" spans="1:65" s="2" customFormat="1" ht="28.8">
      <c r="A528" s="33"/>
      <c r="B528" s="34"/>
      <c r="C528" s="33"/>
      <c r="D528" s="163" t="s">
        <v>207</v>
      </c>
      <c r="E528" s="33"/>
      <c r="F528" s="164" t="s">
        <v>1830</v>
      </c>
      <c r="G528" s="33"/>
      <c r="H528" s="33"/>
      <c r="I528" s="165"/>
      <c r="J528" s="33"/>
      <c r="K528" s="33"/>
      <c r="L528" s="34"/>
      <c r="M528" s="166"/>
      <c r="N528" s="167"/>
      <c r="O528" s="59"/>
      <c r="P528" s="59"/>
      <c r="Q528" s="59"/>
      <c r="R528" s="59"/>
      <c r="S528" s="59"/>
      <c r="T528" s="60"/>
      <c r="U528" s="33"/>
      <c r="V528" s="33"/>
      <c r="W528" s="33"/>
      <c r="X528" s="33"/>
      <c r="Y528" s="33"/>
      <c r="Z528" s="33"/>
      <c r="AA528" s="33"/>
      <c r="AB528" s="33"/>
      <c r="AC528" s="33"/>
      <c r="AD528" s="33"/>
      <c r="AE528" s="33"/>
      <c r="AT528" s="18" t="s">
        <v>207</v>
      </c>
      <c r="AU528" s="18" t="s">
        <v>213</v>
      </c>
    </row>
    <row r="529" spans="1:65" s="14" customFormat="1" ht="10.199999999999999">
      <c r="B529" s="179"/>
      <c r="D529" s="163" t="s">
        <v>336</v>
      </c>
      <c r="E529" s="180" t="s">
        <v>1</v>
      </c>
      <c r="F529" s="181" t="s">
        <v>1831</v>
      </c>
      <c r="H529" s="182">
        <v>484.4</v>
      </c>
      <c r="I529" s="183"/>
      <c r="L529" s="179"/>
      <c r="M529" s="184"/>
      <c r="N529" s="185"/>
      <c r="O529" s="185"/>
      <c r="P529" s="185"/>
      <c r="Q529" s="185"/>
      <c r="R529" s="185"/>
      <c r="S529" s="185"/>
      <c r="T529" s="186"/>
      <c r="AT529" s="180" t="s">
        <v>336</v>
      </c>
      <c r="AU529" s="180" t="s">
        <v>213</v>
      </c>
      <c r="AV529" s="14" t="s">
        <v>90</v>
      </c>
      <c r="AW529" s="14" t="s">
        <v>36</v>
      </c>
      <c r="AX529" s="14" t="s">
        <v>81</v>
      </c>
      <c r="AY529" s="180" t="s">
        <v>199</v>
      </c>
    </row>
    <row r="530" spans="1:65" s="14" customFormat="1" ht="10.199999999999999">
      <c r="B530" s="179"/>
      <c r="D530" s="163" t="s">
        <v>336</v>
      </c>
      <c r="E530" s="180" t="s">
        <v>1</v>
      </c>
      <c r="F530" s="181" t="s">
        <v>1832</v>
      </c>
      <c r="H530" s="182">
        <v>185.15</v>
      </c>
      <c r="I530" s="183"/>
      <c r="L530" s="179"/>
      <c r="M530" s="184"/>
      <c r="N530" s="185"/>
      <c r="O530" s="185"/>
      <c r="P530" s="185"/>
      <c r="Q530" s="185"/>
      <c r="R530" s="185"/>
      <c r="S530" s="185"/>
      <c r="T530" s="186"/>
      <c r="AT530" s="180" t="s">
        <v>336</v>
      </c>
      <c r="AU530" s="180" t="s">
        <v>213</v>
      </c>
      <c r="AV530" s="14" t="s">
        <v>90</v>
      </c>
      <c r="AW530" s="14" t="s">
        <v>36</v>
      </c>
      <c r="AX530" s="14" t="s">
        <v>81</v>
      </c>
      <c r="AY530" s="180" t="s">
        <v>199</v>
      </c>
    </row>
    <row r="531" spans="1:65" s="14" customFormat="1" ht="10.199999999999999">
      <c r="B531" s="179"/>
      <c r="D531" s="163" t="s">
        <v>336</v>
      </c>
      <c r="E531" s="180" t="s">
        <v>1</v>
      </c>
      <c r="F531" s="181" t="s">
        <v>1833</v>
      </c>
      <c r="H531" s="182">
        <v>142.80000000000001</v>
      </c>
      <c r="I531" s="183"/>
      <c r="L531" s="179"/>
      <c r="M531" s="184"/>
      <c r="N531" s="185"/>
      <c r="O531" s="185"/>
      <c r="P531" s="185"/>
      <c r="Q531" s="185"/>
      <c r="R531" s="185"/>
      <c r="S531" s="185"/>
      <c r="T531" s="186"/>
      <c r="AT531" s="180" t="s">
        <v>336</v>
      </c>
      <c r="AU531" s="180" t="s">
        <v>213</v>
      </c>
      <c r="AV531" s="14" t="s">
        <v>90</v>
      </c>
      <c r="AW531" s="14" t="s">
        <v>36</v>
      </c>
      <c r="AX531" s="14" t="s">
        <v>81</v>
      </c>
      <c r="AY531" s="180" t="s">
        <v>199</v>
      </c>
    </row>
    <row r="532" spans="1:65" s="15" customFormat="1" ht="10.199999999999999">
      <c r="B532" s="187"/>
      <c r="D532" s="163" t="s">
        <v>336</v>
      </c>
      <c r="E532" s="188" t="s">
        <v>1</v>
      </c>
      <c r="F532" s="189" t="s">
        <v>339</v>
      </c>
      <c r="H532" s="190">
        <v>812.35</v>
      </c>
      <c r="I532" s="191"/>
      <c r="L532" s="187"/>
      <c r="M532" s="192"/>
      <c r="N532" s="193"/>
      <c r="O532" s="193"/>
      <c r="P532" s="193"/>
      <c r="Q532" s="193"/>
      <c r="R532" s="193"/>
      <c r="S532" s="193"/>
      <c r="T532" s="194"/>
      <c r="AT532" s="188" t="s">
        <v>336</v>
      </c>
      <c r="AU532" s="188" t="s">
        <v>213</v>
      </c>
      <c r="AV532" s="15" t="s">
        <v>198</v>
      </c>
      <c r="AW532" s="15" t="s">
        <v>36</v>
      </c>
      <c r="AX532" s="15" t="s">
        <v>88</v>
      </c>
      <c r="AY532" s="188" t="s">
        <v>199</v>
      </c>
    </row>
    <row r="533" spans="1:65" s="2" customFormat="1" ht="24.15" customHeight="1">
      <c r="A533" s="33"/>
      <c r="B533" s="149"/>
      <c r="C533" s="195" t="s">
        <v>809</v>
      </c>
      <c r="D533" s="195" t="s">
        <v>416</v>
      </c>
      <c r="E533" s="196" t="s">
        <v>1834</v>
      </c>
      <c r="F533" s="197" t="s">
        <v>1835</v>
      </c>
      <c r="G533" s="198" t="s">
        <v>376</v>
      </c>
      <c r="H533" s="199">
        <v>508.51499999999999</v>
      </c>
      <c r="I533" s="200"/>
      <c r="J533" s="201">
        <f>ROUND(I533*H533,2)</f>
        <v>0</v>
      </c>
      <c r="K533" s="197" t="s">
        <v>333</v>
      </c>
      <c r="L533" s="202"/>
      <c r="M533" s="203" t="s">
        <v>1</v>
      </c>
      <c r="N533" s="204" t="s">
        <v>46</v>
      </c>
      <c r="O533" s="59"/>
      <c r="P533" s="159">
        <f>O533*H533</f>
        <v>0</v>
      </c>
      <c r="Q533" s="159">
        <v>1E-4</v>
      </c>
      <c r="R533" s="159">
        <f>Q533*H533</f>
        <v>5.0851500000000001E-2</v>
      </c>
      <c r="S533" s="159">
        <v>0</v>
      </c>
      <c r="T533" s="160">
        <f>S533*H533</f>
        <v>0</v>
      </c>
      <c r="U533" s="33"/>
      <c r="V533" s="33"/>
      <c r="W533" s="33"/>
      <c r="X533" s="33"/>
      <c r="Y533" s="33"/>
      <c r="Z533" s="33"/>
      <c r="AA533" s="33"/>
      <c r="AB533" s="33"/>
      <c r="AC533" s="33"/>
      <c r="AD533" s="33"/>
      <c r="AE533" s="33"/>
      <c r="AR533" s="161" t="s">
        <v>237</v>
      </c>
      <c r="AT533" s="161" t="s">
        <v>416</v>
      </c>
      <c r="AU533" s="161" t="s">
        <v>213</v>
      </c>
      <c r="AY533" s="18" t="s">
        <v>199</v>
      </c>
      <c r="BE533" s="162">
        <f>IF(N533="základní",J533,0)</f>
        <v>0</v>
      </c>
      <c r="BF533" s="162">
        <f>IF(N533="snížená",J533,0)</f>
        <v>0</v>
      </c>
      <c r="BG533" s="162">
        <f>IF(N533="zákl. přenesená",J533,0)</f>
        <v>0</v>
      </c>
      <c r="BH533" s="162">
        <f>IF(N533="sníž. přenesená",J533,0)</f>
        <v>0</v>
      </c>
      <c r="BI533" s="162">
        <f>IF(N533="nulová",J533,0)</f>
        <v>0</v>
      </c>
      <c r="BJ533" s="18" t="s">
        <v>88</v>
      </c>
      <c r="BK533" s="162">
        <f>ROUND(I533*H533,2)</f>
        <v>0</v>
      </c>
      <c r="BL533" s="18" t="s">
        <v>198</v>
      </c>
      <c r="BM533" s="161" t="s">
        <v>1836</v>
      </c>
    </row>
    <row r="534" spans="1:65" s="2" customFormat="1" ht="19.2">
      <c r="A534" s="33"/>
      <c r="B534" s="34"/>
      <c r="C534" s="33"/>
      <c r="D534" s="163" t="s">
        <v>207</v>
      </c>
      <c r="E534" s="33"/>
      <c r="F534" s="164" t="s">
        <v>1835</v>
      </c>
      <c r="G534" s="33"/>
      <c r="H534" s="33"/>
      <c r="I534" s="165"/>
      <c r="J534" s="33"/>
      <c r="K534" s="33"/>
      <c r="L534" s="34"/>
      <c r="M534" s="166"/>
      <c r="N534" s="167"/>
      <c r="O534" s="59"/>
      <c r="P534" s="59"/>
      <c r="Q534" s="59"/>
      <c r="R534" s="59"/>
      <c r="S534" s="59"/>
      <c r="T534" s="60"/>
      <c r="U534" s="33"/>
      <c r="V534" s="33"/>
      <c r="W534" s="33"/>
      <c r="X534" s="33"/>
      <c r="Y534" s="33"/>
      <c r="Z534" s="33"/>
      <c r="AA534" s="33"/>
      <c r="AB534" s="33"/>
      <c r="AC534" s="33"/>
      <c r="AD534" s="33"/>
      <c r="AE534" s="33"/>
      <c r="AT534" s="18" t="s">
        <v>207</v>
      </c>
      <c r="AU534" s="18" t="s">
        <v>213</v>
      </c>
    </row>
    <row r="535" spans="1:65" s="13" customFormat="1" ht="10.199999999999999">
      <c r="B535" s="172"/>
      <c r="D535" s="163" t="s">
        <v>336</v>
      </c>
      <c r="E535" s="173" t="s">
        <v>1</v>
      </c>
      <c r="F535" s="174" t="s">
        <v>1677</v>
      </c>
      <c r="H535" s="173" t="s">
        <v>1</v>
      </c>
      <c r="I535" s="175"/>
      <c r="L535" s="172"/>
      <c r="M535" s="176"/>
      <c r="N535" s="177"/>
      <c r="O535" s="177"/>
      <c r="P535" s="177"/>
      <c r="Q535" s="177"/>
      <c r="R535" s="177"/>
      <c r="S535" s="177"/>
      <c r="T535" s="178"/>
      <c r="AT535" s="173" t="s">
        <v>336</v>
      </c>
      <c r="AU535" s="173" t="s">
        <v>213</v>
      </c>
      <c r="AV535" s="13" t="s">
        <v>88</v>
      </c>
      <c r="AW535" s="13" t="s">
        <v>36</v>
      </c>
      <c r="AX535" s="13" t="s">
        <v>81</v>
      </c>
      <c r="AY535" s="173" t="s">
        <v>199</v>
      </c>
    </row>
    <row r="536" spans="1:65" s="14" customFormat="1" ht="10.199999999999999">
      <c r="B536" s="179"/>
      <c r="D536" s="163" t="s">
        <v>336</v>
      </c>
      <c r="E536" s="180" t="s">
        <v>1</v>
      </c>
      <c r="F536" s="181" t="s">
        <v>1837</v>
      </c>
      <c r="H536" s="182">
        <v>86.4</v>
      </c>
      <c r="I536" s="183"/>
      <c r="L536" s="179"/>
      <c r="M536" s="184"/>
      <c r="N536" s="185"/>
      <c r="O536" s="185"/>
      <c r="P536" s="185"/>
      <c r="Q536" s="185"/>
      <c r="R536" s="185"/>
      <c r="S536" s="185"/>
      <c r="T536" s="186"/>
      <c r="AT536" s="180" t="s">
        <v>336</v>
      </c>
      <c r="AU536" s="180" t="s">
        <v>213</v>
      </c>
      <c r="AV536" s="14" t="s">
        <v>90</v>
      </c>
      <c r="AW536" s="14" t="s">
        <v>36</v>
      </c>
      <c r="AX536" s="14" t="s">
        <v>81</v>
      </c>
      <c r="AY536" s="180" t="s">
        <v>199</v>
      </c>
    </row>
    <row r="537" spans="1:65" s="14" customFormat="1" ht="10.199999999999999">
      <c r="B537" s="179"/>
      <c r="D537" s="163" t="s">
        <v>336</v>
      </c>
      <c r="E537" s="180" t="s">
        <v>1</v>
      </c>
      <c r="F537" s="181" t="s">
        <v>1838</v>
      </c>
      <c r="H537" s="182">
        <v>24</v>
      </c>
      <c r="I537" s="183"/>
      <c r="L537" s="179"/>
      <c r="M537" s="184"/>
      <c r="N537" s="185"/>
      <c r="O537" s="185"/>
      <c r="P537" s="185"/>
      <c r="Q537" s="185"/>
      <c r="R537" s="185"/>
      <c r="S537" s="185"/>
      <c r="T537" s="186"/>
      <c r="AT537" s="180" t="s">
        <v>336</v>
      </c>
      <c r="AU537" s="180" t="s">
        <v>213</v>
      </c>
      <c r="AV537" s="14" t="s">
        <v>90</v>
      </c>
      <c r="AW537" s="14" t="s">
        <v>36</v>
      </c>
      <c r="AX537" s="14" t="s">
        <v>81</v>
      </c>
      <c r="AY537" s="180" t="s">
        <v>199</v>
      </c>
    </row>
    <row r="538" spans="1:65" s="14" customFormat="1" ht="10.199999999999999">
      <c r="B538" s="179"/>
      <c r="D538" s="163" t="s">
        <v>336</v>
      </c>
      <c r="E538" s="180" t="s">
        <v>1</v>
      </c>
      <c r="F538" s="181" t="s">
        <v>1839</v>
      </c>
      <c r="H538" s="182">
        <v>2.4</v>
      </c>
      <c r="I538" s="183"/>
      <c r="L538" s="179"/>
      <c r="M538" s="184"/>
      <c r="N538" s="185"/>
      <c r="O538" s="185"/>
      <c r="P538" s="185"/>
      <c r="Q538" s="185"/>
      <c r="R538" s="185"/>
      <c r="S538" s="185"/>
      <c r="T538" s="186"/>
      <c r="AT538" s="180" t="s">
        <v>336</v>
      </c>
      <c r="AU538" s="180" t="s">
        <v>213</v>
      </c>
      <c r="AV538" s="14" t="s">
        <v>90</v>
      </c>
      <c r="AW538" s="14" t="s">
        <v>36</v>
      </c>
      <c r="AX538" s="14" t="s">
        <v>81</v>
      </c>
      <c r="AY538" s="180" t="s">
        <v>199</v>
      </c>
    </row>
    <row r="539" spans="1:65" s="14" customFormat="1" ht="10.199999999999999">
      <c r="B539" s="179"/>
      <c r="D539" s="163" t="s">
        <v>336</v>
      </c>
      <c r="E539" s="180" t="s">
        <v>1</v>
      </c>
      <c r="F539" s="181" t="s">
        <v>1840</v>
      </c>
      <c r="H539" s="182">
        <v>9.4</v>
      </c>
      <c r="I539" s="183"/>
      <c r="L539" s="179"/>
      <c r="M539" s="184"/>
      <c r="N539" s="185"/>
      <c r="O539" s="185"/>
      <c r="P539" s="185"/>
      <c r="Q539" s="185"/>
      <c r="R539" s="185"/>
      <c r="S539" s="185"/>
      <c r="T539" s="186"/>
      <c r="AT539" s="180" t="s">
        <v>336</v>
      </c>
      <c r="AU539" s="180" t="s">
        <v>213</v>
      </c>
      <c r="AV539" s="14" t="s">
        <v>90</v>
      </c>
      <c r="AW539" s="14" t="s">
        <v>36</v>
      </c>
      <c r="AX539" s="14" t="s">
        <v>81</v>
      </c>
      <c r="AY539" s="180" t="s">
        <v>199</v>
      </c>
    </row>
    <row r="540" spans="1:65" s="14" customFormat="1" ht="10.199999999999999">
      <c r="B540" s="179"/>
      <c r="D540" s="163" t="s">
        <v>336</v>
      </c>
      <c r="E540" s="180" t="s">
        <v>1</v>
      </c>
      <c r="F540" s="181" t="s">
        <v>1841</v>
      </c>
      <c r="H540" s="182">
        <v>50.6</v>
      </c>
      <c r="I540" s="183"/>
      <c r="L540" s="179"/>
      <c r="M540" s="184"/>
      <c r="N540" s="185"/>
      <c r="O540" s="185"/>
      <c r="P540" s="185"/>
      <c r="Q540" s="185"/>
      <c r="R540" s="185"/>
      <c r="S540" s="185"/>
      <c r="T540" s="186"/>
      <c r="AT540" s="180" t="s">
        <v>336</v>
      </c>
      <c r="AU540" s="180" t="s">
        <v>213</v>
      </c>
      <c r="AV540" s="14" t="s">
        <v>90</v>
      </c>
      <c r="AW540" s="14" t="s">
        <v>36</v>
      </c>
      <c r="AX540" s="14" t="s">
        <v>81</v>
      </c>
      <c r="AY540" s="180" t="s">
        <v>199</v>
      </c>
    </row>
    <row r="541" spans="1:65" s="14" customFormat="1" ht="10.199999999999999">
      <c r="B541" s="179"/>
      <c r="D541" s="163" t="s">
        <v>336</v>
      </c>
      <c r="E541" s="180" t="s">
        <v>1</v>
      </c>
      <c r="F541" s="181" t="s">
        <v>1842</v>
      </c>
      <c r="H541" s="182">
        <v>7.2</v>
      </c>
      <c r="I541" s="183"/>
      <c r="L541" s="179"/>
      <c r="M541" s="184"/>
      <c r="N541" s="185"/>
      <c r="O541" s="185"/>
      <c r="P541" s="185"/>
      <c r="Q541" s="185"/>
      <c r="R541" s="185"/>
      <c r="S541" s="185"/>
      <c r="T541" s="186"/>
      <c r="AT541" s="180" t="s">
        <v>336</v>
      </c>
      <c r="AU541" s="180" t="s">
        <v>213</v>
      </c>
      <c r="AV541" s="14" t="s">
        <v>90</v>
      </c>
      <c r="AW541" s="14" t="s">
        <v>36</v>
      </c>
      <c r="AX541" s="14" t="s">
        <v>81</v>
      </c>
      <c r="AY541" s="180" t="s">
        <v>199</v>
      </c>
    </row>
    <row r="542" spans="1:65" s="14" customFormat="1" ht="10.199999999999999">
      <c r="B542" s="179"/>
      <c r="D542" s="163" t="s">
        <v>336</v>
      </c>
      <c r="E542" s="180" t="s">
        <v>1</v>
      </c>
      <c r="F542" s="181" t="s">
        <v>1843</v>
      </c>
      <c r="H542" s="182">
        <v>13.8</v>
      </c>
      <c r="I542" s="183"/>
      <c r="L542" s="179"/>
      <c r="M542" s="184"/>
      <c r="N542" s="185"/>
      <c r="O542" s="185"/>
      <c r="P542" s="185"/>
      <c r="Q542" s="185"/>
      <c r="R542" s="185"/>
      <c r="S542" s="185"/>
      <c r="T542" s="186"/>
      <c r="AT542" s="180" t="s">
        <v>336</v>
      </c>
      <c r="AU542" s="180" t="s">
        <v>213</v>
      </c>
      <c r="AV542" s="14" t="s">
        <v>90</v>
      </c>
      <c r="AW542" s="14" t="s">
        <v>36</v>
      </c>
      <c r="AX542" s="14" t="s">
        <v>81</v>
      </c>
      <c r="AY542" s="180" t="s">
        <v>199</v>
      </c>
    </row>
    <row r="543" spans="1:65" s="14" customFormat="1" ht="10.199999999999999">
      <c r="B543" s="179"/>
      <c r="D543" s="163" t="s">
        <v>336</v>
      </c>
      <c r="E543" s="180" t="s">
        <v>1</v>
      </c>
      <c r="F543" s="181" t="s">
        <v>1844</v>
      </c>
      <c r="H543" s="182">
        <v>6.9</v>
      </c>
      <c r="I543" s="183"/>
      <c r="L543" s="179"/>
      <c r="M543" s="184"/>
      <c r="N543" s="185"/>
      <c r="O543" s="185"/>
      <c r="P543" s="185"/>
      <c r="Q543" s="185"/>
      <c r="R543" s="185"/>
      <c r="S543" s="185"/>
      <c r="T543" s="186"/>
      <c r="AT543" s="180" t="s">
        <v>336</v>
      </c>
      <c r="AU543" s="180" t="s">
        <v>213</v>
      </c>
      <c r="AV543" s="14" t="s">
        <v>90</v>
      </c>
      <c r="AW543" s="14" t="s">
        <v>36</v>
      </c>
      <c r="AX543" s="14" t="s">
        <v>81</v>
      </c>
      <c r="AY543" s="180" t="s">
        <v>199</v>
      </c>
    </row>
    <row r="544" spans="1:65" s="14" customFormat="1" ht="10.199999999999999">
      <c r="B544" s="179"/>
      <c r="D544" s="163" t="s">
        <v>336</v>
      </c>
      <c r="E544" s="180" t="s">
        <v>1</v>
      </c>
      <c r="F544" s="181" t="s">
        <v>1845</v>
      </c>
      <c r="H544" s="182">
        <v>2.2999999999999998</v>
      </c>
      <c r="I544" s="183"/>
      <c r="L544" s="179"/>
      <c r="M544" s="184"/>
      <c r="N544" s="185"/>
      <c r="O544" s="185"/>
      <c r="P544" s="185"/>
      <c r="Q544" s="185"/>
      <c r="R544" s="185"/>
      <c r="S544" s="185"/>
      <c r="T544" s="186"/>
      <c r="AT544" s="180" t="s">
        <v>336</v>
      </c>
      <c r="AU544" s="180" t="s">
        <v>213</v>
      </c>
      <c r="AV544" s="14" t="s">
        <v>90</v>
      </c>
      <c r="AW544" s="14" t="s">
        <v>36</v>
      </c>
      <c r="AX544" s="14" t="s">
        <v>81</v>
      </c>
      <c r="AY544" s="180" t="s">
        <v>199</v>
      </c>
    </row>
    <row r="545" spans="2:51" s="14" customFormat="1" ht="10.199999999999999">
      <c r="B545" s="179"/>
      <c r="D545" s="163" t="s">
        <v>336</v>
      </c>
      <c r="E545" s="180" t="s">
        <v>1</v>
      </c>
      <c r="F545" s="181" t="s">
        <v>1839</v>
      </c>
      <c r="H545" s="182">
        <v>2.4</v>
      </c>
      <c r="I545" s="183"/>
      <c r="L545" s="179"/>
      <c r="M545" s="184"/>
      <c r="N545" s="185"/>
      <c r="O545" s="185"/>
      <c r="P545" s="185"/>
      <c r="Q545" s="185"/>
      <c r="R545" s="185"/>
      <c r="S545" s="185"/>
      <c r="T545" s="186"/>
      <c r="AT545" s="180" t="s">
        <v>336</v>
      </c>
      <c r="AU545" s="180" t="s">
        <v>213</v>
      </c>
      <c r="AV545" s="14" t="s">
        <v>90</v>
      </c>
      <c r="AW545" s="14" t="s">
        <v>36</v>
      </c>
      <c r="AX545" s="14" t="s">
        <v>81</v>
      </c>
      <c r="AY545" s="180" t="s">
        <v>199</v>
      </c>
    </row>
    <row r="546" spans="2:51" s="14" customFormat="1" ht="10.199999999999999">
      <c r="B546" s="179"/>
      <c r="D546" s="163" t="s">
        <v>336</v>
      </c>
      <c r="E546" s="180" t="s">
        <v>1</v>
      </c>
      <c r="F546" s="181" t="s">
        <v>1845</v>
      </c>
      <c r="H546" s="182">
        <v>2.2999999999999998</v>
      </c>
      <c r="I546" s="183"/>
      <c r="L546" s="179"/>
      <c r="M546" s="184"/>
      <c r="N546" s="185"/>
      <c r="O546" s="185"/>
      <c r="P546" s="185"/>
      <c r="Q546" s="185"/>
      <c r="R546" s="185"/>
      <c r="S546" s="185"/>
      <c r="T546" s="186"/>
      <c r="AT546" s="180" t="s">
        <v>336</v>
      </c>
      <c r="AU546" s="180" t="s">
        <v>213</v>
      </c>
      <c r="AV546" s="14" t="s">
        <v>90</v>
      </c>
      <c r="AW546" s="14" t="s">
        <v>36</v>
      </c>
      <c r="AX546" s="14" t="s">
        <v>81</v>
      </c>
      <c r="AY546" s="180" t="s">
        <v>199</v>
      </c>
    </row>
    <row r="547" spans="2:51" s="14" customFormat="1" ht="10.199999999999999">
      <c r="B547" s="179"/>
      <c r="D547" s="163" t="s">
        <v>336</v>
      </c>
      <c r="E547" s="180" t="s">
        <v>1</v>
      </c>
      <c r="F547" s="181" t="s">
        <v>1846</v>
      </c>
      <c r="H547" s="182">
        <v>4.5999999999999996</v>
      </c>
      <c r="I547" s="183"/>
      <c r="L547" s="179"/>
      <c r="M547" s="184"/>
      <c r="N547" s="185"/>
      <c r="O547" s="185"/>
      <c r="P547" s="185"/>
      <c r="Q547" s="185"/>
      <c r="R547" s="185"/>
      <c r="S547" s="185"/>
      <c r="T547" s="186"/>
      <c r="AT547" s="180" t="s">
        <v>336</v>
      </c>
      <c r="AU547" s="180" t="s">
        <v>213</v>
      </c>
      <c r="AV547" s="14" t="s">
        <v>90</v>
      </c>
      <c r="AW547" s="14" t="s">
        <v>36</v>
      </c>
      <c r="AX547" s="14" t="s">
        <v>81</v>
      </c>
      <c r="AY547" s="180" t="s">
        <v>199</v>
      </c>
    </row>
    <row r="548" spans="2:51" s="14" customFormat="1" ht="10.199999999999999">
      <c r="B548" s="179"/>
      <c r="D548" s="163" t="s">
        <v>336</v>
      </c>
      <c r="E548" s="180" t="s">
        <v>1</v>
      </c>
      <c r="F548" s="181" t="s">
        <v>1847</v>
      </c>
      <c r="H548" s="182">
        <v>4.8</v>
      </c>
      <c r="I548" s="183"/>
      <c r="L548" s="179"/>
      <c r="M548" s="184"/>
      <c r="N548" s="185"/>
      <c r="O548" s="185"/>
      <c r="P548" s="185"/>
      <c r="Q548" s="185"/>
      <c r="R548" s="185"/>
      <c r="S548" s="185"/>
      <c r="T548" s="186"/>
      <c r="AT548" s="180" t="s">
        <v>336</v>
      </c>
      <c r="AU548" s="180" t="s">
        <v>213</v>
      </c>
      <c r="AV548" s="14" t="s">
        <v>90</v>
      </c>
      <c r="AW548" s="14" t="s">
        <v>36</v>
      </c>
      <c r="AX548" s="14" t="s">
        <v>81</v>
      </c>
      <c r="AY548" s="180" t="s">
        <v>199</v>
      </c>
    </row>
    <row r="549" spans="2:51" s="14" customFormat="1" ht="10.199999999999999">
      <c r="B549" s="179"/>
      <c r="D549" s="163" t="s">
        <v>336</v>
      </c>
      <c r="E549" s="180" t="s">
        <v>1</v>
      </c>
      <c r="F549" s="181" t="s">
        <v>1848</v>
      </c>
      <c r="H549" s="182">
        <v>4.4000000000000004</v>
      </c>
      <c r="I549" s="183"/>
      <c r="L549" s="179"/>
      <c r="M549" s="184"/>
      <c r="N549" s="185"/>
      <c r="O549" s="185"/>
      <c r="P549" s="185"/>
      <c r="Q549" s="185"/>
      <c r="R549" s="185"/>
      <c r="S549" s="185"/>
      <c r="T549" s="186"/>
      <c r="AT549" s="180" t="s">
        <v>336</v>
      </c>
      <c r="AU549" s="180" t="s">
        <v>213</v>
      </c>
      <c r="AV549" s="14" t="s">
        <v>90</v>
      </c>
      <c r="AW549" s="14" t="s">
        <v>36</v>
      </c>
      <c r="AX549" s="14" t="s">
        <v>81</v>
      </c>
      <c r="AY549" s="180" t="s">
        <v>199</v>
      </c>
    </row>
    <row r="550" spans="2:51" s="14" customFormat="1" ht="10.199999999999999">
      <c r="B550" s="179"/>
      <c r="D550" s="163" t="s">
        <v>336</v>
      </c>
      <c r="E550" s="180" t="s">
        <v>1</v>
      </c>
      <c r="F550" s="181" t="s">
        <v>1849</v>
      </c>
      <c r="H550" s="182">
        <v>4.0999999999999996</v>
      </c>
      <c r="I550" s="183"/>
      <c r="L550" s="179"/>
      <c r="M550" s="184"/>
      <c r="N550" s="185"/>
      <c r="O550" s="185"/>
      <c r="P550" s="185"/>
      <c r="Q550" s="185"/>
      <c r="R550" s="185"/>
      <c r="S550" s="185"/>
      <c r="T550" s="186"/>
      <c r="AT550" s="180" t="s">
        <v>336</v>
      </c>
      <c r="AU550" s="180" t="s">
        <v>213</v>
      </c>
      <c r="AV550" s="14" t="s">
        <v>90</v>
      </c>
      <c r="AW550" s="14" t="s">
        <v>36</v>
      </c>
      <c r="AX550" s="14" t="s">
        <v>81</v>
      </c>
      <c r="AY550" s="180" t="s">
        <v>199</v>
      </c>
    </row>
    <row r="551" spans="2:51" s="14" customFormat="1" ht="10.199999999999999">
      <c r="B551" s="179"/>
      <c r="D551" s="163" t="s">
        <v>336</v>
      </c>
      <c r="E551" s="180" t="s">
        <v>1</v>
      </c>
      <c r="F551" s="181" t="s">
        <v>1850</v>
      </c>
      <c r="H551" s="182">
        <v>8</v>
      </c>
      <c r="I551" s="183"/>
      <c r="L551" s="179"/>
      <c r="M551" s="184"/>
      <c r="N551" s="185"/>
      <c r="O551" s="185"/>
      <c r="P551" s="185"/>
      <c r="Q551" s="185"/>
      <c r="R551" s="185"/>
      <c r="S551" s="185"/>
      <c r="T551" s="186"/>
      <c r="AT551" s="180" t="s">
        <v>336</v>
      </c>
      <c r="AU551" s="180" t="s">
        <v>213</v>
      </c>
      <c r="AV551" s="14" t="s">
        <v>90</v>
      </c>
      <c r="AW551" s="14" t="s">
        <v>36</v>
      </c>
      <c r="AX551" s="14" t="s">
        <v>81</v>
      </c>
      <c r="AY551" s="180" t="s">
        <v>199</v>
      </c>
    </row>
    <row r="552" spans="2:51" s="14" customFormat="1" ht="10.199999999999999">
      <c r="B552" s="179"/>
      <c r="D552" s="163" t="s">
        <v>336</v>
      </c>
      <c r="E552" s="180" t="s">
        <v>1</v>
      </c>
      <c r="F552" s="181" t="s">
        <v>1851</v>
      </c>
      <c r="H552" s="182">
        <v>4.3</v>
      </c>
      <c r="I552" s="183"/>
      <c r="L552" s="179"/>
      <c r="M552" s="184"/>
      <c r="N552" s="185"/>
      <c r="O552" s="185"/>
      <c r="P552" s="185"/>
      <c r="Q552" s="185"/>
      <c r="R552" s="185"/>
      <c r="S552" s="185"/>
      <c r="T552" s="186"/>
      <c r="AT552" s="180" t="s">
        <v>336</v>
      </c>
      <c r="AU552" s="180" t="s">
        <v>213</v>
      </c>
      <c r="AV552" s="14" t="s">
        <v>90</v>
      </c>
      <c r="AW552" s="14" t="s">
        <v>36</v>
      </c>
      <c r="AX552" s="14" t="s">
        <v>81</v>
      </c>
      <c r="AY552" s="180" t="s">
        <v>199</v>
      </c>
    </row>
    <row r="553" spans="2:51" s="14" customFormat="1" ht="10.199999999999999">
      <c r="B553" s="179"/>
      <c r="D553" s="163" t="s">
        <v>336</v>
      </c>
      <c r="E553" s="180" t="s">
        <v>1</v>
      </c>
      <c r="F553" s="181" t="s">
        <v>1852</v>
      </c>
      <c r="H553" s="182">
        <v>16.399999999999999</v>
      </c>
      <c r="I553" s="183"/>
      <c r="L553" s="179"/>
      <c r="M553" s="184"/>
      <c r="N553" s="185"/>
      <c r="O553" s="185"/>
      <c r="P553" s="185"/>
      <c r="Q553" s="185"/>
      <c r="R553" s="185"/>
      <c r="S553" s="185"/>
      <c r="T553" s="186"/>
      <c r="AT553" s="180" t="s">
        <v>336</v>
      </c>
      <c r="AU553" s="180" t="s">
        <v>213</v>
      </c>
      <c r="AV553" s="14" t="s">
        <v>90</v>
      </c>
      <c r="AW553" s="14" t="s">
        <v>36</v>
      </c>
      <c r="AX553" s="14" t="s">
        <v>81</v>
      </c>
      <c r="AY553" s="180" t="s">
        <v>199</v>
      </c>
    </row>
    <row r="554" spans="2:51" s="14" customFormat="1" ht="10.199999999999999">
      <c r="B554" s="179"/>
      <c r="D554" s="163" t="s">
        <v>336</v>
      </c>
      <c r="E554" s="180" t="s">
        <v>1</v>
      </c>
      <c r="F554" s="181" t="s">
        <v>1853</v>
      </c>
      <c r="H554" s="182">
        <v>67</v>
      </c>
      <c r="I554" s="183"/>
      <c r="L554" s="179"/>
      <c r="M554" s="184"/>
      <c r="N554" s="185"/>
      <c r="O554" s="185"/>
      <c r="P554" s="185"/>
      <c r="Q554" s="185"/>
      <c r="R554" s="185"/>
      <c r="S554" s="185"/>
      <c r="T554" s="186"/>
      <c r="AT554" s="180" t="s">
        <v>336</v>
      </c>
      <c r="AU554" s="180" t="s">
        <v>213</v>
      </c>
      <c r="AV554" s="14" t="s">
        <v>90</v>
      </c>
      <c r="AW554" s="14" t="s">
        <v>36</v>
      </c>
      <c r="AX554" s="14" t="s">
        <v>81</v>
      </c>
      <c r="AY554" s="180" t="s">
        <v>199</v>
      </c>
    </row>
    <row r="555" spans="2:51" s="14" customFormat="1" ht="10.199999999999999">
      <c r="B555" s="179"/>
      <c r="D555" s="163" t="s">
        <v>336</v>
      </c>
      <c r="E555" s="180" t="s">
        <v>1</v>
      </c>
      <c r="F555" s="181" t="s">
        <v>1854</v>
      </c>
      <c r="H555" s="182">
        <v>13.4</v>
      </c>
      <c r="I555" s="183"/>
      <c r="L555" s="179"/>
      <c r="M555" s="184"/>
      <c r="N555" s="185"/>
      <c r="O555" s="185"/>
      <c r="P555" s="185"/>
      <c r="Q555" s="185"/>
      <c r="R555" s="185"/>
      <c r="S555" s="185"/>
      <c r="T555" s="186"/>
      <c r="AT555" s="180" t="s">
        <v>336</v>
      </c>
      <c r="AU555" s="180" t="s">
        <v>213</v>
      </c>
      <c r="AV555" s="14" t="s">
        <v>90</v>
      </c>
      <c r="AW555" s="14" t="s">
        <v>36</v>
      </c>
      <c r="AX555" s="14" t="s">
        <v>81</v>
      </c>
      <c r="AY555" s="180" t="s">
        <v>199</v>
      </c>
    </row>
    <row r="556" spans="2:51" s="13" customFormat="1" ht="10.199999999999999">
      <c r="B556" s="172"/>
      <c r="D556" s="163" t="s">
        <v>336</v>
      </c>
      <c r="E556" s="173" t="s">
        <v>1</v>
      </c>
      <c r="F556" s="174" t="s">
        <v>1855</v>
      </c>
      <c r="H556" s="173" t="s">
        <v>1</v>
      </c>
      <c r="I556" s="175"/>
      <c r="L556" s="172"/>
      <c r="M556" s="176"/>
      <c r="N556" s="177"/>
      <c r="O556" s="177"/>
      <c r="P556" s="177"/>
      <c r="Q556" s="177"/>
      <c r="R556" s="177"/>
      <c r="S556" s="177"/>
      <c r="T556" s="178"/>
      <c r="AT556" s="173" t="s">
        <v>336</v>
      </c>
      <c r="AU556" s="173" t="s">
        <v>213</v>
      </c>
      <c r="AV556" s="13" t="s">
        <v>88</v>
      </c>
      <c r="AW556" s="13" t="s">
        <v>36</v>
      </c>
      <c r="AX556" s="13" t="s">
        <v>81</v>
      </c>
      <c r="AY556" s="173" t="s">
        <v>199</v>
      </c>
    </row>
    <row r="557" spans="2:51" s="14" customFormat="1" ht="10.199999999999999">
      <c r="B557" s="179"/>
      <c r="D557" s="163" t="s">
        <v>336</v>
      </c>
      <c r="E557" s="180" t="s">
        <v>1</v>
      </c>
      <c r="F557" s="181" t="s">
        <v>1856</v>
      </c>
      <c r="H557" s="182">
        <v>8.1999999999999993</v>
      </c>
      <c r="I557" s="183"/>
      <c r="L557" s="179"/>
      <c r="M557" s="184"/>
      <c r="N557" s="185"/>
      <c r="O557" s="185"/>
      <c r="P557" s="185"/>
      <c r="Q557" s="185"/>
      <c r="R557" s="185"/>
      <c r="S557" s="185"/>
      <c r="T557" s="186"/>
      <c r="AT557" s="180" t="s">
        <v>336</v>
      </c>
      <c r="AU557" s="180" t="s">
        <v>213</v>
      </c>
      <c r="AV557" s="14" t="s">
        <v>90</v>
      </c>
      <c r="AW557" s="14" t="s">
        <v>36</v>
      </c>
      <c r="AX557" s="14" t="s">
        <v>81</v>
      </c>
      <c r="AY557" s="180" t="s">
        <v>199</v>
      </c>
    </row>
    <row r="558" spans="2:51" s="14" customFormat="1" ht="10.199999999999999">
      <c r="B558" s="179"/>
      <c r="D558" s="163" t="s">
        <v>336</v>
      </c>
      <c r="E558" s="180" t="s">
        <v>1</v>
      </c>
      <c r="F558" s="181" t="s">
        <v>1857</v>
      </c>
      <c r="H558" s="182">
        <v>35</v>
      </c>
      <c r="I558" s="183"/>
      <c r="L558" s="179"/>
      <c r="M558" s="184"/>
      <c r="N558" s="185"/>
      <c r="O558" s="185"/>
      <c r="P558" s="185"/>
      <c r="Q558" s="185"/>
      <c r="R558" s="185"/>
      <c r="S558" s="185"/>
      <c r="T558" s="186"/>
      <c r="AT558" s="180" t="s">
        <v>336</v>
      </c>
      <c r="AU558" s="180" t="s">
        <v>213</v>
      </c>
      <c r="AV558" s="14" t="s">
        <v>90</v>
      </c>
      <c r="AW558" s="14" t="s">
        <v>36</v>
      </c>
      <c r="AX558" s="14" t="s">
        <v>81</v>
      </c>
      <c r="AY558" s="180" t="s">
        <v>199</v>
      </c>
    </row>
    <row r="559" spans="2:51" s="14" customFormat="1" ht="10.199999999999999">
      <c r="B559" s="179"/>
      <c r="D559" s="163" t="s">
        <v>336</v>
      </c>
      <c r="E559" s="180" t="s">
        <v>1</v>
      </c>
      <c r="F559" s="181" t="s">
        <v>1858</v>
      </c>
      <c r="H559" s="182">
        <v>34.200000000000003</v>
      </c>
      <c r="I559" s="183"/>
      <c r="L559" s="179"/>
      <c r="M559" s="184"/>
      <c r="N559" s="185"/>
      <c r="O559" s="185"/>
      <c r="P559" s="185"/>
      <c r="Q559" s="185"/>
      <c r="R559" s="185"/>
      <c r="S559" s="185"/>
      <c r="T559" s="186"/>
      <c r="AT559" s="180" t="s">
        <v>336</v>
      </c>
      <c r="AU559" s="180" t="s">
        <v>213</v>
      </c>
      <c r="AV559" s="14" t="s">
        <v>90</v>
      </c>
      <c r="AW559" s="14" t="s">
        <v>36</v>
      </c>
      <c r="AX559" s="14" t="s">
        <v>81</v>
      </c>
      <c r="AY559" s="180" t="s">
        <v>199</v>
      </c>
    </row>
    <row r="560" spans="2:51" s="14" customFormat="1" ht="10.199999999999999">
      <c r="B560" s="179"/>
      <c r="D560" s="163" t="s">
        <v>336</v>
      </c>
      <c r="E560" s="180" t="s">
        <v>1</v>
      </c>
      <c r="F560" s="181" t="s">
        <v>1856</v>
      </c>
      <c r="H560" s="182">
        <v>8.1999999999999993</v>
      </c>
      <c r="I560" s="183"/>
      <c r="L560" s="179"/>
      <c r="M560" s="184"/>
      <c r="N560" s="185"/>
      <c r="O560" s="185"/>
      <c r="P560" s="185"/>
      <c r="Q560" s="185"/>
      <c r="R560" s="185"/>
      <c r="S560" s="185"/>
      <c r="T560" s="186"/>
      <c r="AT560" s="180" t="s">
        <v>336</v>
      </c>
      <c r="AU560" s="180" t="s">
        <v>213</v>
      </c>
      <c r="AV560" s="14" t="s">
        <v>90</v>
      </c>
      <c r="AW560" s="14" t="s">
        <v>36</v>
      </c>
      <c r="AX560" s="14" t="s">
        <v>81</v>
      </c>
      <c r="AY560" s="180" t="s">
        <v>199</v>
      </c>
    </row>
    <row r="561" spans="1:65" s="14" customFormat="1" ht="10.199999999999999">
      <c r="B561" s="179"/>
      <c r="D561" s="163" t="s">
        <v>336</v>
      </c>
      <c r="E561" s="180" t="s">
        <v>1</v>
      </c>
      <c r="F561" s="181" t="s">
        <v>1859</v>
      </c>
      <c r="H561" s="182">
        <v>14</v>
      </c>
      <c r="I561" s="183"/>
      <c r="L561" s="179"/>
      <c r="M561" s="184"/>
      <c r="N561" s="185"/>
      <c r="O561" s="185"/>
      <c r="P561" s="185"/>
      <c r="Q561" s="185"/>
      <c r="R561" s="185"/>
      <c r="S561" s="185"/>
      <c r="T561" s="186"/>
      <c r="AT561" s="180" t="s">
        <v>336</v>
      </c>
      <c r="AU561" s="180" t="s">
        <v>213</v>
      </c>
      <c r="AV561" s="14" t="s">
        <v>90</v>
      </c>
      <c r="AW561" s="14" t="s">
        <v>36</v>
      </c>
      <c r="AX561" s="14" t="s">
        <v>81</v>
      </c>
      <c r="AY561" s="180" t="s">
        <v>199</v>
      </c>
    </row>
    <row r="562" spans="1:65" s="14" customFormat="1" ht="10.199999999999999">
      <c r="B562" s="179"/>
      <c r="D562" s="163" t="s">
        <v>336</v>
      </c>
      <c r="E562" s="180" t="s">
        <v>1</v>
      </c>
      <c r="F562" s="181" t="s">
        <v>783</v>
      </c>
      <c r="H562" s="182">
        <v>50</v>
      </c>
      <c r="I562" s="183"/>
      <c r="L562" s="179"/>
      <c r="M562" s="184"/>
      <c r="N562" s="185"/>
      <c r="O562" s="185"/>
      <c r="P562" s="185"/>
      <c r="Q562" s="185"/>
      <c r="R562" s="185"/>
      <c r="S562" s="185"/>
      <c r="T562" s="186"/>
      <c r="AT562" s="180" t="s">
        <v>336</v>
      </c>
      <c r="AU562" s="180" t="s">
        <v>213</v>
      </c>
      <c r="AV562" s="14" t="s">
        <v>90</v>
      </c>
      <c r="AW562" s="14" t="s">
        <v>36</v>
      </c>
      <c r="AX562" s="14" t="s">
        <v>81</v>
      </c>
      <c r="AY562" s="180" t="s">
        <v>199</v>
      </c>
    </row>
    <row r="563" spans="1:65" s="16" customFormat="1" ht="10.199999999999999">
      <c r="B563" s="205"/>
      <c r="D563" s="163" t="s">
        <v>336</v>
      </c>
      <c r="E563" s="206" t="s">
        <v>1</v>
      </c>
      <c r="F563" s="207" t="s">
        <v>1127</v>
      </c>
      <c r="H563" s="208">
        <v>484.3</v>
      </c>
      <c r="I563" s="209"/>
      <c r="L563" s="205"/>
      <c r="M563" s="210"/>
      <c r="N563" s="211"/>
      <c r="O563" s="211"/>
      <c r="P563" s="211"/>
      <c r="Q563" s="211"/>
      <c r="R563" s="211"/>
      <c r="S563" s="211"/>
      <c r="T563" s="212"/>
      <c r="AT563" s="206" t="s">
        <v>336</v>
      </c>
      <c r="AU563" s="206" t="s">
        <v>213</v>
      </c>
      <c r="AV563" s="16" t="s">
        <v>213</v>
      </c>
      <c r="AW563" s="16" t="s">
        <v>36</v>
      </c>
      <c r="AX563" s="16" t="s">
        <v>81</v>
      </c>
      <c r="AY563" s="206" t="s">
        <v>199</v>
      </c>
    </row>
    <row r="564" spans="1:65" s="14" customFormat="1" ht="10.199999999999999">
      <c r="B564" s="179"/>
      <c r="D564" s="163" t="s">
        <v>336</v>
      </c>
      <c r="E564" s="180" t="s">
        <v>1</v>
      </c>
      <c r="F564" s="181" t="s">
        <v>1860</v>
      </c>
      <c r="H564" s="182">
        <v>24.215</v>
      </c>
      <c r="I564" s="183"/>
      <c r="L564" s="179"/>
      <c r="M564" s="184"/>
      <c r="N564" s="185"/>
      <c r="O564" s="185"/>
      <c r="P564" s="185"/>
      <c r="Q564" s="185"/>
      <c r="R564" s="185"/>
      <c r="S564" s="185"/>
      <c r="T564" s="186"/>
      <c r="AT564" s="180" t="s">
        <v>336</v>
      </c>
      <c r="AU564" s="180" t="s">
        <v>213</v>
      </c>
      <c r="AV564" s="14" t="s">
        <v>90</v>
      </c>
      <c r="AW564" s="14" t="s">
        <v>36</v>
      </c>
      <c r="AX564" s="14" t="s">
        <v>81</v>
      </c>
      <c r="AY564" s="180" t="s">
        <v>199</v>
      </c>
    </row>
    <row r="565" spans="1:65" s="15" customFormat="1" ht="10.199999999999999">
      <c r="B565" s="187"/>
      <c r="D565" s="163" t="s">
        <v>336</v>
      </c>
      <c r="E565" s="188" t="s">
        <v>1</v>
      </c>
      <c r="F565" s="189" t="s">
        <v>339</v>
      </c>
      <c r="H565" s="190">
        <v>508.51499999999999</v>
      </c>
      <c r="I565" s="191"/>
      <c r="L565" s="187"/>
      <c r="M565" s="192"/>
      <c r="N565" s="193"/>
      <c r="O565" s="193"/>
      <c r="P565" s="193"/>
      <c r="Q565" s="193"/>
      <c r="R565" s="193"/>
      <c r="S565" s="193"/>
      <c r="T565" s="194"/>
      <c r="AT565" s="188" t="s">
        <v>336</v>
      </c>
      <c r="AU565" s="188" t="s">
        <v>213</v>
      </c>
      <c r="AV565" s="15" t="s">
        <v>198</v>
      </c>
      <c r="AW565" s="15" t="s">
        <v>36</v>
      </c>
      <c r="AX565" s="15" t="s">
        <v>88</v>
      </c>
      <c r="AY565" s="188" t="s">
        <v>199</v>
      </c>
    </row>
    <row r="566" spans="1:65" s="2" customFormat="1" ht="24.15" customHeight="1">
      <c r="A566" s="33"/>
      <c r="B566" s="149"/>
      <c r="C566" s="195" t="s">
        <v>818</v>
      </c>
      <c r="D566" s="195" t="s">
        <v>416</v>
      </c>
      <c r="E566" s="196" t="s">
        <v>1861</v>
      </c>
      <c r="F566" s="197" t="s">
        <v>1862</v>
      </c>
      <c r="G566" s="198" t="s">
        <v>376</v>
      </c>
      <c r="H566" s="199">
        <v>195.458</v>
      </c>
      <c r="I566" s="200"/>
      <c r="J566" s="201">
        <f>ROUND(I566*H566,2)</f>
        <v>0</v>
      </c>
      <c r="K566" s="197" t="s">
        <v>333</v>
      </c>
      <c r="L566" s="202"/>
      <c r="M566" s="203" t="s">
        <v>1</v>
      </c>
      <c r="N566" s="204" t="s">
        <v>46</v>
      </c>
      <c r="O566" s="59"/>
      <c r="P566" s="159">
        <f>O566*H566</f>
        <v>0</v>
      </c>
      <c r="Q566" s="159">
        <v>2.9999999999999997E-4</v>
      </c>
      <c r="R566" s="159">
        <f>Q566*H566</f>
        <v>5.8637399999999992E-2</v>
      </c>
      <c r="S566" s="159">
        <v>0</v>
      </c>
      <c r="T566" s="160">
        <f>S566*H566</f>
        <v>0</v>
      </c>
      <c r="U566" s="33"/>
      <c r="V566" s="33"/>
      <c r="W566" s="33"/>
      <c r="X566" s="33"/>
      <c r="Y566" s="33"/>
      <c r="Z566" s="33"/>
      <c r="AA566" s="33"/>
      <c r="AB566" s="33"/>
      <c r="AC566" s="33"/>
      <c r="AD566" s="33"/>
      <c r="AE566" s="33"/>
      <c r="AR566" s="161" t="s">
        <v>237</v>
      </c>
      <c r="AT566" s="161" t="s">
        <v>416</v>
      </c>
      <c r="AU566" s="161" t="s">
        <v>213</v>
      </c>
      <c r="AY566" s="18" t="s">
        <v>199</v>
      </c>
      <c r="BE566" s="162">
        <f>IF(N566="základní",J566,0)</f>
        <v>0</v>
      </c>
      <c r="BF566" s="162">
        <f>IF(N566="snížená",J566,0)</f>
        <v>0</v>
      </c>
      <c r="BG566" s="162">
        <f>IF(N566="zákl. přenesená",J566,0)</f>
        <v>0</v>
      </c>
      <c r="BH566" s="162">
        <f>IF(N566="sníž. přenesená",J566,0)</f>
        <v>0</v>
      </c>
      <c r="BI566" s="162">
        <f>IF(N566="nulová",J566,0)</f>
        <v>0</v>
      </c>
      <c r="BJ566" s="18" t="s">
        <v>88</v>
      </c>
      <c r="BK566" s="162">
        <f>ROUND(I566*H566,2)</f>
        <v>0</v>
      </c>
      <c r="BL566" s="18" t="s">
        <v>198</v>
      </c>
      <c r="BM566" s="161" t="s">
        <v>1863</v>
      </c>
    </row>
    <row r="567" spans="1:65" s="2" customFormat="1" ht="19.2">
      <c r="A567" s="33"/>
      <c r="B567" s="34"/>
      <c r="C567" s="33"/>
      <c r="D567" s="163" t="s">
        <v>207</v>
      </c>
      <c r="E567" s="33"/>
      <c r="F567" s="164" t="s">
        <v>1862</v>
      </c>
      <c r="G567" s="33"/>
      <c r="H567" s="33"/>
      <c r="I567" s="165"/>
      <c r="J567" s="33"/>
      <c r="K567" s="33"/>
      <c r="L567" s="34"/>
      <c r="M567" s="166"/>
      <c r="N567" s="167"/>
      <c r="O567" s="59"/>
      <c r="P567" s="59"/>
      <c r="Q567" s="59"/>
      <c r="R567" s="59"/>
      <c r="S567" s="59"/>
      <c r="T567" s="60"/>
      <c r="U567" s="33"/>
      <c r="V567" s="33"/>
      <c r="W567" s="33"/>
      <c r="X567" s="33"/>
      <c r="Y567" s="33"/>
      <c r="Z567" s="33"/>
      <c r="AA567" s="33"/>
      <c r="AB567" s="33"/>
      <c r="AC567" s="33"/>
      <c r="AD567" s="33"/>
      <c r="AE567" s="33"/>
      <c r="AT567" s="18" t="s">
        <v>207</v>
      </c>
      <c r="AU567" s="18" t="s">
        <v>213</v>
      </c>
    </row>
    <row r="568" spans="1:65" s="13" customFormat="1" ht="10.199999999999999">
      <c r="B568" s="172"/>
      <c r="D568" s="163" t="s">
        <v>336</v>
      </c>
      <c r="E568" s="173" t="s">
        <v>1</v>
      </c>
      <c r="F568" s="174" t="s">
        <v>1677</v>
      </c>
      <c r="H568" s="173" t="s">
        <v>1</v>
      </c>
      <c r="I568" s="175"/>
      <c r="L568" s="172"/>
      <c r="M568" s="176"/>
      <c r="N568" s="177"/>
      <c r="O568" s="177"/>
      <c r="P568" s="177"/>
      <c r="Q568" s="177"/>
      <c r="R568" s="177"/>
      <c r="S568" s="177"/>
      <c r="T568" s="178"/>
      <c r="AT568" s="173" t="s">
        <v>336</v>
      </c>
      <c r="AU568" s="173" t="s">
        <v>213</v>
      </c>
      <c r="AV568" s="13" t="s">
        <v>88</v>
      </c>
      <c r="AW568" s="13" t="s">
        <v>36</v>
      </c>
      <c r="AX568" s="13" t="s">
        <v>81</v>
      </c>
      <c r="AY568" s="173" t="s">
        <v>199</v>
      </c>
    </row>
    <row r="569" spans="1:65" s="14" customFormat="1" ht="10.199999999999999">
      <c r="B569" s="179"/>
      <c r="D569" s="163" t="s">
        <v>336</v>
      </c>
      <c r="E569" s="180" t="s">
        <v>1</v>
      </c>
      <c r="F569" s="181" t="s">
        <v>1864</v>
      </c>
      <c r="H569" s="182">
        <v>32.4</v>
      </c>
      <c r="I569" s="183"/>
      <c r="L569" s="179"/>
      <c r="M569" s="184"/>
      <c r="N569" s="185"/>
      <c r="O569" s="185"/>
      <c r="P569" s="185"/>
      <c r="Q569" s="185"/>
      <c r="R569" s="185"/>
      <c r="S569" s="185"/>
      <c r="T569" s="186"/>
      <c r="AT569" s="180" t="s">
        <v>336</v>
      </c>
      <c r="AU569" s="180" t="s">
        <v>213</v>
      </c>
      <c r="AV569" s="14" t="s">
        <v>90</v>
      </c>
      <c r="AW569" s="14" t="s">
        <v>36</v>
      </c>
      <c r="AX569" s="14" t="s">
        <v>81</v>
      </c>
      <c r="AY569" s="180" t="s">
        <v>199</v>
      </c>
    </row>
    <row r="570" spans="1:65" s="14" customFormat="1" ht="10.199999999999999">
      <c r="B570" s="179"/>
      <c r="D570" s="163" t="s">
        <v>336</v>
      </c>
      <c r="E570" s="180" t="s">
        <v>1</v>
      </c>
      <c r="F570" s="181" t="s">
        <v>1865</v>
      </c>
      <c r="H570" s="182">
        <v>36</v>
      </c>
      <c r="I570" s="183"/>
      <c r="L570" s="179"/>
      <c r="M570" s="184"/>
      <c r="N570" s="185"/>
      <c r="O570" s="185"/>
      <c r="P570" s="185"/>
      <c r="Q570" s="185"/>
      <c r="R570" s="185"/>
      <c r="S570" s="185"/>
      <c r="T570" s="186"/>
      <c r="AT570" s="180" t="s">
        <v>336</v>
      </c>
      <c r="AU570" s="180" t="s">
        <v>213</v>
      </c>
      <c r="AV570" s="14" t="s">
        <v>90</v>
      </c>
      <c r="AW570" s="14" t="s">
        <v>36</v>
      </c>
      <c r="AX570" s="14" t="s">
        <v>81</v>
      </c>
      <c r="AY570" s="180" t="s">
        <v>199</v>
      </c>
    </row>
    <row r="571" spans="1:65" s="14" customFormat="1" ht="10.199999999999999">
      <c r="B571" s="179"/>
      <c r="D571" s="163" t="s">
        <v>336</v>
      </c>
      <c r="E571" s="180" t="s">
        <v>1</v>
      </c>
      <c r="F571" s="181" t="s">
        <v>1866</v>
      </c>
      <c r="H571" s="182">
        <v>1.8</v>
      </c>
      <c r="I571" s="183"/>
      <c r="L571" s="179"/>
      <c r="M571" s="184"/>
      <c r="N571" s="185"/>
      <c r="O571" s="185"/>
      <c r="P571" s="185"/>
      <c r="Q571" s="185"/>
      <c r="R571" s="185"/>
      <c r="S571" s="185"/>
      <c r="T571" s="186"/>
      <c r="AT571" s="180" t="s">
        <v>336</v>
      </c>
      <c r="AU571" s="180" t="s">
        <v>213</v>
      </c>
      <c r="AV571" s="14" t="s">
        <v>90</v>
      </c>
      <c r="AW571" s="14" t="s">
        <v>36</v>
      </c>
      <c r="AX571" s="14" t="s">
        <v>81</v>
      </c>
      <c r="AY571" s="180" t="s">
        <v>199</v>
      </c>
    </row>
    <row r="572" spans="1:65" s="14" customFormat="1" ht="10.199999999999999">
      <c r="B572" s="179"/>
      <c r="D572" s="163" t="s">
        <v>336</v>
      </c>
      <c r="E572" s="180" t="s">
        <v>1</v>
      </c>
      <c r="F572" s="181" t="s">
        <v>1867</v>
      </c>
      <c r="H572" s="182">
        <v>2.4500000000000002</v>
      </c>
      <c r="I572" s="183"/>
      <c r="L572" s="179"/>
      <c r="M572" s="184"/>
      <c r="N572" s="185"/>
      <c r="O572" s="185"/>
      <c r="P572" s="185"/>
      <c r="Q572" s="185"/>
      <c r="R572" s="185"/>
      <c r="S572" s="185"/>
      <c r="T572" s="186"/>
      <c r="AT572" s="180" t="s">
        <v>336</v>
      </c>
      <c r="AU572" s="180" t="s">
        <v>213</v>
      </c>
      <c r="AV572" s="14" t="s">
        <v>90</v>
      </c>
      <c r="AW572" s="14" t="s">
        <v>36</v>
      </c>
      <c r="AX572" s="14" t="s">
        <v>81</v>
      </c>
      <c r="AY572" s="180" t="s">
        <v>199</v>
      </c>
    </row>
    <row r="573" spans="1:65" s="14" customFormat="1" ht="10.199999999999999">
      <c r="B573" s="179"/>
      <c r="D573" s="163" t="s">
        <v>336</v>
      </c>
      <c r="E573" s="180" t="s">
        <v>1</v>
      </c>
      <c r="F573" s="181" t="s">
        <v>1868</v>
      </c>
      <c r="H573" s="182">
        <v>19.8</v>
      </c>
      <c r="I573" s="183"/>
      <c r="L573" s="179"/>
      <c r="M573" s="184"/>
      <c r="N573" s="185"/>
      <c r="O573" s="185"/>
      <c r="P573" s="185"/>
      <c r="Q573" s="185"/>
      <c r="R573" s="185"/>
      <c r="S573" s="185"/>
      <c r="T573" s="186"/>
      <c r="AT573" s="180" t="s">
        <v>336</v>
      </c>
      <c r="AU573" s="180" t="s">
        <v>213</v>
      </c>
      <c r="AV573" s="14" t="s">
        <v>90</v>
      </c>
      <c r="AW573" s="14" t="s">
        <v>36</v>
      </c>
      <c r="AX573" s="14" t="s">
        <v>81</v>
      </c>
      <c r="AY573" s="180" t="s">
        <v>199</v>
      </c>
    </row>
    <row r="574" spans="1:65" s="14" customFormat="1" ht="10.199999999999999">
      <c r="B574" s="179"/>
      <c r="D574" s="163" t="s">
        <v>336</v>
      </c>
      <c r="E574" s="180" t="s">
        <v>1</v>
      </c>
      <c r="F574" s="181" t="s">
        <v>1307</v>
      </c>
      <c r="H574" s="182">
        <v>2.5499999999999998</v>
      </c>
      <c r="I574" s="183"/>
      <c r="L574" s="179"/>
      <c r="M574" s="184"/>
      <c r="N574" s="185"/>
      <c r="O574" s="185"/>
      <c r="P574" s="185"/>
      <c r="Q574" s="185"/>
      <c r="R574" s="185"/>
      <c r="S574" s="185"/>
      <c r="T574" s="186"/>
      <c r="AT574" s="180" t="s">
        <v>336</v>
      </c>
      <c r="AU574" s="180" t="s">
        <v>213</v>
      </c>
      <c r="AV574" s="14" t="s">
        <v>90</v>
      </c>
      <c r="AW574" s="14" t="s">
        <v>36</v>
      </c>
      <c r="AX574" s="14" t="s">
        <v>81</v>
      </c>
      <c r="AY574" s="180" t="s">
        <v>199</v>
      </c>
    </row>
    <row r="575" spans="1:65" s="14" customFormat="1" ht="10.199999999999999">
      <c r="B575" s="179"/>
      <c r="D575" s="163" t="s">
        <v>336</v>
      </c>
      <c r="E575" s="180" t="s">
        <v>1</v>
      </c>
      <c r="F575" s="181" t="s">
        <v>1310</v>
      </c>
      <c r="H575" s="182">
        <v>9.6</v>
      </c>
      <c r="I575" s="183"/>
      <c r="L575" s="179"/>
      <c r="M575" s="184"/>
      <c r="N575" s="185"/>
      <c r="O575" s="185"/>
      <c r="P575" s="185"/>
      <c r="Q575" s="185"/>
      <c r="R575" s="185"/>
      <c r="S575" s="185"/>
      <c r="T575" s="186"/>
      <c r="AT575" s="180" t="s">
        <v>336</v>
      </c>
      <c r="AU575" s="180" t="s">
        <v>213</v>
      </c>
      <c r="AV575" s="14" t="s">
        <v>90</v>
      </c>
      <c r="AW575" s="14" t="s">
        <v>36</v>
      </c>
      <c r="AX575" s="14" t="s">
        <v>81</v>
      </c>
      <c r="AY575" s="180" t="s">
        <v>199</v>
      </c>
    </row>
    <row r="576" spans="1:65" s="14" customFormat="1" ht="10.199999999999999">
      <c r="B576" s="179"/>
      <c r="D576" s="163" t="s">
        <v>336</v>
      </c>
      <c r="E576" s="180" t="s">
        <v>1</v>
      </c>
      <c r="F576" s="181" t="s">
        <v>1869</v>
      </c>
      <c r="H576" s="182">
        <v>7.2</v>
      </c>
      <c r="I576" s="183"/>
      <c r="L576" s="179"/>
      <c r="M576" s="184"/>
      <c r="N576" s="185"/>
      <c r="O576" s="185"/>
      <c r="P576" s="185"/>
      <c r="Q576" s="185"/>
      <c r="R576" s="185"/>
      <c r="S576" s="185"/>
      <c r="T576" s="186"/>
      <c r="AT576" s="180" t="s">
        <v>336</v>
      </c>
      <c r="AU576" s="180" t="s">
        <v>213</v>
      </c>
      <c r="AV576" s="14" t="s">
        <v>90</v>
      </c>
      <c r="AW576" s="14" t="s">
        <v>36</v>
      </c>
      <c r="AX576" s="14" t="s">
        <v>81</v>
      </c>
      <c r="AY576" s="180" t="s">
        <v>199</v>
      </c>
    </row>
    <row r="577" spans="1:65" s="14" customFormat="1" ht="10.199999999999999">
      <c r="B577" s="179"/>
      <c r="D577" s="163" t="s">
        <v>336</v>
      </c>
      <c r="E577" s="180" t="s">
        <v>1</v>
      </c>
      <c r="F577" s="181" t="s">
        <v>1870</v>
      </c>
      <c r="H577" s="182">
        <v>2.4</v>
      </c>
      <c r="I577" s="183"/>
      <c r="L577" s="179"/>
      <c r="M577" s="184"/>
      <c r="N577" s="185"/>
      <c r="O577" s="185"/>
      <c r="P577" s="185"/>
      <c r="Q577" s="185"/>
      <c r="R577" s="185"/>
      <c r="S577" s="185"/>
      <c r="T577" s="186"/>
      <c r="AT577" s="180" t="s">
        <v>336</v>
      </c>
      <c r="AU577" s="180" t="s">
        <v>213</v>
      </c>
      <c r="AV577" s="14" t="s">
        <v>90</v>
      </c>
      <c r="AW577" s="14" t="s">
        <v>36</v>
      </c>
      <c r="AX577" s="14" t="s">
        <v>81</v>
      </c>
      <c r="AY577" s="180" t="s">
        <v>199</v>
      </c>
    </row>
    <row r="578" spans="1:65" s="14" customFormat="1" ht="10.199999999999999">
      <c r="B578" s="179"/>
      <c r="D578" s="163" t="s">
        <v>336</v>
      </c>
      <c r="E578" s="180" t="s">
        <v>1</v>
      </c>
      <c r="F578" s="181" t="s">
        <v>1871</v>
      </c>
      <c r="H578" s="182">
        <v>3.6</v>
      </c>
      <c r="I578" s="183"/>
      <c r="L578" s="179"/>
      <c r="M578" s="184"/>
      <c r="N578" s="185"/>
      <c r="O578" s="185"/>
      <c r="P578" s="185"/>
      <c r="Q578" s="185"/>
      <c r="R578" s="185"/>
      <c r="S578" s="185"/>
      <c r="T578" s="186"/>
      <c r="AT578" s="180" t="s">
        <v>336</v>
      </c>
      <c r="AU578" s="180" t="s">
        <v>213</v>
      </c>
      <c r="AV578" s="14" t="s">
        <v>90</v>
      </c>
      <c r="AW578" s="14" t="s">
        <v>36</v>
      </c>
      <c r="AX578" s="14" t="s">
        <v>81</v>
      </c>
      <c r="AY578" s="180" t="s">
        <v>199</v>
      </c>
    </row>
    <row r="579" spans="1:65" s="14" customFormat="1" ht="10.199999999999999">
      <c r="B579" s="179"/>
      <c r="D579" s="163" t="s">
        <v>336</v>
      </c>
      <c r="E579" s="180" t="s">
        <v>1</v>
      </c>
      <c r="F579" s="181" t="s">
        <v>1872</v>
      </c>
      <c r="H579" s="182">
        <v>0.9</v>
      </c>
      <c r="I579" s="183"/>
      <c r="L579" s="179"/>
      <c r="M579" s="184"/>
      <c r="N579" s="185"/>
      <c r="O579" s="185"/>
      <c r="P579" s="185"/>
      <c r="Q579" s="185"/>
      <c r="R579" s="185"/>
      <c r="S579" s="185"/>
      <c r="T579" s="186"/>
      <c r="AT579" s="180" t="s">
        <v>336</v>
      </c>
      <c r="AU579" s="180" t="s">
        <v>213</v>
      </c>
      <c r="AV579" s="14" t="s">
        <v>90</v>
      </c>
      <c r="AW579" s="14" t="s">
        <v>36</v>
      </c>
      <c r="AX579" s="14" t="s">
        <v>81</v>
      </c>
      <c r="AY579" s="180" t="s">
        <v>199</v>
      </c>
    </row>
    <row r="580" spans="1:65" s="14" customFormat="1" ht="10.199999999999999">
      <c r="B580" s="179"/>
      <c r="D580" s="163" t="s">
        <v>336</v>
      </c>
      <c r="E580" s="180" t="s">
        <v>1</v>
      </c>
      <c r="F580" s="181" t="s">
        <v>1632</v>
      </c>
      <c r="H580" s="182">
        <v>4.8</v>
      </c>
      <c r="I580" s="183"/>
      <c r="L580" s="179"/>
      <c r="M580" s="184"/>
      <c r="N580" s="185"/>
      <c r="O580" s="185"/>
      <c r="P580" s="185"/>
      <c r="Q580" s="185"/>
      <c r="R580" s="185"/>
      <c r="S580" s="185"/>
      <c r="T580" s="186"/>
      <c r="AT580" s="180" t="s">
        <v>336</v>
      </c>
      <c r="AU580" s="180" t="s">
        <v>213</v>
      </c>
      <c r="AV580" s="14" t="s">
        <v>90</v>
      </c>
      <c r="AW580" s="14" t="s">
        <v>36</v>
      </c>
      <c r="AX580" s="14" t="s">
        <v>81</v>
      </c>
      <c r="AY580" s="180" t="s">
        <v>199</v>
      </c>
    </row>
    <row r="581" spans="1:65" s="14" customFormat="1" ht="10.199999999999999">
      <c r="B581" s="179"/>
      <c r="D581" s="163" t="s">
        <v>336</v>
      </c>
      <c r="E581" s="180" t="s">
        <v>1</v>
      </c>
      <c r="F581" s="181" t="s">
        <v>1302</v>
      </c>
      <c r="H581" s="182">
        <v>7.2</v>
      </c>
      <c r="I581" s="183"/>
      <c r="L581" s="179"/>
      <c r="M581" s="184"/>
      <c r="N581" s="185"/>
      <c r="O581" s="185"/>
      <c r="P581" s="185"/>
      <c r="Q581" s="185"/>
      <c r="R581" s="185"/>
      <c r="S581" s="185"/>
      <c r="T581" s="186"/>
      <c r="AT581" s="180" t="s">
        <v>336</v>
      </c>
      <c r="AU581" s="180" t="s">
        <v>213</v>
      </c>
      <c r="AV581" s="14" t="s">
        <v>90</v>
      </c>
      <c r="AW581" s="14" t="s">
        <v>36</v>
      </c>
      <c r="AX581" s="14" t="s">
        <v>81</v>
      </c>
      <c r="AY581" s="180" t="s">
        <v>199</v>
      </c>
    </row>
    <row r="582" spans="1:65" s="14" customFormat="1" ht="10.199999999999999">
      <c r="B582" s="179"/>
      <c r="D582" s="163" t="s">
        <v>336</v>
      </c>
      <c r="E582" s="180" t="s">
        <v>1</v>
      </c>
      <c r="F582" s="181" t="s">
        <v>1873</v>
      </c>
      <c r="H582" s="182">
        <v>2.1</v>
      </c>
      <c r="I582" s="183"/>
      <c r="L582" s="179"/>
      <c r="M582" s="184"/>
      <c r="N582" s="185"/>
      <c r="O582" s="185"/>
      <c r="P582" s="185"/>
      <c r="Q582" s="185"/>
      <c r="R582" s="185"/>
      <c r="S582" s="185"/>
      <c r="T582" s="186"/>
      <c r="AT582" s="180" t="s">
        <v>336</v>
      </c>
      <c r="AU582" s="180" t="s">
        <v>213</v>
      </c>
      <c r="AV582" s="14" t="s">
        <v>90</v>
      </c>
      <c r="AW582" s="14" t="s">
        <v>36</v>
      </c>
      <c r="AX582" s="14" t="s">
        <v>81</v>
      </c>
      <c r="AY582" s="180" t="s">
        <v>199</v>
      </c>
    </row>
    <row r="583" spans="1:65" s="14" customFormat="1" ht="10.199999999999999">
      <c r="B583" s="179"/>
      <c r="D583" s="163" t="s">
        <v>336</v>
      </c>
      <c r="E583" s="180" t="s">
        <v>1</v>
      </c>
      <c r="F583" s="181" t="s">
        <v>1872</v>
      </c>
      <c r="H583" s="182">
        <v>0.9</v>
      </c>
      <c r="I583" s="183"/>
      <c r="L583" s="179"/>
      <c r="M583" s="184"/>
      <c r="N583" s="185"/>
      <c r="O583" s="185"/>
      <c r="P583" s="185"/>
      <c r="Q583" s="185"/>
      <c r="R583" s="185"/>
      <c r="S583" s="185"/>
      <c r="T583" s="186"/>
      <c r="AT583" s="180" t="s">
        <v>336</v>
      </c>
      <c r="AU583" s="180" t="s">
        <v>213</v>
      </c>
      <c r="AV583" s="14" t="s">
        <v>90</v>
      </c>
      <c r="AW583" s="14" t="s">
        <v>36</v>
      </c>
      <c r="AX583" s="14" t="s">
        <v>81</v>
      </c>
      <c r="AY583" s="180" t="s">
        <v>199</v>
      </c>
    </row>
    <row r="584" spans="1:65" s="14" customFormat="1" ht="10.199999999999999">
      <c r="B584" s="179"/>
      <c r="D584" s="163" t="s">
        <v>336</v>
      </c>
      <c r="E584" s="180" t="s">
        <v>1</v>
      </c>
      <c r="F584" s="181" t="s">
        <v>1874</v>
      </c>
      <c r="H584" s="182">
        <v>1.8</v>
      </c>
      <c r="I584" s="183"/>
      <c r="L584" s="179"/>
      <c r="M584" s="184"/>
      <c r="N584" s="185"/>
      <c r="O584" s="185"/>
      <c r="P584" s="185"/>
      <c r="Q584" s="185"/>
      <c r="R584" s="185"/>
      <c r="S584" s="185"/>
      <c r="T584" s="186"/>
      <c r="AT584" s="180" t="s">
        <v>336</v>
      </c>
      <c r="AU584" s="180" t="s">
        <v>213</v>
      </c>
      <c r="AV584" s="14" t="s">
        <v>90</v>
      </c>
      <c r="AW584" s="14" t="s">
        <v>36</v>
      </c>
      <c r="AX584" s="14" t="s">
        <v>81</v>
      </c>
      <c r="AY584" s="180" t="s">
        <v>199</v>
      </c>
    </row>
    <row r="585" spans="1:65" s="14" customFormat="1" ht="10.199999999999999">
      <c r="B585" s="179"/>
      <c r="D585" s="163" t="s">
        <v>336</v>
      </c>
      <c r="E585" s="180" t="s">
        <v>1</v>
      </c>
      <c r="F585" s="181" t="s">
        <v>1875</v>
      </c>
      <c r="H585" s="182">
        <v>1.65</v>
      </c>
      <c r="I585" s="183"/>
      <c r="L585" s="179"/>
      <c r="M585" s="184"/>
      <c r="N585" s="185"/>
      <c r="O585" s="185"/>
      <c r="P585" s="185"/>
      <c r="Q585" s="185"/>
      <c r="R585" s="185"/>
      <c r="S585" s="185"/>
      <c r="T585" s="186"/>
      <c r="AT585" s="180" t="s">
        <v>336</v>
      </c>
      <c r="AU585" s="180" t="s">
        <v>213</v>
      </c>
      <c r="AV585" s="14" t="s">
        <v>90</v>
      </c>
      <c r="AW585" s="14" t="s">
        <v>36</v>
      </c>
      <c r="AX585" s="14" t="s">
        <v>81</v>
      </c>
      <c r="AY585" s="180" t="s">
        <v>199</v>
      </c>
    </row>
    <row r="586" spans="1:65" s="14" customFormat="1" ht="10.199999999999999">
      <c r="B586" s="179"/>
      <c r="D586" s="163" t="s">
        <v>336</v>
      </c>
      <c r="E586" s="180" t="s">
        <v>1</v>
      </c>
      <c r="F586" s="181" t="s">
        <v>847</v>
      </c>
      <c r="H586" s="182">
        <v>8</v>
      </c>
      <c r="I586" s="183"/>
      <c r="L586" s="179"/>
      <c r="M586" s="184"/>
      <c r="N586" s="185"/>
      <c r="O586" s="185"/>
      <c r="P586" s="185"/>
      <c r="Q586" s="185"/>
      <c r="R586" s="185"/>
      <c r="S586" s="185"/>
      <c r="T586" s="186"/>
      <c r="AT586" s="180" t="s">
        <v>336</v>
      </c>
      <c r="AU586" s="180" t="s">
        <v>213</v>
      </c>
      <c r="AV586" s="14" t="s">
        <v>90</v>
      </c>
      <c r="AW586" s="14" t="s">
        <v>36</v>
      </c>
      <c r="AX586" s="14" t="s">
        <v>81</v>
      </c>
      <c r="AY586" s="180" t="s">
        <v>199</v>
      </c>
    </row>
    <row r="587" spans="1:65" s="14" customFormat="1" ht="10.199999999999999">
      <c r="B587" s="179"/>
      <c r="D587" s="163" t="s">
        <v>336</v>
      </c>
      <c r="E587" s="180" t="s">
        <v>1</v>
      </c>
      <c r="F587" s="181" t="s">
        <v>1876</v>
      </c>
      <c r="H587" s="182">
        <v>33.5</v>
      </c>
      <c r="I587" s="183"/>
      <c r="L587" s="179"/>
      <c r="M587" s="184"/>
      <c r="N587" s="185"/>
      <c r="O587" s="185"/>
      <c r="P587" s="185"/>
      <c r="Q587" s="185"/>
      <c r="R587" s="185"/>
      <c r="S587" s="185"/>
      <c r="T587" s="186"/>
      <c r="AT587" s="180" t="s">
        <v>336</v>
      </c>
      <c r="AU587" s="180" t="s">
        <v>213</v>
      </c>
      <c r="AV587" s="14" t="s">
        <v>90</v>
      </c>
      <c r="AW587" s="14" t="s">
        <v>36</v>
      </c>
      <c r="AX587" s="14" t="s">
        <v>81</v>
      </c>
      <c r="AY587" s="180" t="s">
        <v>199</v>
      </c>
    </row>
    <row r="588" spans="1:65" s="14" customFormat="1" ht="10.199999999999999">
      <c r="B588" s="179"/>
      <c r="D588" s="163" t="s">
        <v>336</v>
      </c>
      <c r="E588" s="180" t="s">
        <v>1</v>
      </c>
      <c r="F588" s="181" t="s">
        <v>1877</v>
      </c>
      <c r="H588" s="182">
        <v>7.5</v>
      </c>
      <c r="I588" s="183"/>
      <c r="L588" s="179"/>
      <c r="M588" s="184"/>
      <c r="N588" s="185"/>
      <c r="O588" s="185"/>
      <c r="P588" s="185"/>
      <c r="Q588" s="185"/>
      <c r="R588" s="185"/>
      <c r="S588" s="185"/>
      <c r="T588" s="186"/>
      <c r="AT588" s="180" t="s">
        <v>336</v>
      </c>
      <c r="AU588" s="180" t="s">
        <v>213</v>
      </c>
      <c r="AV588" s="14" t="s">
        <v>90</v>
      </c>
      <c r="AW588" s="14" t="s">
        <v>36</v>
      </c>
      <c r="AX588" s="14" t="s">
        <v>81</v>
      </c>
      <c r="AY588" s="180" t="s">
        <v>199</v>
      </c>
    </row>
    <row r="589" spans="1:65" s="16" customFormat="1" ht="10.199999999999999">
      <c r="B589" s="205"/>
      <c r="D589" s="163" t="s">
        <v>336</v>
      </c>
      <c r="E589" s="206" t="s">
        <v>1</v>
      </c>
      <c r="F589" s="207" t="s">
        <v>1127</v>
      </c>
      <c r="H589" s="208">
        <v>186.15</v>
      </c>
      <c r="I589" s="209"/>
      <c r="L589" s="205"/>
      <c r="M589" s="210"/>
      <c r="N589" s="211"/>
      <c r="O589" s="211"/>
      <c r="P589" s="211"/>
      <c r="Q589" s="211"/>
      <c r="R589" s="211"/>
      <c r="S589" s="211"/>
      <c r="T589" s="212"/>
      <c r="AT589" s="206" t="s">
        <v>336</v>
      </c>
      <c r="AU589" s="206" t="s">
        <v>213</v>
      </c>
      <c r="AV589" s="16" t="s">
        <v>213</v>
      </c>
      <c r="AW589" s="16" t="s">
        <v>36</v>
      </c>
      <c r="AX589" s="16" t="s">
        <v>81</v>
      </c>
      <c r="AY589" s="206" t="s">
        <v>199</v>
      </c>
    </row>
    <row r="590" spans="1:65" s="14" customFormat="1" ht="10.199999999999999">
      <c r="B590" s="179"/>
      <c r="D590" s="163" t="s">
        <v>336</v>
      </c>
      <c r="E590" s="180" t="s">
        <v>1</v>
      </c>
      <c r="F590" s="181" t="s">
        <v>1878</v>
      </c>
      <c r="H590" s="182">
        <v>9.3079999999999998</v>
      </c>
      <c r="I590" s="183"/>
      <c r="L590" s="179"/>
      <c r="M590" s="184"/>
      <c r="N590" s="185"/>
      <c r="O590" s="185"/>
      <c r="P590" s="185"/>
      <c r="Q590" s="185"/>
      <c r="R590" s="185"/>
      <c r="S590" s="185"/>
      <c r="T590" s="186"/>
      <c r="AT590" s="180" t="s">
        <v>336</v>
      </c>
      <c r="AU590" s="180" t="s">
        <v>213</v>
      </c>
      <c r="AV590" s="14" t="s">
        <v>90</v>
      </c>
      <c r="AW590" s="14" t="s">
        <v>36</v>
      </c>
      <c r="AX590" s="14" t="s">
        <v>81</v>
      </c>
      <c r="AY590" s="180" t="s">
        <v>199</v>
      </c>
    </row>
    <row r="591" spans="1:65" s="15" customFormat="1" ht="10.199999999999999">
      <c r="B591" s="187"/>
      <c r="D591" s="163" t="s">
        <v>336</v>
      </c>
      <c r="E591" s="188" t="s">
        <v>1</v>
      </c>
      <c r="F591" s="189" t="s">
        <v>339</v>
      </c>
      <c r="H591" s="190">
        <v>195.458</v>
      </c>
      <c r="I591" s="191"/>
      <c r="L591" s="187"/>
      <c r="M591" s="192"/>
      <c r="N591" s="193"/>
      <c r="O591" s="193"/>
      <c r="P591" s="193"/>
      <c r="Q591" s="193"/>
      <c r="R591" s="193"/>
      <c r="S591" s="193"/>
      <c r="T591" s="194"/>
      <c r="AT591" s="188" t="s">
        <v>336</v>
      </c>
      <c r="AU591" s="188" t="s">
        <v>213</v>
      </c>
      <c r="AV591" s="15" t="s">
        <v>198</v>
      </c>
      <c r="AW591" s="15" t="s">
        <v>36</v>
      </c>
      <c r="AX591" s="15" t="s">
        <v>88</v>
      </c>
      <c r="AY591" s="188" t="s">
        <v>199</v>
      </c>
    </row>
    <row r="592" spans="1:65" s="2" customFormat="1" ht="24.15" customHeight="1">
      <c r="A592" s="33"/>
      <c r="B592" s="149"/>
      <c r="C592" s="195" t="s">
        <v>825</v>
      </c>
      <c r="D592" s="195" t="s">
        <v>416</v>
      </c>
      <c r="E592" s="196" t="s">
        <v>1879</v>
      </c>
      <c r="F592" s="197" t="s">
        <v>1880</v>
      </c>
      <c r="G592" s="198" t="s">
        <v>376</v>
      </c>
      <c r="H592" s="199">
        <v>149.94</v>
      </c>
      <c r="I592" s="200"/>
      <c r="J592" s="201">
        <f>ROUND(I592*H592,2)</f>
        <v>0</v>
      </c>
      <c r="K592" s="197" t="s">
        <v>333</v>
      </c>
      <c r="L592" s="202"/>
      <c r="M592" s="203" t="s">
        <v>1</v>
      </c>
      <c r="N592" s="204" t="s">
        <v>46</v>
      </c>
      <c r="O592" s="59"/>
      <c r="P592" s="159">
        <f>O592*H592</f>
        <v>0</v>
      </c>
      <c r="Q592" s="159">
        <v>2.0000000000000001E-4</v>
      </c>
      <c r="R592" s="159">
        <f>Q592*H592</f>
        <v>2.9988000000000001E-2</v>
      </c>
      <c r="S592" s="159">
        <v>0</v>
      </c>
      <c r="T592" s="160">
        <f>S592*H592</f>
        <v>0</v>
      </c>
      <c r="U592" s="33"/>
      <c r="V592" s="33"/>
      <c r="W592" s="33"/>
      <c r="X592" s="33"/>
      <c r="Y592" s="33"/>
      <c r="Z592" s="33"/>
      <c r="AA592" s="33"/>
      <c r="AB592" s="33"/>
      <c r="AC592" s="33"/>
      <c r="AD592" s="33"/>
      <c r="AE592" s="33"/>
      <c r="AR592" s="161" t="s">
        <v>237</v>
      </c>
      <c r="AT592" s="161" t="s">
        <v>416</v>
      </c>
      <c r="AU592" s="161" t="s">
        <v>213</v>
      </c>
      <c r="AY592" s="18" t="s">
        <v>199</v>
      </c>
      <c r="BE592" s="162">
        <f>IF(N592="základní",J592,0)</f>
        <v>0</v>
      </c>
      <c r="BF592" s="162">
        <f>IF(N592="snížená",J592,0)</f>
        <v>0</v>
      </c>
      <c r="BG592" s="162">
        <f>IF(N592="zákl. přenesená",J592,0)</f>
        <v>0</v>
      </c>
      <c r="BH592" s="162">
        <f>IF(N592="sníž. přenesená",J592,0)</f>
        <v>0</v>
      </c>
      <c r="BI592" s="162">
        <f>IF(N592="nulová",J592,0)</f>
        <v>0</v>
      </c>
      <c r="BJ592" s="18" t="s">
        <v>88</v>
      </c>
      <c r="BK592" s="162">
        <f>ROUND(I592*H592,2)</f>
        <v>0</v>
      </c>
      <c r="BL592" s="18" t="s">
        <v>198</v>
      </c>
      <c r="BM592" s="161" t="s">
        <v>1881</v>
      </c>
    </row>
    <row r="593" spans="1:65" s="2" customFormat="1" ht="19.2">
      <c r="A593" s="33"/>
      <c r="B593" s="34"/>
      <c r="C593" s="33"/>
      <c r="D593" s="163" t="s">
        <v>207</v>
      </c>
      <c r="E593" s="33"/>
      <c r="F593" s="164" t="s">
        <v>1880</v>
      </c>
      <c r="G593" s="33"/>
      <c r="H593" s="33"/>
      <c r="I593" s="165"/>
      <c r="J593" s="33"/>
      <c r="K593" s="33"/>
      <c r="L593" s="34"/>
      <c r="M593" s="166"/>
      <c r="N593" s="167"/>
      <c r="O593" s="59"/>
      <c r="P593" s="59"/>
      <c r="Q593" s="59"/>
      <c r="R593" s="59"/>
      <c r="S593" s="59"/>
      <c r="T593" s="60"/>
      <c r="U593" s="33"/>
      <c r="V593" s="33"/>
      <c r="W593" s="33"/>
      <c r="X593" s="33"/>
      <c r="Y593" s="33"/>
      <c r="Z593" s="33"/>
      <c r="AA593" s="33"/>
      <c r="AB593" s="33"/>
      <c r="AC593" s="33"/>
      <c r="AD593" s="33"/>
      <c r="AE593" s="33"/>
      <c r="AT593" s="18" t="s">
        <v>207</v>
      </c>
      <c r="AU593" s="18" t="s">
        <v>213</v>
      </c>
    </row>
    <row r="594" spans="1:65" s="13" customFormat="1" ht="10.199999999999999">
      <c r="B594" s="172"/>
      <c r="D594" s="163" t="s">
        <v>336</v>
      </c>
      <c r="E594" s="173" t="s">
        <v>1</v>
      </c>
      <c r="F594" s="174" t="s">
        <v>1882</v>
      </c>
      <c r="H594" s="173" t="s">
        <v>1</v>
      </c>
      <c r="I594" s="175"/>
      <c r="L594" s="172"/>
      <c r="M594" s="176"/>
      <c r="N594" s="177"/>
      <c r="O594" s="177"/>
      <c r="P594" s="177"/>
      <c r="Q594" s="177"/>
      <c r="R594" s="177"/>
      <c r="S594" s="177"/>
      <c r="T594" s="178"/>
      <c r="AT594" s="173" t="s">
        <v>336</v>
      </c>
      <c r="AU594" s="173" t="s">
        <v>213</v>
      </c>
      <c r="AV594" s="13" t="s">
        <v>88</v>
      </c>
      <c r="AW594" s="13" t="s">
        <v>36</v>
      </c>
      <c r="AX594" s="13" t="s">
        <v>81</v>
      </c>
      <c r="AY594" s="173" t="s">
        <v>199</v>
      </c>
    </row>
    <row r="595" spans="1:65" s="14" customFormat="1" ht="10.199999999999999">
      <c r="B595" s="179"/>
      <c r="D595" s="163" t="s">
        <v>336</v>
      </c>
      <c r="E595" s="180" t="s">
        <v>1</v>
      </c>
      <c r="F595" s="181" t="s">
        <v>1833</v>
      </c>
      <c r="H595" s="182">
        <v>142.80000000000001</v>
      </c>
      <c r="I595" s="183"/>
      <c r="L595" s="179"/>
      <c r="M595" s="184"/>
      <c r="N595" s="185"/>
      <c r="O595" s="185"/>
      <c r="P595" s="185"/>
      <c r="Q595" s="185"/>
      <c r="R595" s="185"/>
      <c r="S595" s="185"/>
      <c r="T595" s="186"/>
      <c r="AT595" s="180" t="s">
        <v>336</v>
      </c>
      <c r="AU595" s="180" t="s">
        <v>213</v>
      </c>
      <c r="AV595" s="14" t="s">
        <v>90</v>
      </c>
      <c r="AW595" s="14" t="s">
        <v>36</v>
      </c>
      <c r="AX595" s="14" t="s">
        <v>81</v>
      </c>
      <c r="AY595" s="180" t="s">
        <v>199</v>
      </c>
    </row>
    <row r="596" spans="1:65" s="14" customFormat="1" ht="10.199999999999999">
      <c r="B596" s="179"/>
      <c r="D596" s="163" t="s">
        <v>336</v>
      </c>
      <c r="E596" s="180" t="s">
        <v>1</v>
      </c>
      <c r="F596" s="181" t="s">
        <v>1883</v>
      </c>
      <c r="H596" s="182">
        <v>7.14</v>
      </c>
      <c r="I596" s="183"/>
      <c r="L596" s="179"/>
      <c r="M596" s="184"/>
      <c r="N596" s="185"/>
      <c r="O596" s="185"/>
      <c r="P596" s="185"/>
      <c r="Q596" s="185"/>
      <c r="R596" s="185"/>
      <c r="S596" s="185"/>
      <c r="T596" s="186"/>
      <c r="AT596" s="180" t="s">
        <v>336</v>
      </c>
      <c r="AU596" s="180" t="s">
        <v>213</v>
      </c>
      <c r="AV596" s="14" t="s">
        <v>90</v>
      </c>
      <c r="AW596" s="14" t="s">
        <v>36</v>
      </c>
      <c r="AX596" s="14" t="s">
        <v>81</v>
      </c>
      <c r="AY596" s="180" t="s">
        <v>199</v>
      </c>
    </row>
    <row r="597" spans="1:65" s="15" customFormat="1" ht="10.199999999999999">
      <c r="B597" s="187"/>
      <c r="D597" s="163" t="s">
        <v>336</v>
      </c>
      <c r="E597" s="188" t="s">
        <v>1</v>
      </c>
      <c r="F597" s="189" t="s">
        <v>339</v>
      </c>
      <c r="H597" s="190">
        <v>149.94</v>
      </c>
      <c r="I597" s="191"/>
      <c r="L597" s="187"/>
      <c r="M597" s="192"/>
      <c r="N597" s="193"/>
      <c r="O597" s="193"/>
      <c r="P597" s="193"/>
      <c r="Q597" s="193"/>
      <c r="R597" s="193"/>
      <c r="S597" s="193"/>
      <c r="T597" s="194"/>
      <c r="AT597" s="188" t="s">
        <v>336</v>
      </c>
      <c r="AU597" s="188" t="s">
        <v>213</v>
      </c>
      <c r="AV597" s="15" t="s">
        <v>198</v>
      </c>
      <c r="AW597" s="15" t="s">
        <v>36</v>
      </c>
      <c r="AX597" s="15" t="s">
        <v>88</v>
      </c>
      <c r="AY597" s="188" t="s">
        <v>199</v>
      </c>
    </row>
    <row r="598" spans="1:65" s="2" customFormat="1" ht="24.15" customHeight="1">
      <c r="A598" s="33"/>
      <c r="B598" s="149"/>
      <c r="C598" s="150" t="s">
        <v>830</v>
      </c>
      <c r="D598" s="150" t="s">
        <v>202</v>
      </c>
      <c r="E598" s="151" t="s">
        <v>1884</v>
      </c>
      <c r="F598" s="152" t="s">
        <v>1674</v>
      </c>
      <c r="G598" s="153" t="s">
        <v>376</v>
      </c>
      <c r="H598" s="154">
        <v>347.8</v>
      </c>
      <c r="I598" s="155"/>
      <c r="J598" s="156">
        <f>ROUND(I598*H598,2)</f>
        <v>0</v>
      </c>
      <c r="K598" s="152" t="s">
        <v>333</v>
      </c>
      <c r="L598" s="34"/>
      <c r="M598" s="157" t="s">
        <v>1</v>
      </c>
      <c r="N598" s="158" t="s">
        <v>46</v>
      </c>
      <c r="O598" s="59"/>
      <c r="P598" s="159">
        <f>O598*H598</f>
        <v>0</v>
      </c>
      <c r="Q598" s="159">
        <v>0</v>
      </c>
      <c r="R598" s="159">
        <f>Q598*H598</f>
        <v>0</v>
      </c>
      <c r="S598" s="159">
        <v>0</v>
      </c>
      <c r="T598" s="160">
        <f>S598*H598</f>
        <v>0</v>
      </c>
      <c r="U598" s="33"/>
      <c r="V598" s="33"/>
      <c r="W598" s="33"/>
      <c r="X598" s="33"/>
      <c r="Y598" s="33"/>
      <c r="Z598" s="33"/>
      <c r="AA598" s="33"/>
      <c r="AB598" s="33"/>
      <c r="AC598" s="33"/>
      <c r="AD598" s="33"/>
      <c r="AE598" s="33"/>
      <c r="AR598" s="161" t="s">
        <v>198</v>
      </c>
      <c r="AT598" s="161" t="s">
        <v>202</v>
      </c>
      <c r="AU598" s="161" t="s">
        <v>213</v>
      </c>
      <c r="AY598" s="18" t="s">
        <v>199</v>
      </c>
      <c r="BE598" s="162">
        <f>IF(N598="základní",J598,0)</f>
        <v>0</v>
      </c>
      <c r="BF598" s="162">
        <f>IF(N598="snížená",J598,0)</f>
        <v>0</v>
      </c>
      <c r="BG598" s="162">
        <f>IF(N598="zákl. přenesená",J598,0)</f>
        <v>0</v>
      </c>
      <c r="BH598" s="162">
        <f>IF(N598="sníž. přenesená",J598,0)</f>
        <v>0</v>
      </c>
      <c r="BI598" s="162">
        <f>IF(N598="nulová",J598,0)</f>
        <v>0</v>
      </c>
      <c r="BJ598" s="18" t="s">
        <v>88</v>
      </c>
      <c r="BK598" s="162">
        <f>ROUND(I598*H598,2)</f>
        <v>0</v>
      </c>
      <c r="BL598" s="18" t="s">
        <v>198</v>
      </c>
      <c r="BM598" s="161" t="s">
        <v>1885</v>
      </c>
    </row>
    <row r="599" spans="1:65" s="2" customFormat="1" ht="38.4">
      <c r="A599" s="33"/>
      <c r="B599" s="34"/>
      <c r="C599" s="33"/>
      <c r="D599" s="163" t="s">
        <v>207</v>
      </c>
      <c r="E599" s="33"/>
      <c r="F599" s="164" t="s">
        <v>1676</v>
      </c>
      <c r="G599" s="33"/>
      <c r="H599" s="33"/>
      <c r="I599" s="165"/>
      <c r="J599" s="33"/>
      <c r="K599" s="33"/>
      <c r="L599" s="34"/>
      <c r="M599" s="166"/>
      <c r="N599" s="167"/>
      <c r="O599" s="59"/>
      <c r="P599" s="59"/>
      <c r="Q599" s="59"/>
      <c r="R599" s="59"/>
      <c r="S599" s="59"/>
      <c r="T599" s="60"/>
      <c r="U599" s="33"/>
      <c r="V599" s="33"/>
      <c r="W599" s="33"/>
      <c r="X599" s="33"/>
      <c r="Y599" s="33"/>
      <c r="Z599" s="33"/>
      <c r="AA599" s="33"/>
      <c r="AB599" s="33"/>
      <c r="AC599" s="33"/>
      <c r="AD599" s="33"/>
      <c r="AE599" s="33"/>
      <c r="AT599" s="18" t="s">
        <v>207</v>
      </c>
      <c r="AU599" s="18" t="s">
        <v>213</v>
      </c>
    </row>
    <row r="600" spans="1:65" s="2" customFormat="1" ht="24.15" customHeight="1">
      <c r="A600" s="33"/>
      <c r="B600" s="149"/>
      <c r="C600" s="195" t="s">
        <v>835</v>
      </c>
      <c r="D600" s="195" t="s">
        <v>416</v>
      </c>
      <c r="E600" s="196" t="s">
        <v>1691</v>
      </c>
      <c r="F600" s="197" t="s">
        <v>1692</v>
      </c>
      <c r="G600" s="198" t="s">
        <v>376</v>
      </c>
      <c r="H600" s="199">
        <v>365.19</v>
      </c>
      <c r="I600" s="200"/>
      <c r="J600" s="201">
        <f>ROUND(I600*H600,2)</f>
        <v>0</v>
      </c>
      <c r="K600" s="197" t="s">
        <v>333</v>
      </c>
      <c r="L600" s="202"/>
      <c r="M600" s="203" t="s">
        <v>1</v>
      </c>
      <c r="N600" s="204" t="s">
        <v>46</v>
      </c>
      <c r="O600" s="59"/>
      <c r="P600" s="159">
        <f>O600*H600</f>
        <v>0</v>
      </c>
      <c r="Q600" s="159">
        <v>4.0000000000000003E-5</v>
      </c>
      <c r="R600" s="159">
        <f>Q600*H600</f>
        <v>1.4607600000000002E-2</v>
      </c>
      <c r="S600" s="159">
        <v>0</v>
      </c>
      <c r="T600" s="160">
        <f>S600*H600</f>
        <v>0</v>
      </c>
      <c r="U600" s="33"/>
      <c r="V600" s="33"/>
      <c r="W600" s="33"/>
      <c r="X600" s="33"/>
      <c r="Y600" s="33"/>
      <c r="Z600" s="33"/>
      <c r="AA600" s="33"/>
      <c r="AB600" s="33"/>
      <c r="AC600" s="33"/>
      <c r="AD600" s="33"/>
      <c r="AE600" s="33"/>
      <c r="AR600" s="161" t="s">
        <v>237</v>
      </c>
      <c r="AT600" s="161" t="s">
        <v>416</v>
      </c>
      <c r="AU600" s="161" t="s">
        <v>213</v>
      </c>
      <c r="AY600" s="18" t="s">
        <v>199</v>
      </c>
      <c r="BE600" s="162">
        <f>IF(N600="základní",J600,0)</f>
        <v>0</v>
      </c>
      <c r="BF600" s="162">
        <f>IF(N600="snížená",J600,0)</f>
        <v>0</v>
      </c>
      <c r="BG600" s="162">
        <f>IF(N600="zákl. přenesená",J600,0)</f>
        <v>0</v>
      </c>
      <c r="BH600" s="162">
        <f>IF(N600="sníž. přenesená",J600,0)</f>
        <v>0</v>
      </c>
      <c r="BI600" s="162">
        <f>IF(N600="nulová",J600,0)</f>
        <v>0</v>
      </c>
      <c r="BJ600" s="18" t="s">
        <v>88</v>
      </c>
      <c r="BK600" s="162">
        <f>ROUND(I600*H600,2)</f>
        <v>0</v>
      </c>
      <c r="BL600" s="18" t="s">
        <v>198</v>
      </c>
      <c r="BM600" s="161" t="s">
        <v>1886</v>
      </c>
    </row>
    <row r="601" spans="1:65" s="2" customFormat="1" ht="19.2">
      <c r="A601" s="33"/>
      <c r="B601" s="34"/>
      <c r="C601" s="33"/>
      <c r="D601" s="163" t="s">
        <v>207</v>
      </c>
      <c r="E601" s="33"/>
      <c r="F601" s="164" t="s">
        <v>1692</v>
      </c>
      <c r="G601" s="33"/>
      <c r="H601" s="33"/>
      <c r="I601" s="165"/>
      <c r="J601" s="33"/>
      <c r="K601" s="33"/>
      <c r="L601" s="34"/>
      <c r="M601" s="166"/>
      <c r="N601" s="167"/>
      <c r="O601" s="59"/>
      <c r="P601" s="59"/>
      <c r="Q601" s="59"/>
      <c r="R601" s="59"/>
      <c r="S601" s="59"/>
      <c r="T601" s="60"/>
      <c r="U601" s="33"/>
      <c r="V601" s="33"/>
      <c r="W601" s="33"/>
      <c r="X601" s="33"/>
      <c r="Y601" s="33"/>
      <c r="Z601" s="33"/>
      <c r="AA601" s="33"/>
      <c r="AB601" s="33"/>
      <c r="AC601" s="33"/>
      <c r="AD601" s="33"/>
      <c r="AE601" s="33"/>
      <c r="AT601" s="18" t="s">
        <v>207</v>
      </c>
      <c r="AU601" s="18" t="s">
        <v>213</v>
      </c>
    </row>
    <row r="602" spans="1:65" s="14" customFormat="1" ht="10.199999999999999">
      <c r="B602" s="179"/>
      <c r="D602" s="163" t="s">
        <v>336</v>
      </c>
      <c r="E602" s="180" t="s">
        <v>1</v>
      </c>
      <c r="F602" s="181" t="s">
        <v>1694</v>
      </c>
      <c r="H602" s="182">
        <v>365.19</v>
      </c>
      <c r="I602" s="183"/>
      <c r="L602" s="179"/>
      <c r="M602" s="184"/>
      <c r="N602" s="185"/>
      <c r="O602" s="185"/>
      <c r="P602" s="185"/>
      <c r="Q602" s="185"/>
      <c r="R602" s="185"/>
      <c r="S602" s="185"/>
      <c r="T602" s="186"/>
      <c r="AT602" s="180" t="s">
        <v>336</v>
      </c>
      <c r="AU602" s="180" t="s">
        <v>213</v>
      </c>
      <c r="AV602" s="14" t="s">
        <v>90</v>
      </c>
      <c r="AW602" s="14" t="s">
        <v>36</v>
      </c>
      <c r="AX602" s="14" t="s">
        <v>81</v>
      </c>
      <c r="AY602" s="180" t="s">
        <v>199</v>
      </c>
    </row>
    <row r="603" spans="1:65" s="15" customFormat="1" ht="10.199999999999999">
      <c r="B603" s="187"/>
      <c r="D603" s="163" t="s">
        <v>336</v>
      </c>
      <c r="E603" s="188" t="s">
        <v>1</v>
      </c>
      <c r="F603" s="189" t="s">
        <v>339</v>
      </c>
      <c r="H603" s="190">
        <v>365.19</v>
      </c>
      <c r="I603" s="191"/>
      <c r="L603" s="187"/>
      <c r="M603" s="192"/>
      <c r="N603" s="193"/>
      <c r="O603" s="193"/>
      <c r="P603" s="193"/>
      <c r="Q603" s="193"/>
      <c r="R603" s="193"/>
      <c r="S603" s="193"/>
      <c r="T603" s="194"/>
      <c r="AT603" s="188" t="s">
        <v>336</v>
      </c>
      <c r="AU603" s="188" t="s">
        <v>213</v>
      </c>
      <c r="AV603" s="15" t="s">
        <v>198</v>
      </c>
      <c r="AW603" s="15" t="s">
        <v>36</v>
      </c>
      <c r="AX603" s="15" t="s">
        <v>88</v>
      </c>
      <c r="AY603" s="188" t="s">
        <v>199</v>
      </c>
    </row>
    <row r="604" spans="1:65" s="2" customFormat="1" ht="37.799999999999997" customHeight="1">
      <c r="A604" s="33"/>
      <c r="B604" s="149"/>
      <c r="C604" s="150" t="s">
        <v>840</v>
      </c>
      <c r="D604" s="150" t="s">
        <v>202</v>
      </c>
      <c r="E604" s="151" t="s">
        <v>1887</v>
      </c>
      <c r="F604" s="152" t="s">
        <v>1888</v>
      </c>
      <c r="G604" s="153" t="s">
        <v>332</v>
      </c>
      <c r="H604" s="154">
        <v>618</v>
      </c>
      <c r="I604" s="155"/>
      <c r="J604" s="156">
        <f>ROUND(I604*H604,2)</f>
        <v>0</v>
      </c>
      <c r="K604" s="152" t="s">
        <v>333</v>
      </c>
      <c r="L604" s="34"/>
      <c r="M604" s="157" t="s">
        <v>1</v>
      </c>
      <c r="N604" s="158" t="s">
        <v>46</v>
      </c>
      <c r="O604" s="59"/>
      <c r="P604" s="159">
        <f>O604*H604</f>
        <v>0</v>
      </c>
      <c r="Q604" s="159">
        <v>8.5199999999999998E-3</v>
      </c>
      <c r="R604" s="159">
        <f>Q604*H604</f>
        <v>5.2653600000000003</v>
      </c>
      <c r="S604" s="159">
        <v>0</v>
      </c>
      <c r="T604" s="160">
        <f>S604*H604</f>
        <v>0</v>
      </c>
      <c r="U604" s="33"/>
      <c r="V604" s="33"/>
      <c r="W604" s="33"/>
      <c r="X604" s="33"/>
      <c r="Y604" s="33"/>
      <c r="Z604" s="33"/>
      <c r="AA604" s="33"/>
      <c r="AB604" s="33"/>
      <c r="AC604" s="33"/>
      <c r="AD604" s="33"/>
      <c r="AE604" s="33"/>
      <c r="AR604" s="161" t="s">
        <v>198</v>
      </c>
      <c r="AT604" s="161" t="s">
        <v>202</v>
      </c>
      <c r="AU604" s="161" t="s">
        <v>213</v>
      </c>
      <c r="AY604" s="18" t="s">
        <v>199</v>
      </c>
      <c r="BE604" s="162">
        <f>IF(N604="základní",J604,0)</f>
        <v>0</v>
      </c>
      <c r="BF604" s="162">
        <f>IF(N604="snížená",J604,0)</f>
        <v>0</v>
      </c>
      <c r="BG604" s="162">
        <f>IF(N604="zákl. přenesená",J604,0)</f>
        <v>0</v>
      </c>
      <c r="BH604" s="162">
        <f>IF(N604="sníž. přenesená",J604,0)</f>
        <v>0</v>
      </c>
      <c r="BI604" s="162">
        <f>IF(N604="nulová",J604,0)</f>
        <v>0</v>
      </c>
      <c r="BJ604" s="18" t="s">
        <v>88</v>
      </c>
      <c r="BK604" s="162">
        <f>ROUND(I604*H604,2)</f>
        <v>0</v>
      </c>
      <c r="BL604" s="18" t="s">
        <v>198</v>
      </c>
      <c r="BM604" s="161" t="s">
        <v>1889</v>
      </c>
    </row>
    <row r="605" spans="1:65" s="2" customFormat="1" ht="28.8">
      <c r="A605" s="33"/>
      <c r="B605" s="34"/>
      <c r="C605" s="33"/>
      <c r="D605" s="163" t="s">
        <v>207</v>
      </c>
      <c r="E605" s="33"/>
      <c r="F605" s="164" t="s">
        <v>1890</v>
      </c>
      <c r="G605" s="33"/>
      <c r="H605" s="33"/>
      <c r="I605" s="165"/>
      <c r="J605" s="33"/>
      <c r="K605" s="33"/>
      <c r="L605" s="34"/>
      <c r="M605" s="166"/>
      <c r="N605" s="167"/>
      <c r="O605" s="59"/>
      <c r="P605" s="59"/>
      <c r="Q605" s="59"/>
      <c r="R605" s="59"/>
      <c r="S605" s="59"/>
      <c r="T605" s="60"/>
      <c r="U605" s="33"/>
      <c r="V605" s="33"/>
      <c r="W605" s="33"/>
      <c r="X605" s="33"/>
      <c r="Y605" s="33"/>
      <c r="Z605" s="33"/>
      <c r="AA605" s="33"/>
      <c r="AB605" s="33"/>
      <c r="AC605" s="33"/>
      <c r="AD605" s="33"/>
      <c r="AE605" s="33"/>
      <c r="AT605" s="18" t="s">
        <v>207</v>
      </c>
      <c r="AU605" s="18" t="s">
        <v>213</v>
      </c>
    </row>
    <row r="606" spans="1:65" s="13" customFormat="1" ht="10.199999999999999">
      <c r="B606" s="172"/>
      <c r="D606" s="163" t="s">
        <v>336</v>
      </c>
      <c r="E606" s="173" t="s">
        <v>1</v>
      </c>
      <c r="F606" s="174" t="s">
        <v>1891</v>
      </c>
      <c r="H606" s="173" t="s">
        <v>1</v>
      </c>
      <c r="I606" s="175"/>
      <c r="L606" s="172"/>
      <c r="M606" s="176"/>
      <c r="N606" s="177"/>
      <c r="O606" s="177"/>
      <c r="P606" s="177"/>
      <c r="Q606" s="177"/>
      <c r="R606" s="177"/>
      <c r="S606" s="177"/>
      <c r="T606" s="178"/>
      <c r="AT606" s="173" t="s">
        <v>336</v>
      </c>
      <c r="AU606" s="173" t="s">
        <v>213</v>
      </c>
      <c r="AV606" s="13" t="s">
        <v>88</v>
      </c>
      <c r="AW606" s="13" t="s">
        <v>36</v>
      </c>
      <c r="AX606" s="13" t="s">
        <v>81</v>
      </c>
      <c r="AY606" s="173" t="s">
        <v>199</v>
      </c>
    </row>
    <row r="607" spans="1:65" s="13" customFormat="1" ht="10.199999999999999">
      <c r="B607" s="172"/>
      <c r="D607" s="163" t="s">
        <v>336</v>
      </c>
      <c r="E607" s="173" t="s">
        <v>1</v>
      </c>
      <c r="F607" s="174" t="s">
        <v>52</v>
      </c>
      <c r="H607" s="173" t="s">
        <v>1</v>
      </c>
      <c r="I607" s="175"/>
      <c r="L607" s="172"/>
      <c r="M607" s="176"/>
      <c r="N607" s="177"/>
      <c r="O607" s="177"/>
      <c r="P607" s="177"/>
      <c r="Q607" s="177"/>
      <c r="R607" s="177"/>
      <c r="S607" s="177"/>
      <c r="T607" s="178"/>
      <c r="AT607" s="173" t="s">
        <v>336</v>
      </c>
      <c r="AU607" s="173" t="s">
        <v>213</v>
      </c>
      <c r="AV607" s="13" t="s">
        <v>88</v>
      </c>
      <c r="AW607" s="13" t="s">
        <v>36</v>
      </c>
      <c r="AX607" s="13" t="s">
        <v>81</v>
      </c>
      <c r="AY607" s="173" t="s">
        <v>199</v>
      </c>
    </row>
    <row r="608" spans="1:65" s="14" customFormat="1" ht="10.199999999999999">
      <c r="B608" s="179"/>
      <c r="D608" s="163" t="s">
        <v>336</v>
      </c>
      <c r="E608" s="180" t="s">
        <v>1</v>
      </c>
      <c r="F608" s="181" t="s">
        <v>1892</v>
      </c>
      <c r="H608" s="182">
        <v>136.68</v>
      </c>
      <c r="I608" s="183"/>
      <c r="L608" s="179"/>
      <c r="M608" s="184"/>
      <c r="N608" s="185"/>
      <c r="O608" s="185"/>
      <c r="P608" s="185"/>
      <c r="Q608" s="185"/>
      <c r="R608" s="185"/>
      <c r="S608" s="185"/>
      <c r="T608" s="186"/>
      <c r="AT608" s="180" t="s">
        <v>336</v>
      </c>
      <c r="AU608" s="180" t="s">
        <v>213</v>
      </c>
      <c r="AV608" s="14" t="s">
        <v>90</v>
      </c>
      <c r="AW608" s="14" t="s">
        <v>36</v>
      </c>
      <c r="AX608" s="14" t="s">
        <v>81</v>
      </c>
      <c r="AY608" s="180" t="s">
        <v>199</v>
      </c>
    </row>
    <row r="609" spans="2:51" s="14" customFormat="1" ht="10.199999999999999">
      <c r="B609" s="179"/>
      <c r="D609" s="163" t="s">
        <v>336</v>
      </c>
      <c r="E609" s="180" t="s">
        <v>1</v>
      </c>
      <c r="F609" s="181" t="s">
        <v>1893</v>
      </c>
      <c r="H609" s="182">
        <v>30.524999999999999</v>
      </c>
      <c r="I609" s="183"/>
      <c r="L609" s="179"/>
      <c r="M609" s="184"/>
      <c r="N609" s="185"/>
      <c r="O609" s="185"/>
      <c r="P609" s="185"/>
      <c r="Q609" s="185"/>
      <c r="R609" s="185"/>
      <c r="S609" s="185"/>
      <c r="T609" s="186"/>
      <c r="AT609" s="180" t="s">
        <v>336</v>
      </c>
      <c r="AU609" s="180" t="s">
        <v>213</v>
      </c>
      <c r="AV609" s="14" t="s">
        <v>90</v>
      </c>
      <c r="AW609" s="14" t="s">
        <v>36</v>
      </c>
      <c r="AX609" s="14" t="s">
        <v>81</v>
      </c>
      <c r="AY609" s="180" t="s">
        <v>199</v>
      </c>
    </row>
    <row r="610" spans="2:51" s="14" customFormat="1" ht="10.199999999999999">
      <c r="B610" s="179"/>
      <c r="D610" s="163" t="s">
        <v>336</v>
      </c>
      <c r="E610" s="180" t="s">
        <v>1</v>
      </c>
      <c r="F610" s="181" t="s">
        <v>1894</v>
      </c>
      <c r="H610" s="182">
        <v>21</v>
      </c>
      <c r="I610" s="183"/>
      <c r="L610" s="179"/>
      <c r="M610" s="184"/>
      <c r="N610" s="185"/>
      <c r="O610" s="185"/>
      <c r="P610" s="185"/>
      <c r="Q610" s="185"/>
      <c r="R610" s="185"/>
      <c r="S610" s="185"/>
      <c r="T610" s="186"/>
      <c r="AT610" s="180" t="s">
        <v>336</v>
      </c>
      <c r="AU610" s="180" t="s">
        <v>213</v>
      </c>
      <c r="AV610" s="14" t="s">
        <v>90</v>
      </c>
      <c r="AW610" s="14" t="s">
        <v>36</v>
      </c>
      <c r="AX610" s="14" t="s">
        <v>81</v>
      </c>
      <c r="AY610" s="180" t="s">
        <v>199</v>
      </c>
    </row>
    <row r="611" spans="2:51" s="14" customFormat="1" ht="10.199999999999999">
      <c r="B611" s="179"/>
      <c r="D611" s="163" t="s">
        <v>336</v>
      </c>
      <c r="E611" s="180" t="s">
        <v>1</v>
      </c>
      <c r="F611" s="181" t="s">
        <v>1895</v>
      </c>
      <c r="H611" s="182">
        <v>125.685</v>
      </c>
      <c r="I611" s="183"/>
      <c r="L611" s="179"/>
      <c r="M611" s="184"/>
      <c r="N611" s="185"/>
      <c r="O611" s="185"/>
      <c r="P611" s="185"/>
      <c r="Q611" s="185"/>
      <c r="R611" s="185"/>
      <c r="S611" s="185"/>
      <c r="T611" s="186"/>
      <c r="AT611" s="180" t="s">
        <v>336</v>
      </c>
      <c r="AU611" s="180" t="s">
        <v>213</v>
      </c>
      <c r="AV611" s="14" t="s">
        <v>90</v>
      </c>
      <c r="AW611" s="14" t="s">
        <v>36</v>
      </c>
      <c r="AX611" s="14" t="s">
        <v>81</v>
      </c>
      <c r="AY611" s="180" t="s">
        <v>199</v>
      </c>
    </row>
    <row r="612" spans="2:51" s="14" customFormat="1" ht="10.199999999999999">
      <c r="B612" s="179"/>
      <c r="D612" s="163" t="s">
        <v>336</v>
      </c>
      <c r="E612" s="180" t="s">
        <v>1</v>
      </c>
      <c r="F612" s="181" t="s">
        <v>1894</v>
      </c>
      <c r="H612" s="182">
        <v>21</v>
      </c>
      <c r="I612" s="183"/>
      <c r="L612" s="179"/>
      <c r="M612" s="184"/>
      <c r="N612" s="185"/>
      <c r="O612" s="185"/>
      <c r="P612" s="185"/>
      <c r="Q612" s="185"/>
      <c r="R612" s="185"/>
      <c r="S612" s="185"/>
      <c r="T612" s="186"/>
      <c r="AT612" s="180" t="s">
        <v>336</v>
      </c>
      <c r="AU612" s="180" t="s">
        <v>213</v>
      </c>
      <c r="AV612" s="14" t="s">
        <v>90</v>
      </c>
      <c r="AW612" s="14" t="s">
        <v>36</v>
      </c>
      <c r="AX612" s="14" t="s">
        <v>81</v>
      </c>
      <c r="AY612" s="180" t="s">
        <v>199</v>
      </c>
    </row>
    <row r="613" spans="2:51" s="14" customFormat="1" ht="10.199999999999999">
      <c r="B613" s="179"/>
      <c r="D613" s="163" t="s">
        <v>336</v>
      </c>
      <c r="E613" s="180" t="s">
        <v>1</v>
      </c>
      <c r="F613" s="181" t="s">
        <v>1896</v>
      </c>
      <c r="H613" s="182">
        <v>35.700000000000003</v>
      </c>
      <c r="I613" s="183"/>
      <c r="L613" s="179"/>
      <c r="M613" s="184"/>
      <c r="N613" s="185"/>
      <c r="O613" s="185"/>
      <c r="P613" s="185"/>
      <c r="Q613" s="185"/>
      <c r="R613" s="185"/>
      <c r="S613" s="185"/>
      <c r="T613" s="186"/>
      <c r="AT613" s="180" t="s">
        <v>336</v>
      </c>
      <c r="AU613" s="180" t="s">
        <v>213</v>
      </c>
      <c r="AV613" s="14" t="s">
        <v>90</v>
      </c>
      <c r="AW613" s="14" t="s">
        <v>36</v>
      </c>
      <c r="AX613" s="14" t="s">
        <v>81</v>
      </c>
      <c r="AY613" s="180" t="s">
        <v>199</v>
      </c>
    </row>
    <row r="614" spans="2:51" s="14" customFormat="1" ht="10.199999999999999">
      <c r="B614" s="179"/>
      <c r="D614" s="163" t="s">
        <v>336</v>
      </c>
      <c r="E614" s="180" t="s">
        <v>1</v>
      </c>
      <c r="F614" s="181" t="s">
        <v>1897</v>
      </c>
      <c r="H614" s="182">
        <v>-5.1150000000000002</v>
      </c>
      <c r="I614" s="183"/>
      <c r="L614" s="179"/>
      <c r="M614" s="184"/>
      <c r="N614" s="185"/>
      <c r="O614" s="185"/>
      <c r="P614" s="185"/>
      <c r="Q614" s="185"/>
      <c r="R614" s="185"/>
      <c r="S614" s="185"/>
      <c r="T614" s="186"/>
      <c r="AT614" s="180" t="s">
        <v>336</v>
      </c>
      <c r="AU614" s="180" t="s">
        <v>213</v>
      </c>
      <c r="AV614" s="14" t="s">
        <v>90</v>
      </c>
      <c r="AW614" s="14" t="s">
        <v>36</v>
      </c>
      <c r="AX614" s="14" t="s">
        <v>81</v>
      </c>
      <c r="AY614" s="180" t="s">
        <v>199</v>
      </c>
    </row>
    <row r="615" spans="2:51" s="14" customFormat="1" ht="10.199999999999999">
      <c r="B615" s="179"/>
      <c r="D615" s="163" t="s">
        <v>336</v>
      </c>
      <c r="E615" s="180" t="s">
        <v>1</v>
      </c>
      <c r="F615" s="181" t="s">
        <v>1898</v>
      </c>
      <c r="H615" s="182">
        <v>-31.49</v>
      </c>
      <c r="I615" s="183"/>
      <c r="L615" s="179"/>
      <c r="M615" s="184"/>
      <c r="N615" s="185"/>
      <c r="O615" s="185"/>
      <c r="P615" s="185"/>
      <c r="Q615" s="185"/>
      <c r="R615" s="185"/>
      <c r="S615" s="185"/>
      <c r="T615" s="186"/>
      <c r="AT615" s="180" t="s">
        <v>336</v>
      </c>
      <c r="AU615" s="180" t="s">
        <v>213</v>
      </c>
      <c r="AV615" s="14" t="s">
        <v>90</v>
      </c>
      <c r="AW615" s="14" t="s">
        <v>36</v>
      </c>
      <c r="AX615" s="14" t="s">
        <v>81</v>
      </c>
      <c r="AY615" s="180" t="s">
        <v>199</v>
      </c>
    </row>
    <row r="616" spans="2:51" s="14" customFormat="1" ht="10.199999999999999">
      <c r="B616" s="179"/>
      <c r="D616" s="163" t="s">
        <v>336</v>
      </c>
      <c r="E616" s="180" t="s">
        <v>1</v>
      </c>
      <c r="F616" s="181" t="s">
        <v>1899</v>
      </c>
      <c r="H616" s="182">
        <v>-10.23</v>
      </c>
      <c r="I616" s="183"/>
      <c r="L616" s="179"/>
      <c r="M616" s="184"/>
      <c r="N616" s="185"/>
      <c r="O616" s="185"/>
      <c r="P616" s="185"/>
      <c r="Q616" s="185"/>
      <c r="R616" s="185"/>
      <c r="S616" s="185"/>
      <c r="T616" s="186"/>
      <c r="AT616" s="180" t="s">
        <v>336</v>
      </c>
      <c r="AU616" s="180" t="s">
        <v>213</v>
      </c>
      <c r="AV616" s="14" t="s">
        <v>90</v>
      </c>
      <c r="AW616" s="14" t="s">
        <v>36</v>
      </c>
      <c r="AX616" s="14" t="s">
        <v>81</v>
      </c>
      <c r="AY616" s="180" t="s">
        <v>199</v>
      </c>
    </row>
    <row r="617" spans="2:51" s="14" customFormat="1" ht="10.199999999999999">
      <c r="B617" s="179"/>
      <c r="D617" s="163" t="s">
        <v>336</v>
      </c>
      <c r="E617" s="180" t="s">
        <v>1</v>
      </c>
      <c r="F617" s="181" t="s">
        <v>1900</v>
      </c>
      <c r="H617" s="182">
        <v>-3.91</v>
      </c>
      <c r="I617" s="183"/>
      <c r="L617" s="179"/>
      <c r="M617" s="184"/>
      <c r="N617" s="185"/>
      <c r="O617" s="185"/>
      <c r="P617" s="185"/>
      <c r="Q617" s="185"/>
      <c r="R617" s="185"/>
      <c r="S617" s="185"/>
      <c r="T617" s="186"/>
      <c r="AT617" s="180" t="s">
        <v>336</v>
      </c>
      <c r="AU617" s="180" t="s">
        <v>213</v>
      </c>
      <c r="AV617" s="14" t="s">
        <v>90</v>
      </c>
      <c r="AW617" s="14" t="s">
        <v>36</v>
      </c>
      <c r="AX617" s="14" t="s">
        <v>81</v>
      </c>
      <c r="AY617" s="180" t="s">
        <v>199</v>
      </c>
    </row>
    <row r="618" spans="2:51" s="14" customFormat="1" ht="10.199999999999999">
      <c r="B618" s="179"/>
      <c r="D618" s="163" t="s">
        <v>336</v>
      </c>
      <c r="E618" s="180" t="s">
        <v>1</v>
      </c>
      <c r="F618" s="181" t="s">
        <v>1901</v>
      </c>
      <c r="H618" s="182">
        <v>-12.09</v>
      </c>
      <c r="I618" s="183"/>
      <c r="L618" s="179"/>
      <c r="M618" s="184"/>
      <c r="N618" s="185"/>
      <c r="O618" s="185"/>
      <c r="P618" s="185"/>
      <c r="Q618" s="185"/>
      <c r="R618" s="185"/>
      <c r="S618" s="185"/>
      <c r="T618" s="186"/>
      <c r="AT618" s="180" t="s">
        <v>336</v>
      </c>
      <c r="AU618" s="180" t="s">
        <v>213</v>
      </c>
      <c r="AV618" s="14" t="s">
        <v>90</v>
      </c>
      <c r="AW618" s="14" t="s">
        <v>36</v>
      </c>
      <c r="AX618" s="14" t="s">
        <v>81</v>
      </c>
      <c r="AY618" s="180" t="s">
        <v>199</v>
      </c>
    </row>
    <row r="619" spans="2:51" s="14" customFormat="1" ht="10.199999999999999">
      <c r="B619" s="179"/>
      <c r="D619" s="163" t="s">
        <v>336</v>
      </c>
      <c r="E619" s="180" t="s">
        <v>1</v>
      </c>
      <c r="F619" s="181" t="s">
        <v>1900</v>
      </c>
      <c r="H619" s="182">
        <v>-3.91</v>
      </c>
      <c r="I619" s="183"/>
      <c r="L619" s="179"/>
      <c r="M619" s="184"/>
      <c r="N619" s="185"/>
      <c r="O619" s="185"/>
      <c r="P619" s="185"/>
      <c r="Q619" s="185"/>
      <c r="R619" s="185"/>
      <c r="S619" s="185"/>
      <c r="T619" s="186"/>
      <c r="AT619" s="180" t="s">
        <v>336</v>
      </c>
      <c r="AU619" s="180" t="s">
        <v>213</v>
      </c>
      <c r="AV619" s="14" t="s">
        <v>90</v>
      </c>
      <c r="AW619" s="14" t="s">
        <v>36</v>
      </c>
      <c r="AX619" s="14" t="s">
        <v>81</v>
      </c>
      <c r="AY619" s="180" t="s">
        <v>199</v>
      </c>
    </row>
    <row r="620" spans="2:51" s="14" customFormat="1" ht="10.199999999999999">
      <c r="B620" s="179"/>
      <c r="D620" s="163" t="s">
        <v>336</v>
      </c>
      <c r="E620" s="180" t="s">
        <v>1</v>
      </c>
      <c r="F620" s="181" t="s">
        <v>1902</v>
      </c>
      <c r="H620" s="182">
        <v>-8.343</v>
      </c>
      <c r="I620" s="183"/>
      <c r="L620" s="179"/>
      <c r="M620" s="184"/>
      <c r="N620" s="185"/>
      <c r="O620" s="185"/>
      <c r="P620" s="185"/>
      <c r="Q620" s="185"/>
      <c r="R620" s="185"/>
      <c r="S620" s="185"/>
      <c r="T620" s="186"/>
      <c r="AT620" s="180" t="s">
        <v>336</v>
      </c>
      <c r="AU620" s="180" t="s">
        <v>213</v>
      </c>
      <c r="AV620" s="14" t="s">
        <v>90</v>
      </c>
      <c r="AW620" s="14" t="s">
        <v>36</v>
      </c>
      <c r="AX620" s="14" t="s">
        <v>81</v>
      </c>
      <c r="AY620" s="180" t="s">
        <v>199</v>
      </c>
    </row>
    <row r="621" spans="2:51" s="14" customFormat="1" ht="10.199999999999999">
      <c r="B621" s="179"/>
      <c r="D621" s="163" t="s">
        <v>336</v>
      </c>
      <c r="E621" s="180" t="s">
        <v>1</v>
      </c>
      <c r="F621" s="181" t="s">
        <v>1903</v>
      </c>
      <c r="H621" s="182">
        <v>-7.6379999999999999</v>
      </c>
      <c r="I621" s="183"/>
      <c r="L621" s="179"/>
      <c r="M621" s="184"/>
      <c r="N621" s="185"/>
      <c r="O621" s="185"/>
      <c r="P621" s="185"/>
      <c r="Q621" s="185"/>
      <c r="R621" s="185"/>
      <c r="S621" s="185"/>
      <c r="T621" s="186"/>
      <c r="AT621" s="180" t="s">
        <v>336</v>
      </c>
      <c r="AU621" s="180" t="s">
        <v>213</v>
      </c>
      <c r="AV621" s="14" t="s">
        <v>90</v>
      </c>
      <c r="AW621" s="14" t="s">
        <v>36</v>
      </c>
      <c r="AX621" s="14" t="s">
        <v>81</v>
      </c>
      <c r="AY621" s="180" t="s">
        <v>199</v>
      </c>
    </row>
    <row r="622" spans="2:51" s="14" customFormat="1" ht="10.199999999999999">
      <c r="B622" s="179"/>
      <c r="D622" s="163" t="s">
        <v>336</v>
      </c>
      <c r="E622" s="180" t="s">
        <v>1</v>
      </c>
      <c r="F622" s="181" t="s">
        <v>1904</v>
      </c>
      <c r="H622" s="182">
        <v>-12.074999999999999</v>
      </c>
      <c r="I622" s="183"/>
      <c r="L622" s="179"/>
      <c r="M622" s="184"/>
      <c r="N622" s="185"/>
      <c r="O622" s="185"/>
      <c r="P622" s="185"/>
      <c r="Q622" s="185"/>
      <c r="R622" s="185"/>
      <c r="S622" s="185"/>
      <c r="T622" s="186"/>
      <c r="AT622" s="180" t="s">
        <v>336</v>
      </c>
      <c r="AU622" s="180" t="s">
        <v>213</v>
      </c>
      <c r="AV622" s="14" t="s">
        <v>90</v>
      </c>
      <c r="AW622" s="14" t="s">
        <v>36</v>
      </c>
      <c r="AX622" s="14" t="s">
        <v>81</v>
      </c>
      <c r="AY622" s="180" t="s">
        <v>199</v>
      </c>
    </row>
    <row r="623" spans="2:51" s="13" customFormat="1" ht="10.199999999999999">
      <c r="B623" s="172"/>
      <c r="D623" s="163" t="s">
        <v>336</v>
      </c>
      <c r="E623" s="173" t="s">
        <v>1</v>
      </c>
      <c r="F623" s="174" t="s">
        <v>1905</v>
      </c>
      <c r="H623" s="173" t="s">
        <v>1</v>
      </c>
      <c r="I623" s="175"/>
      <c r="L623" s="172"/>
      <c r="M623" s="176"/>
      <c r="N623" s="177"/>
      <c r="O623" s="177"/>
      <c r="P623" s="177"/>
      <c r="Q623" s="177"/>
      <c r="R623" s="177"/>
      <c r="S623" s="177"/>
      <c r="T623" s="178"/>
      <c r="AT623" s="173" t="s">
        <v>336</v>
      </c>
      <c r="AU623" s="173" t="s">
        <v>213</v>
      </c>
      <c r="AV623" s="13" t="s">
        <v>88</v>
      </c>
      <c r="AW623" s="13" t="s">
        <v>36</v>
      </c>
      <c r="AX623" s="13" t="s">
        <v>81</v>
      </c>
      <c r="AY623" s="173" t="s">
        <v>199</v>
      </c>
    </row>
    <row r="624" spans="2:51" s="14" customFormat="1" ht="10.199999999999999">
      <c r="B624" s="179"/>
      <c r="D624" s="163" t="s">
        <v>336</v>
      </c>
      <c r="E624" s="180" t="s">
        <v>1</v>
      </c>
      <c r="F624" s="181" t="s">
        <v>1906</v>
      </c>
      <c r="H624" s="182">
        <v>55.66</v>
      </c>
      <c r="I624" s="183"/>
      <c r="L624" s="179"/>
      <c r="M624" s="184"/>
      <c r="N624" s="185"/>
      <c r="O624" s="185"/>
      <c r="P624" s="185"/>
      <c r="Q624" s="185"/>
      <c r="R624" s="185"/>
      <c r="S624" s="185"/>
      <c r="T624" s="186"/>
      <c r="AT624" s="180" t="s">
        <v>336</v>
      </c>
      <c r="AU624" s="180" t="s">
        <v>213</v>
      </c>
      <c r="AV624" s="14" t="s">
        <v>90</v>
      </c>
      <c r="AW624" s="14" t="s">
        <v>36</v>
      </c>
      <c r="AX624" s="14" t="s">
        <v>81</v>
      </c>
      <c r="AY624" s="180" t="s">
        <v>199</v>
      </c>
    </row>
    <row r="625" spans="1:65" s="14" customFormat="1" ht="10.199999999999999">
      <c r="B625" s="179"/>
      <c r="D625" s="163" t="s">
        <v>336</v>
      </c>
      <c r="E625" s="180" t="s">
        <v>1</v>
      </c>
      <c r="F625" s="181" t="s">
        <v>1907</v>
      </c>
      <c r="H625" s="182">
        <v>6.3559999999999999</v>
      </c>
      <c r="I625" s="183"/>
      <c r="L625" s="179"/>
      <c r="M625" s="184"/>
      <c r="N625" s="185"/>
      <c r="O625" s="185"/>
      <c r="P625" s="185"/>
      <c r="Q625" s="185"/>
      <c r="R625" s="185"/>
      <c r="S625" s="185"/>
      <c r="T625" s="186"/>
      <c r="AT625" s="180" t="s">
        <v>336</v>
      </c>
      <c r="AU625" s="180" t="s">
        <v>213</v>
      </c>
      <c r="AV625" s="14" t="s">
        <v>90</v>
      </c>
      <c r="AW625" s="14" t="s">
        <v>36</v>
      </c>
      <c r="AX625" s="14" t="s">
        <v>81</v>
      </c>
      <c r="AY625" s="180" t="s">
        <v>199</v>
      </c>
    </row>
    <row r="626" spans="1:65" s="14" customFormat="1" ht="10.199999999999999">
      <c r="B626" s="179"/>
      <c r="D626" s="163" t="s">
        <v>336</v>
      </c>
      <c r="E626" s="180" t="s">
        <v>1</v>
      </c>
      <c r="F626" s="181" t="s">
        <v>1908</v>
      </c>
      <c r="H626" s="182">
        <v>-9.4329999999999998</v>
      </c>
      <c r="I626" s="183"/>
      <c r="L626" s="179"/>
      <c r="M626" s="184"/>
      <c r="N626" s="185"/>
      <c r="O626" s="185"/>
      <c r="P626" s="185"/>
      <c r="Q626" s="185"/>
      <c r="R626" s="185"/>
      <c r="S626" s="185"/>
      <c r="T626" s="186"/>
      <c r="AT626" s="180" t="s">
        <v>336</v>
      </c>
      <c r="AU626" s="180" t="s">
        <v>213</v>
      </c>
      <c r="AV626" s="14" t="s">
        <v>90</v>
      </c>
      <c r="AW626" s="14" t="s">
        <v>36</v>
      </c>
      <c r="AX626" s="14" t="s">
        <v>81</v>
      </c>
      <c r="AY626" s="180" t="s">
        <v>199</v>
      </c>
    </row>
    <row r="627" spans="1:65" s="13" customFormat="1" ht="10.199999999999999">
      <c r="B627" s="172"/>
      <c r="D627" s="163" t="s">
        <v>336</v>
      </c>
      <c r="E627" s="173" t="s">
        <v>1</v>
      </c>
      <c r="F627" s="174" t="s">
        <v>1228</v>
      </c>
      <c r="H627" s="173" t="s">
        <v>1</v>
      </c>
      <c r="I627" s="175"/>
      <c r="L627" s="172"/>
      <c r="M627" s="176"/>
      <c r="N627" s="177"/>
      <c r="O627" s="177"/>
      <c r="P627" s="177"/>
      <c r="Q627" s="177"/>
      <c r="R627" s="177"/>
      <c r="S627" s="177"/>
      <c r="T627" s="178"/>
      <c r="AT627" s="173" t="s">
        <v>336</v>
      </c>
      <c r="AU627" s="173" t="s">
        <v>213</v>
      </c>
      <c r="AV627" s="13" t="s">
        <v>88</v>
      </c>
      <c r="AW627" s="13" t="s">
        <v>36</v>
      </c>
      <c r="AX627" s="13" t="s">
        <v>81</v>
      </c>
      <c r="AY627" s="173" t="s">
        <v>199</v>
      </c>
    </row>
    <row r="628" spans="1:65" s="14" customFormat="1" ht="10.199999999999999">
      <c r="B628" s="179"/>
      <c r="D628" s="163" t="s">
        <v>336</v>
      </c>
      <c r="E628" s="180" t="s">
        <v>1</v>
      </c>
      <c r="F628" s="181" t="s">
        <v>1896</v>
      </c>
      <c r="H628" s="182">
        <v>35.700000000000003</v>
      </c>
      <c r="I628" s="183"/>
      <c r="L628" s="179"/>
      <c r="M628" s="184"/>
      <c r="N628" s="185"/>
      <c r="O628" s="185"/>
      <c r="P628" s="185"/>
      <c r="Q628" s="185"/>
      <c r="R628" s="185"/>
      <c r="S628" s="185"/>
      <c r="T628" s="186"/>
      <c r="AT628" s="180" t="s">
        <v>336</v>
      </c>
      <c r="AU628" s="180" t="s">
        <v>213</v>
      </c>
      <c r="AV628" s="14" t="s">
        <v>90</v>
      </c>
      <c r="AW628" s="14" t="s">
        <v>36</v>
      </c>
      <c r="AX628" s="14" t="s">
        <v>81</v>
      </c>
      <c r="AY628" s="180" t="s">
        <v>199</v>
      </c>
    </row>
    <row r="629" spans="1:65" s="14" customFormat="1" ht="10.199999999999999">
      <c r="B629" s="179"/>
      <c r="D629" s="163" t="s">
        <v>336</v>
      </c>
      <c r="E629" s="180" t="s">
        <v>1</v>
      </c>
      <c r="F629" s="181" t="s">
        <v>1909</v>
      </c>
      <c r="H629" s="182">
        <v>110.985</v>
      </c>
      <c r="I629" s="183"/>
      <c r="L629" s="179"/>
      <c r="M629" s="184"/>
      <c r="N629" s="185"/>
      <c r="O629" s="185"/>
      <c r="P629" s="185"/>
      <c r="Q629" s="185"/>
      <c r="R629" s="185"/>
      <c r="S629" s="185"/>
      <c r="T629" s="186"/>
      <c r="AT629" s="180" t="s">
        <v>336</v>
      </c>
      <c r="AU629" s="180" t="s">
        <v>213</v>
      </c>
      <c r="AV629" s="14" t="s">
        <v>90</v>
      </c>
      <c r="AW629" s="14" t="s">
        <v>36</v>
      </c>
      <c r="AX629" s="14" t="s">
        <v>81</v>
      </c>
      <c r="AY629" s="180" t="s">
        <v>199</v>
      </c>
    </row>
    <row r="630" spans="1:65" s="14" customFormat="1" ht="10.199999999999999">
      <c r="B630" s="179"/>
      <c r="D630" s="163" t="s">
        <v>336</v>
      </c>
      <c r="E630" s="180" t="s">
        <v>1</v>
      </c>
      <c r="F630" s="181" t="s">
        <v>1910</v>
      </c>
      <c r="H630" s="182">
        <v>16</v>
      </c>
      <c r="I630" s="183"/>
      <c r="L630" s="179"/>
      <c r="M630" s="184"/>
      <c r="N630" s="185"/>
      <c r="O630" s="185"/>
      <c r="P630" s="185"/>
      <c r="Q630" s="185"/>
      <c r="R630" s="185"/>
      <c r="S630" s="185"/>
      <c r="T630" s="186"/>
      <c r="AT630" s="180" t="s">
        <v>336</v>
      </c>
      <c r="AU630" s="180" t="s">
        <v>213</v>
      </c>
      <c r="AV630" s="14" t="s">
        <v>90</v>
      </c>
      <c r="AW630" s="14" t="s">
        <v>36</v>
      </c>
      <c r="AX630" s="14" t="s">
        <v>81</v>
      </c>
      <c r="AY630" s="180" t="s">
        <v>199</v>
      </c>
    </row>
    <row r="631" spans="1:65" s="14" customFormat="1" ht="10.199999999999999">
      <c r="B631" s="179"/>
      <c r="D631" s="163" t="s">
        <v>336</v>
      </c>
      <c r="E631" s="180" t="s">
        <v>1</v>
      </c>
      <c r="F631" s="181" t="s">
        <v>1911</v>
      </c>
      <c r="H631" s="182">
        <v>12.5</v>
      </c>
      <c r="I631" s="183"/>
      <c r="L631" s="179"/>
      <c r="M631" s="184"/>
      <c r="N631" s="185"/>
      <c r="O631" s="185"/>
      <c r="P631" s="185"/>
      <c r="Q631" s="185"/>
      <c r="R631" s="185"/>
      <c r="S631" s="185"/>
      <c r="T631" s="186"/>
      <c r="AT631" s="180" t="s">
        <v>336</v>
      </c>
      <c r="AU631" s="180" t="s">
        <v>213</v>
      </c>
      <c r="AV631" s="14" t="s">
        <v>90</v>
      </c>
      <c r="AW631" s="14" t="s">
        <v>36</v>
      </c>
      <c r="AX631" s="14" t="s">
        <v>81</v>
      </c>
      <c r="AY631" s="180" t="s">
        <v>199</v>
      </c>
    </row>
    <row r="632" spans="1:65" s="14" customFormat="1" ht="10.199999999999999">
      <c r="B632" s="179"/>
      <c r="D632" s="163" t="s">
        <v>336</v>
      </c>
      <c r="E632" s="180" t="s">
        <v>1</v>
      </c>
      <c r="F632" s="181" t="s">
        <v>1912</v>
      </c>
      <c r="H632" s="182">
        <v>10.5</v>
      </c>
      <c r="I632" s="183"/>
      <c r="L632" s="179"/>
      <c r="M632" s="184"/>
      <c r="N632" s="185"/>
      <c r="O632" s="185"/>
      <c r="P632" s="185"/>
      <c r="Q632" s="185"/>
      <c r="R632" s="185"/>
      <c r="S632" s="185"/>
      <c r="T632" s="186"/>
      <c r="AT632" s="180" t="s">
        <v>336</v>
      </c>
      <c r="AU632" s="180" t="s">
        <v>213</v>
      </c>
      <c r="AV632" s="14" t="s">
        <v>90</v>
      </c>
      <c r="AW632" s="14" t="s">
        <v>36</v>
      </c>
      <c r="AX632" s="14" t="s">
        <v>81</v>
      </c>
      <c r="AY632" s="180" t="s">
        <v>199</v>
      </c>
    </row>
    <row r="633" spans="1:65" s="14" customFormat="1" ht="10.199999999999999">
      <c r="B633" s="179"/>
      <c r="D633" s="163" t="s">
        <v>336</v>
      </c>
      <c r="E633" s="180" t="s">
        <v>1</v>
      </c>
      <c r="F633" s="181" t="s">
        <v>1913</v>
      </c>
      <c r="H633" s="182">
        <v>171.53</v>
      </c>
      <c r="I633" s="183"/>
      <c r="L633" s="179"/>
      <c r="M633" s="184"/>
      <c r="N633" s="185"/>
      <c r="O633" s="185"/>
      <c r="P633" s="185"/>
      <c r="Q633" s="185"/>
      <c r="R633" s="185"/>
      <c r="S633" s="185"/>
      <c r="T633" s="186"/>
      <c r="AT633" s="180" t="s">
        <v>336</v>
      </c>
      <c r="AU633" s="180" t="s">
        <v>213</v>
      </c>
      <c r="AV633" s="14" t="s">
        <v>90</v>
      </c>
      <c r="AW633" s="14" t="s">
        <v>36</v>
      </c>
      <c r="AX633" s="14" t="s">
        <v>81</v>
      </c>
      <c r="AY633" s="180" t="s">
        <v>199</v>
      </c>
    </row>
    <row r="634" spans="1:65" s="14" customFormat="1" ht="10.199999999999999">
      <c r="B634" s="179"/>
      <c r="D634" s="163" t="s">
        <v>336</v>
      </c>
      <c r="E634" s="180" t="s">
        <v>1</v>
      </c>
      <c r="F634" s="181" t="s">
        <v>1914</v>
      </c>
      <c r="H634" s="182">
        <v>-2.16</v>
      </c>
      <c r="I634" s="183"/>
      <c r="L634" s="179"/>
      <c r="M634" s="184"/>
      <c r="N634" s="185"/>
      <c r="O634" s="185"/>
      <c r="P634" s="185"/>
      <c r="Q634" s="185"/>
      <c r="R634" s="185"/>
      <c r="S634" s="185"/>
      <c r="T634" s="186"/>
      <c r="AT634" s="180" t="s">
        <v>336</v>
      </c>
      <c r="AU634" s="180" t="s">
        <v>213</v>
      </c>
      <c r="AV634" s="14" t="s">
        <v>90</v>
      </c>
      <c r="AW634" s="14" t="s">
        <v>36</v>
      </c>
      <c r="AX634" s="14" t="s">
        <v>81</v>
      </c>
      <c r="AY634" s="180" t="s">
        <v>199</v>
      </c>
    </row>
    <row r="635" spans="1:65" s="14" customFormat="1" ht="10.199999999999999">
      <c r="B635" s="179"/>
      <c r="D635" s="163" t="s">
        <v>336</v>
      </c>
      <c r="E635" s="180" t="s">
        <v>1</v>
      </c>
      <c r="F635" s="181" t="s">
        <v>1915</v>
      </c>
      <c r="H635" s="182">
        <v>-21.6</v>
      </c>
      <c r="I635" s="183"/>
      <c r="L635" s="179"/>
      <c r="M635" s="184"/>
      <c r="N635" s="185"/>
      <c r="O635" s="185"/>
      <c r="P635" s="185"/>
      <c r="Q635" s="185"/>
      <c r="R635" s="185"/>
      <c r="S635" s="185"/>
      <c r="T635" s="186"/>
      <c r="AT635" s="180" t="s">
        <v>336</v>
      </c>
      <c r="AU635" s="180" t="s">
        <v>213</v>
      </c>
      <c r="AV635" s="14" t="s">
        <v>90</v>
      </c>
      <c r="AW635" s="14" t="s">
        <v>36</v>
      </c>
      <c r="AX635" s="14" t="s">
        <v>81</v>
      </c>
      <c r="AY635" s="180" t="s">
        <v>199</v>
      </c>
    </row>
    <row r="636" spans="1:65" s="14" customFormat="1" ht="10.199999999999999">
      <c r="B636" s="179"/>
      <c r="D636" s="163" t="s">
        <v>336</v>
      </c>
      <c r="E636" s="180" t="s">
        <v>1</v>
      </c>
      <c r="F636" s="181" t="s">
        <v>1916</v>
      </c>
      <c r="H636" s="182">
        <v>-32.64</v>
      </c>
      <c r="I636" s="183"/>
      <c r="L636" s="179"/>
      <c r="M636" s="184"/>
      <c r="N636" s="185"/>
      <c r="O636" s="185"/>
      <c r="P636" s="185"/>
      <c r="Q636" s="185"/>
      <c r="R636" s="185"/>
      <c r="S636" s="185"/>
      <c r="T636" s="186"/>
      <c r="AT636" s="180" t="s">
        <v>336</v>
      </c>
      <c r="AU636" s="180" t="s">
        <v>213</v>
      </c>
      <c r="AV636" s="14" t="s">
        <v>90</v>
      </c>
      <c r="AW636" s="14" t="s">
        <v>36</v>
      </c>
      <c r="AX636" s="14" t="s">
        <v>81</v>
      </c>
      <c r="AY636" s="180" t="s">
        <v>199</v>
      </c>
    </row>
    <row r="637" spans="1:65" s="14" customFormat="1" ht="10.199999999999999">
      <c r="B637" s="179"/>
      <c r="D637" s="163" t="s">
        <v>336</v>
      </c>
      <c r="E637" s="180" t="s">
        <v>1</v>
      </c>
      <c r="F637" s="181" t="s">
        <v>1904</v>
      </c>
      <c r="H637" s="182">
        <v>-12.074999999999999</v>
      </c>
      <c r="I637" s="183"/>
      <c r="L637" s="179"/>
      <c r="M637" s="184"/>
      <c r="N637" s="185"/>
      <c r="O637" s="185"/>
      <c r="P637" s="185"/>
      <c r="Q637" s="185"/>
      <c r="R637" s="185"/>
      <c r="S637" s="185"/>
      <c r="T637" s="186"/>
      <c r="AT637" s="180" t="s">
        <v>336</v>
      </c>
      <c r="AU637" s="180" t="s">
        <v>213</v>
      </c>
      <c r="AV637" s="14" t="s">
        <v>90</v>
      </c>
      <c r="AW637" s="14" t="s">
        <v>36</v>
      </c>
      <c r="AX637" s="14" t="s">
        <v>81</v>
      </c>
      <c r="AY637" s="180" t="s">
        <v>199</v>
      </c>
    </row>
    <row r="638" spans="1:65" s="14" customFormat="1" ht="10.199999999999999">
      <c r="B638" s="179"/>
      <c r="D638" s="163" t="s">
        <v>336</v>
      </c>
      <c r="E638" s="180" t="s">
        <v>1</v>
      </c>
      <c r="F638" s="181" t="s">
        <v>1917</v>
      </c>
      <c r="H638" s="182">
        <v>0.88800000000000001</v>
      </c>
      <c r="I638" s="183"/>
      <c r="L638" s="179"/>
      <c r="M638" s="184"/>
      <c r="N638" s="185"/>
      <c r="O638" s="185"/>
      <c r="P638" s="185"/>
      <c r="Q638" s="185"/>
      <c r="R638" s="185"/>
      <c r="S638" s="185"/>
      <c r="T638" s="186"/>
      <c r="AT638" s="180" t="s">
        <v>336</v>
      </c>
      <c r="AU638" s="180" t="s">
        <v>213</v>
      </c>
      <c r="AV638" s="14" t="s">
        <v>90</v>
      </c>
      <c r="AW638" s="14" t="s">
        <v>36</v>
      </c>
      <c r="AX638" s="14" t="s">
        <v>81</v>
      </c>
      <c r="AY638" s="180" t="s">
        <v>199</v>
      </c>
    </row>
    <row r="639" spans="1:65" s="15" customFormat="1" ht="10.199999999999999">
      <c r="B639" s="187"/>
      <c r="D639" s="163" t="s">
        <v>336</v>
      </c>
      <c r="E639" s="188" t="s">
        <v>1</v>
      </c>
      <c r="F639" s="189" t="s">
        <v>339</v>
      </c>
      <c r="H639" s="190">
        <v>618</v>
      </c>
      <c r="I639" s="191"/>
      <c r="L639" s="187"/>
      <c r="M639" s="192"/>
      <c r="N639" s="193"/>
      <c r="O639" s="193"/>
      <c r="P639" s="193"/>
      <c r="Q639" s="193"/>
      <c r="R639" s="193"/>
      <c r="S639" s="193"/>
      <c r="T639" s="194"/>
      <c r="AT639" s="188" t="s">
        <v>336</v>
      </c>
      <c r="AU639" s="188" t="s">
        <v>213</v>
      </c>
      <c r="AV639" s="15" t="s">
        <v>198</v>
      </c>
      <c r="AW639" s="15" t="s">
        <v>36</v>
      </c>
      <c r="AX639" s="15" t="s">
        <v>88</v>
      </c>
      <c r="AY639" s="188" t="s">
        <v>199</v>
      </c>
    </row>
    <row r="640" spans="1:65" s="2" customFormat="1" ht="16.5" customHeight="1">
      <c r="A640" s="33"/>
      <c r="B640" s="149"/>
      <c r="C640" s="195" t="s">
        <v>849</v>
      </c>
      <c r="D640" s="195" t="s">
        <v>416</v>
      </c>
      <c r="E640" s="196" t="s">
        <v>1918</v>
      </c>
      <c r="F640" s="197" t="s">
        <v>1919</v>
      </c>
      <c r="G640" s="198" t="s">
        <v>332</v>
      </c>
      <c r="H640" s="199">
        <v>630.36</v>
      </c>
      <c r="I640" s="200"/>
      <c r="J640" s="201">
        <f>ROUND(I640*H640,2)</f>
        <v>0</v>
      </c>
      <c r="K640" s="197" t="s">
        <v>333</v>
      </c>
      <c r="L640" s="202"/>
      <c r="M640" s="203" t="s">
        <v>1</v>
      </c>
      <c r="N640" s="204" t="s">
        <v>46</v>
      </c>
      <c r="O640" s="59"/>
      <c r="P640" s="159">
        <f>O640*H640</f>
        <v>0</v>
      </c>
      <c r="Q640" s="159">
        <v>1.6999999999999999E-3</v>
      </c>
      <c r="R640" s="159">
        <f>Q640*H640</f>
        <v>1.071612</v>
      </c>
      <c r="S640" s="159">
        <v>0</v>
      </c>
      <c r="T640" s="160">
        <f>S640*H640</f>
        <v>0</v>
      </c>
      <c r="U640" s="33"/>
      <c r="V640" s="33"/>
      <c r="W640" s="33"/>
      <c r="X640" s="33"/>
      <c r="Y640" s="33"/>
      <c r="Z640" s="33"/>
      <c r="AA640" s="33"/>
      <c r="AB640" s="33"/>
      <c r="AC640" s="33"/>
      <c r="AD640" s="33"/>
      <c r="AE640" s="33"/>
      <c r="AR640" s="161" t="s">
        <v>237</v>
      </c>
      <c r="AT640" s="161" t="s">
        <v>416</v>
      </c>
      <c r="AU640" s="161" t="s">
        <v>213</v>
      </c>
      <c r="AY640" s="18" t="s">
        <v>199</v>
      </c>
      <c r="BE640" s="162">
        <f>IF(N640="základní",J640,0)</f>
        <v>0</v>
      </c>
      <c r="BF640" s="162">
        <f>IF(N640="snížená",J640,0)</f>
        <v>0</v>
      </c>
      <c r="BG640" s="162">
        <f>IF(N640="zákl. přenesená",J640,0)</f>
        <v>0</v>
      </c>
      <c r="BH640" s="162">
        <f>IF(N640="sníž. přenesená",J640,0)</f>
        <v>0</v>
      </c>
      <c r="BI640" s="162">
        <f>IF(N640="nulová",J640,0)</f>
        <v>0</v>
      </c>
      <c r="BJ640" s="18" t="s">
        <v>88</v>
      </c>
      <c r="BK640" s="162">
        <f>ROUND(I640*H640,2)</f>
        <v>0</v>
      </c>
      <c r="BL640" s="18" t="s">
        <v>198</v>
      </c>
      <c r="BM640" s="161" t="s">
        <v>1920</v>
      </c>
    </row>
    <row r="641" spans="1:65" s="2" customFormat="1" ht="10.199999999999999">
      <c r="A641" s="33"/>
      <c r="B641" s="34"/>
      <c r="C641" s="33"/>
      <c r="D641" s="163" t="s">
        <v>207</v>
      </c>
      <c r="E641" s="33"/>
      <c r="F641" s="164" t="s">
        <v>1919</v>
      </c>
      <c r="G641" s="33"/>
      <c r="H641" s="33"/>
      <c r="I641" s="165"/>
      <c r="J641" s="33"/>
      <c r="K641" s="33"/>
      <c r="L641" s="34"/>
      <c r="M641" s="166"/>
      <c r="N641" s="167"/>
      <c r="O641" s="59"/>
      <c r="P641" s="59"/>
      <c r="Q641" s="59"/>
      <c r="R641" s="59"/>
      <c r="S641" s="59"/>
      <c r="T641" s="60"/>
      <c r="U641" s="33"/>
      <c r="V641" s="33"/>
      <c r="W641" s="33"/>
      <c r="X641" s="33"/>
      <c r="Y641" s="33"/>
      <c r="Z641" s="33"/>
      <c r="AA641" s="33"/>
      <c r="AB641" s="33"/>
      <c r="AC641" s="33"/>
      <c r="AD641" s="33"/>
      <c r="AE641" s="33"/>
      <c r="AT641" s="18" t="s">
        <v>207</v>
      </c>
      <c r="AU641" s="18" t="s">
        <v>213</v>
      </c>
    </row>
    <row r="642" spans="1:65" s="14" customFormat="1" ht="10.199999999999999">
      <c r="B642" s="179"/>
      <c r="D642" s="163" t="s">
        <v>336</v>
      </c>
      <c r="E642" s="180" t="s">
        <v>1</v>
      </c>
      <c r="F642" s="181" t="s">
        <v>1921</v>
      </c>
      <c r="H642" s="182">
        <v>630.36</v>
      </c>
      <c r="I642" s="183"/>
      <c r="L642" s="179"/>
      <c r="M642" s="184"/>
      <c r="N642" s="185"/>
      <c r="O642" s="185"/>
      <c r="P642" s="185"/>
      <c r="Q642" s="185"/>
      <c r="R642" s="185"/>
      <c r="S642" s="185"/>
      <c r="T642" s="186"/>
      <c r="AT642" s="180" t="s">
        <v>336</v>
      </c>
      <c r="AU642" s="180" t="s">
        <v>213</v>
      </c>
      <c r="AV642" s="14" t="s">
        <v>90</v>
      </c>
      <c r="AW642" s="14" t="s">
        <v>36</v>
      </c>
      <c r="AX642" s="14" t="s">
        <v>81</v>
      </c>
      <c r="AY642" s="180" t="s">
        <v>199</v>
      </c>
    </row>
    <row r="643" spans="1:65" s="15" customFormat="1" ht="10.199999999999999">
      <c r="B643" s="187"/>
      <c r="D643" s="163" t="s">
        <v>336</v>
      </c>
      <c r="E643" s="188" t="s">
        <v>1</v>
      </c>
      <c r="F643" s="189" t="s">
        <v>339</v>
      </c>
      <c r="H643" s="190">
        <v>630.36</v>
      </c>
      <c r="I643" s="191"/>
      <c r="L643" s="187"/>
      <c r="M643" s="192"/>
      <c r="N643" s="193"/>
      <c r="O643" s="193"/>
      <c r="P643" s="193"/>
      <c r="Q643" s="193"/>
      <c r="R643" s="193"/>
      <c r="S643" s="193"/>
      <c r="T643" s="194"/>
      <c r="AT643" s="188" t="s">
        <v>336</v>
      </c>
      <c r="AU643" s="188" t="s">
        <v>213</v>
      </c>
      <c r="AV643" s="15" t="s">
        <v>198</v>
      </c>
      <c r="AW643" s="15" t="s">
        <v>36</v>
      </c>
      <c r="AX643" s="15" t="s">
        <v>88</v>
      </c>
      <c r="AY643" s="188" t="s">
        <v>199</v>
      </c>
    </row>
    <row r="644" spans="1:65" s="2" customFormat="1" ht="37.799999999999997" customHeight="1">
      <c r="A644" s="33"/>
      <c r="B644" s="149"/>
      <c r="C644" s="150" t="s">
        <v>856</v>
      </c>
      <c r="D644" s="150" t="s">
        <v>202</v>
      </c>
      <c r="E644" s="151" t="s">
        <v>1922</v>
      </c>
      <c r="F644" s="152" t="s">
        <v>1923</v>
      </c>
      <c r="G644" s="153" t="s">
        <v>332</v>
      </c>
      <c r="H644" s="154">
        <v>175</v>
      </c>
      <c r="I644" s="155"/>
      <c r="J644" s="156">
        <f>ROUND(I644*H644,2)</f>
        <v>0</v>
      </c>
      <c r="K644" s="152" t="s">
        <v>333</v>
      </c>
      <c r="L644" s="34"/>
      <c r="M644" s="157" t="s">
        <v>1</v>
      </c>
      <c r="N644" s="158" t="s">
        <v>46</v>
      </c>
      <c r="O644" s="59"/>
      <c r="P644" s="159">
        <f>O644*H644</f>
        <v>0</v>
      </c>
      <c r="Q644" s="159">
        <v>8.6800000000000002E-3</v>
      </c>
      <c r="R644" s="159">
        <f>Q644*H644</f>
        <v>1.5190000000000001</v>
      </c>
      <c r="S644" s="159">
        <v>0</v>
      </c>
      <c r="T644" s="160">
        <f>S644*H644</f>
        <v>0</v>
      </c>
      <c r="U644" s="33"/>
      <c r="V644" s="33"/>
      <c r="W644" s="33"/>
      <c r="X644" s="33"/>
      <c r="Y644" s="33"/>
      <c r="Z644" s="33"/>
      <c r="AA644" s="33"/>
      <c r="AB644" s="33"/>
      <c r="AC644" s="33"/>
      <c r="AD644" s="33"/>
      <c r="AE644" s="33"/>
      <c r="AR644" s="161" t="s">
        <v>198</v>
      </c>
      <c r="AT644" s="161" t="s">
        <v>202</v>
      </c>
      <c r="AU644" s="161" t="s">
        <v>213</v>
      </c>
      <c r="AY644" s="18" t="s">
        <v>199</v>
      </c>
      <c r="BE644" s="162">
        <f>IF(N644="základní",J644,0)</f>
        <v>0</v>
      </c>
      <c r="BF644" s="162">
        <f>IF(N644="snížená",J644,0)</f>
        <v>0</v>
      </c>
      <c r="BG644" s="162">
        <f>IF(N644="zákl. přenesená",J644,0)</f>
        <v>0</v>
      </c>
      <c r="BH644" s="162">
        <f>IF(N644="sníž. přenesená",J644,0)</f>
        <v>0</v>
      </c>
      <c r="BI644" s="162">
        <f>IF(N644="nulová",J644,0)</f>
        <v>0</v>
      </c>
      <c r="BJ644" s="18" t="s">
        <v>88</v>
      </c>
      <c r="BK644" s="162">
        <f>ROUND(I644*H644,2)</f>
        <v>0</v>
      </c>
      <c r="BL644" s="18" t="s">
        <v>198</v>
      </c>
      <c r="BM644" s="161" t="s">
        <v>1924</v>
      </c>
    </row>
    <row r="645" spans="1:65" s="2" customFormat="1" ht="28.8">
      <c r="A645" s="33"/>
      <c r="B645" s="34"/>
      <c r="C645" s="33"/>
      <c r="D645" s="163" t="s">
        <v>207</v>
      </c>
      <c r="E645" s="33"/>
      <c r="F645" s="164" t="s">
        <v>1925</v>
      </c>
      <c r="G645" s="33"/>
      <c r="H645" s="33"/>
      <c r="I645" s="165"/>
      <c r="J645" s="33"/>
      <c r="K645" s="33"/>
      <c r="L645" s="34"/>
      <c r="M645" s="166"/>
      <c r="N645" s="167"/>
      <c r="O645" s="59"/>
      <c r="P645" s="59"/>
      <c r="Q645" s="59"/>
      <c r="R645" s="59"/>
      <c r="S645" s="59"/>
      <c r="T645" s="60"/>
      <c r="U645" s="33"/>
      <c r="V645" s="33"/>
      <c r="W645" s="33"/>
      <c r="X645" s="33"/>
      <c r="Y645" s="33"/>
      <c r="Z645" s="33"/>
      <c r="AA645" s="33"/>
      <c r="AB645" s="33"/>
      <c r="AC645" s="33"/>
      <c r="AD645" s="33"/>
      <c r="AE645" s="33"/>
      <c r="AT645" s="18" t="s">
        <v>207</v>
      </c>
      <c r="AU645" s="18" t="s">
        <v>213</v>
      </c>
    </row>
    <row r="646" spans="1:65" s="13" customFormat="1" ht="10.199999999999999">
      <c r="B646" s="172"/>
      <c r="D646" s="163" t="s">
        <v>336</v>
      </c>
      <c r="E646" s="173" t="s">
        <v>1</v>
      </c>
      <c r="F646" s="174" t="s">
        <v>1794</v>
      </c>
      <c r="H646" s="173" t="s">
        <v>1</v>
      </c>
      <c r="I646" s="175"/>
      <c r="L646" s="172"/>
      <c r="M646" s="176"/>
      <c r="N646" s="177"/>
      <c r="O646" s="177"/>
      <c r="P646" s="177"/>
      <c r="Q646" s="177"/>
      <c r="R646" s="177"/>
      <c r="S646" s="177"/>
      <c r="T646" s="178"/>
      <c r="AT646" s="173" t="s">
        <v>336</v>
      </c>
      <c r="AU646" s="173" t="s">
        <v>213</v>
      </c>
      <c r="AV646" s="13" t="s">
        <v>88</v>
      </c>
      <c r="AW646" s="13" t="s">
        <v>36</v>
      </c>
      <c r="AX646" s="13" t="s">
        <v>81</v>
      </c>
      <c r="AY646" s="173" t="s">
        <v>199</v>
      </c>
    </row>
    <row r="647" spans="1:65" s="13" customFormat="1" ht="10.199999999999999">
      <c r="B647" s="172"/>
      <c r="D647" s="163" t="s">
        <v>336</v>
      </c>
      <c r="E647" s="173" t="s">
        <v>1</v>
      </c>
      <c r="F647" s="174" t="s">
        <v>52</v>
      </c>
      <c r="H647" s="173" t="s">
        <v>1</v>
      </c>
      <c r="I647" s="175"/>
      <c r="L647" s="172"/>
      <c r="M647" s="176"/>
      <c r="N647" s="177"/>
      <c r="O647" s="177"/>
      <c r="P647" s="177"/>
      <c r="Q647" s="177"/>
      <c r="R647" s="177"/>
      <c r="S647" s="177"/>
      <c r="T647" s="178"/>
      <c r="AT647" s="173" t="s">
        <v>336</v>
      </c>
      <c r="AU647" s="173" t="s">
        <v>213</v>
      </c>
      <c r="AV647" s="13" t="s">
        <v>88</v>
      </c>
      <c r="AW647" s="13" t="s">
        <v>36</v>
      </c>
      <c r="AX647" s="13" t="s">
        <v>81</v>
      </c>
      <c r="AY647" s="173" t="s">
        <v>199</v>
      </c>
    </row>
    <row r="648" spans="1:65" s="14" customFormat="1" ht="10.199999999999999">
      <c r="B648" s="179"/>
      <c r="D648" s="163" t="s">
        <v>336</v>
      </c>
      <c r="E648" s="180" t="s">
        <v>1</v>
      </c>
      <c r="F648" s="181" t="s">
        <v>1926</v>
      </c>
      <c r="H648" s="182">
        <v>47.25</v>
      </c>
      <c r="I648" s="183"/>
      <c r="L648" s="179"/>
      <c r="M648" s="184"/>
      <c r="N648" s="185"/>
      <c r="O648" s="185"/>
      <c r="P648" s="185"/>
      <c r="Q648" s="185"/>
      <c r="R648" s="185"/>
      <c r="S648" s="185"/>
      <c r="T648" s="186"/>
      <c r="AT648" s="180" t="s">
        <v>336</v>
      </c>
      <c r="AU648" s="180" t="s">
        <v>213</v>
      </c>
      <c r="AV648" s="14" t="s">
        <v>90</v>
      </c>
      <c r="AW648" s="14" t="s">
        <v>36</v>
      </c>
      <c r="AX648" s="14" t="s">
        <v>81</v>
      </c>
      <c r="AY648" s="180" t="s">
        <v>199</v>
      </c>
    </row>
    <row r="649" spans="1:65" s="14" customFormat="1" ht="10.199999999999999">
      <c r="B649" s="179"/>
      <c r="D649" s="163" t="s">
        <v>336</v>
      </c>
      <c r="E649" s="180" t="s">
        <v>1</v>
      </c>
      <c r="F649" s="181" t="s">
        <v>1927</v>
      </c>
      <c r="H649" s="182">
        <v>-4.1079999999999997</v>
      </c>
      <c r="I649" s="183"/>
      <c r="L649" s="179"/>
      <c r="M649" s="184"/>
      <c r="N649" s="185"/>
      <c r="O649" s="185"/>
      <c r="P649" s="185"/>
      <c r="Q649" s="185"/>
      <c r="R649" s="185"/>
      <c r="S649" s="185"/>
      <c r="T649" s="186"/>
      <c r="AT649" s="180" t="s">
        <v>336</v>
      </c>
      <c r="AU649" s="180" t="s">
        <v>213</v>
      </c>
      <c r="AV649" s="14" t="s">
        <v>90</v>
      </c>
      <c r="AW649" s="14" t="s">
        <v>36</v>
      </c>
      <c r="AX649" s="14" t="s">
        <v>81</v>
      </c>
      <c r="AY649" s="180" t="s">
        <v>199</v>
      </c>
    </row>
    <row r="650" spans="1:65" s="14" customFormat="1" ht="10.199999999999999">
      <c r="B650" s="179"/>
      <c r="D650" s="163" t="s">
        <v>336</v>
      </c>
      <c r="E650" s="180" t="s">
        <v>1</v>
      </c>
      <c r="F650" s="181" t="s">
        <v>1928</v>
      </c>
      <c r="H650" s="182">
        <v>-1.7050000000000001</v>
      </c>
      <c r="I650" s="183"/>
      <c r="L650" s="179"/>
      <c r="M650" s="184"/>
      <c r="N650" s="185"/>
      <c r="O650" s="185"/>
      <c r="P650" s="185"/>
      <c r="Q650" s="185"/>
      <c r="R650" s="185"/>
      <c r="S650" s="185"/>
      <c r="T650" s="186"/>
      <c r="AT650" s="180" t="s">
        <v>336</v>
      </c>
      <c r="AU650" s="180" t="s">
        <v>213</v>
      </c>
      <c r="AV650" s="14" t="s">
        <v>90</v>
      </c>
      <c r="AW650" s="14" t="s">
        <v>36</v>
      </c>
      <c r="AX650" s="14" t="s">
        <v>81</v>
      </c>
      <c r="AY650" s="180" t="s">
        <v>199</v>
      </c>
    </row>
    <row r="651" spans="1:65" s="14" customFormat="1" ht="10.199999999999999">
      <c r="B651" s="179"/>
      <c r="D651" s="163" t="s">
        <v>336</v>
      </c>
      <c r="E651" s="180" t="s">
        <v>1</v>
      </c>
      <c r="F651" s="181" t="s">
        <v>1929</v>
      </c>
      <c r="H651" s="182">
        <v>-3.2549999999999999</v>
      </c>
      <c r="I651" s="183"/>
      <c r="L651" s="179"/>
      <c r="M651" s="184"/>
      <c r="N651" s="185"/>
      <c r="O651" s="185"/>
      <c r="P651" s="185"/>
      <c r="Q651" s="185"/>
      <c r="R651" s="185"/>
      <c r="S651" s="185"/>
      <c r="T651" s="186"/>
      <c r="AT651" s="180" t="s">
        <v>336</v>
      </c>
      <c r="AU651" s="180" t="s">
        <v>213</v>
      </c>
      <c r="AV651" s="14" t="s">
        <v>90</v>
      </c>
      <c r="AW651" s="14" t="s">
        <v>36</v>
      </c>
      <c r="AX651" s="14" t="s">
        <v>81</v>
      </c>
      <c r="AY651" s="180" t="s">
        <v>199</v>
      </c>
    </row>
    <row r="652" spans="1:65" s="13" customFormat="1" ht="10.199999999999999">
      <c r="B652" s="172"/>
      <c r="D652" s="163" t="s">
        <v>336</v>
      </c>
      <c r="E652" s="173" t="s">
        <v>1</v>
      </c>
      <c r="F652" s="174" t="s">
        <v>1905</v>
      </c>
      <c r="H652" s="173" t="s">
        <v>1</v>
      </c>
      <c r="I652" s="175"/>
      <c r="L652" s="172"/>
      <c r="M652" s="176"/>
      <c r="N652" s="177"/>
      <c r="O652" s="177"/>
      <c r="P652" s="177"/>
      <c r="Q652" s="177"/>
      <c r="R652" s="177"/>
      <c r="S652" s="177"/>
      <c r="T652" s="178"/>
      <c r="AT652" s="173" t="s">
        <v>336</v>
      </c>
      <c r="AU652" s="173" t="s">
        <v>213</v>
      </c>
      <c r="AV652" s="13" t="s">
        <v>88</v>
      </c>
      <c r="AW652" s="13" t="s">
        <v>36</v>
      </c>
      <c r="AX652" s="13" t="s">
        <v>81</v>
      </c>
      <c r="AY652" s="173" t="s">
        <v>199</v>
      </c>
    </row>
    <row r="653" spans="1:65" s="14" customFormat="1" ht="10.199999999999999">
      <c r="B653" s="179"/>
      <c r="D653" s="163" t="s">
        <v>336</v>
      </c>
      <c r="E653" s="180" t="s">
        <v>1</v>
      </c>
      <c r="F653" s="181" t="s">
        <v>1930</v>
      </c>
      <c r="H653" s="182">
        <v>59.28</v>
      </c>
      <c r="I653" s="183"/>
      <c r="L653" s="179"/>
      <c r="M653" s="184"/>
      <c r="N653" s="185"/>
      <c r="O653" s="185"/>
      <c r="P653" s="185"/>
      <c r="Q653" s="185"/>
      <c r="R653" s="185"/>
      <c r="S653" s="185"/>
      <c r="T653" s="186"/>
      <c r="AT653" s="180" t="s">
        <v>336</v>
      </c>
      <c r="AU653" s="180" t="s">
        <v>213</v>
      </c>
      <c r="AV653" s="14" t="s">
        <v>90</v>
      </c>
      <c r="AW653" s="14" t="s">
        <v>36</v>
      </c>
      <c r="AX653" s="14" t="s">
        <v>81</v>
      </c>
      <c r="AY653" s="180" t="s">
        <v>199</v>
      </c>
    </row>
    <row r="654" spans="1:65" s="14" customFormat="1" ht="10.199999999999999">
      <c r="B654" s="179"/>
      <c r="D654" s="163" t="s">
        <v>336</v>
      </c>
      <c r="E654" s="180" t="s">
        <v>1</v>
      </c>
      <c r="F654" s="181" t="s">
        <v>1931</v>
      </c>
      <c r="H654" s="182">
        <v>42.56</v>
      </c>
      <c r="I654" s="183"/>
      <c r="L654" s="179"/>
      <c r="M654" s="184"/>
      <c r="N654" s="185"/>
      <c r="O654" s="185"/>
      <c r="P654" s="185"/>
      <c r="Q654" s="185"/>
      <c r="R654" s="185"/>
      <c r="S654" s="185"/>
      <c r="T654" s="186"/>
      <c r="AT654" s="180" t="s">
        <v>336</v>
      </c>
      <c r="AU654" s="180" t="s">
        <v>213</v>
      </c>
      <c r="AV654" s="14" t="s">
        <v>90</v>
      </c>
      <c r="AW654" s="14" t="s">
        <v>36</v>
      </c>
      <c r="AX654" s="14" t="s">
        <v>81</v>
      </c>
      <c r="AY654" s="180" t="s">
        <v>199</v>
      </c>
    </row>
    <row r="655" spans="1:65" s="14" customFormat="1" ht="10.199999999999999">
      <c r="B655" s="179"/>
      <c r="D655" s="163" t="s">
        <v>336</v>
      </c>
      <c r="E655" s="180" t="s">
        <v>1</v>
      </c>
      <c r="F655" s="181" t="s">
        <v>1932</v>
      </c>
      <c r="H655" s="182">
        <v>-31.074999999999999</v>
      </c>
      <c r="I655" s="183"/>
      <c r="L655" s="179"/>
      <c r="M655" s="184"/>
      <c r="N655" s="185"/>
      <c r="O655" s="185"/>
      <c r="P655" s="185"/>
      <c r="Q655" s="185"/>
      <c r="R655" s="185"/>
      <c r="S655" s="185"/>
      <c r="T655" s="186"/>
      <c r="AT655" s="180" t="s">
        <v>336</v>
      </c>
      <c r="AU655" s="180" t="s">
        <v>213</v>
      </c>
      <c r="AV655" s="14" t="s">
        <v>90</v>
      </c>
      <c r="AW655" s="14" t="s">
        <v>36</v>
      </c>
      <c r="AX655" s="14" t="s">
        <v>81</v>
      </c>
      <c r="AY655" s="180" t="s">
        <v>199</v>
      </c>
    </row>
    <row r="656" spans="1:65" s="14" customFormat="1" ht="10.199999999999999">
      <c r="B656" s="179"/>
      <c r="D656" s="163" t="s">
        <v>336</v>
      </c>
      <c r="E656" s="180" t="s">
        <v>1</v>
      </c>
      <c r="F656" s="181" t="s">
        <v>1933</v>
      </c>
      <c r="H656" s="182">
        <v>-6.3559999999999999</v>
      </c>
      <c r="I656" s="183"/>
      <c r="L656" s="179"/>
      <c r="M656" s="184"/>
      <c r="N656" s="185"/>
      <c r="O656" s="185"/>
      <c r="P656" s="185"/>
      <c r="Q656" s="185"/>
      <c r="R656" s="185"/>
      <c r="S656" s="185"/>
      <c r="T656" s="186"/>
      <c r="AT656" s="180" t="s">
        <v>336</v>
      </c>
      <c r="AU656" s="180" t="s">
        <v>213</v>
      </c>
      <c r="AV656" s="14" t="s">
        <v>90</v>
      </c>
      <c r="AW656" s="14" t="s">
        <v>36</v>
      </c>
      <c r="AX656" s="14" t="s">
        <v>81</v>
      </c>
      <c r="AY656" s="180" t="s">
        <v>199</v>
      </c>
    </row>
    <row r="657" spans="1:65" s="14" customFormat="1" ht="10.199999999999999">
      <c r="B657" s="179"/>
      <c r="D657" s="163" t="s">
        <v>336</v>
      </c>
      <c r="E657" s="180" t="s">
        <v>1</v>
      </c>
      <c r="F657" s="181" t="s">
        <v>1934</v>
      </c>
      <c r="H657" s="182">
        <v>-3.6</v>
      </c>
      <c r="I657" s="183"/>
      <c r="L657" s="179"/>
      <c r="M657" s="184"/>
      <c r="N657" s="185"/>
      <c r="O657" s="185"/>
      <c r="P657" s="185"/>
      <c r="Q657" s="185"/>
      <c r="R657" s="185"/>
      <c r="S657" s="185"/>
      <c r="T657" s="186"/>
      <c r="AT657" s="180" t="s">
        <v>336</v>
      </c>
      <c r="AU657" s="180" t="s">
        <v>213</v>
      </c>
      <c r="AV657" s="14" t="s">
        <v>90</v>
      </c>
      <c r="AW657" s="14" t="s">
        <v>36</v>
      </c>
      <c r="AX657" s="14" t="s">
        <v>81</v>
      </c>
      <c r="AY657" s="180" t="s">
        <v>199</v>
      </c>
    </row>
    <row r="658" spans="1:65" s="13" customFormat="1" ht="10.199999999999999">
      <c r="B658" s="172"/>
      <c r="D658" s="163" t="s">
        <v>336</v>
      </c>
      <c r="E658" s="173" t="s">
        <v>1</v>
      </c>
      <c r="F658" s="174" t="s">
        <v>1935</v>
      </c>
      <c r="H658" s="173" t="s">
        <v>1</v>
      </c>
      <c r="I658" s="175"/>
      <c r="L658" s="172"/>
      <c r="M658" s="176"/>
      <c r="N658" s="177"/>
      <c r="O658" s="177"/>
      <c r="P658" s="177"/>
      <c r="Q658" s="177"/>
      <c r="R658" s="177"/>
      <c r="S658" s="177"/>
      <c r="T658" s="178"/>
      <c r="AT658" s="173" t="s">
        <v>336</v>
      </c>
      <c r="AU658" s="173" t="s">
        <v>213</v>
      </c>
      <c r="AV658" s="13" t="s">
        <v>88</v>
      </c>
      <c r="AW658" s="13" t="s">
        <v>36</v>
      </c>
      <c r="AX658" s="13" t="s">
        <v>81</v>
      </c>
      <c r="AY658" s="173" t="s">
        <v>199</v>
      </c>
    </row>
    <row r="659" spans="1:65" s="14" customFormat="1" ht="10.199999999999999">
      <c r="B659" s="179"/>
      <c r="D659" s="163" t="s">
        <v>336</v>
      </c>
      <c r="E659" s="180" t="s">
        <v>1</v>
      </c>
      <c r="F659" s="181" t="s">
        <v>1936</v>
      </c>
      <c r="H659" s="182">
        <v>47.58</v>
      </c>
      <c r="I659" s="183"/>
      <c r="L659" s="179"/>
      <c r="M659" s="184"/>
      <c r="N659" s="185"/>
      <c r="O659" s="185"/>
      <c r="P659" s="185"/>
      <c r="Q659" s="185"/>
      <c r="R659" s="185"/>
      <c r="S659" s="185"/>
      <c r="T659" s="186"/>
      <c r="AT659" s="180" t="s">
        <v>336</v>
      </c>
      <c r="AU659" s="180" t="s">
        <v>213</v>
      </c>
      <c r="AV659" s="14" t="s">
        <v>90</v>
      </c>
      <c r="AW659" s="14" t="s">
        <v>36</v>
      </c>
      <c r="AX659" s="14" t="s">
        <v>81</v>
      </c>
      <c r="AY659" s="180" t="s">
        <v>199</v>
      </c>
    </row>
    <row r="660" spans="1:65" s="14" customFormat="1" ht="10.199999999999999">
      <c r="B660" s="179"/>
      <c r="D660" s="163" t="s">
        <v>336</v>
      </c>
      <c r="E660" s="180" t="s">
        <v>1</v>
      </c>
      <c r="F660" s="181" t="s">
        <v>1937</v>
      </c>
      <c r="H660" s="182">
        <v>34.159999999999997</v>
      </c>
      <c r="I660" s="183"/>
      <c r="L660" s="179"/>
      <c r="M660" s="184"/>
      <c r="N660" s="185"/>
      <c r="O660" s="185"/>
      <c r="P660" s="185"/>
      <c r="Q660" s="185"/>
      <c r="R660" s="185"/>
      <c r="S660" s="185"/>
      <c r="T660" s="186"/>
      <c r="AT660" s="180" t="s">
        <v>336</v>
      </c>
      <c r="AU660" s="180" t="s">
        <v>213</v>
      </c>
      <c r="AV660" s="14" t="s">
        <v>90</v>
      </c>
      <c r="AW660" s="14" t="s">
        <v>36</v>
      </c>
      <c r="AX660" s="14" t="s">
        <v>81</v>
      </c>
      <c r="AY660" s="180" t="s">
        <v>199</v>
      </c>
    </row>
    <row r="661" spans="1:65" s="14" customFormat="1" ht="10.199999999999999">
      <c r="B661" s="179"/>
      <c r="D661" s="163" t="s">
        <v>336</v>
      </c>
      <c r="E661" s="180" t="s">
        <v>1</v>
      </c>
      <c r="F661" s="181" t="s">
        <v>1938</v>
      </c>
      <c r="H661" s="182">
        <v>-3.69</v>
      </c>
      <c r="I661" s="183"/>
      <c r="L661" s="179"/>
      <c r="M661" s="184"/>
      <c r="N661" s="185"/>
      <c r="O661" s="185"/>
      <c r="P661" s="185"/>
      <c r="Q661" s="185"/>
      <c r="R661" s="185"/>
      <c r="S661" s="185"/>
      <c r="T661" s="186"/>
      <c r="AT661" s="180" t="s">
        <v>336</v>
      </c>
      <c r="AU661" s="180" t="s">
        <v>213</v>
      </c>
      <c r="AV661" s="14" t="s">
        <v>90</v>
      </c>
      <c r="AW661" s="14" t="s">
        <v>36</v>
      </c>
      <c r="AX661" s="14" t="s">
        <v>81</v>
      </c>
      <c r="AY661" s="180" t="s">
        <v>199</v>
      </c>
    </row>
    <row r="662" spans="1:65" s="14" customFormat="1" ht="10.199999999999999">
      <c r="B662" s="179"/>
      <c r="D662" s="163" t="s">
        <v>336</v>
      </c>
      <c r="E662" s="180" t="s">
        <v>1</v>
      </c>
      <c r="F662" s="181" t="s">
        <v>1939</v>
      </c>
      <c r="H662" s="182">
        <v>-2.5880000000000001</v>
      </c>
      <c r="I662" s="183"/>
      <c r="L662" s="179"/>
      <c r="M662" s="184"/>
      <c r="N662" s="185"/>
      <c r="O662" s="185"/>
      <c r="P662" s="185"/>
      <c r="Q662" s="185"/>
      <c r="R662" s="185"/>
      <c r="S662" s="185"/>
      <c r="T662" s="186"/>
      <c r="AT662" s="180" t="s">
        <v>336</v>
      </c>
      <c r="AU662" s="180" t="s">
        <v>213</v>
      </c>
      <c r="AV662" s="14" t="s">
        <v>90</v>
      </c>
      <c r="AW662" s="14" t="s">
        <v>36</v>
      </c>
      <c r="AX662" s="14" t="s">
        <v>81</v>
      </c>
      <c r="AY662" s="180" t="s">
        <v>199</v>
      </c>
    </row>
    <row r="663" spans="1:65" s="14" customFormat="1" ht="10.199999999999999">
      <c r="B663" s="179"/>
      <c r="D663" s="163" t="s">
        <v>336</v>
      </c>
      <c r="E663" s="180" t="s">
        <v>1</v>
      </c>
      <c r="F663" s="181" t="s">
        <v>1940</v>
      </c>
      <c r="H663" s="182">
        <v>0.54700000000000004</v>
      </c>
      <c r="I663" s="183"/>
      <c r="L663" s="179"/>
      <c r="M663" s="184"/>
      <c r="N663" s="185"/>
      <c r="O663" s="185"/>
      <c r="P663" s="185"/>
      <c r="Q663" s="185"/>
      <c r="R663" s="185"/>
      <c r="S663" s="185"/>
      <c r="T663" s="186"/>
      <c r="AT663" s="180" t="s">
        <v>336</v>
      </c>
      <c r="AU663" s="180" t="s">
        <v>213</v>
      </c>
      <c r="AV663" s="14" t="s">
        <v>90</v>
      </c>
      <c r="AW663" s="14" t="s">
        <v>36</v>
      </c>
      <c r="AX663" s="14" t="s">
        <v>81</v>
      </c>
      <c r="AY663" s="180" t="s">
        <v>199</v>
      </c>
    </row>
    <row r="664" spans="1:65" s="15" customFormat="1" ht="10.199999999999999">
      <c r="B664" s="187"/>
      <c r="D664" s="163" t="s">
        <v>336</v>
      </c>
      <c r="E664" s="188" t="s">
        <v>1</v>
      </c>
      <c r="F664" s="189" t="s">
        <v>339</v>
      </c>
      <c r="H664" s="190">
        <v>175</v>
      </c>
      <c r="I664" s="191"/>
      <c r="L664" s="187"/>
      <c r="M664" s="192"/>
      <c r="N664" s="193"/>
      <c r="O664" s="193"/>
      <c r="P664" s="193"/>
      <c r="Q664" s="193"/>
      <c r="R664" s="193"/>
      <c r="S664" s="193"/>
      <c r="T664" s="194"/>
      <c r="AT664" s="188" t="s">
        <v>336</v>
      </c>
      <c r="AU664" s="188" t="s">
        <v>213</v>
      </c>
      <c r="AV664" s="15" t="s">
        <v>198</v>
      </c>
      <c r="AW664" s="15" t="s">
        <v>36</v>
      </c>
      <c r="AX664" s="15" t="s">
        <v>88</v>
      </c>
      <c r="AY664" s="188" t="s">
        <v>199</v>
      </c>
    </row>
    <row r="665" spans="1:65" s="2" customFormat="1" ht="16.5" customHeight="1">
      <c r="A665" s="33"/>
      <c r="B665" s="149"/>
      <c r="C665" s="195" t="s">
        <v>865</v>
      </c>
      <c r="D665" s="195" t="s">
        <v>416</v>
      </c>
      <c r="E665" s="196" t="s">
        <v>1941</v>
      </c>
      <c r="F665" s="197" t="s">
        <v>1942</v>
      </c>
      <c r="G665" s="198" t="s">
        <v>332</v>
      </c>
      <c r="H665" s="199">
        <v>178.5</v>
      </c>
      <c r="I665" s="200"/>
      <c r="J665" s="201">
        <f>ROUND(I665*H665,2)</f>
        <v>0</v>
      </c>
      <c r="K665" s="197" t="s">
        <v>333</v>
      </c>
      <c r="L665" s="202"/>
      <c r="M665" s="203" t="s">
        <v>1</v>
      </c>
      <c r="N665" s="204" t="s">
        <v>46</v>
      </c>
      <c r="O665" s="59"/>
      <c r="P665" s="159">
        <f>O665*H665</f>
        <v>0</v>
      </c>
      <c r="Q665" s="159">
        <v>2.7000000000000001E-3</v>
      </c>
      <c r="R665" s="159">
        <f>Q665*H665</f>
        <v>0.48195000000000005</v>
      </c>
      <c r="S665" s="159">
        <v>0</v>
      </c>
      <c r="T665" s="160">
        <f>S665*H665</f>
        <v>0</v>
      </c>
      <c r="U665" s="33"/>
      <c r="V665" s="33"/>
      <c r="W665" s="33"/>
      <c r="X665" s="33"/>
      <c r="Y665" s="33"/>
      <c r="Z665" s="33"/>
      <c r="AA665" s="33"/>
      <c r="AB665" s="33"/>
      <c r="AC665" s="33"/>
      <c r="AD665" s="33"/>
      <c r="AE665" s="33"/>
      <c r="AR665" s="161" t="s">
        <v>237</v>
      </c>
      <c r="AT665" s="161" t="s">
        <v>416</v>
      </c>
      <c r="AU665" s="161" t="s">
        <v>213</v>
      </c>
      <c r="AY665" s="18" t="s">
        <v>199</v>
      </c>
      <c r="BE665" s="162">
        <f>IF(N665="základní",J665,0)</f>
        <v>0</v>
      </c>
      <c r="BF665" s="162">
        <f>IF(N665="snížená",J665,0)</f>
        <v>0</v>
      </c>
      <c r="BG665" s="162">
        <f>IF(N665="zákl. přenesená",J665,0)</f>
        <v>0</v>
      </c>
      <c r="BH665" s="162">
        <f>IF(N665="sníž. přenesená",J665,0)</f>
        <v>0</v>
      </c>
      <c r="BI665" s="162">
        <f>IF(N665="nulová",J665,0)</f>
        <v>0</v>
      </c>
      <c r="BJ665" s="18" t="s">
        <v>88</v>
      </c>
      <c r="BK665" s="162">
        <f>ROUND(I665*H665,2)</f>
        <v>0</v>
      </c>
      <c r="BL665" s="18" t="s">
        <v>198</v>
      </c>
      <c r="BM665" s="161" t="s">
        <v>1943</v>
      </c>
    </row>
    <row r="666" spans="1:65" s="2" customFormat="1" ht="10.199999999999999">
      <c r="A666" s="33"/>
      <c r="B666" s="34"/>
      <c r="C666" s="33"/>
      <c r="D666" s="163" t="s">
        <v>207</v>
      </c>
      <c r="E666" s="33"/>
      <c r="F666" s="164" t="s">
        <v>1942</v>
      </c>
      <c r="G666" s="33"/>
      <c r="H666" s="33"/>
      <c r="I666" s="165"/>
      <c r="J666" s="33"/>
      <c r="K666" s="33"/>
      <c r="L666" s="34"/>
      <c r="M666" s="166"/>
      <c r="N666" s="167"/>
      <c r="O666" s="59"/>
      <c r="P666" s="59"/>
      <c r="Q666" s="59"/>
      <c r="R666" s="59"/>
      <c r="S666" s="59"/>
      <c r="T666" s="60"/>
      <c r="U666" s="33"/>
      <c r="V666" s="33"/>
      <c r="W666" s="33"/>
      <c r="X666" s="33"/>
      <c r="Y666" s="33"/>
      <c r="Z666" s="33"/>
      <c r="AA666" s="33"/>
      <c r="AB666" s="33"/>
      <c r="AC666" s="33"/>
      <c r="AD666" s="33"/>
      <c r="AE666" s="33"/>
      <c r="AT666" s="18" t="s">
        <v>207</v>
      </c>
      <c r="AU666" s="18" t="s">
        <v>213</v>
      </c>
    </row>
    <row r="667" spans="1:65" s="14" customFormat="1" ht="10.199999999999999">
      <c r="B667" s="179"/>
      <c r="D667" s="163" t="s">
        <v>336</v>
      </c>
      <c r="E667" s="180" t="s">
        <v>1</v>
      </c>
      <c r="F667" s="181" t="s">
        <v>1944</v>
      </c>
      <c r="H667" s="182">
        <v>178.5</v>
      </c>
      <c r="I667" s="183"/>
      <c r="L667" s="179"/>
      <c r="M667" s="184"/>
      <c r="N667" s="185"/>
      <c r="O667" s="185"/>
      <c r="P667" s="185"/>
      <c r="Q667" s="185"/>
      <c r="R667" s="185"/>
      <c r="S667" s="185"/>
      <c r="T667" s="186"/>
      <c r="AT667" s="180" t="s">
        <v>336</v>
      </c>
      <c r="AU667" s="180" t="s">
        <v>213</v>
      </c>
      <c r="AV667" s="14" t="s">
        <v>90</v>
      </c>
      <c r="AW667" s="14" t="s">
        <v>36</v>
      </c>
      <c r="AX667" s="14" t="s">
        <v>81</v>
      </c>
      <c r="AY667" s="180" t="s">
        <v>199</v>
      </c>
    </row>
    <row r="668" spans="1:65" s="15" customFormat="1" ht="10.199999999999999">
      <c r="B668" s="187"/>
      <c r="D668" s="163" t="s">
        <v>336</v>
      </c>
      <c r="E668" s="188" t="s">
        <v>1</v>
      </c>
      <c r="F668" s="189" t="s">
        <v>339</v>
      </c>
      <c r="H668" s="190">
        <v>178.5</v>
      </c>
      <c r="I668" s="191"/>
      <c r="L668" s="187"/>
      <c r="M668" s="192"/>
      <c r="N668" s="193"/>
      <c r="O668" s="193"/>
      <c r="P668" s="193"/>
      <c r="Q668" s="193"/>
      <c r="R668" s="193"/>
      <c r="S668" s="193"/>
      <c r="T668" s="194"/>
      <c r="AT668" s="188" t="s">
        <v>336</v>
      </c>
      <c r="AU668" s="188" t="s">
        <v>213</v>
      </c>
      <c r="AV668" s="15" t="s">
        <v>198</v>
      </c>
      <c r="AW668" s="15" t="s">
        <v>36</v>
      </c>
      <c r="AX668" s="15" t="s">
        <v>88</v>
      </c>
      <c r="AY668" s="188" t="s">
        <v>199</v>
      </c>
    </row>
    <row r="669" spans="1:65" s="2" customFormat="1" ht="37.799999999999997" customHeight="1">
      <c r="A669" s="33"/>
      <c r="B669" s="149"/>
      <c r="C669" s="150" t="s">
        <v>874</v>
      </c>
      <c r="D669" s="150" t="s">
        <v>202</v>
      </c>
      <c r="E669" s="151" t="s">
        <v>1945</v>
      </c>
      <c r="F669" s="152" t="s">
        <v>1946</v>
      </c>
      <c r="G669" s="153" t="s">
        <v>376</v>
      </c>
      <c r="H669" s="154">
        <v>74.099999999999994</v>
      </c>
      <c r="I669" s="155"/>
      <c r="J669" s="156">
        <f>ROUND(I669*H669,2)</f>
        <v>0</v>
      </c>
      <c r="K669" s="152" t="s">
        <v>333</v>
      </c>
      <c r="L669" s="34"/>
      <c r="M669" s="157" t="s">
        <v>1</v>
      </c>
      <c r="N669" s="158" t="s">
        <v>46</v>
      </c>
      <c r="O669" s="59"/>
      <c r="P669" s="159">
        <f>O669*H669</f>
        <v>0</v>
      </c>
      <c r="Q669" s="159">
        <v>3.3899999999999998E-3</v>
      </c>
      <c r="R669" s="159">
        <f>Q669*H669</f>
        <v>0.25119899999999995</v>
      </c>
      <c r="S669" s="159">
        <v>0</v>
      </c>
      <c r="T669" s="160">
        <f>S669*H669</f>
        <v>0</v>
      </c>
      <c r="U669" s="33"/>
      <c r="V669" s="33"/>
      <c r="W669" s="33"/>
      <c r="X669" s="33"/>
      <c r="Y669" s="33"/>
      <c r="Z669" s="33"/>
      <c r="AA669" s="33"/>
      <c r="AB669" s="33"/>
      <c r="AC669" s="33"/>
      <c r="AD669" s="33"/>
      <c r="AE669" s="33"/>
      <c r="AR669" s="161" t="s">
        <v>198</v>
      </c>
      <c r="AT669" s="161" t="s">
        <v>202</v>
      </c>
      <c r="AU669" s="161" t="s">
        <v>213</v>
      </c>
      <c r="AY669" s="18" t="s">
        <v>199</v>
      </c>
      <c r="BE669" s="162">
        <f>IF(N669="základní",J669,0)</f>
        <v>0</v>
      </c>
      <c r="BF669" s="162">
        <f>IF(N669="snížená",J669,0)</f>
        <v>0</v>
      </c>
      <c r="BG669" s="162">
        <f>IF(N669="zákl. přenesená",J669,0)</f>
        <v>0</v>
      </c>
      <c r="BH669" s="162">
        <f>IF(N669="sníž. přenesená",J669,0)</f>
        <v>0</v>
      </c>
      <c r="BI669" s="162">
        <f>IF(N669="nulová",J669,0)</f>
        <v>0</v>
      </c>
      <c r="BJ669" s="18" t="s">
        <v>88</v>
      </c>
      <c r="BK669" s="162">
        <f>ROUND(I669*H669,2)</f>
        <v>0</v>
      </c>
      <c r="BL669" s="18" t="s">
        <v>198</v>
      </c>
      <c r="BM669" s="161" t="s">
        <v>1947</v>
      </c>
    </row>
    <row r="670" spans="1:65" s="2" customFormat="1" ht="38.4">
      <c r="A670" s="33"/>
      <c r="B670" s="34"/>
      <c r="C670" s="33"/>
      <c r="D670" s="163" t="s">
        <v>207</v>
      </c>
      <c r="E670" s="33"/>
      <c r="F670" s="164" t="s">
        <v>1948</v>
      </c>
      <c r="G670" s="33"/>
      <c r="H670" s="33"/>
      <c r="I670" s="165"/>
      <c r="J670" s="33"/>
      <c r="K670" s="33"/>
      <c r="L670" s="34"/>
      <c r="M670" s="166"/>
      <c r="N670" s="167"/>
      <c r="O670" s="59"/>
      <c r="P670" s="59"/>
      <c r="Q670" s="59"/>
      <c r="R670" s="59"/>
      <c r="S670" s="59"/>
      <c r="T670" s="60"/>
      <c r="U670" s="33"/>
      <c r="V670" s="33"/>
      <c r="W670" s="33"/>
      <c r="X670" s="33"/>
      <c r="Y670" s="33"/>
      <c r="Z670" s="33"/>
      <c r="AA670" s="33"/>
      <c r="AB670" s="33"/>
      <c r="AC670" s="33"/>
      <c r="AD670" s="33"/>
      <c r="AE670" s="33"/>
      <c r="AT670" s="18" t="s">
        <v>207</v>
      </c>
      <c r="AU670" s="18" t="s">
        <v>213</v>
      </c>
    </row>
    <row r="671" spans="1:65" s="13" customFormat="1" ht="10.199999999999999">
      <c r="B671" s="172"/>
      <c r="D671" s="163" t="s">
        <v>336</v>
      </c>
      <c r="E671" s="173" t="s">
        <v>1</v>
      </c>
      <c r="F671" s="174" t="s">
        <v>1949</v>
      </c>
      <c r="H671" s="173" t="s">
        <v>1</v>
      </c>
      <c r="I671" s="175"/>
      <c r="L671" s="172"/>
      <c r="M671" s="176"/>
      <c r="N671" s="177"/>
      <c r="O671" s="177"/>
      <c r="P671" s="177"/>
      <c r="Q671" s="177"/>
      <c r="R671" s="177"/>
      <c r="S671" s="177"/>
      <c r="T671" s="178"/>
      <c r="AT671" s="173" t="s">
        <v>336</v>
      </c>
      <c r="AU671" s="173" t="s">
        <v>213</v>
      </c>
      <c r="AV671" s="13" t="s">
        <v>88</v>
      </c>
      <c r="AW671" s="13" t="s">
        <v>36</v>
      </c>
      <c r="AX671" s="13" t="s">
        <v>81</v>
      </c>
      <c r="AY671" s="173" t="s">
        <v>199</v>
      </c>
    </row>
    <row r="672" spans="1:65" s="14" customFormat="1" ht="10.199999999999999">
      <c r="B672" s="179"/>
      <c r="D672" s="163" t="s">
        <v>336</v>
      </c>
      <c r="E672" s="180" t="s">
        <v>1</v>
      </c>
      <c r="F672" s="181" t="s">
        <v>1950</v>
      </c>
      <c r="H672" s="182">
        <v>50.75</v>
      </c>
      <c r="I672" s="183"/>
      <c r="L672" s="179"/>
      <c r="M672" s="184"/>
      <c r="N672" s="185"/>
      <c r="O672" s="185"/>
      <c r="P672" s="185"/>
      <c r="Q672" s="185"/>
      <c r="R672" s="185"/>
      <c r="S672" s="185"/>
      <c r="T672" s="186"/>
      <c r="AT672" s="180" t="s">
        <v>336</v>
      </c>
      <c r="AU672" s="180" t="s">
        <v>213</v>
      </c>
      <c r="AV672" s="14" t="s">
        <v>90</v>
      </c>
      <c r="AW672" s="14" t="s">
        <v>36</v>
      </c>
      <c r="AX672" s="14" t="s">
        <v>81</v>
      </c>
      <c r="AY672" s="180" t="s">
        <v>199</v>
      </c>
    </row>
    <row r="673" spans="1:65" s="13" customFormat="1" ht="10.199999999999999">
      <c r="B673" s="172"/>
      <c r="D673" s="163" t="s">
        <v>336</v>
      </c>
      <c r="E673" s="173" t="s">
        <v>1</v>
      </c>
      <c r="F673" s="174" t="s">
        <v>1951</v>
      </c>
      <c r="H673" s="173" t="s">
        <v>1</v>
      </c>
      <c r="I673" s="175"/>
      <c r="L673" s="172"/>
      <c r="M673" s="176"/>
      <c r="N673" s="177"/>
      <c r="O673" s="177"/>
      <c r="P673" s="177"/>
      <c r="Q673" s="177"/>
      <c r="R673" s="177"/>
      <c r="S673" s="177"/>
      <c r="T673" s="178"/>
      <c r="AT673" s="173" t="s">
        <v>336</v>
      </c>
      <c r="AU673" s="173" t="s">
        <v>213</v>
      </c>
      <c r="AV673" s="13" t="s">
        <v>88</v>
      </c>
      <c r="AW673" s="13" t="s">
        <v>36</v>
      </c>
      <c r="AX673" s="13" t="s">
        <v>81</v>
      </c>
      <c r="AY673" s="173" t="s">
        <v>199</v>
      </c>
    </row>
    <row r="674" spans="1:65" s="14" customFormat="1" ht="10.199999999999999">
      <c r="B674" s="179"/>
      <c r="D674" s="163" t="s">
        <v>336</v>
      </c>
      <c r="E674" s="180" t="s">
        <v>1</v>
      </c>
      <c r="F674" s="181" t="s">
        <v>1952</v>
      </c>
      <c r="H674" s="182">
        <v>12.2</v>
      </c>
      <c r="I674" s="183"/>
      <c r="L674" s="179"/>
      <c r="M674" s="184"/>
      <c r="N674" s="185"/>
      <c r="O674" s="185"/>
      <c r="P674" s="185"/>
      <c r="Q674" s="185"/>
      <c r="R674" s="185"/>
      <c r="S674" s="185"/>
      <c r="T674" s="186"/>
      <c r="AT674" s="180" t="s">
        <v>336</v>
      </c>
      <c r="AU674" s="180" t="s">
        <v>213</v>
      </c>
      <c r="AV674" s="14" t="s">
        <v>90</v>
      </c>
      <c r="AW674" s="14" t="s">
        <v>36</v>
      </c>
      <c r="AX674" s="14" t="s">
        <v>81</v>
      </c>
      <c r="AY674" s="180" t="s">
        <v>199</v>
      </c>
    </row>
    <row r="675" spans="1:65" s="13" customFormat="1" ht="10.199999999999999">
      <c r="B675" s="172"/>
      <c r="D675" s="163" t="s">
        <v>336</v>
      </c>
      <c r="E675" s="173" t="s">
        <v>1</v>
      </c>
      <c r="F675" s="174" t="s">
        <v>1953</v>
      </c>
      <c r="H675" s="173" t="s">
        <v>1</v>
      </c>
      <c r="I675" s="175"/>
      <c r="L675" s="172"/>
      <c r="M675" s="176"/>
      <c r="N675" s="177"/>
      <c r="O675" s="177"/>
      <c r="P675" s="177"/>
      <c r="Q675" s="177"/>
      <c r="R675" s="177"/>
      <c r="S675" s="177"/>
      <c r="T675" s="178"/>
      <c r="AT675" s="173" t="s">
        <v>336</v>
      </c>
      <c r="AU675" s="173" t="s">
        <v>213</v>
      </c>
      <c r="AV675" s="13" t="s">
        <v>88</v>
      </c>
      <c r="AW675" s="13" t="s">
        <v>36</v>
      </c>
      <c r="AX675" s="13" t="s">
        <v>81</v>
      </c>
      <c r="AY675" s="173" t="s">
        <v>199</v>
      </c>
    </row>
    <row r="676" spans="1:65" s="14" customFormat="1" ht="10.199999999999999">
      <c r="B676" s="179"/>
      <c r="D676" s="163" t="s">
        <v>336</v>
      </c>
      <c r="E676" s="180" t="s">
        <v>1</v>
      </c>
      <c r="F676" s="181" t="s">
        <v>1954</v>
      </c>
      <c r="H676" s="182">
        <v>11.15</v>
      </c>
      <c r="I676" s="183"/>
      <c r="L676" s="179"/>
      <c r="M676" s="184"/>
      <c r="N676" s="185"/>
      <c r="O676" s="185"/>
      <c r="P676" s="185"/>
      <c r="Q676" s="185"/>
      <c r="R676" s="185"/>
      <c r="S676" s="185"/>
      <c r="T676" s="186"/>
      <c r="AT676" s="180" t="s">
        <v>336</v>
      </c>
      <c r="AU676" s="180" t="s">
        <v>213</v>
      </c>
      <c r="AV676" s="14" t="s">
        <v>90</v>
      </c>
      <c r="AW676" s="14" t="s">
        <v>36</v>
      </c>
      <c r="AX676" s="14" t="s">
        <v>81</v>
      </c>
      <c r="AY676" s="180" t="s">
        <v>199</v>
      </c>
    </row>
    <row r="677" spans="1:65" s="15" customFormat="1" ht="10.199999999999999">
      <c r="B677" s="187"/>
      <c r="D677" s="163" t="s">
        <v>336</v>
      </c>
      <c r="E677" s="188" t="s">
        <v>1</v>
      </c>
      <c r="F677" s="189" t="s">
        <v>339</v>
      </c>
      <c r="H677" s="190">
        <v>74.099999999999994</v>
      </c>
      <c r="I677" s="191"/>
      <c r="L677" s="187"/>
      <c r="M677" s="192"/>
      <c r="N677" s="193"/>
      <c r="O677" s="193"/>
      <c r="P677" s="193"/>
      <c r="Q677" s="193"/>
      <c r="R677" s="193"/>
      <c r="S677" s="193"/>
      <c r="T677" s="194"/>
      <c r="AT677" s="188" t="s">
        <v>336</v>
      </c>
      <c r="AU677" s="188" t="s">
        <v>213</v>
      </c>
      <c r="AV677" s="15" t="s">
        <v>198</v>
      </c>
      <c r="AW677" s="15" t="s">
        <v>36</v>
      </c>
      <c r="AX677" s="15" t="s">
        <v>88</v>
      </c>
      <c r="AY677" s="188" t="s">
        <v>199</v>
      </c>
    </row>
    <row r="678" spans="1:65" s="2" customFormat="1" ht="16.5" customHeight="1">
      <c r="A678" s="33"/>
      <c r="B678" s="149"/>
      <c r="C678" s="195" t="s">
        <v>962</v>
      </c>
      <c r="D678" s="195" t="s">
        <v>416</v>
      </c>
      <c r="E678" s="196" t="s">
        <v>1955</v>
      </c>
      <c r="F678" s="197" t="s">
        <v>1956</v>
      </c>
      <c r="G678" s="198" t="s">
        <v>332</v>
      </c>
      <c r="H678" s="199">
        <v>32.603999999999999</v>
      </c>
      <c r="I678" s="200"/>
      <c r="J678" s="201">
        <f>ROUND(I678*H678,2)</f>
        <v>0</v>
      </c>
      <c r="K678" s="197" t="s">
        <v>333</v>
      </c>
      <c r="L678" s="202"/>
      <c r="M678" s="203" t="s">
        <v>1</v>
      </c>
      <c r="N678" s="204" t="s">
        <v>46</v>
      </c>
      <c r="O678" s="59"/>
      <c r="P678" s="159">
        <f>O678*H678</f>
        <v>0</v>
      </c>
      <c r="Q678" s="159">
        <v>7.5000000000000002E-4</v>
      </c>
      <c r="R678" s="159">
        <f>Q678*H678</f>
        <v>2.4452999999999999E-2</v>
      </c>
      <c r="S678" s="159">
        <v>0</v>
      </c>
      <c r="T678" s="160">
        <f>S678*H678</f>
        <v>0</v>
      </c>
      <c r="U678" s="33"/>
      <c r="V678" s="33"/>
      <c r="W678" s="33"/>
      <c r="X678" s="33"/>
      <c r="Y678" s="33"/>
      <c r="Z678" s="33"/>
      <c r="AA678" s="33"/>
      <c r="AB678" s="33"/>
      <c r="AC678" s="33"/>
      <c r="AD678" s="33"/>
      <c r="AE678" s="33"/>
      <c r="AR678" s="161" t="s">
        <v>237</v>
      </c>
      <c r="AT678" s="161" t="s">
        <v>416</v>
      </c>
      <c r="AU678" s="161" t="s">
        <v>213</v>
      </c>
      <c r="AY678" s="18" t="s">
        <v>199</v>
      </c>
      <c r="BE678" s="162">
        <f>IF(N678="základní",J678,0)</f>
        <v>0</v>
      </c>
      <c r="BF678" s="162">
        <f>IF(N678="snížená",J678,0)</f>
        <v>0</v>
      </c>
      <c r="BG678" s="162">
        <f>IF(N678="zákl. přenesená",J678,0)</f>
        <v>0</v>
      </c>
      <c r="BH678" s="162">
        <f>IF(N678="sníž. přenesená",J678,0)</f>
        <v>0</v>
      </c>
      <c r="BI678" s="162">
        <f>IF(N678="nulová",J678,0)</f>
        <v>0</v>
      </c>
      <c r="BJ678" s="18" t="s">
        <v>88</v>
      </c>
      <c r="BK678" s="162">
        <f>ROUND(I678*H678,2)</f>
        <v>0</v>
      </c>
      <c r="BL678" s="18" t="s">
        <v>198</v>
      </c>
      <c r="BM678" s="161" t="s">
        <v>1957</v>
      </c>
    </row>
    <row r="679" spans="1:65" s="2" customFormat="1" ht="10.199999999999999">
      <c r="A679" s="33"/>
      <c r="B679" s="34"/>
      <c r="C679" s="33"/>
      <c r="D679" s="163" t="s">
        <v>207</v>
      </c>
      <c r="E679" s="33"/>
      <c r="F679" s="164" t="s">
        <v>1956</v>
      </c>
      <c r="G679" s="33"/>
      <c r="H679" s="33"/>
      <c r="I679" s="165"/>
      <c r="J679" s="33"/>
      <c r="K679" s="33"/>
      <c r="L679" s="34"/>
      <c r="M679" s="166"/>
      <c r="N679" s="167"/>
      <c r="O679" s="59"/>
      <c r="P679" s="59"/>
      <c r="Q679" s="59"/>
      <c r="R679" s="59"/>
      <c r="S679" s="59"/>
      <c r="T679" s="60"/>
      <c r="U679" s="33"/>
      <c r="V679" s="33"/>
      <c r="W679" s="33"/>
      <c r="X679" s="33"/>
      <c r="Y679" s="33"/>
      <c r="Z679" s="33"/>
      <c r="AA679" s="33"/>
      <c r="AB679" s="33"/>
      <c r="AC679" s="33"/>
      <c r="AD679" s="33"/>
      <c r="AE679" s="33"/>
      <c r="AT679" s="18" t="s">
        <v>207</v>
      </c>
      <c r="AU679" s="18" t="s">
        <v>213</v>
      </c>
    </row>
    <row r="680" spans="1:65" s="14" customFormat="1" ht="10.199999999999999">
      <c r="B680" s="179"/>
      <c r="D680" s="163" t="s">
        <v>336</v>
      </c>
      <c r="E680" s="180" t="s">
        <v>1</v>
      </c>
      <c r="F680" s="181" t="s">
        <v>1958</v>
      </c>
      <c r="H680" s="182">
        <v>32.603999999999999</v>
      </c>
      <c r="I680" s="183"/>
      <c r="L680" s="179"/>
      <c r="M680" s="184"/>
      <c r="N680" s="185"/>
      <c r="O680" s="185"/>
      <c r="P680" s="185"/>
      <c r="Q680" s="185"/>
      <c r="R680" s="185"/>
      <c r="S680" s="185"/>
      <c r="T680" s="186"/>
      <c r="AT680" s="180" t="s">
        <v>336</v>
      </c>
      <c r="AU680" s="180" t="s">
        <v>213</v>
      </c>
      <c r="AV680" s="14" t="s">
        <v>90</v>
      </c>
      <c r="AW680" s="14" t="s">
        <v>36</v>
      </c>
      <c r="AX680" s="14" t="s">
        <v>81</v>
      </c>
      <c r="AY680" s="180" t="s">
        <v>199</v>
      </c>
    </row>
    <row r="681" spans="1:65" s="15" customFormat="1" ht="10.199999999999999">
      <c r="B681" s="187"/>
      <c r="D681" s="163" t="s">
        <v>336</v>
      </c>
      <c r="E681" s="188" t="s">
        <v>1</v>
      </c>
      <c r="F681" s="189" t="s">
        <v>339</v>
      </c>
      <c r="H681" s="190">
        <v>32.603999999999999</v>
      </c>
      <c r="I681" s="191"/>
      <c r="L681" s="187"/>
      <c r="M681" s="192"/>
      <c r="N681" s="193"/>
      <c r="O681" s="193"/>
      <c r="P681" s="193"/>
      <c r="Q681" s="193"/>
      <c r="R681" s="193"/>
      <c r="S681" s="193"/>
      <c r="T681" s="194"/>
      <c r="AT681" s="188" t="s">
        <v>336</v>
      </c>
      <c r="AU681" s="188" t="s">
        <v>213</v>
      </c>
      <c r="AV681" s="15" t="s">
        <v>198</v>
      </c>
      <c r="AW681" s="15" t="s">
        <v>36</v>
      </c>
      <c r="AX681" s="15" t="s">
        <v>88</v>
      </c>
      <c r="AY681" s="188" t="s">
        <v>199</v>
      </c>
    </row>
    <row r="682" spans="1:65" s="2" customFormat="1" ht="44.25" customHeight="1">
      <c r="A682" s="33"/>
      <c r="B682" s="149"/>
      <c r="C682" s="150" t="s">
        <v>969</v>
      </c>
      <c r="D682" s="150" t="s">
        <v>202</v>
      </c>
      <c r="E682" s="151" t="s">
        <v>1959</v>
      </c>
      <c r="F682" s="152" t="s">
        <v>1960</v>
      </c>
      <c r="G682" s="153" t="s">
        <v>332</v>
      </c>
      <c r="H682" s="154">
        <v>137</v>
      </c>
      <c r="I682" s="155"/>
      <c r="J682" s="156">
        <f>ROUND(I682*H682,2)</f>
        <v>0</v>
      </c>
      <c r="K682" s="152" t="s">
        <v>333</v>
      </c>
      <c r="L682" s="34"/>
      <c r="M682" s="157" t="s">
        <v>1</v>
      </c>
      <c r="N682" s="158" t="s">
        <v>46</v>
      </c>
      <c r="O682" s="59"/>
      <c r="P682" s="159">
        <f>O682*H682</f>
        <v>0</v>
      </c>
      <c r="Q682" s="159">
        <v>9.5200000000000007E-3</v>
      </c>
      <c r="R682" s="159">
        <f>Q682*H682</f>
        <v>1.3042400000000001</v>
      </c>
      <c r="S682" s="159">
        <v>0</v>
      </c>
      <c r="T682" s="160">
        <f>S682*H682</f>
        <v>0</v>
      </c>
      <c r="U682" s="33"/>
      <c r="V682" s="33"/>
      <c r="W682" s="33"/>
      <c r="X682" s="33"/>
      <c r="Y682" s="33"/>
      <c r="Z682" s="33"/>
      <c r="AA682" s="33"/>
      <c r="AB682" s="33"/>
      <c r="AC682" s="33"/>
      <c r="AD682" s="33"/>
      <c r="AE682" s="33"/>
      <c r="AR682" s="161" t="s">
        <v>198</v>
      </c>
      <c r="AT682" s="161" t="s">
        <v>202</v>
      </c>
      <c r="AU682" s="161" t="s">
        <v>213</v>
      </c>
      <c r="AY682" s="18" t="s">
        <v>199</v>
      </c>
      <c r="BE682" s="162">
        <f>IF(N682="základní",J682,0)</f>
        <v>0</v>
      </c>
      <c r="BF682" s="162">
        <f>IF(N682="snížená",J682,0)</f>
        <v>0</v>
      </c>
      <c r="BG682" s="162">
        <f>IF(N682="zákl. přenesená",J682,0)</f>
        <v>0</v>
      </c>
      <c r="BH682" s="162">
        <f>IF(N682="sníž. přenesená",J682,0)</f>
        <v>0</v>
      </c>
      <c r="BI682" s="162">
        <f>IF(N682="nulová",J682,0)</f>
        <v>0</v>
      </c>
      <c r="BJ682" s="18" t="s">
        <v>88</v>
      </c>
      <c r="BK682" s="162">
        <f>ROUND(I682*H682,2)</f>
        <v>0</v>
      </c>
      <c r="BL682" s="18" t="s">
        <v>198</v>
      </c>
      <c r="BM682" s="161" t="s">
        <v>1961</v>
      </c>
    </row>
    <row r="683" spans="1:65" s="2" customFormat="1" ht="28.8">
      <c r="A683" s="33"/>
      <c r="B683" s="34"/>
      <c r="C683" s="33"/>
      <c r="D683" s="163" t="s">
        <v>207</v>
      </c>
      <c r="E683" s="33"/>
      <c r="F683" s="164" t="s">
        <v>1962</v>
      </c>
      <c r="G683" s="33"/>
      <c r="H683" s="33"/>
      <c r="I683" s="165"/>
      <c r="J683" s="33"/>
      <c r="K683" s="33"/>
      <c r="L683" s="34"/>
      <c r="M683" s="166"/>
      <c r="N683" s="167"/>
      <c r="O683" s="59"/>
      <c r="P683" s="59"/>
      <c r="Q683" s="59"/>
      <c r="R683" s="59"/>
      <c r="S683" s="59"/>
      <c r="T683" s="60"/>
      <c r="U683" s="33"/>
      <c r="V683" s="33"/>
      <c r="W683" s="33"/>
      <c r="X683" s="33"/>
      <c r="Y683" s="33"/>
      <c r="Z683" s="33"/>
      <c r="AA683" s="33"/>
      <c r="AB683" s="33"/>
      <c r="AC683" s="33"/>
      <c r="AD683" s="33"/>
      <c r="AE683" s="33"/>
      <c r="AT683" s="18" t="s">
        <v>207</v>
      </c>
      <c r="AU683" s="18" t="s">
        <v>213</v>
      </c>
    </row>
    <row r="684" spans="1:65" s="13" customFormat="1" ht="10.199999999999999">
      <c r="B684" s="172"/>
      <c r="D684" s="163" t="s">
        <v>336</v>
      </c>
      <c r="E684" s="173" t="s">
        <v>1</v>
      </c>
      <c r="F684" s="174" t="s">
        <v>1963</v>
      </c>
      <c r="H684" s="173" t="s">
        <v>1</v>
      </c>
      <c r="I684" s="175"/>
      <c r="L684" s="172"/>
      <c r="M684" s="176"/>
      <c r="N684" s="177"/>
      <c r="O684" s="177"/>
      <c r="P684" s="177"/>
      <c r="Q684" s="177"/>
      <c r="R684" s="177"/>
      <c r="S684" s="177"/>
      <c r="T684" s="178"/>
      <c r="AT684" s="173" t="s">
        <v>336</v>
      </c>
      <c r="AU684" s="173" t="s">
        <v>213</v>
      </c>
      <c r="AV684" s="13" t="s">
        <v>88</v>
      </c>
      <c r="AW684" s="13" t="s">
        <v>36</v>
      </c>
      <c r="AX684" s="13" t="s">
        <v>81</v>
      </c>
      <c r="AY684" s="173" t="s">
        <v>199</v>
      </c>
    </row>
    <row r="685" spans="1:65" s="13" customFormat="1" ht="10.199999999999999">
      <c r="B685" s="172"/>
      <c r="D685" s="163" t="s">
        <v>336</v>
      </c>
      <c r="E685" s="173" t="s">
        <v>1</v>
      </c>
      <c r="F685" s="174" t="s">
        <v>52</v>
      </c>
      <c r="H685" s="173" t="s">
        <v>1</v>
      </c>
      <c r="I685" s="175"/>
      <c r="L685" s="172"/>
      <c r="M685" s="176"/>
      <c r="N685" s="177"/>
      <c r="O685" s="177"/>
      <c r="P685" s="177"/>
      <c r="Q685" s="177"/>
      <c r="R685" s="177"/>
      <c r="S685" s="177"/>
      <c r="T685" s="178"/>
      <c r="AT685" s="173" t="s">
        <v>336</v>
      </c>
      <c r="AU685" s="173" t="s">
        <v>213</v>
      </c>
      <c r="AV685" s="13" t="s">
        <v>88</v>
      </c>
      <c r="AW685" s="13" t="s">
        <v>36</v>
      </c>
      <c r="AX685" s="13" t="s">
        <v>81</v>
      </c>
      <c r="AY685" s="173" t="s">
        <v>199</v>
      </c>
    </row>
    <row r="686" spans="1:65" s="14" customFormat="1" ht="10.199999999999999">
      <c r="B686" s="179"/>
      <c r="D686" s="163" t="s">
        <v>336</v>
      </c>
      <c r="E686" s="180" t="s">
        <v>1</v>
      </c>
      <c r="F686" s="181" t="s">
        <v>1964</v>
      </c>
      <c r="H686" s="182">
        <v>74.95</v>
      </c>
      <c r="I686" s="183"/>
      <c r="L686" s="179"/>
      <c r="M686" s="184"/>
      <c r="N686" s="185"/>
      <c r="O686" s="185"/>
      <c r="P686" s="185"/>
      <c r="Q686" s="185"/>
      <c r="R686" s="185"/>
      <c r="S686" s="185"/>
      <c r="T686" s="186"/>
      <c r="AT686" s="180" t="s">
        <v>336</v>
      </c>
      <c r="AU686" s="180" t="s">
        <v>213</v>
      </c>
      <c r="AV686" s="14" t="s">
        <v>90</v>
      </c>
      <c r="AW686" s="14" t="s">
        <v>36</v>
      </c>
      <c r="AX686" s="14" t="s">
        <v>81</v>
      </c>
      <c r="AY686" s="180" t="s">
        <v>199</v>
      </c>
    </row>
    <row r="687" spans="1:65" s="14" customFormat="1" ht="10.199999999999999">
      <c r="B687" s="179"/>
      <c r="D687" s="163" t="s">
        <v>336</v>
      </c>
      <c r="E687" s="180" t="s">
        <v>1</v>
      </c>
      <c r="F687" s="181" t="s">
        <v>1965</v>
      </c>
      <c r="H687" s="182">
        <v>-15.45</v>
      </c>
      <c r="I687" s="183"/>
      <c r="L687" s="179"/>
      <c r="M687" s="184"/>
      <c r="N687" s="185"/>
      <c r="O687" s="185"/>
      <c r="P687" s="185"/>
      <c r="Q687" s="185"/>
      <c r="R687" s="185"/>
      <c r="S687" s="185"/>
      <c r="T687" s="186"/>
      <c r="AT687" s="180" t="s">
        <v>336</v>
      </c>
      <c r="AU687" s="180" t="s">
        <v>213</v>
      </c>
      <c r="AV687" s="14" t="s">
        <v>90</v>
      </c>
      <c r="AW687" s="14" t="s">
        <v>36</v>
      </c>
      <c r="AX687" s="14" t="s">
        <v>81</v>
      </c>
      <c r="AY687" s="180" t="s">
        <v>199</v>
      </c>
    </row>
    <row r="688" spans="1:65" s="14" customFormat="1" ht="10.199999999999999">
      <c r="B688" s="179"/>
      <c r="D688" s="163" t="s">
        <v>336</v>
      </c>
      <c r="E688" s="180" t="s">
        <v>1</v>
      </c>
      <c r="F688" s="181" t="s">
        <v>1966</v>
      </c>
      <c r="H688" s="182">
        <v>-11</v>
      </c>
      <c r="I688" s="183"/>
      <c r="L688" s="179"/>
      <c r="M688" s="184"/>
      <c r="N688" s="185"/>
      <c r="O688" s="185"/>
      <c r="P688" s="185"/>
      <c r="Q688" s="185"/>
      <c r="R688" s="185"/>
      <c r="S688" s="185"/>
      <c r="T688" s="186"/>
      <c r="AT688" s="180" t="s">
        <v>336</v>
      </c>
      <c r="AU688" s="180" t="s">
        <v>213</v>
      </c>
      <c r="AV688" s="14" t="s">
        <v>90</v>
      </c>
      <c r="AW688" s="14" t="s">
        <v>36</v>
      </c>
      <c r="AX688" s="14" t="s">
        <v>81</v>
      </c>
      <c r="AY688" s="180" t="s">
        <v>199</v>
      </c>
    </row>
    <row r="689" spans="1:65" s="13" customFormat="1" ht="10.199999999999999">
      <c r="B689" s="172"/>
      <c r="D689" s="163" t="s">
        <v>336</v>
      </c>
      <c r="E689" s="173" t="s">
        <v>1</v>
      </c>
      <c r="F689" s="174" t="s">
        <v>1905</v>
      </c>
      <c r="H689" s="173" t="s">
        <v>1</v>
      </c>
      <c r="I689" s="175"/>
      <c r="L689" s="172"/>
      <c r="M689" s="176"/>
      <c r="N689" s="177"/>
      <c r="O689" s="177"/>
      <c r="P689" s="177"/>
      <c r="Q689" s="177"/>
      <c r="R689" s="177"/>
      <c r="S689" s="177"/>
      <c r="T689" s="178"/>
      <c r="AT689" s="173" t="s">
        <v>336</v>
      </c>
      <c r="AU689" s="173" t="s">
        <v>213</v>
      </c>
      <c r="AV689" s="13" t="s">
        <v>88</v>
      </c>
      <c r="AW689" s="13" t="s">
        <v>36</v>
      </c>
      <c r="AX689" s="13" t="s">
        <v>81</v>
      </c>
      <c r="AY689" s="173" t="s">
        <v>199</v>
      </c>
    </row>
    <row r="690" spans="1:65" s="14" customFormat="1" ht="10.199999999999999">
      <c r="B690" s="179"/>
      <c r="D690" s="163" t="s">
        <v>336</v>
      </c>
      <c r="E690" s="180" t="s">
        <v>1</v>
      </c>
      <c r="F690" s="181" t="s">
        <v>1967</v>
      </c>
      <c r="H690" s="182">
        <v>12.65</v>
      </c>
      <c r="I690" s="183"/>
      <c r="L690" s="179"/>
      <c r="M690" s="184"/>
      <c r="N690" s="185"/>
      <c r="O690" s="185"/>
      <c r="P690" s="185"/>
      <c r="Q690" s="185"/>
      <c r="R690" s="185"/>
      <c r="S690" s="185"/>
      <c r="T690" s="186"/>
      <c r="AT690" s="180" t="s">
        <v>336</v>
      </c>
      <c r="AU690" s="180" t="s">
        <v>213</v>
      </c>
      <c r="AV690" s="14" t="s">
        <v>90</v>
      </c>
      <c r="AW690" s="14" t="s">
        <v>36</v>
      </c>
      <c r="AX690" s="14" t="s">
        <v>81</v>
      </c>
      <c r="AY690" s="180" t="s">
        <v>199</v>
      </c>
    </row>
    <row r="691" spans="1:65" s="13" customFormat="1" ht="10.199999999999999">
      <c r="B691" s="172"/>
      <c r="D691" s="163" t="s">
        <v>336</v>
      </c>
      <c r="E691" s="173" t="s">
        <v>1</v>
      </c>
      <c r="F691" s="174" t="s">
        <v>1228</v>
      </c>
      <c r="H691" s="173" t="s">
        <v>1</v>
      </c>
      <c r="I691" s="175"/>
      <c r="L691" s="172"/>
      <c r="M691" s="176"/>
      <c r="N691" s="177"/>
      <c r="O691" s="177"/>
      <c r="P691" s="177"/>
      <c r="Q691" s="177"/>
      <c r="R691" s="177"/>
      <c r="S691" s="177"/>
      <c r="T691" s="178"/>
      <c r="AT691" s="173" t="s">
        <v>336</v>
      </c>
      <c r="AU691" s="173" t="s">
        <v>213</v>
      </c>
      <c r="AV691" s="13" t="s">
        <v>88</v>
      </c>
      <c r="AW691" s="13" t="s">
        <v>36</v>
      </c>
      <c r="AX691" s="13" t="s">
        <v>81</v>
      </c>
      <c r="AY691" s="173" t="s">
        <v>199</v>
      </c>
    </row>
    <row r="692" spans="1:65" s="14" customFormat="1" ht="10.199999999999999">
      <c r="B692" s="179"/>
      <c r="D692" s="163" t="s">
        <v>336</v>
      </c>
      <c r="E692" s="180" t="s">
        <v>1</v>
      </c>
      <c r="F692" s="181" t="s">
        <v>1968</v>
      </c>
      <c r="H692" s="182">
        <v>75.63</v>
      </c>
      <c r="I692" s="183"/>
      <c r="L692" s="179"/>
      <c r="M692" s="184"/>
      <c r="N692" s="185"/>
      <c r="O692" s="185"/>
      <c r="P692" s="185"/>
      <c r="Q692" s="185"/>
      <c r="R692" s="185"/>
      <c r="S692" s="185"/>
      <c r="T692" s="186"/>
      <c r="AT692" s="180" t="s">
        <v>336</v>
      </c>
      <c r="AU692" s="180" t="s">
        <v>213</v>
      </c>
      <c r="AV692" s="14" t="s">
        <v>90</v>
      </c>
      <c r="AW692" s="14" t="s">
        <v>36</v>
      </c>
      <c r="AX692" s="14" t="s">
        <v>81</v>
      </c>
      <c r="AY692" s="180" t="s">
        <v>199</v>
      </c>
    </row>
    <row r="693" spans="1:65" s="14" customFormat="1" ht="10.199999999999999">
      <c r="B693" s="179"/>
      <c r="D693" s="163" t="s">
        <v>336</v>
      </c>
      <c r="E693" s="180" t="s">
        <v>1</v>
      </c>
      <c r="F693" s="181" t="s">
        <v>1969</v>
      </c>
      <c r="H693" s="182">
        <v>0.22</v>
      </c>
      <c r="I693" s="183"/>
      <c r="L693" s="179"/>
      <c r="M693" s="184"/>
      <c r="N693" s="185"/>
      <c r="O693" s="185"/>
      <c r="P693" s="185"/>
      <c r="Q693" s="185"/>
      <c r="R693" s="185"/>
      <c r="S693" s="185"/>
      <c r="T693" s="186"/>
      <c r="AT693" s="180" t="s">
        <v>336</v>
      </c>
      <c r="AU693" s="180" t="s">
        <v>213</v>
      </c>
      <c r="AV693" s="14" t="s">
        <v>90</v>
      </c>
      <c r="AW693" s="14" t="s">
        <v>36</v>
      </c>
      <c r="AX693" s="14" t="s">
        <v>81</v>
      </c>
      <c r="AY693" s="180" t="s">
        <v>199</v>
      </c>
    </row>
    <row r="694" spans="1:65" s="15" customFormat="1" ht="10.199999999999999">
      <c r="B694" s="187"/>
      <c r="D694" s="163" t="s">
        <v>336</v>
      </c>
      <c r="E694" s="188" t="s">
        <v>1</v>
      </c>
      <c r="F694" s="189" t="s">
        <v>339</v>
      </c>
      <c r="H694" s="190">
        <v>137</v>
      </c>
      <c r="I694" s="191"/>
      <c r="L694" s="187"/>
      <c r="M694" s="192"/>
      <c r="N694" s="193"/>
      <c r="O694" s="193"/>
      <c r="P694" s="193"/>
      <c r="Q694" s="193"/>
      <c r="R694" s="193"/>
      <c r="S694" s="193"/>
      <c r="T694" s="194"/>
      <c r="AT694" s="188" t="s">
        <v>336</v>
      </c>
      <c r="AU694" s="188" t="s">
        <v>213</v>
      </c>
      <c r="AV694" s="15" t="s">
        <v>198</v>
      </c>
      <c r="AW694" s="15" t="s">
        <v>36</v>
      </c>
      <c r="AX694" s="15" t="s">
        <v>88</v>
      </c>
      <c r="AY694" s="188" t="s">
        <v>199</v>
      </c>
    </row>
    <row r="695" spans="1:65" s="2" customFormat="1" ht="24.15" customHeight="1">
      <c r="A695" s="33"/>
      <c r="B695" s="149"/>
      <c r="C695" s="195" t="s">
        <v>976</v>
      </c>
      <c r="D695" s="195" t="s">
        <v>416</v>
      </c>
      <c r="E695" s="196" t="s">
        <v>1778</v>
      </c>
      <c r="F695" s="197" t="s">
        <v>1779</v>
      </c>
      <c r="G695" s="198" t="s">
        <v>332</v>
      </c>
      <c r="H695" s="199">
        <v>139.74</v>
      </c>
      <c r="I695" s="200"/>
      <c r="J695" s="201">
        <f>ROUND(I695*H695,2)</f>
        <v>0</v>
      </c>
      <c r="K695" s="197" t="s">
        <v>333</v>
      </c>
      <c r="L695" s="202"/>
      <c r="M695" s="203" t="s">
        <v>1</v>
      </c>
      <c r="N695" s="204" t="s">
        <v>46</v>
      </c>
      <c r="O695" s="59"/>
      <c r="P695" s="159">
        <f>O695*H695</f>
        <v>0</v>
      </c>
      <c r="Q695" s="159">
        <v>1.35E-2</v>
      </c>
      <c r="R695" s="159">
        <f>Q695*H695</f>
        <v>1.88649</v>
      </c>
      <c r="S695" s="159">
        <v>0</v>
      </c>
      <c r="T695" s="160">
        <f>S695*H695</f>
        <v>0</v>
      </c>
      <c r="U695" s="33"/>
      <c r="V695" s="33"/>
      <c r="W695" s="33"/>
      <c r="X695" s="33"/>
      <c r="Y695" s="33"/>
      <c r="Z695" s="33"/>
      <c r="AA695" s="33"/>
      <c r="AB695" s="33"/>
      <c r="AC695" s="33"/>
      <c r="AD695" s="33"/>
      <c r="AE695" s="33"/>
      <c r="AR695" s="161" t="s">
        <v>237</v>
      </c>
      <c r="AT695" s="161" t="s">
        <v>416</v>
      </c>
      <c r="AU695" s="161" t="s">
        <v>213</v>
      </c>
      <c r="AY695" s="18" t="s">
        <v>199</v>
      </c>
      <c r="BE695" s="162">
        <f>IF(N695="základní",J695,0)</f>
        <v>0</v>
      </c>
      <c r="BF695" s="162">
        <f>IF(N695="snížená",J695,0)</f>
        <v>0</v>
      </c>
      <c r="BG695" s="162">
        <f>IF(N695="zákl. přenesená",J695,0)</f>
        <v>0</v>
      </c>
      <c r="BH695" s="162">
        <f>IF(N695="sníž. přenesená",J695,0)</f>
        <v>0</v>
      </c>
      <c r="BI695" s="162">
        <f>IF(N695="nulová",J695,0)</f>
        <v>0</v>
      </c>
      <c r="BJ695" s="18" t="s">
        <v>88</v>
      </c>
      <c r="BK695" s="162">
        <f>ROUND(I695*H695,2)</f>
        <v>0</v>
      </c>
      <c r="BL695" s="18" t="s">
        <v>198</v>
      </c>
      <c r="BM695" s="161" t="s">
        <v>1970</v>
      </c>
    </row>
    <row r="696" spans="1:65" s="2" customFormat="1" ht="19.2">
      <c r="A696" s="33"/>
      <c r="B696" s="34"/>
      <c r="C696" s="33"/>
      <c r="D696" s="163" t="s">
        <v>207</v>
      </c>
      <c r="E696" s="33"/>
      <c r="F696" s="164" t="s">
        <v>1779</v>
      </c>
      <c r="G696" s="33"/>
      <c r="H696" s="33"/>
      <c r="I696" s="165"/>
      <c r="J696" s="33"/>
      <c r="K696" s="33"/>
      <c r="L696" s="34"/>
      <c r="M696" s="166"/>
      <c r="N696" s="167"/>
      <c r="O696" s="59"/>
      <c r="P696" s="59"/>
      <c r="Q696" s="59"/>
      <c r="R696" s="59"/>
      <c r="S696" s="59"/>
      <c r="T696" s="60"/>
      <c r="U696" s="33"/>
      <c r="V696" s="33"/>
      <c r="W696" s="33"/>
      <c r="X696" s="33"/>
      <c r="Y696" s="33"/>
      <c r="Z696" s="33"/>
      <c r="AA696" s="33"/>
      <c r="AB696" s="33"/>
      <c r="AC696" s="33"/>
      <c r="AD696" s="33"/>
      <c r="AE696" s="33"/>
      <c r="AT696" s="18" t="s">
        <v>207</v>
      </c>
      <c r="AU696" s="18" t="s">
        <v>213</v>
      </c>
    </row>
    <row r="697" spans="1:65" s="14" customFormat="1" ht="10.199999999999999">
      <c r="B697" s="179"/>
      <c r="D697" s="163" t="s">
        <v>336</v>
      </c>
      <c r="E697" s="180" t="s">
        <v>1</v>
      </c>
      <c r="F697" s="181" t="s">
        <v>1971</v>
      </c>
      <c r="H697" s="182">
        <v>139.74</v>
      </c>
      <c r="I697" s="183"/>
      <c r="L697" s="179"/>
      <c r="M697" s="184"/>
      <c r="N697" s="185"/>
      <c r="O697" s="185"/>
      <c r="P697" s="185"/>
      <c r="Q697" s="185"/>
      <c r="R697" s="185"/>
      <c r="S697" s="185"/>
      <c r="T697" s="186"/>
      <c r="AT697" s="180" t="s">
        <v>336</v>
      </c>
      <c r="AU697" s="180" t="s">
        <v>213</v>
      </c>
      <c r="AV697" s="14" t="s">
        <v>90</v>
      </c>
      <c r="AW697" s="14" t="s">
        <v>36</v>
      </c>
      <c r="AX697" s="14" t="s">
        <v>81</v>
      </c>
      <c r="AY697" s="180" t="s">
        <v>199</v>
      </c>
    </row>
    <row r="698" spans="1:65" s="15" customFormat="1" ht="10.199999999999999">
      <c r="B698" s="187"/>
      <c r="D698" s="163" t="s">
        <v>336</v>
      </c>
      <c r="E698" s="188" t="s">
        <v>1</v>
      </c>
      <c r="F698" s="189" t="s">
        <v>339</v>
      </c>
      <c r="H698" s="190">
        <v>139.74</v>
      </c>
      <c r="I698" s="191"/>
      <c r="L698" s="187"/>
      <c r="M698" s="192"/>
      <c r="N698" s="193"/>
      <c r="O698" s="193"/>
      <c r="P698" s="193"/>
      <c r="Q698" s="193"/>
      <c r="R698" s="193"/>
      <c r="S698" s="193"/>
      <c r="T698" s="194"/>
      <c r="AT698" s="188" t="s">
        <v>336</v>
      </c>
      <c r="AU698" s="188" t="s">
        <v>213</v>
      </c>
      <c r="AV698" s="15" t="s">
        <v>198</v>
      </c>
      <c r="AW698" s="15" t="s">
        <v>36</v>
      </c>
      <c r="AX698" s="15" t="s">
        <v>88</v>
      </c>
      <c r="AY698" s="188" t="s">
        <v>199</v>
      </c>
    </row>
    <row r="699" spans="1:65" s="2" customFormat="1" ht="44.25" customHeight="1">
      <c r="A699" s="33"/>
      <c r="B699" s="149"/>
      <c r="C699" s="150" t="s">
        <v>982</v>
      </c>
      <c r="D699" s="150" t="s">
        <v>202</v>
      </c>
      <c r="E699" s="151" t="s">
        <v>1959</v>
      </c>
      <c r="F699" s="152" t="s">
        <v>1960</v>
      </c>
      <c r="G699" s="153" t="s">
        <v>332</v>
      </c>
      <c r="H699" s="154">
        <v>356</v>
      </c>
      <c r="I699" s="155"/>
      <c r="J699" s="156">
        <f>ROUND(I699*H699,2)</f>
        <v>0</v>
      </c>
      <c r="K699" s="152" t="s">
        <v>333</v>
      </c>
      <c r="L699" s="34"/>
      <c r="M699" s="157" t="s">
        <v>1</v>
      </c>
      <c r="N699" s="158" t="s">
        <v>46</v>
      </c>
      <c r="O699" s="59"/>
      <c r="P699" s="159">
        <f>O699*H699</f>
        <v>0</v>
      </c>
      <c r="Q699" s="159">
        <v>9.5200000000000007E-3</v>
      </c>
      <c r="R699" s="159">
        <f>Q699*H699</f>
        <v>3.3891200000000001</v>
      </c>
      <c r="S699" s="159">
        <v>0</v>
      </c>
      <c r="T699" s="160">
        <f>S699*H699</f>
        <v>0</v>
      </c>
      <c r="U699" s="33"/>
      <c r="V699" s="33"/>
      <c r="W699" s="33"/>
      <c r="X699" s="33"/>
      <c r="Y699" s="33"/>
      <c r="Z699" s="33"/>
      <c r="AA699" s="33"/>
      <c r="AB699" s="33"/>
      <c r="AC699" s="33"/>
      <c r="AD699" s="33"/>
      <c r="AE699" s="33"/>
      <c r="AR699" s="161" t="s">
        <v>198</v>
      </c>
      <c r="AT699" s="161" t="s">
        <v>202</v>
      </c>
      <c r="AU699" s="161" t="s">
        <v>213</v>
      </c>
      <c r="AY699" s="18" t="s">
        <v>199</v>
      </c>
      <c r="BE699" s="162">
        <f>IF(N699="základní",J699,0)</f>
        <v>0</v>
      </c>
      <c r="BF699" s="162">
        <f>IF(N699="snížená",J699,0)</f>
        <v>0</v>
      </c>
      <c r="BG699" s="162">
        <f>IF(N699="zákl. přenesená",J699,0)</f>
        <v>0</v>
      </c>
      <c r="BH699" s="162">
        <f>IF(N699="sníž. přenesená",J699,0)</f>
        <v>0</v>
      </c>
      <c r="BI699" s="162">
        <f>IF(N699="nulová",J699,0)</f>
        <v>0</v>
      </c>
      <c r="BJ699" s="18" t="s">
        <v>88</v>
      </c>
      <c r="BK699" s="162">
        <f>ROUND(I699*H699,2)</f>
        <v>0</v>
      </c>
      <c r="BL699" s="18" t="s">
        <v>198</v>
      </c>
      <c r="BM699" s="161" t="s">
        <v>1972</v>
      </c>
    </row>
    <row r="700" spans="1:65" s="2" customFormat="1" ht="28.8">
      <c r="A700" s="33"/>
      <c r="B700" s="34"/>
      <c r="C700" s="33"/>
      <c r="D700" s="163" t="s">
        <v>207</v>
      </c>
      <c r="E700" s="33"/>
      <c r="F700" s="164" t="s">
        <v>1962</v>
      </c>
      <c r="G700" s="33"/>
      <c r="H700" s="33"/>
      <c r="I700" s="165"/>
      <c r="J700" s="33"/>
      <c r="K700" s="33"/>
      <c r="L700" s="34"/>
      <c r="M700" s="166"/>
      <c r="N700" s="167"/>
      <c r="O700" s="59"/>
      <c r="P700" s="59"/>
      <c r="Q700" s="59"/>
      <c r="R700" s="59"/>
      <c r="S700" s="59"/>
      <c r="T700" s="60"/>
      <c r="U700" s="33"/>
      <c r="V700" s="33"/>
      <c r="W700" s="33"/>
      <c r="X700" s="33"/>
      <c r="Y700" s="33"/>
      <c r="Z700" s="33"/>
      <c r="AA700" s="33"/>
      <c r="AB700" s="33"/>
      <c r="AC700" s="33"/>
      <c r="AD700" s="33"/>
      <c r="AE700" s="33"/>
      <c r="AT700" s="18" t="s">
        <v>207</v>
      </c>
      <c r="AU700" s="18" t="s">
        <v>213</v>
      </c>
    </row>
    <row r="701" spans="1:65" s="13" customFormat="1" ht="10.199999999999999">
      <c r="B701" s="172"/>
      <c r="D701" s="163" t="s">
        <v>336</v>
      </c>
      <c r="E701" s="173" t="s">
        <v>1</v>
      </c>
      <c r="F701" s="174" t="s">
        <v>1973</v>
      </c>
      <c r="H701" s="173" t="s">
        <v>1</v>
      </c>
      <c r="I701" s="175"/>
      <c r="L701" s="172"/>
      <c r="M701" s="176"/>
      <c r="N701" s="177"/>
      <c r="O701" s="177"/>
      <c r="P701" s="177"/>
      <c r="Q701" s="177"/>
      <c r="R701" s="177"/>
      <c r="S701" s="177"/>
      <c r="T701" s="178"/>
      <c r="AT701" s="173" t="s">
        <v>336</v>
      </c>
      <c r="AU701" s="173" t="s">
        <v>213</v>
      </c>
      <c r="AV701" s="13" t="s">
        <v>88</v>
      </c>
      <c r="AW701" s="13" t="s">
        <v>36</v>
      </c>
      <c r="AX701" s="13" t="s">
        <v>81</v>
      </c>
      <c r="AY701" s="173" t="s">
        <v>199</v>
      </c>
    </row>
    <row r="702" spans="1:65" s="13" customFormat="1" ht="10.199999999999999">
      <c r="B702" s="172"/>
      <c r="D702" s="163" t="s">
        <v>336</v>
      </c>
      <c r="E702" s="173" t="s">
        <v>1</v>
      </c>
      <c r="F702" s="174" t="s">
        <v>52</v>
      </c>
      <c r="H702" s="173" t="s">
        <v>1</v>
      </c>
      <c r="I702" s="175"/>
      <c r="L702" s="172"/>
      <c r="M702" s="176"/>
      <c r="N702" s="177"/>
      <c r="O702" s="177"/>
      <c r="P702" s="177"/>
      <c r="Q702" s="177"/>
      <c r="R702" s="177"/>
      <c r="S702" s="177"/>
      <c r="T702" s="178"/>
      <c r="AT702" s="173" t="s">
        <v>336</v>
      </c>
      <c r="AU702" s="173" t="s">
        <v>213</v>
      </c>
      <c r="AV702" s="13" t="s">
        <v>88</v>
      </c>
      <c r="AW702" s="13" t="s">
        <v>36</v>
      </c>
      <c r="AX702" s="13" t="s">
        <v>81</v>
      </c>
      <c r="AY702" s="173" t="s">
        <v>199</v>
      </c>
    </row>
    <row r="703" spans="1:65" s="14" customFormat="1" ht="10.199999999999999">
      <c r="B703" s="179"/>
      <c r="D703" s="163" t="s">
        <v>336</v>
      </c>
      <c r="E703" s="180" t="s">
        <v>1</v>
      </c>
      <c r="F703" s="181" t="s">
        <v>1974</v>
      </c>
      <c r="H703" s="182">
        <v>93.5</v>
      </c>
      <c r="I703" s="183"/>
      <c r="L703" s="179"/>
      <c r="M703" s="184"/>
      <c r="N703" s="185"/>
      <c r="O703" s="185"/>
      <c r="P703" s="185"/>
      <c r="Q703" s="185"/>
      <c r="R703" s="185"/>
      <c r="S703" s="185"/>
      <c r="T703" s="186"/>
      <c r="AT703" s="180" t="s">
        <v>336</v>
      </c>
      <c r="AU703" s="180" t="s">
        <v>213</v>
      </c>
      <c r="AV703" s="14" t="s">
        <v>90</v>
      </c>
      <c r="AW703" s="14" t="s">
        <v>36</v>
      </c>
      <c r="AX703" s="14" t="s">
        <v>81</v>
      </c>
      <c r="AY703" s="180" t="s">
        <v>199</v>
      </c>
    </row>
    <row r="704" spans="1:65" s="14" customFormat="1" ht="10.199999999999999">
      <c r="B704" s="179"/>
      <c r="D704" s="163" t="s">
        <v>336</v>
      </c>
      <c r="E704" s="180" t="s">
        <v>1</v>
      </c>
      <c r="F704" s="181" t="s">
        <v>1975</v>
      </c>
      <c r="H704" s="182">
        <v>14</v>
      </c>
      <c r="I704" s="183"/>
      <c r="L704" s="179"/>
      <c r="M704" s="184"/>
      <c r="N704" s="185"/>
      <c r="O704" s="185"/>
      <c r="P704" s="185"/>
      <c r="Q704" s="185"/>
      <c r="R704" s="185"/>
      <c r="S704" s="185"/>
      <c r="T704" s="186"/>
      <c r="AT704" s="180" t="s">
        <v>336</v>
      </c>
      <c r="AU704" s="180" t="s">
        <v>213</v>
      </c>
      <c r="AV704" s="14" t="s">
        <v>90</v>
      </c>
      <c r="AW704" s="14" t="s">
        <v>36</v>
      </c>
      <c r="AX704" s="14" t="s">
        <v>81</v>
      </c>
      <c r="AY704" s="180" t="s">
        <v>199</v>
      </c>
    </row>
    <row r="705" spans="1:65" s="14" customFormat="1" ht="10.199999999999999">
      <c r="B705" s="179"/>
      <c r="D705" s="163" t="s">
        <v>336</v>
      </c>
      <c r="E705" s="180" t="s">
        <v>1</v>
      </c>
      <c r="F705" s="181" t="s">
        <v>455</v>
      </c>
      <c r="H705" s="182">
        <v>25.5</v>
      </c>
      <c r="I705" s="183"/>
      <c r="L705" s="179"/>
      <c r="M705" s="184"/>
      <c r="N705" s="185"/>
      <c r="O705" s="185"/>
      <c r="P705" s="185"/>
      <c r="Q705" s="185"/>
      <c r="R705" s="185"/>
      <c r="S705" s="185"/>
      <c r="T705" s="186"/>
      <c r="AT705" s="180" t="s">
        <v>336</v>
      </c>
      <c r="AU705" s="180" t="s">
        <v>213</v>
      </c>
      <c r="AV705" s="14" t="s">
        <v>90</v>
      </c>
      <c r="AW705" s="14" t="s">
        <v>36</v>
      </c>
      <c r="AX705" s="14" t="s">
        <v>81</v>
      </c>
      <c r="AY705" s="180" t="s">
        <v>199</v>
      </c>
    </row>
    <row r="706" spans="1:65" s="14" customFormat="1" ht="10.199999999999999">
      <c r="B706" s="179"/>
      <c r="D706" s="163" t="s">
        <v>336</v>
      </c>
      <c r="E706" s="180" t="s">
        <v>1</v>
      </c>
      <c r="F706" s="181" t="s">
        <v>1976</v>
      </c>
      <c r="H706" s="182">
        <v>16</v>
      </c>
      <c r="I706" s="183"/>
      <c r="L706" s="179"/>
      <c r="M706" s="184"/>
      <c r="N706" s="185"/>
      <c r="O706" s="185"/>
      <c r="P706" s="185"/>
      <c r="Q706" s="185"/>
      <c r="R706" s="185"/>
      <c r="S706" s="185"/>
      <c r="T706" s="186"/>
      <c r="AT706" s="180" t="s">
        <v>336</v>
      </c>
      <c r="AU706" s="180" t="s">
        <v>213</v>
      </c>
      <c r="AV706" s="14" t="s">
        <v>90</v>
      </c>
      <c r="AW706" s="14" t="s">
        <v>36</v>
      </c>
      <c r="AX706" s="14" t="s">
        <v>81</v>
      </c>
      <c r="AY706" s="180" t="s">
        <v>199</v>
      </c>
    </row>
    <row r="707" spans="1:65" s="13" customFormat="1" ht="10.199999999999999">
      <c r="B707" s="172"/>
      <c r="D707" s="163" t="s">
        <v>336</v>
      </c>
      <c r="E707" s="173" t="s">
        <v>1</v>
      </c>
      <c r="F707" s="174" t="s">
        <v>1228</v>
      </c>
      <c r="H707" s="173" t="s">
        <v>1</v>
      </c>
      <c r="I707" s="175"/>
      <c r="L707" s="172"/>
      <c r="M707" s="176"/>
      <c r="N707" s="177"/>
      <c r="O707" s="177"/>
      <c r="P707" s="177"/>
      <c r="Q707" s="177"/>
      <c r="R707" s="177"/>
      <c r="S707" s="177"/>
      <c r="T707" s="178"/>
      <c r="AT707" s="173" t="s">
        <v>336</v>
      </c>
      <c r="AU707" s="173" t="s">
        <v>213</v>
      </c>
      <c r="AV707" s="13" t="s">
        <v>88</v>
      </c>
      <c r="AW707" s="13" t="s">
        <v>36</v>
      </c>
      <c r="AX707" s="13" t="s">
        <v>81</v>
      </c>
      <c r="AY707" s="173" t="s">
        <v>199</v>
      </c>
    </row>
    <row r="708" spans="1:65" s="14" customFormat="1" ht="10.199999999999999">
      <c r="B708" s="179"/>
      <c r="D708" s="163" t="s">
        <v>336</v>
      </c>
      <c r="E708" s="180" t="s">
        <v>1</v>
      </c>
      <c r="F708" s="181" t="s">
        <v>455</v>
      </c>
      <c r="H708" s="182">
        <v>25.5</v>
      </c>
      <c r="I708" s="183"/>
      <c r="L708" s="179"/>
      <c r="M708" s="184"/>
      <c r="N708" s="185"/>
      <c r="O708" s="185"/>
      <c r="P708" s="185"/>
      <c r="Q708" s="185"/>
      <c r="R708" s="185"/>
      <c r="S708" s="185"/>
      <c r="T708" s="186"/>
      <c r="AT708" s="180" t="s">
        <v>336</v>
      </c>
      <c r="AU708" s="180" t="s">
        <v>213</v>
      </c>
      <c r="AV708" s="14" t="s">
        <v>90</v>
      </c>
      <c r="AW708" s="14" t="s">
        <v>36</v>
      </c>
      <c r="AX708" s="14" t="s">
        <v>81</v>
      </c>
      <c r="AY708" s="180" t="s">
        <v>199</v>
      </c>
    </row>
    <row r="709" spans="1:65" s="14" customFormat="1" ht="10.199999999999999">
      <c r="B709" s="179"/>
      <c r="D709" s="163" t="s">
        <v>336</v>
      </c>
      <c r="E709" s="180" t="s">
        <v>1</v>
      </c>
      <c r="F709" s="181" t="s">
        <v>1976</v>
      </c>
      <c r="H709" s="182">
        <v>16</v>
      </c>
      <c r="I709" s="183"/>
      <c r="L709" s="179"/>
      <c r="M709" s="184"/>
      <c r="N709" s="185"/>
      <c r="O709" s="185"/>
      <c r="P709" s="185"/>
      <c r="Q709" s="185"/>
      <c r="R709" s="185"/>
      <c r="S709" s="185"/>
      <c r="T709" s="186"/>
      <c r="AT709" s="180" t="s">
        <v>336</v>
      </c>
      <c r="AU709" s="180" t="s">
        <v>213</v>
      </c>
      <c r="AV709" s="14" t="s">
        <v>90</v>
      </c>
      <c r="AW709" s="14" t="s">
        <v>36</v>
      </c>
      <c r="AX709" s="14" t="s">
        <v>81</v>
      </c>
      <c r="AY709" s="180" t="s">
        <v>199</v>
      </c>
    </row>
    <row r="710" spans="1:65" s="14" customFormat="1" ht="10.199999999999999">
      <c r="B710" s="179"/>
      <c r="D710" s="163" t="s">
        <v>336</v>
      </c>
      <c r="E710" s="180" t="s">
        <v>1</v>
      </c>
      <c r="F710" s="181" t="s">
        <v>1977</v>
      </c>
      <c r="H710" s="182">
        <v>123.08</v>
      </c>
      <c r="I710" s="183"/>
      <c r="L710" s="179"/>
      <c r="M710" s="184"/>
      <c r="N710" s="185"/>
      <c r="O710" s="185"/>
      <c r="P710" s="185"/>
      <c r="Q710" s="185"/>
      <c r="R710" s="185"/>
      <c r="S710" s="185"/>
      <c r="T710" s="186"/>
      <c r="AT710" s="180" t="s">
        <v>336</v>
      </c>
      <c r="AU710" s="180" t="s">
        <v>213</v>
      </c>
      <c r="AV710" s="14" t="s">
        <v>90</v>
      </c>
      <c r="AW710" s="14" t="s">
        <v>36</v>
      </c>
      <c r="AX710" s="14" t="s">
        <v>81</v>
      </c>
      <c r="AY710" s="180" t="s">
        <v>199</v>
      </c>
    </row>
    <row r="711" spans="1:65" s="14" customFormat="1" ht="10.199999999999999">
      <c r="B711" s="179"/>
      <c r="D711" s="163" t="s">
        <v>336</v>
      </c>
      <c r="E711" s="180" t="s">
        <v>1</v>
      </c>
      <c r="F711" s="181" t="s">
        <v>1978</v>
      </c>
      <c r="H711" s="182">
        <v>42</v>
      </c>
      <c r="I711" s="183"/>
      <c r="L711" s="179"/>
      <c r="M711" s="184"/>
      <c r="N711" s="185"/>
      <c r="O711" s="185"/>
      <c r="P711" s="185"/>
      <c r="Q711" s="185"/>
      <c r="R711" s="185"/>
      <c r="S711" s="185"/>
      <c r="T711" s="186"/>
      <c r="AT711" s="180" t="s">
        <v>336</v>
      </c>
      <c r="AU711" s="180" t="s">
        <v>213</v>
      </c>
      <c r="AV711" s="14" t="s">
        <v>90</v>
      </c>
      <c r="AW711" s="14" t="s">
        <v>36</v>
      </c>
      <c r="AX711" s="14" t="s">
        <v>81</v>
      </c>
      <c r="AY711" s="180" t="s">
        <v>199</v>
      </c>
    </row>
    <row r="712" spans="1:65" s="14" customFormat="1" ht="10.199999999999999">
      <c r="B712" s="179"/>
      <c r="D712" s="163" t="s">
        <v>336</v>
      </c>
      <c r="E712" s="180" t="s">
        <v>1</v>
      </c>
      <c r="F712" s="181" t="s">
        <v>1979</v>
      </c>
      <c r="H712" s="182">
        <v>0.42</v>
      </c>
      <c r="I712" s="183"/>
      <c r="L712" s="179"/>
      <c r="M712" s="184"/>
      <c r="N712" s="185"/>
      <c r="O712" s="185"/>
      <c r="P712" s="185"/>
      <c r="Q712" s="185"/>
      <c r="R712" s="185"/>
      <c r="S712" s="185"/>
      <c r="T712" s="186"/>
      <c r="AT712" s="180" t="s">
        <v>336</v>
      </c>
      <c r="AU712" s="180" t="s">
        <v>213</v>
      </c>
      <c r="AV712" s="14" t="s">
        <v>90</v>
      </c>
      <c r="AW712" s="14" t="s">
        <v>36</v>
      </c>
      <c r="AX712" s="14" t="s">
        <v>81</v>
      </c>
      <c r="AY712" s="180" t="s">
        <v>199</v>
      </c>
    </row>
    <row r="713" spans="1:65" s="15" customFormat="1" ht="10.199999999999999">
      <c r="B713" s="187"/>
      <c r="D713" s="163" t="s">
        <v>336</v>
      </c>
      <c r="E713" s="188" t="s">
        <v>1</v>
      </c>
      <c r="F713" s="189" t="s">
        <v>339</v>
      </c>
      <c r="H713" s="190">
        <v>356</v>
      </c>
      <c r="I713" s="191"/>
      <c r="L713" s="187"/>
      <c r="M713" s="192"/>
      <c r="N713" s="193"/>
      <c r="O713" s="193"/>
      <c r="P713" s="193"/>
      <c r="Q713" s="193"/>
      <c r="R713" s="193"/>
      <c r="S713" s="193"/>
      <c r="T713" s="194"/>
      <c r="AT713" s="188" t="s">
        <v>336</v>
      </c>
      <c r="AU713" s="188" t="s">
        <v>213</v>
      </c>
      <c r="AV713" s="15" t="s">
        <v>198</v>
      </c>
      <c r="AW713" s="15" t="s">
        <v>36</v>
      </c>
      <c r="AX713" s="15" t="s">
        <v>88</v>
      </c>
      <c r="AY713" s="188" t="s">
        <v>199</v>
      </c>
    </row>
    <row r="714" spans="1:65" s="2" customFormat="1" ht="24.15" customHeight="1">
      <c r="A714" s="33"/>
      <c r="B714" s="149"/>
      <c r="C714" s="195" t="s">
        <v>1003</v>
      </c>
      <c r="D714" s="195" t="s">
        <v>416</v>
      </c>
      <c r="E714" s="196" t="s">
        <v>1778</v>
      </c>
      <c r="F714" s="197" t="s">
        <v>1779</v>
      </c>
      <c r="G714" s="198" t="s">
        <v>332</v>
      </c>
      <c r="H714" s="199">
        <v>363.12</v>
      </c>
      <c r="I714" s="200"/>
      <c r="J714" s="201">
        <f>ROUND(I714*H714,2)</f>
        <v>0</v>
      </c>
      <c r="K714" s="197" t="s">
        <v>333</v>
      </c>
      <c r="L714" s="202"/>
      <c r="M714" s="203" t="s">
        <v>1</v>
      </c>
      <c r="N714" s="204" t="s">
        <v>46</v>
      </c>
      <c r="O714" s="59"/>
      <c r="P714" s="159">
        <f>O714*H714</f>
        <v>0</v>
      </c>
      <c r="Q714" s="159">
        <v>1.35E-2</v>
      </c>
      <c r="R714" s="159">
        <f>Q714*H714</f>
        <v>4.90212</v>
      </c>
      <c r="S714" s="159">
        <v>0</v>
      </c>
      <c r="T714" s="160">
        <f>S714*H714</f>
        <v>0</v>
      </c>
      <c r="U714" s="33"/>
      <c r="V714" s="33"/>
      <c r="W714" s="33"/>
      <c r="X714" s="33"/>
      <c r="Y714" s="33"/>
      <c r="Z714" s="33"/>
      <c r="AA714" s="33"/>
      <c r="AB714" s="33"/>
      <c r="AC714" s="33"/>
      <c r="AD714" s="33"/>
      <c r="AE714" s="33"/>
      <c r="AR714" s="161" t="s">
        <v>237</v>
      </c>
      <c r="AT714" s="161" t="s">
        <v>416</v>
      </c>
      <c r="AU714" s="161" t="s">
        <v>213</v>
      </c>
      <c r="AY714" s="18" t="s">
        <v>199</v>
      </c>
      <c r="BE714" s="162">
        <f>IF(N714="základní",J714,0)</f>
        <v>0</v>
      </c>
      <c r="BF714" s="162">
        <f>IF(N714="snížená",J714,0)</f>
        <v>0</v>
      </c>
      <c r="BG714" s="162">
        <f>IF(N714="zákl. přenesená",J714,0)</f>
        <v>0</v>
      </c>
      <c r="BH714" s="162">
        <f>IF(N714="sníž. přenesená",J714,0)</f>
        <v>0</v>
      </c>
      <c r="BI714" s="162">
        <f>IF(N714="nulová",J714,0)</f>
        <v>0</v>
      </c>
      <c r="BJ714" s="18" t="s">
        <v>88</v>
      </c>
      <c r="BK714" s="162">
        <f>ROUND(I714*H714,2)</f>
        <v>0</v>
      </c>
      <c r="BL714" s="18" t="s">
        <v>198</v>
      </c>
      <c r="BM714" s="161" t="s">
        <v>1980</v>
      </c>
    </row>
    <row r="715" spans="1:65" s="2" customFormat="1" ht="19.2">
      <c r="A715" s="33"/>
      <c r="B715" s="34"/>
      <c r="C715" s="33"/>
      <c r="D715" s="163" t="s">
        <v>207</v>
      </c>
      <c r="E715" s="33"/>
      <c r="F715" s="164" t="s">
        <v>1779</v>
      </c>
      <c r="G715" s="33"/>
      <c r="H715" s="33"/>
      <c r="I715" s="165"/>
      <c r="J715" s="33"/>
      <c r="K715" s="33"/>
      <c r="L715" s="34"/>
      <c r="M715" s="166"/>
      <c r="N715" s="167"/>
      <c r="O715" s="59"/>
      <c r="P715" s="59"/>
      <c r="Q715" s="59"/>
      <c r="R715" s="59"/>
      <c r="S715" s="59"/>
      <c r="T715" s="60"/>
      <c r="U715" s="33"/>
      <c r="V715" s="33"/>
      <c r="W715" s="33"/>
      <c r="X715" s="33"/>
      <c r="Y715" s="33"/>
      <c r="Z715" s="33"/>
      <c r="AA715" s="33"/>
      <c r="AB715" s="33"/>
      <c r="AC715" s="33"/>
      <c r="AD715" s="33"/>
      <c r="AE715" s="33"/>
      <c r="AT715" s="18" t="s">
        <v>207</v>
      </c>
      <c r="AU715" s="18" t="s">
        <v>213</v>
      </c>
    </row>
    <row r="716" spans="1:65" s="14" customFormat="1" ht="10.199999999999999">
      <c r="B716" s="179"/>
      <c r="D716" s="163" t="s">
        <v>336</v>
      </c>
      <c r="E716" s="180" t="s">
        <v>1</v>
      </c>
      <c r="F716" s="181" t="s">
        <v>1981</v>
      </c>
      <c r="H716" s="182">
        <v>363.12</v>
      </c>
      <c r="I716" s="183"/>
      <c r="L716" s="179"/>
      <c r="M716" s="184"/>
      <c r="N716" s="185"/>
      <c r="O716" s="185"/>
      <c r="P716" s="185"/>
      <c r="Q716" s="185"/>
      <c r="R716" s="185"/>
      <c r="S716" s="185"/>
      <c r="T716" s="186"/>
      <c r="AT716" s="180" t="s">
        <v>336</v>
      </c>
      <c r="AU716" s="180" t="s">
        <v>213</v>
      </c>
      <c r="AV716" s="14" t="s">
        <v>90</v>
      </c>
      <c r="AW716" s="14" t="s">
        <v>36</v>
      </c>
      <c r="AX716" s="14" t="s">
        <v>81</v>
      </c>
      <c r="AY716" s="180" t="s">
        <v>199</v>
      </c>
    </row>
    <row r="717" spans="1:65" s="15" customFormat="1" ht="10.199999999999999">
      <c r="B717" s="187"/>
      <c r="D717" s="163" t="s">
        <v>336</v>
      </c>
      <c r="E717" s="188" t="s">
        <v>1</v>
      </c>
      <c r="F717" s="189" t="s">
        <v>339</v>
      </c>
      <c r="H717" s="190">
        <v>363.12</v>
      </c>
      <c r="I717" s="191"/>
      <c r="L717" s="187"/>
      <c r="M717" s="192"/>
      <c r="N717" s="193"/>
      <c r="O717" s="193"/>
      <c r="P717" s="193"/>
      <c r="Q717" s="193"/>
      <c r="R717" s="193"/>
      <c r="S717" s="193"/>
      <c r="T717" s="194"/>
      <c r="AT717" s="188" t="s">
        <v>336</v>
      </c>
      <c r="AU717" s="188" t="s">
        <v>213</v>
      </c>
      <c r="AV717" s="15" t="s">
        <v>198</v>
      </c>
      <c r="AW717" s="15" t="s">
        <v>36</v>
      </c>
      <c r="AX717" s="15" t="s">
        <v>88</v>
      </c>
      <c r="AY717" s="188" t="s">
        <v>199</v>
      </c>
    </row>
    <row r="718" spans="1:65" s="2" customFormat="1" ht="24.15" customHeight="1">
      <c r="A718" s="33"/>
      <c r="B718" s="149"/>
      <c r="C718" s="150" t="s">
        <v>1008</v>
      </c>
      <c r="D718" s="150" t="s">
        <v>202</v>
      </c>
      <c r="E718" s="151" t="s">
        <v>1982</v>
      </c>
      <c r="F718" s="152" t="s">
        <v>1983</v>
      </c>
      <c r="G718" s="153" t="s">
        <v>332</v>
      </c>
      <c r="H718" s="154">
        <v>1023</v>
      </c>
      <c r="I718" s="155"/>
      <c r="J718" s="156">
        <f>ROUND(I718*H718,2)</f>
        <v>0</v>
      </c>
      <c r="K718" s="152" t="s">
        <v>333</v>
      </c>
      <c r="L718" s="34"/>
      <c r="M718" s="157" t="s">
        <v>1</v>
      </c>
      <c r="N718" s="158" t="s">
        <v>46</v>
      </c>
      <c r="O718" s="59"/>
      <c r="P718" s="159">
        <f>O718*H718</f>
        <v>0</v>
      </c>
      <c r="Q718" s="159">
        <v>6.0000000000000002E-5</v>
      </c>
      <c r="R718" s="159">
        <f>Q718*H718</f>
        <v>6.1380000000000004E-2</v>
      </c>
      <c r="S718" s="159">
        <v>0</v>
      </c>
      <c r="T718" s="160">
        <f>S718*H718</f>
        <v>0</v>
      </c>
      <c r="U718" s="33"/>
      <c r="V718" s="33"/>
      <c r="W718" s="33"/>
      <c r="X718" s="33"/>
      <c r="Y718" s="33"/>
      <c r="Z718" s="33"/>
      <c r="AA718" s="33"/>
      <c r="AB718" s="33"/>
      <c r="AC718" s="33"/>
      <c r="AD718" s="33"/>
      <c r="AE718" s="33"/>
      <c r="AR718" s="161" t="s">
        <v>198</v>
      </c>
      <c r="AT718" s="161" t="s">
        <v>202</v>
      </c>
      <c r="AU718" s="161" t="s">
        <v>213</v>
      </c>
      <c r="AY718" s="18" t="s">
        <v>199</v>
      </c>
      <c r="BE718" s="162">
        <f>IF(N718="základní",J718,0)</f>
        <v>0</v>
      </c>
      <c r="BF718" s="162">
        <f>IF(N718="snížená",J718,0)</f>
        <v>0</v>
      </c>
      <c r="BG718" s="162">
        <f>IF(N718="zákl. přenesená",J718,0)</f>
        <v>0</v>
      </c>
      <c r="BH718" s="162">
        <f>IF(N718="sníž. přenesená",J718,0)</f>
        <v>0</v>
      </c>
      <c r="BI718" s="162">
        <f>IF(N718="nulová",J718,0)</f>
        <v>0</v>
      </c>
      <c r="BJ718" s="18" t="s">
        <v>88</v>
      </c>
      <c r="BK718" s="162">
        <f>ROUND(I718*H718,2)</f>
        <v>0</v>
      </c>
      <c r="BL718" s="18" t="s">
        <v>198</v>
      </c>
      <c r="BM718" s="161" t="s">
        <v>1984</v>
      </c>
    </row>
    <row r="719" spans="1:65" s="2" customFormat="1" ht="28.8">
      <c r="A719" s="33"/>
      <c r="B719" s="34"/>
      <c r="C719" s="33"/>
      <c r="D719" s="163" t="s">
        <v>207</v>
      </c>
      <c r="E719" s="33"/>
      <c r="F719" s="164" t="s">
        <v>1985</v>
      </c>
      <c r="G719" s="33"/>
      <c r="H719" s="33"/>
      <c r="I719" s="165"/>
      <c r="J719" s="33"/>
      <c r="K719" s="33"/>
      <c r="L719" s="34"/>
      <c r="M719" s="166"/>
      <c r="N719" s="167"/>
      <c r="O719" s="59"/>
      <c r="P719" s="59"/>
      <c r="Q719" s="59"/>
      <c r="R719" s="59"/>
      <c r="S719" s="59"/>
      <c r="T719" s="60"/>
      <c r="U719" s="33"/>
      <c r="V719" s="33"/>
      <c r="W719" s="33"/>
      <c r="X719" s="33"/>
      <c r="Y719" s="33"/>
      <c r="Z719" s="33"/>
      <c r="AA719" s="33"/>
      <c r="AB719" s="33"/>
      <c r="AC719" s="33"/>
      <c r="AD719" s="33"/>
      <c r="AE719" s="33"/>
      <c r="AT719" s="18" t="s">
        <v>207</v>
      </c>
      <c r="AU719" s="18" t="s">
        <v>213</v>
      </c>
    </row>
    <row r="720" spans="1:65" s="13" customFormat="1" ht="10.199999999999999">
      <c r="B720" s="172"/>
      <c r="D720" s="163" t="s">
        <v>336</v>
      </c>
      <c r="E720" s="173" t="s">
        <v>1</v>
      </c>
      <c r="F720" s="174" t="s">
        <v>1791</v>
      </c>
      <c r="H720" s="173" t="s">
        <v>1</v>
      </c>
      <c r="I720" s="175"/>
      <c r="L720" s="172"/>
      <c r="M720" s="176"/>
      <c r="N720" s="177"/>
      <c r="O720" s="177"/>
      <c r="P720" s="177"/>
      <c r="Q720" s="177"/>
      <c r="R720" s="177"/>
      <c r="S720" s="177"/>
      <c r="T720" s="178"/>
      <c r="AT720" s="173" t="s">
        <v>336</v>
      </c>
      <c r="AU720" s="173" t="s">
        <v>213</v>
      </c>
      <c r="AV720" s="13" t="s">
        <v>88</v>
      </c>
      <c r="AW720" s="13" t="s">
        <v>36</v>
      </c>
      <c r="AX720" s="13" t="s">
        <v>81</v>
      </c>
      <c r="AY720" s="173" t="s">
        <v>199</v>
      </c>
    </row>
    <row r="721" spans="1:65" s="14" customFormat="1" ht="10.199999999999999">
      <c r="B721" s="179"/>
      <c r="D721" s="163" t="s">
        <v>336</v>
      </c>
      <c r="E721" s="180" t="s">
        <v>1</v>
      </c>
      <c r="F721" s="181" t="s">
        <v>1792</v>
      </c>
      <c r="H721" s="182">
        <v>618</v>
      </c>
      <c r="I721" s="183"/>
      <c r="L721" s="179"/>
      <c r="M721" s="184"/>
      <c r="N721" s="185"/>
      <c r="O721" s="185"/>
      <c r="P721" s="185"/>
      <c r="Q721" s="185"/>
      <c r="R721" s="185"/>
      <c r="S721" s="185"/>
      <c r="T721" s="186"/>
      <c r="AT721" s="180" t="s">
        <v>336</v>
      </c>
      <c r="AU721" s="180" t="s">
        <v>213</v>
      </c>
      <c r="AV721" s="14" t="s">
        <v>90</v>
      </c>
      <c r="AW721" s="14" t="s">
        <v>36</v>
      </c>
      <c r="AX721" s="14" t="s">
        <v>81</v>
      </c>
      <c r="AY721" s="180" t="s">
        <v>199</v>
      </c>
    </row>
    <row r="722" spans="1:65" s="13" customFormat="1" ht="10.199999999999999">
      <c r="B722" s="172"/>
      <c r="D722" s="163" t="s">
        <v>336</v>
      </c>
      <c r="E722" s="173" t="s">
        <v>1</v>
      </c>
      <c r="F722" s="174" t="s">
        <v>1794</v>
      </c>
      <c r="H722" s="173" t="s">
        <v>1</v>
      </c>
      <c r="I722" s="175"/>
      <c r="L722" s="172"/>
      <c r="M722" s="176"/>
      <c r="N722" s="177"/>
      <c r="O722" s="177"/>
      <c r="P722" s="177"/>
      <c r="Q722" s="177"/>
      <c r="R722" s="177"/>
      <c r="S722" s="177"/>
      <c r="T722" s="178"/>
      <c r="AT722" s="173" t="s">
        <v>336</v>
      </c>
      <c r="AU722" s="173" t="s">
        <v>213</v>
      </c>
      <c r="AV722" s="13" t="s">
        <v>88</v>
      </c>
      <c r="AW722" s="13" t="s">
        <v>36</v>
      </c>
      <c r="AX722" s="13" t="s">
        <v>81</v>
      </c>
      <c r="AY722" s="173" t="s">
        <v>199</v>
      </c>
    </row>
    <row r="723" spans="1:65" s="14" customFormat="1" ht="10.199999999999999">
      <c r="B723" s="179"/>
      <c r="D723" s="163" t="s">
        <v>336</v>
      </c>
      <c r="E723" s="180" t="s">
        <v>1</v>
      </c>
      <c r="F723" s="181" t="s">
        <v>1795</v>
      </c>
      <c r="H723" s="182">
        <v>175</v>
      </c>
      <c r="I723" s="183"/>
      <c r="L723" s="179"/>
      <c r="M723" s="184"/>
      <c r="N723" s="185"/>
      <c r="O723" s="185"/>
      <c r="P723" s="185"/>
      <c r="Q723" s="185"/>
      <c r="R723" s="185"/>
      <c r="S723" s="185"/>
      <c r="T723" s="186"/>
      <c r="AT723" s="180" t="s">
        <v>336</v>
      </c>
      <c r="AU723" s="180" t="s">
        <v>213</v>
      </c>
      <c r="AV723" s="14" t="s">
        <v>90</v>
      </c>
      <c r="AW723" s="14" t="s">
        <v>36</v>
      </c>
      <c r="AX723" s="14" t="s">
        <v>81</v>
      </c>
      <c r="AY723" s="180" t="s">
        <v>199</v>
      </c>
    </row>
    <row r="724" spans="1:65" s="13" customFormat="1" ht="10.199999999999999">
      <c r="B724" s="172"/>
      <c r="D724" s="163" t="s">
        <v>336</v>
      </c>
      <c r="E724" s="173" t="s">
        <v>1</v>
      </c>
      <c r="F724" s="174" t="s">
        <v>1804</v>
      </c>
      <c r="H724" s="173" t="s">
        <v>1</v>
      </c>
      <c r="I724" s="175"/>
      <c r="L724" s="172"/>
      <c r="M724" s="176"/>
      <c r="N724" s="177"/>
      <c r="O724" s="177"/>
      <c r="P724" s="177"/>
      <c r="Q724" s="177"/>
      <c r="R724" s="177"/>
      <c r="S724" s="177"/>
      <c r="T724" s="178"/>
      <c r="AT724" s="173" t="s">
        <v>336</v>
      </c>
      <c r="AU724" s="173" t="s">
        <v>213</v>
      </c>
      <c r="AV724" s="13" t="s">
        <v>88</v>
      </c>
      <c r="AW724" s="13" t="s">
        <v>36</v>
      </c>
      <c r="AX724" s="13" t="s">
        <v>81</v>
      </c>
      <c r="AY724" s="173" t="s">
        <v>199</v>
      </c>
    </row>
    <row r="725" spans="1:65" s="14" customFormat="1" ht="10.199999999999999">
      <c r="B725" s="179"/>
      <c r="D725" s="163" t="s">
        <v>336</v>
      </c>
      <c r="E725" s="180" t="s">
        <v>1</v>
      </c>
      <c r="F725" s="181" t="s">
        <v>1197</v>
      </c>
      <c r="H725" s="182">
        <v>92</v>
      </c>
      <c r="I725" s="183"/>
      <c r="L725" s="179"/>
      <c r="M725" s="184"/>
      <c r="N725" s="185"/>
      <c r="O725" s="185"/>
      <c r="P725" s="185"/>
      <c r="Q725" s="185"/>
      <c r="R725" s="185"/>
      <c r="S725" s="185"/>
      <c r="T725" s="186"/>
      <c r="AT725" s="180" t="s">
        <v>336</v>
      </c>
      <c r="AU725" s="180" t="s">
        <v>213</v>
      </c>
      <c r="AV725" s="14" t="s">
        <v>90</v>
      </c>
      <c r="AW725" s="14" t="s">
        <v>36</v>
      </c>
      <c r="AX725" s="14" t="s">
        <v>81</v>
      </c>
      <c r="AY725" s="180" t="s">
        <v>199</v>
      </c>
    </row>
    <row r="726" spans="1:65" s="13" customFormat="1" ht="10.199999999999999">
      <c r="B726" s="172"/>
      <c r="D726" s="163" t="s">
        <v>336</v>
      </c>
      <c r="E726" s="173" t="s">
        <v>1</v>
      </c>
      <c r="F726" s="174" t="s">
        <v>1520</v>
      </c>
      <c r="H726" s="173" t="s">
        <v>1</v>
      </c>
      <c r="I726" s="175"/>
      <c r="L726" s="172"/>
      <c r="M726" s="176"/>
      <c r="N726" s="177"/>
      <c r="O726" s="177"/>
      <c r="P726" s="177"/>
      <c r="Q726" s="177"/>
      <c r="R726" s="177"/>
      <c r="S726" s="177"/>
      <c r="T726" s="178"/>
      <c r="AT726" s="173" t="s">
        <v>336</v>
      </c>
      <c r="AU726" s="173" t="s">
        <v>213</v>
      </c>
      <c r="AV726" s="13" t="s">
        <v>88</v>
      </c>
      <c r="AW726" s="13" t="s">
        <v>36</v>
      </c>
      <c r="AX726" s="13" t="s">
        <v>81</v>
      </c>
      <c r="AY726" s="173" t="s">
        <v>199</v>
      </c>
    </row>
    <row r="727" spans="1:65" s="14" customFormat="1" ht="10.199999999999999">
      <c r="B727" s="179"/>
      <c r="D727" s="163" t="s">
        <v>336</v>
      </c>
      <c r="E727" s="180" t="s">
        <v>1</v>
      </c>
      <c r="F727" s="181" t="s">
        <v>695</v>
      </c>
      <c r="H727" s="182">
        <v>138</v>
      </c>
      <c r="I727" s="183"/>
      <c r="L727" s="179"/>
      <c r="M727" s="184"/>
      <c r="N727" s="185"/>
      <c r="O727" s="185"/>
      <c r="P727" s="185"/>
      <c r="Q727" s="185"/>
      <c r="R727" s="185"/>
      <c r="S727" s="185"/>
      <c r="T727" s="186"/>
      <c r="AT727" s="180" t="s">
        <v>336</v>
      </c>
      <c r="AU727" s="180" t="s">
        <v>213</v>
      </c>
      <c r="AV727" s="14" t="s">
        <v>90</v>
      </c>
      <c r="AW727" s="14" t="s">
        <v>36</v>
      </c>
      <c r="AX727" s="14" t="s">
        <v>81</v>
      </c>
      <c r="AY727" s="180" t="s">
        <v>199</v>
      </c>
    </row>
    <row r="728" spans="1:65" s="15" customFormat="1" ht="10.199999999999999">
      <c r="B728" s="187"/>
      <c r="D728" s="163" t="s">
        <v>336</v>
      </c>
      <c r="E728" s="188" t="s">
        <v>1</v>
      </c>
      <c r="F728" s="189" t="s">
        <v>339</v>
      </c>
      <c r="H728" s="190">
        <v>1023</v>
      </c>
      <c r="I728" s="191"/>
      <c r="L728" s="187"/>
      <c r="M728" s="192"/>
      <c r="N728" s="193"/>
      <c r="O728" s="193"/>
      <c r="P728" s="193"/>
      <c r="Q728" s="193"/>
      <c r="R728" s="193"/>
      <c r="S728" s="193"/>
      <c r="T728" s="194"/>
      <c r="AT728" s="188" t="s">
        <v>336</v>
      </c>
      <c r="AU728" s="188" t="s">
        <v>213</v>
      </c>
      <c r="AV728" s="15" t="s">
        <v>198</v>
      </c>
      <c r="AW728" s="15" t="s">
        <v>36</v>
      </c>
      <c r="AX728" s="15" t="s">
        <v>88</v>
      </c>
      <c r="AY728" s="188" t="s">
        <v>199</v>
      </c>
    </row>
    <row r="729" spans="1:65" s="2" customFormat="1" ht="24.15" customHeight="1">
      <c r="A729" s="33"/>
      <c r="B729" s="149"/>
      <c r="C729" s="150" t="s">
        <v>1014</v>
      </c>
      <c r="D729" s="150" t="s">
        <v>202</v>
      </c>
      <c r="E729" s="151" t="s">
        <v>1986</v>
      </c>
      <c r="F729" s="152" t="s">
        <v>1987</v>
      </c>
      <c r="G729" s="153" t="s">
        <v>332</v>
      </c>
      <c r="H729" s="154">
        <v>137</v>
      </c>
      <c r="I729" s="155"/>
      <c r="J729" s="156">
        <f>ROUND(I729*H729,2)</f>
        <v>0</v>
      </c>
      <c r="K729" s="152" t="s">
        <v>333</v>
      </c>
      <c r="L729" s="34"/>
      <c r="M729" s="157" t="s">
        <v>1</v>
      </c>
      <c r="N729" s="158" t="s">
        <v>46</v>
      </c>
      <c r="O729" s="59"/>
      <c r="P729" s="159">
        <f>O729*H729</f>
        <v>0</v>
      </c>
      <c r="Q729" s="159">
        <v>6.0000000000000002E-5</v>
      </c>
      <c r="R729" s="159">
        <f>Q729*H729</f>
        <v>8.2199999999999999E-3</v>
      </c>
      <c r="S729" s="159">
        <v>0</v>
      </c>
      <c r="T729" s="160">
        <f>S729*H729</f>
        <v>0</v>
      </c>
      <c r="U729" s="33"/>
      <c r="V729" s="33"/>
      <c r="W729" s="33"/>
      <c r="X729" s="33"/>
      <c r="Y729" s="33"/>
      <c r="Z729" s="33"/>
      <c r="AA729" s="33"/>
      <c r="AB729" s="33"/>
      <c r="AC729" s="33"/>
      <c r="AD729" s="33"/>
      <c r="AE729" s="33"/>
      <c r="AR729" s="161" t="s">
        <v>198</v>
      </c>
      <c r="AT729" s="161" t="s">
        <v>202</v>
      </c>
      <c r="AU729" s="161" t="s">
        <v>213</v>
      </c>
      <c r="AY729" s="18" t="s">
        <v>199</v>
      </c>
      <c r="BE729" s="162">
        <f>IF(N729="základní",J729,0)</f>
        <v>0</v>
      </c>
      <c r="BF729" s="162">
        <f>IF(N729="snížená",J729,0)</f>
        <v>0</v>
      </c>
      <c r="BG729" s="162">
        <f>IF(N729="zákl. přenesená",J729,0)</f>
        <v>0</v>
      </c>
      <c r="BH729" s="162">
        <f>IF(N729="sníž. přenesená",J729,0)</f>
        <v>0</v>
      </c>
      <c r="BI729" s="162">
        <f>IF(N729="nulová",J729,0)</f>
        <v>0</v>
      </c>
      <c r="BJ729" s="18" t="s">
        <v>88</v>
      </c>
      <c r="BK729" s="162">
        <f>ROUND(I729*H729,2)</f>
        <v>0</v>
      </c>
      <c r="BL729" s="18" t="s">
        <v>198</v>
      </c>
      <c r="BM729" s="161" t="s">
        <v>1988</v>
      </c>
    </row>
    <row r="730" spans="1:65" s="2" customFormat="1" ht="38.4">
      <c r="A730" s="33"/>
      <c r="B730" s="34"/>
      <c r="C730" s="33"/>
      <c r="D730" s="163" t="s">
        <v>207</v>
      </c>
      <c r="E730" s="33"/>
      <c r="F730" s="164" t="s">
        <v>1989</v>
      </c>
      <c r="G730" s="33"/>
      <c r="H730" s="33"/>
      <c r="I730" s="165"/>
      <c r="J730" s="33"/>
      <c r="K730" s="33"/>
      <c r="L730" s="34"/>
      <c r="M730" s="166"/>
      <c r="N730" s="167"/>
      <c r="O730" s="59"/>
      <c r="P730" s="59"/>
      <c r="Q730" s="59"/>
      <c r="R730" s="59"/>
      <c r="S730" s="59"/>
      <c r="T730" s="60"/>
      <c r="U730" s="33"/>
      <c r="V730" s="33"/>
      <c r="W730" s="33"/>
      <c r="X730" s="33"/>
      <c r="Y730" s="33"/>
      <c r="Z730" s="33"/>
      <c r="AA730" s="33"/>
      <c r="AB730" s="33"/>
      <c r="AC730" s="33"/>
      <c r="AD730" s="33"/>
      <c r="AE730" s="33"/>
      <c r="AT730" s="18" t="s">
        <v>207</v>
      </c>
      <c r="AU730" s="18" t="s">
        <v>213</v>
      </c>
    </row>
    <row r="731" spans="1:65" s="13" customFormat="1" ht="10.199999999999999">
      <c r="B731" s="172"/>
      <c r="D731" s="163" t="s">
        <v>336</v>
      </c>
      <c r="E731" s="173" t="s">
        <v>1</v>
      </c>
      <c r="F731" s="174" t="s">
        <v>1791</v>
      </c>
      <c r="H731" s="173" t="s">
        <v>1</v>
      </c>
      <c r="I731" s="175"/>
      <c r="L731" s="172"/>
      <c r="M731" s="176"/>
      <c r="N731" s="177"/>
      <c r="O731" s="177"/>
      <c r="P731" s="177"/>
      <c r="Q731" s="177"/>
      <c r="R731" s="177"/>
      <c r="S731" s="177"/>
      <c r="T731" s="178"/>
      <c r="AT731" s="173" t="s">
        <v>336</v>
      </c>
      <c r="AU731" s="173" t="s">
        <v>213</v>
      </c>
      <c r="AV731" s="13" t="s">
        <v>88</v>
      </c>
      <c r="AW731" s="13" t="s">
        <v>36</v>
      </c>
      <c r="AX731" s="13" t="s">
        <v>81</v>
      </c>
      <c r="AY731" s="173" t="s">
        <v>199</v>
      </c>
    </row>
    <row r="732" spans="1:65" s="14" customFormat="1" ht="10.199999999999999">
      <c r="B732" s="179"/>
      <c r="D732" s="163" t="s">
        <v>336</v>
      </c>
      <c r="E732" s="180" t="s">
        <v>1</v>
      </c>
      <c r="F732" s="181" t="s">
        <v>1793</v>
      </c>
      <c r="H732" s="182">
        <v>137</v>
      </c>
      <c r="I732" s="183"/>
      <c r="L732" s="179"/>
      <c r="M732" s="184"/>
      <c r="N732" s="185"/>
      <c r="O732" s="185"/>
      <c r="P732" s="185"/>
      <c r="Q732" s="185"/>
      <c r="R732" s="185"/>
      <c r="S732" s="185"/>
      <c r="T732" s="186"/>
      <c r="AT732" s="180" t="s">
        <v>336</v>
      </c>
      <c r="AU732" s="180" t="s">
        <v>213</v>
      </c>
      <c r="AV732" s="14" t="s">
        <v>90</v>
      </c>
      <c r="AW732" s="14" t="s">
        <v>36</v>
      </c>
      <c r="AX732" s="14" t="s">
        <v>81</v>
      </c>
      <c r="AY732" s="180" t="s">
        <v>199</v>
      </c>
    </row>
    <row r="733" spans="1:65" s="15" customFormat="1" ht="10.199999999999999">
      <c r="B733" s="187"/>
      <c r="D733" s="163" t="s">
        <v>336</v>
      </c>
      <c r="E733" s="188" t="s">
        <v>1</v>
      </c>
      <c r="F733" s="189" t="s">
        <v>339</v>
      </c>
      <c r="H733" s="190">
        <v>137</v>
      </c>
      <c r="I733" s="191"/>
      <c r="L733" s="187"/>
      <c r="M733" s="192"/>
      <c r="N733" s="193"/>
      <c r="O733" s="193"/>
      <c r="P733" s="193"/>
      <c r="Q733" s="193"/>
      <c r="R733" s="193"/>
      <c r="S733" s="193"/>
      <c r="T733" s="194"/>
      <c r="AT733" s="188" t="s">
        <v>336</v>
      </c>
      <c r="AU733" s="188" t="s">
        <v>213</v>
      </c>
      <c r="AV733" s="15" t="s">
        <v>198</v>
      </c>
      <c r="AW733" s="15" t="s">
        <v>36</v>
      </c>
      <c r="AX733" s="15" t="s">
        <v>88</v>
      </c>
      <c r="AY733" s="188" t="s">
        <v>199</v>
      </c>
    </row>
    <row r="734" spans="1:65" s="2" customFormat="1" ht="24.15" customHeight="1">
      <c r="A734" s="33"/>
      <c r="B734" s="149"/>
      <c r="C734" s="150" t="s">
        <v>1020</v>
      </c>
      <c r="D734" s="150" t="s">
        <v>202</v>
      </c>
      <c r="E734" s="151" t="s">
        <v>1990</v>
      </c>
      <c r="F734" s="152" t="s">
        <v>1991</v>
      </c>
      <c r="G734" s="153" t="s">
        <v>376</v>
      </c>
      <c r="H734" s="154">
        <v>324.35000000000002</v>
      </c>
      <c r="I734" s="155"/>
      <c r="J734" s="156">
        <f>ROUND(I734*H734,2)</f>
        <v>0</v>
      </c>
      <c r="K734" s="152" t="s">
        <v>333</v>
      </c>
      <c r="L734" s="34"/>
      <c r="M734" s="157" t="s">
        <v>1</v>
      </c>
      <c r="N734" s="158" t="s">
        <v>46</v>
      </c>
      <c r="O734" s="59"/>
      <c r="P734" s="159">
        <f>O734*H734</f>
        <v>0</v>
      </c>
      <c r="Q734" s="159">
        <v>3.0000000000000001E-5</v>
      </c>
      <c r="R734" s="159">
        <f>Q734*H734</f>
        <v>9.7305000000000013E-3</v>
      </c>
      <c r="S734" s="159">
        <v>0</v>
      </c>
      <c r="T734" s="160">
        <f>S734*H734</f>
        <v>0</v>
      </c>
      <c r="U734" s="33"/>
      <c r="V734" s="33"/>
      <c r="W734" s="33"/>
      <c r="X734" s="33"/>
      <c r="Y734" s="33"/>
      <c r="Z734" s="33"/>
      <c r="AA734" s="33"/>
      <c r="AB734" s="33"/>
      <c r="AC734" s="33"/>
      <c r="AD734" s="33"/>
      <c r="AE734" s="33"/>
      <c r="AR734" s="161" t="s">
        <v>198</v>
      </c>
      <c r="AT734" s="161" t="s">
        <v>202</v>
      </c>
      <c r="AU734" s="161" t="s">
        <v>213</v>
      </c>
      <c r="AY734" s="18" t="s">
        <v>199</v>
      </c>
      <c r="BE734" s="162">
        <f>IF(N734="základní",J734,0)</f>
        <v>0</v>
      </c>
      <c r="BF734" s="162">
        <f>IF(N734="snížená",J734,0)</f>
        <v>0</v>
      </c>
      <c r="BG734" s="162">
        <f>IF(N734="zákl. přenesená",J734,0)</f>
        <v>0</v>
      </c>
      <c r="BH734" s="162">
        <f>IF(N734="sníž. přenesená",J734,0)</f>
        <v>0</v>
      </c>
      <c r="BI734" s="162">
        <f>IF(N734="nulová",J734,0)</f>
        <v>0</v>
      </c>
      <c r="BJ734" s="18" t="s">
        <v>88</v>
      </c>
      <c r="BK734" s="162">
        <f>ROUND(I734*H734,2)</f>
        <v>0</v>
      </c>
      <c r="BL734" s="18" t="s">
        <v>198</v>
      </c>
      <c r="BM734" s="161" t="s">
        <v>1992</v>
      </c>
    </row>
    <row r="735" spans="1:65" s="2" customFormat="1" ht="19.2">
      <c r="A735" s="33"/>
      <c r="B735" s="34"/>
      <c r="C735" s="33"/>
      <c r="D735" s="163" t="s">
        <v>207</v>
      </c>
      <c r="E735" s="33"/>
      <c r="F735" s="164" t="s">
        <v>1993</v>
      </c>
      <c r="G735" s="33"/>
      <c r="H735" s="33"/>
      <c r="I735" s="165"/>
      <c r="J735" s="33"/>
      <c r="K735" s="33"/>
      <c r="L735" s="34"/>
      <c r="M735" s="166"/>
      <c r="N735" s="167"/>
      <c r="O735" s="59"/>
      <c r="P735" s="59"/>
      <c r="Q735" s="59"/>
      <c r="R735" s="59"/>
      <c r="S735" s="59"/>
      <c r="T735" s="60"/>
      <c r="U735" s="33"/>
      <c r="V735" s="33"/>
      <c r="W735" s="33"/>
      <c r="X735" s="33"/>
      <c r="Y735" s="33"/>
      <c r="Z735" s="33"/>
      <c r="AA735" s="33"/>
      <c r="AB735" s="33"/>
      <c r="AC735" s="33"/>
      <c r="AD735" s="33"/>
      <c r="AE735" s="33"/>
      <c r="AT735" s="18" t="s">
        <v>207</v>
      </c>
      <c r="AU735" s="18" t="s">
        <v>213</v>
      </c>
    </row>
    <row r="736" spans="1:65" s="13" customFormat="1" ht="10.199999999999999">
      <c r="B736" s="172"/>
      <c r="D736" s="163" t="s">
        <v>336</v>
      </c>
      <c r="E736" s="173" t="s">
        <v>1</v>
      </c>
      <c r="F736" s="174" t="s">
        <v>669</v>
      </c>
      <c r="H736" s="173" t="s">
        <v>1</v>
      </c>
      <c r="I736" s="175"/>
      <c r="L736" s="172"/>
      <c r="M736" s="176"/>
      <c r="N736" s="177"/>
      <c r="O736" s="177"/>
      <c r="P736" s="177"/>
      <c r="Q736" s="177"/>
      <c r="R736" s="177"/>
      <c r="S736" s="177"/>
      <c r="T736" s="178"/>
      <c r="AT736" s="173" t="s">
        <v>336</v>
      </c>
      <c r="AU736" s="173" t="s">
        <v>213</v>
      </c>
      <c r="AV736" s="13" t="s">
        <v>88</v>
      </c>
      <c r="AW736" s="13" t="s">
        <v>36</v>
      </c>
      <c r="AX736" s="13" t="s">
        <v>81</v>
      </c>
      <c r="AY736" s="173" t="s">
        <v>199</v>
      </c>
    </row>
    <row r="737" spans="2:51" s="14" customFormat="1" ht="10.199999999999999">
      <c r="B737" s="179"/>
      <c r="D737" s="163" t="s">
        <v>336</v>
      </c>
      <c r="E737" s="180" t="s">
        <v>1</v>
      </c>
      <c r="F737" s="181" t="s">
        <v>1994</v>
      </c>
      <c r="H737" s="182">
        <v>184.1</v>
      </c>
      <c r="I737" s="183"/>
      <c r="L737" s="179"/>
      <c r="M737" s="184"/>
      <c r="N737" s="185"/>
      <c r="O737" s="185"/>
      <c r="P737" s="185"/>
      <c r="Q737" s="185"/>
      <c r="R737" s="185"/>
      <c r="S737" s="185"/>
      <c r="T737" s="186"/>
      <c r="AT737" s="180" t="s">
        <v>336</v>
      </c>
      <c r="AU737" s="180" t="s">
        <v>213</v>
      </c>
      <c r="AV737" s="14" t="s">
        <v>90</v>
      </c>
      <c r="AW737" s="14" t="s">
        <v>36</v>
      </c>
      <c r="AX737" s="14" t="s">
        <v>81</v>
      </c>
      <c r="AY737" s="180" t="s">
        <v>199</v>
      </c>
    </row>
    <row r="738" spans="2:51" s="14" customFormat="1" ht="10.199999999999999">
      <c r="B738" s="179"/>
      <c r="D738" s="163" t="s">
        <v>336</v>
      </c>
      <c r="E738" s="180" t="s">
        <v>1</v>
      </c>
      <c r="F738" s="181" t="s">
        <v>1995</v>
      </c>
      <c r="H738" s="182">
        <v>-12.2</v>
      </c>
      <c r="I738" s="183"/>
      <c r="L738" s="179"/>
      <c r="M738" s="184"/>
      <c r="N738" s="185"/>
      <c r="O738" s="185"/>
      <c r="P738" s="185"/>
      <c r="Q738" s="185"/>
      <c r="R738" s="185"/>
      <c r="S738" s="185"/>
      <c r="T738" s="186"/>
      <c r="AT738" s="180" t="s">
        <v>336</v>
      </c>
      <c r="AU738" s="180" t="s">
        <v>213</v>
      </c>
      <c r="AV738" s="14" t="s">
        <v>90</v>
      </c>
      <c r="AW738" s="14" t="s">
        <v>36</v>
      </c>
      <c r="AX738" s="14" t="s">
        <v>81</v>
      </c>
      <c r="AY738" s="180" t="s">
        <v>199</v>
      </c>
    </row>
    <row r="739" spans="2:51" s="14" customFormat="1" ht="10.199999999999999">
      <c r="B739" s="179"/>
      <c r="D739" s="163" t="s">
        <v>336</v>
      </c>
      <c r="E739" s="180" t="s">
        <v>1</v>
      </c>
      <c r="F739" s="181" t="s">
        <v>1996</v>
      </c>
      <c r="H739" s="182">
        <v>-6.3</v>
      </c>
      <c r="I739" s="183"/>
      <c r="L739" s="179"/>
      <c r="M739" s="184"/>
      <c r="N739" s="185"/>
      <c r="O739" s="185"/>
      <c r="P739" s="185"/>
      <c r="Q739" s="185"/>
      <c r="R739" s="185"/>
      <c r="S739" s="185"/>
      <c r="T739" s="186"/>
      <c r="AT739" s="180" t="s">
        <v>336</v>
      </c>
      <c r="AU739" s="180" t="s">
        <v>213</v>
      </c>
      <c r="AV739" s="14" t="s">
        <v>90</v>
      </c>
      <c r="AW739" s="14" t="s">
        <v>36</v>
      </c>
      <c r="AX739" s="14" t="s">
        <v>81</v>
      </c>
      <c r="AY739" s="180" t="s">
        <v>199</v>
      </c>
    </row>
    <row r="740" spans="2:51" s="14" customFormat="1" ht="10.199999999999999">
      <c r="B740" s="179"/>
      <c r="D740" s="163" t="s">
        <v>336</v>
      </c>
      <c r="E740" s="180" t="s">
        <v>1</v>
      </c>
      <c r="F740" s="181" t="s">
        <v>1997</v>
      </c>
      <c r="H740" s="182">
        <v>-9.5500000000000007</v>
      </c>
      <c r="I740" s="183"/>
      <c r="L740" s="179"/>
      <c r="M740" s="184"/>
      <c r="N740" s="185"/>
      <c r="O740" s="185"/>
      <c r="P740" s="185"/>
      <c r="Q740" s="185"/>
      <c r="R740" s="185"/>
      <c r="S740" s="185"/>
      <c r="T740" s="186"/>
      <c r="AT740" s="180" t="s">
        <v>336</v>
      </c>
      <c r="AU740" s="180" t="s">
        <v>213</v>
      </c>
      <c r="AV740" s="14" t="s">
        <v>90</v>
      </c>
      <c r="AW740" s="14" t="s">
        <v>36</v>
      </c>
      <c r="AX740" s="14" t="s">
        <v>81</v>
      </c>
      <c r="AY740" s="180" t="s">
        <v>199</v>
      </c>
    </row>
    <row r="741" spans="2:51" s="13" customFormat="1" ht="10.199999999999999">
      <c r="B741" s="172"/>
      <c r="D741" s="163" t="s">
        <v>336</v>
      </c>
      <c r="E741" s="173" t="s">
        <v>1</v>
      </c>
      <c r="F741" s="174" t="s">
        <v>1271</v>
      </c>
      <c r="H741" s="173" t="s">
        <v>1</v>
      </c>
      <c r="I741" s="175"/>
      <c r="L741" s="172"/>
      <c r="M741" s="176"/>
      <c r="N741" s="177"/>
      <c r="O741" s="177"/>
      <c r="P741" s="177"/>
      <c r="Q741" s="177"/>
      <c r="R741" s="177"/>
      <c r="S741" s="177"/>
      <c r="T741" s="178"/>
      <c r="AT741" s="173" t="s">
        <v>336</v>
      </c>
      <c r="AU741" s="173" t="s">
        <v>213</v>
      </c>
      <c r="AV741" s="13" t="s">
        <v>88</v>
      </c>
      <c r="AW741" s="13" t="s">
        <v>36</v>
      </c>
      <c r="AX741" s="13" t="s">
        <v>81</v>
      </c>
      <c r="AY741" s="173" t="s">
        <v>199</v>
      </c>
    </row>
    <row r="742" spans="2:51" s="14" customFormat="1" ht="10.199999999999999">
      <c r="B742" s="179"/>
      <c r="D742" s="163" t="s">
        <v>336</v>
      </c>
      <c r="E742" s="180" t="s">
        <v>1</v>
      </c>
      <c r="F742" s="181" t="s">
        <v>1998</v>
      </c>
      <c r="H742" s="182">
        <v>17.3</v>
      </c>
      <c r="I742" s="183"/>
      <c r="L742" s="179"/>
      <c r="M742" s="184"/>
      <c r="N742" s="185"/>
      <c r="O742" s="185"/>
      <c r="P742" s="185"/>
      <c r="Q742" s="185"/>
      <c r="R742" s="185"/>
      <c r="S742" s="185"/>
      <c r="T742" s="186"/>
      <c r="AT742" s="180" t="s">
        <v>336</v>
      </c>
      <c r="AU742" s="180" t="s">
        <v>213</v>
      </c>
      <c r="AV742" s="14" t="s">
        <v>90</v>
      </c>
      <c r="AW742" s="14" t="s">
        <v>36</v>
      </c>
      <c r="AX742" s="14" t="s">
        <v>81</v>
      </c>
      <c r="AY742" s="180" t="s">
        <v>199</v>
      </c>
    </row>
    <row r="743" spans="2:51" s="13" customFormat="1" ht="10.199999999999999">
      <c r="B743" s="172"/>
      <c r="D743" s="163" t="s">
        <v>336</v>
      </c>
      <c r="E743" s="173" t="s">
        <v>1</v>
      </c>
      <c r="F743" s="174" t="s">
        <v>1999</v>
      </c>
      <c r="H743" s="173" t="s">
        <v>1</v>
      </c>
      <c r="I743" s="175"/>
      <c r="L743" s="172"/>
      <c r="M743" s="176"/>
      <c r="N743" s="177"/>
      <c r="O743" s="177"/>
      <c r="P743" s="177"/>
      <c r="Q743" s="177"/>
      <c r="R743" s="177"/>
      <c r="S743" s="177"/>
      <c r="T743" s="178"/>
      <c r="AT743" s="173" t="s">
        <v>336</v>
      </c>
      <c r="AU743" s="173" t="s">
        <v>213</v>
      </c>
      <c r="AV743" s="13" t="s">
        <v>88</v>
      </c>
      <c r="AW743" s="13" t="s">
        <v>36</v>
      </c>
      <c r="AX743" s="13" t="s">
        <v>81</v>
      </c>
      <c r="AY743" s="173" t="s">
        <v>199</v>
      </c>
    </row>
    <row r="744" spans="2:51" s="14" customFormat="1" ht="10.199999999999999">
      <c r="B744" s="179"/>
      <c r="D744" s="163" t="s">
        <v>336</v>
      </c>
      <c r="E744" s="180" t="s">
        <v>1</v>
      </c>
      <c r="F744" s="181" t="s">
        <v>2000</v>
      </c>
      <c r="H744" s="182">
        <v>46</v>
      </c>
      <c r="I744" s="183"/>
      <c r="L744" s="179"/>
      <c r="M744" s="184"/>
      <c r="N744" s="185"/>
      <c r="O744" s="185"/>
      <c r="P744" s="185"/>
      <c r="Q744" s="185"/>
      <c r="R744" s="185"/>
      <c r="S744" s="185"/>
      <c r="T744" s="186"/>
      <c r="AT744" s="180" t="s">
        <v>336</v>
      </c>
      <c r="AU744" s="180" t="s">
        <v>213</v>
      </c>
      <c r="AV744" s="14" t="s">
        <v>90</v>
      </c>
      <c r="AW744" s="14" t="s">
        <v>36</v>
      </c>
      <c r="AX744" s="14" t="s">
        <v>81</v>
      </c>
      <c r="AY744" s="180" t="s">
        <v>199</v>
      </c>
    </row>
    <row r="745" spans="2:51" s="14" customFormat="1" ht="10.199999999999999">
      <c r="B745" s="179"/>
      <c r="D745" s="163" t="s">
        <v>336</v>
      </c>
      <c r="E745" s="180" t="s">
        <v>1</v>
      </c>
      <c r="F745" s="181" t="s">
        <v>1275</v>
      </c>
      <c r="H745" s="182">
        <v>11.5</v>
      </c>
      <c r="I745" s="183"/>
      <c r="L745" s="179"/>
      <c r="M745" s="184"/>
      <c r="N745" s="185"/>
      <c r="O745" s="185"/>
      <c r="P745" s="185"/>
      <c r="Q745" s="185"/>
      <c r="R745" s="185"/>
      <c r="S745" s="185"/>
      <c r="T745" s="186"/>
      <c r="AT745" s="180" t="s">
        <v>336</v>
      </c>
      <c r="AU745" s="180" t="s">
        <v>213</v>
      </c>
      <c r="AV745" s="14" t="s">
        <v>90</v>
      </c>
      <c r="AW745" s="14" t="s">
        <v>36</v>
      </c>
      <c r="AX745" s="14" t="s">
        <v>81</v>
      </c>
      <c r="AY745" s="180" t="s">
        <v>199</v>
      </c>
    </row>
    <row r="746" spans="2:51" s="13" customFormat="1" ht="10.199999999999999">
      <c r="B746" s="172"/>
      <c r="D746" s="163" t="s">
        <v>336</v>
      </c>
      <c r="E746" s="173" t="s">
        <v>1</v>
      </c>
      <c r="F746" s="174" t="s">
        <v>2001</v>
      </c>
      <c r="H746" s="173" t="s">
        <v>1</v>
      </c>
      <c r="I746" s="175"/>
      <c r="L746" s="172"/>
      <c r="M746" s="176"/>
      <c r="N746" s="177"/>
      <c r="O746" s="177"/>
      <c r="P746" s="177"/>
      <c r="Q746" s="177"/>
      <c r="R746" s="177"/>
      <c r="S746" s="177"/>
      <c r="T746" s="178"/>
      <c r="AT746" s="173" t="s">
        <v>336</v>
      </c>
      <c r="AU746" s="173" t="s">
        <v>213</v>
      </c>
      <c r="AV746" s="13" t="s">
        <v>88</v>
      </c>
      <c r="AW746" s="13" t="s">
        <v>36</v>
      </c>
      <c r="AX746" s="13" t="s">
        <v>81</v>
      </c>
      <c r="AY746" s="173" t="s">
        <v>199</v>
      </c>
    </row>
    <row r="747" spans="2:51" s="14" customFormat="1" ht="10.199999999999999">
      <c r="B747" s="179"/>
      <c r="D747" s="163" t="s">
        <v>336</v>
      </c>
      <c r="E747" s="180" t="s">
        <v>1</v>
      </c>
      <c r="F747" s="181" t="s">
        <v>2002</v>
      </c>
      <c r="H747" s="182">
        <v>29.2</v>
      </c>
      <c r="I747" s="183"/>
      <c r="L747" s="179"/>
      <c r="M747" s="184"/>
      <c r="N747" s="185"/>
      <c r="O747" s="185"/>
      <c r="P747" s="185"/>
      <c r="Q747" s="185"/>
      <c r="R747" s="185"/>
      <c r="S747" s="185"/>
      <c r="T747" s="186"/>
      <c r="AT747" s="180" t="s">
        <v>336</v>
      </c>
      <c r="AU747" s="180" t="s">
        <v>213</v>
      </c>
      <c r="AV747" s="14" t="s">
        <v>90</v>
      </c>
      <c r="AW747" s="14" t="s">
        <v>36</v>
      </c>
      <c r="AX747" s="14" t="s">
        <v>81</v>
      </c>
      <c r="AY747" s="180" t="s">
        <v>199</v>
      </c>
    </row>
    <row r="748" spans="2:51" s="14" customFormat="1" ht="10.199999999999999">
      <c r="B748" s="179"/>
      <c r="D748" s="163" t="s">
        <v>336</v>
      </c>
      <c r="E748" s="180" t="s">
        <v>1</v>
      </c>
      <c r="F748" s="181" t="s">
        <v>2003</v>
      </c>
      <c r="H748" s="182">
        <v>17</v>
      </c>
      <c r="I748" s="183"/>
      <c r="L748" s="179"/>
      <c r="M748" s="184"/>
      <c r="N748" s="185"/>
      <c r="O748" s="185"/>
      <c r="P748" s="185"/>
      <c r="Q748" s="185"/>
      <c r="R748" s="185"/>
      <c r="S748" s="185"/>
      <c r="T748" s="186"/>
      <c r="AT748" s="180" t="s">
        <v>336</v>
      </c>
      <c r="AU748" s="180" t="s">
        <v>213</v>
      </c>
      <c r="AV748" s="14" t="s">
        <v>90</v>
      </c>
      <c r="AW748" s="14" t="s">
        <v>36</v>
      </c>
      <c r="AX748" s="14" t="s">
        <v>81</v>
      </c>
      <c r="AY748" s="180" t="s">
        <v>199</v>
      </c>
    </row>
    <row r="749" spans="2:51" s="13" customFormat="1" ht="10.199999999999999">
      <c r="B749" s="172"/>
      <c r="D749" s="163" t="s">
        <v>336</v>
      </c>
      <c r="E749" s="173" t="s">
        <v>1</v>
      </c>
      <c r="F749" s="174" t="s">
        <v>2004</v>
      </c>
      <c r="H749" s="173" t="s">
        <v>1</v>
      </c>
      <c r="I749" s="175"/>
      <c r="L749" s="172"/>
      <c r="M749" s="176"/>
      <c r="N749" s="177"/>
      <c r="O749" s="177"/>
      <c r="P749" s="177"/>
      <c r="Q749" s="177"/>
      <c r="R749" s="177"/>
      <c r="S749" s="177"/>
      <c r="T749" s="178"/>
      <c r="AT749" s="173" t="s">
        <v>336</v>
      </c>
      <c r="AU749" s="173" t="s">
        <v>213</v>
      </c>
      <c r="AV749" s="13" t="s">
        <v>88</v>
      </c>
      <c r="AW749" s="13" t="s">
        <v>36</v>
      </c>
      <c r="AX749" s="13" t="s">
        <v>81</v>
      </c>
      <c r="AY749" s="173" t="s">
        <v>199</v>
      </c>
    </row>
    <row r="750" spans="2:51" s="14" customFormat="1" ht="10.199999999999999">
      <c r="B750" s="179"/>
      <c r="D750" s="163" t="s">
        <v>336</v>
      </c>
      <c r="E750" s="180" t="s">
        <v>1</v>
      </c>
      <c r="F750" s="181" t="s">
        <v>2005</v>
      </c>
      <c r="H750" s="182">
        <v>39.6</v>
      </c>
      <c r="I750" s="183"/>
      <c r="L750" s="179"/>
      <c r="M750" s="184"/>
      <c r="N750" s="185"/>
      <c r="O750" s="185"/>
      <c r="P750" s="185"/>
      <c r="Q750" s="185"/>
      <c r="R750" s="185"/>
      <c r="S750" s="185"/>
      <c r="T750" s="186"/>
      <c r="AT750" s="180" t="s">
        <v>336</v>
      </c>
      <c r="AU750" s="180" t="s">
        <v>213</v>
      </c>
      <c r="AV750" s="14" t="s">
        <v>90</v>
      </c>
      <c r="AW750" s="14" t="s">
        <v>36</v>
      </c>
      <c r="AX750" s="14" t="s">
        <v>81</v>
      </c>
      <c r="AY750" s="180" t="s">
        <v>199</v>
      </c>
    </row>
    <row r="751" spans="2:51" s="13" customFormat="1" ht="10.199999999999999">
      <c r="B751" s="172"/>
      <c r="D751" s="163" t="s">
        <v>336</v>
      </c>
      <c r="E751" s="173" t="s">
        <v>1</v>
      </c>
      <c r="F751" s="174" t="s">
        <v>1280</v>
      </c>
      <c r="H751" s="173" t="s">
        <v>1</v>
      </c>
      <c r="I751" s="175"/>
      <c r="L751" s="172"/>
      <c r="M751" s="176"/>
      <c r="N751" s="177"/>
      <c r="O751" s="177"/>
      <c r="P751" s="177"/>
      <c r="Q751" s="177"/>
      <c r="R751" s="177"/>
      <c r="S751" s="177"/>
      <c r="T751" s="178"/>
      <c r="AT751" s="173" t="s">
        <v>336</v>
      </c>
      <c r="AU751" s="173" t="s">
        <v>213</v>
      </c>
      <c r="AV751" s="13" t="s">
        <v>88</v>
      </c>
      <c r="AW751" s="13" t="s">
        <v>36</v>
      </c>
      <c r="AX751" s="13" t="s">
        <v>81</v>
      </c>
      <c r="AY751" s="173" t="s">
        <v>199</v>
      </c>
    </row>
    <row r="752" spans="2:51" s="14" customFormat="1" ht="10.199999999999999">
      <c r="B752" s="179"/>
      <c r="D752" s="163" t="s">
        <v>336</v>
      </c>
      <c r="E752" s="180" t="s">
        <v>1</v>
      </c>
      <c r="F752" s="181" t="s">
        <v>1281</v>
      </c>
      <c r="H752" s="182">
        <v>7.7</v>
      </c>
      <c r="I752" s="183"/>
      <c r="L752" s="179"/>
      <c r="M752" s="184"/>
      <c r="N752" s="185"/>
      <c r="O752" s="185"/>
      <c r="P752" s="185"/>
      <c r="Q752" s="185"/>
      <c r="R752" s="185"/>
      <c r="S752" s="185"/>
      <c r="T752" s="186"/>
      <c r="AT752" s="180" t="s">
        <v>336</v>
      </c>
      <c r="AU752" s="180" t="s">
        <v>213</v>
      </c>
      <c r="AV752" s="14" t="s">
        <v>90</v>
      </c>
      <c r="AW752" s="14" t="s">
        <v>36</v>
      </c>
      <c r="AX752" s="14" t="s">
        <v>81</v>
      </c>
      <c r="AY752" s="180" t="s">
        <v>199</v>
      </c>
    </row>
    <row r="753" spans="1:65" s="15" customFormat="1" ht="10.199999999999999">
      <c r="B753" s="187"/>
      <c r="D753" s="163" t="s">
        <v>336</v>
      </c>
      <c r="E753" s="188" t="s">
        <v>1</v>
      </c>
      <c r="F753" s="189" t="s">
        <v>339</v>
      </c>
      <c r="H753" s="190">
        <v>324.35000000000002</v>
      </c>
      <c r="I753" s="191"/>
      <c r="L753" s="187"/>
      <c r="M753" s="192"/>
      <c r="N753" s="193"/>
      <c r="O753" s="193"/>
      <c r="P753" s="193"/>
      <c r="Q753" s="193"/>
      <c r="R753" s="193"/>
      <c r="S753" s="193"/>
      <c r="T753" s="194"/>
      <c r="AT753" s="188" t="s">
        <v>336</v>
      </c>
      <c r="AU753" s="188" t="s">
        <v>213</v>
      </c>
      <c r="AV753" s="15" t="s">
        <v>198</v>
      </c>
      <c r="AW753" s="15" t="s">
        <v>36</v>
      </c>
      <c r="AX753" s="15" t="s">
        <v>88</v>
      </c>
      <c r="AY753" s="188" t="s">
        <v>199</v>
      </c>
    </row>
    <row r="754" spans="1:65" s="2" customFormat="1" ht="24.15" customHeight="1">
      <c r="A754" s="33"/>
      <c r="B754" s="149"/>
      <c r="C754" s="195" t="s">
        <v>1025</v>
      </c>
      <c r="D754" s="195" t="s">
        <v>416</v>
      </c>
      <c r="E754" s="196" t="s">
        <v>2006</v>
      </c>
      <c r="F754" s="197" t="s">
        <v>2007</v>
      </c>
      <c r="G754" s="198" t="s">
        <v>376</v>
      </c>
      <c r="H754" s="199">
        <v>340.56799999999998</v>
      </c>
      <c r="I754" s="200"/>
      <c r="J754" s="201">
        <f>ROUND(I754*H754,2)</f>
        <v>0</v>
      </c>
      <c r="K754" s="197" t="s">
        <v>333</v>
      </c>
      <c r="L754" s="202"/>
      <c r="M754" s="203" t="s">
        <v>1</v>
      </c>
      <c r="N754" s="204" t="s">
        <v>46</v>
      </c>
      <c r="O754" s="59"/>
      <c r="P754" s="159">
        <f>O754*H754</f>
        <v>0</v>
      </c>
      <c r="Q754" s="159">
        <v>3.2000000000000003E-4</v>
      </c>
      <c r="R754" s="159">
        <f>Q754*H754</f>
        <v>0.10898176</v>
      </c>
      <c r="S754" s="159">
        <v>0</v>
      </c>
      <c r="T754" s="160">
        <f>S754*H754</f>
        <v>0</v>
      </c>
      <c r="U754" s="33"/>
      <c r="V754" s="33"/>
      <c r="W754" s="33"/>
      <c r="X754" s="33"/>
      <c r="Y754" s="33"/>
      <c r="Z754" s="33"/>
      <c r="AA754" s="33"/>
      <c r="AB754" s="33"/>
      <c r="AC754" s="33"/>
      <c r="AD754" s="33"/>
      <c r="AE754" s="33"/>
      <c r="AR754" s="161" t="s">
        <v>237</v>
      </c>
      <c r="AT754" s="161" t="s">
        <v>416</v>
      </c>
      <c r="AU754" s="161" t="s">
        <v>213</v>
      </c>
      <c r="AY754" s="18" t="s">
        <v>199</v>
      </c>
      <c r="BE754" s="162">
        <f>IF(N754="základní",J754,0)</f>
        <v>0</v>
      </c>
      <c r="BF754" s="162">
        <f>IF(N754="snížená",J754,0)</f>
        <v>0</v>
      </c>
      <c r="BG754" s="162">
        <f>IF(N754="zákl. přenesená",J754,0)</f>
        <v>0</v>
      </c>
      <c r="BH754" s="162">
        <f>IF(N754="sníž. přenesená",J754,0)</f>
        <v>0</v>
      </c>
      <c r="BI754" s="162">
        <f>IF(N754="nulová",J754,0)</f>
        <v>0</v>
      </c>
      <c r="BJ754" s="18" t="s">
        <v>88</v>
      </c>
      <c r="BK754" s="162">
        <f>ROUND(I754*H754,2)</f>
        <v>0</v>
      </c>
      <c r="BL754" s="18" t="s">
        <v>198</v>
      </c>
      <c r="BM754" s="161" t="s">
        <v>2008</v>
      </c>
    </row>
    <row r="755" spans="1:65" s="2" customFormat="1" ht="10.199999999999999">
      <c r="A755" s="33"/>
      <c r="B755" s="34"/>
      <c r="C755" s="33"/>
      <c r="D755" s="163" t="s">
        <v>207</v>
      </c>
      <c r="E755" s="33"/>
      <c r="F755" s="164" t="s">
        <v>2007</v>
      </c>
      <c r="G755" s="33"/>
      <c r="H755" s="33"/>
      <c r="I755" s="165"/>
      <c r="J755" s="33"/>
      <c r="K755" s="33"/>
      <c r="L755" s="34"/>
      <c r="M755" s="166"/>
      <c r="N755" s="167"/>
      <c r="O755" s="59"/>
      <c r="P755" s="59"/>
      <c r="Q755" s="59"/>
      <c r="R755" s="59"/>
      <c r="S755" s="59"/>
      <c r="T755" s="60"/>
      <c r="U755" s="33"/>
      <c r="V755" s="33"/>
      <c r="W755" s="33"/>
      <c r="X755" s="33"/>
      <c r="Y755" s="33"/>
      <c r="Z755" s="33"/>
      <c r="AA755" s="33"/>
      <c r="AB755" s="33"/>
      <c r="AC755" s="33"/>
      <c r="AD755" s="33"/>
      <c r="AE755" s="33"/>
      <c r="AT755" s="18" t="s">
        <v>207</v>
      </c>
      <c r="AU755" s="18" t="s">
        <v>213</v>
      </c>
    </row>
    <row r="756" spans="1:65" s="14" customFormat="1" ht="10.199999999999999">
      <c r="B756" s="179"/>
      <c r="D756" s="163" t="s">
        <v>336</v>
      </c>
      <c r="E756" s="180" t="s">
        <v>1</v>
      </c>
      <c r="F756" s="181" t="s">
        <v>2009</v>
      </c>
      <c r="H756" s="182">
        <v>340.56799999999998</v>
      </c>
      <c r="I756" s="183"/>
      <c r="L756" s="179"/>
      <c r="M756" s="184"/>
      <c r="N756" s="185"/>
      <c r="O756" s="185"/>
      <c r="P756" s="185"/>
      <c r="Q756" s="185"/>
      <c r="R756" s="185"/>
      <c r="S756" s="185"/>
      <c r="T756" s="186"/>
      <c r="AT756" s="180" t="s">
        <v>336</v>
      </c>
      <c r="AU756" s="180" t="s">
        <v>213</v>
      </c>
      <c r="AV756" s="14" t="s">
        <v>90</v>
      </c>
      <c r="AW756" s="14" t="s">
        <v>36</v>
      </c>
      <c r="AX756" s="14" t="s">
        <v>81</v>
      </c>
      <c r="AY756" s="180" t="s">
        <v>199</v>
      </c>
    </row>
    <row r="757" spans="1:65" s="15" customFormat="1" ht="10.199999999999999">
      <c r="B757" s="187"/>
      <c r="D757" s="163" t="s">
        <v>336</v>
      </c>
      <c r="E757" s="188" t="s">
        <v>1</v>
      </c>
      <c r="F757" s="189" t="s">
        <v>339</v>
      </c>
      <c r="H757" s="190">
        <v>340.56799999999998</v>
      </c>
      <c r="I757" s="191"/>
      <c r="L757" s="187"/>
      <c r="M757" s="192"/>
      <c r="N757" s="193"/>
      <c r="O757" s="193"/>
      <c r="P757" s="193"/>
      <c r="Q757" s="193"/>
      <c r="R757" s="193"/>
      <c r="S757" s="193"/>
      <c r="T757" s="194"/>
      <c r="AT757" s="188" t="s">
        <v>336</v>
      </c>
      <c r="AU757" s="188" t="s">
        <v>213</v>
      </c>
      <c r="AV757" s="15" t="s">
        <v>198</v>
      </c>
      <c r="AW757" s="15" t="s">
        <v>36</v>
      </c>
      <c r="AX757" s="15" t="s">
        <v>88</v>
      </c>
      <c r="AY757" s="188" t="s">
        <v>199</v>
      </c>
    </row>
    <row r="758" spans="1:65" s="2" customFormat="1" ht="24.15" customHeight="1">
      <c r="A758" s="33"/>
      <c r="B758" s="149"/>
      <c r="C758" s="150" t="s">
        <v>1031</v>
      </c>
      <c r="D758" s="150" t="s">
        <v>202</v>
      </c>
      <c r="E758" s="151" t="s">
        <v>1990</v>
      </c>
      <c r="F758" s="152" t="s">
        <v>1991</v>
      </c>
      <c r="G758" s="153" t="s">
        <v>376</v>
      </c>
      <c r="H758" s="154">
        <v>28.05</v>
      </c>
      <c r="I758" s="155"/>
      <c r="J758" s="156">
        <f>ROUND(I758*H758,2)</f>
        <v>0</v>
      </c>
      <c r="K758" s="152" t="s">
        <v>333</v>
      </c>
      <c r="L758" s="34"/>
      <c r="M758" s="157" t="s">
        <v>1</v>
      </c>
      <c r="N758" s="158" t="s">
        <v>46</v>
      </c>
      <c r="O758" s="59"/>
      <c r="P758" s="159">
        <f>O758*H758</f>
        <v>0</v>
      </c>
      <c r="Q758" s="159">
        <v>3.0000000000000001E-5</v>
      </c>
      <c r="R758" s="159">
        <f>Q758*H758</f>
        <v>8.4150000000000002E-4</v>
      </c>
      <c r="S758" s="159">
        <v>0</v>
      </c>
      <c r="T758" s="160">
        <f>S758*H758</f>
        <v>0</v>
      </c>
      <c r="U758" s="33"/>
      <c r="V758" s="33"/>
      <c r="W758" s="33"/>
      <c r="X758" s="33"/>
      <c r="Y758" s="33"/>
      <c r="Z758" s="33"/>
      <c r="AA758" s="33"/>
      <c r="AB758" s="33"/>
      <c r="AC758" s="33"/>
      <c r="AD758" s="33"/>
      <c r="AE758" s="33"/>
      <c r="AR758" s="161" t="s">
        <v>198</v>
      </c>
      <c r="AT758" s="161" t="s">
        <v>202</v>
      </c>
      <c r="AU758" s="161" t="s">
        <v>213</v>
      </c>
      <c r="AY758" s="18" t="s">
        <v>199</v>
      </c>
      <c r="BE758" s="162">
        <f>IF(N758="základní",J758,0)</f>
        <v>0</v>
      </c>
      <c r="BF758" s="162">
        <f>IF(N758="snížená",J758,0)</f>
        <v>0</v>
      </c>
      <c r="BG758" s="162">
        <f>IF(N758="zákl. přenesená",J758,0)</f>
        <v>0</v>
      </c>
      <c r="BH758" s="162">
        <f>IF(N758="sníž. přenesená",J758,0)</f>
        <v>0</v>
      </c>
      <c r="BI758" s="162">
        <f>IF(N758="nulová",J758,0)</f>
        <v>0</v>
      </c>
      <c r="BJ758" s="18" t="s">
        <v>88</v>
      </c>
      <c r="BK758" s="162">
        <f>ROUND(I758*H758,2)</f>
        <v>0</v>
      </c>
      <c r="BL758" s="18" t="s">
        <v>198</v>
      </c>
      <c r="BM758" s="161" t="s">
        <v>2010</v>
      </c>
    </row>
    <row r="759" spans="1:65" s="2" customFormat="1" ht="19.2">
      <c r="A759" s="33"/>
      <c r="B759" s="34"/>
      <c r="C759" s="33"/>
      <c r="D759" s="163" t="s">
        <v>207</v>
      </c>
      <c r="E759" s="33"/>
      <c r="F759" s="164" t="s">
        <v>1993</v>
      </c>
      <c r="G759" s="33"/>
      <c r="H759" s="33"/>
      <c r="I759" s="165"/>
      <c r="J759" s="33"/>
      <c r="K759" s="33"/>
      <c r="L759" s="34"/>
      <c r="M759" s="166"/>
      <c r="N759" s="167"/>
      <c r="O759" s="59"/>
      <c r="P759" s="59"/>
      <c r="Q759" s="59"/>
      <c r="R759" s="59"/>
      <c r="S759" s="59"/>
      <c r="T759" s="60"/>
      <c r="U759" s="33"/>
      <c r="V759" s="33"/>
      <c r="W759" s="33"/>
      <c r="X759" s="33"/>
      <c r="Y759" s="33"/>
      <c r="Z759" s="33"/>
      <c r="AA759" s="33"/>
      <c r="AB759" s="33"/>
      <c r="AC759" s="33"/>
      <c r="AD759" s="33"/>
      <c r="AE759" s="33"/>
      <c r="AT759" s="18" t="s">
        <v>207</v>
      </c>
      <c r="AU759" s="18" t="s">
        <v>213</v>
      </c>
    </row>
    <row r="760" spans="1:65" s="13" customFormat="1" ht="10.199999999999999">
      <c r="B760" s="172"/>
      <c r="D760" s="163" t="s">
        <v>336</v>
      </c>
      <c r="E760" s="173" t="s">
        <v>1</v>
      </c>
      <c r="F760" s="174" t="s">
        <v>669</v>
      </c>
      <c r="H760" s="173" t="s">
        <v>1</v>
      </c>
      <c r="I760" s="175"/>
      <c r="L760" s="172"/>
      <c r="M760" s="176"/>
      <c r="N760" s="177"/>
      <c r="O760" s="177"/>
      <c r="P760" s="177"/>
      <c r="Q760" s="177"/>
      <c r="R760" s="177"/>
      <c r="S760" s="177"/>
      <c r="T760" s="178"/>
      <c r="AT760" s="173" t="s">
        <v>336</v>
      </c>
      <c r="AU760" s="173" t="s">
        <v>213</v>
      </c>
      <c r="AV760" s="13" t="s">
        <v>88</v>
      </c>
      <c r="AW760" s="13" t="s">
        <v>36</v>
      </c>
      <c r="AX760" s="13" t="s">
        <v>81</v>
      </c>
      <c r="AY760" s="173" t="s">
        <v>199</v>
      </c>
    </row>
    <row r="761" spans="1:65" s="14" customFormat="1" ht="10.199999999999999">
      <c r="B761" s="179"/>
      <c r="D761" s="163" t="s">
        <v>336</v>
      </c>
      <c r="E761" s="180" t="s">
        <v>1</v>
      </c>
      <c r="F761" s="181" t="s">
        <v>2011</v>
      </c>
      <c r="H761" s="182">
        <v>12.2</v>
      </c>
      <c r="I761" s="183"/>
      <c r="L761" s="179"/>
      <c r="M761" s="184"/>
      <c r="N761" s="185"/>
      <c r="O761" s="185"/>
      <c r="P761" s="185"/>
      <c r="Q761" s="185"/>
      <c r="R761" s="185"/>
      <c r="S761" s="185"/>
      <c r="T761" s="186"/>
      <c r="AT761" s="180" t="s">
        <v>336</v>
      </c>
      <c r="AU761" s="180" t="s">
        <v>213</v>
      </c>
      <c r="AV761" s="14" t="s">
        <v>90</v>
      </c>
      <c r="AW761" s="14" t="s">
        <v>36</v>
      </c>
      <c r="AX761" s="14" t="s">
        <v>81</v>
      </c>
      <c r="AY761" s="180" t="s">
        <v>199</v>
      </c>
    </row>
    <row r="762" spans="1:65" s="14" customFormat="1" ht="10.199999999999999">
      <c r="B762" s="179"/>
      <c r="D762" s="163" t="s">
        <v>336</v>
      </c>
      <c r="E762" s="180" t="s">
        <v>1</v>
      </c>
      <c r="F762" s="181" t="s">
        <v>2012</v>
      </c>
      <c r="H762" s="182">
        <v>6.3</v>
      </c>
      <c r="I762" s="183"/>
      <c r="L762" s="179"/>
      <c r="M762" s="184"/>
      <c r="N762" s="185"/>
      <c r="O762" s="185"/>
      <c r="P762" s="185"/>
      <c r="Q762" s="185"/>
      <c r="R762" s="185"/>
      <c r="S762" s="185"/>
      <c r="T762" s="186"/>
      <c r="AT762" s="180" t="s">
        <v>336</v>
      </c>
      <c r="AU762" s="180" t="s">
        <v>213</v>
      </c>
      <c r="AV762" s="14" t="s">
        <v>90</v>
      </c>
      <c r="AW762" s="14" t="s">
        <v>36</v>
      </c>
      <c r="AX762" s="14" t="s">
        <v>81</v>
      </c>
      <c r="AY762" s="180" t="s">
        <v>199</v>
      </c>
    </row>
    <row r="763" spans="1:65" s="14" customFormat="1" ht="10.199999999999999">
      <c r="B763" s="179"/>
      <c r="D763" s="163" t="s">
        <v>336</v>
      </c>
      <c r="E763" s="180" t="s">
        <v>1</v>
      </c>
      <c r="F763" s="181" t="s">
        <v>2013</v>
      </c>
      <c r="H763" s="182">
        <v>9.5500000000000007</v>
      </c>
      <c r="I763" s="183"/>
      <c r="L763" s="179"/>
      <c r="M763" s="184"/>
      <c r="N763" s="185"/>
      <c r="O763" s="185"/>
      <c r="P763" s="185"/>
      <c r="Q763" s="185"/>
      <c r="R763" s="185"/>
      <c r="S763" s="185"/>
      <c r="T763" s="186"/>
      <c r="AT763" s="180" t="s">
        <v>336</v>
      </c>
      <c r="AU763" s="180" t="s">
        <v>213</v>
      </c>
      <c r="AV763" s="14" t="s">
        <v>90</v>
      </c>
      <c r="AW763" s="14" t="s">
        <v>36</v>
      </c>
      <c r="AX763" s="14" t="s">
        <v>81</v>
      </c>
      <c r="AY763" s="180" t="s">
        <v>199</v>
      </c>
    </row>
    <row r="764" spans="1:65" s="15" customFormat="1" ht="10.199999999999999">
      <c r="B764" s="187"/>
      <c r="D764" s="163" t="s">
        <v>336</v>
      </c>
      <c r="E764" s="188" t="s">
        <v>1</v>
      </c>
      <c r="F764" s="189" t="s">
        <v>339</v>
      </c>
      <c r="H764" s="190">
        <v>28.05</v>
      </c>
      <c r="I764" s="191"/>
      <c r="L764" s="187"/>
      <c r="M764" s="192"/>
      <c r="N764" s="193"/>
      <c r="O764" s="193"/>
      <c r="P764" s="193"/>
      <c r="Q764" s="193"/>
      <c r="R764" s="193"/>
      <c r="S764" s="193"/>
      <c r="T764" s="194"/>
      <c r="AT764" s="188" t="s">
        <v>336</v>
      </c>
      <c r="AU764" s="188" t="s">
        <v>213</v>
      </c>
      <c r="AV764" s="15" t="s">
        <v>198</v>
      </c>
      <c r="AW764" s="15" t="s">
        <v>36</v>
      </c>
      <c r="AX764" s="15" t="s">
        <v>88</v>
      </c>
      <c r="AY764" s="188" t="s">
        <v>199</v>
      </c>
    </row>
    <row r="765" spans="1:65" s="2" customFormat="1" ht="24.15" customHeight="1">
      <c r="A765" s="33"/>
      <c r="B765" s="149"/>
      <c r="C765" s="195" t="s">
        <v>1044</v>
      </c>
      <c r="D765" s="195" t="s">
        <v>416</v>
      </c>
      <c r="E765" s="196" t="s">
        <v>2014</v>
      </c>
      <c r="F765" s="197" t="s">
        <v>2015</v>
      </c>
      <c r="G765" s="198" t="s">
        <v>376</v>
      </c>
      <c r="H765" s="199">
        <v>29.452999999999999</v>
      </c>
      <c r="I765" s="200"/>
      <c r="J765" s="201">
        <f>ROUND(I765*H765,2)</f>
        <v>0</v>
      </c>
      <c r="K765" s="197" t="s">
        <v>333</v>
      </c>
      <c r="L765" s="202"/>
      <c r="M765" s="203" t="s">
        <v>1</v>
      </c>
      <c r="N765" s="204" t="s">
        <v>46</v>
      </c>
      <c r="O765" s="59"/>
      <c r="P765" s="159">
        <f>O765*H765</f>
        <v>0</v>
      </c>
      <c r="Q765" s="159">
        <v>6.8000000000000005E-4</v>
      </c>
      <c r="R765" s="159">
        <f>Q765*H765</f>
        <v>2.002804E-2</v>
      </c>
      <c r="S765" s="159">
        <v>0</v>
      </c>
      <c r="T765" s="160">
        <f>S765*H765</f>
        <v>0</v>
      </c>
      <c r="U765" s="33"/>
      <c r="V765" s="33"/>
      <c r="W765" s="33"/>
      <c r="X765" s="33"/>
      <c r="Y765" s="33"/>
      <c r="Z765" s="33"/>
      <c r="AA765" s="33"/>
      <c r="AB765" s="33"/>
      <c r="AC765" s="33"/>
      <c r="AD765" s="33"/>
      <c r="AE765" s="33"/>
      <c r="AR765" s="161" t="s">
        <v>237</v>
      </c>
      <c r="AT765" s="161" t="s">
        <v>416</v>
      </c>
      <c r="AU765" s="161" t="s">
        <v>213</v>
      </c>
      <c r="AY765" s="18" t="s">
        <v>199</v>
      </c>
      <c r="BE765" s="162">
        <f>IF(N765="základní",J765,0)</f>
        <v>0</v>
      </c>
      <c r="BF765" s="162">
        <f>IF(N765="snížená",J765,0)</f>
        <v>0</v>
      </c>
      <c r="BG765" s="162">
        <f>IF(N765="zákl. přenesená",J765,0)</f>
        <v>0</v>
      </c>
      <c r="BH765" s="162">
        <f>IF(N765="sníž. přenesená",J765,0)</f>
        <v>0</v>
      </c>
      <c r="BI765" s="162">
        <f>IF(N765="nulová",J765,0)</f>
        <v>0</v>
      </c>
      <c r="BJ765" s="18" t="s">
        <v>88</v>
      </c>
      <c r="BK765" s="162">
        <f>ROUND(I765*H765,2)</f>
        <v>0</v>
      </c>
      <c r="BL765" s="18" t="s">
        <v>198</v>
      </c>
      <c r="BM765" s="161" t="s">
        <v>2016</v>
      </c>
    </row>
    <row r="766" spans="1:65" s="2" customFormat="1" ht="10.199999999999999">
      <c r="A766" s="33"/>
      <c r="B766" s="34"/>
      <c r="C766" s="33"/>
      <c r="D766" s="163" t="s">
        <v>207</v>
      </c>
      <c r="E766" s="33"/>
      <c r="F766" s="164" t="s">
        <v>2015</v>
      </c>
      <c r="G766" s="33"/>
      <c r="H766" s="33"/>
      <c r="I766" s="165"/>
      <c r="J766" s="33"/>
      <c r="K766" s="33"/>
      <c r="L766" s="34"/>
      <c r="M766" s="166"/>
      <c r="N766" s="167"/>
      <c r="O766" s="59"/>
      <c r="P766" s="59"/>
      <c r="Q766" s="59"/>
      <c r="R766" s="59"/>
      <c r="S766" s="59"/>
      <c r="T766" s="60"/>
      <c r="U766" s="33"/>
      <c r="V766" s="33"/>
      <c r="W766" s="33"/>
      <c r="X766" s="33"/>
      <c r="Y766" s="33"/>
      <c r="Z766" s="33"/>
      <c r="AA766" s="33"/>
      <c r="AB766" s="33"/>
      <c r="AC766" s="33"/>
      <c r="AD766" s="33"/>
      <c r="AE766" s="33"/>
      <c r="AT766" s="18" t="s">
        <v>207</v>
      </c>
      <c r="AU766" s="18" t="s">
        <v>213</v>
      </c>
    </row>
    <row r="767" spans="1:65" s="14" customFormat="1" ht="10.199999999999999">
      <c r="B767" s="179"/>
      <c r="D767" s="163" t="s">
        <v>336</v>
      </c>
      <c r="E767" s="180" t="s">
        <v>1</v>
      </c>
      <c r="F767" s="181" t="s">
        <v>2017</v>
      </c>
      <c r="H767" s="182">
        <v>29.452999999999999</v>
      </c>
      <c r="I767" s="183"/>
      <c r="L767" s="179"/>
      <c r="M767" s="184"/>
      <c r="N767" s="185"/>
      <c r="O767" s="185"/>
      <c r="P767" s="185"/>
      <c r="Q767" s="185"/>
      <c r="R767" s="185"/>
      <c r="S767" s="185"/>
      <c r="T767" s="186"/>
      <c r="AT767" s="180" t="s">
        <v>336</v>
      </c>
      <c r="AU767" s="180" t="s">
        <v>213</v>
      </c>
      <c r="AV767" s="14" t="s">
        <v>90</v>
      </c>
      <c r="AW767" s="14" t="s">
        <v>36</v>
      </c>
      <c r="AX767" s="14" t="s">
        <v>81</v>
      </c>
      <c r="AY767" s="180" t="s">
        <v>199</v>
      </c>
    </row>
    <row r="768" spans="1:65" s="15" customFormat="1" ht="10.199999999999999">
      <c r="B768" s="187"/>
      <c r="D768" s="163" t="s">
        <v>336</v>
      </c>
      <c r="E768" s="188" t="s">
        <v>1</v>
      </c>
      <c r="F768" s="189" t="s">
        <v>339</v>
      </c>
      <c r="H768" s="190">
        <v>29.452999999999999</v>
      </c>
      <c r="I768" s="191"/>
      <c r="L768" s="187"/>
      <c r="M768" s="192"/>
      <c r="N768" s="193"/>
      <c r="O768" s="193"/>
      <c r="P768" s="193"/>
      <c r="Q768" s="193"/>
      <c r="R768" s="193"/>
      <c r="S768" s="193"/>
      <c r="T768" s="194"/>
      <c r="AT768" s="188" t="s">
        <v>336</v>
      </c>
      <c r="AU768" s="188" t="s">
        <v>213</v>
      </c>
      <c r="AV768" s="15" t="s">
        <v>198</v>
      </c>
      <c r="AW768" s="15" t="s">
        <v>36</v>
      </c>
      <c r="AX768" s="15" t="s">
        <v>88</v>
      </c>
      <c r="AY768" s="188" t="s">
        <v>199</v>
      </c>
    </row>
    <row r="769" spans="1:65" s="2" customFormat="1" ht="24.15" customHeight="1">
      <c r="A769" s="33"/>
      <c r="B769" s="149"/>
      <c r="C769" s="150" t="s">
        <v>1051</v>
      </c>
      <c r="D769" s="150" t="s">
        <v>202</v>
      </c>
      <c r="E769" s="151" t="s">
        <v>2018</v>
      </c>
      <c r="F769" s="152" t="s">
        <v>2019</v>
      </c>
      <c r="G769" s="153" t="s">
        <v>332</v>
      </c>
      <c r="H769" s="154">
        <v>930</v>
      </c>
      <c r="I769" s="155"/>
      <c r="J769" s="156">
        <f>ROUND(I769*H769,2)</f>
        <v>0</v>
      </c>
      <c r="K769" s="152" t="s">
        <v>333</v>
      </c>
      <c r="L769" s="34"/>
      <c r="M769" s="157" t="s">
        <v>1</v>
      </c>
      <c r="N769" s="158" t="s">
        <v>46</v>
      </c>
      <c r="O769" s="59"/>
      <c r="P769" s="159">
        <f>O769*H769</f>
        <v>0</v>
      </c>
      <c r="Q769" s="159">
        <v>2.3099999999999999E-2</v>
      </c>
      <c r="R769" s="159">
        <f>Q769*H769</f>
        <v>21.483000000000001</v>
      </c>
      <c r="S769" s="159">
        <v>0</v>
      </c>
      <c r="T769" s="160">
        <f>S769*H769</f>
        <v>0</v>
      </c>
      <c r="U769" s="33"/>
      <c r="V769" s="33"/>
      <c r="W769" s="33"/>
      <c r="X769" s="33"/>
      <c r="Y769" s="33"/>
      <c r="Z769" s="33"/>
      <c r="AA769" s="33"/>
      <c r="AB769" s="33"/>
      <c r="AC769" s="33"/>
      <c r="AD769" s="33"/>
      <c r="AE769" s="33"/>
      <c r="AR769" s="161" t="s">
        <v>198</v>
      </c>
      <c r="AT769" s="161" t="s">
        <v>202</v>
      </c>
      <c r="AU769" s="161" t="s">
        <v>213</v>
      </c>
      <c r="AY769" s="18" t="s">
        <v>199</v>
      </c>
      <c r="BE769" s="162">
        <f>IF(N769="základní",J769,0)</f>
        <v>0</v>
      </c>
      <c r="BF769" s="162">
        <f>IF(N769="snížená",J769,0)</f>
        <v>0</v>
      </c>
      <c r="BG769" s="162">
        <f>IF(N769="zákl. přenesená",J769,0)</f>
        <v>0</v>
      </c>
      <c r="BH769" s="162">
        <f>IF(N769="sníž. přenesená",J769,0)</f>
        <v>0</v>
      </c>
      <c r="BI769" s="162">
        <f>IF(N769="nulová",J769,0)</f>
        <v>0</v>
      </c>
      <c r="BJ769" s="18" t="s">
        <v>88</v>
      </c>
      <c r="BK769" s="162">
        <f>ROUND(I769*H769,2)</f>
        <v>0</v>
      </c>
      <c r="BL769" s="18" t="s">
        <v>198</v>
      </c>
      <c r="BM769" s="161" t="s">
        <v>2020</v>
      </c>
    </row>
    <row r="770" spans="1:65" s="2" customFormat="1" ht="19.2">
      <c r="A770" s="33"/>
      <c r="B770" s="34"/>
      <c r="C770" s="33"/>
      <c r="D770" s="163" t="s">
        <v>207</v>
      </c>
      <c r="E770" s="33"/>
      <c r="F770" s="164" t="s">
        <v>2021</v>
      </c>
      <c r="G770" s="33"/>
      <c r="H770" s="33"/>
      <c r="I770" s="165"/>
      <c r="J770" s="33"/>
      <c r="K770" s="33"/>
      <c r="L770" s="34"/>
      <c r="M770" s="166"/>
      <c r="N770" s="167"/>
      <c r="O770" s="59"/>
      <c r="P770" s="59"/>
      <c r="Q770" s="59"/>
      <c r="R770" s="59"/>
      <c r="S770" s="59"/>
      <c r="T770" s="60"/>
      <c r="U770" s="33"/>
      <c r="V770" s="33"/>
      <c r="W770" s="33"/>
      <c r="X770" s="33"/>
      <c r="Y770" s="33"/>
      <c r="Z770" s="33"/>
      <c r="AA770" s="33"/>
      <c r="AB770" s="33"/>
      <c r="AC770" s="33"/>
      <c r="AD770" s="33"/>
      <c r="AE770" s="33"/>
      <c r="AT770" s="18" t="s">
        <v>207</v>
      </c>
      <c r="AU770" s="18" t="s">
        <v>213</v>
      </c>
    </row>
    <row r="771" spans="1:65" s="13" customFormat="1" ht="10.199999999999999">
      <c r="B771" s="172"/>
      <c r="D771" s="163" t="s">
        <v>336</v>
      </c>
      <c r="E771" s="173" t="s">
        <v>1</v>
      </c>
      <c r="F771" s="174" t="s">
        <v>1791</v>
      </c>
      <c r="H771" s="173" t="s">
        <v>1</v>
      </c>
      <c r="I771" s="175"/>
      <c r="L771" s="172"/>
      <c r="M771" s="176"/>
      <c r="N771" s="177"/>
      <c r="O771" s="177"/>
      <c r="P771" s="177"/>
      <c r="Q771" s="177"/>
      <c r="R771" s="177"/>
      <c r="S771" s="177"/>
      <c r="T771" s="178"/>
      <c r="AT771" s="173" t="s">
        <v>336</v>
      </c>
      <c r="AU771" s="173" t="s">
        <v>213</v>
      </c>
      <c r="AV771" s="13" t="s">
        <v>88</v>
      </c>
      <c r="AW771" s="13" t="s">
        <v>36</v>
      </c>
      <c r="AX771" s="13" t="s">
        <v>81</v>
      </c>
      <c r="AY771" s="173" t="s">
        <v>199</v>
      </c>
    </row>
    <row r="772" spans="1:65" s="14" customFormat="1" ht="10.199999999999999">
      <c r="B772" s="179"/>
      <c r="D772" s="163" t="s">
        <v>336</v>
      </c>
      <c r="E772" s="180" t="s">
        <v>1</v>
      </c>
      <c r="F772" s="181" t="s">
        <v>1792</v>
      </c>
      <c r="H772" s="182">
        <v>618</v>
      </c>
      <c r="I772" s="183"/>
      <c r="L772" s="179"/>
      <c r="M772" s="184"/>
      <c r="N772" s="185"/>
      <c r="O772" s="185"/>
      <c r="P772" s="185"/>
      <c r="Q772" s="185"/>
      <c r="R772" s="185"/>
      <c r="S772" s="185"/>
      <c r="T772" s="186"/>
      <c r="AT772" s="180" t="s">
        <v>336</v>
      </c>
      <c r="AU772" s="180" t="s">
        <v>213</v>
      </c>
      <c r="AV772" s="14" t="s">
        <v>90</v>
      </c>
      <c r="AW772" s="14" t="s">
        <v>36</v>
      </c>
      <c r="AX772" s="14" t="s">
        <v>81</v>
      </c>
      <c r="AY772" s="180" t="s">
        <v>199</v>
      </c>
    </row>
    <row r="773" spans="1:65" s="14" customFormat="1" ht="10.199999999999999">
      <c r="B773" s="179"/>
      <c r="D773" s="163" t="s">
        <v>336</v>
      </c>
      <c r="E773" s="180" t="s">
        <v>1</v>
      </c>
      <c r="F773" s="181" t="s">
        <v>1793</v>
      </c>
      <c r="H773" s="182">
        <v>137</v>
      </c>
      <c r="I773" s="183"/>
      <c r="L773" s="179"/>
      <c r="M773" s="184"/>
      <c r="N773" s="185"/>
      <c r="O773" s="185"/>
      <c r="P773" s="185"/>
      <c r="Q773" s="185"/>
      <c r="R773" s="185"/>
      <c r="S773" s="185"/>
      <c r="T773" s="186"/>
      <c r="AT773" s="180" t="s">
        <v>336</v>
      </c>
      <c r="AU773" s="180" t="s">
        <v>213</v>
      </c>
      <c r="AV773" s="14" t="s">
        <v>90</v>
      </c>
      <c r="AW773" s="14" t="s">
        <v>36</v>
      </c>
      <c r="AX773" s="14" t="s">
        <v>81</v>
      </c>
      <c r="AY773" s="180" t="s">
        <v>199</v>
      </c>
    </row>
    <row r="774" spans="1:65" s="13" customFormat="1" ht="10.199999999999999">
      <c r="B774" s="172"/>
      <c r="D774" s="163" t="s">
        <v>336</v>
      </c>
      <c r="E774" s="173" t="s">
        <v>1</v>
      </c>
      <c r="F774" s="174" t="s">
        <v>1794</v>
      </c>
      <c r="H774" s="173" t="s">
        <v>1</v>
      </c>
      <c r="I774" s="175"/>
      <c r="L774" s="172"/>
      <c r="M774" s="176"/>
      <c r="N774" s="177"/>
      <c r="O774" s="177"/>
      <c r="P774" s="177"/>
      <c r="Q774" s="177"/>
      <c r="R774" s="177"/>
      <c r="S774" s="177"/>
      <c r="T774" s="178"/>
      <c r="AT774" s="173" t="s">
        <v>336</v>
      </c>
      <c r="AU774" s="173" t="s">
        <v>213</v>
      </c>
      <c r="AV774" s="13" t="s">
        <v>88</v>
      </c>
      <c r="AW774" s="13" t="s">
        <v>36</v>
      </c>
      <c r="AX774" s="13" t="s">
        <v>81</v>
      </c>
      <c r="AY774" s="173" t="s">
        <v>199</v>
      </c>
    </row>
    <row r="775" spans="1:65" s="14" customFormat="1" ht="10.199999999999999">
      <c r="B775" s="179"/>
      <c r="D775" s="163" t="s">
        <v>336</v>
      </c>
      <c r="E775" s="180" t="s">
        <v>1</v>
      </c>
      <c r="F775" s="181" t="s">
        <v>1795</v>
      </c>
      <c r="H775" s="182">
        <v>175</v>
      </c>
      <c r="I775" s="183"/>
      <c r="L775" s="179"/>
      <c r="M775" s="184"/>
      <c r="N775" s="185"/>
      <c r="O775" s="185"/>
      <c r="P775" s="185"/>
      <c r="Q775" s="185"/>
      <c r="R775" s="185"/>
      <c r="S775" s="185"/>
      <c r="T775" s="186"/>
      <c r="AT775" s="180" t="s">
        <v>336</v>
      </c>
      <c r="AU775" s="180" t="s">
        <v>213</v>
      </c>
      <c r="AV775" s="14" t="s">
        <v>90</v>
      </c>
      <c r="AW775" s="14" t="s">
        <v>36</v>
      </c>
      <c r="AX775" s="14" t="s">
        <v>81</v>
      </c>
      <c r="AY775" s="180" t="s">
        <v>199</v>
      </c>
    </row>
    <row r="776" spans="1:65" s="15" customFormat="1" ht="10.199999999999999">
      <c r="B776" s="187"/>
      <c r="D776" s="163" t="s">
        <v>336</v>
      </c>
      <c r="E776" s="188" t="s">
        <v>1</v>
      </c>
      <c r="F776" s="189" t="s">
        <v>339</v>
      </c>
      <c r="H776" s="190">
        <v>930</v>
      </c>
      <c r="I776" s="191"/>
      <c r="L776" s="187"/>
      <c r="M776" s="192"/>
      <c r="N776" s="193"/>
      <c r="O776" s="193"/>
      <c r="P776" s="193"/>
      <c r="Q776" s="193"/>
      <c r="R776" s="193"/>
      <c r="S776" s="193"/>
      <c r="T776" s="194"/>
      <c r="AT776" s="188" t="s">
        <v>336</v>
      </c>
      <c r="AU776" s="188" t="s">
        <v>213</v>
      </c>
      <c r="AV776" s="15" t="s">
        <v>198</v>
      </c>
      <c r="AW776" s="15" t="s">
        <v>36</v>
      </c>
      <c r="AX776" s="15" t="s">
        <v>88</v>
      </c>
      <c r="AY776" s="188" t="s">
        <v>199</v>
      </c>
    </row>
    <row r="777" spans="1:65" s="2" customFormat="1" ht="24.15" customHeight="1">
      <c r="A777" s="33"/>
      <c r="B777" s="149"/>
      <c r="C777" s="150" t="s">
        <v>1058</v>
      </c>
      <c r="D777" s="150" t="s">
        <v>202</v>
      </c>
      <c r="E777" s="151" t="s">
        <v>2022</v>
      </c>
      <c r="F777" s="152" t="s">
        <v>2023</v>
      </c>
      <c r="G777" s="153" t="s">
        <v>332</v>
      </c>
      <c r="H777" s="154">
        <v>930</v>
      </c>
      <c r="I777" s="155"/>
      <c r="J777" s="156">
        <f>ROUND(I777*H777,2)</f>
        <v>0</v>
      </c>
      <c r="K777" s="152" t="s">
        <v>333</v>
      </c>
      <c r="L777" s="34"/>
      <c r="M777" s="157" t="s">
        <v>1</v>
      </c>
      <c r="N777" s="158" t="s">
        <v>46</v>
      </c>
      <c r="O777" s="59"/>
      <c r="P777" s="159">
        <f>O777*H777</f>
        <v>0</v>
      </c>
      <c r="Q777" s="159">
        <v>7.9000000000000008E-3</v>
      </c>
      <c r="R777" s="159">
        <f>Q777*H777</f>
        <v>7.3470000000000004</v>
      </c>
      <c r="S777" s="159">
        <v>0</v>
      </c>
      <c r="T777" s="160">
        <f>S777*H777</f>
        <v>0</v>
      </c>
      <c r="U777" s="33"/>
      <c r="V777" s="33"/>
      <c r="W777" s="33"/>
      <c r="X777" s="33"/>
      <c r="Y777" s="33"/>
      <c r="Z777" s="33"/>
      <c r="AA777" s="33"/>
      <c r="AB777" s="33"/>
      <c r="AC777" s="33"/>
      <c r="AD777" s="33"/>
      <c r="AE777" s="33"/>
      <c r="AR777" s="161" t="s">
        <v>198</v>
      </c>
      <c r="AT777" s="161" t="s">
        <v>202</v>
      </c>
      <c r="AU777" s="161" t="s">
        <v>213</v>
      </c>
      <c r="AY777" s="18" t="s">
        <v>199</v>
      </c>
      <c r="BE777" s="162">
        <f>IF(N777="základní",J777,0)</f>
        <v>0</v>
      </c>
      <c r="BF777" s="162">
        <f>IF(N777="snížená",J777,0)</f>
        <v>0</v>
      </c>
      <c r="BG777" s="162">
        <f>IF(N777="zákl. přenesená",J777,0)</f>
        <v>0</v>
      </c>
      <c r="BH777" s="162">
        <f>IF(N777="sníž. přenesená",J777,0)</f>
        <v>0</v>
      </c>
      <c r="BI777" s="162">
        <f>IF(N777="nulová",J777,0)</f>
        <v>0</v>
      </c>
      <c r="BJ777" s="18" t="s">
        <v>88</v>
      </c>
      <c r="BK777" s="162">
        <f>ROUND(I777*H777,2)</f>
        <v>0</v>
      </c>
      <c r="BL777" s="18" t="s">
        <v>198</v>
      </c>
      <c r="BM777" s="161" t="s">
        <v>2024</v>
      </c>
    </row>
    <row r="778" spans="1:65" s="2" customFormat="1" ht="28.8">
      <c r="A778" s="33"/>
      <c r="B778" s="34"/>
      <c r="C778" s="33"/>
      <c r="D778" s="163" t="s">
        <v>207</v>
      </c>
      <c r="E778" s="33"/>
      <c r="F778" s="164" t="s">
        <v>2025</v>
      </c>
      <c r="G778" s="33"/>
      <c r="H778" s="33"/>
      <c r="I778" s="165"/>
      <c r="J778" s="33"/>
      <c r="K778" s="33"/>
      <c r="L778" s="34"/>
      <c r="M778" s="166"/>
      <c r="N778" s="167"/>
      <c r="O778" s="59"/>
      <c r="P778" s="59"/>
      <c r="Q778" s="59"/>
      <c r="R778" s="59"/>
      <c r="S778" s="59"/>
      <c r="T778" s="60"/>
      <c r="U778" s="33"/>
      <c r="V778" s="33"/>
      <c r="W778" s="33"/>
      <c r="X778" s="33"/>
      <c r="Y778" s="33"/>
      <c r="Z778" s="33"/>
      <c r="AA778" s="33"/>
      <c r="AB778" s="33"/>
      <c r="AC778" s="33"/>
      <c r="AD778" s="33"/>
      <c r="AE778" s="33"/>
      <c r="AT778" s="18" t="s">
        <v>207</v>
      </c>
      <c r="AU778" s="18" t="s">
        <v>213</v>
      </c>
    </row>
    <row r="779" spans="1:65" s="2" customFormat="1" ht="24.15" customHeight="1">
      <c r="A779" s="33"/>
      <c r="B779" s="149"/>
      <c r="C779" s="150" t="s">
        <v>1067</v>
      </c>
      <c r="D779" s="150" t="s">
        <v>202</v>
      </c>
      <c r="E779" s="151" t="s">
        <v>2026</v>
      </c>
      <c r="F779" s="152" t="s">
        <v>2027</v>
      </c>
      <c r="G779" s="153" t="s">
        <v>332</v>
      </c>
      <c r="H779" s="154">
        <v>55.02</v>
      </c>
      <c r="I779" s="155"/>
      <c r="J779" s="156">
        <f>ROUND(I779*H779,2)</f>
        <v>0</v>
      </c>
      <c r="K779" s="152" t="s">
        <v>333</v>
      </c>
      <c r="L779" s="34"/>
      <c r="M779" s="157" t="s">
        <v>1</v>
      </c>
      <c r="N779" s="158" t="s">
        <v>46</v>
      </c>
      <c r="O779" s="59"/>
      <c r="P779" s="159">
        <f>O779*H779</f>
        <v>0</v>
      </c>
      <c r="Q779" s="159">
        <v>1.899E-2</v>
      </c>
      <c r="R779" s="159">
        <f>Q779*H779</f>
        <v>1.0448298</v>
      </c>
      <c r="S779" s="159">
        <v>0</v>
      </c>
      <c r="T779" s="160">
        <f>S779*H779</f>
        <v>0</v>
      </c>
      <c r="U779" s="33"/>
      <c r="V779" s="33"/>
      <c r="W779" s="33"/>
      <c r="X779" s="33"/>
      <c r="Y779" s="33"/>
      <c r="Z779" s="33"/>
      <c r="AA779" s="33"/>
      <c r="AB779" s="33"/>
      <c r="AC779" s="33"/>
      <c r="AD779" s="33"/>
      <c r="AE779" s="33"/>
      <c r="AR779" s="161" t="s">
        <v>198</v>
      </c>
      <c r="AT779" s="161" t="s">
        <v>202</v>
      </c>
      <c r="AU779" s="161" t="s">
        <v>213</v>
      </c>
      <c r="AY779" s="18" t="s">
        <v>199</v>
      </c>
      <c r="BE779" s="162">
        <f>IF(N779="základní",J779,0)</f>
        <v>0</v>
      </c>
      <c r="BF779" s="162">
        <f>IF(N779="snížená",J779,0)</f>
        <v>0</v>
      </c>
      <c r="BG779" s="162">
        <f>IF(N779="zákl. přenesená",J779,0)</f>
        <v>0</v>
      </c>
      <c r="BH779" s="162">
        <f>IF(N779="sníž. přenesená",J779,0)</f>
        <v>0</v>
      </c>
      <c r="BI779" s="162">
        <f>IF(N779="nulová",J779,0)</f>
        <v>0</v>
      </c>
      <c r="BJ779" s="18" t="s">
        <v>88</v>
      </c>
      <c r="BK779" s="162">
        <f>ROUND(I779*H779,2)</f>
        <v>0</v>
      </c>
      <c r="BL779" s="18" t="s">
        <v>198</v>
      </c>
      <c r="BM779" s="161" t="s">
        <v>2028</v>
      </c>
    </row>
    <row r="780" spans="1:65" s="2" customFormat="1" ht="28.8">
      <c r="A780" s="33"/>
      <c r="B780" s="34"/>
      <c r="C780" s="33"/>
      <c r="D780" s="163" t="s">
        <v>207</v>
      </c>
      <c r="E780" s="33"/>
      <c r="F780" s="164" t="s">
        <v>2029</v>
      </c>
      <c r="G780" s="33"/>
      <c r="H780" s="33"/>
      <c r="I780" s="165"/>
      <c r="J780" s="33"/>
      <c r="K780" s="33"/>
      <c r="L780" s="34"/>
      <c r="M780" s="166"/>
      <c r="N780" s="167"/>
      <c r="O780" s="59"/>
      <c r="P780" s="59"/>
      <c r="Q780" s="59"/>
      <c r="R780" s="59"/>
      <c r="S780" s="59"/>
      <c r="T780" s="60"/>
      <c r="U780" s="33"/>
      <c r="V780" s="33"/>
      <c r="W780" s="33"/>
      <c r="X780" s="33"/>
      <c r="Y780" s="33"/>
      <c r="Z780" s="33"/>
      <c r="AA780" s="33"/>
      <c r="AB780" s="33"/>
      <c r="AC780" s="33"/>
      <c r="AD780" s="33"/>
      <c r="AE780" s="33"/>
      <c r="AT780" s="18" t="s">
        <v>207</v>
      </c>
      <c r="AU780" s="18" t="s">
        <v>213</v>
      </c>
    </row>
    <row r="781" spans="1:65" s="13" customFormat="1" ht="10.199999999999999">
      <c r="B781" s="172"/>
      <c r="D781" s="163" t="s">
        <v>336</v>
      </c>
      <c r="E781" s="173" t="s">
        <v>1</v>
      </c>
      <c r="F781" s="174" t="s">
        <v>2030</v>
      </c>
      <c r="H781" s="173" t="s">
        <v>1</v>
      </c>
      <c r="I781" s="175"/>
      <c r="L781" s="172"/>
      <c r="M781" s="176"/>
      <c r="N781" s="177"/>
      <c r="O781" s="177"/>
      <c r="P781" s="177"/>
      <c r="Q781" s="177"/>
      <c r="R781" s="177"/>
      <c r="S781" s="177"/>
      <c r="T781" s="178"/>
      <c r="AT781" s="173" t="s">
        <v>336</v>
      </c>
      <c r="AU781" s="173" t="s">
        <v>213</v>
      </c>
      <c r="AV781" s="13" t="s">
        <v>88</v>
      </c>
      <c r="AW781" s="13" t="s">
        <v>36</v>
      </c>
      <c r="AX781" s="13" t="s">
        <v>81</v>
      </c>
      <c r="AY781" s="173" t="s">
        <v>199</v>
      </c>
    </row>
    <row r="782" spans="1:65" s="14" customFormat="1" ht="10.199999999999999">
      <c r="B782" s="179"/>
      <c r="D782" s="163" t="s">
        <v>336</v>
      </c>
      <c r="E782" s="180" t="s">
        <v>1</v>
      </c>
      <c r="F782" s="181" t="s">
        <v>2031</v>
      </c>
      <c r="H782" s="182">
        <v>55.02</v>
      </c>
      <c r="I782" s="183"/>
      <c r="L782" s="179"/>
      <c r="M782" s="184"/>
      <c r="N782" s="185"/>
      <c r="O782" s="185"/>
      <c r="P782" s="185"/>
      <c r="Q782" s="185"/>
      <c r="R782" s="185"/>
      <c r="S782" s="185"/>
      <c r="T782" s="186"/>
      <c r="AT782" s="180" t="s">
        <v>336</v>
      </c>
      <c r="AU782" s="180" t="s">
        <v>213</v>
      </c>
      <c r="AV782" s="14" t="s">
        <v>90</v>
      </c>
      <c r="AW782" s="14" t="s">
        <v>36</v>
      </c>
      <c r="AX782" s="14" t="s">
        <v>81</v>
      </c>
      <c r="AY782" s="180" t="s">
        <v>199</v>
      </c>
    </row>
    <row r="783" spans="1:65" s="15" customFormat="1" ht="10.199999999999999">
      <c r="B783" s="187"/>
      <c r="D783" s="163" t="s">
        <v>336</v>
      </c>
      <c r="E783" s="188" t="s">
        <v>1</v>
      </c>
      <c r="F783" s="189" t="s">
        <v>339</v>
      </c>
      <c r="H783" s="190">
        <v>55.02</v>
      </c>
      <c r="I783" s="191"/>
      <c r="L783" s="187"/>
      <c r="M783" s="192"/>
      <c r="N783" s="193"/>
      <c r="O783" s="193"/>
      <c r="P783" s="193"/>
      <c r="Q783" s="193"/>
      <c r="R783" s="193"/>
      <c r="S783" s="193"/>
      <c r="T783" s="194"/>
      <c r="AT783" s="188" t="s">
        <v>336</v>
      </c>
      <c r="AU783" s="188" t="s">
        <v>213</v>
      </c>
      <c r="AV783" s="15" t="s">
        <v>198</v>
      </c>
      <c r="AW783" s="15" t="s">
        <v>36</v>
      </c>
      <c r="AX783" s="15" t="s">
        <v>88</v>
      </c>
      <c r="AY783" s="188" t="s">
        <v>199</v>
      </c>
    </row>
    <row r="784" spans="1:65" s="2" customFormat="1" ht="24.15" customHeight="1">
      <c r="A784" s="33"/>
      <c r="B784" s="149"/>
      <c r="C784" s="150" t="s">
        <v>1074</v>
      </c>
      <c r="D784" s="150" t="s">
        <v>202</v>
      </c>
      <c r="E784" s="151" t="s">
        <v>2032</v>
      </c>
      <c r="F784" s="152" t="s">
        <v>2033</v>
      </c>
      <c r="G784" s="153" t="s">
        <v>332</v>
      </c>
      <c r="H784" s="154">
        <v>92</v>
      </c>
      <c r="I784" s="155"/>
      <c r="J784" s="156">
        <f>ROUND(I784*H784,2)</f>
        <v>0</v>
      </c>
      <c r="K784" s="152" t="s">
        <v>333</v>
      </c>
      <c r="L784" s="34"/>
      <c r="M784" s="157" t="s">
        <v>1</v>
      </c>
      <c r="N784" s="158" t="s">
        <v>46</v>
      </c>
      <c r="O784" s="59"/>
      <c r="P784" s="159">
        <f>O784*H784</f>
        <v>0</v>
      </c>
      <c r="Q784" s="159">
        <v>6.28E-3</v>
      </c>
      <c r="R784" s="159">
        <f>Q784*H784</f>
        <v>0.57776000000000005</v>
      </c>
      <c r="S784" s="159">
        <v>0</v>
      </c>
      <c r="T784" s="160">
        <f>S784*H784</f>
        <v>0</v>
      </c>
      <c r="U784" s="33"/>
      <c r="V784" s="33"/>
      <c r="W784" s="33"/>
      <c r="X784" s="33"/>
      <c r="Y784" s="33"/>
      <c r="Z784" s="33"/>
      <c r="AA784" s="33"/>
      <c r="AB784" s="33"/>
      <c r="AC784" s="33"/>
      <c r="AD784" s="33"/>
      <c r="AE784" s="33"/>
      <c r="AR784" s="161" t="s">
        <v>198</v>
      </c>
      <c r="AT784" s="161" t="s">
        <v>202</v>
      </c>
      <c r="AU784" s="161" t="s">
        <v>213</v>
      </c>
      <c r="AY784" s="18" t="s">
        <v>199</v>
      </c>
      <c r="BE784" s="162">
        <f>IF(N784="základní",J784,0)</f>
        <v>0</v>
      </c>
      <c r="BF784" s="162">
        <f>IF(N784="snížená",J784,0)</f>
        <v>0</v>
      </c>
      <c r="BG784" s="162">
        <f>IF(N784="zákl. přenesená",J784,0)</f>
        <v>0</v>
      </c>
      <c r="BH784" s="162">
        <f>IF(N784="sníž. přenesená",J784,0)</f>
        <v>0</v>
      </c>
      <c r="BI784" s="162">
        <f>IF(N784="nulová",J784,0)</f>
        <v>0</v>
      </c>
      <c r="BJ784" s="18" t="s">
        <v>88</v>
      </c>
      <c r="BK784" s="162">
        <f>ROUND(I784*H784,2)</f>
        <v>0</v>
      </c>
      <c r="BL784" s="18" t="s">
        <v>198</v>
      </c>
      <c r="BM784" s="161" t="s">
        <v>2034</v>
      </c>
    </row>
    <row r="785" spans="1:65" s="2" customFormat="1" ht="19.2">
      <c r="A785" s="33"/>
      <c r="B785" s="34"/>
      <c r="C785" s="33"/>
      <c r="D785" s="163" t="s">
        <v>207</v>
      </c>
      <c r="E785" s="33"/>
      <c r="F785" s="164" t="s">
        <v>2035</v>
      </c>
      <c r="G785" s="33"/>
      <c r="H785" s="33"/>
      <c r="I785" s="165"/>
      <c r="J785" s="33"/>
      <c r="K785" s="33"/>
      <c r="L785" s="34"/>
      <c r="M785" s="166"/>
      <c r="N785" s="167"/>
      <c r="O785" s="59"/>
      <c r="P785" s="59"/>
      <c r="Q785" s="59"/>
      <c r="R785" s="59"/>
      <c r="S785" s="59"/>
      <c r="T785" s="60"/>
      <c r="U785" s="33"/>
      <c r="V785" s="33"/>
      <c r="W785" s="33"/>
      <c r="X785" s="33"/>
      <c r="Y785" s="33"/>
      <c r="Z785" s="33"/>
      <c r="AA785" s="33"/>
      <c r="AB785" s="33"/>
      <c r="AC785" s="33"/>
      <c r="AD785" s="33"/>
      <c r="AE785" s="33"/>
      <c r="AT785" s="18" t="s">
        <v>207</v>
      </c>
      <c r="AU785" s="18" t="s">
        <v>213</v>
      </c>
    </row>
    <row r="786" spans="1:65" s="13" customFormat="1" ht="10.199999999999999">
      <c r="B786" s="172"/>
      <c r="D786" s="163" t="s">
        <v>336</v>
      </c>
      <c r="E786" s="173" t="s">
        <v>1</v>
      </c>
      <c r="F786" s="174" t="s">
        <v>1804</v>
      </c>
      <c r="H786" s="173" t="s">
        <v>1</v>
      </c>
      <c r="I786" s="175"/>
      <c r="L786" s="172"/>
      <c r="M786" s="176"/>
      <c r="N786" s="177"/>
      <c r="O786" s="177"/>
      <c r="P786" s="177"/>
      <c r="Q786" s="177"/>
      <c r="R786" s="177"/>
      <c r="S786" s="177"/>
      <c r="T786" s="178"/>
      <c r="AT786" s="173" t="s">
        <v>336</v>
      </c>
      <c r="AU786" s="173" t="s">
        <v>213</v>
      </c>
      <c r="AV786" s="13" t="s">
        <v>88</v>
      </c>
      <c r="AW786" s="13" t="s">
        <v>36</v>
      </c>
      <c r="AX786" s="13" t="s">
        <v>81</v>
      </c>
      <c r="AY786" s="173" t="s">
        <v>199</v>
      </c>
    </row>
    <row r="787" spans="1:65" s="14" customFormat="1" ht="10.199999999999999">
      <c r="B787" s="179"/>
      <c r="D787" s="163" t="s">
        <v>336</v>
      </c>
      <c r="E787" s="180" t="s">
        <v>1</v>
      </c>
      <c r="F787" s="181" t="s">
        <v>1197</v>
      </c>
      <c r="H787" s="182">
        <v>92</v>
      </c>
      <c r="I787" s="183"/>
      <c r="L787" s="179"/>
      <c r="M787" s="184"/>
      <c r="N787" s="185"/>
      <c r="O787" s="185"/>
      <c r="P787" s="185"/>
      <c r="Q787" s="185"/>
      <c r="R787" s="185"/>
      <c r="S787" s="185"/>
      <c r="T787" s="186"/>
      <c r="AT787" s="180" t="s">
        <v>336</v>
      </c>
      <c r="AU787" s="180" t="s">
        <v>213</v>
      </c>
      <c r="AV787" s="14" t="s">
        <v>90</v>
      </c>
      <c r="AW787" s="14" t="s">
        <v>36</v>
      </c>
      <c r="AX787" s="14" t="s">
        <v>81</v>
      </c>
      <c r="AY787" s="180" t="s">
        <v>199</v>
      </c>
    </row>
    <row r="788" spans="1:65" s="15" customFormat="1" ht="10.199999999999999">
      <c r="B788" s="187"/>
      <c r="D788" s="163" t="s">
        <v>336</v>
      </c>
      <c r="E788" s="188" t="s">
        <v>1</v>
      </c>
      <c r="F788" s="189" t="s">
        <v>339</v>
      </c>
      <c r="H788" s="190">
        <v>92</v>
      </c>
      <c r="I788" s="191"/>
      <c r="L788" s="187"/>
      <c r="M788" s="192"/>
      <c r="N788" s="193"/>
      <c r="O788" s="193"/>
      <c r="P788" s="193"/>
      <c r="Q788" s="193"/>
      <c r="R788" s="193"/>
      <c r="S788" s="193"/>
      <c r="T788" s="194"/>
      <c r="AT788" s="188" t="s">
        <v>336</v>
      </c>
      <c r="AU788" s="188" t="s">
        <v>213</v>
      </c>
      <c r="AV788" s="15" t="s">
        <v>198</v>
      </c>
      <c r="AW788" s="15" t="s">
        <v>36</v>
      </c>
      <c r="AX788" s="15" t="s">
        <v>88</v>
      </c>
      <c r="AY788" s="188" t="s">
        <v>199</v>
      </c>
    </row>
    <row r="789" spans="1:65" s="2" customFormat="1" ht="24.15" customHeight="1">
      <c r="A789" s="33"/>
      <c r="B789" s="149"/>
      <c r="C789" s="150" t="s">
        <v>1081</v>
      </c>
      <c r="D789" s="150" t="s">
        <v>202</v>
      </c>
      <c r="E789" s="151" t="s">
        <v>2036</v>
      </c>
      <c r="F789" s="152" t="s">
        <v>2037</v>
      </c>
      <c r="G789" s="153" t="s">
        <v>332</v>
      </c>
      <c r="H789" s="154">
        <v>1011.81</v>
      </c>
      <c r="I789" s="155"/>
      <c r="J789" s="156">
        <f>ROUND(I789*H789,2)</f>
        <v>0</v>
      </c>
      <c r="K789" s="152" t="s">
        <v>333</v>
      </c>
      <c r="L789" s="34"/>
      <c r="M789" s="157" t="s">
        <v>1</v>
      </c>
      <c r="N789" s="158" t="s">
        <v>46</v>
      </c>
      <c r="O789" s="59"/>
      <c r="P789" s="159">
        <f>O789*H789</f>
        <v>0</v>
      </c>
      <c r="Q789" s="159">
        <v>4.7800000000000004E-3</v>
      </c>
      <c r="R789" s="159">
        <f>Q789*H789</f>
        <v>4.8364517999999999</v>
      </c>
      <c r="S789" s="159">
        <v>0</v>
      </c>
      <c r="T789" s="160">
        <f>S789*H789</f>
        <v>0</v>
      </c>
      <c r="U789" s="33"/>
      <c r="V789" s="33"/>
      <c r="W789" s="33"/>
      <c r="X789" s="33"/>
      <c r="Y789" s="33"/>
      <c r="Z789" s="33"/>
      <c r="AA789" s="33"/>
      <c r="AB789" s="33"/>
      <c r="AC789" s="33"/>
      <c r="AD789" s="33"/>
      <c r="AE789" s="33"/>
      <c r="AR789" s="161" t="s">
        <v>198</v>
      </c>
      <c r="AT789" s="161" t="s">
        <v>202</v>
      </c>
      <c r="AU789" s="161" t="s">
        <v>213</v>
      </c>
      <c r="AY789" s="18" t="s">
        <v>199</v>
      </c>
      <c r="BE789" s="162">
        <f>IF(N789="základní",J789,0)</f>
        <v>0</v>
      </c>
      <c r="BF789" s="162">
        <f>IF(N789="snížená",J789,0)</f>
        <v>0</v>
      </c>
      <c r="BG789" s="162">
        <f>IF(N789="zákl. přenesená",J789,0)</f>
        <v>0</v>
      </c>
      <c r="BH789" s="162">
        <f>IF(N789="sníž. přenesená",J789,0)</f>
        <v>0</v>
      </c>
      <c r="BI789" s="162">
        <f>IF(N789="nulová",J789,0)</f>
        <v>0</v>
      </c>
      <c r="BJ789" s="18" t="s">
        <v>88</v>
      </c>
      <c r="BK789" s="162">
        <f>ROUND(I789*H789,2)</f>
        <v>0</v>
      </c>
      <c r="BL789" s="18" t="s">
        <v>198</v>
      </c>
      <c r="BM789" s="161" t="s">
        <v>2038</v>
      </c>
    </row>
    <row r="790" spans="1:65" s="2" customFormat="1" ht="38.4">
      <c r="A790" s="33"/>
      <c r="B790" s="34"/>
      <c r="C790" s="33"/>
      <c r="D790" s="163" t="s">
        <v>207</v>
      </c>
      <c r="E790" s="33"/>
      <c r="F790" s="164" t="s">
        <v>2039</v>
      </c>
      <c r="G790" s="33"/>
      <c r="H790" s="33"/>
      <c r="I790" s="165"/>
      <c r="J790" s="33"/>
      <c r="K790" s="33"/>
      <c r="L790" s="34"/>
      <c r="M790" s="166"/>
      <c r="N790" s="167"/>
      <c r="O790" s="59"/>
      <c r="P790" s="59"/>
      <c r="Q790" s="59"/>
      <c r="R790" s="59"/>
      <c r="S790" s="59"/>
      <c r="T790" s="60"/>
      <c r="U790" s="33"/>
      <c r="V790" s="33"/>
      <c r="W790" s="33"/>
      <c r="X790" s="33"/>
      <c r="Y790" s="33"/>
      <c r="Z790" s="33"/>
      <c r="AA790" s="33"/>
      <c r="AB790" s="33"/>
      <c r="AC790" s="33"/>
      <c r="AD790" s="33"/>
      <c r="AE790" s="33"/>
      <c r="AT790" s="18" t="s">
        <v>207</v>
      </c>
      <c r="AU790" s="18" t="s">
        <v>213</v>
      </c>
    </row>
    <row r="791" spans="1:65" s="13" customFormat="1" ht="10.199999999999999">
      <c r="B791" s="172"/>
      <c r="D791" s="163" t="s">
        <v>336</v>
      </c>
      <c r="E791" s="173" t="s">
        <v>1</v>
      </c>
      <c r="F791" s="174" t="s">
        <v>1791</v>
      </c>
      <c r="H791" s="173" t="s">
        <v>1</v>
      </c>
      <c r="I791" s="175"/>
      <c r="L791" s="172"/>
      <c r="M791" s="176"/>
      <c r="N791" s="177"/>
      <c r="O791" s="177"/>
      <c r="P791" s="177"/>
      <c r="Q791" s="177"/>
      <c r="R791" s="177"/>
      <c r="S791" s="177"/>
      <c r="T791" s="178"/>
      <c r="AT791" s="173" t="s">
        <v>336</v>
      </c>
      <c r="AU791" s="173" t="s">
        <v>213</v>
      </c>
      <c r="AV791" s="13" t="s">
        <v>88</v>
      </c>
      <c r="AW791" s="13" t="s">
        <v>36</v>
      </c>
      <c r="AX791" s="13" t="s">
        <v>81</v>
      </c>
      <c r="AY791" s="173" t="s">
        <v>199</v>
      </c>
    </row>
    <row r="792" spans="1:65" s="14" customFormat="1" ht="10.199999999999999">
      <c r="B792" s="179"/>
      <c r="D792" s="163" t="s">
        <v>336</v>
      </c>
      <c r="E792" s="180" t="s">
        <v>1</v>
      </c>
      <c r="F792" s="181" t="s">
        <v>1793</v>
      </c>
      <c r="H792" s="182">
        <v>137</v>
      </c>
      <c r="I792" s="183"/>
      <c r="L792" s="179"/>
      <c r="M792" s="184"/>
      <c r="N792" s="185"/>
      <c r="O792" s="185"/>
      <c r="P792" s="185"/>
      <c r="Q792" s="185"/>
      <c r="R792" s="185"/>
      <c r="S792" s="185"/>
      <c r="T792" s="186"/>
      <c r="AT792" s="180" t="s">
        <v>336</v>
      </c>
      <c r="AU792" s="180" t="s">
        <v>213</v>
      </c>
      <c r="AV792" s="14" t="s">
        <v>90</v>
      </c>
      <c r="AW792" s="14" t="s">
        <v>36</v>
      </c>
      <c r="AX792" s="14" t="s">
        <v>81</v>
      </c>
      <c r="AY792" s="180" t="s">
        <v>199</v>
      </c>
    </row>
    <row r="793" spans="1:65" s="14" customFormat="1" ht="10.199999999999999">
      <c r="B793" s="179"/>
      <c r="D793" s="163" t="s">
        <v>336</v>
      </c>
      <c r="E793" s="180" t="s">
        <v>1</v>
      </c>
      <c r="F793" s="181" t="s">
        <v>1792</v>
      </c>
      <c r="H793" s="182">
        <v>618</v>
      </c>
      <c r="I793" s="183"/>
      <c r="L793" s="179"/>
      <c r="M793" s="184"/>
      <c r="N793" s="185"/>
      <c r="O793" s="185"/>
      <c r="P793" s="185"/>
      <c r="Q793" s="185"/>
      <c r="R793" s="185"/>
      <c r="S793" s="185"/>
      <c r="T793" s="186"/>
      <c r="AT793" s="180" t="s">
        <v>336</v>
      </c>
      <c r="AU793" s="180" t="s">
        <v>213</v>
      </c>
      <c r="AV793" s="14" t="s">
        <v>90</v>
      </c>
      <c r="AW793" s="14" t="s">
        <v>36</v>
      </c>
      <c r="AX793" s="14" t="s">
        <v>81</v>
      </c>
      <c r="AY793" s="180" t="s">
        <v>199</v>
      </c>
    </row>
    <row r="794" spans="1:65" s="13" customFormat="1" ht="10.199999999999999">
      <c r="B794" s="172"/>
      <c r="D794" s="163" t="s">
        <v>336</v>
      </c>
      <c r="E794" s="173" t="s">
        <v>1</v>
      </c>
      <c r="F794" s="174" t="s">
        <v>1794</v>
      </c>
      <c r="H794" s="173" t="s">
        <v>1</v>
      </c>
      <c r="I794" s="175"/>
      <c r="L794" s="172"/>
      <c r="M794" s="176"/>
      <c r="N794" s="177"/>
      <c r="O794" s="177"/>
      <c r="P794" s="177"/>
      <c r="Q794" s="177"/>
      <c r="R794" s="177"/>
      <c r="S794" s="177"/>
      <c r="T794" s="178"/>
      <c r="AT794" s="173" t="s">
        <v>336</v>
      </c>
      <c r="AU794" s="173" t="s">
        <v>213</v>
      </c>
      <c r="AV794" s="13" t="s">
        <v>88</v>
      </c>
      <c r="AW794" s="13" t="s">
        <v>36</v>
      </c>
      <c r="AX794" s="13" t="s">
        <v>81</v>
      </c>
      <c r="AY794" s="173" t="s">
        <v>199</v>
      </c>
    </row>
    <row r="795" spans="1:65" s="14" customFormat="1" ht="10.199999999999999">
      <c r="B795" s="179"/>
      <c r="D795" s="163" t="s">
        <v>336</v>
      </c>
      <c r="E795" s="180" t="s">
        <v>1</v>
      </c>
      <c r="F795" s="181" t="s">
        <v>1795</v>
      </c>
      <c r="H795" s="182">
        <v>175</v>
      </c>
      <c r="I795" s="183"/>
      <c r="L795" s="179"/>
      <c r="M795" s="184"/>
      <c r="N795" s="185"/>
      <c r="O795" s="185"/>
      <c r="P795" s="185"/>
      <c r="Q795" s="185"/>
      <c r="R795" s="185"/>
      <c r="S795" s="185"/>
      <c r="T795" s="186"/>
      <c r="AT795" s="180" t="s">
        <v>336</v>
      </c>
      <c r="AU795" s="180" t="s">
        <v>213</v>
      </c>
      <c r="AV795" s="14" t="s">
        <v>90</v>
      </c>
      <c r="AW795" s="14" t="s">
        <v>36</v>
      </c>
      <c r="AX795" s="14" t="s">
        <v>81</v>
      </c>
      <c r="AY795" s="180" t="s">
        <v>199</v>
      </c>
    </row>
    <row r="796" spans="1:65" s="13" customFormat="1" ht="10.199999999999999">
      <c r="B796" s="172"/>
      <c r="D796" s="163" t="s">
        <v>336</v>
      </c>
      <c r="E796" s="173" t="s">
        <v>1</v>
      </c>
      <c r="F796" s="174" t="s">
        <v>2040</v>
      </c>
      <c r="H796" s="173" t="s">
        <v>1</v>
      </c>
      <c r="I796" s="175"/>
      <c r="L796" s="172"/>
      <c r="M796" s="176"/>
      <c r="N796" s="177"/>
      <c r="O796" s="177"/>
      <c r="P796" s="177"/>
      <c r="Q796" s="177"/>
      <c r="R796" s="177"/>
      <c r="S796" s="177"/>
      <c r="T796" s="178"/>
      <c r="AT796" s="173" t="s">
        <v>336</v>
      </c>
      <c r="AU796" s="173" t="s">
        <v>213</v>
      </c>
      <c r="AV796" s="13" t="s">
        <v>88</v>
      </c>
      <c r="AW796" s="13" t="s">
        <v>36</v>
      </c>
      <c r="AX796" s="13" t="s">
        <v>81</v>
      </c>
      <c r="AY796" s="173" t="s">
        <v>199</v>
      </c>
    </row>
    <row r="797" spans="1:65" s="14" customFormat="1" ht="10.199999999999999">
      <c r="B797" s="179"/>
      <c r="D797" s="163" t="s">
        <v>336</v>
      </c>
      <c r="E797" s="180" t="s">
        <v>1</v>
      </c>
      <c r="F797" s="181" t="s">
        <v>2041</v>
      </c>
      <c r="H797" s="182">
        <v>29.64</v>
      </c>
      <c r="I797" s="183"/>
      <c r="L797" s="179"/>
      <c r="M797" s="184"/>
      <c r="N797" s="185"/>
      <c r="O797" s="185"/>
      <c r="P797" s="185"/>
      <c r="Q797" s="185"/>
      <c r="R797" s="185"/>
      <c r="S797" s="185"/>
      <c r="T797" s="186"/>
      <c r="AT797" s="180" t="s">
        <v>336</v>
      </c>
      <c r="AU797" s="180" t="s">
        <v>213</v>
      </c>
      <c r="AV797" s="14" t="s">
        <v>90</v>
      </c>
      <c r="AW797" s="14" t="s">
        <v>36</v>
      </c>
      <c r="AX797" s="14" t="s">
        <v>81</v>
      </c>
      <c r="AY797" s="180" t="s">
        <v>199</v>
      </c>
    </row>
    <row r="798" spans="1:65" s="13" customFormat="1" ht="10.199999999999999">
      <c r="B798" s="172"/>
      <c r="D798" s="163" t="s">
        <v>336</v>
      </c>
      <c r="E798" s="173" t="s">
        <v>1</v>
      </c>
      <c r="F798" s="174" t="s">
        <v>2042</v>
      </c>
      <c r="H798" s="173" t="s">
        <v>1</v>
      </c>
      <c r="I798" s="175"/>
      <c r="L798" s="172"/>
      <c r="M798" s="176"/>
      <c r="N798" s="177"/>
      <c r="O798" s="177"/>
      <c r="P798" s="177"/>
      <c r="Q798" s="177"/>
      <c r="R798" s="177"/>
      <c r="S798" s="177"/>
      <c r="T798" s="178"/>
      <c r="AT798" s="173" t="s">
        <v>336</v>
      </c>
      <c r="AU798" s="173" t="s">
        <v>213</v>
      </c>
      <c r="AV798" s="13" t="s">
        <v>88</v>
      </c>
      <c r="AW798" s="13" t="s">
        <v>36</v>
      </c>
      <c r="AX798" s="13" t="s">
        <v>81</v>
      </c>
      <c r="AY798" s="173" t="s">
        <v>199</v>
      </c>
    </row>
    <row r="799" spans="1:65" s="14" customFormat="1" ht="10.199999999999999">
      <c r="B799" s="179"/>
      <c r="D799" s="163" t="s">
        <v>336</v>
      </c>
      <c r="E799" s="180" t="s">
        <v>1</v>
      </c>
      <c r="F799" s="181" t="s">
        <v>2043</v>
      </c>
      <c r="H799" s="182">
        <v>52.17</v>
      </c>
      <c r="I799" s="183"/>
      <c r="L799" s="179"/>
      <c r="M799" s="184"/>
      <c r="N799" s="185"/>
      <c r="O799" s="185"/>
      <c r="P799" s="185"/>
      <c r="Q799" s="185"/>
      <c r="R799" s="185"/>
      <c r="S799" s="185"/>
      <c r="T799" s="186"/>
      <c r="AT799" s="180" t="s">
        <v>336</v>
      </c>
      <c r="AU799" s="180" t="s">
        <v>213</v>
      </c>
      <c r="AV799" s="14" t="s">
        <v>90</v>
      </c>
      <c r="AW799" s="14" t="s">
        <v>36</v>
      </c>
      <c r="AX799" s="14" t="s">
        <v>81</v>
      </c>
      <c r="AY799" s="180" t="s">
        <v>199</v>
      </c>
    </row>
    <row r="800" spans="1:65" s="15" customFormat="1" ht="10.199999999999999">
      <c r="B800" s="187"/>
      <c r="D800" s="163" t="s">
        <v>336</v>
      </c>
      <c r="E800" s="188" t="s">
        <v>1</v>
      </c>
      <c r="F800" s="189" t="s">
        <v>339</v>
      </c>
      <c r="H800" s="190">
        <v>1011.81</v>
      </c>
      <c r="I800" s="191"/>
      <c r="L800" s="187"/>
      <c r="M800" s="192"/>
      <c r="N800" s="193"/>
      <c r="O800" s="193"/>
      <c r="P800" s="193"/>
      <c r="Q800" s="193"/>
      <c r="R800" s="193"/>
      <c r="S800" s="193"/>
      <c r="T800" s="194"/>
      <c r="AT800" s="188" t="s">
        <v>336</v>
      </c>
      <c r="AU800" s="188" t="s">
        <v>213</v>
      </c>
      <c r="AV800" s="15" t="s">
        <v>198</v>
      </c>
      <c r="AW800" s="15" t="s">
        <v>36</v>
      </c>
      <c r="AX800" s="15" t="s">
        <v>88</v>
      </c>
      <c r="AY800" s="188" t="s">
        <v>199</v>
      </c>
    </row>
    <row r="801" spans="1:65" s="2" customFormat="1" ht="24.15" customHeight="1">
      <c r="A801" s="33"/>
      <c r="B801" s="149"/>
      <c r="C801" s="150" t="s">
        <v>1089</v>
      </c>
      <c r="D801" s="150" t="s">
        <v>202</v>
      </c>
      <c r="E801" s="151" t="s">
        <v>2044</v>
      </c>
      <c r="F801" s="152" t="s">
        <v>2045</v>
      </c>
      <c r="G801" s="153" t="s">
        <v>332</v>
      </c>
      <c r="H801" s="154">
        <v>17.600000000000001</v>
      </c>
      <c r="I801" s="155"/>
      <c r="J801" s="156">
        <f>ROUND(I801*H801,2)</f>
        <v>0</v>
      </c>
      <c r="K801" s="152" t="s">
        <v>333</v>
      </c>
      <c r="L801" s="34"/>
      <c r="M801" s="157" t="s">
        <v>1</v>
      </c>
      <c r="N801" s="158" t="s">
        <v>46</v>
      </c>
      <c r="O801" s="59"/>
      <c r="P801" s="159">
        <f>O801*H801</f>
        <v>0</v>
      </c>
      <c r="Q801" s="159">
        <v>2.7000000000000001E-3</v>
      </c>
      <c r="R801" s="159">
        <f>Q801*H801</f>
        <v>4.7520000000000007E-2</v>
      </c>
      <c r="S801" s="159">
        <v>0</v>
      </c>
      <c r="T801" s="160">
        <f>S801*H801</f>
        <v>0</v>
      </c>
      <c r="U801" s="33"/>
      <c r="V801" s="33"/>
      <c r="W801" s="33"/>
      <c r="X801" s="33"/>
      <c r="Y801" s="33"/>
      <c r="Z801" s="33"/>
      <c r="AA801" s="33"/>
      <c r="AB801" s="33"/>
      <c r="AC801" s="33"/>
      <c r="AD801" s="33"/>
      <c r="AE801" s="33"/>
      <c r="AR801" s="161" t="s">
        <v>198</v>
      </c>
      <c r="AT801" s="161" t="s">
        <v>202</v>
      </c>
      <c r="AU801" s="161" t="s">
        <v>213</v>
      </c>
      <c r="AY801" s="18" t="s">
        <v>199</v>
      </c>
      <c r="BE801" s="162">
        <f>IF(N801="základní",J801,0)</f>
        <v>0</v>
      </c>
      <c r="BF801" s="162">
        <f>IF(N801="snížená",J801,0)</f>
        <v>0</v>
      </c>
      <c r="BG801" s="162">
        <f>IF(N801="zákl. přenesená",J801,0)</f>
        <v>0</v>
      </c>
      <c r="BH801" s="162">
        <f>IF(N801="sníž. přenesená",J801,0)</f>
        <v>0</v>
      </c>
      <c r="BI801" s="162">
        <f>IF(N801="nulová",J801,0)</f>
        <v>0</v>
      </c>
      <c r="BJ801" s="18" t="s">
        <v>88</v>
      </c>
      <c r="BK801" s="162">
        <f>ROUND(I801*H801,2)</f>
        <v>0</v>
      </c>
      <c r="BL801" s="18" t="s">
        <v>198</v>
      </c>
      <c r="BM801" s="161" t="s">
        <v>2046</v>
      </c>
    </row>
    <row r="802" spans="1:65" s="2" customFormat="1" ht="19.2">
      <c r="A802" s="33"/>
      <c r="B802" s="34"/>
      <c r="C802" s="33"/>
      <c r="D802" s="163" t="s">
        <v>207</v>
      </c>
      <c r="E802" s="33"/>
      <c r="F802" s="164" t="s">
        <v>2047</v>
      </c>
      <c r="G802" s="33"/>
      <c r="H802" s="33"/>
      <c r="I802" s="165"/>
      <c r="J802" s="33"/>
      <c r="K802" s="33"/>
      <c r="L802" s="34"/>
      <c r="M802" s="166"/>
      <c r="N802" s="167"/>
      <c r="O802" s="59"/>
      <c r="P802" s="59"/>
      <c r="Q802" s="59"/>
      <c r="R802" s="59"/>
      <c r="S802" s="59"/>
      <c r="T802" s="60"/>
      <c r="U802" s="33"/>
      <c r="V802" s="33"/>
      <c r="W802" s="33"/>
      <c r="X802" s="33"/>
      <c r="Y802" s="33"/>
      <c r="Z802" s="33"/>
      <c r="AA802" s="33"/>
      <c r="AB802" s="33"/>
      <c r="AC802" s="33"/>
      <c r="AD802" s="33"/>
      <c r="AE802" s="33"/>
      <c r="AT802" s="18" t="s">
        <v>207</v>
      </c>
      <c r="AU802" s="18" t="s">
        <v>213</v>
      </c>
    </row>
    <row r="803" spans="1:65" s="13" customFormat="1" ht="10.199999999999999">
      <c r="B803" s="172"/>
      <c r="D803" s="163" t="s">
        <v>336</v>
      </c>
      <c r="E803" s="173" t="s">
        <v>1</v>
      </c>
      <c r="F803" s="174" t="s">
        <v>2048</v>
      </c>
      <c r="H803" s="173" t="s">
        <v>1</v>
      </c>
      <c r="I803" s="175"/>
      <c r="L803" s="172"/>
      <c r="M803" s="176"/>
      <c r="N803" s="177"/>
      <c r="O803" s="177"/>
      <c r="P803" s="177"/>
      <c r="Q803" s="177"/>
      <c r="R803" s="177"/>
      <c r="S803" s="177"/>
      <c r="T803" s="178"/>
      <c r="AT803" s="173" t="s">
        <v>336</v>
      </c>
      <c r="AU803" s="173" t="s">
        <v>213</v>
      </c>
      <c r="AV803" s="13" t="s">
        <v>88</v>
      </c>
      <c r="AW803" s="13" t="s">
        <v>36</v>
      </c>
      <c r="AX803" s="13" t="s">
        <v>81</v>
      </c>
      <c r="AY803" s="173" t="s">
        <v>199</v>
      </c>
    </row>
    <row r="804" spans="1:65" s="14" customFormat="1" ht="10.199999999999999">
      <c r="B804" s="179"/>
      <c r="D804" s="163" t="s">
        <v>336</v>
      </c>
      <c r="E804" s="180" t="s">
        <v>1</v>
      </c>
      <c r="F804" s="181" t="s">
        <v>2049</v>
      </c>
      <c r="H804" s="182">
        <v>17.600000000000001</v>
      </c>
      <c r="I804" s="183"/>
      <c r="L804" s="179"/>
      <c r="M804" s="184"/>
      <c r="N804" s="185"/>
      <c r="O804" s="185"/>
      <c r="P804" s="185"/>
      <c r="Q804" s="185"/>
      <c r="R804" s="185"/>
      <c r="S804" s="185"/>
      <c r="T804" s="186"/>
      <c r="AT804" s="180" t="s">
        <v>336</v>
      </c>
      <c r="AU804" s="180" t="s">
        <v>213</v>
      </c>
      <c r="AV804" s="14" t="s">
        <v>90</v>
      </c>
      <c r="AW804" s="14" t="s">
        <v>36</v>
      </c>
      <c r="AX804" s="14" t="s">
        <v>81</v>
      </c>
      <c r="AY804" s="180" t="s">
        <v>199</v>
      </c>
    </row>
    <row r="805" spans="1:65" s="15" customFormat="1" ht="10.199999999999999">
      <c r="B805" s="187"/>
      <c r="D805" s="163" t="s">
        <v>336</v>
      </c>
      <c r="E805" s="188" t="s">
        <v>1</v>
      </c>
      <c r="F805" s="189" t="s">
        <v>339</v>
      </c>
      <c r="H805" s="190">
        <v>17.600000000000001</v>
      </c>
      <c r="I805" s="191"/>
      <c r="L805" s="187"/>
      <c r="M805" s="192"/>
      <c r="N805" s="193"/>
      <c r="O805" s="193"/>
      <c r="P805" s="193"/>
      <c r="Q805" s="193"/>
      <c r="R805" s="193"/>
      <c r="S805" s="193"/>
      <c r="T805" s="194"/>
      <c r="AT805" s="188" t="s">
        <v>336</v>
      </c>
      <c r="AU805" s="188" t="s">
        <v>213</v>
      </c>
      <c r="AV805" s="15" t="s">
        <v>198</v>
      </c>
      <c r="AW805" s="15" t="s">
        <v>36</v>
      </c>
      <c r="AX805" s="15" t="s">
        <v>88</v>
      </c>
      <c r="AY805" s="188" t="s">
        <v>199</v>
      </c>
    </row>
    <row r="806" spans="1:65" s="2" customFormat="1" ht="24.15" customHeight="1">
      <c r="A806" s="33"/>
      <c r="B806" s="149"/>
      <c r="C806" s="150" t="s">
        <v>1098</v>
      </c>
      <c r="D806" s="150" t="s">
        <v>202</v>
      </c>
      <c r="E806" s="151" t="s">
        <v>2050</v>
      </c>
      <c r="F806" s="152" t="s">
        <v>2051</v>
      </c>
      <c r="G806" s="153" t="s">
        <v>332</v>
      </c>
      <c r="H806" s="154">
        <v>189.708</v>
      </c>
      <c r="I806" s="155"/>
      <c r="J806" s="156">
        <f>ROUND(I806*H806,2)</f>
        <v>0</v>
      </c>
      <c r="K806" s="152" t="s">
        <v>333</v>
      </c>
      <c r="L806" s="34"/>
      <c r="M806" s="157" t="s">
        <v>1</v>
      </c>
      <c r="N806" s="158" t="s">
        <v>46</v>
      </c>
      <c r="O806" s="59"/>
      <c r="P806" s="159">
        <f>O806*H806</f>
        <v>0</v>
      </c>
      <c r="Q806" s="159">
        <v>0</v>
      </c>
      <c r="R806" s="159">
        <f>Q806*H806</f>
        <v>0</v>
      </c>
      <c r="S806" s="159">
        <v>0</v>
      </c>
      <c r="T806" s="160">
        <f>S806*H806</f>
        <v>0</v>
      </c>
      <c r="U806" s="33"/>
      <c r="V806" s="33"/>
      <c r="W806" s="33"/>
      <c r="X806" s="33"/>
      <c r="Y806" s="33"/>
      <c r="Z806" s="33"/>
      <c r="AA806" s="33"/>
      <c r="AB806" s="33"/>
      <c r="AC806" s="33"/>
      <c r="AD806" s="33"/>
      <c r="AE806" s="33"/>
      <c r="AR806" s="161" t="s">
        <v>198</v>
      </c>
      <c r="AT806" s="161" t="s">
        <v>202</v>
      </c>
      <c r="AU806" s="161" t="s">
        <v>213</v>
      </c>
      <c r="AY806" s="18" t="s">
        <v>199</v>
      </c>
      <c r="BE806" s="162">
        <f>IF(N806="základní",J806,0)</f>
        <v>0</v>
      </c>
      <c r="BF806" s="162">
        <f>IF(N806="snížená",J806,0)</f>
        <v>0</v>
      </c>
      <c r="BG806" s="162">
        <f>IF(N806="zákl. přenesená",J806,0)</f>
        <v>0</v>
      </c>
      <c r="BH806" s="162">
        <f>IF(N806="sníž. přenesená",J806,0)</f>
        <v>0</v>
      </c>
      <c r="BI806" s="162">
        <f>IF(N806="nulová",J806,0)</f>
        <v>0</v>
      </c>
      <c r="BJ806" s="18" t="s">
        <v>88</v>
      </c>
      <c r="BK806" s="162">
        <f>ROUND(I806*H806,2)</f>
        <v>0</v>
      </c>
      <c r="BL806" s="18" t="s">
        <v>198</v>
      </c>
      <c r="BM806" s="161" t="s">
        <v>2052</v>
      </c>
    </row>
    <row r="807" spans="1:65" s="2" customFormat="1" ht="28.8">
      <c r="A807" s="33"/>
      <c r="B807" s="34"/>
      <c r="C807" s="33"/>
      <c r="D807" s="163" t="s">
        <v>207</v>
      </c>
      <c r="E807" s="33"/>
      <c r="F807" s="164" t="s">
        <v>2053</v>
      </c>
      <c r="G807" s="33"/>
      <c r="H807" s="33"/>
      <c r="I807" s="165"/>
      <c r="J807" s="33"/>
      <c r="K807" s="33"/>
      <c r="L807" s="34"/>
      <c r="M807" s="166"/>
      <c r="N807" s="167"/>
      <c r="O807" s="59"/>
      <c r="P807" s="59"/>
      <c r="Q807" s="59"/>
      <c r="R807" s="59"/>
      <c r="S807" s="59"/>
      <c r="T807" s="60"/>
      <c r="U807" s="33"/>
      <c r="V807" s="33"/>
      <c r="W807" s="33"/>
      <c r="X807" s="33"/>
      <c r="Y807" s="33"/>
      <c r="Z807" s="33"/>
      <c r="AA807" s="33"/>
      <c r="AB807" s="33"/>
      <c r="AC807" s="33"/>
      <c r="AD807" s="33"/>
      <c r="AE807" s="33"/>
      <c r="AT807" s="18" t="s">
        <v>207</v>
      </c>
      <c r="AU807" s="18" t="s">
        <v>213</v>
      </c>
    </row>
    <row r="808" spans="1:65" s="2" customFormat="1" ht="16.5" customHeight="1">
      <c r="A808" s="33"/>
      <c r="B808" s="149"/>
      <c r="C808" s="150" t="s">
        <v>1110</v>
      </c>
      <c r="D808" s="150" t="s">
        <v>202</v>
      </c>
      <c r="E808" s="151" t="s">
        <v>2054</v>
      </c>
      <c r="F808" s="152" t="s">
        <v>2055</v>
      </c>
      <c r="G808" s="153" t="s">
        <v>332</v>
      </c>
      <c r="H808" s="154">
        <v>230</v>
      </c>
      <c r="I808" s="155"/>
      <c r="J808" s="156">
        <f>ROUND(I808*H808,2)</f>
        <v>0</v>
      </c>
      <c r="K808" s="152" t="s">
        <v>333</v>
      </c>
      <c r="L808" s="34"/>
      <c r="M808" s="157" t="s">
        <v>1</v>
      </c>
      <c r="N808" s="158" t="s">
        <v>46</v>
      </c>
      <c r="O808" s="59"/>
      <c r="P808" s="159">
        <f>O808*H808</f>
        <v>0</v>
      </c>
      <c r="Q808" s="159">
        <v>0</v>
      </c>
      <c r="R808" s="159">
        <f>Q808*H808</f>
        <v>0</v>
      </c>
      <c r="S808" s="159">
        <v>0</v>
      </c>
      <c r="T808" s="160">
        <f>S808*H808</f>
        <v>0</v>
      </c>
      <c r="U808" s="33"/>
      <c r="V808" s="33"/>
      <c r="W808" s="33"/>
      <c r="X808" s="33"/>
      <c r="Y808" s="33"/>
      <c r="Z808" s="33"/>
      <c r="AA808" s="33"/>
      <c r="AB808" s="33"/>
      <c r="AC808" s="33"/>
      <c r="AD808" s="33"/>
      <c r="AE808" s="33"/>
      <c r="AR808" s="161" t="s">
        <v>198</v>
      </c>
      <c r="AT808" s="161" t="s">
        <v>202</v>
      </c>
      <c r="AU808" s="161" t="s">
        <v>213</v>
      </c>
      <c r="AY808" s="18" t="s">
        <v>199</v>
      </c>
      <c r="BE808" s="162">
        <f>IF(N808="základní",J808,0)</f>
        <v>0</v>
      </c>
      <c r="BF808" s="162">
        <f>IF(N808="snížená",J808,0)</f>
        <v>0</v>
      </c>
      <c r="BG808" s="162">
        <f>IF(N808="zákl. přenesená",J808,0)</f>
        <v>0</v>
      </c>
      <c r="BH808" s="162">
        <f>IF(N808="sníž. přenesená",J808,0)</f>
        <v>0</v>
      </c>
      <c r="BI808" s="162">
        <f>IF(N808="nulová",J808,0)</f>
        <v>0</v>
      </c>
      <c r="BJ808" s="18" t="s">
        <v>88</v>
      </c>
      <c r="BK808" s="162">
        <f>ROUND(I808*H808,2)</f>
        <v>0</v>
      </c>
      <c r="BL808" s="18" t="s">
        <v>198</v>
      </c>
      <c r="BM808" s="161" t="s">
        <v>2056</v>
      </c>
    </row>
    <row r="809" spans="1:65" s="2" customFormat="1" ht="10.199999999999999">
      <c r="A809" s="33"/>
      <c r="B809" s="34"/>
      <c r="C809" s="33"/>
      <c r="D809" s="163" t="s">
        <v>207</v>
      </c>
      <c r="E809" s="33"/>
      <c r="F809" s="164" t="s">
        <v>2057</v>
      </c>
      <c r="G809" s="33"/>
      <c r="H809" s="33"/>
      <c r="I809" s="165"/>
      <c r="J809" s="33"/>
      <c r="K809" s="33"/>
      <c r="L809" s="34"/>
      <c r="M809" s="166"/>
      <c r="N809" s="167"/>
      <c r="O809" s="59"/>
      <c r="P809" s="59"/>
      <c r="Q809" s="59"/>
      <c r="R809" s="59"/>
      <c r="S809" s="59"/>
      <c r="T809" s="60"/>
      <c r="U809" s="33"/>
      <c r="V809" s="33"/>
      <c r="W809" s="33"/>
      <c r="X809" s="33"/>
      <c r="Y809" s="33"/>
      <c r="Z809" s="33"/>
      <c r="AA809" s="33"/>
      <c r="AB809" s="33"/>
      <c r="AC809" s="33"/>
      <c r="AD809" s="33"/>
      <c r="AE809" s="33"/>
      <c r="AT809" s="18" t="s">
        <v>207</v>
      </c>
      <c r="AU809" s="18" t="s">
        <v>213</v>
      </c>
    </row>
    <row r="810" spans="1:65" s="13" customFormat="1" ht="10.199999999999999">
      <c r="B810" s="172"/>
      <c r="D810" s="163" t="s">
        <v>336</v>
      </c>
      <c r="E810" s="173" t="s">
        <v>1</v>
      </c>
      <c r="F810" s="174" t="s">
        <v>1804</v>
      </c>
      <c r="H810" s="173" t="s">
        <v>1</v>
      </c>
      <c r="I810" s="175"/>
      <c r="L810" s="172"/>
      <c r="M810" s="176"/>
      <c r="N810" s="177"/>
      <c r="O810" s="177"/>
      <c r="P810" s="177"/>
      <c r="Q810" s="177"/>
      <c r="R810" s="177"/>
      <c r="S810" s="177"/>
      <c r="T810" s="178"/>
      <c r="AT810" s="173" t="s">
        <v>336</v>
      </c>
      <c r="AU810" s="173" t="s">
        <v>213</v>
      </c>
      <c r="AV810" s="13" t="s">
        <v>88</v>
      </c>
      <c r="AW810" s="13" t="s">
        <v>36</v>
      </c>
      <c r="AX810" s="13" t="s">
        <v>81</v>
      </c>
      <c r="AY810" s="173" t="s">
        <v>199</v>
      </c>
    </row>
    <row r="811" spans="1:65" s="14" customFormat="1" ht="10.199999999999999">
      <c r="B811" s="179"/>
      <c r="D811" s="163" t="s">
        <v>336</v>
      </c>
      <c r="E811" s="180" t="s">
        <v>1</v>
      </c>
      <c r="F811" s="181" t="s">
        <v>1197</v>
      </c>
      <c r="H811" s="182">
        <v>92</v>
      </c>
      <c r="I811" s="183"/>
      <c r="L811" s="179"/>
      <c r="M811" s="184"/>
      <c r="N811" s="185"/>
      <c r="O811" s="185"/>
      <c r="P811" s="185"/>
      <c r="Q811" s="185"/>
      <c r="R811" s="185"/>
      <c r="S811" s="185"/>
      <c r="T811" s="186"/>
      <c r="AT811" s="180" t="s">
        <v>336</v>
      </c>
      <c r="AU811" s="180" t="s">
        <v>213</v>
      </c>
      <c r="AV811" s="14" t="s">
        <v>90</v>
      </c>
      <c r="AW811" s="14" t="s">
        <v>36</v>
      </c>
      <c r="AX811" s="14" t="s">
        <v>81</v>
      </c>
      <c r="AY811" s="180" t="s">
        <v>199</v>
      </c>
    </row>
    <row r="812" spans="1:65" s="13" customFormat="1" ht="10.199999999999999">
      <c r="B812" s="172"/>
      <c r="D812" s="163" t="s">
        <v>336</v>
      </c>
      <c r="E812" s="173" t="s">
        <v>1</v>
      </c>
      <c r="F812" s="174" t="s">
        <v>1520</v>
      </c>
      <c r="H812" s="173" t="s">
        <v>1</v>
      </c>
      <c r="I812" s="175"/>
      <c r="L812" s="172"/>
      <c r="M812" s="176"/>
      <c r="N812" s="177"/>
      <c r="O812" s="177"/>
      <c r="P812" s="177"/>
      <c r="Q812" s="177"/>
      <c r="R812" s="177"/>
      <c r="S812" s="177"/>
      <c r="T812" s="178"/>
      <c r="AT812" s="173" t="s">
        <v>336</v>
      </c>
      <c r="AU812" s="173" t="s">
        <v>213</v>
      </c>
      <c r="AV812" s="13" t="s">
        <v>88</v>
      </c>
      <c r="AW812" s="13" t="s">
        <v>36</v>
      </c>
      <c r="AX812" s="13" t="s">
        <v>81</v>
      </c>
      <c r="AY812" s="173" t="s">
        <v>199</v>
      </c>
    </row>
    <row r="813" spans="1:65" s="14" customFormat="1" ht="10.199999999999999">
      <c r="B813" s="179"/>
      <c r="D813" s="163" t="s">
        <v>336</v>
      </c>
      <c r="E813" s="180" t="s">
        <v>1</v>
      </c>
      <c r="F813" s="181" t="s">
        <v>695</v>
      </c>
      <c r="H813" s="182">
        <v>138</v>
      </c>
      <c r="I813" s="183"/>
      <c r="L813" s="179"/>
      <c r="M813" s="184"/>
      <c r="N813" s="185"/>
      <c r="O813" s="185"/>
      <c r="P813" s="185"/>
      <c r="Q813" s="185"/>
      <c r="R813" s="185"/>
      <c r="S813" s="185"/>
      <c r="T813" s="186"/>
      <c r="AT813" s="180" t="s">
        <v>336</v>
      </c>
      <c r="AU813" s="180" t="s">
        <v>213</v>
      </c>
      <c r="AV813" s="14" t="s">
        <v>90</v>
      </c>
      <c r="AW813" s="14" t="s">
        <v>36</v>
      </c>
      <c r="AX813" s="14" t="s">
        <v>81</v>
      </c>
      <c r="AY813" s="180" t="s">
        <v>199</v>
      </c>
    </row>
    <row r="814" spans="1:65" s="15" customFormat="1" ht="10.199999999999999">
      <c r="B814" s="187"/>
      <c r="D814" s="163" t="s">
        <v>336</v>
      </c>
      <c r="E814" s="188" t="s">
        <v>1</v>
      </c>
      <c r="F814" s="189" t="s">
        <v>339</v>
      </c>
      <c r="H814" s="190">
        <v>230</v>
      </c>
      <c r="I814" s="191"/>
      <c r="L814" s="187"/>
      <c r="M814" s="192"/>
      <c r="N814" s="193"/>
      <c r="O814" s="193"/>
      <c r="P814" s="193"/>
      <c r="Q814" s="193"/>
      <c r="R814" s="193"/>
      <c r="S814" s="193"/>
      <c r="T814" s="194"/>
      <c r="AT814" s="188" t="s">
        <v>336</v>
      </c>
      <c r="AU814" s="188" t="s">
        <v>213</v>
      </c>
      <c r="AV814" s="15" t="s">
        <v>198</v>
      </c>
      <c r="AW814" s="15" t="s">
        <v>36</v>
      </c>
      <c r="AX814" s="15" t="s">
        <v>88</v>
      </c>
      <c r="AY814" s="188" t="s">
        <v>199</v>
      </c>
    </row>
    <row r="815" spans="1:65" s="12" customFormat="1" ht="20.85" customHeight="1">
      <c r="B815" s="136"/>
      <c r="D815" s="137" t="s">
        <v>80</v>
      </c>
      <c r="E815" s="147" t="s">
        <v>962</v>
      </c>
      <c r="F815" s="147" t="s">
        <v>2058</v>
      </c>
      <c r="I815" s="139"/>
      <c r="J815" s="148">
        <f>BK815</f>
        <v>0</v>
      </c>
      <c r="L815" s="136"/>
      <c r="M815" s="141"/>
      <c r="N815" s="142"/>
      <c r="O815" s="142"/>
      <c r="P815" s="143">
        <f>SUM(P816:P968)</f>
        <v>0</v>
      </c>
      <c r="Q815" s="142"/>
      <c r="R815" s="143">
        <f>SUM(R816:R968)</f>
        <v>46.395127060000014</v>
      </c>
      <c r="S815" s="142"/>
      <c r="T815" s="144">
        <f>SUM(T816:T968)</f>
        <v>0</v>
      </c>
      <c r="AR815" s="137" t="s">
        <v>88</v>
      </c>
      <c r="AT815" s="145" t="s">
        <v>80</v>
      </c>
      <c r="AU815" s="145" t="s">
        <v>90</v>
      </c>
      <c r="AY815" s="137" t="s">
        <v>199</v>
      </c>
      <c r="BK815" s="146">
        <f>SUM(BK816:BK968)</f>
        <v>0</v>
      </c>
    </row>
    <row r="816" spans="1:65" s="2" customFormat="1" ht="24.15" customHeight="1">
      <c r="A816" s="33"/>
      <c r="B816" s="149"/>
      <c r="C816" s="150" t="s">
        <v>1129</v>
      </c>
      <c r="D816" s="150" t="s">
        <v>202</v>
      </c>
      <c r="E816" s="151" t="s">
        <v>2059</v>
      </c>
      <c r="F816" s="152" t="s">
        <v>2060</v>
      </c>
      <c r="G816" s="153" t="s">
        <v>383</v>
      </c>
      <c r="H816" s="154">
        <v>9.6000000000000002E-2</v>
      </c>
      <c r="I816" s="155"/>
      <c r="J816" s="156">
        <f>ROUND(I816*H816,2)</f>
        <v>0</v>
      </c>
      <c r="K816" s="152" t="s">
        <v>333</v>
      </c>
      <c r="L816" s="34"/>
      <c r="M816" s="157" t="s">
        <v>1</v>
      </c>
      <c r="N816" s="158" t="s">
        <v>46</v>
      </c>
      <c r="O816" s="59"/>
      <c r="P816" s="159">
        <f>O816*H816</f>
        <v>0</v>
      </c>
      <c r="Q816" s="159">
        <v>2.45329</v>
      </c>
      <c r="R816" s="159">
        <f>Q816*H816</f>
        <v>0.23551584</v>
      </c>
      <c r="S816" s="159">
        <v>0</v>
      </c>
      <c r="T816" s="160">
        <f>S816*H816</f>
        <v>0</v>
      </c>
      <c r="U816" s="33"/>
      <c r="V816" s="33"/>
      <c r="W816" s="33"/>
      <c r="X816" s="33"/>
      <c r="Y816" s="33"/>
      <c r="Z816" s="33"/>
      <c r="AA816" s="33"/>
      <c r="AB816" s="33"/>
      <c r="AC816" s="33"/>
      <c r="AD816" s="33"/>
      <c r="AE816" s="33"/>
      <c r="AR816" s="161" t="s">
        <v>198</v>
      </c>
      <c r="AT816" s="161" t="s">
        <v>202</v>
      </c>
      <c r="AU816" s="161" t="s">
        <v>213</v>
      </c>
      <c r="AY816" s="18" t="s">
        <v>199</v>
      </c>
      <c r="BE816" s="162">
        <f>IF(N816="základní",J816,0)</f>
        <v>0</v>
      </c>
      <c r="BF816" s="162">
        <f>IF(N816="snížená",J816,0)</f>
        <v>0</v>
      </c>
      <c r="BG816" s="162">
        <f>IF(N816="zákl. přenesená",J816,0)</f>
        <v>0</v>
      </c>
      <c r="BH816" s="162">
        <f>IF(N816="sníž. přenesená",J816,0)</f>
        <v>0</v>
      </c>
      <c r="BI816" s="162">
        <f>IF(N816="nulová",J816,0)</f>
        <v>0</v>
      </c>
      <c r="BJ816" s="18" t="s">
        <v>88</v>
      </c>
      <c r="BK816" s="162">
        <f>ROUND(I816*H816,2)</f>
        <v>0</v>
      </c>
      <c r="BL816" s="18" t="s">
        <v>198</v>
      </c>
      <c r="BM816" s="161" t="s">
        <v>2061</v>
      </c>
    </row>
    <row r="817" spans="1:65" s="2" customFormat="1" ht="19.2">
      <c r="A817" s="33"/>
      <c r="B817" s="34"/>
      <c r="C817" s="33"/>
      <c r="D817" s="163" t="s">
        <v>207</v>
      </c>
      <c r="E817" s="33"/>
      <c r="F817" s="164" t="s">
        <v>2062</v>
      </c>
      <c r="G817" s="33"/>
      <c r="H817" s="33"/>
      <c r="I817" s="165"/>
      <c r="J817" s="33"/>
      <c r="K817" s="33"/>
      <c r="L817" s="34"/>
      <c r="M817" s="166"/>
      <c r="N817" s="167"/>
      <c r="O817" s="59"/>
      <c r="P817" s="59"/>
      <c r="Q817" s="59"/>
      <c r="R817" s="59"/>
      <c r="S817" s="59"/>
      <c r="T817" s="60"/>
      <c r="U817" s="33"/>
      <c r="V817" s="33"/>
      <c r="W817" s="33"/>
      <c r="X817" s="33"/>
      <c r="Y817" s="33"/>
      <c r="Z817" s="33"/>
      <c r="AA817" s="33"/>
      <c r="AB817" s="33"/>
      <c r="AC817" s="33"/>
      <c r="AD817" s="33"/>
      <c r="AE817" s="33"/>
      <c r="AT817" s="18" t="s">
        <v>207</v>
      </c>
      <c r="AU817" s="18" t="s">
        <v>213</v>
      </c>
    </row>
    <row r="818" spans="1:65" s="13" customFormat="1" ht="10.199999999999999">
      <c r="B818" s="172"/>
      <c r="D818" s="163" t="s">
        <v>336</v>
      </c>
      <c r="E818" s="173" t="s">
        <v>1</v>
      </c>
      <c r="F818" s="174" t="s">
        <v>2063</v>
      </c>
      <c r="H818" s="173" t="s">
        <v>1</v>
      </c>
      <c r="I818" s="175"/>
      <c r="L818" s="172"/>
      <c r="M818" s="176"/>
      <c r="N818" s="177"/>
      <c r="O818" s="177"/>
      <c r="P818" s="177"/>
      <c r="Q818" s="177"/>
      <c r="R818" s="177"/>
      <c r="S818" s="177"/>
      <c r="T818" s="178"/>
      <c r="AT818" s="173" t="s">
        <v>336</v>
      </c>
      <c r="AU818" s="173" t="s">
        <v>213</v>
      </c>
      <c r="AV818" s="13" t="s">
        <v>88</v>
      </c>
      <c r="AW818" s="13" t="s">
        <v>36</v>
      </c>
      <c r="AX818" s="13" t="s">
        <v>81</v>
      </c>
      <c r="AY818" s="173" t="s">
        <v>199</v>
      </c>
    </row>
    <row r="819" spans="1:65" s="14" customFormat="1" ht="10.199999999999999">
      <c r="B819" s="179"/>
      <c r="D819" s="163" t="s">
        <v>336</v>
      </c>
      <c r="E819" s="180" t="s">
        <v>1</v>
      </c>
      <c r="F819" s="181" t="s">
        <v>2064</v>
      </c>
      <c r="H819" s="182">
        <v>9.6000000000000002E-2</v>
      </c>
      <c r="I819" s="183"/>
      <c r="L819" s="179"/>
      <c r="M819" s="184"/>
      <c r="N819" s="185"/>
      <c r="O819" s="185"/>
      <c r="P819" s="185"/>
      <c r="Q819" s="185"/>
      <c r="R819" s="185"/>
      <c r="S819" s="185"/>
      <c r="T819" s="186"/>
      <c r="AT819" s="180" t="s">
        <v>336</v>
      </c>
      <c r="AU819" s="180" t="s">
        <v>213</v>
      </c>
      <c r="AV819" s="14" t="s">
        <v>90</v>
      </c>
      <c r="AW819" s="14" t="s">
        <v>36</v>
      </c>
      <c r="AX819" s="14" t="s">
        <v>81</v>
      </c>
      <c r="AY819" s="180" t="s">
        <v>199</v>
      </c>
    </row>
    <row r="820" spans="1:65" s="15" customFormat="1" ht="10.199999999999999">
      <c r="B820" s="187"/>
      <c r="D820" s="163" t="s">
        <v>336</v>
      </c>
      <c r="E820" s="188" t="s">
        <v>1</v>
      </c>
      <c r="F820" s="189" t="s">
        <v>339</v>
      </c>
      <c r="H820" s="190">
        <v>9.6000000000000002E-2</v>
      </c>
      <c r="I820" s="191"/>
      <c r="L820" s="187"/>
      <c r="M820" s="192"/>
      <c r="N820" s="193"/>
      <c r="O820" s="193"/>
      <c r="P820" s="193"/>
      <c r="Q820" s="193"/>
      <c r="R820" s="193"/>
      <c r="S820" s="193"/>
      <c r="T820" s="194"/>
      <c r="AT820" s="188" t="s">
        <v>336</v>
      </c>
      <c r="AU820" s="188" t="s">
        <v>213</v>
      </c>
      <c r="AV820" s="15" t="s">
        <v>198</v>
      </c>
      <c r="AW820" s="15" t="s">
        <v>36</v>
      </c>
      <c r="AX820" s="15" t="s">
        <v>88</v>
      </c>
      <c r="AY820" s="188" t="s">
        <v>199</v>
      </c>
    </row>
    <row r="821" spans="1:65" s="2" customFormat="1" ht="24.15" customHeight="1">
      <c r="A821" s="33"/>
      <c r="B821" s="149"/>
      <c r="C821" s="150" t="s">
        <v>1143</v>
      </c>
      <c r="D821" s="150" t="s">
        <v>202</v>
      </c>
      <c r="E821" s="151" t="s">
        <v>2065</v>
      </c>
      <c r="F821" s="152" t="s">
        <v>2066</v>
      </c>
      <c r="G821" s="153" t="s">
        <v>383</v>
      </c>
      <c r="H821" s="154">
        <v>0.79300000000000004</v>
      </c>
      <c r="I821" s="155"/>
      <c r="J821" s="156">
        <f>ROUND(I821*H821,2)</f>
        <v>0</v>
      </c>
      <c r="K821" s="152" t="s">
        <v>333</v>
      </c>
      <c r="L821" s="34"/>
      <c r="M821" s="157" t="s">
        <v>1</v>
      </c>
      <c r="N821" s="158" t="s">
        <v>46</v>
      </c>
      <c r="O821" s="59"/>
      <c r="P821" s="159">
        <f>O821*H821</f>
        <v>0</v>
      </c>
      <c r="Q821" s="159">
        <v>2.45329</v>
      </c>
      <c r="R821" s="159">
        <f>Q821*H821</f>
        <v>1.94545897</v>
      </c>
      <c r="S821" s="159">
        <v>0</v>
      </c>
      <c r="T821" s="160">
        <f>S821*H821</f>
        <v>0</v>
      </c>
      <c r="U821" s="33"/>
      <c r="V821" s="33"/>
      <c r="W821" s="33"/>
      <c r="X821" s="33"/>
      <c r="Y821" s="33"/>
      <c r="Z821" s="33"/>
      <c r="AA821" s="33"/>
      <c r="AB821" s="33"/>
      <c r="AC821" s="33"/>
      <c r="AD821" s="33"/>
      <c r="AE821" s="33"/>
      <c r="AR821" s="161" t="s">
        <v>198</v>
      </c>
      <c r="AT821" s="161" t="s">
        <v>202</v>
      </c>
      <c r="AU821" s="161" t="s">
        <v>213</v>
      </c>
      <c r="AY821" s="18" t="s">
        <v>199</v>
      </c>
      <c r="BE821" s="162">
        <f>IF(N821="základní",J821,0)</f>
        <v>0</v>
      </c>
      <c r="BF821" s="162">
        <f>IF(N821="snížená",J821,0)</f>
        <v>0</v>
      </c>
      <c r="BG821" s="162">
        <f>IF(N821="zákl. přenesená",J821,0)</f>
        <v>0</v>
      </c>
      <c r="BH821" s="162">
        <f>IF(N821="sníž. přenesená",J821,0)</f>
        <v>0</v>
      </c>
      <c r="BI821" s="162">
        <f>IF(N821="nulová",J821,0)</f>
        <v>0</v>
      </c>
      <c r="BJ821" s="18" t="s">
        <v>88</v>
      </c>
      <c r="BK821" s="162">
        <f>ROUND(I821*H821,2)</f>
        <v>0</v>
      </c>
      <c r="BL821" s="18" t="s">
        <v>198</v>
      </c>
      <c r="BM821" s="161" t="s">
        <v>2067</v>
      </c>
    </row>
    <row r="822" spans="1:65" s="2" customFormat="1" ht="19.2">
      <c r="A822" s="33"/>
      <c r="B822" s="34"/>
      <c r="C822" s="33"/>
      <c r="D822" s="163" t="s">
        <v>207</v>
      </c>
      <c r="E822" s="33"/>
      <c r="F822" s="164" t="s">
        <v>2068</v>
      </c>
      <c r="G822" s="33"/>
      <c r="H822" s="33"/>
      <c r="I822" s="165"/>
      <c r="J822" s="33"/>
      <c r="K822" s="33"/>
      <c r="L822" s="34"/>
      <c r="M822" s="166"/>
      <c r="N822" s="167"/>
      <c r="O822" s="59"/>
      <c r="P822" s="59"/>
      <c r="Q822" s="59"/>
      <c r="R822" s="59"/>
      <c r="S822" s="59"/>
      <c r="T822" s="60"/>
      <c r="U822" s="33"/>
      <c r="V822" s="33"/>
      <c r="W822" s="33"/>
      <c r="X822" s="33"/>
      <c r="Y822" s="33"/>
      <c r="Z822" s="33"/>
      <c r="AA822" s="33"/>
      <c r="AB822" s="33"/>
      <c r="AC822" s="33"/>
      <c r="AD822" s="33"/>
      <c r="AE822" s="33"/>
      <c r="AT822" s="18" t="s">
        <v>207</v>
      </c>
      <c r="AU822" s="18" t="s">
        <v>213</v>
      </c>
    </row>
    <row r="823" spans="1:65" s="13" customFormat="1" ht="10.199999999999999">
      <c r="B823" s="172"/>
      <c r="D823" s="163" t="s">
        <v>336</v>
      </c>
      <c r="E823" s="173" t="s">
        <v>1</v>
      </c>
      <c r="F823" s="174" t="s">
        <v>2069</v>
      </c>
      <c r="H823" s="173" t="s">
        <v>1</v>
      </c>
      <c r="I823" s="175"/>
      <c r="L823" s="172"/>
      <c r="M823" s="176"/>
      <c r="N823" s="177"/>
      <c r="O823" s="177"/>
      <c r="P823" s="177"/>
      <c r="Q823" s="177"/>
      <c r="R823" s="177"/>
      <c r="S823" s="177"/>
      <c r="T823" s="178"/>
      <c r="AT823" s="173" t="s">
        <v>336</v>
      </c>
      <c r="AU823" s="173" t="s">
        <v>213</v>
      </c>
      <c r="AV823" s="13" t="s">
        <v>88</v>
      </c>
      <c r="AW823" s="13" t="s">
        <v>36</v>
      </c>
      <c r="AX823" s="13" t="s">
        <v>81</v>
      </c>
      <c r="AY823" s="173" t="s">
        <v>199</v>
      </c>
    </row>
    <row r="824" spans="1:65" s="14" customFormat="1" ht="10.199999999999999">
      <c r="B824" s="179"/>
      <c r="D824" s="163" t="s">
        <v>336</v>
      </c>
      <c r="E824" s="180" t="s">
        <v>1</v>
      </c>
      <c r="F824" s="181" t="s">
        <v>2070</v>
      </c>
      <c r="H824" s="182">
        <v>0.57199999999999995</v>
      </c>
      <c r="I824" s="183"/>
      <c r="L824" s="179"/>
      <c r="M824" s="184"/>
      <c r="N824" s="185"/>
      <c r="O824" s="185"/>
      <c r="P824" s="185"/>
      <c r="Q824" s="185"/>
      <c r="R824" s="185"/>
      <c r="S824" s="185"/>
      <c r="T824" s="186"/>
      <c r="AT824" s="180" t="s">
        <v>336</v>
      </c>
      <c r="AU824" s="180" t="s">
        <v>213</v>
      </c>
      <c r="AV824" s="14" t="s">
        <v>90</v>
      </c>
      <c r="AW824" s="14" t="s">
        <v>36</v>
      </c>
      <c r="AX824" s="14" t="s">
        <v>81</v>
      </c>
      <c r="AY824" s="180" t="s">
        <v>199</v>
      </c>
    </row>
    <row r="825" spans="1:65" s="13" customFormat="1" ht="10.199999999999999">
      <c r="B825" s="172"/>
      <c r="D825" s="163" t="s">
        <v>336</v>
      </c>
      <c r="E825" s="173" t="s">
        <v>1</v>
      </c>
      <c r="F825" s="174" t="s">
        <v>2071</v>
      </c>
      <c r="H825" s="173" t="s">
        <v>1</v>
      </c>
      <c r="I825" s="175"/>
      <c r="L825" s="172"/>
      <c r="M825" s="176"/>
      <c r="N825" s="177"/>
      <c r="O825" s="177"/>
      <c r="P825" s="177"/>
      <c r="Q825" s="177"/>
      <c r="R825" s="177"/>
      <c r="S825" s="177"/>
      <c r="T825" s="178"/>
      <c r="AT825" s="173" t="s">
        <v>336</v>
      </c>
      <c r="AU825" s="173" t="s">
        <v>213</v>
      </c>
      <c r="AV825" s="13" t="s">
        <v>88</v>
      </c>
      <c r="AW825" s="13" t="s">
        <v>36</v>
      </c>
      <c r="AX825" s="13" t="s">
        <v>81</v>
      </c>
      <c r="AY825" s="173" t="s">
        <v>199</v>
      </c>
    </row>
    <row r="826" spans="1:65" s="14" customFormat="1" ht="10.199999999999999">
      <c r="B826" s="179"/>
      <c r="D826" s="163" t="s">
        <v>336</v>
      </c>
      <c r="E826" s="180" t="s">
        <v>1</v>
      </c>
      <c r="F826" s="181" t="s">
        <v>2072</v>
      </c>
      <c r="H826" s="182">
        <v>0.221</v>
      </c>
      <c r="I826" s="183"/>
      <c r="L826" s="179"/>
      <c r="M826" s="184"/>
      <c r="N826" s="185"/>
      <c r="O826" s="185"/>
      <c r="P826" s="185"/>
      <c r="Q826" s="185"/>
      <c r="R826" s="185"/>
      <c r="S826" s="185"/>
      <c r="T826" s="186"/>
      <c r="AT826" s="180" t="s">
        <v>336</v>
      </c>
      <c r="AU826" s="180" t="s">
        <v>213</v>
      </c>
      <c r="AV826" s="14" t="s">
        <v>90</v>
      </c>
      <c r="AW826" s="14" t="s">
        <v>36</v>
      </c>
      <c r="AX826" s="14" t="s">
        <v>81</v>
      </c>
      <c r="AY826" s="180" t="s">
        <v>199</v>
      </c>
    </row>
    <row r="827" spans="1:65" s="15" customFormat="1" ht="10.199999999999999">
      <c r="B827" s="187"/>
      <c r="D827" s="163" t="s">
        <v>336</v>
      </c>
      <c r="E827" s="188" t="s">
        <v>1</v>
      </c>
      <c r="F827" s="189" t="s">
        <v>339</v>
      </c>
      <c r="H827" s="190">
        <v>0.79300000000000004</v>
      </c>
      <c r="I827" s="191"/>
      <c r="L827" s="187"/>
      <c r="M827" s="192"/>
      <c r="N827" s="193"/>
      <c r="O827" s="193"/>
      <c r="P827" s="193"/>
      <c r="Q827" s="193"/>
      <c r="R827" s="193"/>
      <c r="S827" s="193"/>
      <c r="T827" s="194"/>
      <c r="AT827" s="188" t="s">
        <v>336</v>
      </c>
      <c r="AU827" s="188" t="s">
        <v>213</v>
      </c>
      <c r="AV827" s="15" t="s">
        <v>198</v>
      </c>
      <c r="AW827" s="15" t="s">
        <v>36</v>
      </c>
      <c r="AX827" s="15" t="s">
        <v>88</v>
      </c>
      <c r="AY827" s="188" t="s">
        <v>199</v>
      </c>
    </row>
    <row r="828" spans="1:65" s="2" customFormat="1" ht="24.15" customHeight="1">
      <c r="A828" s="33"/>
      <c r="B828" s="149"/>
      <c r="C828" s="150" t="s">
        <v>1150</v>
      </c>
      <c r="D828" s="150" t="s">
        <v>202</v>
      </c>
      <c r="E828" s="151" t="s">
        <v>2073</v>
      </c>
      <c r="F828" s="152" t="s">
        <v>2074</v>
      </c>
      <c r="G828" s="153" t="s">
        <v>383</v>
      </c>
      <c r="H828" s="154">
        <v>0.79300000000000004</v>
      </c>
      <c r="I828" s="155"/>
      <c r="J828" s="156">
        <f>ROUND(I828*H828,2)</f>
        <v>0</v>
      </c>
      <c r="K828" s="152" t="s">
        <v>333</v>
      </c>
      <c r="L828" s="34"/>
      <c r="M828" s="157" t="s">
        <v>1</v>
      </c>
      <c r="N828" s="158" t="s">
        <v>46</v>
      </c>
      <c r="O828" s="59"/>
      <c r="P828" s="159">
        <f>O828*H828</f>
        <v>0</v>
      </c>
      <c r="Q828" s="159">
        <v>0</v>
      </c>
      <c r="R828" s="159">
        <f>Q828*H828</f>
        <v>0</v>
      </c>
      <c r="S828" s="159">
        <v>0</v>
      </c>
      <c r="T828" s="160">
        <f>S828*H828</f>
        <v>0</v>
      </c>
      <c r="U828" s="33"/>
      <c r="V828" s="33"/>
      <c r="W828" s="33"/>
      <c r="X828" s="33"/>
      <c r="Y828" s="33"/>
      <c r="Z828" s="33"/>
      <c r="AA828" s="33"/>
      <c r="AB828" s="33"/>
      <c r="AC828" s="33"/>
      <c r="AD828" s="33"/>
      <c r="AE828" s="33"/>
      <c r="AR828" s="161" t="s">
        <v>198</v>
      </c>
      <c r="AT828" s="161" t="s">
        <v>202</v>
      </c>
      <c r="AU828" s="161" t="s">
        <v>213</v>
      </c>
      <c r="AY828" s="18" t="s">
        <v>199</v>
      </c>
      <c r="BE828" s="162">
        <f>IF(N828="základní",J828,0)</f>
        <v>0</v>
      </c>
      <c r="BF828" s="162">
        <f>IF(N828="snížená",J828,0)</f>
        <v>0</v>
      </c>
      <c r="BG828" s="162">
        <f>IF(N828="zákl. přenesená",J828,0)</f>
        <v>0</v>
      </c>
      <c r="BH828" s="162">
        <f>IF(N828="sníž. přenesená",J828,0)</f>
        <v>0</v>
      </c>
      <c r="BI828" s="162">
        <f>IF(N828="nulová",J828,0)</f>
        <v>0</v>
      </c>
      <c r="BJ828" s="18" t="s">
        <v>88</v>
      </c>
      <c r="BK828" s="162">
        <f>ROUND(I828*H828,2)</f>
        <v>0</v>
      </c>
      <c r="BL828" s="18" t="s">
        <v>198</v>
      </c>
      <c r="BM828" s="161" t="s">
        <v>2075</v>
      </c>
    </row>
    <row r="829" spans="1:65" s="2" customFormat="1" ht="19.2">
      <c r="A829" s="33"/>
      <c r="B829" s="34"/>
      <c r="C829" s="33"/>
      <c r="D829" s="163" t="s">
        <v>207</v>
      </c>
      <c r="E829" s="33"/>
      <c r="F829" s="164" t="s">
        <v>2076</v>
      </c>
      <c r="G829" s="33"/>
      <c r="H829" s="33"/>
      <c r="I829" s="165"/>
      <c r="J829" s="33"/>
      <c r="K829" s="33"/>
      <c r="L829" s="34"/>
      <c r="M829" s="166"/>
      <c r="N829" s="167"/>
      <c r="O829" s="59"/>
      <c r="P829" s="59"/>
      <c r="Q829" s="59"/>
      <c r="R829" s="59"/>
      <c r="S829" s="59"/>
      <c r="T829" s="60"/>
      <c r="U829" s="33"/>
      <c r="V829" s="33"/>
      <c r="W829" s="33"/>
      <c r="X829" s="33"/>
      <c r="Y829" s="33"/>
      <c r="Z829" s="33"/>
      <c r="AA829" s="33"/>
      <c r="AB829" s="33"/>
      <c r="AC829" s="33"/>
      <c r="AD829" s="33"/>
      <c r="AE829" s="33"/>
      <c r="AT829" s="18" t="s">
        <v>207</v>
      </c>
      <c r="AU829" s="18" t="s">
        <v>213</v>
      </c>
    </row>
    <row r="830" spans="1:65" s="2" customFormat="1" ht="24.15" customHeight="1">
      <c r="A830" s="33"/>
      <c r="B830" s="149"/>
      <c r="C830" s="150" t="s">
        <v>1157</v>
      </c>
      <c r="D830" s="150" t="s">
        <v>202</v>
      </c>
      <c r="E830" s="151" t="s">
        <v>2077</v>
      </c>
      <c r="F830" s="152" t="s">
        <v>2078</v>
      </c>
      <c r="G830" s="153" t="s">
        <v>383</v>
      </c>
      <c r="H830" s="154">
        <v>13.260999999999999</v>
      </c>
      <c r="I830" s="155"/>
      <c r="J830" s="156">
        <f>ROUND(I830*H830,2)</f>
        <v>0</v>
      </c>
      <c r="K830" s="152" t="s">
        <v>333</v>
      </c>
      <c r="L830" s="34"/>
      <c r="M830" s="157" t="s">
        <v>1</v>
      </c>
      <c r="N830" s="158" t="s">
        <v>46</v>
      </c>
      <c r="O830" s="59"/>
      <c r="P830" s="159">
        <f>O830*H830</f>
        <v>0</v>
      </c>
      <c r="Q830" s="159">
        <v>2.45329</v>
      </c>
      <c r="R830" s="159">
        <f>Q830*H830</f>
        <v>32.533078689999996</v>
      </c>
      <c r="S830" s="159">
        <v>0</v>
      </c>
      <c r="T830" s="160">
        <f>S830*H830</f>
        <v>0</v>
      </c>
      <c r="U830" s="33"/>
      <c r="V830" s="33"/>
      <c r="W830" s="33"/>
      <c r="X830" s="33"/>
      <c r="Y830" s="33"/>
      <c r="Z830" s="33"/>
      <c r="AA830" s="33"/>
      <c r="AB830" s="33"/>
      <c r="AC830" s="33"/>
      <c r="AD830" s="33"/>
      <c r="AE830" s="33"/>
      <c r="AR830" s="161" t="s">
        <v>198</v>
      </c>
      <c r="AT830" s="161" t="s">
        <v>202</v>
      </c>
      <c r="AU830" s="161" t="s">
        <v>213</v>
      </c>
      <c r="AY830" s="18" t="s">
        <v>199</v>
      </c>
      <c r="BE830" s="162">
        <f>IF(N830="základní",J830,0)</f>
        <v>0</v>
      </c>
      <c r="BF830" s="162">
        <f>IF(N830="snížená",J830,0)</f>
        <v>0</v>
      </c>
      <c r="BG830" s="162">
        <f>IF(N830="zákl. přenesená",J830,0)</f>
        <v>0</v>
      </c>
      <c r="BH830" s="162">
        <f>IF(N830="sníž. přenesená",J830,0)</f>
        <v>0</v>
      </c>
      <c r="BI830" s="162">
        <f>IF(N830="nulová",J830,0)</f>
        <v>0</v>
      </c>
      <c r="BJ830" s="18" t="s">
        <v>88</v>
      </c>
      <c r="BK830" s="162">
        <f>ROUND(I830*H830,2)</f>
        <v>0</v>
      </c>
      <c r="BL830" s="18" t="s">
        <v>198</v>
      </c>
      <c r="BM830" s="161" t="s">
        <v>2079</v>
      </c>
    </row>
    <row r="831" spans="1:65" s="2" customFormat="1" ht="19.2">
      <c r="A831" s="33"/>
      <c r="B831" s="34"/>
      <c r="C831" s="33"/>
      <c r="D831" s="163" t="s">
        <v>207</v>
      </c>
      <c r="E831" s="33"/>
      <c r="F831" s="164" t="s">
        <v>2080</v>
      </c>
      <c r="G831" s="33"/>
      <c r="H831" s="33"/>
      <c r="I831" s="165"/>
      <c r="J831" s="33"/>
      <c r="K831" s="33"/>
      <c r="L831" s="34"/>
      <c r="M831" s="166"/>
      <c r="N831" s="167"/>
      <c r="O831" s="59"/>
      <c r="P831" s="59"/>
      <c r="Q831" s="59"/>
      <c r="R831" s="59"/>
      <c r="S831" s="59"/>
      <c r="T831" s="60"/>
      <c r="U831" s="33"/>
      <c r="V831" s="33"/>
      <c r="W831" s="33"/>
      <c r="X831" s="33"/>
      <c r="Y831" s="33"/>
      <c r="Z831" s="33"/>
      <c r="AA831" s="33"/>
      <c r="AB831" s="33"/>
      <c r="AC831" s="33"/>
      <c r="AD831" s="33"/>
      <c r="AE831" s="33"/>
      <c r="AT831" s="18" t="s">
        <v>207</v>
      </c>
      <c r="AU831" s="18" t="s">
        <v>213</v>
      </c>
    </row>
    <row r="832" spans="1:65" s="13" customFormat="1" ht="10.199999999999999">
      <c r="B832" s="172"/>
      <c r="D832" s="163" t="s">
        <v>336</v>
      </c>
      <c r="E832" s="173" t="s">
        <v>1</v>
      </c>
      <c r="F832" s="174" t="s">
        <v>1103</v>
      </c>
      <c r="H832" s="173" t="s">
        <v>1</v>
      </c>
      <c r="I832" s="175"/>
      <c r="L832" s="172"/>
      <c r="M832" s="176"/>
      <c r="N832" s="177"/>
      <c r="O832" s="177"/>
      <c r="P832" s="177"/>
      <c r="Q832" s="177"/>
      <c r="R832" s="177"/>
      <c r="S832" s="177"/>
      <c r="T832" s="178"/>
      <c r="AT832" s="173" t="s">
        <v>336</v>
      </c>
      <c r="AU832" s="173" t="s">
        <v>213</v>
      </c>
      <c r="AV832" s="13" t="s">
        <v>88</v>
      </c>
      <c r="AW832" s="13" t="s">
        <v>36</v>
      </c>
      <c r="AX832" s="13" t="s">
        <v>81</v>
      </c>
      <c r="AY832" s="173" t="s">
        <v>199</v>
      </c>
    </row>
    <row r="833" spans="1:65" s="13" customFormat="1" ht="10.199999999999999">
      <c r="B833" s="172"/>
      <c r="D833" s="163" t="s">
        <v>336</v>
      </c>
      <c r="E833" s="173" t="s">
        <v>1</v>
      </c>
      <c r="F833" s="174" t="s">
        <v>579</v>
      </c>
      <c r="H833" s="173" t="s">
        <v>1</v>
      </c>
      <c r="I833" s="175"/>
      <c r="L833" s="172"/>
      <c r="M833" s="176"/>
      <c r="N833" s="177"/>
      <c r="O833" s="177"/>
      <c r="P833" s="177"/>
      <c r="Q833" s="177"/>
      <c r="R833" s="177"/>
      <c r="S833" s="177"/>
      <c r="T833" s="178"/>
      <c r="AT833" s="173" t="s">
        <v>336</v>
      </c>
      <c r="AU833" s="173" t="s">
        <v>213</v>
      </c>
      <c r="AV833" s="13" t="s">
        <v>88</v>
      </c>
      <c r="AW833" s="13" t="s">
        <v>36</v>
      </c>
      <c r="AX833" s="13" t="s">
        <v>81</v>
      </c>
      <c r="AY833" s="173" t="s">
        <v>199</v>
      </c>
    </row>
    <row r="834" spans="1:65" s="14" customFormat="1" ht="10.199999999999999">
      <c r="B834" s="179"/>
      <c r="D834" s="163" t="s">
        <v>336</v>
      </c>
      <c r="E834" s="180" t="s">
        <v>1</v>
      </c>
      <c r="F834" s="181" t="s">
        <v>2081</v>
      </c>
      <c r="H834" s="182">
        <v>3.57</v>
      </c>
      <c r="I834" s="183"/>
      <c r="L834" s="179"/>
      <c r="M834" s="184"/>
      <c r="N834" s="185"/>
      <c r="O834" s="185"/>
      <c r="P834" s="185"/>
      <c r="Q834" s="185"/>
      <c r="R834" s="185"/>
      <c r="S834" s="185"/>
      <c r="T834" s="186"/>
      <c r="AT834" s="180" t="s">
        <v>336</v>
      </c>
      <c r="AU834" s="180" t="s">
        <v>213</v>
      </c>
      <c r="AV834" s="14" t="s">
        <v>90</v>
      </c>
      <c r="AW834" s="14" t="s">
        <v>36</v>
      </c>
      <c r="AX834" s="14" t="s">
        <v>81</v>
      </c>
      <c r="AY834" s="180" t="s">
        <v>199</v>
      </c>
    </row>
    <row r="835" spans="1:65" s="13" customFormat="1" ht="10.199999999999999">
      <c r="B835" s="172"/>
      <c r="D835" s="163" t="s">
        <v>336</v>
      </c>
      <c r="E835" s="173" t="s">
        <v>1</v>
      </c>
      <c r="F835" s="174" t="s">
        <v>581</v>
      </c>
      <c r="H835" s="173" t="s">
        <v>1</v>
      </c>
      <c r="I835" s="175"/>
      <c r="L835" s="172"/>
      <c r="M835" s="176"/>
      <c r="N835" s="177"/>
      <c r="O835" s="177"/>
      <c r="P835" s="177"/>
      <c r="Q835" s="177"/>
      <c r="R835" s="177"/>
      <c r="S835" s="177"/>
      <c r="T835" s="178"/>
      <c r="AT835" s="173" t="s">
        <v>336</v>
      </c>
      <c r="AU835" s="173" t="s">
        <v>213</v>
      </c>
      <c r="AV835" s="13" t="s">
        <v>88</v>
      </c>
      <c r="AW835" s="13" t="s">
        <v>36</v>
      </c>
      <c r="AX835" s="13" t="s">
        <v>81</v>
      </c>
      <c r="AY835" s="173" t="s">
        <v>199</v>
      </c>
    </row>
    <row r="836" spans="1:65" s="14" customFormat="1" ht="10.199999999999999">
      <c r="B836" s="179"/>
      <c r="D836" s="163" t="s">
        <v>336</v>
      </c>
      <c r="E836" s="180" t="s">
        <v>1</v>
      </c>
      <c r="F836" s="181" t="s">
        <v>2081</v>
      </c>
      <c r="H836" s="182">
        <v>3.57</v>
      </c>
      <c r="I836" s="183"/>
      <c r="L836" s="179"/>
      <c r="M836" s="184"/>
      <c r="N836" s="185"/>
      <c r="O836" s="185"/>
      <c r="P836" s="185"/>
      <c r="Q836" s="185"/>
      <c r="R836" s="185"/>
      <c r="S836" s="185"/>
      <c r="T836" s="186"/>
      <c r="AT836" s="180" t="s">
        <v>336</v>
      </c>
      <c r="AU836" s="180" t="s">
        <v>213</v>
      </c>
      <c r="AV836" s="14" t="s">
        <v>90</v>
      </c>
      <c r="AW836" s="14" t="s">
        <v>36</v>
      </c>
      <c r="AX836" s="14" t="s">
        <v>81</v>
      </c>
      <c r="AY836" s="180" t="s">
        <v>199</v>
      </c>
    </row>
    <row r="837" spans="1:65" s="13" customFormat="1" ht="10.199999999999999">
      <c r="B837" s="172"/>
      <c r="D837" s="163" t="s">
        <v>336</v>
      </c>
      <c r="E837" s="173" t="s">
        <v>1</v>
      </c>
      <c r="F837" s="174" t="s">
        <v>476</v>
      </c>
      <c r="H837" s="173" t="s">
        <v>1</v>
      </c>
      <c r="I837" s="175"/>
      <c r="L837" s="172"/>
      <c r="M837" s="176"/>
      <c r="N837" s="177"/>
      <c r="O837" s="177"/>
      <c r="P837" s="177"/>
      <c r="Q837" s="177"/>
      <c r="R837" s="177"/>
      <c r="S837" s="177"/>
      <c r="T837" s="178"/>
      <c r="AT837" s="173" t="s">
        <v>336</v>
      </c>
      <c r="AU837" s="173" t="s">
        <v>213</v>
      </c>
      <c r="AV837" s="13" t="s">
        <v>88</v>
      </c>
      <c r="AW837" s="13" t="s">
        <v>36</v>
      </c>
      <c r="AX837" s="13" t="s">
        <v>81</v>
      </c>
      <c r="AY837" s="173" t="s">
        <v>199</v>
      </c>
    </row>
    <row r="838" spans="1:65" s="14" customFormat="1" ht="10.199999999999999">
      <c r="B838" s="179"/>
      <c r="D838" s="163" t="s">
        <v>336</v>
      </c>
      <c r="E838" s="180" t="s">
        <v>1</v>
      </c>
      <c r="F838" s="181" t="s">
        <v>2082</v>
      </c>
      <c r="H838" s="182">
        <v>1.913</v>
      </c>
      <c r="I838" s="183"/>
      <c r="L838" s="179"/>
      <c r="M838" s="184"/>
      <c r="N838" s="185"/>
      <c r="O838" s="185"/>
      <c r="P838" s="185"/>
      <c r="Q838" s="185"/>
      <c r="R838" s="185"/>
      <c r="S838" s="185"/>
      <c r="T838" s="186"/>
      <c r="AT838" s="180" t="s">
        <v>336</v>
      </c>
      <c r="AU838" s="180" t="s">
        <v>213</v>
      </c>
      <c r="AV838" s="14" t="s">
        <v>90</v>
      </c>
      <c r="AW838" s="14" t="s">
        <v>36</v>
      </c>
      <c r="AX838" s="14" t="s">
        <v>81</v>
      </c>
      <c r="AY838" s="180" t="s">
        <v>199</v>
      </c>
    </row>
    <row r="839" spans="1:65" s="13" customFormat="1" ht="10.199999999999999">
      <c r="B839" s="172"/>
      <c r="D839" s="163" t="s">
        <v>336</v>
      </c>
      <c r="E839" s="173" t="s">
        <v>1</v>
      </c>
      <c r="F839" s="174" t="s">
        <v>583</v>
      </c>
      <c r="H839" s="173" t="s">
        <v>1</v>
      </c>
      <c r="I839" s="175"/>
      <c r="L839" s="172"/>
      <c r="M839" s="176"/>
      <c r="N839" s="177"/>
      <c r="O839" s="177"/>
      <c r="P839" s="177"/>
      <c r="Q839" s="177"/>
      <c r="R839" s="177"/>
      <c r="S839" s="177"/>
      <c r="T839" s="178"/>
      <c r="AT839" s="173" t="s">
        <v>336</v>
      </c>
      <c r="AU839" s="173" t="s">
        <v>213</v>
      </c>
      <c r="AV839" s="13" t="s">
        <v>88</v>
      </c>
      <c r="AW839" s="13" t="s">
        <v>36</v>
      </c>
      <c r="AX839" s="13" t="s">
        <v>81</v>
      </c>
      <c r="AY839" s="173" t="s">
        <v>199</v>
      </c>
    </row>
    <row r="840" spans="1:65" s="14" customFormat="1" ht="10.199999999999999">
      <c r="B840" s="179"/>
      <c r="D840" s="163" t="s">
        <v>336</v>
      </c>
      <c r="E840" s="180" t="s">
        <v>1</v>
      </c>
      <c r="F840" s="181" t="s">
        <v>2083</v>
      </c>
      <c r="H840" s="182">
        <v>4.2080000000000002</v>
      </c>
      <c r="I840" s="183"/>
      <c r="L840" s="179"/>
      <c r="M840" s="184"/>
      <c r="N840" s="185"/>
      <c r="O840" s="185"/>
      <c r="P840" s="185"/>
      <c r="Q840" s="185"/>
      <c r="R840" s="185"/>
      <c r="S840" s="185"/>
      <c r="T840" s="186"/>
      <c r="AT840" s="180" t="s">
        <v>336</v>
      </c>
      <c r="AU840" s="180" t="s">
        <v>213</v>
      </c>
      <c r="AV840" s="14" t="s">
        <v>90</v>
      </c>
      <c r="AW840" s="14" t="s">
        <v>36</v>
      </c>
      <c r="AX840" s="14" t="s">
        <v>81</v>
      </c>
      <c r="AY840" s="180" t="s">
        <v>199</v>
      </c>
    </row>
    <row r="841" spans="1:65" s="15" customFormat="1" ht="10.199999999999999">
      <c r="B841" s="187"/>
      <c r="D841" s="163" t="s">
        <v>336</v>
      </c>
      <c r="E841" s="188" t="s">
        <v>1</v>
      </c>
      <c r="F841" s="189" t="s">
        <v>339</v>
      </c>
      <c r="H841" s="190">
        <v>13.260999999999999</v>
      </c>
      <c r="I841" s="191"/>
      <c r="L841" s="187"/>
      <c r="M841" s="192"/>
      <c r="N841" s="193"/>
      <c r="O841" s="193"/>
      <c r="P841" s="193"/>
      <c r="Q841" s="193"/>
      <c r="R841" s="193"/>
      <c r="S841" s="193"/>
      <c r="T841" s="194"/>
      <c r="AT841" s="188" t="s">
        <v>336</v>
      </c>
      <c r="AU841" s="188" t="s">
        <v>213</v>
      </c>
      <c r="AV841" s="15" t="s">
        <v>198</v>
      </c>
      <c r="AW841" s="15" t="s">
        <v>36</v>
      </c>
      <c r="AX841" s="15" t="s">
        <v>88</v>
      </c>
      <c r="AY841" s="188" t="s">
        <v>199</v>
      </c>
    </row>
    <row r="842" spans="1:65" s="2" customFormat="1" ht="33" customHeight="1">
      <c r="A842" s="33"/>
      <c r="B842" s="149"/>
      <c r="C842" s="150" t="s">
        <v>1162</v>
      </c>
      <c r="D842" s="150" t="s">
        <v>202</v>
      </c>
      <c r="E842" s="151" t="s">
        <v>2084</v>
      </c>
      <c r="F842" s="152" t="s">
        <v>2085</v>
      </c>
      <c r="G842" s="153" t="s">
        <v>383</v>
      </c>
      <c r="H842" s="154">
        <v>13.260999999999999</v>
      </c>
      <c r="I842" s="155"/>
      <c r="J842" s="156">
        <f>ROUND(I842*H842,2)</f>
        <v>0</v>
      </c>
      <c r="K842" s="152" t="s">
        <v>333</v>
      </c>
      <c r="L842" s="34"/>
      <c r="M842" s="157" t="s">
        <v>1</v>
      </c>
      <c r="N842" s="158" t="s">
        <v>46</v>
      </c>
      <c r="O842" s="59"/>
      <c r="P842" s="159">
        <f>O842*H842</f>
        <v>0</v>
      </c>
      <c r="Q842" s="159">
        <v>2.0199999999999999E-2</v>
      </c>
      <c r="R842" s="159">
        <f>Q842*H842</f>
        <v>0.26787219999999995</v>
      </c>
      <c r="S842" s="159">
        <v>0</v>
      </c>
      <c r="T842" s="160">
        <f>S842*H842</f>
        <v>0</v>
      </c>
      <c r="U842" s="33"/>
      <c r="V842" s="33"/>
      <c r="W842" s="33"/>
      <c r="X842" s="33"/>
      <c r="Y842" s="33"/>
      <c r="Z842" s="33"/>
      <c r="AA842" s="33"/>
      <c r="AB842" s="33"/>
      <c r="AC842" s="33"/>
      <c r="AD842" s="33"/>
      <c r="AE842" s="33"/>
      <c r="AR842" s="161" t="s">
        <v>198</v>
      </c>
      <c r="AT842" s="161" t="s">
        <v>202</v>
      </c>
      <c r="AU842" s="161" t="s">
        <v>213</v>
      </c>
      <c r="AY842" s="18" t="s">
        <v>199</v>
      </c>
      <c r="BE842" s="162">
        <f>IF(N842="základní",J842,0)</f>
        <v>0</v>
      </c>
      <c r="BF842" s="162">
        <f>IF(N842="snížená",J842,0)</f>
        <v>0</v>
      </c>
      <c r="BG842" s="162">
        <f>IF(N842="zákl. přenesená",J842,0)</f>
        <v>0</v>
      </c>
      <c r="BH842" s="162">
        <f>IF(N842="sníž. přenesená",J842,0)</f>
        <v>0</v>
      </c>
      <c r="BI842" s="162">
        <f>IF(N842="nulová",J842,0)</f>
        <v>0</v>
      </c>
      <c r="BJ842" s="18" t="s">
        <v>88</v>
      </c>
      <c r="BK842" s="162">
        <f>ROUND(I842*H842,2)</f>
        <v>0</v>
      </c>
      <c r="BL842" s="18" t="s">
        <v>198</v>
      </c>
      <c r="BM842" s="161" t="s">
        <v>2086</v>
      </c>
    </row>
    <row r="843" spans="1:65" s="2" customFormat="1" ht="19.2">
      <c r="A843" s="33"/>
      <c r="B843" s="34"/>
      <c r="C843" s="33"/>
      <c r="D843" s="163" t="s">
        <v>207</v>
      </c>
      <c r="E843" s="33"/>
      <c r="F843" s="164" t="s">
        <v>2087</v>
      </c>
      <c r="G843" s="33"/>
      <c r="H843" s="33"/>
      <c r="I843" s="165"/>
      <c r="J843" s="33"/>
      <c r="K843" s="33"/>
      <c r="L843" s="34"/>
      <c r="M843" s="166"/>
      <c r="N843" s="167"/>
      <c r="O843" s="59"/>
      <c r="P843" s="59"/>
      <c r="Q843" s="59"/>
      <c r="R843" s="59"/>
      <c r="S843" s="59"/>
      <c r="T843" s="60"/>
      <c r="U843" s="33"/>
      <c r="V843" s="33"/>
      <c r="W843" s="33"/>
      <c r="X843" s="33"/>
      <c r="Y843" s="33"/>
      <c r="Z843" s="33"/>
      <c r="AA843" s="33"/>
      <c r="AB843" s="33"/>
      <c r="AC843" s="33"/>
      <c r="AD843" s="33"/>
      <c r="AE843" s="33"/>
      <c r="AT843" s="18" t="s">
        <v>207</v>
      </c>
      <c r="AU843" s="18" t="s">
        <v>213</v>
      </c>
    </row>
    <row r="844" spans="1:65" s="2" customFormat="1" ht="16.5" customHeight="1">
      <c r="A844" s="33"/>
      <c r="B844" s="149"/>
      <c r="C844" s="150" t="s">
        <v>1167</v>
      </c>
      <c r="D844" s="150" t="s">
        <v>202</v>
      </c>
      <c r="E844" s="151" t="s">
        <v>2088</v>
      </c>
      <c r="F844" s="152" t="s">
        <v>2089</v>
      </c>
      <c r="G844" s="153" t="s">
        <v>332</v>
      </c>
      <c r="H844" s="154">
        <v>13.164999999999999</v>
      </c>
      <c r="I844" s="155"/>
      <c r="J844" s="156">
        <f>ROUND(I844*H844,2)</f>
        <v>0</v>
      </c>
      <c r="K844" s="152" t="s">
        <v>333</v>
      </c>
      <c r="L844" s="34"/>
      <c r="M844" s="157" t="s">
        <v>1</v>
      </c>
      <c r="N844" s="158" t="s">
        <v>46</v>
      </c>
      <c r="O844" s="59"/>
      <c r="P844" s="159">
        <f>O844*H844</f>
        <v>0</v>
      </c>
      <c r="Q844" s="159">
        <v>1.3520000000000001E-2</v>
      </c>
      <c r="R844" s="159">
        <f>Q844*H844</f>
        <v>0.1779908</v>
      </c>
      <c r="S844" s="159">
        <v>0</v>
      </c>
      <c r="T844" s="160">
        <f>S844*H844</f>
        <v>0</v>
      </c>
      <c r="U844" s="33"/>
      <c r="V844" s="33"/>
      <c r="W844" s="33"/>
      <c r="X844" s="33"/>
      <c r="Y844" s="33"/>
      <c r="Z844" s="33"/>
      <c r="AA844" s="33"/>
      <c r="AB844" s="33"/>
      <c r="AC844" s="33"/>
      <c r="AD844" s="33"/>
      <c r="AE844" s="33"/>
      <c r="AR844" s="161" t="s">
        <v>198</v>
      </c>
      <c r="AT844" s="161" t="s">
        <v>202</v>
      </c>
      <c r="AU844" s="161" t="s">
        <v>213</v>
      </c>
      <c r="AY844" s="18" t="s">
        <v>199</v>
      </c>
      <c r="BE844" s="162">
        <f>IF(N844="základní",J844,0)</f>
        <v>0</v>
      </c>
      <c r="BF844" s="162">
        <f>IF(N844="snížená",J844,0)</f>
        <v>0</v>
      </c>
      <c r="BG844" s="162">
        <f>IF(N844="zákl. přenesená",J844,0)</f>
        <v>0</v>
      </c>
      <c r="BH844" s="162">
        <f>IF(N844="sníž. přenesená",J844,0)</f>
        <v>0</v>
      </c>
      <c r="BI844" s="162">
        <f>IF(N844="nulová",J844,0)</f>
        <v>0</v>
      </c>
      <c r="BJ844" s="18" t="s">
        <v>88</v>
      </c>
      <c r="BK844" s="162">
        <f>ROUND(I844*H844,2)</f>
        <v>0</v>
      </c>
      <c r="BL844" s="18" t="s">
        <v>198</v>
      </c>
      <c r="BM844" s="161" t="s">
        <v>2090</v>
      </c>
    </row>
    <row r="845" spans="1:65" s="2" customFormat="1" ht="10.199999999999999">
      <c r="A845" s="33"/>
      <c r="B845" s="34"/>
      <c r="C845" s="33"/>
      <c r="D845" s="163" t="s">
        <v>207</v>
      </c>
      <c r="E845" s="33"/>
      <c r="F845" s="164" t="s">
        <v>2091</v>
      </c>
      <c r="G845" s="33"/>
      <c r="H845" s="33"/>
      <c r="I845" s="165"/>
      <c r="J845" s="33"/>
      <c r="K845" s="33"/>
      <c r="L845" s="34"/>
      <c r="M845" s="166"/>
      <c r="N845" s="167"/>
      <c r="O845" s="59"/>
      <c r="P845" s="59"/>
      <c r="Q845" s="59"/>
      <c r="R845" s="59"/>
      <c r="S845" s="59"/>
      <c r="T845" s="60"/>
      <c r="U845" s="33"/>
      <c r="V845" s="33"/>
      <c r="W845" s="33"/>
      <c r="X845" s="33"/>
      <c r="Y845" s="33"/>
      <c r="Z845" s="33"/>
      <c r="AA845" s="33"/>
      <c r="AB845" s="33"/>
      <c r="AC845" s="33"/>
      <c r="AD845" s="33"/>
      <c r="AE845" s="33"/>
      <c r="AT845" s="18" t="s">
        <v>207</v>
      </c>
      <c r="AU845" s="18" t="s">
        <v>213</v>
      </c>
    </row>
    <row r="846" spans="1:65" s="13" customFormat="1" ht="10.199999999999999">
      <c r="B846" s="172"/>
      <c r="D846" s="163" t="s">
        <v>336</v>
      </c>
      <c r="E846" s="173" t="s">
        <v>1</v>
      </c>
      <c r="F846" s="174" t="s">
        <v>1103</v>
      </c>
      <c r="H846" s="173" t="s">
        <v>1</v>
      </c>
      <c r="I846" s="175"/>
      <c r="L846" s="172"/>
      <c r="M846" s="176"/>
      <c r="N846" s="177"/>
      <c r="O846" s="177"/>
      <c r="P846" s="177"/>
      <c r="Q846" s="177"/>
      <c r="R846" s="177"/>
      <c r="S846" s="177"/>
      <c r="T846" s="178"/>
      <c r="AT846" s="173" t="s">
        <v>336</v>
      </c>
      <c r="AU846" s="173" t="s">
        <v>213</v>
      </c>
      <c r="AV846" s="13" t="s">
        <v>88</v>
      </c>
      <c r="AW846" s="13" t="s">
        <v>36</v>
      </c>
      <c r="AX846" s="13" t="s">
        <v>81</v>
      </c>
      <c r="AY846" s="173" t="s">
        <v>199</v>
      </c>
    </row>
    <row r="847" spans="1:65" s="13" customFormat="1" ht="10.199999999999999">
      <c r="B847" s="172"/>
      <c r="D847" s="163" t="s">
        <v>336</v>
      </c>
      <c r="E847" s="173" t="s">
        <v>1</v>
      </c>
      <c r="F847" s="174" t="s">
        <v>579</v>
      </c>
      <c r="H847" s="173" t="s">
        <v>1</v>
      </c>
      <c r="I847" s="175"/>
      <c r="L847" s="172"/>
      <c r="M847" s="176"/>
      <c r="N847" s="177"/>
      <c r="O847" s="177"/>
      <c r="P847" s="177"/>
      <c r="Q847" s="177"/>
      <c r="R847" s="177"/>
      <c r="S847" s="177"/>
      <c r="T847" s="178"/>
      <c r="AT847" s="173" t="s">
        <v>336</v>
      </c>
      <c r="AU847" s="173" t="s">
        <v>213</v>
      </c>
      <c r="AV847" s="13" t="s">
        <v>88</v>
      </c>
      <c r="AW847" s="13" t="s">
        <v>36</v>
      </c>
      <c r="AX847" s="13" t="s">
        <v>81</v>
      </c>
      <c r="AY847" s="173" t="s">
        <v>199</v>
      </c>
    </row>
    <row r="848" spans="1:65" s="14" customFormat="1" ht="10.199999999999999">
      <c r="B848" s="179"/>
      <c r="D848" s="163" t="s">
        <v>336</v>
      </c>
      <c r="E848" s="180" t="s">
        <v>1</v>
      </c>
      <c r="F848" s="181" t="s">
        <v>2092</v>
      </c>
      <c r="H848" s="182">
        <v>2.52</v>
      </c>
      <c r="I848" s="183"/>
      <c r="L848" s="179"/>
      <c r="M848" s="184"/>
      <c r="N848" s="185"/>
      <c r="O848" s="185"/>
      <c r="P848" s="185"/>
      <c r="Q848" s="185"/>
      <c r="R848" s="185"/>
      <c r="S848" s="185"/>
      <c r="T848" s="186"/>
      <c r="AT848" s="180" t="s">
        <v>336</v>
      </c>
      <c r="AU848" s="180" t="s">
        <v>213</v>
      </c>
      <c r="AV848" s="14" t="s">
        <v>90</v>
      </c>
      <c r="AW848" s="14" t="s">
        <v>36</v>
      </c>
      <c r="AX848" s="14" t="s">
        <v>81</v>
      </c>
      <c r="AY848" s="180" t="s">
        <v>199</v>
      </c>
    </row>
    <row r="849" spans="1:65" s="13" customFormat="1" ht="10.199999999999999">
      <c r="B849" s="172"/>
      <c r="D849" s="163" t="s">
        <v>336</v>
      </c>
      <c r="E849" s="173" t="s">
        <v>1</v>
      </c>
      <c r="F849" s="174" t="s">
        <v>581</v>
      </c>
      <c r="H849" s="173" t="s">
        <v>1</v>
      </c>
      <c r="I849" s="175"/>
      <c r="L849" s="172"/>
      <c r="M849" s="176"/>
      <c r="N849" s="177"/>
      <c r="O849" s="177"/>
      <c r="P849" s="177"/>
      <c r="Q849" s="177"/>
      <c r="R849" s="177"/>
      <c r="S849" s="177"/>
      <c r="T849" s="178"/>
      <c r="AT849" s="173" t="s">
        <v>336</v>
      </c>
      <c r="AU849" s="173" t="s">
        <v>213</v>
      </c>
      <c r="AV849" s="13" t="s">
        <v>88</v>
      </c>
      <c r="AW849" s="13" t="s">
        <v>36</v>
      </c>
      <c r="AX849" s="13" t="s">
        <v>81</v>
      </c>
      <c r="AY849" s="173" t="s">
        <v>199</v>
      </c>
    </row>
    <row r="850" spans="1:65" s="14" customFormat="1" ht="10.199999999999999">
      <c r="B850" s="179"/>
      <c r="D850" s="163" t="s">
        <v>336</v>
      </c>
      <c r="E850" s="180" t="s">
        <v>1</v>
      </c>
      <c r="F850" s="181" t="s">
        <v>2092</v>
      </c>
      <c r="H850" s="182">
        <v>2.52</v>
      </c>
      <c r="I850" s="183"/>
      <c r="L850" s="179"/>
      <c r="M850" s="184"/>
      <c r="N850" s="185"/>
      <c r="O850" s="185"/>
      <c r="P850" s="185"/>
      <c r="Q850" s="185"/>
      <c r="R850" s="185"/>
      <c r="S850" s="185"/>
      <c r="T850" s="186"/>
      <c r="AT850" s="180" t="s">
        <v>336</v>
      </c>
      <c r="AU850" s="180" t="s">
        <v>213</v>
      </c>
      <c r="AV850" s="14" t="s">
        <v>90</v>
      </c>
      <c r="AW850" s="14" t="s">
        <v>36</v>
      </c>
      <c r="AX850" s="14" t="s">
        <v>81</v>
      </c>
      <c r="AY850" s="180" t="s">
        <v>199</v>
      </c>
    </row>
    <row r="851" spans="1:65" s="13" customFormat="1" ht="10.199999999999999">
      <c r="B851" s="172"/>
      <c r="D851" s="163" t="s">
        <v>336</v>
      </c>
      <c r="E851" s="173" t="s">
        <v>1</v>
      </c>
      <c r="F851" s="174" t="s">
        <v>476</v>
      </c>
      <c r="H851" s="173" t="s">
        <v>1</v>
      </c>
      <c r="I851" s="175"/>
      <c r="L851" s="172"/>
      <c r="M851" s="176"/>
      <c r="N851" s="177"/>
      <c r="O851" s="177"/>
      <c r="P851" s="177"/>
      <c r="Q851" s="177"/>
      <c r="R851" s="177"/>
      <c r="S851" s="177"/>
      <c r="T851" s="178"/>
      <c r="AT851" s="173" t="s">
        <v>336</v>
      </c>
      <c r="AU851" s="173" t="s">
        <v>213</v>
      </c>
      <c r="AV851" s="13" t="s">
        <v>88</v>
      </c>
      <c r="AW851" s="13" t="s">
        <v>36</v>
      </c>
      <c r="AX851" s="13" t="s">
        <v>81</v>
      </c>
      <c r="AY851" s="173" t="s">
        <v>199</v>
      </c>
    </row>
    <row r="852" spans="1:65" s="14" customFormat="1" ht="10.199999999999999">
      <c r="B852" s="179"/>
      <c r="D852" s="163" t="s">
        <v>336</v>
      </c>
      <c r="E852" s="180" t="s">
        <v>1</v>
      </c>
      <c r="F852" s="181" t="s">
        <v>2093</v>
      </c>
      <c r="H852" s="182">
        <v>2.2949999999999999</v>
      </c>
      <c r="I852" s="183"/>
      <c r="L852" s="179"/>
      <c r="M852" s="184"/>
      <c r="N852" s="185"/>
      <c r="O852" s="185"/>
      <c r="P852" s="185"/>
      <c r="Q852" s="185"/>
      <c r="R852" s="185"/>
      <c r="S852" s="185"/>
      <c r="T852" s="186"/>
      <c r="AT852" s="180" t="s">
        <v>336</v>
      </c>
      <c r="AU852" s="180" t="s">
        <v>213</v>
      </c>
      <c r="AV852" s="14" t="s">
        <v>90</v>
      </c>
      <c r="AW852" s="14" t="s">
        <v>36</v>
      </c>
      <c r="AX852" s="14" t="s">
        <v>81</v>
      </c>
      <c r="AY852" s="180" t="s">
        <v>199</v>
      </c>
    </row>
    <row r="853" spans="1:65" s="13" customFormat="1" ht="10.199999999999999">
      <c r="B853" s="172"/>
      <c r="D853" s="163" t="s">
        <v>336</v>
      </c>
      <c r="E853" s="173" t="s">
        <v>1</v>
      </c>
      <c r="F853" s="174" t="s">
        <v>583</v>
      </c>
      <c r="H853" s="173" t="s">
        <v>1</v>
      </c>
      <c r="I853" s="175"/>
      <c r="L853" s="172"/>
      <c r="M853" s="176"/>
      <c r="N853" s="177"/>
      <c r="O853" s="177"/>
      <c r="P853" s="177"/>
      <c r="Q853" s="177"/>
      <c r="R853" s="177"/>
      <c r="S853" s="177"/>
      <c r="T853" s="178"/>
      <c r="AT853" s="173" t="s">
        <v>336</v>
      </c>
      <c r="AU853" s="173" t="s">
        <v>213</v>
      </c>
      <c r="AV853" s="13" t="s">
        <v>88</v>
      </c>
      <c r="AW853" s="13" t="s">
        <v>36</v>
      </c>
      <c r="AX853" s="13" t="s">
        <v>81</v>
      </c>
      <c r="AY853" s="173" t="s">
        <v>199</v>
      </c>
    </row>
    <row r="854" spans="1:65" s="14" customFormat="1" ht="10.199999999999999">
      <c r="B854" s="179"/>
      <c r="D854" s="163" t="s">
        <v>336</v>
      </c>
      <c r="E854" s="180" t="s">
        <v>1</v>
      </c>
      <c r="F854" s="181" t="s">
        <v>2094</v>
      </c>
      <c r="H854" s="182">
        <v>2.97</v>
      </c>
      <c r="I854" s="183"/>
      <c r="L854" s="179"/>
      <c r="M854" s="184"/>
      <c r="N854" s="185"/>
      <c r="O854" s="185"/>
      <c r="P854" s="185"/>
      <c r="Q854" s="185"/>
      <c r="R854" s="185"/>
      <c r="S854" s="185"/>
      <c r="T854" s="186"/>
      <c r="AT854" s="180" t="s">
        <v>336</v>
      </c>
      <c r="AU854" s="180" t="s">
        <v>213</v>
      </c>
      <c r="AV854" s="14" t="s">
        <v>90</v>
      </c>
      <c r="AW854" s="14" t="s">
        <v>36</v>
      </c>
      <c r="AX854" s="14" t="s">
        <v>81</v>
      </c>
      <c r="AY854" s="180" t="s">
        <v>199</v>
      </c>
    </row>
    <row r="855" spans="1:65" s="13" customFormat="1" ht="10.199999999999999">
      <c r="B855" s="172"/>
      <c r="D855" s="163" t="s">
        <v>336</v>
      </c>
      <c r="E855" s="173" t="s">
        <v>1</v>
      </c>
      <c r="F855" s="174" t="s">
        <v>2069</v>
      </c>
      <c r="H855" s="173" t="s">
        <v>1</v>
      </c>
      <c r="I855" s="175"/>
      <c r="L855" s="172"/>
      <c r="M855" s="176"/>
      <c r="N855" s="177"/>
      <c r="O855" s="177"/>
      <c r="P855" s="177"/>
      <c r="Q855" s="177"/>
      <c r="R855" s="177"/>
      <c r="S855" s="177"/>
      <c r="T855" s="178"/>
      <c r="AT855" s="173" t="s">
        <v>336</v>
      </c>
      <c r="AU855" s="173" t="s">
        <v>213</v>
      </c>
      <c r="AV855" s="13" t="s">
        <v>88</v>
      </c>
      <c r="AW855" s="13" t="s">
        <v>36</v>
      </c>
      <c r="AX855" s="13" t="s">
        <v>81</v>
      </c>
      <c r="AY855" s="173" t="s">
        <v>199</v>
      </c>
    </row>
    <row r="856" spans="1:65" s="14" customFormat="1" ht="10.199999999999999">
      <c r="B856" s="179"/>
      <c r="D856" s="163" t="s">
        <v>336</v>
      </c>
      <c r="E856" s="180" t="s">
        <v>1</v>
      </c>
      <c r="F856" s="181" t="s">
        <v>2095</v>
      </c>
      <c r="H856" s="182">
        <v>1.4</v>
      </c>
      <c r="I856" s="183"/>
      <c r="L856" s="179"/>
      <c r="M856" s="184"/>
      <c r="N856" s="185"/>
      <c r="O856" s="185"/>
      <c r="P856" s="185"/>
      <c r="Q856" s="185"/>
      <c r="R856" s="185"/>
      <c r="S856" s="185"/>
      <c r="T856" s="186"/>
      <c r="AT856" s="180" t="s">
        <v>336</v>
      </c>
      <c r="AU856" s="180" t="s">
        <v>213</v>
      </c>
      <c r="AV856" s="14" t="s">
        <v>90</v>
      </c>
      <c r="AW856" s="14" t="s">
        <v>36</v>
      </c>
      <c r="AX856" s="14" t="s">
        <v>81</v>
      </c>
      <c r="AY856" s="180" t="s">
        <v>199</v>
      </c>
    </row>
    <row r="857" spans="1:65" s="13" customFormat="1" ht="10.199999999999999">
      <c r="B857" s="172"/>
      <c r="D857" s="163" t="s">
        <v>336</v>
      </c>
      <c r="E857" s="173" t="s">
        <v>1</v>
      </c>
      <c r="F857" s="174" t="s">
        <v>2071</v>
      </c>
      <c r="H857" s="173" t="s">
        <v>1</v>
      </c>
      <c r="I857" s="175"/>
      <c r="L857" s="172"/>
      <c r="M857" s="176"/>
      <c r="N857" s="177"/>
      <c r="O857" s="177"/>
      <c r="P857" s="177"/>
      <c r="Q857" s="177"/>
      <c r="R857" s="177"/>
      <c r="S857" s="177"/>
      <c r="T857" s="178"/>
      <c r="AT857" s="173" t="s">
        <v>336</v>
      </c>
      <c r="AU857" s="173" t="s">
        <v>213</v>
      </c>
      <c r="AV857" s="13" t="s">
        <v>88</v>
      </c>
      <c r="AW857" s="13" t="s">
        <v>36</v>
      </c>
      <c r="AX857" s="13" t="s">
        <v>81</v>
      </c>
      <c r="AY857" s="173" t="s">
        <v>199</v>
      </c>
    </row>
    <row r="858" spans="1:65" s="14" customFormat="1" ht="10.199999999999999">
      <c r="B858" s="179"/>
      <c r="D858" s="163" t="s">
        <v>336</v>
      </c>
      <c r="E858" s="180" t="s">
        <v>1</v>
      </c>
      <c r="F858" s="181" t="s">
        <v>2096</v>
      </c>
      <c r="H858" s="182">
        <v>0.6</v>
      </c>
      <c r="I858" s="183"/>
      <c r="L858" s="179"/>
      <c r="M858" s="184"/>
      <c r="N858" s="185"/>
      <c r="O858" s="185"/>
      <c r="P858" s="185"/>
      <c r="Q858" s="185"/>
      <c r="R858" s="185"/>
      <c r="S858" s="185"/>
      <c r="T858" s="186"/>
      <c r="AT858" s="180" t="s">
        <v>336</v>
      </c>
      <c r="AU858" s="180" t="s">
        <v>213</v>
      </c>
      <c r="AV858" s="14" t="s">
        <v>90</v>
      </c>
      <c r="AW858" s="14" t="s">
        <v>36</v>
      </c>
      <c r="AX858" s="14" t="s">
        <v>81</v>
      </c>
      <c r="AY858" s="180" t="s">
        <v>199</v>
      </c>
    </row>
    <row r="859" spans="1:65" s="13" customFormat="1" ht="10.199999999999999">
      <c r="B859" s="172"/>
      <c r="D859" s="163" t="s">
        <v>336</v>
      </c>
      <c r="E859" s="173" t="s">
        <v>1</v>
      </c>
      <c r="F859" s="174" t="s">
        <v>2063</v>
      </c>
      <c r="H859" s="173" t="s">
        <v>1</v>
      </c>
      <c r="I859" s="175"/>
      <c r="L859" s="172"/>
      <c r="M859" s="176"/>
      <c r="N859" s="177"/>
      <c r="O859" s="177"/>
      <c r="P859" s="177"/>
      <c r="Q859" s="177"/>
      <c r="R859" s="177"/>
      <c r="S859" s="177"/>
      <c r="T859" s="178"/>
      <c r="AT859" s="173" t="s">
        <v>336</v>
      </c>
      <c r="AU859" s="173" t="s">
        <v>213</v>
      </c>
      <c r="AV859" s="13" t="s">
        <v>88</v>
      </c>
      <c r="AW859" s="13" t="s">
        <v>36</v>
      </c>
      <c r="AX859" s="13" t="s">
        <v>81</v>
      </c>
      <c r="AY859" s="173" t="s">
        <v>199</v>
      </c>
    </row>
    <row r="860" spans="1:65" s="14" customFormat="1" ht="10.199999999999999">
      <c r="B860" s="179"/>
      <c r="D860" s="163" t="s">
        <v>336</v>
      </c>
      <c r="E860" s="180" t="s">
        <v>1</v>
      </c>
      <c r="F860" s="181" t="s">
        <v>2097</v>
      </c>
      <c r="H860" s="182">
        <v>0.86</v>
      </c>
      <c r="I860" s="183"/>
      <c r="L860" s="179"/>
      <c r="M860" s="184"/>
      <c r="N860" s="185"/>
      <c r="O860" s="185"/>
      <c r="P860" s="185"/>
      <c r="Q860" s="185"/>
      <c r="R860" s="185"/>
      <c r="S860" s="185"/>
      <c r="T860" s="186"/>
      <c r="AT860" s="180" t="s">
        <v>336</v>
      </c>
      <c r="AU860" s="180" t="s">
        <v>213</v>
      </c>
      <c r="AV860" s="14" t="s">
        <v>90</v>
      </c>
      <c r="AW860" s="14" t="s">
        <v>36</v>
      </c>
      <c r="AX860" s="14" t="s">
        <v>81</v>
      </c>
      <c r="AY860" s="180" t="s">
        <v>199</v>
      </c>
    </row>
    <row r="861" spans="1:65" s="15" customFormat="1" ht="10.199999999999999">
      <c r="B861" s="187"/>
      <c r="D861" s="163" t="s">
        <v>336</v>
      </c>
      <c r="E861" s="188" t="s">
        <v>1</v>
      </c>
      <c r="F861" s="189" t="s">
        <v>339</v>
      </c>
      <c r="H861" s="190">
        <v>13.164999999999999</v>
      </c>
      <c r="I861" s="191"/>
      <c r="L861" s="187"/>
      <c r="M861" s="192"/>
      <c r="N861" s="193"/>
      <c r="O861" s="193"/>
      <c r="P861" s="193"/>
      <c r="Q861" s="193"/>
      <c r="R861" s="193"/>
      <c r="S861" s="193"/>
      <c r="T861" s="194"/>
      <c r="AT861" s="188" t="s">
        <v>336</v>
      </c>
      <c r="AU861" s="188" t="s">
        <v>213</v>
      </c>
      <c r="AV861" s="15" t="s">
        <v>198</v>
      </c>
      <c r="AW861" s="15" t="s">
        <v>36</v>
      </c>
      <c r="AX861" s="15" t="s">
        <v>88</v>
      </c>
      <c r="AY861" s="188" t="s">
        <v>199</v>
      </c>
    </row>
    <row r="862" spans="1:65" s="2" customFormat="1" ht="16.5" customHeight="1">
      <c r="A862" s="33"/>
      <c r="B862" s="149"/>
      <c r="C862" s="150" t="s">
        <v>1172</v>
      </c>
      <c r="D862" s="150" t="s">
        <v>202</v>
      </c>
      <c r="E862" s="151" t="s">
        <v>2098</v>
      </c>
      <c r="F862" s="152" t="s">
        <v>2099</v>
      </c>
      <c r="G862" s="153" t="s">
        <v>332</v>
      </c>
      <c r="H862" s="154">
        <v>13.164999999999999</v>
      </c>
      <c r="I862" s="155"/>
      <c r="J862" s="156">
        <f>ROUND(I862*H862,2)</f>
        <v>0</v>
      </c>
      <c r="K862" s="152" t="s">
        <v>333</v>
      </c>
      <c r="L862" s="34"/>
      <c r="M862" s="157" t="s">
        <v>1</v>
      </c>
      <c r="N862" s="158" t="s">
        <v>46</v>
      </c>
      <c r="O862" s="59"/>
      <c r="P862" s="159">
        <f>O862*H862</f>
        <v>0</v>
      </c>
      <c r="Q862" s="159">
        <v>0</v>
      </c>
      <c r="R862" s="159">
        <f>Q862*H862</f>
        <v>0</v>
      </c>
      <c r="S862" s="159">
        <v>0</v>
      </c>
      <c r="T862" s="160">
        <f>S862*H862</f>
        <v>0</v>
      </c>
      <c r="U862" s="33"/>
      <c r="V862" s="33"/>
      <c r="W862" s="33"/>
      <c r="X862" s="33"/>
      <c r="Y862" s="33"/>
      <c r="Z862" s="33"/>
      <c r="AA862" s="33"/>
      <c r="AB862" s="33"/>
      <c r="AC862" s="33"/>
      <c r="AD862" s="33"/>
      <c r="AE862" s="33"/>
      <c r="AR862" s="161" t="s">
        <v>198</v>
      </c>
      <c r="AT862" s="161" t="s">
        <v>202</v>
      </c>
      <c r="AU862" s="161" t="s">
        <v>213</v>
      </c>
      <c r="AY862" s="18" t="s">
        <v>199</v>
      </c>
      <c r="BE862" s="162">
        <f>IF(N862="základní",J862,0)</f>
        <v>0</v>
      </c>
      <c r="BF862" s="162">
        <f>IF(N862="snížená",J862,0)</f>
        <v>0</v>
      </c>
      <c r="BG862" s="162">
        <f>IF(N862="zákl. přenesená",J862,0)</f>
        <v>0</v>
      </c>
      <c r="BH862" s="162">
        <f>IF(N862="sníž. přenesená",J862,0)</f>
        <v>0</v>
      </c>
      <c r="BI862" s="162">
        <f>IF(N862="nulová",J862,0)</f>
        <v>0</v>
      </c>
      <c r="BJ862" s="18" t="s">
        <v>88</v>
      </c>
      <c r="BK862" s="162">
        <f>ROUND(I862*H862,2)</f>
        <v>0</v>
      </c>
      <c r="BL862" s="18" t="s">
        <v>198</v>
      </c>
      <c r="BM862" s="161" t="s">
        <v>2100</v>
      </c>
    </row>
    <row r="863" spans="1:65" s="2" customFormat="1" ht="10.199999999999999">
      <c r="A863" s="33"/>
      <c r="B863" s="34"/>
      <c r="C863" s="33"/>
      <c r="D863" s="163" t="s">
        <v>207</v>
      </c>
      <c r="E863" s="33"/>
      <c r="F863" s="164" t="s">
        <v>2101</v>
      </c>
      <c r="G863" s="33"/>
      <c r="H863" s="33"/>
      <c r="I863" s="165"/>
      <c r="J863" s="33"/>
      <c r="K863" s="33"/>
      <c r="L863" s="34"/>
      <c r="M863" s="166"/>
      <c r="N863" s="167"/>
      <c r="O863" s="59"/>
      <c r="P863" s="59"/>
      <c r="Q863" s="59"/>
      <c r="R863" s="59"/>
      <c r="S863" s="59"/>
      <c r="T863" s="60"/>
      <c r="U863" s="33"/>
      <c r="V863" s="33"/>
      <c r="W863" s="33"/>
      <c r="X863" s="33"/>
      <c r="Y863" s="33"/>
      <c r="Z863" s="33"/>
      <c r="AA863" s="33"/>
      <c r="AB863" s="33"/>
      <c r="AC863" s="33"/>
      <c r="AD863" s="33"/>
      <c r="AE863" s="33"/>
      <c r="AT863" s="18" t="s">
        <v>207</v>
      </c>
      <c r="AU863" s="18" t="s">
        <v>213</v>
      </c>
    </row>
    <row r="864" spans="1:65" s="2" customFormat="1" ht="16.5" customHeight="1">
      <c r="A864" s="33"/>
      <c r="B864" s="149"/>
      <c r="C864" s="150" t="s">
        <v>1179</v>
      </c>
      <c r="D864" s="150" t="s">
        <v>202</v>
      </c>
      <c r="E864" s="151" t="s">
        <v>2102</v>
      </c>
      <c r="F864" s="152" t="s">
        <v>2103</v>
      </c>
      <c r="G864" s="153" t="s">
        <v>396</v>
      </c>
      <c r="H864" s="154">
        <v>2.8000000000000001E-2</v>
      </c>
      <c r="I864" s="155"/>
      <c r="J864" s="156">
        <f>ROUND(I864*H864,2)</f>
        <v>0</v>
      </c>
      <c r="K864" s="152" t="s">
        <v>333</v>
      </c>
      <c r="L864" s="34"/>
      <c r="M864" s="157" t="s">
        <v>1</v>
      </c>
      <c r="N864" s="158" t="s">
        <v>46</v>
      </c>
      <c r="O864" s="59"/>
      <c r="P864" s="159">
        <f>O864*H864</f>
        <v>0</v>
      </c>
      <c r="Q864" s="159">
        <v>1.06277</v>
      </c>
      <c r="R864" s="159">
        <f>Q864*H864</f>
        <v>2.9757559999999999E-2</v>
      </c>
      <c r="S864" s="159">
        <v>0</v>
      </c>
      <c r="T864" s="160">
        <f>S864*H864</f>
        <v>0</v>
      </c>
      <c r="U864" s="33"/>
      <c r="V864" s="33"/>
      <c r="W864" s="33"/>
      <c r="X864" s="33"/>
      <c r="Y864" s="33"/>
      <c r="Z864" s="33"/>
      <c r="AA864" s="33"/>
      <c r="AB864" s="33"/>
      <c r="AC864" s="33"/>
      <c r="AD864" s="33"/>
      <c r="AE864" s="33"/>
      <c r="AR864" s="161" t="s">
        <v>198</v>
      </c>
      <c r="AT864" s="161" t="s">
        <v>202</v>
      </c>
      <c r="AU864" s="161" t="s">
        <v>213</v>
      </c>
      <c r="AY864" s="18" t="s">
        <v>199</v>
      </c>
      <c r="BE864" s="162">
        <f>IF(N864="základní",J864,0)</f>
        <v>0</v>
      </c>
      <c r="BF864" s="162">
        <f>IF(N864="snížená",J864,0)</f>
        <v>0</v>
      </c>
      <c r="BG864" s="162">
        <f>IF(N864="zákl. přenesená",J864,0)</f>
        <v>0</v>
      </c>
      <c r="BH864" s="162">
        <f>IF(N864="sníž. přenesená",J864,0)</f>
        <v>0</v>
      </c>
      <c r="BI864" s="162">
        <f>IF(N864="nulová",J864,0)</f>
        <v>0</v>
      </c>
      <c r="BJ864" s="18" t="s">
        <v>88</v>
      </c>
      <c r="BK864" s="162">
        <f>ROUND(I864*H864,2)</f>
        <v>0</v>
      </c>
      <c r="BL864" s="18" t="s">
        <v>198</v>
      </c>
      <c r="BM864" s="161" t="s">
        <v>2104</v>
      </c>
    </row>
    <row r="865" spans="1:65" s="2" customFormat="1" ht="10.199999999999999">
      <c r="A865" s="33"/>
      <c r="B865" s="34"/>
      <c r="C865" s="33"/>
      <c r="D865" s="163" t="s">
        <v>207</v>
      </c>
      <c r="E865" s="33"/>
      <c r="F865" s="164" t="s">
        <v>2105</v>
      </c>
      <c r="G865" s="33"/>
      <c r="H865" s="33"/>
      <c r="I865" s="165"/>
      <c r="J865" s="33"/>
      <c r="K865" s="33"/>
      <c r="L865" s="34"/>
      <c r="M865" s="166"/>
      <c r="N865" s="167"/>
      <c r="O865" s="59"/>
      <c r="P865" s="59"/>
      <c r="Q865" s="59"/>
      <c r="R865" s="59"/>
      <c r="S865" s="59"/>
      <c r="T865" s="60"/>
      <c r="U865" s="33"/>
      <c r="V865" s="33"/>
      <c r="W865" s="33"/>
      <c r="X865" s="33"/>
      <c r="Y865" s="33"/>
      <c r="Z865" s="33"/>
      <c r="AA865" s="33"/>
      <c r="AB865" s="33"/>
      <c r="AC865" s="33"/>
      <c r="AD865" s="33"/>
      <c r="AE865" s="33"/>
      <c r="AT865" s="18" t="s">
        <v>207</v>
      </c>
      <c r="AU865" s="18" t="s">
        <v>213</v>
      </c>
    </row>
    <row r="866" spans="1:65" s="13" customFormat="1" ht="10.199999999999999">
      <c r="B866" s="172"/>
      <c r="D866" s="163" t="s">
        <v>336</v>
      </c>
      <c r="E866" s="173" t="s">
        <v>1</v>
      </c>
      <c r="F866" s="174" t="s">
        <v>2069</v>
      </c>
      <c r="H866" s="173" t="s">
        <v>1</v>
      </c>
      <c r="I866" s="175"/>
      <c r="L866" s="172"/>
      <c r="M866" s="176"/>
      <c r="N866" s="177"/>
      <c r="O866" s="177"/>
      <c r="P866" s="177"/>
      <c r="Q866" s="177"/>
      <c r="R866" s="177"/>
      <c r="S866" s="177"/>
      <c r="T866" s="178"/>
      <c r="AT866" s="173" t="s">
        <v>336</v>
      </c>
      <c r="AU866" s="173" t="s">
        <v>213</v>
      </c>
      <c r="AV866" s="13" t="s">
        <v>88</v>
      </c>
      <c r="AW866" s="13" t="s">
        <v>36</v>
      </c>
      <c r="AX866" s="13" t="s">
        <v>81</v>
      </c>
      <c r="AY866" s="173" t="s">
        <v>199</v>
      </c>
    </row>
    <row r="867" spans="1:65" s="14" customFormat="1" ht="10.199999999999999">
      <c r="B867" s="179"/>
      <c r="D867" s="163" t="s">
        <v>336</v>
      </c>
      <c r="E867" s="180" t="s">
        <v>1</v>
      </c>
      <c r="F867" s="181" t="s">
        <v>2106</v>
      </c>
      <c r="H867" s="182">
        <v>0.02</v>
      </c>
      <c r="I867" s="183"/>
      <c r="L867" s="179"/>
      <c r="M867" s="184"/>
      <c r="N867" s="185"/>
      <c r="O867" s="185"/>
      <c r="P867" s="185"/>
      <c r="Q867" s="185"/>
      <c r="R867" s="185"/>
      <c r="S867" s="185"/>
      <c r="T867" s="186"/>
      <c r="AT867" s="180" t="s">
        <v>336</v>
      </c>
      <c r="AU867" s="180" t="s">
        <v>213</v>
      </c>
      <c r="AV867" s="14" t="s">
        <v>90</v>
      </c>
      <c r="AW867" s="14" t="s">
        <v>36</v>
      </c>
      <c r="AX867" s="14" t="s">
        <v>81</v>
      </c>
      <c r="AY867" s="180" t="s">
        <v>199</v>
      </c>
    </row>
    <row r="868" spans="1:65" s="13" customFormat="1" ht="10.199999999999999">
      <c r="B868" s="172"/>
      <c r="D868" s="163" t="s">
        <v>336</v>
      </c>
      <c r="E868" s="173" t="s">
        <v>1</v>
      </c>
      <c r="F868" s="174" t="s">
        <v>2071</v>
      </c>
      <c r="H868" s="173" t="s">
        <v>1</v>
      </c>
      <c r="I868" s="175"/>
      <c r="L868" s="172"/>
      <c r="M868" s="176"/>
      <c r="N868" s="177"/>
      <c r="O868" s="177"/>
      <c r="P868" s="177"/>
      <c r="Q868" s="177"/>
      <c r="R868" s="177"/>
      <c r="S868" s="177"/>
      <c r="T868" s="178"/>
      <c r="AT868" s="173" t="s">
        <v>336</v>
      </c>
      <c r="AU868" s="173" t="s">
        <v>213</v>
      </c>
      <c r="AV868" s="13" t="s">
        <v>88</v>
      </c>
      <c r="AW868" s="13" t="s">
        <v>36</v>
      </c>
      <c r="AX868" s="13" t="s">
        <v>81</v>
      </c>
      <c r="AY868" s="173" t="s">
        <v>199</v>
      </c>
    </row>
    <row r="869" spans="1:65" s="14" customFormat="1" ht="10.199999999999999">
      <c r="B869" s="179"/>
      <c r="D869" s="163" t="s">
        <v>336</v>
      </c>
      <c r="E869" s="180" t="s">
        <v>1</v>
      </c>
      <c r="F869" s="181" t="s">
        <v>2107</v>
      </c>
      <c r="H869" s="182">
        <v>8.0000000000000002E-3</v>
      </c>
      <c r="I869" s="183"/>
      <c r="L869" s="179"/>
      <c r="M869" s="184"/>
      <c r="N869" s="185"/>
      <c r="O869" s="185"/>
      <c r="P869" s="185"/>
      <c r="Q869" s="185"/>
      <c r="R869" s="185"/>
      <c r="S869" s="185"/>
      <c r="T869" s="186"/>
      <c r="AT869" s="180" t="s">
        <v>336</v>
      </c>
      <c r="AU869" s="180" t="s">
        <v>213</v>
      </c>
      <c r="AV869" s="14" t="s">
        <v>90</v>
      </c>
      <c r="AW869" s="14" t="s">
        <v>36</v>
      </c>
      <c r="AX869" s="14" t="s">
        <v>81</v>
      </c>
      <c r="AY869" s="180" t="s">
        <v>199</v>
      </c>
    </row>
    <row r="870" spans="1:65" s="15" customFormat="1" ht="10.199999999999999">
      <c r="B870" s="187"/>
      <c r="D870" s="163" t="s">
        <v>336</v>
      </c>
      <c r="E870" s="188" t="s">
        <v>1</v>
      </c>
      <c r="F870" s="189" t="s">
        <v>339</v>
      </c>
      <c r="H870" s="190">
        <v>2.8000000000000001E-2</v>
      </c>
      <c r="I870" s="191"/>
      <c r="L870" s="187"/>
      <c r="M870" s="192"/>
      <c r="N870" s="193"/>
      <c r="O870" s="193"/>
      <c r="P870" s="193"/>
      <c r="Q870" s="193"/>
      <c r="R870" s="193"/>
      <c r="S870" s="193"/>
      <c r="T870" s="194"/>
      <c r="AT870" s="188" t="s">
        <v>336</v>
      </c>
      <c r="AU870" s="188" t="s">
        <v>213</v>
      </c>
      <c r="AV870" s="15" t="s">
        <v>198</v>
      </c>
      <c r="AW870" s="15" t="s">
        <v>36</v>
      </c>
      <c r="AX870" s="15" t="s">
        <v>88</v>
      </c>
      <c r="AY870" s="188" t="s">
        <v>199</v>
      </c>
    </row>
    <row r="871" spans="1:65" s="2" customFormat="1" ht="21.75" customHeight="1">
      <c r="A871" s="33"/>
      <c r="B871" s="149"/>
      <c r="C871" s="150" t="s">
        <v>1185</v>
      </c>
      <c r="D871" s="150" t="s">
        <v>202</v>
      </c>
      <c r="E871" s="151" t="s">
        <v>2108</v>
      </c>
      <c r="F871" s="152" t="s">
        <v>2109</v>
      </c>
      <c r="G871" s="153" t="s">
        <v>332</v>
      </c>
      <c r="H871" s="154">
        <v>72.09</v>
      </c>
      <c r="I871" s="155"/>
      <c r="J871" s="156">
        <f>ROUND(I871*H871,2)</f>
        <v>0</v>
      </c>
      <c r="K871" s="152" t="s">
        <v>333</v>
      </c>
      <c r="L871" s="34"/>
      <c r="M871" s="157" t="s">
        <v>1</v>
      </c>
      <c r="N871" s="158" t="s">
        <v>46</v>
      </c>
      <c r="O871" s="59"/>
      <c r="P871" s="159">
        <f>O871*H871</f>
        <v>0</v>
      </c>
      <c r="Q871" s="159">
        <v>0.11</v>
      </c>
      <c r="R871" s="159">
        <f>Q871*H871</f>
        <v>7.9299000000000008</v>
      </c>
      <c r="S871" s="159">
        <v>0</v>
      </c>
      <c r="T871" s="160">
        <f>S871*H871</f>
        <v>0</v>
      </c>
      <c r="U871" s="33"/>
      <c r="V871" s="33"/>
      <c r="W871" s="33"/>
      <c r="X871" s="33"/>
      <c r="Y871" s="33"/>
      <c r="Z871" s="33"/>
      <c r="AA871" s="33"/>
      <c r="AB871" s="33"/>
      <c r="AC871" s="33"/>
      <c r="AD871" s="33"/>
      <c r="AE871" s="33"/>
      <c r="AR871" s="161" t="s">
        <v>198</v>
      </c>
      <c r="AT871" s="161" t="s">
        <v>202</v>
      </c>
      <c r="AU871" s="161" t="s">
        <v>213</v>
      </c>
      <c r="AY871" s="18" t="s">
        <v>199</v>
      </c>
      <c r="BE871" s="162">
        <f>IF(N871="základní",J871,0)</f>
        <v>0</v>
      </c>
      <c r="BF871" s="162">
        <f>IF(N871="snížená",J871,0)</f>
        <v>0</v>
      </c>
      <c r="BG871" s="162">
        <f>IF(N871="zákl. přenesená",J871,0)</f>
        <v>0</v>
      </c>
      <c r="BH871" s="162">
        <f>IF(N871="sníž. přenesená",J871,0)</f>
        <v>0</v>
      </c>
      <c r="BI871" s="162">
        <f>IF(N871="nulová",J871,0)</f>
        <v>0</v>
      </c>
      <c r="BJ871" s="18" t="s">
        <v>88</v>
      </c>
      <c r="BK871" s="162">
        <f>ROUND(I871*H871,2)</f>
        <v>0</v>
      </c>
      <c r="BL871" s="18" t="s">
        <v>198</v>
      </c>
      <c r="BM871" s="161" t="s">
        <v>2110</v>
      </c>
    </row>
    <row r="872" spans="1:65" s="2" customFormat="1" ht="19.2">
      <c r="A872" s="33"/>
      <c r="B872" s="34"/>
      <c r="C872" s="33"/>
      <c r="D872" s="163" t="s">
        <v>207</v>
      </c>
      <c r="E872" s="33"/>
      <c r="F872" s="164" t="s">
        <v>2111</v>
      </c>
      <c r="G872" s="33"/>
      <c r="H872" s="33"/>
      <c r="I872" s="165"/>
      <c r="J872" s="33"/>
      <c r="K872" s="33"/>
      <c r="L872" s="34"/>
      <c r="M872" s="166"/>
      <c r="N872" s="167"/>
      <c r="O872" s="59"/>
      <c r="P872" s="59"/>
      <c r="Q872" s="59"/>
      <c r="R872" s="59"/>
      <c r="S872" s="59"/>
      <c r="T872" s="60"/>
      <c r="U872" s="33"/>
      <c r="V872" s="33"/>
      <c r="W872" s="33"/>
      <c r="X872" s="33"/>
      <c r="Y872" s="33"/>
      <c r="Z872" s="33"/>
      <c r="AA872" s="33"/>
      <c r="AB872" s="33"/>
      <c r="AC872" s="33"/>
      <c r="AD872" s="33"/>
      <c r="AE872" s="33"/>
      <c r="AT872" s="18" t="s">
        <v>207</v>
      </c>
      <c r="AU872" s="18" t="s">
        <v>213</v>
      </c>
    </row>
    <row r="873" spans="1:65" s="13" customFormat="1" ht="10.199999999999999">
      <c r="B873" s="172"/>
      <c r="D873" s="163" t="s">
        <v>336</v>
      </c>
      <c r="E873" s="173" t="s">
        <v>1</v>
      </c>
      <c r="F873" s="174" t="s">
        <v>2112</v>
      </c>
      <c r="H873" s="173" t="s">
        <v>1</v>
      </c>
      <c r="I873" s="175"/>
      <c r="L873" s="172"/>
      <c r="M873" s="176"/>
      <c r="N873" s="177"/>
      <c r="O873" s="177"/>
      <c r="P873" s="177"/>
      <c r="Q873" s="177"/>
      <c r="R873" s="177"/>
      <c r="S873" s="177"/>
      <c r="T873" s="178"/>
      <c r="AT873" s="173" t="s">
        <v>336</v>
      </c>
      <c r="AU873" s="173" t="s">
        <v>213</v>
      </c>
      <c r="AV873" s="13" t="s">
        <v>88</v>
      </c>
      <c r="AW873" s="13" t="s">
        <v>36</v>
      </c>
      <c r="AX873" s="13" t="s">
        <v>81</v>
      </c>
      <c r="AY873" s="173" t="s">
        <v>199</v>
      </c>
    </row>
    <row r="874" spans="1:65" s="13" customFormat="1" ht="10.199999999999999">
      <c r="B874" s="172"/>
      <c r="D874" s="163" t="s">
        <v>336</v>
      </c>
      <c r="E874" s="173" t="s">
        <v>1</v>
      </c>
      <c r="F874" s="174" t="s">
        <v>559</v>
      </c>
      <c r="H874" s="173" t="s">
        <v>1</v>
      </c>
      <c r="I874" s="175"/>
      <c r="L874" s="172"/>
      <c r="M874" s="176"/>
      <c r="N874" s="177"/>
      <c r="O874" s="177"/>
      <c r="P874" s="177"/>
      <c r="Q874" s="177"/>
      <c r="R874" s="177"/>
      <c r="S874" s="177"/>
      <c r="T874" s="178"/>
      <c r="AT874" s="173" t="s">
        <v>336</v>
      </c>
      <c r="AU874" s="173" t="s">
        <v>213</v>
      </c>
      <c r="AV874" s="13" t="s">
        <v>88</v>
      </c>
      <c r="AW874" s="13" t="s">
        <v>36</v>
      </c>
      <c r="AX874" s="13" t="s">
        <v>81</v>
      </c>
      <c r="AY874" s="173" t="s">
        <v>199</v>
      </c>
    </row>
    <row r="875" spans="1:65" s="14" customFormat="1" ht="10.199999999999999">
      <c r="B875" s="179"/>
      <c r="D875" s="163" t="s">
        <v>336</v>
      </c>
      <c r="E875" s="180" t="s">
        <v>1</v>
      </c>
      <c r="F875" s="181" t="s">
        <v>2113</v>
      </c>
      <c r="H875" s="182">
        <v>19.559999999999999</v>
      </c>
      <c r="I875" s="183"/>
      <c r="L875" s="179"/>
      <c r="M875" s="184"/>
      <c r="N875" s="185"/>
      <c r="O875" s="185"/>
      <c r="P875" s="185"/>
      <c r="Q875" s="185"/>
      <c r="R875" s="185"/>
      <c r="S875" s="185"/>
      <c r="T875" s="186"/>
      <c r="AT875" s="180" t="s">
        <v>336</v>
      </c>
      <c r="AU875" s="180" t="s">
        <v>213</v>
      </c>
      <c r="AV875" s="14" t="s">
        <v>90</v>
      </c>
      <c r="AW875" s="14" t="s">
        <v>36</v>
      </c>
      <c r="AX875" s="14" t="s">
        <v>81</v>
      </c>
      <c r="AY875" s="180" t="s">
        <v>199</v>
      </c>
    </row>
    <row r="876" spans="1:65" s="16" customFormat="1" ht="10.199999999999999">
      <c r="B876" s="205"/>
      <c r="D876" s="163" t="s">
        <v>336</v>
      </c>
      <c r="E876" s="206" t="s">
        <v>1</v>
      </c>
      <c r="F876" s="207" t="s">
        <v>1127</v>
      </c>
      <c r="H876" s="208">
        <v>19.559999999999999</v>
      </c>
      <c r="I876" s="209"/>
      <c r="L876" s="205"/>
      <c r="M876" s="210"/>
      <c r="N876" s="211"/>
      <c r="O876" s="211"/>
      <c r="P876" s="211"/>
      <c r="Q876" s="211"/>
      <c r="R876" s="211"/>
      <c r="S876" s="211"/>
      <c r="T876" s="212"/>
      <c r="AT876" s="206" t="s">
        <v>336</v>
      </c>
      <c r="AU876" s="206" t="s">
        <v>213</v>
      </c>
      <c r="AV876" s="16" t="s">
        <v>213</v>
      </c>
      <c r="AW876" s="16" t="s">
        <v>36</v>
      </c>
      <c r="AX876" s="16" t="s">
        <v>81</v>
      </c>
      <c r="AY876" s="206" t="s">
        <v>199</v>
      </c>
    </row>
    <row r="877" spans="1:65" s="13" customFormat="1" ht="10.199999999999999">
      <c r="B877" s="172"/>
      <c r="D877" s="163" t="s">
        <v>336</v>
      </c>
      <c r="E877" s="173" t="s">
        <v>1</v>
      </c>
      <c r="F877" s="174" t="s">
        <v>2114</v>
      </c>
      <c r="H877" s="173" t="s">
        <v>1</v>
      </c>
      <c r="I877" s="175"/>
      <c r="L877" s="172"/>
      <c r="M877" s="176"/>
      <c r="N877" s="177"/>
      <c r="O877" s="177"/>
      <c r="P877" s="177"/>
      <c r="Q877" s="177"/>
      <c r="R877" s="177"/>
      <c r="S877" s="177"/>
      <c r="T877" s="178"/>
      <c r="AT877" s="173" t="s">
        <v>336</v>
      </c>
      <c r="AU877" s="173" t="s">
        <v>213</v>
      </c>
      <c r="AV877" s="13" t="s">
        <v>88</v>
      </c>
      <c r="AW877" s="13" t="s">
        <v>36</v>
      </c>
      <c r="AX877" s="13" t="s">
        <v>81</v>
      </c>
      <c r="AY877" s="173" t="s">
        <v>199</v>
      </c>
    </row>
    <row r="878" spans="1:65" s="13" customFormat="1" ht="10.199999999999999">
      <c r="B878" s="172"/>
      <c r="D878" s="163" t="s">
        <v>336</v>
      </c>
      <c r="E878" s="173" t="s">
        <v>1</v>
      </c>
      <c r="F878" s="174" t="s">
        <v>2115</v>
      </c>
      <c r="H878" s="173" t="s">
        <v>1</v>
      </c>
      <c r="I878" s="175"/>
      <c r="L878" s="172"/>
      <c r="M878" s="176"/>
      <c r="N878" s="177"/>
      <c r="O878" s="177"/>
      <c r="P878" s="177"/>
      <c r="Q878" s="177"/>
      <c r="R878" s="177"/>
      <c r="S878" s="177"/>
      <c r="T878" s="178"/>
      <c r="AT878" s="173" t="s">
        <v>336</v>
      </c>
      <c r="AU878" s="173" t="s">
        <v>213</v>
      </c>
      <c r="AV878" s="13" t="s">
        <v>88</v>
      </c>
      <c r="AW878" s="13" t="s">
        <v>36</v>
      </c>
      <c r="AX878" s="13" t="s">
        <v>81</v>
      </c>
      <c r="AY878" s="173" t="s">
        <v>199</v>
      </c>
    </row>
    <row r="879" spans="1:65" s="14" customFormat="1" ht="10.199999999999999">
      <c r="B879" s="179"/>
      <c r="D879" s="163" t="s">
        <v>336</v>
      </c>
      <c r="E879" s="180" t="s">
        <v>1</v>
      </c>
      <c r="F879" s="181" t="s">
        <v>2116</v>
      </c>
      <c r="H879" s="182">
        <v>17.14</v>
      </c>
      <c r="I879" s="183"/>
      <c r="L879" s="179"/>
      <c r="M879" s="184"/>
      <c r="N879" s="185"/>
      <c r="O879" s="185"/>
      <c r="P879" s="185"/>
      <c r="Q879" s="185"/>
      <c r="R879" s="185"/>
      <c r="S879" s="185"/>
      <c r="T879" s="186"/>
      <c r="AT879" s="180" t="s">
        <v>336</v>
      </c>
      <c r="AU879" s="180" t="s">
        <v>213</v>
      </c>
      <c r="AV879" s="14" t="s">
        <v>90</v>
      </c>
      <c r="AW879" s="14" t="s">
        <v>36</v>
      </c>
      <c r="AX879" s="14" t="s">
        <v>81</v>
      </c>
      <c r="AY879" s="180" t="s">
        <v>199</v>
      </c>
    </row>
    <row r="880" spans="1:65" s="13" customFormat="1" ht="10.199999999999999">
      <c r="B880" s="172"/>
      <c r="D880" s="163" t="s">
        <v>336</v>
      </c>
      <c r="E880" s="173" t="s">
        <v>1</v>
      </c>
      <c r="F880" s="174" t="s">
        <v>565</v>
      </c>
      <c r="H880" s="173" t="s">
        <v>1</v>
      </c>
      <c r="I880" s="175"/>
      <c r="L880" s="172"/>
      <c r="M880" s="176"/>
      <c r="N880" s="177"/>
      <c r="O880" s="177"/>
      <c r="P880" s="177"/>
      <c r="Q880" s="177"/>
      <c r="R880" s="177"/>
      <c r="S880" s="177"/>
      <c r="T880" s="178"/>
      <c r="AT880" s="173" t="s">
        <v>336</v>
      </c>
      <c r="AU880" s="173" t="s">
        <v>213</v>
      </c>
      <c r="AV880" s="13" t="s">
        <v>88</v>
      </c>
      <c r="AW880" s="13" t="s">
        <v>36</v>
      </c>
      <c r="AX880" s="13" t="s">
        <v>81</v>
      </c>
      <c r="AY880" s="173" t="s">
        <v>199</v>
      </c>
    </row>
    <row r="881" spans="1:65" s="14" customFormat="1" ht="10.199999999999999">
      <c r="B881" s="179"/>
      <c r="D881" s="163" t="s">
        <v>336</v>
      </c>
      <c r="E881" s="180" t="s">
        <v>1</v>
      </c>
      <c r="F881" s="181" t="s">
        <v>2117</v>
      </c>
      <c r="H881" s="182">
        <v>11.26</v>
      </c>
      <c r="I881" s="183"/>
      <c r="L881" s="179"/>
      <c r="M881" s="184"/>
      <c r="N881" s="185"/>
      <c r="O881" s="185"/>
      <c r="P881" s="185"/>
      <c r="Q881" s="185"/>
      <c r="R881" s="185"/>
      <c r="S881" s="185"/>
      <c r="T881" s="186"/>
      <c r="AT881" s="180" t="s">
        <v>336</v>
      </c>
      <c r="AU881" s="180" t="s">
        <v>213</v>
      </c>
      <c r="AV881" s="14" t="s">
        <v>90</v>
      </c>
      <c r="AW881" s="14" t="s">
        <v>36</v>
      </c>
      <c r="AX881" s="14" t="s">
        <v>81</v>
      </c>
      <c r="AY881" s="180" t="s">
        <v>199</v>
      </c>
    </row>
    <row r="882" spans="1:65" s="13" customFormat="1" ht="10.199999999999999">
      <c r="B882" s="172"/>
      <c r="D882" s="163" t="s">
        <v>336</v>
      </c>
      <c r="E882" s="173" t="s">
        <v>1</v>
      </c>
      <c r="F882" s="174" t="s">
        <v>2118</v>
      </c>
      <c r="H882" s="173" t="s">
        <v>1</v>
      </c>
      <c r="I882" s="175"/>
      <c r="L882" s="172"/>
      <c r="M882" s="176"/>
      <c r="N882" s="177"/>
      <c r="O882" s="177"/>
      <c r="P882" s="177"/>
      <c r="Q882" s="177"/>
      <c r="R882" s="177"/>
      <c r="S882" s="177"/>
      <c r="T882" s="178"/>
      <c r="AT882" s="173" t="s">
        <v>336</v>
      </c>
      <c r="AU882" s="173" t="s">
        <v>213</v>
      </c>
      <c r="AV882" s="13" t="s">
        <v>88</v>
      </c>
      <c r="AW882" s="13" t="s">
        <v>36</v>
      </c>
      <c r="AX882" s="13" t="s">
        <v>81</v>
      </c>
      <c r="AY882" s="173" t="s">
        <v>199</v>
      </c>
    </row>
    <row r="883" spans="1:65" s="14" customFormat="1" ht="10.199999999999999">
      <c r="B883" s="179"/>
      <c r="D883" s="163" t="s">
        <v>336</v>
      </c>
      <c r="E883" s="180" t="s">
        <v>1</v>
      </c>
      <c r="F883" s="181" t="s">
        <v>2119</v>
      </c>
      <c r="H883" s="182">
        <v>7.65</v>
      </c>
      <c r="I883" s="183"/>
      <c r="L883" s="179"/>
      <c r="M883" s="184"/>
      <c r="N883" s="185"/>
      <c r="O883" s="185"/>
      <c r="P883" s="185"/>
      <c r="Q883" s="185"/>
      <c r="R883" s="185"/>
      <c r="S883" s="185"/>
      <c r="T883" s="186"/>
      <c r="AT883" s="180" t="s">
        <v>336</v>
      </c>
      <c r="AU883" s="180" t="s">
        <v>213</v>
      </c>
      <c r="AV883" s="14" t="s">
        <v>90</v>
      </c>
      <c r="AW883" s="14" t="s">
        <v>36</v>
      </c>
      <c r="AX883" s="14" t="s">
        <v>81</v>
      </c>
      <c r="AY883" s="180" t="s">
        <v>199</v>
      </c>
    </row>
    <row r="884" spans="1:65" s="13" customFormat="1" ht="10.199999999999999">
      <c r="B884" s="172"/>
      <c r="D884" s="163" t="s">
        <v>336</v>
      </c>
      <c r="E884" s="173" t="s">
        <v>1</v>
      </c>
      <c r="F884" s="174" t="s">
        <v>2120</v>
      </c>
      <c r="H884" s="173" t="s">
        <v>1</v>
      </c>
      <c r="I884" s="175"/>
      <c r="L884" s="172"/>
      <c r="M884" s="176"/>
      <c r="N884" s="177"/>
      <c r="O884" s="177"/>
      <c r="P884" s="177"/>
      <c r="Q884" s="177"/>
      <c r="R884" s="177"/>
      <c r="S884" s="177"/>
      <c r="T884" s="178"/>
      <c r="AT884" s="173" t="s">
        <v>336</v>
      </c>
      <c r="AU884" s="173" t="s">
        <v>213</v>
      </c>
      <c r="AV884" s="13" t="s">
        <v>88</v>
      </c>
      <c r="AW884" s="13" t="s">
        <v>36</v>
      </c>
      <c r="AX884" s="13" t="s">
        <v>81</v>
      </c>
      <c r="AY884" s="173" t="s">
        <v>199</v>
      </c>
    </row>
    <row r="885" spans="1:65" s="14" customFormat="1" ht="10.199999999999999">
      <c r="B885" s="179"/>
      <c r="D885" s="163" t="s">
        <v>336</v>
      </c>
      <c r="E885" s="180" t="s">
        <v>1</v>
      </c>
      <c r="F885" s="181" t="s">
        <v>2121</v>
      </c>
      <c r="H885" s="182">
        <v>16.48</v>
      </c>
      <c r="I885" s="183"/>
      <c r="L885" s="179"/>
      <c r="M885" s="184"/>
      <c r="N885" s="185"/>
      <c r="O885" s="185"/>
      <c r="P885" s="185"/>
      <c r="Q885" s="185"/>
      <c r="R885" s="185"/>
      <c r="S885" s="185"/>
      <c r="T885" s="186"/>
      <c r="AT885" s="180" t="s">
        <v>336</v>
      </c>
      <c r="AU885" s="180" t="s">
        <v>213</v>
      </c>
      <c r="AV885" s="14" t="s">
        <v>90</v>
      </c>
      <c r="AW885" s="14" t="s">
        <v>36</v>
      </c>
      <c r="AX885" s="14" t="s">
        <v>81</v>
      </c>
      <c r="AY885" s="180" t="s">
        <v>199</v>
      </c>
    </row>
    <row r="886" spans="1:65" s="16" customFormat="1" ht="10.199999999999999">
      <c r="B886" s="205"/>
      <c r="D886" s="163" t="s">
        <v>336</v>
      </c>
      <c r="E886" s="206" t="s">
        <v>1</v>
      </c>
      <c r="F886" s="207" t="s">
        <v>1127</v>
      </c>
      <c r="H886" s="208">
        <v>52.53</v>
      </c>
      <c r="I886" s="209"/>
      <c r="L886" s="205"/>
      <c r="M886" s="210"/>
      <c r="N886" s="211"/>
      <c r="O886" s="211"/>
      <c r="P886" s="211"/>
      <c r="Q886" s="211"/>
      <c r="R886" s="211"/>
      <c r="S886" s="211"/>
      <c r="T886" s="212"/>
      <c r="AT886" s="206" t="s">
        <v>336</v>
      </c>
      <c r="AU886" s="206" t="s">
        <v>213</v>
      </c>
      <c r="AV886" s="16" t="s">
        <v>213</v>
      </c>
      <c r="AW886" s="16" t="s">
        <v>36</v>
      </c>
      <c r="AX886" s="16" t="s">
        <v>81</v>
      </c>
      <c r="AY886" s="206" t="s">
        <v>199</v>
      </c>
    </row>
    <row r="887" spans="1:65" s="15" customFormat="1" ht="10.199999999999999">
      <c r="B887" s="187"/>
      <c r="D887" s="163" t="s">
        <v>336</v>
      </c>
      <c r="E887" s="188" t="s">
        <v>1</v>
      </c>
      <c r="F887" s="189" t="s">
        <v>339</v>
      </c>
      <c r="H887" s="190">
        <v>72.09</v>
      </c>
      <c r="I887" s="191"/>
      <c r="L887" s="187"/>
      <c r="M887" s="192"/>
      <c r="N887" s="193"/>
      <c r="O887" s="193"/>
      <c r="P887" s="193"/>
      <c r="Q887" s="193"/>
      <c r="R887" s="193"/>
      <c r="S887" s="193"/>
      <c r="T887" s="194"/>
      <c r="AT887" s="188" t="s">
        <v>336</v>
      </c>
      <c r="AU887" s="188" t="s">
        <v>213</v>
      </c>
      <c r="AV887" s="15" t="s">
        <v>198</v>
      </c>
      <c r="AW887" s="15" t="s">
        <v>36</v>
      </c>
      <c r="AX887" s="15" t="s">
        <v>88</v>
      </c>
      <c r="AY887" s="188" t="s">
        <v>199</v>
      </c>
    </row>
    <row r="888" spans="1:65" s="2" customFormat="1" ht="24.15" customHeight="1">
      <c r="A888" s="33"/>
      <c r="B888" s="149"/>
      <c r="C888" s="150" t="s">
        <v>1191</v>
      </c>
      <c r="D888" s="150" t="s">
        <v>202</v>
      </c>
      <c r="E888" s="151" t="s">
        <v>2122</v>
      </c>
      <c r="F888" s="152" t="s">
        <v>2123</v>
      </c>
      <c r="G888" s="153" t="s">
        <v>332</v>
      </c>
      <c r="H888" s="154">
        <v>268.8</v>
      </c>
      <c r="I888" s="155"/>
      <c r="J888" s="156">
        <f>ROUND(I888*H888,2)</f>
        <v>0</v>
      </c>
      <c r="K888" s="152" t="s">
        <v>333</v>
      </c>
      <c r="L888" s="34"/>
      <c r="M888" s="157" t="s">
        <v>1</v>
      </c>
      <c r="N888" s="158" t="s">
        <v>46</v>
      </c>
      <c r="O888" s="59"/>
      <c r="P888" s="159">
        <f>O888*H888</f>
        <v>0</v>
      </c>
      <c r="Q888" s="159">
        <v>1.0999999999999999E-2</v>
      </c>
      <c r="R888" s="159">
        <f>Q888*H888</f>
        <v>2.9567999999999999</v>
      </c>
      <c r="S888" s="159">
        <v>0</v>
      </c>
      <c r="T888" s="160">
        <f>S888*H888</f>
        <v>0</v>
      </c>
      <c r="U888" s="33"/>
      <c r="V888" s="33"/>
      <c r="W888" s="33"/>
      <c r="X888" s="33"/>
      <c r="Y888" s="33"/>
      <c r="Z888" s="33"/>
      <c r="AA888" s="33"/>
      <c r="AB888" s="33"/>
      <c r="AC888" s="33"/>
      <c r="AD888" s="33"/>
      <c r="AE888" s="33"/>
      <c r="AR888" s="161" t="s">
        <v>198</v>
      </c>
      <c r="AT888" s="161" t="s">
        <v>202</v>
      </c>
      <c r="AU888" s="161" t="s">
        <v>213</v>
      </c>
      <c r="AY888" s="18" t="s">
        <v>199</v>
      </c>
      <c r="BE888" s="162">
        <f>IF(N888="základní",J888,0)</f>
        <v>0</v>
      </c>
      <c r="BF888" s="162">
        <f>IF(N888="snížená",J888,0)</f>
        <v>0</v>
      </c>
      <c r="BG888" s="162">
        <f>IF(N888="zákl. přenesená",J888,0)</f>
        <v>0</v>
      </c>
      <c r="BH888" s="162">
        <f>IF(N888="sníž. přenesená",J888,0)</f>
        <v>0</v>
      </c>
      <c r="BI888" s="162">
        <f>IF(N888="nulová",J888,0)</f>
        <v>0</v>
      </c>
      <c r="BJ888" s="18" t="s">
        <v>88</v>
      </c>
      <c r="BK888" s="162">
        <f>ROUND(I888*H888,2)</f>
        <v>0</v>
      </c>
      <c r="BL888" s="18" t="s">
        <v>198</v>
      </c>
      <c r="BM888" s="161" t="s">
        <v>2124</v>
      </c>
    </row>
    <row r="889" spans="1:65" s="2" customFormat="1" ht="28.8">
      <c r="A889" s="33"/>
      <c r="B889" s="34"/>
      <c r="C889" s="33"/>
      <c r="D889" s="163" t="s">
        <v>207</v>
      </c>
      <c r="E889" s="33"/>
      <c r="F889" s="164" t="s">
        <v>2125</v>
      </c>
      <c r="G889" s="33"/>
      <c r="H889" s="33"/>
      <c r="I889" s="165"/>
      <c r="J889" s="33"/>
      <c r="K889" s="33"/>
      <c r="L889" s="34"/>
      <c r="M889" s="166"/>
      <c r="N889" s="167"/>
      <c r="O889" s="59"/>
      <c r="P889" s="59"/>
      <c r="Q889" s="59"/>
      <c r="R889" s="59"/>
      <c r="S889" s="59"/>
      <c r="T889" s="60"/>
      <c r="U889" s="33"/>
      <c r="V889" s="33"/>
      <c r="W889" s="33"/>
      <c r="X889" s="33"/>
      <c r="Y889" s="33"/>
      <c r="Z889" s="33"/>
      <c r="AA889" s="33"/>
      <c r="AB889" s="33"/>
      <c r="AC889" s="33"/>
      <c r="AD889" s="33"/>
      <c r="AE889" s="33"/>
      <c r="AT889" s="18" t="s">
        <v>207</v>
      </c>
      <c r="AU889" s="18" t="s">
        <v>213</v>
      </c>
    </row>
    <row r="890" spans="1:65" s="14" customFormat="1" ht="10.199999999999999">
      <c r="B890" s="179"/>
      <c r="D890" s="163" t="s">
        <v>336</v>
      </c>
      <c r="E890" s="180" t="s">
        <v>1</v>
      </c>
      <c r="F890" s="181" t="s">
        <v>2126</v>
      </c>
      <c r="H890" s="182">
        <v>58.68</v>
      </c>
      <c r="I890" s="183"/>
      <c r="L890" s="179"/>
      <c r="M890" s="184"/>
      <c r="N890" s="185"/>
      <c r="O890" s="185"/>
      <c r="P890" s="185"/>
      <c r="Q890" s="185"/>
      <c r="R890" s="185"/>
      <c r="S890" s="185"/>
      <c r="T890" s="186"/>
      <c r="AT890" s="180" t="s">
        <v>336</v>
      </c>
      <c r="AU890" s="180" t="s">
        <v>213</v>
      </c>
      <c r="AV890" s="14" t="s">
        <v>90</v>
      </c>
      <c r="AW890" s="14" t="s">
        <v>36</v>
      </c>
      <c r="AX890" s="14" t="s">
        <v>81</v>
      </c>
      <c r="AY890" s="180" t="s">
        <v>199</v>
      </c>
    </row>
    <row r="891" spans="1:65" s="14" customFormat="1" ht="10.199999999999999">
      <c r="B891" s="179"/>
      <c r="D891" s="163" t="s">
        <v>336</v>
      </c>
      <c r="E891" s="180" t="s">
        <v>1</v>
      </c>
      <c r="F891" s="181" t="s">
        <v>2127</v>
      </c>
      <c r="H891" s="182">
        <v>210.12</v>
      </c>
      <c r="I891" s="183"/>
      <c r="L891" s="179"/>
      <c r="M891" s="184"/>
      <c r="N891" s="185"/>
      <c r="O891" s="185"/>
      <c r="P891" s="185"/>
      <c r="Q891" s="185"/>
      <c r="R891" s="185"/>
      <c r="S891" s="185"/>
      <c r="T891" s="186"/>
      <c r="AT891" s="180" t="s">
        <v>336</v>
      </c>
      <c r="AU891" s="180" t="s">
        <v>213</v>
      </c>
      <c r="AV891" s="14" t="s">
        <v>90</v>
      </c>
      <c r="AW891" s="14" t="s">
        <v>36</v>
      </c>
      <c r="AX891" s="14" t="s">
        <v>81</v>
      </c>
      <c r="AY891" s="180" t="s">
        <v>199</v>
      </c>
    </row>
    <row r="892" spans="1:65" s="15" customFormat="1" ht="10.199999999999999">
      <c r="B892" s="187"/>
      <c r="D892" s="163" t="s">
        <v>336</v>
      </c>
      <c r="E892" s="188" t="s">
        <v>1</v>
      </c>
      <c r="F892" s="189" t="s">
        <v>339</v>
      </c>
      <c r="H892" s="190">
        <v>268.8</v>
      </c>
      <c r="I892" s="191"/>
      <c r="L892" s="187"/>
      <c r="M892" s="192"/>
      <c r="N892" s="193"/>
      <c r="O892" s="193"/>
      <c r="P892" s="193"/>
      <c r="Q892" s="193"/>
      <c r="R892" s="193"/>
      <c r="S892" s="193"/>
      <c r="T892" s="194"/>
      <c r="AT892" s="188" t="s">
        <v>336</v>
      </c>
      <c r="AU892" s="188" t="s">
        <v>213</v>
      </c>
      <c r="AV892" s="15" t="s">
        <v>198</v>
      </c>
      <c r="AW892" s="15" t="s">
        <v>36</v>
      </c>
      <c r="AX892" s="15" t="s">
        <v>88</v>
      </c>
      <c r="AY892" s="188" t="s">
        <v>199</v>
      </c>
    </row>
    <row r="893" spans="1:65" s="2" customFormat="1" ht="21.75" customHeight="1">
      <c r="A893" s="33"/>
      <c r="B893" s="149"/>
      <c r="C893" s="150" t="s">
        <v>1197</v>
      </c>
      <c r="D893" s="150" t="s">
        <v>202</v>
      </c>
      <c r="E893" s="151" t="s">
        <v>2128</v>
      </c>
      <c r="F893" s="152" t="s">
        <v>2129</v>
      </c>
      <c r="G893" s="153" t="s">
        <v>332</v>
      </c>
      <c r="H893" s="154">
        <v>53.04</v>
      </c>
      <c r="I893" s="155"/>
      <c r="J893" s="156">
        <f>ROUND(I893*H893,2)</f>
        <v>0</v>
      </c>
      <c r="K893" s="152" t="s">
        <v>333</v>
      </c>
      <c r="L893" s="34"/>
      <c r="M893" s="157" t="s">
        <v>1</v>
      </c>
      <c r="N893" s="158" t="s">
        <v>46</v>
      </c>
      <c r="O893" s="59"/>
      <c r="P893" s="159">
        <f>O893*H893</f>
        <v>0</v>
      </c>
      <c r="Q893" s="159">
        <v>0</v>
      </c>
      <c r="R893" s="159">
        <f>Q893*H893</f>
        <v>0</v>
      </c>
      <c r="S893" s="159">
        <v>0</v>
      </c>
      <c r="T893" s="160">
        <f>S893*H893</f>
        <v>0</v>
      </c>
      <c r="U893" s="33"/>
      <c r="V893" s="33"/>
      <c r="W893" s="33"/>
      <c r="X893" s="33"/>
      <c r="Y893" s="33"/>
      <c r="Z893" s="33"/>
      <c r="AA893" s="33"/>
      <c r="AB893" s="33"/>
      <c r="AC893" s="33"/>
      <c r="AD893" s="33"/>
      <c r="AE893" s="33"/>
      <c r="AR893" s="161" t="s">
        <v>198</v>
      </c>
      <c r="AT893" s="161" t="s">
        <v>202</v>
      </c>
      <c r="AU893" s="161" t="s">
        <v>213</v>
      </c>
      <c r="AY893" s="18" t="s">
        <v>199</v>
      </c>
      <c r="BE893" s="162">
        <f>IF(N893="základní",J893,0)</f>
        <v>0</v>
      </c>
      <c r="BF893" s="162">
        <f>IF(N893="snížená",J893,0)</f>
        <v>0</v>
      </c>
      <c r="BG893" s="162">
        <f>IF(N893="zákl. přenesená",J893,0)</f>
        <v>0</v>
      </c>
      <c r="BH893" s="162">
        <f>IF(N893="sníž. přenesená",J893,0)</f>
        <v>0</v>
      </c>
      <c r="BI893" s="162">
        <f>IF(N893="nulová",J893,0)</f>
        <v>0</v>
      </c>
      <c r="BJ893" s="18" t="s">
        <v>88</v>
      </c>
      <c r="BK893" s="162">
        <f>ROUND(I893*H893,2)</f>
        <v>0</v>
      </c>
      <c r="BL893" s="18" t="s">
        <v>198</v>
      </c>
      <c r="BM893" s="161" t="s">
        <v>2130</v>
      </c>
    </row>
    <row r="894" spans="1:65" s="2" customFormat="1" ht="19.2">
      <c r="A894" s="33"/>
      <c r="B894" s="34"/>
      <c r="C894" s="33"/>
      <c r="D894" s="163" t="s">
        <v>207</v>
      </c>
      <c r="E894" s="33"/>
      <c r="F894" s="164" t="s">
        <v>2131</v>
      </c>
      <c r="G894" s="33"/>
      <c r="H894" s="33"/>
      <c r="I894" s="165"/>
      <c r="J894" s="33"/>
      <c r="K894" s="33"/>
      <c r="L894" s="34"/>
      <c r="M894" s="166"/>
      <c r="N894" s="167"/>
      <c r="O894" s="59"/>
      <c r="P894" s="59"/>
      <c r="Q894" s="59"/>
      <c r="R894" s="59"/>
      <c r="S894" s="59"/>
      <c r="T894" s="60"/>
      <c r="U894" s="33"/>
      <c r="V894" s="33"/>
      <c r="W894" s="33"/>
      <c r="X894" s="33"/>
      <c r="Y894" s="33"/>
      <c r="Z894" s="33"/>
      <c r="AA894" s="33"/>
      <c r="AB894" s="33"/>
      <c r="AC894" s="33"/>
      <c r="AD894" s="33"/>
      <c r="AE894" s="33"/>
      <c r="AT894" s="18" t="s">
        <v>207</v>
      </c>
      <c r="AU894" s="18" t="s">
        <v>213</v>
      </c>
    </row>
    <row r="895" spans="1:65" s="13" customFormat="1" ht="10.199999999999999">
      <c r="B895" s="172"/>
      <c r="D895" s="163" t="s">
        <v>336</v>
      </c>
      <c r="E895" s="173" t="s">
        <v>1</v>
      </c>
      <c r="F895" s="174" t="s">
        <v>1103</v>
      </c>
      <c r="H895" s="173" t="s">
        <v>1</v>
      </c>
      <c r="I895" s="175"/>
      <c r="L895" s="172"/>
      <c r="M895" s="176"/>
      <c r="N895" s="177"/>
      <c r="O895" s="177"/>
      <c r="P895" s="177"/>
      <c r="Q895" s="177"/>
      <c r="R895" s="177"/>
      <c r="S895" s="177"/>
      <c r="T895" s="178"/>
      <c r="AT895" s="173" t="s">
        <v>336</v>
      </c>
      <c r="AU895" s="173" t="s">
        <v>213</v>
      </c>
      <c r="AV895" s="13" t="s">
        <v>88</v>
      </c>
      <c r="AW895" s="13" t="s">
        <v>36</v>
      </c>
      <c r="AX895" s="13" t="s">
        <v>81</v>
      </c>
      <c r="AY895" s="173" t="s">
        <v>199</v>
      </c>
    </row>
    <row r="896" spans="1:65" s="13" customFormat="1" ht="10.199999999999999">
      <c r="B896" s="172"/>
      <c r="D896" s="163" t="s">
        <v>336</v>
      </c>
      <c r="E896" s="173" t="s">
        <v>1</v>
      </c>
      <c r="F896" s="174" t="s">
        <v>579</v>
      </c>
      <c r="H896" s="173" t="s">
        <v>1</v>
      </c>
      <c r="I896" s="175"/>
      <c r="L896" s="172"/>
      <c r="M896" s="176"/>
      <c r="N896" s="177"/>
      <c r="O896" s="177"/>
      <c r="P896" s="177"/>
      <c r="Q896" s="177"/>
      <c r="R896" s="177"/>
      <c r="S896" s="177"/>
      <c r="T896" s="178"/>
      <c r="AT896" s="173" t="s">
        <v>336</v>
      </c>
      <c r="AU896" s="173" t="s">
        <v>213</v>
      </c>
      <c r="AV896" s="13" t="s">
        <v>88</v>
      </c>
      <c r="AW896" s="13" t="s">
        <v>36</v>
      </c>
      <c r="AX896" s="13" t="s">
        <v>81</v>
      </c>
      <c r="AY896" s="173" t="s">
        <v>199</v>
      </c>
    </row>
    <row r="897" spans="1:65" s="14" customFormat="1" ht="10.199999999999999">
      <c r="B897" s="179"/>
      <c r="D897" s="163" t="s">
        <v>336</v>
      </c>
      <c r="E897" s="180" t="s">
        <v>1</v>
      </c>
      <c r="F897" s="181" t="s">
        <v>1104</v>
      </c>
      <c r="H897" s="182">
        <v>14.28</v>
      </c>
      <c r="I897" s="183"/>
      <c r="L897" s="179"/>
      <c r="M897" s="184"/>
      <c r="N897" s="185"/>
      <c r="O897" s="185"/>
      <c r="P897" s="185"/>
      <c r="Q897" s="185"/>
      <c r="R897" s="185"/>
      <c r="S897" s="185"/>
      <c r="T897" s="186"/>
      <c r="AT897" s="180" t="s">
        <v>336</v>
      </c>
      <c r="AU897" s="180" t="s">
        <v>213</v>
      </c>
      <c r="AV897" s="14" t="s">
        <v>90</v>
      </c>
      <c r="AW897" s="14" t="s">
        <v>36</v>
      </c>
      <c r="AX897" s="14" t="s">
        <v>81</v>
      </c>
      <c r="AY897" s="180" t="s">
        <v>199</v>
      </c>
    </row>
    <row r="898" spans="1:65" s="13" customFormat="1" ht="10.199999999999999">
      <c r="B898" s="172"/>
      <c r="D898" s="163" t="s">
        <v>336</v>
      </c>
      <c r="E898" s="173" t="s">
        <v>1</v>
      </c>
      <c r="F898" s="174" t="s">
        <v>581</v>
      </c>
      <c r="H898" s="173" t="s">
        <v>1</v>
      </c>
      <c r="I898" s="175"/>
      <c r="L898" s="172"/>
      <c r="M898" s="176"/>
      <c r="N898" s="177"/>
      <c r="O898" s="177"/>
      <c r="P898" s="177"/>
      <c r="Q898" s="177"/>
      <c r="R898" s="177"/>
      <c r="S898" s="177"/>
      <c r="T898" s="178"/>
      <c r="AT898" s="173" t="s">
        <v>336</v>
      </c>
      <c r="AU898" s="173" t="s">
        <v>213</v>
      </c>
      <c r="AV898" s="13" t="s">
        <v>88</v>
      </c>
      <c r="AW898" s="13" t="s">
        <v>36</v>
      </c>
      <c r="AX898" s="13" t="s">
        <v>81</v>
      </c>
      <c r="AY898" s="173" t="s">
        <v>199</v>
      </c>
    </row>
    <row r="899" spans="1:65" s="14" customFormat="1" ht="10.199999999999999">
      <c r="B899" s="179"/>
      <c r="D899" s="163" t="s">
        <v>336</v>
      </c>
      <c r="E899" s="180" t="s">
        <v>1</v>
      </c>
      <c r="F899" s="181" t="s">
        <v>1104</v>
      </c>
      <c r="H899" s="182">
        <v>14.28</v>
      </c>
      <c r="I899" s="183"/>
      <c r="L899" s="179"/>
      <c r="M899" s="184"/>
      <c r="N899" s="185"/>
      <c r="O899" s="185"/>
      <c r="P899" s="185"/>
      <c r="Q899" s="185"/>
      <c r="R899" s="185"/>
      <c r="S899" s="185"/>
      <c r="T899" s="186"/>
      <c r="AT899" s="180" t="s">
        <v>336</v>
      </c>
      <c r="AU899" s="180" t="s">
        <v>213</v>
      </c>
      <c r="AV899" s="14" t="s">
        <v>90</v>
      </c>
      <c r="AW899" s="14" t="s">
        <v>36</v>
      </c>
      <c r="AX899" s="14" t="s">
        <v>81</v>
      </c>
      <c r="AY899" s="180" t="s">
        <v>199</v>
      </c>
    </row>
    <row r="900" spans="1:65" s="13" customFormat="1" ht="10.199999999999999">
      <c r="B900" s="172"/>
      <c r="D900" s="163" t="s">
        <v>336</v>
      </c>
      <c r="E900" s="173" t="s">
        <v>1</v>
      </c>
      <c r="F900" s="174" t="s">
        <v>476</v>
      </c>
      <c r="H900" s="173" t="s">
        <v>1</v>
      </c>
      <c r="I900" s="175"/>
      <c r="L900" s="172"/>
      <c r="M900" s="176"/>
      <c r="N900" s="177"/>
      <c r="O900" s="177"/>
      <c r="P900" s="177"/>
      <c r="Q900" s="177"/>
      <c r="R900" s="177"/>
      <c r="S900" s="177"/>
      <c r="T900" s="178"/>
      <c r="AT900" s="173" t="s">
        <v>336</v>
      </c>
      <c r="AU900" s="173" t="s">
        <v>213</v>
      </c>
      <c r="AV900" s="13" t="s">
        <v>88</v>
      </c>
      <c r="AW900" s="13" t="s">
        <v>36</v>
      </c>
      <c r="AX900" s="13" t="s">
        <v>81</v>
      </c>
      <c r="AY900" s="173" t="s">
        <v>199</v>
      </c>
    </row>
    <row r="901" spans="1:65" s="14" customFormat="1" ht="10.199999999999999">
      <c r="B901" s="179"/>
      <c r="D901" s="163" t="s">
        <v>336</v>
      </c>
      <c r="E901" s="180" t="s">
        <v>1</v>
      </c>
      <c r="F901" s="181" t="s">
        <v>1105</v>
      </c>
      <c r="H901" s="182">
        <v>7.65</v>
      </c>
      <c r="I901" s="183"/>
      <c r="L901" s="179"/>
      <c r="M901" s="184"/>
      <c r="N901" s="185"/>
      <c r="O901" s="185"/>
      <c r="P901" s="185"/>
      <c r="Q901" s="185"/>
      <c r="R901" s="185"/>
      <c r="S901" s="185"/>
      <c r="T901" s="186"/>
      <c r="AT901" s="180" t="s">
        <v>336</v>
      </c>
      <c r="AU901" s="180" t="s">
        <v>213</v>
      </c>
      <c r="AV901" s="14" t="s">
        <v>90</v>
      </c>
      <c r="AW901" s="14" t="s">
        <v>36</v>
      </c>
      <c r="AX901" s="14" t="s">
        <v>81</v>
      </c>
      <c r="AY901" s="180" t="s">
        <v>199</v>
      </c>
    </row>
    <row r="902" spans="1:65" s="13" customFormat="1" ht="10.199999999999999">
      <c r="B902" s="172"/>
      <c r="D902" s="163" t="s">
        <v>336</v>
      </c>
      <c r="E902" s="173" t="s">
        <v>1</v>
      </c>
      <c r="F902" s="174" t="s">
        <v>583</v>
      </c>
      <c r="H902" s="173" t="s">
        <v>1</v>
      </c>
      <c r="I902" s="175"/>
      <c r="L902" s="172"/>
      <c r="M902" s="176"/>
      <c r="N902" s="177"/>
      <c r="O902" s="177"/>
      <c r="P902" s="177"/>
      <c r="Q902" s="177"/>
      <c r="R902" s="177"/>
      <c r="S902" s="177"/>
      <c r="T902" s="178"/>
      <c r="AT902" s="173" t="s">
        <v>336</v>
      </c>
      <c r="AU902" s="173" t="s">
        <v>213</v>
      </c>
      <c r="AV902" s="13" t="s">
        <v>88</v>
      </c>
      <c r="AW902" s="13" t="s">
        <v>36</v>
      </c>
      <c r="AX902" s="13" t="s">
        <v>81</v>
      </c>
      <c r="AY902" s="173" t="s">
        <v>199</v>
      </c>
    </row>
    <row r="903" spans="1:65" s="14" customFormat="1" ht="10.199999999999999">
      <c r="B903" s="179"/>
      <c r="D903" s="163" t="s">
        <v>336</v>
      </c>
      <c r="E903" s="180" t="s">
        <v>1</v>
      </c>
      <c r="F903" s="181" t="s">
        <v>1106</v>
      </c>
      <c r="H903" s="182">
        <v>16.829999999999998</v>
      </c>
      <c r="I903" s="183"/>
      <c r="L903" s="179"/>
      <c r="M903" s="184"/>
      <c r="N903" s="185"/>
      <c r="O903" s="185"/>
      <c r="P903" s="185"/>
      <c r="Q903" s="185"/>
      <c r="R903" s="185"/>
      <c r="S903" s="185"/>
      <c r="T903" s="186"/>
      <c r="AT903" s="180" t="s">
        <v>336</v>
      </c>
      <c r="AU903" s="180" t="s">
        <v>213</v>
      </c>
      <c r="AV903" s="14" t="s">
        <v>90</v>
      </c>
      <c r="AW903" s="14" t="s">
        <v>36</v>
      </c>
      <c r="AX903" s="14" t="s">
        <v>81</v>
      </c>
      <c r="AY903" s="180" t="s">
        <v>199</v>
      </c>
    </row>
    <row r="904" spans="1:65" s="15" customFormat="1" ht="10.199999999999999">
      <c r="B904" s="187"/>
      <c r="D904" s="163" t="s">
        <v>336</v>
      </c>
      <c r="E904" s="188" t="s">
        <v>1</v>
      </c>
      <c r="F904" s="189" t="s">
        <v>339</v>
      </c>
      <c r="H904" s="190">
        <v>53.04</v>
      </c>
      <c r="I904" s="191"/>
      <c r="L904" s="187"/>
      <c r="M904" s="192"/>
      <c r="N904" s="193"/>
      <c r="O904" s="193"/>
      <c r="P904" s="193"/>
      <c r="Q904" s="193"/>
      <c r="R904" s="193"/>
      <c r="S904" s="193"/>
      <c r="T904" s="194"/>
      <c r="AT904" s="188" t="s">
        <v>336</v>
      </c>
      <c r="AU904" s="188" t="s">
        <v>213</v>
      </c>
      <c r="AV904" s="15" t="s">
        <v>198</v>
      </c>
      <c r="AW904" s="15" t="s">
        <v>36</v>
      </c>
      <c r="AX904" s="15" t="s">
        <v>88</v>
      </c>
      <c r="AY904" s="188" t="s">
        <v>199</v>
      </c>
    </row>
    <row r="905" spans="1:65" s="2" customFormat="1" ht="16.5" customHeight="1">
      <c r="A905" s="33"/>
      <c r="B905" s="149"/>
      <c r="C905" s="150" t="s">
        <v>1203</v>
      </c>
      <c r="D905" s="150" t="s">
        <v>202</v>
      </c>
      <c r="E905" s="151" t="s">
        <v>2132</v>
      </c>
      <c r="F905" s="152" t="s">
        <v>2133</v>
      </c>
      <c r="G905" s="153" t="s">
        <v>332</v>
      </c>
      <c r="H905" s="154">
        <v>72.09</v>
      </c>
      <c r="I905" s="155"/>
      <c r="J905" s="156">
        <f>ROUND(I905*H905,2)</f>
        <v>0</v>
      </c>
      <c r="K905" s="152" t="s">
        <v>333</v>
      </c>
      <c r="L905" s="34"/>
      <c r="M905" s="157" t="s">
        <v>1</v>
      </c>
      <c r="N905" s="158" t="s">
        <v>46</v>
      </c>
      <c r="O905" s="59"/>
      <c r="P905" s="159">
        <f>O905*H905</f>
        <v>0</v>
      </c>
      <c r="Q905" s="159">
        <v>1.2999999999999999E-4</v>
      </c>
      <c r="R905" s="159">
        <f>Q905*H905</f>
        <v>9.3717000000000002E-3</v>
      </c>
      <c r="S905" s="159">
        <v>0</v>
      </c>
      <c r="T905" s="160">
        <f>S905*H905</f>
        <v>0</v>
      </c>
      <c r="U905" s="33"/>
      <c r="V905" s="33"/>
      <c r="W905" s="33"/>
      <c r="X905" s="33"/>
      <c r="Y905" s="33"/>
      <c r="Z905" s="33"/>
      <c r="AA905" s="33"/>
      <c r="AB905" s="33"/>
      <c r="AC905" s="33"/>
      <c r="AD905" s="33"/>
      <c r="AE905" s="33"/>
      <c r="AR905" s="161" t="s">
        <v>198</v>
      </c>
      <c r="AT905" s="161" t="s">
        <v>202</v>
      </c>
      <c r="AU905" s="161" t="s">
        <v>213</v>
      </c>
      <c r="AY905" s="18" t="s">
        <v>199</v>
      </c>
      <c r="BE905" s="162">
        <f>IF(N905="základní",J905,0)</f>
        <v>0</v>
      </c>
      <c r="BF905" s="162">
        <f>IF(N905="snížená",J905,0)</f>
        <v>0</v>
      </c>
      <c r="BG905" s="162">
        <f>IF(N905="zákl. přenesená",J905,0)</f>
        <v>0</v>
      </c>
      <c r="BH905" s="162">
        <f>IF(N905="sníž. přenesená",J905,0)</f>
        <v>0</v>
      </c>
      <c r="BI905" s="162">
        <f>IF(N905="nulová",J905,0)</f>
        <v>0</v>
      </c>
      <c r="BJ905" s="18" t="s">
        <v>88</v>
      </c>
      <c r="BK905" s="162">
        <f>ROUND(I905*H905,2)</f>
        <v>0</v>
      </c>
      <c r="BL905" s="18" t="s">
        <v>198</v>
      </c>
      <c r="BM905" s="161" t="s">
        <v>2134</v>
      </c>
    </row>
    <row r="906" spans="1:65" s="2" customFormat="1" ht="19.2">
      <c r="A906" s="33"/>
      <c r="B906" s="34"/>
      <c r="C906" s="33"/>
      <c r="D906" s="163" t="s">
        <v>207</v>
      </c>
      <c r="E906" s="33"/>
      <c r="F906" s="164" t="s">
        <v>2135</v>
      </c>
      <c r="G906" s="33"/>
      <c r="H906" s="33"/>
      <c r="I906" s="165"/>
      <c r="J906" s="33"/>
      <c r="K906" s="33"/>
      <c r="L906" s="34"/>
      <c r="M906" s="166"/>
      <c r="N906" s="167"/>
      <c r="O906" s="59"/>
      <c r="P906" s="59"/>
      <c r="Q906" s="59"/>
      <c r="R906" s="59"/>
      <c r="S906" s="59"/>
      <c r="T906" s="60"/>
      <c r="U906" s="33"/>
      <c r="V906" s="33"/>
      <c r="W906" s="33"/>
      <c r="X906" s="33"/>
      <c r="Y906" s="33"/>
      <c r="Z906" s="33"/>
      <c r="AA906" s="33"/>
      <c r="AB906" s="33"/>
      <c r="AC906" s="33"/>
      <c r="AD906" s="33"/>
      <c r="AE906" s="33"/>
      <c r="AT906" s="18" t="s">
        <v>207</v>
      </c>
      <c r="AU906" s="18" t="s">
        <v>213</v>
      </c>
    </row>
    <row r="907" spans="1:65" s="13" customFormat="1" ht="10.199999999999999">
      <c r="B907" s="172"/>
      <c r="D907" s="163" t="s">
        <v>336</v>
      </c>
      <c r="E907" s="173" t="s">
        <v>1</v>
      </c>
      <c r="F907" s="174" t="s">
        <v>2112</v>
      </c>
      <c r="H907" s="173" t="s">
        <v>1</v>
      </c>
      <c r="I907" s="175"/>
      <c r="L907" s="172"/>
      <c r="M907" s="176"/>
      <c r="N907" s="177"/>
      <c r="O907" s="177"/>
      <c r="P907" s="177"/>
      <c r="Q907" s="177"/>
      <c r="R907" s="177"/>
      <c r="S907" s="177"/>
      <c r="T907" s="178"/>
      <c r="AT907" s="173" t="s">
        <v>336</v>
      </c>
      <c r="AU907" s="173" t="s">
        <v>213</v>
      </c>
      <c r="AV907" s="13" t="s">
        <v>88</v>
      </c>
      <c r="AW907" s="13" t="s">
        <v>36</v>
      </c>
      <c r="AX907" s="13" t="s">
        <v>81</v>
      </c>
      <c r="AY907" s="173" t="s">
        <v>199</v>
      </c>
    </row>
    <row r="908" spans="1:65" s="14" customFormat="1" ht="10.199999999999999">
      <c r="B908" s="179"/>
      <c r="D908" s="163" t="s">
        <v>336</v>
      </c>
      <c r="E908" s="180" t="s">
        <v>1</v>
      </c>
      <c r="F908" s="181" t="s">
        <v>2136</v>
      </c>
      <c r="H908" s="182">
        <v>19.559999999999999</v>
      </c>
      <c r="I908" s="183"/>
      <c r="L908" s="179"/>
      <c r="M908" s="184"/>
      <c r="N908" s="185"/>
      <c r="O908" s="185"/>
      <c r="P908" s="185"/>
      <c r="Q908" s="185"/>
      <c r="R908" s="185"/>
      <c r="S908" s="185"/>
      <c r="T908" s="186"/>
      <c r="AT908" s="180" t="s">
        <v>336</v>
      </c>
      <c r="AU908" s="180" t="s">
        <v>213</v>
      </c>
      <c r="AV908" s="14" t="s">
        <v>90</v>
      </c>
      <c r="AW908" s="14" t="s">
        <v>36</v>
      </c>
      <c r="AX908" s="14" t="s">
        <v>81</v>
      </c>
      <c r="AY908" s="180" t="s">
        <v>199</v>
      </c>
    </row>
    <row r="909" spans="1:65" s="13" customFormat="1" ht="10.199999999999999">
      <c r="B909" s="172"/>
      <c r="D909" s="163" t="s">
        <v>336</v>
      </c>
      <c r="E909" s="173" t="s">
        <v>1</v>
      </c>
      <c r="F909" s="174" t="s">
        <v>2114</v>
      </c>
      <c r="H909" s="173" t="s">
        <v>1</v>
      </c>
      <c r="I909" s="175"/>
      <c r="L909" s="172"/>
      <c r="M909" s="176"/>
      <c r="N909" s="177"/>
      <c r="O909" s="177"/>
      <c r="P909" s="177"/>
      <c r="Q909" s="177"/>
      <c r="R909" s="177"/>
      <c r="S909" s="177"/>
      <c r="T909" s="178"/>
      <c r="AT909" s="173" t="s">
        <v>336</v>
      </c>
      <c r="AU909" s="173" t="s">
        <v>213</v>
      </c>
      <c r="AV909" s="13" t="s">
        <v>88</v>
      </c>
      <c r="AW909" s="13" t="s">
        <v>36</v>
      </c>
      <c r="AX909" s="13" t="s">
        <v>81</v>
      </c>
      <c r="AY909" s="173" t="s">
        <v>199</v>
      </c>
    </row>
    <row r="910" spans="1:65" s="14" customFormat="1" ht="10.199999999999999">
      <c r="B910" s="179"/>
      <c r="D910" s="163" t="s">
        <v>336</v>
      </c>
      <c r="E910" s="180" t="s">
        <v>1</v>
      </c>
      <c r="F910" s="181" t="s">
        <v>2137</v>
      </c>
      <c r="H910" s="182">
        <v>52.53</v>
      </c>
      <c r="I910" s="183"/>
      <c r="L910" s="179"/>
      <c r="M910" s="184"/>
      <c r="N910" s="185"/>
      <c r="O910" s="185"/>
      <c r="P910" s="185"/>
      <c r="Q910" s="185"/>
      <c r="R910" s="185"/>
      <c r="S910" s="185"/>
      <c r="T910" s="186"/>
      <c r="AT910" s="180" t="s">
        <v>336</v>
      </c>
      <c r="AU910" s="180" t="s">
        <v>213</v>
      </c>
      <c r="AV910" s="14" t="s">
        <v>90</v>
      </c>
      <c r="AW910" s="14" t="s">
        <v>36</v>
      </c>
      <c r="AX910" s="14" t="s">
        <v>81</v>
      </c>
      <c r="AY910" s="180" t="s">
        <v>199</v>
      </c>
    </row>
    <row r="911" spans="1:65" s="15" customFormat="1" ht="10.199999999999999">
      <c r="B911" s="187"/>
      <c r="D911" s="163" t="s">
        <v>336</v>
      </c>
      <c r="E911" s="188" t="s">
        <v>1</v>
      </c>
      <c r="F911" s="189" t="s">
        <v>339</v>
      </c>
      <c r="H911" s="190">
        <v>72.09</v>
      </c>
      <c r="I911" s="191"/>
      <c r="L911" s="187"/>
      <c r="M911" s="192"/>
      <c r="N911" s="193"/>
      <c r="O911" s="193"/>
      <c r="P911" s="193"/>
      <c r="Q911" s="193"/>
      <c r="R911" s="193"/>
      <c r="S911" s="193"/>
      <c r="T911" s="194"/>
      <c r="AT911" s="188" t="s">
        <v>336</v>
      </c>
      <c r="AU911" s="188" t="s">
        <v>213</v>
      </c>
      <c r="AV911" s="15" t="s">
        <v>198</v>
      </c>
      <c r="AW911" s="15" t="s">
        <v>36</v>
      </c>
      <c r="AX911" s="15" t="s">
        <v>88</v>
      </c>
      <c r="AY911" s="188" t="s">
        <v>199</v>
      </c>
    </row>
    <row r="912" spans="1:65" s="2" customFormat="1" ht="16.5" customHeight="1">
      <c r="A912" s="33"/>
      <c r="B912" s="149"/>
      <c r="C912" s="150" t="s">
        <v>440</v>
      </c>
      <c r="D912" s="150" t="s">
        <v>202</v>
      </c>
      <c r="E912" s="151" t="s">
        <v>2138</v>
      </c>
      <c r="F912" s="152" t="s">
        <v>2139</v>
      </c>
      <c r="G912" s="153" t="s">
        <v>332</v>
      </c>
      <c r="H912" s="154">
        <v>72.09</v>
      </c>
      <c r="I912" s="155"/>
      <c r="J912" s="156">
        <f>ROUND(I912*H912,2)</f>
        <v>0</v>
      </c>
      <c r="K912" s="152" t="s">
        <v>333</v>
      </c>
      <c r="L912" s="34"/>
      <c r="M912" s="157" t="s">
        <v>1</v>
      </c>
      <c r="N912" s="158" t="s">
        <v>46</v>
      </c>
      <c r="O912" s="59"/>
      <c r="P912" s="159">
        <f>O912*H912</f>
        <v>0</v>
      </c>
      <c r="Q912" s="159">
        <v>3.3E-4</v>
      </c>
      <c r="R912" s="159">
        <f>Q912*H912</f>
        <v>2.37897E-2</v>
      </c>
      <c r="S912" s="159">
        <v>0</v>
      </c>
      <c r="T912" s="160">
        <f>S912*H912</f>
        <v>0</v>
      </c>
      <c r="U912" s="33"/>
      <c r="V912" s="33"/>
      <c r="W912" s="33"/>
      <c r="X912" s="33"/>
      <c r="Y912" s="33"/>
      <c r="Z912" s="33"/>
      <c r="AA912" s="33"/>
      <c r="AB912" s="33"/>
      <c r="AC912" s="33"/>
      <c r="AD912" s="33"/>
      <c r="AE912" s="33"/>
      <c r="AR912" s="161" t="s">
        <v>198</v>
      </c>
      <c r="AT912" s="161" t="s">
        <v>202</v>
      </c>
      <c r="AU912" s="161" t="s">
        <v>213</v>
      </c>
      <c r="AY912" s="18" t="s">
        <v>199</v>
      </c>
      <c r="BE912" s="162">
        <f>IF(N912="základní",J912,0)</f>
        <v>0</v>
      </c>
      <c r="BF912" s="162">
        <f>IF(N912="snížená",J912,0)</f>
        <v>0</v>
      </c>
      <c r="BG912" s="162">
        <f>IF(N912="zákl. přenesená",J912,0)</f>
        <v>0</v>
      </c>
      <c r="BH912" s="162">
        <f>IF(N912="sníž. přenesená",J912,0)</f>
        <v>0</v>
      </c>
      <c r="BI912" s="162">
        <f>IF(N912="nulová",J912,0)</f>
        <v>0</v>
      </c>
      <c r="BJ912" s="18" t="s">
        <v>88</v>
      </c>
      <c r="BK912" s="162">
        <f>ROUND(I912*H912,2)</f>
        <v>0</v>
      </c>
      <c r="BL912" s="18" t="s">
        <v>198</v>
      </c>
      <c r="BM912" s="161" t="s">
        <v>2140</v>
      </c>
    </row>
    <row r="913" spans="1:65" s="2" customFormat="1" ht="10.199999999999999">
      <c r="A913" s="33"/>
      <c r="B913" s="34"/>
      <c r="C913" s="33"/>
      <c r="D913" s="163" t="s">
        <v>207</v>
      </c>
      <c r="E913" s="33"/>
      <c r="F913" s="164" t="s">
        <v>2141</v>
      </c>
      <c r="G913" s="33"/>
      <c r="H913" s="33"/>
      <c r="I913" s="165"/>
      <c r="J913" s="33"/>
      <c r="K913" s="33"/>
      <c r="L913" s="34"/>
      <c r="M913" s="166"/>
      <c r="N913" s="167"/>
      <c r="O913" s="59"/>
      <c r="P913" s="59"/>
      <c r="Q913" s="59"/>
      <c r="R913" s="59"/>
      <c r="S913" s="59"/>
      <c r="T913" s="60"/>
      <c r="U913" s="33"/>
      <c r="V913" s="33"/>
      <c r="W913" s="33"/>
      <c r="X913" s="33"/>
      <c r="Y913" s="33"/>
      <c r="Z913" s="33"/>
      <c r="AA913" s="33"/>
      <c r="AB913" s="33"/>
      <c r="AC913" s="33"/>
      <c r="AD913" s="33"/>
      <c r="AE913" s="33"/>
      <c r="AT913" s="18" t="s">
        <v>207</v>
      </c>
      <c r="AU913" s="18" t="s">
        <v>213</v>
      </c>
    </row>
    <row r="914" spans="1:65" s="2" customFormat="1" ht="24.15" customHeight="1">
      <c r="A914" s="33"/>
      <c r="B914" s="149"/>
      <c r="C914" s="150" t="s">
        <v>516</v>
      </c>
      <c r="D914" s="150" t="s">
        <v>202</v>
      </c>
      <c r="E914" s="151" t="s">
        <v>2142</v>
      </c>
      <c r="F914" s="152" t="s">
        <v>2143</v>
      </c>
      <c r="G914" s="153" t="s">
        <v>332</v>
      </c>
      <c r="H914" s="154">
        <v>72.09</v>
      </c>
      <c r="I914" s="155"/>
      <c r="J914" s="156">
        <f>ROUND(I914*H914,2)</f>
        <v>0</v>
      </c>
      <c r="K914" s="152" t="s">
        <v>333</v>
      </c>
      <c r="L914" s="34"/>
      <c r="M914" s="157" t="s">
        <v>1</v>
      </c>
      <c r="N914" s="158" t="s">
        <v>46</v>
      </c>
      <c r="O914" s="59"/>
      <c r="P914" s="159">
        <f>O914*H914</f>
        <v>0</v>
      </c>
      <c r="Q914" s="159">
        <v>0</v>
      </c>
      <c r="R914" s="159">
        <f>Q914*H914</f>
        <v>0</v>
      </c>
      <c r="S914" s="159">
        <v>0</v>
      </c>
      <c r="T914" s="160">
        <f>S914*H914</f>
        <v>0</v>
      </c>
      <c r="U914" s="33"/>
      <c r="V914" s="33"/>
      <c r="W914" s="33"/>
      <c r="X914" s="33"/>
      <c r="Y914" s="33"/>
      <c r="Z914" s="33"/>
      <c r="AA914" s="33"/>
      <c r="AB914" s="33"/>
      <c r="AC914" s="33"/>
      <c r="AD914" s="33"/>
      <c r="AE914" s="33"/>
      <c r="AR914" s="161" t="s">
        <v>198</v>
      </c>
      <c r="AT914" s="161" t="s">
        <v>202</v>
      </c>
      <c r="AU914" s="161" t="s">
        <v>213</v>
      </c>
      <c r="AY914" s="18" t="s">
        <v>199</v>
      </c>
      <c r="BE914" s="162">
        <f>IF(N914="základní",J914,0)</f>
        <v>0</v>
      </c>
      <c r="BF914" s="162">
        <f>IF(N914="snížená",J914,0)</f>
        <v>0</v>
      </c>
      <c r="BG914" s="162">
        <f>IF(N914="zákl. přenesená",J914,0)</f>
        <v>0</v>
      </c>
      <c r="BH914" s="162">
        <f>IF(N914="sníž. přenesená",J914,0)</f>
        <v>0</v>
      </c>
      <c r="BI914" s="162">
        <f>IF(N914="nulová",J914,0)</f>
        <v>0</v>
      </c>
      <c r="BJ914" s="18" t="s">
        <v>88</v>
      </c>
      <c r="BK914" s="162">
        <f>ROUND(I914*H914,2)</f>
        <v>0</v>
      </c>
      <c r="BL914" s="18" t="s">
        <v>198</v>
      </c>
      <c r="BM914" s="161" t="s">
        <v>2144</v>
      </c>
    </row>
    <row r="915" spans="1:65" s="2" customFormat="1" ht="19.2">
      <c r="A915" s="33"/>
      <c r="B915" s="34"/>
      <c r="C915" s="33"/>
      <c r="D915" s="163" t="s">
        <v>207</v>
      </c>
      <c r="E915" s="33"/>
      <c r="F915" s="164" t="s">
        <v>2145</v>
      </c>
      <c r="G915" s="33"/>
      <c r="H915" s="33"/>
      <c r="I915" s="165"/>
      <c r="J915" s="33"/>
      <c r="K915" s="33"/>
      <c r="L915" s="34"/>
      <c r="M915" s="166"/>
      <c r="N915" s="167"/>
      <c r="O915" s="59"/>
      <c r="P915" s="59"/>
      <c r="Q915" s="59"/>
      <c r="R915" s="59"/>
      <c r="S915" s="59"/>
      <c r="T915" s="60"/>
      <c r="U915" s="33"/>
      <c r="V915" s="33"/>
      <c r="W915" s="33"/>
      <c r="X915" s="33"/>
      <c r="Y915" s="33"/>
      <c r="Z915" s="33"/>
      <c r="AA915" s="33"/>
      <c r="AB915" s="33"/>
      <c r="AC915" s="33"/>
      <c r="AD915" s="33"/>
      <c r="AE915" s="33"/>
      <c r="AT915" s="18" t="s">
        <v>207</v>
      </c>
      <c r="AU915" s="18" t="s">
        <v>213</v>
      </c>
    </row>
    <row r="916" spans="1:65" s="2" customFormat="1" ht="33" customHeight="1">
      <c r="A916" s="33"/>
      <c r="B916" s="149"/>
      <c r="C916" s="150" t="s">
        <v>1216</v>
      </c>
      <c r="D916" s="150" t="s">
        <v>202</v>
      </c>
      <c r="E916" s="151" t="s">
        <v>2146</v>
      </c>
      <c r="F916" s="152" t="s">
        <v>2147</v>
      </c>
      <c r="G916" s="153" t="s">
        <v>376</v>
      </c>
      <c r="H916" s="154">
        <v>183</v>
      </c>
      <c r="I916" s="155"/>
      <c r="J916" s="156">
        <f>ROUND(I916*H916,2)</f>
        <v>0</v>
      </c>
      <c r="K916" s="152" t="s">
        <v>333</v>
      </c>
      <c r="L916" s="34"/>
      <c r="M916" s="157" t="s">
        <v>1</v>
      </c>
      <c r="N916" s="158" t="s">
        <v>46</v>
      </c>
      <c r="O916" s="59"/>
      <c r="P916" s="159">
        <f>O916*H916</f>
        <v>0</v>
      </c>
      <c r="Q916" s="159">
        <v>2.0000000000000002E-5</v>
      </c>
      <c r="R916" s="159">
        <f>Q916*H916</f>
        <v>3.6600000000000005E-3</v>
      </c>
      <c r="S916" s="159">
        <v>0</v>
      </c>
      <c r="T916" s="160">
        <f>S916*H916</f>
        <v>0</v>
      </c>
      <c r="U916" s="33"/>
      <c r="V916" s="33"/>
      <c r="W916" s="33"/>
      <c r="X916" s="33"/>
      <c r="Y916" s="33"/>
      <c r="Z916" s="33"/>
      <c r="AA916" s="33"/>
      <c r="AB916" s="33"/>
      <c r="AC916" s="33"/>
      <c r="AD916" s="33"/>
      <c r="AE916" s="33"/>
      <c r="AR916" s="161" t="s">
        <v>198</v>
      </c>
      <c r="AT916" s="161" t="s">
        <v>202</v>
      </c>
      <c r="AU916" s="161" t="s">
        <v>213</v>
      </c>
      <c r="AY916" s="18" t="s">
        <v>199</v>
      </c>
      <c r="BE916" s="162">
        <f>IF(N916="základní",J916,0)</f>
        <v>0</v>
      </c>
      <c r="BF916" s="162">
        <f>IF(N916="snížená",J916,0)</f>
        <v>0</v>
      </c>
      <c r="BG916" s="162">
        <f>IF(N916="zákl. přenesená",J916,0)</f>
        <v>0</v>
      </c>
      <c r="BH916" s="162">
        <f>IF(N916="sníž. přenesená",J916,0)</f>
        <v>0</v>
      </c>
      <c r="BI916" s="162">
        <f>IF(N916="nulová",J916,0)</f>
        <v>0</v>
      </c>
      <c r="BJ916" s="18" t="s">
        <v>88</v>
      </c>
      <c r="BK916" s="162">
        <f>ROUND(I916*H916,2)</f>
        <v>0</v>
      </c>
      <c r="BL916" s="18" t="s">
        <v>198</v>
      </c>
      <c r="BM916" s="161" t="s">
        <v>2148</v>
      </c>
    </row>
    <row r="917" spans="1:65" s="2" customFormat="1" ht="28.8">
      <c r="A917" s="33"/>
      <c r="B917" s="34"/>
      <c r="C917" s="33"/>
      <c r="D917" s="163" t="s">
        <v>207</v>
      </c>
      <c r="E917" s="33"/>
      <c r="F917" s="164" t="s">
        <v>2149</v>
      </c>
      <c r="G917" s="33"/>
      <c r="H917" s="33"/>
      <c r="I917" s="165"/>
      <c r="J917" s="33"/>
      <c r="K917" s="33"/>
      <c r="L917" s="34"/>
      <c r="M917" s="166"/>
      <c r="N917" s="167"/>
      <c r="O917" s="59"/>
      <c r="P917" s="59"/>
      <c r="Q917" s="59"/>
      <c r="R917" s="59"/>
      <c r="S917" s="59"/>
      <c r="T917" s="60"/>
      <c r="U917" s="33"/>
      <c r="V917" s="33"/>
      <c r="W917" s="33"/>
      <c r="X917" s="33"/>
      <c r="Y917" s="33"/>
      <c r="Z917" s="33"/>
      <c r="AA917" s="33"/>
      <c r="AB917" s="33"/>
      <c r="AC917" s="33"/>
      <c r="AD917" s="33"/>
      <c r="AE917" s="33"/>
      <c r="AT917" s="18" t="s">
        <v>207</v>
      </c>
      <c r="AU917" s="18" t="s">
        <v>213</v>
      </c>
    </row>
    <row r="918" spans="1:65" s="13" customFormat="1" ht="10.199999999999999">
      <c r="B918" s="172"/>
      <c r="D918" s="163" t="s">
        <v>336</v>
      </c>
      <c r="E918" s="173" t="s">
        <v>1</v>
      </c>
      <c r="F918" s="174" t="s">
        <v>896</v>
      </c>
      <c r="H918" s="173" t="s">
        <v>1</v>
      </c>
      <c r="I918" s="175"/>
      <c r="L918" s="172"/>
      <c r="M918" s="176"/>
      <c r="N918" s="177"/>
      <c r="O918" s="177"/>
      <c r="P918" s="177"/>
      <c r="Q918" s="177"/>
      <c r="R918" s="177"/>
      <c r="S918" s="177"/>
      <c r="T918" s="178"/>
      <c r="AT918" s="173" t="s">
        <v>336</v>
      </c>
      <c r="AU918" s="173" t="s">
        <v>213</v>
      </c>
      <c r="AV918" s="13" t="s">
        <v>88</v>
      </c>
      <c r="AW918" s="13" t="s">
        <v>36</v>
      </c>
      <c r="AX918" s="13" t="s">
        <v>81</v>
      </c>
      <c r="AY918" s="173" t="s">
        <v>199</v>
      </c>
    </row>
    <row r="919" spans="1:65" s="14" customFormat="1" ht="10.199999999999999">
      <c r="B919" s="179"/>
      <c r="D919" s="163" t="s">
        <v>336</v>
      </c>
      <c r="E919" s="180" t="s">
        <v>1</v>
      </c>
      <c r="F919" s="181" t="s">
        <v>2150</v>
      </c>
      <c r="H919" s="182">
        <v>8.4</v>
      </c>
      <c r="I919" s="183"/>
      <c r="L919" s="179"/>
      <c r="M919" s="184"/>
      <c r="N919" s="185"/>
      <c r="O919" s="185"/>
      <c r="P919" s="185"/>
      <c r="Q919" s="185"/>
      <c r="R919" s="185"/>
      <c r="S919" s="185"/>
      <c r="T919" s="186"/>
      <c r="AT919" s="180" t="s">
        <v>336</v>
      </c>
      <c r="AU919" s="180" t="s">
        <v>213</v>
      </c>
      <c r="AV919" s="14" t="s">
        <v>90</v>
      </c>
      <c r="AW919" s="14" t="s">
        <v>36</v>
      </c>
      <c r="AX919" s="14" t="s">
        <v>81</v>
      </c>
      <c r="AY919" s="180" t="s">
        <v>199</v>
      </c>
    </row>
    <row r="920" spans="1:65" s="13" customFormat="1" ht="10.199999999999999">
      <c r="B920" s="172"/>
      <c r="D920" s="163" t="s">
        <v>336</v>
      </c>
      <c r="E920" s="173" t="s">
        <v>1</v>
      </c>
      <c r="F920" s="174" t="s">
        <v>898</v>
      </c>
      <c r="H920" s="173" t="s">
        <v>1</v>
      </c>
      <c r="I920" s="175"/>
      <c r="L920" s="172"/>
      <c r="M920" s="176"/>
      <c r="N920" s="177"/>
      <c r="O920" s="177"/>
      <c r="P920" s="177"/>
      <c r="Q920" s="177"/>
      <c r="R920" s="177"/>
      <c r="S920" s="177"/>
      <c r="T920" s="178"/>
      <c r="AT920" s="173" t="s">
        <v>336</v>
      </c>
      <c r="AU920" s="173" t="s">
        <v>213</v>
      </c>
      <c r="AV920" s="13" t="s">
        <v>88</v>
      </c>
      <c r="AW920" s="13" t="s">
        <v>36</v>
      </c>
      <c r="AX920" s="13" t="s">
        <v>81</v>
      </c>
      <c r="AY920" s="173" t="s">
        <v>199</v>
      </c>
    </row>
    <row r="921" spans="1:65" s="14" customFormat="1" ht="10.199999999999999">
      <c r="B921" s="179"/>
      <c r="D921" s="163" t="s">
        <v>336</v>
      </c>
      <c r="E921" s="180" t="s">
        <v>1</v>
      </c>
      <c r="F921" s="181" t="s">
        <v>2151</v>
      </c>
      <c r="H921" s="182">
        <v>9.8000000000000007</v>
      </c>
      <c r="I921" s="183"/>
      <c r="L921" s="179"/>
      <c r="M921" s="184"/>
      <c r="N921" s="185"/>
      <c r="O921" s="185"/>
      <c r="P921" s="185"/>
      <c r="Q921" s="185"/>
      <c r="R921" s="185"/>
      <c r="S921" s="185"/>
      <c r="T921" s="186"/>
      <c r="AT921" s="180" t="s">
        <v>336</v>
      </c>
      <c r="AU921" s="180" t="s">
        <v>213</v>
      </c>
      <c r="AV921" s="14" t="s">
        <v>90</v>
      </c>
      <c r="AW921" s="14" t="s">
        <v>36</v>
      </c>
      <c r="AX921" s="14" t="s">
        <v>81</v>
      </c>
      <c r="AY921" s="180" t="s">
        <v>199</v>
      </c>
    </row>
    <row r="922" spans="1:65" s="14" customFormat="1" ht="10.199999999999999">
      <c r="B922" s="179"/>
      <c r="D922" s="163" t="s">
        <v>336</v>
      </c>
      <c r="E922" s="180" t="s">
        <v>1</v>
      </c>
      <c r="F922" s="181" t="s">
        <v>2152</v>
      </c>
      <c r="H922" s="182">
        <v>8</v>
      </c>
      <c r="I922" s="183"/>
      <c r="L922" s="179"/>
      <c r="M922" s="184"/>
      <c r="N922" s="185"/>
      <c r="O922" s="185"/>
      <c r="P922" s="185"/>
      <c r="Q922" s="185"/>
      <c r="R922" s="185"/>
      <c r="S922" s="185"/>
      <c r="T922" s="186"/>
      <c r="AT922" s="180" t="s">
        <v>336</v>
      </c>
      <c r="AU922" s="180" t="s">
        <v>213</v>
      </c>
      <c r="AV922" s="14" t="s">
        <v>90</v>
      </c>
      <c r="AW922" s="14" t="s">
        <v>36</v>
      </c>
      <c r="AX922" s="14" t="s">
        <v>81</v>
      </c>
      <c r="AY922" s="180" t="s">
        <v>199</v>
      </c>
    </row>
    <row r="923" spans="1:65" s="13" customFormat="1" ht="10.199999999999999">
      <c r="B923" s="172"/>
      <c r="D923" s="163" t="s">
        <v>336</v>
      </c>
      <c r="E923" s="173" t="s">
        <v>1</v>
      </c>
      <c r="F923" s="174" t="s">
        <v>901</v>
      </c>
      <c r="H923" s="173" t="s">
        <v>1</v>
      </c>
      <c r="I923" s="175"/>
      <c r="L923" s="172"/>
      <c r="M923" s="176"/>
      <c r="N923" s="177"/>
      <c r="O923" s="177"/>
      <c r="P923" s="177"/>
      <c r="Q923" s="177"/>
      <c r="R923" s="177"/>
      <c r="S923" s="177"/>
      <c r="T923" s="178"/>
      <c r="AT923" s="173" t="s">
        <v>336</v>
      </c>
      <c r="AU923" s="173" t="s">
        <v>213</v>
      </c>
      <c r="AV923" s="13" t="s">
        <v>88</v>
      </c>
      <c r="AW923" s="13" t="s">
        <v>36</v>
      </c>
      <c r="AX923" s="13" t="s">
        <v>81</v>
      </c>
      <c r="AY923" s="173" t="s">
        <v>199</v>
      </c>
    </row>
    <row r="924" spans="1:65" s="14" customFormat="1" ht="10.199999999999999">
      <c r="B924" s="179"/>
      <c r="D924" s="163" t="s">
        <v>336</v>
      </c>
      <c r="E924" s="180" t="s">
        <v>1</v>
      </c>
      <c r="F924" s="181" t="s">
        <v>2150</v>
      </c>
      <c r="H924" s="182">
        <v>8.4</v>
      </c>
      <c r="I924" s="183"/>
      <c r="L924" s="179"/>
      <c r="M924" s="184"/>
      <c r="N924" s="185"/>
      <c r="O924" s="185"/>
      <c r="P924" s="185"/>
      <c r="Q924" s="185"/>
      <c r="R924" s="185"/>
      <c r="S924" s="185"/>
      <c r="T924" s="186"/>
      <c r="AT924" s="180" t="s">
        <v>336</v>
      </c>
      <c r="AU924" s="180" t="s">
        <v>213</v>
      </c>
      <c r="AV924" s="14" t="s">
        <v>90</v>
      </c>
      <c r="AW924" s="14" t="s">
        <v>36</v>
      </c>
      <c r="AX924" s="14" t="s">
        <v>81</v>
      </c>
      <c r="AY924" s="180" t="s">
        <v>199</v>
      </c>
    </row>
    <row r="925" spans="1:65" s="13" customFormat="1" ht="10.199999999999999">
      <c r="B925" s="172"/>
      <c r="D925" s="163" t="s">
        <v>336</v>
      </c>
      <c r="E925" s="173" t="s">
        <v>1</v>
      </c>
      <c r="F925" s="174" t="s">
        <v>902</v>
      </c>
      <c r="H925" s="173" t="s">
        <v>1</v>
      </c>
      <c r="I925" s="175"/>
      <c r="L925" s="172"/>
      <c r="M925" s="176"/>
      <c r="N925" s="177"/>
      <c r="O925" s="177"/>
      <c r="P925" s="177"/>
      <c r="Q925" s="177"/>
      <c r="R925" s="177"/>
      <c r="S925" s="177"/>
      <c r="T925" s="178"/>
      <c r="AT925" s="173" t="s">
        <v>336</v>
      </c>
      <c r="AU925" s="173" t="s">
        <v>213</v>
      </c>
      <c r="AV925" s="13" t="s">
        <v>88</v>
      </c>
      <c r="AW925" s="13" t="s">
        <v>36</v>
      </c>
      <c r="AX925" s="13" t="s">
        <v>81</v>
      </c>
      <c r="AY925" s="173" t="s">
        <v>199</v>
      </c>
    </row>
    <row r="926" spans="1:65" s="14" customFormat="1" ht="10.199999999999999">
      <c r="B926" s="179"/>
      <c r="D926" s="163" t="s">
        <v>336</v>
      </c>
      <c r="E926" s="180" t="s">
        <v>1</v>
      </c>
      <c r="F926" s="181" t="s">
        <v>2151</v>
      </c>
      <c r="H926" s="182">
        <v>9.8000000000000007</v>
      </c>
      <c r="I926" s="183"/>
      <c r="L926" s="179"/>
      <c r="M926" s="184"/>
      <c r="N926" s="185"/>
      <c r="O926" s="185"/>
      <c r="P926" s="185"/>
      <c r="Q926" s="185"/>
      <c r="R926" s="185"/>
      <c r="S926" s="185"/>
      <c r="T926" s="186"/>
      <c r="AT926" s="180" t="s">
        <v>336</v>
      </c>
      <c r="AU926" s="180" t="s">
        <v>213</v>
      </c>
      <c r="AV926" s="14" t="s">
        <v>90</v>
      </c>
      <c r="AW926" s="14" t="s">
        <v>36</v>
      </c>
      <c r="AX926" s="14" t="s">
        <v>81</v>
      </c>
      <c r="AY926" s="180" t="s">
        <v>199</v>
      </c>
    </row>
    <row r="927" spans="1:65" s="14" customFormat="1" ht="10.199999999999999">
      <c r="B927" s="179"/>
      <c r="D927" s="163" t="s">
        <v>336</v>
      </c>
      <c r="E927" s="180" t="s">
        <v>1</v>
      </c>
      <c r="F927" s="181" t="s">
        <v>2153</v>
      </c>
      <c r="H927" s="182">
        <v>12</v>
      </c>
      <c r="I927" s="183"/>
      <c r="L927" s="179"/>
      <c r="M927" s="184"/>
      <c r="N927" s="185"/>
      <c r="O927" s="185"/>
      <c r="P927" s="185"/>
      <c r="Q927" s="185"/>
      <c r="R927" s="185"/>
      <c r="S927" s="185"/>
      <c r="T927" s="186"/>
      <c r="AT927" s="180" t="s">
        <v>336</v>
      </c>
      <c r="AU927" s="180" t="s">
        <v>213</v>
      </c>
      <c r="AV927" s="14" t="s">
        <v>90</v>
      </c>
      <c r="AW927" s="14" t="s">
        <v>36</v>
      </c>
      <c r="AX927" s="14" t="s">
        <v>81</v>
      </c>
      <c r="AY927" s="180" t="s">
        <v>199</v>
      </c>
    </row>
    <row r="928" spans="1:65" s="13" customFormat="1" ht="10.199999999999999">
      <c r="B928" s="172"/>
      <c r="D928" s="163" t="s">
        <v>336</v>
      </c>
      <c r="E928" s="173" t="s">
        <v>1</v>
      </c>
      <c r="F928" s="174" t="s">
        <v>561</v>
      </c>
      <c r="H928" s="173" t="s">
        <v>1</v>
      </c>
      <c r="I928" s="175"/>
      <c r="L928" s="172"/>
      <c r="M928" s="176"/>
      <c r="N928" s="177"/>
      <c r="O928" s="177"/>
      <c r="P928" s="177"/>
      <c r="Q928" s="177"/>
      <c r="R928" s="177"/>
      <c r="S928" s="177"/>
      <c r="T928" s="178"/>
      <c r="AT928" s="173" t="s">
        <v>336</v>
      </c>
      <c r="AU928" s="173" t="s">
        <v>213</v>
      </c>
      <c r="AV928" s="13" t="s">
        <v>88</v>
      </c>
      <c r="AW928" s="13" t="s">
        <v>36</v>
      </c>
      <c r="AX928" s="13" t="s">
        <v>81</v>
      </c>
      <c r="AY928" s="173" t="s">
        <v>199</v>
      </c>
    </row>
    <row r="929" spans="2:51" s="14" customFormat="1" ht="10.199999999999999">
      <c r="B929" s="179"/>
      <c r="D929" s="163" t="s">
        <v>336</v>
      </c>
      <c r="E929" s="180" t="s">
        <v>1</v>
      </c>
      <c r="F929" s="181" t="s">
        <v>2154</v>
      </c>
      <c r="H929" s="182">
        <v>11.8</v>
      </c>
      <c r="I929" s="183"/>
      <c r="L929" s="179"/>
      <c r="M929" s="184"/>
      <c r="N929" s="185"/>
      <c r="O929" s="185"/>
      <c r="P929" s="185"/>
      <c r="Q929" s="185"/>
      <c r="R929" s="185"/>
      <c r="S929" s="185"/>
      <c r="T929" s="186"/>
      <c r="AT929" s="180" t="s">
        <v>336</v>
      </c>
      <c r="AU929" s="180" t="s">
        <v>213</v>
      </c>
      <c r="AV929" s="14" t="s">
        <v>90</v>
      </c>
      <c r="AW929" s="14" t="s">
        <v>36</v>
      </c>
      <c r="AX929" s="14" t="s">
        <v>81</v>
      </c>
      <c r="AY929" s="180" t="s">
        <v>199</v>
      </c>
    </row>
    <row r="930" spans="2:51" s="13" customFormat="1" ht="10.199999999999999">
      <c r="B930" s="172"/>
      <c r="D930" s="163" t="s">
        <v>336</v>
      </c>
      <c r="E930" s="173" t="s">
        <v>1</v>
      </c>
      <c r="F930" s="174" t="s">
        <v>2155</v>
      </c>
      <c r="H930" s="173" t="s">
        <v>1</v>
      </c>
      <c r="I930" s="175"/>
      <c r="L930" s="172"/>
      <c r="M930" s="176"/>
      <c r="N930" s="177"/>
      <c r="O930" s="177"/>
      <c r="P930" s="177"/>
      <c r="Q930" s="177"/>
      <c r="R930" s="177"/>
      <c r="S930" s="177"/>
      <c r="T930" s="178"/>
      <c r="AT930" s="173" t="s">
        <v>336</v>
      </c>
      <c r="AU930" s="173" t="s">
        <v>213</v>
      </c>
      <c r="AV930" s="13" t="s">
        <v>88</v>
      </c>
      <c r="AW930" s="13" t="s">
        <v>36</v>
      </c>
      <c r="AX930" s="13" t="s">
        <v>81</v>
      </c>
      <c r="AY930" s="173" t="s">
        <v>199</v>
      </c>
    </row>
    <row r="931" spans="2:51" s="14" customFormat="1" ht="10.199999999999999">
      <c r="B931" s="179"/>
      <c r="D931" s="163" t="s">
        <v>336</v>
      </c>
      <c r="E931" s="180" t="s">
        <v>1</v>
      </c>
      <c r="F931" s="181" t="s">
        <v>2156</v>
      </c>
      <c r="H931" s="182">
        <v>8.6</v>
      </c>
      <c r="I931" s="183"/>
      <c r="L931" s="179"/>
      <c r="M931" s="184"/>
      <c r="N931" s="185"/>
      <c r="O931" s="185"/>
      <c r="P931" s="185"/>
      <c r="Q931" s="185"/>
      <c r="R931" s="185"/>
      <c r="S931" s="185"/>
      <c r="T931" s="186"/>
      <c r="AT931" s="180" t="s">
        <v>336</v>
      </c>
      <c r="AU931" s="180" t="s">
        <v>213</v>
      </c>
      <c r="AV931" s="14" t="s">
        <v>90</v>
      </c>
      <c r="AW931" s="14" t="s">
        <v>36</v>
      </c>
      <c r="AX931" s="14" t="s">
        <v>81</v>
      </c>
      <c r="AY931" s="180" t="s">
        <v>199</v>
      </c>
    </row>
    <row r="932" spans="2:51" s="14" customFormat="1" ht="10.199999999999999">
      <c r="B932" s="179"/>
      <c r="D932" s="163" t="s">
        <v>336</v>
      </c>
      <c r="E932" s="180" t="s">
        <v>1</v>
      </c>
      <c r="F932" s="181" t="s">
        <v>2157</v>
      </c>
      <c r="H932" s="182">
        <v>7.8</v>
      </c>
      <c r="I932" s="183"/>
      <c r="L932" s="179"/>
      <c r="M932" s="184"/>
      <c r="N932" s="185"/>
      <c r="O932" s="185"/>
      <c r="P932" s="185"/>
      <c r="Q932" s="185"/>
      <c r="R932" s="185"/>
      <c r="S932" s="185"/>
      <c r="T932" s="186"/>
      <c r="AT932" s="180" t="s">
        <v>336</v>
      </c>
      <c r="AU932" s="180" t="s">
        <v>213</v>
      </c>
      <c r="AV932" s="14" t="s">
        <v>90</v>
      </c>
      <c r="AW932" s="14" t="s">
        <v>36</v>
      </c>
      <c r="AX932" s="14" t="s">
        <v>81</v>
      </c>
      <c r="AY932" s="180" t="s">
        <v>199</v>
      </c>
    </row>
    <row r="933" spans="2:51" s="13" customFormat="1" ht="10.199999999999999">
      <c r="B933" s="172"/>
      <c r="D933" s="163" t="s">
        <v>336</v>
      </c>
      <c r="E933" s="173" t="s">
        <v>1</v>
      </c>
      <c r="F933" s="174" t="s">
        <v>2158</v>
      </c>
      <c r="H933" s="173" t="s">
        <v>1</v>
      </c>
      <c r="I933" s="175"/>
      <c r="L933" s="172"/>
      <c r="M933" s="176"/>
      <c r="N933" s="177"/>
      <c r="O933" s="177"/>
      <c r="P933" s="177"/>
      <c r="Q933" s="177"/>
      <c r="R933" s="177"/>
      <c r="S933" s="177"/>
      <c r="T933" s="178"/>
      <c r="AT933" s="173" t="s">
        <v>336</v>
      </c>
      <c r="AU933" s="173" t="s">
        <v>213</v>
      </c>
      <c r="AV933" s="13" t="s">
        <v>88</v>
      </c>
      <c r="AW933" s="13" t="s">
        <v>36</v>
      </c>
      <c r="AX933" s="13" t="s">
        <v>81</v>
      </c>
      <c r="AY933" s="173" t="s">
        <v>199</v>
      </c>
    </row>
    <row r="934" spans="2:51" s="14" customFormat="1" ht="10.199999999999999">
      <c r="B934" s="179"/>
      <c r="D934" s="163" t="s">
        <v>336</v>
      </c>
      <c r="E934" s="180" t="s">
        <v>1</v>
      </c>
      <c r="F934" s="181" t="s">
        <v>2159</v>
      </c>
      <c r="H934" s="182">
        <v>13.6</v>
      </c>
      <c r="I934" s="183"/>
      <c r="L934" s="179"/>
      <c r="M934" s="184"/>
      <c r="N934" s="185"/>
      <c r="O934" s="185"/>
      <c r="P934" s="185"/>
      <c r="Q934" s="185"/>
      <c r="R934" s="185"/>
      <c r="S934" s="185"/>
      <c r="T934" s="186"/>
      <c r="AT934" s="180" t="s">
        <v>336</v>
      </c>
      <c r="AU934" s="180" t="s">
        <v>213</v>
      </c>
      <c r="AV934" s="14" t="s">
        <v>90</v>
      </c>
      <c r="AW934" s="14" t="s">
        <v>36</v>
      </c>
      <c r="AX934" s="14" t="s">
        <v>81</v>
      </c>
      <c r="AY934" s="180" t="s">
        <v>199</v>
      </c>
    </row>
    <row r="935" spans="2:51" s="14" customFormat="1" ht="10.199999999999999">
      <c r="B935" s="179"/>
      <c r="D935" s="163" t="s">
        <v>336</v>
      </c>
      <c r="E935" s="180" t="s">
        <v>1</v>
      </c>
      <c r="F935" s="181" t="s">
        <v>2160</v>
      </c>
      <c r="H935" s="182">
        <v>7.6</v>
      </c>
      <c r="I935" s="183"/>
      <c r="L935" s="179"/>
      <c r="M935" s="184"/>
      <c r="N935" s="185"/>
      <c r="O935" s="185"/>
      <c r="P935" s="185"/>
      <c r="Q935" s="185"/>
      <c r="R935" s="185"/>
      <c r="S935" s="185"/>
      <c r="T935" s="186"/>
      <c r="AT935" s="180" t="s">
        <v>336</v>
      </c>
      <c r="AU935" s="180" t="s">
        <v>213</v>
      </c>
      <c r="AV935" s="14" t="s">
        <v>90</v>
      </c>
      <c r="AW935" s="14" t="s">
        <v>36</v>
      </c>
      <c r="AX935" s="14" t="s">
        <v>81</v>
      </c>
      <c r="AY935" s="180" t="s">
        <v>199</v>
      </c>
    </row>
    <row r="936" spans="2:51" s="13" customFormat="1" ht="10.199999999999999">
      <c r="B936" s="172"/>
      <c r="D936" s="163" t="s">
        <v>336</v>
      </c>
      <c r="E936" s="173" t="s">
        <v>1</v>
      </c>
      <c r="F936" s="174" t="s">
        <v>940</v>
      </c>
      <c r="H936" s="173" t="s">
        <v>1</v>
      </c>
      <c r="I936" s="175"/>
      <c r="L936" s="172"/>
      <c r="M936" s="176"/>
      <c r="N936" s="177"/>
      <c r="O936" s="177"/>
      <c r="P936" s="177"/>
      <c r="Q936" s="177"/>
      <c r="R936" s="177"/>
      <c r="S936" s="177"/>
      <c r="T936" s="178"/>
      <c r="AT936" s="173" t="s">
        <v>336</v>
      </c>
      <c r="AU936" s="173" t="s">
        <v>213</v>
      </c>
      <c r="AV936" s="13" t="s">
        <v>88</v>
      </c>
      <c r="AW936" s="13" t="s">
        <v>36</v>
      </c>
      <c r="AX936" s="13" t="s">
        <v>81</v>
      </c>
      <c r="AY936" s="173" t="s">
        <v>199</v>
      </c>
    </row>
    <row r="937" spans="2:51" s="14" customFormat="1" ht="10.199999999999999">
      <c r="B937" s="179"/>
      <c r="D937" s="163" t="s">
        <v>336</v>
      </c>
      <c r="E937" s="180" t="s">
        <v>1</v>
      </c>
      <c r="F937" s="181" t="s">
        <v>2161</v>
      </c>
      <c r="H937" s="182">
        <v>8.8000000000000007</v>
      </c>
      <c r="I937" s="183"/>
      <c r="L937" s="179"/>
      <c r="M937" s="184"/>
      <c r="N937" s="185"/>
      <c r="O937" s="185"/>
      <c r="P937" s="185"/>
      <c r="Q937" s="185"/>
      <c r="R937" s="185"/>
      <c r="S937" s="185"/>
      <c r="T937" s="186"/>
      <c r="AT937" s="180" t="s">
        <v>336</v>
      </c>
      <c r="AU937" s="180" t="s">
        <v>213</v>
      </c>
      <c r="AV937" s="14" t="s">
        <v>90</v>
      </c>
      <c r="AW937" s="14" t="s">
        <v>36</v>
      </c>
      <c r="AX937" s="14" t="s">
        <v>81</v>
      </c>
      <c r="AY937" s="180" t="s">
        <v>199</v>
      </c>
    </row>
    <row r="938" spans="2:51" s="13" customFormat="1" ht="10.199999999999999">
      <c r="B938" s="172"/>
      <c r="D938" s="163" t="s">
        <v>336</v>
      </c>
      <c r="E938" s="173" t="s">
        <v>1</v>
      </c>
      <c r="F938" s="174" t="s">
        <v>996</v>
      </c>
      <c r="H938" s="173" t="s">
        <v>1</v>
      </c>
      <c r="I938" s="175"/>
      <c r="L938" s="172"/>
      <c r="M938" s="176"/>
      <c r="N938" s="177"/>
      <c r="O938" s="177"/>
      <c r="P938" s="177"/>
      <c r="Q938" s="177"/>
      <c r="R938" s="177"/>
      <c r="S938" s="177"/>
      <c r="T938" s="178"/>
      <c r="AT938" s="173" t="s">
        <v>336</v>
      </c>
      <c r="AU938" s="173" t="s">
        <v>213</v>
      </c>
      <c r="AV938" s="13" t="s">
        <v>88</v>
      </c>
      <c r="AW938" s="13" t="s">
        <v>36</v>
      </c>
      <c r="AX938" s="13" t="s">
        <v>81</v>
      </c>
      <c r="AY938" s="173" t="s">
        <v>199</v>
      </c>
    </row>
    <row r="939" spans="2:51" s="14" customFormat="1" ht="10.199999999999999">
      <c r="B939" s="179"/>
      <c r="D939" s="163" t="s">
        <v>336</v>
      </c>
      <c r="E939" s="180" t="s">
        <v>1</v>
      </c>
      <c r="F939" s="181" t="s">
        <v>2162</v>
      </c>
      <c r="H939" s="182">
        <v>6.2</v>
      </c>
      <c r="I939" s="183"/>
      <c r="L939" s="179"/>
      <c r="M939" s="184"/>
      <c r="N939" s="185"/>
      <c r="O939" s="185"/>
      <c r="P939" s="185"/>
      <c r="Q939" s="185"/>
      <c r="R939" s="185"/>
      <c r="S939" s="185"/>
      <c r="T939" s="186"/>
      <c r="AT939" s="180" t="s">
        <v>336</v>
      </c>
      <c r="AU939" s="180" t="s">
        <v>213</v>
      </c>
      <c r="AV939" s="14" t="s">
        <v>90</v>
      </c>
      <c r="AW939" s="14" t="s">
        <v>36</v>
      </c>
      <c r="AX939" s="14" t="s">
        <v>81</v>
      </c>
      <c r="AY939" s="180" t="s">
        <v>199</v>
      </c>
    </row>
    <row r="940" spans="2:51" s="14" customFormat="1" ht="10.199999999999999">
      <c r="B940" s="179"/>
      <c r="D940" s="163" t="s">
        <v>336</v>
      </c>
      <c r="E940" s="180" t="s">
        <v>1</v>
      </c>
      <c r="F940" s="181" t="s">
        <v>2163</v>
      </c>
      <c r="H940" s="182">
        <v>5</v>
      </c>
      <c r="I940" s="183"/>
      <c r="L940" s="179"/>
      <c r="M940" s="184"/>
      <c r="N940" s="185"/>
      <c r="O940" s="185"/>
      <c r="P940" s="185"/>
      <c r="Q940" s="185"/>
      <c r="R940" s="185"/>
      <c r="S940" s="185"/>
      <c r="T940" s="186"/>
      <c r="AT940" s="180" t="s">
        <v>336</v>
      </c>
      <c r="AU940" s="180" t="s">
        <v>213</v>
      </c>
      <c r="AV940" s="14" t="s">
        <v>90</v>
      </c>
      <c r="AW940" s="14" t="s">
        <v>36</v>
      </c>
      <c r="AX940" s="14" t="s">
        <v>81</v>
      </c>
      <c r="AY940" s="180" t="s">
        <v>199</v>
      </c>
    </row>
    <row r="941" spans="2:51" s="13" customFormat="1" ht="10.199999999999999">
      <c r="B941" s="172"/>
      <c r="D941" s="163" t="s">
        <v>336</v>
      </c>
      <c r="E941" s="173" t="s">
        <v>1</v>
      </c>
      <c r="F941" s="174" t="s">
        <v>998</v>
      </c>
      <c r="H941" s="173" t="s">
        <v>1</v>
      </c>
      <c r="I941" s="175"/>
      <c r="L941" s="172"/>
      <c r="M941" s="176"/>
      <c r="N941" s="177"/>
      <c r="O941" s="177"/>
      <c r="P941" s="177"/>
      <c r="Q941" s="177"/>
      <c r="R941" s="177"/>
      <c r="S941" s="177"/>
      <c r="T941" s="178"/>
      <c r="AT941" s="173" t="s">
        <v>336</v>
      </c>
      <c r="AU941" s="173" t="s">
        <v>213</v>
      </c>
      <c r="AV941" s="13" t="s">
        <v>88</v>
      </c>
      <c r="AW941" s="13" t="s">
        <v>36</v>
      </c>
      <c r="AX941" s="13" t="s">
        <v>81</v>
      </c>
      <c r="AY941" s="173" t="s">
        <v>199</v>
      </c>
    </row>
    <row r="942" spans="2:51" s="14" customFormat="1" ht="10.199999999999999">
      <c r="B942" s="179"/>
      <c r="D942" s="163" t="s">
        <v>336</v>
      </c>
      <c r="E942" s="180" t="s">
        <v>1</v>
      </c>
      <c r="F942" s="181" t="s">
        <v>2161</v>
      </c>
      <c r="H942" s="182">
        <v>8.8000000000000007</v>
      </c>
      <c r="I942" s="183"/>
      <c r="L942" s="179"/>
      <c r="M942" s="184"/>
      <c r="N942" s="185"/>
      <c r="O942" s="185"/>
      <c r="P942" s="185"/>
      <c r="Q942" s="185"/>
      <c r="R942" s="185"/>
      <c r="S942" s="185"/>
      <c r="T942" s="186"/>
      <c r="AT942" s="180" t="s">
        <v>336</v>
      </c>
      <c r="AU942" s="180" t="s">
        <v>213</v>
      </c>
      <c r="AV942" s="14" t="s">
        <v>90</v>
      </c>
      <c r="AW942" s="14" t="s">
        <v>36</v>
      </c>
      <c r="AX942" s="14" t="s">
        <v>81</v>
      </c>
      <c r="AY942" s="180" t="s">
        <v>199</v>
      </c>
    </row>
    <row r="943" spans="2:51" s="13" customFormat="1" ht="10.199999999999999">
      <c r="B943" s="172"/>
      <c r="D943" s="163" t="s">
        <v>336</v>
      </c>
      <c r="E943" s="173" t="s">
        <v>1</v>
      </c>
      <c r="F943" s="174" t="s">
        <v>569</v>
      </c>
      <c r="H943" s="173" t="s">
        <v>1</v>
      </c>
      <c r="I943" s="175"/>
      <c r="L943" s="172"/>
      <c r="M943" s="176"/>
      <c r="N943" s="177"/>
      <c r="O943" s="177"/>
      <c r="P943" s="177"/>
      <c r="Q943" s="177"/>
      <c r="R943" s="177"/>
      <c r="S943" s="177"/>
      <c r="T943" s="178"/>
      <c r="AT943" s="173" t="s">
        <v>336</v>
      </c>
      <c r="AU943" s="173" t="s">
        <v>213</v>
      </c>
      <c r="AV943" s="13" t="s">
        <v>88</v>
      </c>
      <c r="AW943" s="13" t="s">
        <v>36</v>
      </c>
      <c r="AX943" s="13" t="s">
        <v>81</v>
      </c>
      <c r="AY943" s="173" t="s">
        <v>199</v>
      </c>
    </row>
    <row r="944" spans="2:51" s="14" customFormat="1" ht="10.199999999999999">
      <c r="B944" s="179"/>
      <c r="D944" s="163" t="s">
        <v>336</v>
      </c>
      <c r="E944" s="180" t="s">
        <v>1</v>
      </c>
      <c r="F944" s="181" t="s">
        <v>2163</v>
      </c>
      <c r="H944" s="182">
        <v>5</v>
      </c>
      <c r="I944" s="183"/>
      <c r="L944" s="179"/>
      <c r="M944" s="184"/>
      <c r="N944" s="185"/>
      <c r="O944" s="185"/>
      <c r="P944" s="185"/>
      <c r="Q944" s="185"/>
      <c r="R944" s="185"/>
      <c r="S944" s="185"/>
      <c r="T944" s="186"/>
      <c r="AT944" s="180" t="s">
        <v>336</v>
      </c>
      <c r="AU944" s="180" t="s">
        <v>213</v>
      </c>
      <c r="AV944" s="14" t="s">
        <v>90</v>
      </c>
      <c r="AW944" s="14" t="s">
        <v>36</v>
      </c>
      <c r="AX944" s="14" t="s">
        <v>81</v>
      </c>
      <c r="AY944" s="180" t="s">
        <v>199</v>
      </c>
    </row>
    <row r="945" spans="1:65" s="13" customFormat="1" ht="10.199999999999999">
      <c r="B945" s="172"/>
      <c r="D945" s="163" t="s">
        <v>336</v>
      </c>
      <c r="E945" s="173" t="s">
        <v>1</v>
      </c>
      <c r="F945" s="174" t="s">
        <v>567</v>
      </c>
      <c r="H945" s="173" t="s">
        <v>1</v>
      </c>
      <c r="I945" s="175"/>
      <c r="L945" s="172"/>
      <c r="M945" s="176"/>
      <c r="N945" s="177"/>
      <c r="O945" s="177"/>
      <c r="P945" s="177"/>
      <c r="Q945" s="177"/>
      <c r="R945" s="177"/>
      <c r="S945" s="177"/>
      <c r="T945" s="178"/>
      <c r="AT945" s="173" t="s">
        <v>336</v>
      </c>
      <c r="AU945" s="173" t="s">
        <v>213</v>
      </c>
      <c r="AV945" s="13" t="s">
        <v>88</v>
      </c>
      <c r="AW945" s="13" t="s">
        <v>36</v>
      </c>
      <c r="AX945" s="13" t="s">
        <v>81</v>
      </c>
      <c r="AY945" s="173" t="s">
        <v>199</v>
      </c>
    </row>
    <row r="946" spans="1:65" s="14" customFormat="1" ht="10.199999999999999">
      <c r="B946" s="179"/>
      <c r="D946" s="163" t="s">
        <v>336</v>
      </c>
      <c r="E946" s="180" t="s">
        <v>1</v>
      </c>
      <c r="F946" s="181" t="s">
        <v>2164</v>
      </c>
      <c r="H946" s="182">
        <v>10</v>
      </c>
      <c r="I946" s="183"/>
      <c r="L946" s="179"/>
      <c r="M946" s="184"/>
      <c r="N946" s="185"/>
      <c r="O946" s="185"/>
      <c r="P946" s="185"/>
      <c r="Q946" s="185"/>
      <c r="R946" s="185"/>
      <c r="S946" s="185"/>
      <c r="T946" s="186"/>
      <c r="AT946" s="180" t="s">
        <v>336</v>
      </c>
      <c r="AU946" s="180" t="s">
        <v>213</v>
      </c>
      <c r="AV946" s="14" t="s">
        <v>90</v>
      </c>
      <c r="AW946" s="14" t="s">
        <v>36</v>
      </c>
      <c r="AX946" s="14" t="s">
        <v>81</v>
      </c>
      <c r="AY946" s="180" t="s">
        <v>199</v>
      </c>
    </row>
    <row r="947" spans="1:65" s="13" customFormat="1" ht="10.199999999999999">
      <c r="B947" s="172"/>
      <c r="D947" s="163" t="s">
        <v>336</v>
      </c>
      <c r="E947" s="173" t="s">
        <v>1</v>
      </c>
      <c r="F947" s="174" t="s">
        <v>1617</v>
      </c>
      <c r="H947" s="173" t="s">
        <v>1</v>
      </c>
      <c r="I947" s="175"/>
      <c r="L947" s="172"/>
      <c r="M947" s="176"/>
      <c r="N947" s="177"/>
      <c r="O947" s="177"/>
      <c r="P947" s="177"/>
      <c r="Q947" s="177"/>
      <c r="R947" s="177"/>
      <c r="S947" s="177"/>
      <c r="T947" s="178"/>
      <c r="AT947" s="173" t="s">
        <v>336</v>
      </c>
      <c r="AU947" s="173" t="s">
        <v>213</v>
      </c>
      <c r="AV947" s="13" t="s">
        <v>88</v>
      </c>
      <c r="AW947" s="13" t="s">
        <v>36</v>
      </c>
      <c r="AX947" s="13" t="s">
        <v>81</v>
      </c>
      <c r="AY947" s="173" t="s">
        <v>199</v>
      </c>
    </row>
    <row r="948" spans="1:65" s="14" customFormat="1" ht="10.199999999999999">
      <c r="B948" s="179"/>
      <c r="D948" s="163" t="s">
        <v>336</v>
      </c>
      <c r="E948" s="180" t="s">
        <v>1</v>
      </c>
      <c r="F948" s="181" t="s">
        <v>2165</v>
      </c>
      <c r="H948" s="182">
        <v>12</v>
      </c>
      <c r="I948" s="183"/>
      <c r="L948" s="179"/>
      <c r="M948" s="184"/>
      <c r="N948" s="185"/>
      <c r="O948" s="185"/>
      <c r="P948" s="185"/>
      <c r="Q948" s="185"/>
      <c r="R948" s="185"/>
      <c r="S948" s="185"/>
      <c r="T948" s="186"/>
      <c r="AT948" s="180" t="s">
        <v>336</v>
      </c>
      <c r="AU948" s="180" t="s">
        <v>213</v>
      </c>
      <c r="AV948" s="14" t="s">
        <v>90</v>
      </c>
      <c r="AW948" s="14" t="s">
        <v>36</v>
      </c>
      <c r="AX948" s="14" t="s">
        <v>81</v>
      </c>
      <c r="AY948" s="180" t="s">
        <v>199</v>
      </c>
    </row>
    <row r="949" spans="1:65" s="14" customFormat="1" ht="10.199999999999999">
      <c r="B949" s="179"/>
      <c r="D949" s="163" t="s">
        <v>336</v>
      </c>
      <c r="E949" s="180" t="s">
        <v>1</v>
      </c>
      <c r="F949" s="181" t="s">
        <v>2152</v>
      </c>
      <c r="H949" s="182">
        <v>8</v>
      </c>
      <c r="I949" s="183"/>
      <c r="L949" s="179"/>
      <c r="M949" s="184"/>
      <c r="N949" s="185"/>
      <c r="O949" s="185"/>
      <c r="P949" s="185"/>
      <c r="Q949" s="185"/>
      <c r="R949" s="185"/>
      <c r="S949" s="185"/>
      <c r="T949" s="186"/>
      <c r="AT949" s="180" t="s">
        <v>336</v>
      </c>
      <c r="AU949" s="180" t="s">
        <v>213</v>
      </c>
      <c r="AV949" s="14" t="s">
        <v>90</v>
      </c>
      <c r="AW949" s="14" t="s">
        <v>36</v>
      </c>
      <c r="AX949" s="14" t="s">
        <v>81</v>
      </c>
      <c r="AY949" s="180" t="s">
        <v>199</v>
      </c>
    </row>
    <row r="950" spans="1:65" s="13" customFormat="1" ht="10.199999999999999">
      <c r="B950" s="172"/>
      <c r="D950" s="163" t="s">
        <v>336</v>
      </c>
      <c r="E950" s="173" t="s">
        <v>1</v>
      </c>
      <c r="F950" s="174" t="s">
        <v>1619</v>
      </c>
      <c r="H950" s="173" t="s">
        <v>1</v>
      </c>
      <c r="I950" s="175"/>
      <c r="L950" s="172"/>
      <c r="M950" s="176"/>
      <c r="N950" s="177"/>
      <c r="O950" s="177"/>
      <c r="P950" s="177"/>
      <c r="Q950" s="177"/>
      <c r="R950" s="177"/>
      <c r="S950" s="177"/>
      <c r="T950" s="178"/>
      <c r="AT950" s="173" t="s">
        <v>336</v>
      </c>
      <c r="AU950" s="173" t="s">
        <v>213</v>
      </c>
      <c r="AV950" s="13" t="s">
        <v>88</v>
      </c>
      <c r="AW950" s="13" t="s">
        <v>36</v>
      </c>
      <c r="AX950" s="13" t="s">
        <v>81</v>
      </c>
      <c r="AY950" s="173" t="s">
        <v>199</v>
      </c>
    </row>
    <row r="951" spans="1:65" s="14" customFormat="1" ht="10.199999999999999">
      <c r="B951" s="179"/>
      <c r="D951" s="163" t="s">
        <v>336</v>
      </c>
      <c r="E951" s="180" t="s">
        <v>1</v>
      </c>
      <c r="F951" s="181" t="s">
        <v>2166</v>
      </c>
      <c r="H951" s="182">
        <v>5.4</v>
      </c>
      <c r="I951" s="183"/>
      <c r="L951" s="179"/>
      <c r="M951" s="184"/>
      <c r="N951" s="185"/>
      <c r="O951" s="185"/>
      <c r="P951" s="185"/>
      <c r="Q951" s="185"/>
      <c r="R951" s="185"/>
      <c r="S951" s="185"/>
      <c r="T951" s="186"/>
      <c r="AT951" s="180" t="s">
        <v>336</v>
      </c>
      <c r="AU951" s="180" t="s">
        <v>213</v>
      </c>
      <c r="AV951" s="14" t="s">
        <v>90</v>
      </c>
      <c r="AW951" s="14" t="s">
        <v>36</v>
      </c>
      <c r="AX951" s="14" t="s">
        <v>81</v>
      </c>
      <c r="AY951" s="180" t="s">
        <v>199</v>
      </c>
    </row>
    <row r="952" spans="1:65" s="14" customFormat="1" ht="10.199999999999999">
      <c r="B952" s="179"/>
      <c r="D952" s="163" t="s">
        <v>336</v>
      </c>
      <c r="E952" s="180" t="s">
        <v>1</v>
      </c>
      <c r="F952" s="181" t="s">
        <v>2152</v>
      </c>
      <c r="H952" s="182">
        <v>8</v>
      </c>
      <c r="I952" s="183"/>
      <c r="L952" s="179"/>
      <c r="M952" s="184"/>
      <c r="N952" s="185"/>
      <c r="O952" s="185"/>
      <c r="P952" s="185"/>
      <c r="Q952" s="185"/>
      <c r="R952" s="185"/>
      <c r="S952" s="185"/>
      <c r="T952" s="186"/>
      <c r="AT952" s="180" t="s">
        <v>336</v>
      </c>
      <c r="AU952" s="180" t="s">
        <v>213</v>
      </c>
      <c r="AV952" s="14" t="s">
        <v>90</v>
      </c>
      <c r="AW952" s="14" t="s">
        <v>36</v>
      </c>
      <c r="AX952" s="14" t="s">
        <v>81</v>
      </c>
      <c r="AY952" s="180" t="s">
        <v>199</v>
      </c>
    </row>
    <row r="953" spans="1:65" s="15" customFormat="1" ht="10.199999999999999">
      <c r="B953" s="187"/>
      <c r="D953" s="163" t="s">
        <v>336</v>
      </c>
      <c r="E953" s="188" t="s">
        <v>1</v>
      </c>
      <c r="F953" s="189" t="s">
        <v>339</v>
      </c>
      <c r="H953" s="190">
        <v>183</v>
      </c>
      <c r="I953" s="191"/>
      <c r="L953" s="187"/>
      <c r="M953" s="192"/>
      <c r="N953" s="193"/>
      <c r="O953" s="193"/>
      <c r="P953" s="193"/>
      <c r="Q953" s="193"/>
      <c r="R953" s="193"/>
      <c r="S953" s="193"/>
      <c r="T953" s="194"/>
      <c r="AT953" s="188" t="s">
        <v>336</v>
      </c>
      <c r="AU953" s="188" t="s">
        <v>213</v>
      </c>
      <c r="AV953" s="15" t="s">
        <v>198</v>
      </c>
      <c r="AW953" s="15" t="s">
        <v>36</v>
      </c>
      <c r="AX953" s="15" t="s">
        <v>88</v>
      </c>
      <c r="AY953" s="188" t="s">
        <v>199</v>
      </c>
    </row>
    <row r="954" spans="1:65" s="2" customFormat="1" ht="33" customHeight="1">
      <c r="A954" s="33"/>
      <c r="B954" s="149"/>
      <c r="C954" s="150" t="s">
        <v>1221</v>
      </c>
      <c r="D954" s="150" t="s">
        <v>202</v>
      </c>
      <c r="E954" s="151" t="s">
        <v>2167</v>
      </c>
      <c r="F954" s="152" t="s">
        <v>2168</v>
      </c>
      <c r="G954" s="153" t="s">
        <v>332</v>
      </c>
      <c r="H954" s="154">
        <v>53.04</v>
      </c>
      <c r="I954" s="155"/>
      <c r="J954" s="156">
        <f>ROUND(I954*H954,2)</f>
        <v>0</v>
      </c>
      <c r="K954" s="152" t="s">
        <v>333</v>
      </c>
      <c r="L954" s="34"/>
      <c r="M954" s="157" t="s">
        <v>1</v>
      </c>
      <c r="N954" s="158" t="s">
        <v>46</v>
      </c>
      <c r="O954" s="59"/>
      <c r="P954" s="159">
        <f>O954*H954</f>
        <v>0</v>
      </c>
      <c r="Q954" s="159">
        <v>5.2399999999999999E-3</v>
      </c>
      <c r="R954" s="159">
        <f>Q954*H954</f>
        <v>0.2779296</v>
      </c>
      <c r="S954" s="159">
        <v>0</v>
      </c>
      <c r="T954" s="160">
        <f>S954*H954</f>
        <v>0</v>
      </c>
      <c r="U954" s="33"/>
      <c r="V954" s="33"/>
      <c r="W954" s="33"/>
      <c r="X954" s="33"/>
      <c r="Y954" s="33"/>
      <c r="Z954" s="33"/>
      <c r="AA954" s="33"/>
      <c r="AB954" s="33"/>
      <c r="AC954" s="33"/>
      <c r="AD954" s="33"/>
      <c r="AE954" s="33"/>
      <c r="AR954" s="161" t="s">
        <v>198</v>
      </c>
      <c r="AT954" s="161" t="s">
        <v>202</v>
      </c>
      <c r="AU954" s="161" t="s">
        <v>213</v>
      </c>
      <c r="AY954" s="18" t="s">
        <v>199</v>
      </c>
      <c r="BE954" s="162">
        <f>IF(N954="základní",J954,0)</f>
        <v>0</v>
      </c>
      <c r="BF954" s="162">
        <f>IF(N954="snížená",J954,0)</f>
        <v>0</v>
      </c>
      <c r="BG954" s="162">
        <f>IF(N954="zákl. přenesená",J954,0)</f>
        <v>0</v>
      </c>
      <c r="BH954" s="162">
        <f>IF(N954="sníž. přenesená",J954,0)</f>
        <v>0</v>
      </c>
      <c r="BI954" s="162">
        <f>IF(N954="nulová",J954,0)</f>
        <v>0</v>
      </c>
      <c r="BJ954" s="18" t="s">
        <v>88</v>
      </c>
      <c r="BK954" s="162">
        <f>ROUND(I954*H954,2)</f>
        <v>0</v>
      </c>
      <c r="BL954" s="18" t="s">
        <v>198</v>
      </c>
      <c r="BM954" s="161" t="s">
        <v>2169</v>
      </c>
    </row>
    <row r="955" spans="1:65" s="2" customFormat="1" ht="19.2">
      <c r="A955" s="33"/>
      <c r="B955" s="34"/>
      <c r="C955" s="33"/>
      <c r="D955" s="163" t="s">
        <v>207</v>
      </c>
      <c r="E955" s="33"/>
      <c r="F955" s="164" t="s">
        <v>2170</v>
      </c>
      <c r="G955" s="33"/>
      <c r="H955" s="33"/>
      <c r="I955" s="165"/>
      <c r="J955" s="33"/>
      <c r="K955" s="33"/>
      <c r="L955" s="34"/>
      <c r="M955" s="166"/>
      <c r="N955" s="167"/>
      <c r="O955" s="59"/>
      <c r="P955" s="59"/>
      <c r="Q955" s="59"/>
      <c r="R955" s="59"/>
      <c r="S955" s="59"/>
      <c r="T955" s="60"/>
      <c r="U955" s="33"/>
      <c r="V955" s="33"/>
      <c r="W955" s="33"/>
      <c r="X955" s="33"/>
      <c r="Y955" s="33"/>
      <c r="Z955" s="33"/>
      <c r="AA955" s="33"/>
      <c r="AB955" s="33"/>
      <c r="AC955" s="33"/>
      <c r="AD955" s="33"/>
      <c r="AE955" s="33"/>
      <c r="AT955" s="18" t="s">
        <v>207</v>
      </c>
      <c r="AU955" s="18" t="s">
        <v>213</v>
      </c>
    </row>
    <row r="956" spans="1:65" s="2" customFormat="1" ht="24.15" customHeight="1">
      <c r="A956" s="33"/>
      <c r="B956" s="149"/>
      <c r="C956" s="150" t="s">
        <v>1230</v>
      </c>
      <c r="D956" s="150" t="s">
        <v>202</v>
      </c>
      <c r="E956" s="151" t="s">
        <v>2171</v>
      </c>
      <c r="F956" s="152" t="s">
        <v>2172</v>
      </c>
      <c r="G956" s="153" t="s">
        <v>376</v>
      </c>
      <c r="H956" s="154">
        <v>66.7</v>
      </c>
      <c r="I956" s="155"/>
      <c r="J956" s="156">
        <f>ROUND(I956*H956,2)</f>
        <v>0</v>
      </c>
      <c r="K956" s="152" t="s">
        <v>333</v>
      </c>
      <c r="L956" s="34"/>
      <c r="M956" s="157" t="s">
        <v>1</v>
      </c>
      <c r="N956" s="158" t="s">
        <v>46</v>
      </c>
      <c r="O956" s="59"/>
      <c r="P956" s="159">
        <f>O956*H956</f>
        <v>0</v>
      </c>
      <c r="Q956" s="159">
        <v>5.0000000000000002E-5</v>
      </c>
      <c r="R956" s="159">
        <f>Q956*H956</f>
        <v>3.3350000000000003E-3</v>
      </c>
      <c r="S956" s="159">
        <v>0</v>
      </c>
      <c r="T956" s="160">
        <f>S956*H956</f>
        <v>0</v>
      </c>
      <c r="U956" s="33"/>
      <c r="V956" s="33"/>
      <c r="W956" s="33"/>
      <c r="X956" s="33"/>
      <c r="Y956" s="33"/>
      <c r="Z956" s="33"/>
      <c r="AA956" s="33"/>
      <c r="AB956" s="33"/>
      <c r="AC956" s="33"/>
      <c r="AD956" s="33"/>
      <c r="AE956" s="33"/>
      <c r="AR956" s="161" t="s">
        <v>198</v>
      </c>
      <c r="AT956" s="161" t="s">
        <v>202</v>
      </c>
      <c r="AU956" s="161" t="s">
        <v>213</v>
      </c>
      <c r="AY956" s="18" t="s">
        <v>199</v>
      </c>
      <c r="BE956" s="162">
        <f>IF(N956="základní",J956,0)</f>
        <v>0</v>
      </c>
      <c r="BF956" s="162">
        <f>IF(N956="snížená",J956,0)</f>
        <v>0</v>
      </c>
      <c r="BG956" s="162">
        <f>IF(N956="zákl. přenesená",J956,0)</f>
        <v>0</v>
      </c>
      <c r="BH956" s="162">
        <f>IF(N956="sníž. přenesená",J956,0)</f>
        <v>0</v>
      </c>
      <c r="BI956" s="162">
        <f>IF(N956="nulová",J956,0)</f>
        <v>0</v>
      </c>
      <c r="BJ956" s="18" t="s">
        <v>88</v>
      </c>
      <c r="BK956" s="162">
        <f>ROUND(I956*H956,2)</f>
        <v>0</v>
      </c>
      <c r="BL956" s="18" t="s">
        <v>198</v>
      </c>
      <c r="BM956" s="161" t="s">
        <v>2173</v>
      </c>
    </row>
    <row r="957" spans="1:65" s="2" customFormat="1" ht="19.2">
      <c r="A957" s="33"/>
      <c r="B957" s="34"/>
      <c r="C957" s="33"/>
      <c r="D957" s="163" t="s">
        <v>207</v>
      </c>
      <c r="E957" s="33"/>
      <c r="F957" s="164" t="s">
        <v>2174</v>
      </c>
      <c r="G957" s="33"/>
      <c r="H957" s="33"/>
      <c r="I957" s="165"/>
      <c r="J957" s="33"/>
      <c r="K957" s="33"/>
      <c r="L957" s="34"/>
      <c r="M957" s="166"/>
      <c r="N957" s="167"/>
      <c r="O957" s="59"/>
      <c r="P957" s="59"/>
      <c r="Q957" s="59"/>
      <c r="R957" s="59"/>
      <c r="S957" s="59"/>
      <c r="T957" s="60"/>
      <c r="U957" s="33"/>
      <c r="V957" s="33"/>
      <c r="W957" s="33"/>
      <c r="X957" s="33"/>
      <c r="Y957" s="33"/>
      <c r="Z957" s="33"/>
      <c r="AA957" s="33"/>
      <c r="AB957" s="33"/>
      <c r="AC957" s="33"/>
      <c r="AD957" s="33"/>
      <c r="AE957" s="33"/>
      <c r="AT957" s="18" t="s">
        <v>207</v>
      </c>
      <c r="AU957" s="18" t="s">
        <v>213</v>
      </c>
    </row>
    <row r="958" spans="1:65" s="2" customFormat="1" ht="24.15" customHeight="1">
      <c r="A958" s="33"/>
      <c r="B958" s="149"/>
      <c r="C958" s="150" t="s">
        <v>1235</v>
      </c>
      <c r="D958" s="150" t="s">
        <v>202</v>
      </c>
      <c r="E958" s="151" t="s">
        <v>2175</v>
      </c>
      <c r="F958" s="152" t="s">
        <v>2176</v>
      </c>
      <c r="G958" s="153" t="s">
        <v>376</v>
      </c>
      <c r="H958" s="154">
        <v>66.7</v>
      </c>
      <c r="I958" s="155"/>
      <c r="J958" s="156">
        <f>ROUND(I958*H958,2)</f>
        <v>0</v>
      </c>
      <c r="K958" s="152" t="s">
        <v>333</v>
      </c>
      <c r="L958" s="34"/>
      <c r="M958" s="157" t="s">
        <v>1</v>
      </c>
      <c r="N958" s="158" t="s">
        <v>46</v>
      </c>
      <c r="O958" s="59"/>
      <c r="P958" s="159">
        <f>O958*H958</f>
        <v>0</v>
      </c>
      <c r="Q958" s="159">
        <v>1.0000000000000001E-5</v>
      </c>
      <c r="R958" s="159">
        <f>Q958*H958</f>
        <v>6.6700000000000006E-4</v>
      </c>
      <c r="S958" s="159">
        <v>0</v>
      </c>
      <c r="T958" s="160">
        <f>S958*H958</f>
        <v>0</v>
      </c>
      <c r="U958" s="33"/>
      <c r="V958" s="33"/>
      <c r="W958" s="33"/>
      <c r="X958" s="33"/>
      <c r="Y958" s="33"/>
      <c r="Z958" s="33"/>
      <c r="AA958" s="33"/>
      <c r="AB958" s="33"/>
      <c r="AC958" s="33"/>
      <c r="AD958" s="33"/>
      <c r="AE958" s="33"/>
      <c r="AR958" s="161" t="s">
        <v>198</v>
      </c>
      <c r="AT958" s="161" t="s">
        <v>202</v>
      </c>
      <c r="AU958" s="161" t="s">
        <v>213</v>
      </c>
      <c r="AY958" s="18" t="s">
        <v>199</v>
      </c>
      <c r="BE958" s="162">
        <f>IF(N958="základní",J958,0)</f>
        <v>0</v>
      </c>
      <c r="BF958" s="162">
        <f>IF(N958="snížená",J958,0)</f>
        <v>0</v>
      </c>
      <c r="BG958" s="162">
        <f>IF(N958="zákl. přenesená",J958,0)</f>
        <v>0</v>
      </c>
      <c r="BH958" s="162">
        <f>IF(N958="sníž. přenesená",J958,0)</f>
        <v>0</v>
      </c>
      <c r="BI958" s="162">
        <f>IF(N958="nulová",J958,0)</f>
        <v>0</v>
      </c>
      <c r="BJ958" s="18" t="s">
        <v>88</v>
      </c>
      <c r="BK958" s="162">
        <f>ROUND(I958*H958,2)</f>
        <v>0</v>
      </c>
      <c r="BL958" s="18" t="s">
        <v>198</v>
      </c>
      <c r="BM958" s="161" t="s">
        <v>2177</v>
      </c>
    </row>
    <row r="959" spans="1:65" s="2" customFormat="1" ht="28.8">
      <c r="A959" s="33"/>
      <c r="B959" s="34"/>
      <c r="C959" s="33"/>
      <c r="D959" s="163" t="s">
        <v>207</v>
      </c>
      <c r="E959" s="33"/>
      <c r="F959" s="164" t="s">
        <v>2178</v>
      </c>
      <c r="G959" s="33"/>
      <c r="H959" s="33"/>
      <c r="I959" s="165"/>
      <c r="J959" s="33"/>
      <c r="K959" s="33"/>
      <c r="L959" s="34"/>
      <c r="M959" s="166"/>
      <c r="N959" s="167"/>
      <c r="O959" s="59"/>
      <c r="P959" s="59"/>
      <c r="Q959" s="59"/>
      <c r="R959" s="59"/>
      <c r="S959" s="59"/>
      <c r="T959" s="60"/>
      <c r="U959" s="33"/>
      <c r="V959" s="33"/>
      <c r="W959" s="33"/>
      <c r="X959" s="33"/>
      <c r="Y959" s="33"/>
      <c r="Z959" s="33"/>
      <c r="AA959" s="33"/>
      <c r="AB959" s="33"/>
      <c r="AC959" s="33"/>
      <c r="AD959" s="33"/>
      <c r="AE959" s="33"/>
      <c r="AT959" s="18" t="s">
        <v>207</v>
      </c>
      <c r="AU959" s="18" t="s">
        <v>213</v>
      </c>
    </row>
    <row r="960" spans="1:65" s="13" customFormat="1" ht="10.199999999999999">
      <c r="B960" s="172"/>
      <c r="D960" s="163" t="s">
        <v>336</v>
      </c>
      <c r="E960" s="173" t="s">
        <v>1</v>
      </c>
      <c r="F960" s="174" t="s">
        <v>579</v>
      </c>
      <c r="H960" s="173" t="s">
        <v>1</v>
      </c>
      <c r="I960" s="175"/>
      <c r="L960" s="172"/>
      <c r="M960" s="176"/>
      <c r="N960" s="177"/>
      <c r="O960" s="177"/>
      <c r="P960" s="177"/>
      <c r="Q960" s="177"/>
      <c r="R960" s="177"/>
      <c r="S960" s="177"/>
      <c r="T960" s="178"/>
      <c r="AT960" s="173" t="s">
        <v>336</v>
      </c>
      <c r="AU960" s="173" t="s">
        <v>213</v>
      </c>
      <c r="AV960" s="13" t="s">
        <v>88</v>
      </c>
      <c r="AW960" s="13" t="s">
        <v>36</v>
      </c>
      <c r="AX960" s="13" t="s">
        <v>81</v>
      </c>
      <c r="AY960" s="173" t="s">
        <v>199</v>
      </c>
    </row>
    <row r="961" spans="1:65" s="14" customFormat="1" ht="10.199999999999999">
      <c r="B961" s="179"/>
      <c r="D961" s="163" t="s">
        <v>336</v>
      </c>
      <c r="E961" s="180" t="s">
        <v>1</v>
      </c>
      <c r="F961" s="181" t="s">
        <v>2179</v>
      </c>
      <c r="H961" s="182">
        <v>18.600000000000001</v>
      </c>
      <c r="I961" s="183"/>
      <c r="L961" s="179"/>
      <c r="M961" s="184"/>
      <c r="N961" s="185"/>
      <c r="O961" s="185"/>
      <c r="P961" s="185"/>
      <c r="Q961" s="185"/>
      <c r="R961" s="185"/>
      <c r="S961" s="185"/>
      <c r="T961" s="186"/>
      <c r="AT961" s="180" t="s">
        <v>336</v>
      </c>
      <c r="AU961" s="180" t="s">
        <v>213</v>
      </c>
      <c r="AV961" s="14" t="s">
        <v>90</v>
      </c>
      <c r="AW961" s="14" t="s">
        <v>36</v>
      </c>
      <c r="AX961" s="14" t="s">
        <v>81</v>
      </c>
      <c r="AY961" s="180" t="s">
        <v>199</v>
      </c>
    </row>
    <row r="962" spans="1:65" s="13" customFormat="1" ht="10.199999999999999">
      <c r="B962" s="172"/>
      <c r="D962" s="163" t="s">
        <v>336</v>
      </c>
      <c r="E962" s="173" t="s">
        <v>1</v>
      </c>
      <c r="F962" s="174" t="s">
        <v>581</v>
      </c>
      <c r="H962" s="173" t="s">
        <v>1</v>
      </c>
      <c r="I962" s="175"/>
      <c r="L962" s="172"/>
      <c r="M962" s="176"/>
      <c r="N962" s="177"/>
      <c r="O962" s="177"/>
      <c r="P962" s="177"/>
      <c r="Q962" s="177"/>
      <c r="R962" s="177"/>
      <c r="S962" s="177"/>
      <c r="T962" s="178"/>
      <c r="AT962" s="173" t="s">
        <v>336</v>
      </c>
      <c r="AU962" s="173" t="s">
        <v>213</v>
      </c>
      <c r="AV962" s="13" t="s">
        <v>88</v>
      </c>
      <c r="AW962" s="13" t="s">
        <v>36</v>
      </c>
      <c r="AX962" s="13" t="s">
        <v>81</v>
      </c>
      <c r="AY962" s="173" t="s">
        <v>199</v>
      </c>
    </row>
    <row r="963" spans="1:65" s="14" customFormat="1" ht="10.199999999999999">
      <c r="B963" s="179"/>
      <c r="D963" s="163" t="s">
        <v>336</v>
      </c>
      <c r="E963" s="180" t="s">
        <v>1</v>
      </c>
      <c r="F963" s="181" t="s">
        <v>2180</v>
      </c>
      <c r="H963" s="182">
        <v>18.600000000000001</v>
      </c>
      <c r="I963" s="183"/>
      <c r="L963" s="179"/>
      <c r="M963" s="184"/>
      <c r="N963" s="185"/>
      <c r="O963" s="185"/>
      <c r="P963" s="185"/>
      <c r="Q963" s="185"/>
      <c r="R963" s="185"/>
      <c r="S963" s="185"/>
      <c r="T963" s="186"/>
      <c r="AT963" s="180" t="s">
        <v>336</v>
      </c>
      <c r="AU963" s="180" t="s">
        <v>213</v>
      </c>
      <c r="AV963" s="14" t="s">
        <v>90</v>
      </c>
      <c r="AW963" s="14" t="s">
        <v>36</v>
      </c>
      <c r="AX963" s="14" t="s">
        <v>81</v>
      </c>
      <c r="AY963" s="180" t="s">
        <v>199</v>
      </c>
    </row>
    <row r="964" spans="1:65" s="13" customFormat="1" ht="10.199999999999999">
      <c r="B964" s="172"/>
      <c r="D964" s="163" t="s">
        <v>336</v>
      </c>
      <c r="E964" s="173" t="s">
        <v>1</v>
      </c>
      <c r="F964" s="174" t="s">
        <v>476</v>
      </c>
      <c r="H964" s="173" t="s">
        <v>1</v>
      </c>
      <c r="I964" s="175"/>
      <c r="L964" s="172"/>
      <c r="M964" s="176"/>
      <c r="N964" s="177"/>
      <c r="O964" s="177"/>
      <c r="P964" s="177"/>
      <c r="Q964" s="177"/>
      <c r="R964" s="177"/>
      <c r="S964" s="177"/>
      <c r="T964" s="178"/>
      <c r="AT964" s="173" t="s">
        <v>336</v>
      </c>
      <c r="AU964" s="173" t="s">
        <v>213</v>
      </c>
      <c r="AV964" s="13" t="s">
        <v>88</v>
      </c>
      <c r="AW964" s="13" t="s">
        <v>36</v>
      </c>
      <c r="AX964" s="13" t="s">
        <v>81</v>
      </c>
      <c r="AY964" s="173" t="s">
        <v>199</v>
      </c>
    </row>
    <row r="965" spans="1:65" s="14" customFormat="1" ht="10.199999999999999">
      <c r="B965" s="179"/>
      <c r="D965" s="163" t="s">
        <v>336</v>
      </c>
      <c r="E965" s="180" t="s">
        <v>1</v>
      </c>
      <c r="F965" s="181" t="s">
        <v>2181</v>
      </c>
      <c r="H965" s="182">
        <v>9.4</v>
      </c>
      <c r="I965" s="183"/>
      <c r="L965" s="179"/>
      <c r="M965" s="184"/>
      <c r="N965" s="185"/>
      <c r="O965" s="185"/>
      <c r="P965" s="185"/>
      <c r="Q965" s="185"/>
      <c r="R965" s="185"/>
      <c r="S965" s="185"/>
      <c r="T965" s="186"/>
      <c r="AT965" s="180" t="s">
        <v>336</v>
      </c>
      <c r="AU965" s="180" t="s">
        <v>213</v>
      </c>
      <c r="AV965" s="14" t="s">
        <v>90</v>
      </c>
      <c r="AW965" s="14" t="s">
        <v>36</v>
      </c>
      <c r="AX965" s="14" t="s">
        <v>81</v>
      </c>
      <c r="AY965" s="180" t="s">
        <v>199</v>
      </c>
    </row>
    <row r="966" spans="1:65" s="13" customFormat="1" ht="10.199999999999999">
      <c r="B966" s="172"/>
      <c r="D966" s="163" t="s">
        <v>336</v>
      </c>
      <c r="E966" s="173" t="s">
        <v>1</v>
      </c>
      <c r="F966" s="174" t="s">
        <v>583</v>
      </c>
      <c r="H966" s="173" t="s">
        <v>1</v>
      </c>
      <c r="I966" s="175"/>
      <c r="L966" s="172"/>
      <c r="M966" s="176"/>
      <c r="N966" s="177"/>
      <c r="O966" s="177"/>
      <c r="P966" s="177"/>
      <c r="Q966" s="177"/>
      <c r="R966" s="177"/>
      <c r="S966" s="177"/>
      <c r="T966" s="178"/>
      <c r="AT966" s="173" t="s">
        <v>336</v>
      </c>
      <c r="AU966" s="173" t="s">
        <v>213</v>
      </c>
      <c r="AV966" s="13" t="s">
        <v>88</v>
      </c>
      <c r="AW966" s="13" t="s">
        <v>36</v>
      </c>
      <c r="AX966" s="13" t="s">
        <v>81</v>
      </c>
      <c r="AY966" s="173" t="s">
        <v>199</v>
      </c>
    </row>
    <row r="967" spans="1:65" s="14" customFormat="1" ht="10.199999999999999">
      <c r="B967" s="179"/>
      <c r="D967" s="163" t="s">
        <v>336</v>
      </c>
      <c r="E967" s="180" t="s">
        <v>1</v>
      </c>
      <c r="F967" s="181" t="s">
        <v>2182</v>
      </c>
      <c r="H967" s="182">
        <v>20.100000000000001</v>
      </c>
      <c r="I967" s="183"/>
      <c r="L967" s="179"/>
      <c r="M967" s="184"/>
      <c r="N967" s="185"/>
      <c r="O967" s="185"/>
      <c r="P967" s="185"/>
      <c r="Q967" s="185"/>
      <c r="R967" s="185"/>
      <c r="S967" s="185"/>
      <c r="T967" s="186"/>
      <c r="AT967" s="180" t="s">
        <v>336</v>
      </c>
      <c r="AU967" s="180" t="s">
        <v>213</v>
      </c>
      <c r="AV967" s="14" t="s">
        <v>90</v>
      </c>
      <c r="AW967" s="14" t="s">
        <v>36</v>
      </c>
      <c r="AX967" s="14" t="s">
        <v>81</v>
      </c>
      <c r="AY967" s="180" t="s">
        <v>199</v>
      </c>
    </row>
    <row r="968" spans="1:65" s="15" customFormat="1" ht="10.199999999999999">
      <c r="B968" s="187"/>
      <c r="D968" s="163" t="s">
        <v>336</v>
      </c>
      <c r="E968" s="188" t="s">
        <v>1</v>
      </c>
      <c r="F968" s="189" t="s">
        <v>339</v>
      </c>
      <c r="H968" s="190">
        <v>66.7</v>
      </c>
      <c r="I968" s="191"/>
      <c r="L968" s="187"/>
      <c r="M968" s="192"/>
      <c r="N968" s="193"/>
      <c r="O968" s="193"/>
      <c r="P968" s="193"/>
      <c r="Q968" s="193"/>
      <c r="R968" s="193"/>
      <c r="S968" s="193"/>
      <c r="T968" s="194"/>
      <c r="AT968" s="188" t="s">
        <v>336</v>
      </c>
      <c r="AU968" s="188" t="s">
        <v>213</v>
      </c>
      <c r="AV968" s="15" t="s">
        <v>198</v>
      </c>
      <c r="AW968" s="15" t="s">
        <v>36</v>
      </c>
      <c r="AX968" s="15" t="s">
        <v>88</v>
      </c>
      <c r="AY968" s="188" t="s">
        <v>199</v>
      </c>
    </row>
    <row r="969" spans="1:65" s="12" customFormat="1" ht="20.85" customHeight="1">
      <c r="B969" s="136"/>
      <c r="D969" s="137" t="s">
        <v>80</v>
      </c>
      <c r="E969" s="147" t="s">
        <v>969</v>
      </c>
      <c r="F969" s="147" t="s">
        <v>2183</v>
      </c>
      <c r="I969" s="139"/>
      <c r="J969" s="148">
        <f>BK969</f>
        <v>0</v>
      </c>
      <c r="L969" s="136"/>
      <c r="M969" s="141"/>
      <c r="N969" s="142"/>
      <c r="O969" s="142"/>
      <c r="P969" s="143">
        <f>SUM(P970:P1002)</f>
        <v>0</v>
      </c>
      <c r="Q969" s="142"/>
      <c r="R969" s="143">
        <f>SUM(R970:R1002)</f>
        <v>1.6001399999999999</v>
      </c>
      <c r="S969" s="142"/>
      <c r="T969" s="144">
        <f>SUM(T970:T1002)</f>
        <v>0</v>
      </c>
      <c r="AR969" s="137" t="s">
        <v>88</v>
      </c>
      <c r="AT969" s="145" t="s">
        <v>80</v>
      </c>
      <c r="AU969" s="145" t="s">
        <v>90</v>
      </c>
      <c r="AY969" s="137" t="s">
        <v>199</v>
      </c>
      <c r="BK969" s="146">
        <f>SUM(BK970:BK1002)</f>
        <v>0</v>
      </c>
    </row>
    <row r="970" spans="1:65" s="2" customFormat="1" ht="21.75" customHeight="1">
      <c r="A970" s="33"/>
      <c r="B970" s="149"/>
      <c r="C970" s="150" t="s">
        <v>1242</v>
      </c>
      <c r="D970" s="150" t="s">
        <v>202</v>
      </c>
      <c r="E970" s="151" t="s">
        <v>2184</v>
      </c>
      <c r="F970" s="152" t="s">
        <v>2185</v>
      </c>
      <c r="G970" s="153" t="s">
        <v>529</v>
      </c>
      <c r="H970" s="154">
        <v>24</v>
      </c>
      <c r="I970" s="155"/>
      <c r="J970" s="156">
        <f>ROUND(I970*H970,2)</f>
        <v>0</v>
      </c>
      <c r="K970" s="152" t="s">
        <v>333</v>
      </c>
      <c r="L970" s="34"/>
      <c r="M970" s="157" t="s">
        <v>1</v>
      </c>
      <c r="N970" s="158" t="s">
        <v>46</v>
      </c>
      <c r="O970" s="59"/>
      <c r="P970" s="159">
        <f>O970*H970</f>
        <v>0</v>
      </c>
      <c r="Q970" s="159">
        <v>4.684E-2</v>
      </c>
      <c r="R970" s="159">
        <f>Q970*H970</f>
        <v>1.12416</v>
      </c>
      <c r="S970" s="159">
        <v>0</v>
      </c>
      <c r="T970" s="160">
        <f>S970*H970</f>
        <v>0</v>
      </c>
      <c r="U970" s="33"/>
      <c r="V970" s="33"/>
      <c r="W970" s="33"/>
      <c r="X970" s="33"/>
      <c r="Y970" s="33"/>
      <c r="Z970" s="33"/>
      <c r="AA970" s="33"/>
      <c r="AB970" s="33"/>
      <c r="AC970" s="33"/>
      <c r="AD970" s="33"/>
      <c r="AE970" s="33"/>
      <c r="AR970" s="161" t="s">
        <v>198</v>
      </c>
      <c r="AT970" s="161" t="s">
        <v>202</v>
      </c>
      <c r="AU970" s="161" t="s">
        <v>213</v>
      </c>
      <c r="AY970" s="18" t="s">
        <v>199</v>
      </c>
      <c r="BE970" s="162">
        <f>IF(N970="základní",J970,0)</f>
        <v>0</v>
      </c>
      <c r="BF970" s="162">
        <f>IF(N970="snížená",J970,0)</f>
        <v>0</v>
      </c>
      <c r="BG970" s="162">
        <f>IF(N970="zákl. přenesená",J970,0)</f>
        <v>0</v>
      </c>
      <c r="BH970" s="162">
        <f>IF(N970="sníž. přenesená",J970,0)</f>
        <v>0</v>
      </c>
      <c r="BI970" s="162">
        <f>IF(N970="nulová",J970,0)</f>
        <v>0</v>
      </c>
      <c r="BJ970" s="18" t="s">
        <v>88</v>
      </c>
      <c r="BK970" s="162">
        <f>ROUND(I970*H970,2)</f>
        <v>0</v>
      </c>
      <c r="BL970" s="18" t="s">
        <v>198</v>
      </c>
      <c r="BM970" s="161" t="s">
        <v>2186</v>
      </c>
    </row>
    <row r="971" spans="1:65" s="2" customFormat="1" ht="28.8">
      <c r="A971" s="33"/>
      <c r="B971" s="34"/>
      <c r="C971" s="33"/>
      <c r="D971" s="163" t="s">
        <v>207</v>
      </c>
      <c r="E971" s="33"/>
      <c r="F971" s="164" t="s">
        <v>2187</v>
      </c>
      <c r="G971" s="33"/>
      <c r="H971" s="33"/>
      <c r="I971" s="165"/>
      <c r="J971" s="33"/>
      <c r="K971" s="33"/>
      <c r="L971" s="34"/>
      <c r="M971" s="166"/>
      <c r="N971" s="167"/>
      <c r="O971" s="59"/>
      <c r="P971" s="59"/>
      <c r="Q971" s="59"/>
      <c r="R971" s="59"/>
      <c r="S971" s="59"/>
      <c r="T971" s="60"/>
      <c r="U971" s="33"/>
      <c r="V971" s="33"/>
      <c r="W971" s="33"/>
      <c r="X971" s="33"/>
      <c r="Y971" s="33"/>
      <c r="Z971" s="33"/>
      <c r="AA971" s="33"/>
      <c r="AB971" s="33"/>
      <c r="AC971" s="33"/>
      <c r="AD971" s="33"/>
      <c r="AE971" s="33"/>
      <c r="AT971" s="18" t="s">
        <v>207</v>
      </c>
      <c r="AU971" s="18" t="s">
        <v>213</v>
      </c>
    </row>
    <row r="972" spans="1:65" s="2" customFormat="1" ht="33" customHeight="1">
      <c r="A972" s="33"/>
      <c r="B972" s="149"/>
      <c r="C972" s="195" t="s">
        <v>1247</v>
      </c>
      <c r="D972" s="195" t="s">
        <v>416</v>
      </c>
      <c r="E972" s="196" t="s">
        <v>2188</v>
      </c>
      <c r="F972" s="197" t="s">
        <v>2189</v>
      </c>
      <c r="G972" s="198" t="s">
        <v>529</v>
      </c>
      <c r="H972" s="199">
        <v>17</v>
      </c>
      <c r="I972" s="200"/>
      <c r="J972" s="201">
        <f>ROUND(I972*H972,2)</f>
        <v>0</v>
      </c>
      <c r="K972" s="197" t="s">
        <v>333</v>
      </c>
      <c r="L972" s="202"/>
      <c r="M972" s="203" t="s">
        <v>1</v>
      </c>
      <c r="N972" s="204" t="s">
        <v>46</v>
      </c>
      <c r="O972" s="59"/>
      <c r="P972" s="159">
        <f>O972*H972</f>
        <v>0</v>
      </c>
      <c r="Q972" s="159">
        <v>1.201E-2</v>
      </c>
      <c r="R972" s="159">
        <f>Q972*H972</f>
        <v>0.20416999999999999</v>
      </c>
      <c r="S972" s="159">
        <v>0</v>
      </c>
      <c r="T972" s="160">
        <f>S972*H972</f>
        <v>0</v>
      </c>
      <c r="U972" s="33"/>
      <c r="V972" s="33"/>
      <c r="W972" s="33"/>
      <c r="X972" s="33"/>
      <c r="Y972" s="33"/>
      <c r="Z972" s="33"/>
      <c r="AA972" s="33"/>
      <c r="AB972" s="33"/>
      <c r="AC972" s="33"/>
      <c r="AD972" s="33"/>
      <c r="AE972" s="33"/>
      <c r="AR972" s="161" t="s">
        <v>237</v>
      </c>
      <c r="AT972" s="161" t="s">
        <v>416</v>
      </c>
      <c r="AU972" s="161" t="s">
        <v>213</v>
      </c>
      <c r="AY972" s="18" t="s">
        <v>199</v>
      </c>
      <c r="BE972" s="162">
        <f>IF(N972="základní",J972,0)</f>
        <v>0</v>
      </c>
      <c r="BF972" s="162">
        <f>IF(N972="snížená",J972,0)</f>
        <v>0</v>
      </c>
      <c r="BG972" s="162">
        <f>IF(N972="zákl. přenesená",J972,0)</f>
        <v>0</v>
      </c>
      <c r="BH972" s="162">
        <f>IF(N972="sníž. přenesená",J972,0)</f>
        <v>0</v>
      </c>
      <c r="BI972" s="162">
        <f>IF(N972="nulová",J972,0)</f>
        <v>0</v>
      </c>
      <c r="BJ972" s="18" t="s">
        <v>88</v>
      </c>
      <c r="BK972" s="162">
        <f>ROUND(I972*H972,2)</f>
        <v>0</v>
      </c>
      <c r="BL972" s="18" t="s">
        <v>198</v>
      </c>
      <c r="BM972" s="161" t="s">
        <v>2190</v>
      </c>
    </row>
    <row r="973" spans="1:65" s="2" customFormat="1" ht="19.2">
      <c r="A973" s="33"/>
      <c r="B973" s="34"/>
      <c r="C973" s="33"/>
      <c r="D973" s="163" t="s">
        <v>207</v>
      </c>
      <c r="E973" s="33"/>
      <c r="F973" s="164" t="s">
        <v>2191</v>
      </c>
      <c r="G973" s="33"/>
      <c r="H973" s="33"/>
      <c r="I973" s="165"/>
      <c r="J973" s="33"/>
      <c r="K973" s="33"/>
      <c r="L973" s="34"/>
      <c r="M973" s="166"/>
      <c r="N973" s="167"/>
      <c r="O973" s="59"/>
      <c r="P973" s="59"/>
      <c r="Q973" s="59"/>
      <c r="R973" s="59"/>
      <c r="S973" s="59"/>
      <c r="T973" s="60"/>
      <c r="U973" s="33"/>
      <c r="V973" s="33"/>
      <c r="W973" s="33"/>
      <c r="X973" s="33"/>
      <c r="Y973" s="33"/>
      <c r="Z973" s="33"/>
      <c r="AA973" s="33"/>
      <c r="AB973" s="33"/>
      <c r="AC973" s="33"/>
      <c r="AD973" s="33"/>
      <c r="AE973" s="33"/>
      <c r="AT973" s="18" t="s">
        <v>207</v>
      </c>
      <c r="AU973" s="18" t="s">
        <v>213</v>
      </c>
    </row>
    <row r="974" spans="1:65" s="13" customFormat="1" ht="10.199999999999999">
      <c r="B974" s="172"/>
      <c r="D974" s="163" t="s">
        <v>336</v>
      </c>
      <c r="E974" s="173" t="s">
        <v>1</v>
      </c>
      <c r="F974" s="174" t="s">
        <v>2192</v>
      </c>
      <c r="H974" s="173" t="s">
        <v>1</v>
      </c>
      <c r="I974" s="175"/>
      <c r="L974" s="172"/>
      <c r="M974" s="176"/>
      <c r="N974" s="177"/>
      <c r="O974" s="177"/>
      <c r="P974" s="177"/>
      <c r="Q974" s="177"/>
      <c r="R974" s="177"/>
      <c r="S974" s="177"/>
      <c r="T974" s="178"/>
      <c r="AT974" s="173" t="s">
        <v>336</v>
      </c>
      <c r="AU974" s="173" t="s">
        <v>213</v>
      </c>
      <c r="AV974" s="13" t="s">
        <v>88</v>
      </c>
      <c r="AW974" s="13" t="s">
        <v>36</v>
      </c>
      <c r="AX974" s="13" t="s">
        <v>81</v>
      </c>
      <c r="AY974" s="173" t="s">
        <v>199</v>
      </c>
    </row>
    <row r="975" spans="1:65" s="14" customFormat="1" ht="10.199999999999999">
      <c r="B975" s="179"/>
      <c r="D975" s="163" t="s">
        <v>336</v>
      </c>
      <c r="E975" s="180" t="s">
        <v>1</v>
      </c>
      <c r="F975" s="181" t="s">
        <v>281</v>
      </c>
      <c r="H975" s="182">
        <v>17</v>
      </c>
      <c r="I975" s="183"/>
      <c r="L975" s="179"/>
      <c r="M975" s="184"/>
      <c r="N975" s="185"/>
      <c r="O975" s="185"/>
      <c r="P975" s="185"/>
      <c r="Q975" s="185"/>
      <c r="R975" s="185"/>
      <c r="S975" s="185"/>
      <c r="T975" s="186"/>
      <c r="AT975" s="180" t="s">
        <v>336</v>
      </c>
      <c r="AU975" s="180" t="s">
        <v>213</v>
      </c>
      <c r="AV975" s="14" t="s">
        <v>90</v>
      </c>
      <c r="AW975" s="14" t="s">
        <v>36</v>
      </c>
      <c r="AX975" s="14" t="s">
        <v>81</v>
      </c>
      <c r="AY975" s="180" t="s">
        <v>199</v>
      </c>
    </row>
    <row r="976" spans="1:65" s="15" customFormat="1" ht="10.199999999999999">
      <c r="B976" s="187"/>
      <c r="D976" s="163" t="s">
        <v>336</v>
      </c>
      <c r="E976" s="188" t="s">
        <v>1</v>
      </c>
      <c r="F976" s="189" t="s">
        <v>339</v>
      </c>
      <c r="H976" s="190">
        <v>17</v>
      </c>
      <c r="I976" s="191"/>
      <c r="L976" s="187"/>
      <c r="M976" s="192"/>
      <c r="N976" s="193"/>
      <c r="O976" s="193"/>
      <c r="P976" s="193"/>
      <c r="Q976" s="193"/>
      <c r="R976" s="193"/>
      <c r="S976" s="193"/>
      <c r="T976" s="194"/>
      <c r="AT976" s="188" t="s">
        <v>336</v>
      </c>
      <c r="AU976" s="188" t="s">
        <v>213</v>
      </c>
      <c r="AV976" s="15" t="s">
        <v>198</v>
      </c>
      <c r="AW976" s="15" t="s">
        <v>36</v>
      </c>
      <c r="AX976" s="15" t="s">
        <v>88</v>
      </c>
      <c r="AY976" s="188" t="s">
        <v>199</v>
      </c>
    </row>
    <row r="977" spans="1:65" s="2" customFormat="1" ht="33" customHeight="1">
      <c r="A977" s="33"/>
      <c r="B977" s="149"/>
      <c r="C977" s="195" t="s">
        <v>1254</v>
      </c>
      <c r="D977" s="195" t="s">
        <v>416</v>
      </c>
      <c r="E977" s="196" t="s">
        <v>2193</v>
      </c>
      <c r="F977" s="197" t="s">
        <v>2194</v>
      </c>
      <c r="G977" s="198" t="s">
        <v>529</v>
      </c>
      <c r="H977" s="199">
        <v>2</v>
      </c>
      <c r="I977" s="200"/>
      <c r="J977" s="201">
        <f>ROUND(I977*H977,2)</f>
        <v>0</v>
      </c>
      <c r="K977" s="197" t="s">
        <v>333</v>
      </c>
      <c r="L977" s="202"/>
      <c r="M977" s="203" t="s">
        <v>1</v>
      </c>
      <c r="N977" s="204" t="s">
        <v>46</v>
      </c>
      <c r="O977" s="59"/>
      <c r="P977" s="159">
        <f>O977*H977</f>
        <v>0</v>
      </c>
      <c r="Q977" s="159">
        <v>1.225E-2</v>
      </c>
      <c r="R977" s="159">
        <f>Q977*H977</f>
        <v>2.4500000000000001E-2</v>
      </c>
      <c r="S977" s="159">
        <v>0</v>
      </c>
      <c r="T977" s="160">
        <f>S977*H977</f>
        <v>0</v>
      </c>
      <c r="U977" s="33"/>
      <c r="V977" s="33"/>
      <c r="W977" s="33"/>
      <c r="X977" s="33"/>
      <c r="Y977" s="33"/>
      <c r="Z977" s="33"/>
      <c r="AA977" s="33"/>
      <c r="AB977" s="33"/>
      <c r="AC977" s="33"/>
      <c r="AD977" s="33"/>
      <c r="AE977" s="33"/>
      <c r="AR977" s="161" t="s">
        <v>237</v>
      </c>
      <c r="AT977" s="161" t="s">
        <v>416</v>
      </c>
      <c r="AU977" s="161" t="s">
        <v>213</v>
      </c>
      <c r="AY977" s="18" t="s">
        <v>199</v>
      </c>
      <c r="BE977" s="162">
        <f>IF(N977="základní",J977,0)</f>
        <v>0</v>
      </c>
      <c r="BF977" s="162">
        <f>IF(N977="snížená",J977,0)</f>
        <v>0</v>
      </c>
      <c r="BG977" s="162">
        <f>IF(N977="zákl. přenesená",J977,0)</f>
        <v>0</v>
      </c>
      <c r="BH977" s="162">
        <f>IF(N977="sníž. přenesená",J977,0)</f>
        <v>0</v>
      </c>
      <c r="BI977" s="162">
        <f>IF(N977="nulová",J977,0)</f>
        <v>0</v>
      </c>
      <c r="BJ977" s="18" t="s">
        <v>88</v>
      </c>
      <c r="BK977" s="162">
        <f>ROUND(I977*H977,2)</f>
        <v>0</v>
      </c>
      <c r="BL977" s="18" t="s">
        <v>198</v>
      </c>
      <c r="BM977" s="161" t="s">
        <v>2195</v>
      </c>
    </row>
    <row r="978" spans="1:65" s="2" customFormat="1" ht="19.2">
      <c r="A978" s="33"/>
      <c r="B978" s="34"/>
      <c r="C978" s="33"/>
      <c r="D978" s="163" t="s">
        <v>207</v>
      </c>
      <c r="E978" s="33"/>
      <c r="F978" s="164" t="s">
        <v>2196</v>
      </c>
      <c r="G978" s="33"/>
      <c r="H978" s="33"/>
      <c r="I978" s="165"/>
      <c r="J978" s="33"/>
      <c r="K978" s="33"/>
      <c r="L978" s="34"/>
      <c r="M978" s="166"/>
      <c r="N978" s="167"/>
      <c r="O978" s="59"/>
      <c r="P978" s="59"/>
      <c r="Q978" s="59"/>
      <c r="R978" s="59"/>
      <c r="S978" s="59"/>
      <c r="T978" s="60"/>
      <c r="U978" s="33"/>
      <c r="V978" s="33"/>
      <c r="W978" s="33"/>
      <c r="X978" s="33"/>
      <c r="Y978" s="33"/>
      <c r="Z978" s="33"/>
      <c r="AA978" s="33"/>
      <c r="AB978" s="33"/>
      <c r="AC978" s="33"/>
      <c r="AD978" s="33"/>
      <c r="AE978" s="33"/>
      <c r="AT978" s="18" t="s">
        <v>207</v>
      </c>
      <c r="AU978" s="18" t="s">
        <v>213</v>
      </c>
    </row>
    <row r="979" spans="1:65" s="13" customFormat="1" ht="10.199999999999999">
      <c r="B979" s="172"/>
      <c r="D979" s="163" t="s">
        <v>336</v>
      </c>
      <c r="E979" s="173" t="s">
        <v>1</v>
      </c>
      <c r="F979" s="174" t="s">
        <v>2197</v>
      </c>
      <c r="H979" s="173" t="s">
        <v>1</v>
      </c>
      <c r="I979" s="175"/>
      <c r="L979" s="172"/>
      <c r="M979" s="176"/>
      <c r="N979" s="177"/>
      <c r="O979" s="177"/>
      <c r="P979" s="177"/>
      <c r="Q979" s="177"/>
      <c r="R979" s="177"/>
      <c r="S979" s="177"/>
      <c r="T979" s="178"/>
      <c r="AT979" s="173" t="s">
        <v>336</v>
      </c>
      <c r="AU979" s="173" t="s">
        <v>213</v>
      </c>
      <c r="AV979" s="13" t="s">
        <v>88</v>
      </c>
      <c r="AW979" s="13" t="s">
        <v>36</v>
      </c>
      <c r="AX979" s="13" t="s">
        <v>81</v>
      </c>
      <c r="AY979" s="173" t="s">
        <v>199</v>
      </c>
    </row>
    <row r="980" spans="1:65" s="14" customFormat="1" ht="10.199999999999999">
      <c r="B980" s="179"/>
      <c r="D980" s="163" t="s">
        <v>336</v>
      </c>
      <c r="E980" s="180" t="s">
        <v>1</v>
      </c>
      <c r="F980" s="181" t="s">
        <v>90</v>
      </c>
      <c r="H980" s="182">
        <v>2</v>
      </c>
      <c r="I980" s="183"/>
      <c r="L980" s="179"/>
      <c r="M980" s="184"/>
      <c r="N980" s="185"/>
      <c r="O980" s="185"/>
      <c r="P980" s="185"/>
      <c r="Q980" s="185"/>
      <c r="R980" s="185"/>
      <c r="S980" s="185"/>
      <c r="T980" s="186"/>
      <c r="AT980" s="180" t="s">
        <v>336</v>
      </c>
      <c r="AU980" s="180" t="s">
        <v>213</v>
      </c>
      <c r="AV980" s="14" t="s">
        <v>90</v>
      </c>
      <c r="AW980" s="14" t="s">
        <v>36</v>
      </c>
      <c r="AX980" s="14" t="s">
        <v>81</v>
      </c>
      <c r="AY980" s="180" t="s">
        <v>199</v>
      </c>
    </row>
    <row r="981" spans="1:65" s="15" customFormat="1" ht="10.199999999999999">
      <c r="B981" s="187"/>
      <c r="D981" s="163" t="s">
        <v>336</v>
      </c>
      <c r="E981" s="188" t="s">
        <v>1</v>
      </c>
      <c r="F981" s="189" t="s">
        <v>339</v>
      </c>
      <c r="H981" s="190">
        <v>2</v>
      </c>
      <c r="I981" s="191"/>
      <c r="L981" s="187"/>
      <c r="M981" s="192"/>
      <c r="N981" s="193"/>
      <c r="O981" s="193"/>
      <c r="P981" s="193"/>
      <c r="Q981" s="193"/>
      <c r="R981" s="193"/>
      <c r="S981" s="193"/>
      <c r="T981" s="194"/>
      <c r="AT981" s="188" t="s">
        <v>336</v>
      </c>
      <c r="AU981" s="188" t="s">
        <v>213</v>
      </c>
      <c r="AV981" s="15" t="s">
        <v>198</v>
      </c>
      <c r="AW981" s="15" t="s">
        <v>36</v>
      </c>
      <c r="AX981" s="15" t="s">
        <v>88</v>
      </c>
      <c r="AY981" s="188" t="s">
        <v>199</v>
      </c>
    </row>
    <row r="982" spans="1:65" s="2" customFormat="1" ht="33" customHeight="1">
      <c r="A982" s="33"/>
      <c r="B982" s="149"/>
      <c r="C982" s="195" t="s">
        <v>1259</v>
      </c>
      <c r="D982" s="195" t="s">
        <v>416</v>
      </c>
      <c r="E982" s="196" t="s">
        <v>2198</v>
      </c>
      <c r="F982" s="197" t="s">
        <v>2199</v>
      </c>
      <c r="G982" s="198" t="s">
        <v>529</v>
      </c>
      <c r="H982" s="199">
        <v>5</v>
      </c>
      <c r="I982" s="200"/>
      <c r="J982" s="201">
        <f>ROUND(I982*H982,2)</f>
        <v>0</v>
      </c>
      <c r="K982" s="197" t="s">
        <v>333</v>
      </c>
      <c r="L982" s="202"/>
      <c r="M982" s="203" t="s">
        <v>1</v>
      </c>
      <c r="N982" s="204" t="s">
        <v>46</v>
      </c>
      <c r="O982" s="59"/>
      <c r="P982" s="159">
        <f>O982*H982</f>
        <v>0</v>
      </c>
      <c r="Q982" s="159">
        <v>1.2489999999999999E-2</v>
      </c>
      <c r="R982" s="159">
        <f>Q982*H982</f>
        <v>6.2449999999999999E-2</v>
      </c>
      <c r="S982" s="159">
        <v>0</v>
      </c>
      <c r="T982" s="160">
        <f>S982*H982</f>
        <v>0</v>
      </c>
      <c r="U982" s="33"/>
      <c r="V982" s="33"/>
      <c r="W982" s="33"/>
      <c r="X982" s="33"/>
      <c r="Y982" s="33"/>
      <c r="Z982" s="33"/>
      <c r="AA982" s="33"/>
      <c r="AB982" s="33"/>
      <c r="AC982" s="33"/>
      <c r="AD982" s="33"/>
      <c r="AE982" s="33"/>
      <c r="AR982" s="161" t="s">
        <v>237</v>
      </c>
      <c r="AT982" s="161" t="s">
        <v>416</v>
      </c>
      <c r="AU982" s="161" t="s">
        <v>213</v>
      </c>
      <c r="AY982" s="18" t="s">
        <v>199</v>
      </c>
      <c r="BE982" s="162">
        <f>IF(N982="základní",J982,0)</f>
        <v>0</v>
      </c>
      <c r="BF982" s="162">
        <f>IF(N982="snížená",J982,0)</f>
        <v>0</v>
      </c>
      <c r="BG982" s="162">
        <f>IF(N982="zákl. přenesená",J982,0)</f>
        <v>0</v>
      </c>
      <c r="BH982" s="162">
        <f>IF(N982="sníž. přenesená",J982,0)</f>
        <v>0</v>
      </c>
      <c r="BI982" s="162">
        <f>IF(N982="nulová",J982,0)</f>
        <v>0</v>
      </c>
      <c r="BJ982" s="18" t="s">
        <v>88</v>
      </c>
      <c r="BK982" s="162">
        <f>ROUND(I982*H982,2)</f>
        <v>0</v>
      </c>
      <c r="BL982" s="18" t="s">
        <v>198</v>
      </c>
      <c r="BM982" s="161" t="s">
        <v>2200</v>
      </c>
    </row>
    <row r="983" spans="1:65" s="2" customFormat="1" ht="19.2">
      <c r="A983" s="33"/>
      <c r="B983" s="34"/>
      <c r="C983" s="33"/>
      <c r="D983" s="163" t="s">
        <v>207</v>
      </c>
      <c r="E983" s="33"/>
      <c r="F983" s="164" t="s">
        <v>2201</v>
      </c>
      <c r="G983" s="33"/>
      <c r="H983" s="33"/>
      <c r="I983" s="165"/>
      <c r="J983" s="33"/>
      <c r="K983" s="33"/>
      <c r="L983" s="34"/>
      <c r="M983" s="166"/>
      <c r="N983" s="167"/>
      <c r="O983" s="59"/>
      <c r="P983" s="59"/>
      <c r="Q983" s="59"/>
      <c r="R983" s="59"/>
      <c r="S983" s="59"/>
      <c r="T983" s="60"/>
      <c r="U983" s="33"/>
      <c r="V983" s="33"/>
      <c r="W983" s="33"/>
      <c r="X983" s="33"/>
      <c r="Y983" s="33"/>
      <c r="Z983" s="33"/>
      <c r="AA983" s="33"/>
      <c r="AB983" s="33"/>
      <c r="AC983" s="33"/>
      <c r="AD983" s="33"/>
      <c r="AE983" s="33"/>
      <c r="AT983" s="18" t="s">
        <v>207</v>
      </c>
      <c r="AU983" s="18" t="s">
        <v>213</v>
      </c>
    </row>
    <row r="984" spans="1:65" s="13" customFormat="1" ht="10.199999999999999">
      <c r="B984" s="172"/>
      <c r="D984" s="163" t="s">
        <v>336</v>
      </c>
      <c r="E984" s="173" t="s">
        <v>1</v>
      </c>
      <c r="F984" s="174" t="s">
        <v>2202</v>
      </c>
      <c r="H984" s="173" t="s">
        <v>1</v>
      </c>
      <c r="I984" s="175"/>
      <c r="L984" s="172"/>
      <c r="M984" s="176"/>
      <c r="N984" s="177"/>
      <c r="O984" s="177"/>
      <c r="P984" s="177"/>
      <c r="Q984" s="177"/>
      <c r="R984" s="177"/>
      <c r="S984" s="177"/>
      <c r="T984" s="178"/>
      <c r="AT984" s="173" t="s">
        <v>336</v>
      </c>
      <c r="AU984" s="173" t="s">
        <v>213</v>
      </c>
      <c r="AV984" s="13" t="s">
        <v>88</v>
      </c>
      <c r="AW984" s="13" t="s">
        <v>36</v>
      </c>
      <c r="AX984" s="13" t="s">
        <v>81</v>
      </c>
      <c r="AY984" s="173" t="s">
        <v>199</v>
      </c>
    </row>
    <row r="985" spans="1:65" s="14" customFormat="1" ht="10.199999999999999">
      <c r="B985" s="179"/>
      <c r="D985" s="163" t="s">
        <v>336</v>
      </c>
      <c r="E985" s="180" t="s">
        <v>1</v>
      </c>
      <c r="F985" s="181" t="s">
        <v>222</v>
      </c>
      <c r="H985" s="182">
        <v>5</v>
      </c>
      <c r="I985" s="183"/>
      <c r="L985" s="179"/>
      <c r="M985" s="184"/>
      <c r="N985" s="185"/>
      <c r="O985" s="185"/>
      <c r="P985" s="185"/>
      <c r="Q985" s="185"/>
      <c r="R985" s="185"/>
      <c r="S985" s="185"/>
      <c r="T985" s="186"/>
      <c r="AT985" s="180" t="s">
        <v>336</v>
      </c>
      <c r="AU985" s="180" t="s">
        <v>213</v>
      </c>
      <c r="AV985" s="14" t="s">
        <v>90</v>
      </c>
      <c r="AW985" s="14" t="s">
        <v>36</v>
      </c>
      <c r="AX985" s="14" t="s">
        <v>81</v>
      </c>
      <c r="AY985" s="180" t="s">
        <v>199</v>
      </c>
    </row>
    <row r="986" spans="1:65" s="15" customFormat="1" ht="10.199999999999999">
      <c r="B986" s="187"/>
      <c r="D986" s="163" t="s">
        <v>336</v>
      </c>
      <c r="E986" s="188" t="s">
        <v>1</v>
      </c>
      <c r="F986" s="189" t="s">
        <v>339</v>
      </c>
      <c r="H986" s="190">
        <v>5</v>
      </c>
      <c r="I986" s="191"/>
      <c r="L986" s="187"/>
      <c r="M986" s="192"/>
      <c r="N986" s="193"/>
      <c r="O986" s="193"/>
      <c r="P986" s="193"/>
      <c r="Q986" s="193"/>
      <c r="R986" s="193"/>
      <c r="S986" s="193"/>
      <c r="T986" s="194"/>
      <c r="AT986" s="188" t="s">
        <v>336</v>
      </c>
      <c r="AU986" s="188" t="s">
        <v>213</v>
      </c>
      <c r="AV986" s="15" t="s">
        <v>198</v>
      </c>
      <c r="AW986" s="15" t="s">
        <v>36</v>
      </c>
      <c r="AX986" s="15" t="s">
        <v>88</v>
      </c>
      <c r="AY986" s="188" t="s">
        <v>199</v>
      </c>
    </row>
    <row r="987" spans="1:65" s="2" customFormat="1" ht="21.75" customHeight="1">
      <c r="A987" s="33"/>
      <c r="B987" s="149"/>
      <c r="C987" s="150" t="s">
        <v>1266</v>
      </c>
      <c r="D987" s="150" t="s">
        <v>202</v>
      </c>
      <c r="E987" s="151" t="s">
        <v>2203</v>
      </c>
      <c r="F987" s="152" t="s">
        <v>2204</v>
      </c>
      <c r="G987" s="153" t="s">
        <v>529</v>
      </c>
      <c r="H987" s="154">
        <v>2</v>
      </c>
      <c r="I987" s="155"/>
      <c r="J987" s="156">
        <f>ROUND(I987*H987,2)</f>
        <v>0</v>
      </c>
      <c r="K987" s="152" t="s">
        <v>333</v>
      </c>
      <c r="L987" s="34"/>
      <c r="M987" s="157" t="s">
        <v>1</v>
      </c>
      <c r="N987" s="158" t="s">
        <v>46</v>
      </c>
      <c r="O987" s="59"/>
      <c r="P987" s="159">
        <f>O987*H987</f>
        <v>0</v>
      </c>
      <c r="Q987" s="159">
        <v>7.1459999999999996E-2</v>
      </c>
      <c r="R987" s="159">
        <f>Q987*H987</f>
        <v>0.14291999999999999</v>
      </c>
      <c r="S987" s="159">
        <v>0</v>
      </c>
      <c r="T987" s="160">
        <f>S987*H987</f>
        <v>0</v>
      </c>
      <c r="U987" s="33"/>
      <c r="V987" s="33"/>
      <c r="W987" s="33"/>
      <c r="X987" s="33"/>
      <c r="Y987" s="33"/>
      <c r="Z987" s="33"/>
      <c r="AA987" s="33"/>
      <c r="AB987" s="33"/>
      <c r="AC987" s="33"/>
      <c r="AD987" s="33"/>
      <c r="AE987" s="33"/>
      <c r="AR987" s="161" t="s">
        <v>198</v>
      </c>
      <c r="AT987" s="161" t="s">
        <v>202</v>
      </c>
      <c r="AU987" s="161" t="s">
        <v>213</v>
      </c>
      <c r="AY987" s="18" t="s">
        <v>199</v>
      </c>
      <c r="BE987" s="162">
        <f>IF(N987="základní",J987,0)</f>
        <v>0</v>
      </c>
      <c r="BF987" s="162">
        <f>IF(N987="snížená",J987,0)</f>
        <v>0</v>
      </c>
      <c r="BG987" s="162">
        <f>IF(N987="zákl. přenesená",J987,0)</f>
        <v>0</v>
      </c>
      <c r="BH987" s="162">
        <f>IF(N987="sníž. přenesená",J987,0)</f>
        <v>0</v>
      </c>
      <c r="BI987" s="162">
        <f>IF(N987="nulová",J987,0)</f>
        <v>0</v>
      </c>
      <c r="BJ987" s="18" t="s">
        <v>88</v>
      </c>
      <c r="BK987" s="162">
        <f>ROUND(I987*H987,2)</f>
        <v>0</v>
      </c>
      <c r="BL987" s="18" t="s">
        <v>198</v>
      </c>
      <c r="BM987" s="161" t="s">
        <v>2205</v>
      </c>
    </row>
    <row r="988" spans="1:65" s="2" customFormat="1" ht="28.8">
      <c r="A988" s="33"/>
      <c r="B988" s="34"/>
      <c r="C988" s="33"/>
      <c r="D988" s="163" t="s">
        <v>207</v>
      </c>
      <c r="E988" s="33"/>
      <c r="F988" s="164" t="s">
        <v>2206</v>
      </c>
      <c r="G988" s="33"/>
      <c r="H988" s="33"/>
      <c r="I988" s="165"/>
      <c r="J988" s="33"/>
      <c r="K988" s="33"/>
      <c r="L988" s="34"/>
      <c r="M988" s="166"/>
      <c r="N988" s="167"/>
      <c r="O988" s="59"/>
      <c r="P988" s="59"/>
      <c r="Q988" s="59"/>
      <c r="R988" s="59"/>
      <c r="S988" s="59"/>
      <c r="T988" s="60"/>
      <c r="U988" s="33"/>
      <c r="V988" s="33"/>
      <c r="W988" s="33"/>
      <c r="X988" s="33"/>
      <c r="Y988" s="33"/>
      <c r="Z988" s="33"/>
      <c r="AA988" s="33"/>
      <c r="AB988" s="33"/>
      <c r="AC988" s="33"/>
      <c r="AD988" s="33"/>
      <c r="AE988" s="33"/>
      <c r="AT988" s="18" t="s">
        <v>207</v>
      </c>
      <c r="AU988" s="18" t="s">
        <v>213</v>
      </c>
    </row>
    <row r="989" spans="1:65" s="2" customFormat="1" ht="37.799999999999997" customHeight="1">
      <c r="A989" s="33"/>
      <c r="B989" s="149"/>
      <c r="C989" s="195" t="s">
        <v>1282</v>
      </c>
      <c r="D989" s="195" t="s">
        <v>416</v>
      </c>
      <c r="E989" s="196" t="s">
        <v>2207</v>
      </c>
      <c r="F989" s="197" t="s">
        <v>2208</v>
      </c>
      <c r="G989" s="198" t="s">
        <v>529</v>
      </c>
      <c r="H989" s="199">
        <v>2</v>
      </c>
      <c r="I989" s="200"/>
      <c r="J989" s="201">
        <f>ROUND(I989*H989,2)</f>
        <v>0</v>
      </c>
      <c r="K989" s="197" t="s">
        <v>333</v>
      </c>
      <c r="L989" s="202"/>
      <c r="M989" s="203" t="s">
        <v>1</v>
      </c>
      <c r="N989" s="204" t="s">
        <v>46</v>
      </c>
      <c r="O989" s="59"/>
      <c r="P989" s="159">
        <f>O989*H989</f>
        <v>0</v>
      </c>
      <c r="Q989" s="159">
        <v>1.7860000000000001E-2</v>
      </c>
      <c r="R989" s="159">
        <f>Q989*H989</f>
        <v>3.5720000000000002E-2</v>
      </c>
      <c r="S989" s="159">
        <v>0</v>
      </c>
      <c r="T989" s="160">
        <f>S989*H989</f>
        <v>0</v>
      </c>
      <c r="U989" s="33"/>
      <c r="V989" s="33"/>
      <c r="W989" s="33"/>
      <c r="X989" s="33"/>
      <c r="Y989" s="33"/>
      <c r="Z989" s="33"/>
      <c r="AA989" s="33"/>
      <c r="AB989" s="33"/>
      <c r="AC989" s="33"/>
      <c r="AD989" s="33"/>
      <c r="AE989" s="33"/>
      <c r="AR989" s="161" t="s">
        <v>237</v>
      </c>
      <c r="AT989" s="161" t="s">
        <v>416</v>
      </c>
      <c r="AU989" s="161" t="s">
        <v>213</v>
      </c>
      <c r="AY989" s="18" t="s">
        <v>199</v>
      </c>
      <c r="BE989" s="162">
        <f>IF(N989="základní",J989,0)</f>
        <v>0</v>
      </c>
      <c r="BF989" s="162">
        <f>IF(N989="snížená",J989,0)</f>
        <v>0</v>
      </c>
      <c r="BG989" s="162">
        <f>IF(N989="zákl. přenesená",J989,0)</f>
        <v>0</v>
      </c>
      <c r="BH989" s="162">
        <f>IF(N989="sníž. přenesená",J989,0)</f>
        <v>0</v>
      </c>
      <c r="BI989" s="162">
        <f>IF(N989="nulová",J989,0)</f>
        <v>0</v>
      </c>
      <c r="BJ989" s="18" t="s">
        <v>88</v>
      </c>
      <c r="BK989" s="162">
        <f>ROUND(I989*H989,2)</f>
        <v>0</v>
      </c>
      <c r="BL989" s="18" t="s">
        <v>198</v>
      </c>
      <c r="BM989" s="161" t="s">
        <v>2209</v>
      </c>
    </row>
    <row r="990" spans="1:65" s="2" customFormat="1" ht="19.2">
      <c r="A990" s="33"/>
      <c r="B990" s="34"/>
      <c r="C990" s="33"/>
      <c r="D990" s="163" t="s">
        <v>207</v>
      </c>
      <c r="E990" s="33"/>
      <c r="F990" s="164" t="s">
        <v>2210</v>
      </c>
      <c r="G990" s="33"/>
      <c r="H990" s="33"/>
      <c r="I990" s="165"/>
      <c r="J990" s="33"/>
      <c r="K990" s="33"/>
      <c r="L990" s="34"/>
      <c r="M990" s="166"/>
      <c r="N990" s="167"/>
      <c r="O990" s="59"/>
      <c r="P990" s="59"/>
      <c r="Q990" s="59"/>
      <c r="R990" s="59"/>
      <c r="S990" s="59"/>
      <c r="T990" s="60"/>
      <c r="U990" s="33"/>
      <c r="V990" s="33"/>
      <c r="W990" s="33"/>
      <c r="X990" s="33"/>
      <c r="Y990" s="33"/>
      <c r="Z990" s="33"/>
      <c r="AA990" s="33"/>
      <c r="AB990" s="33"/>
      <c r="AC990" s="33"/>
      <c r="AD990" s="33"/>
      <c r="AE990" s="33"/>
      <c r="AT990" s="18" t="s">
        <v>207</v>
      </c>
      <c r="AU990" s="18" t="s">
        <v>213</v>
      </c>
    </row>
    <row r="991" spans="1:65" s="13" customFormat="1" ht="10.199999999999999">
      <c r="B991" s="172"/>
      <c r="D991" s="163" t="s">
        <v>336</v>
      </c>
      <c r="E991" s="173" t="s">
        <v>1</v>
      </c>
      <c r="F991" s="174" t="s">
        <v>2211</v>
      </c>
      <c r="H991" s="173" t="s">
        <v>1</v>
      </c>
      <c r="I991" s="175"/>
      <c r="L991" s="172"/>
      <c r="M991" s="176"/>
      <c r="N991" s="177"/>
      <c r="O991" s="177"/>
      <c r="P991" s="177"/>
      <c r="Q991" s="177"/>
      <c r="R991" s="177"/>
      <c r="S991" s="177"/>
      <c r="T991" s="178"/>
      <c r="AT991" s="173" t="s">
        <v>336</v>
      </c>
      <c r="AU991" s="173" t="s">
        <v>213</v>
      </c>
      <c r="AV991" s="13" t="s">
        <v>88</v>
      </c>
      <c r="AW991" s="13" t="s">
        <v>36</v>
      </c>
      <c r="AX991" s="13" t="s">
        <v>81</v>
      </c>
      <c r="AY991" s="173" t="s">
        <v>199</v>
      </c>
    </row>
    <row r="992" spans="1:65" s="14" customFormat="1" ht="10.199999999999999">
      <c r="B992" s="179"/>
      <c r="D992" s="163" t="s">
        <v>336</v>
      </c>
      <c r="E992" s="180" t="s">
        <v>1</v>
      </c>
      <c r="F992" s="181" t="s">
        <v>90</v>
      </c>
      <c r="H992" s="182">
        <v>2</v>
      </c>
      <c r="I992" s="183"/>
      <c r="L992" s="179"/>
      <c r="M992" s="184"/>
      <c r="N992" s="185"/>
      <c r="O992" s="185"/>
      <c r="P992" s="185"/>
      <c r="Q992" s="185"/>
      <c r="R992" s="185"/>
      <c r="S992" s="185"/>
      <c r="T992" s="186"/>
      <c r="AT992" s="180" t="s">
        <v>336</v>
      </c>
      <c r="AU992" s="180" t="s">
        <v>213</v>
      </c>
      <c r="AV992" s="14" t="s">
        <v>90</v>
      </c>
      <c r="AW992" s="14" t="s">
        <v>36</v>
      </c>
      <c r="AX992" s="14" t="s">
        <v>81</v>
      </c>
      <c r="AY992" s="180" t="s">
        <v>199</v>
      </c>
    </row>
    <row r="993" spans="1:65" s="15" customFormat="1" ht="10.199999999999999">
      <c r="B993" s="187"/>
      <c r="D993" s="163" t="s">
        <v>336</v>
      </c>
      <c r="E993" s="188" t="s">
        <v>1</v>
      </c>
      <c r="F993" s="189" t="s">
        <v>339</v>
      </c>
      <c r="H993" s="190">
        <v>2</v>
      </c>
      <c r="I993" s="191"/>
      <c r="L993" s="187"/>
      <c r="M993" s="192"/>
      <c r="N993" s="193"/>
      <c r="O993" s="193"/>
      <c r="P993" s="193"/>
      <c r="Q993" s="193"/>
      <c r="R993" s="193"/>
      <c r="S993" s="193"/>
      <c r="T993" s="194"/>
      <c r="AT993" s="188" t="s">
        <v>336</v>
      </c>
      <c r="AU993" s="188" t="s">
        <v>213</v>
      </c>
      <c r="AV993" s="15" t="s">
        <v>198</v>
      </c>
      <c r="AW993" s="15" t="s">
        <v>36</v>
      </c>
      <c r="AX993" s="15" t="s">
        <v>88</v>
      </c>
      <c r="AY993" s="188" t="s">
        <v>199</v>
      </c>
    </row>
    <row r="994" spans="1:65" s="2" customFormat="1" ht="24.15" customHeight="1">
      <c r="A994" s="33"/>
      <c r="B994" s="149"/>
      <c r="C994" s="150" t="s">
        <v>1288</v>
      </c>
      <c r="D994" s="150" t="s">
        <v>202</v>
      </c>
      <c r="E994" s="151" t="s">
        <v>2212</v>
      </c>
      <c r="F994" s="152" t="s">
        <v>2213</v>
      </c>
      <c r="G994" s="153" t="s">
        <v>529</v>
      </c>
      <c r="H994" s="154">
        <v>19</v>
      </c>
      <c r="I994" s="155"/>
      <c r="J994" s="156">
        <f>ROUND(I994*H994,2)</f>
        <v>0</v>
      </c>
      <c r="K994" s="152" t="s">
        <v>333</v>
      </c>
      <c r="L994" s="34"/>
      <c r="M994" s="157" t="s">
        <v>1</v>
      </c>
      <c r="N994" s="158" t="s">
        <v>46</v>
      </c>
      <c r="O994" s="59"/>
      <c r="P994" s="159">
        <f>O994*H994</f>
        <v>0</v>
      </c>
      <c r="Q994" s="159">
        <v>0</v>
      </c>
      <c r="R994" s="159">
        <f>Q994*H994</f>
        <v>0</v>
      </c>
      <c r="S994" s="159">
        <v>0</v>
      </c>
      <c r="T994" s="160">
        <f>S994*H994</f>
        <v>0</v>
      </c>
      <c r="U994" s="33"/>
      <c r="V994" s="33"/>
      <c r="W994" s="33"/>
      <c r="X994" s="33"/>
      <c r="Y994" s="33"/>
      <c r="Z994" s="33"/>
      <c r="AA994" s="33"/>
      <c r="AB994" s="33"/>
      <c r="AC994" s="33"/>
      <c r="AD994" s="33"/>
      <c r="AE994" s="33"/>
      <c r="AR994" s="161" t="s">
        <v>198</v>
      </c>
      <c r="AT994" s="161" t="s">
        <v>202</v>
      </c>
      <c r="AU994" s="161" t="s">
        <v>213</v>
      </c>
      <c r="AY994" s="18" t="s">
        <v>199</v>
      </c>
      <c r="BE994" s="162">
        <f>IF(N994="základní",J994,0)</f>
        <v>0</v>
      </c>
      <c r="BF994" s="162">
        <f>IF(N994="snížená",J994,0)</f>
        <v>0</v>
      </c>
      <c r="BG994" s="162">
        <f>IF(N994="zákl. přenesená",J994,0)</f>
        <v>0</v>
      </c>
      <c r="BH994" s="162">
        <f>IF(N994="sníž. přenesená",J994,0)</f>
        <v>0</v>
      </c>
      <c r="BI994" s="162">
        <f>IF(N994="nulová",J994,0)</f>
        <v>0</v>
      </c>
      <c r="BJ994" s="18" t="s">
        <v>88</v>
      </c>
      <c r="BK994" s="162">
        <f>ROUND(I994*H994,2)</f>
        <v>0</v>
      </c>
      <c r="BL994" s="18" t="s">
        <v>198</v>
      </c>
      <c r="BM994" s="161" t="s">
        <v>2214</v>
      </c>
    </row>
    <row r="995" spans="1:65" s="2" customFormat="1" ht="19.2">
      <c r="A995" s="33"/>
      <c r="B995" s="34"/>
      <c r="C995" s="33"/>
      <c r="D995" s="163" t="s">
        <v>207</v>
      </c>
      <c r="E995" s="33"/>
      <c r="F995" s="164" t="s">
        <v>2215</v>
      </c>
      <c r="G995" s="33"/>
      <c r="H995" s="33"/>
      <c r="I995" s="165"/>
      <c r="J995" s="33"/>
      <c r="K995" s="33"/>
      <c r="L995" s="34"/>
      <c r="M995" s="166"/>
      <c r="N995" s="167"/>
      <c r="O995" s="59"/>
      <c r="P995" s="59"/>
      <c r="Q995" s="59"/>
      <c r="R995" s="59"/>
      <c r="S995" s="59"/>
      <c r="T995" s="60"/>
      <c r="U995" s="33"/>
      <c r="V995" s="33"/>
      <c r="W995" s="33"/>
      <c r="X995" s="33"/>
      <c r="Y995" s="33"/>
      <c r="Z995" s="33"/>
      <c r="AA995" s="33"/>
      <c r="AB995" s="33"/>
      <c r="AC995" s="33"/>
      <c r="AD995" s="33"/>
      <c r="AE995" s="33"/>
      <c r="AT995" s="18" t="s">
        <v>207</v>
      </c>
      <c r="AU995" s="18" t="s">
        <v>213</v>
      </c>
    </row>
    <row r="996" spans="1:65" s="2" customFormat="1" ht="16.5" customHeight="1">
      <c r="A996" s="33"/>
      <c r="B996" s="149"/>
      <c r="C996" s="195" t="s">
        <v>1296</v>
      </c>
      <c r="D996" s="195" t="s">
        <v>416</v>
      </c>
      <c r="E996" s="196" t="s">
        <v>2216</v>
      </c>
      <c r="F996" s="197" t="s">
        <v>2217</v>
      </c>
      <c r="G996" s="198" t="s">
        <v>529</v>
      </c>
      <c r="H996" s="199">
        <v>4</v>
      </c>
      <c r="I996" s="200"/>
      <c r="J996" s="201">
        <f>ROUND(I996*H996,2)</f>
        <v>0</v>
      </c>
      <c r="K996" s="197" t="s">
        <v>333</v>
      </c>
      <c r="L996" s="202"/>
      <c r="M996" s="203" t="s">
        <v>1</v>
      </c>
      <c r="N996" s="204" t="s">
        <v>46</v>
      </c>
      <c r="O996" s="59"/>
      <c r="P996" s="159">
        <f>O996*H996</f>
        <v>0</v>
      </c>
      <c r="Q996" s="159">
        <v>3.5E-4</v>
      </c>
      <c r="R996" s="159">
        <f>Q996*H996</f>
        <v>1.4E-3</v>
      </c>
      <c r="S996" s="159">
        <v>0</v>
      </c>
      <c r="T996" s="160">
        <f>S996*H996</f>
        <v>0</v>
      </c>
      <c r="U996" s="33"/>
      <c r="V996" s="33"/>
      <c r="W996" s="33"/>
      <c r="X996" s="33"/>
      <c r="Y996" s="33"/>
      <c r="Z996" s="33"/>
      <c r="AA996" s="33"/>
      <c r="AB996" s="33"/>
      <c r="AC996" s="33"/>
      <c r="AD996" s="33"/>
      <c r="AE996" s="33"/>
      <c r="AR996" s="161" t="s">
        <v>237</v>
      </c>
      <c r="AT996" s="161" t="s">
        <v>416</v>
      </c>
      <c r="AU996" s="161" t="s">
        <v>213</v>
      </c>
      <c r="AY996" s="18" t="s">
        <v>199</v>
      </c>
      <c r="BE996" s="162">
        <f>IF(N996="základní",J996,0)</f>
        <v>0</v>
      </c>
      <c r="BF996" s="162">
        <f>IF(N996="snížená",J996,0)</f>
        <v>0</v>
      </c>
      <c r="BG996" s="162">
        <f>IF(N996="zákl. přenesená",J996,0)</f>
        <v>0</v>
      </c>
      <c r="BH996" s="162">
        <f>IF(N996="sníž. přenesená",J996,0)</f>
        <v>0</v>
      </c>
      <c r="BI996" s="162">
        <f>IF(N996="nulová",J996,0)</f>
        <v>0</v>
      </c>
      <c r="BJ996" s="18" t="s">
        <v>88</v>
      </c>
      <c r="BK996" s="162">
        <f>ROUND(I996*H996,2)</f>
        <v>0</v>
      </c>
      <c r="BL996" s="18" t="s">
        <v>198</v>
      </c>
      <c r="BM996" s="161" t="s">
        <v>2218</v>
      </c>
    </row>
    <row r="997" spans="1:65" s="2" customFormat="1" ht="16.5" customHeight="1">
      <c r="A997" s="33"/>
      <c r="B997" s="149"/>
      <c r="C997" s="195" t="s">
        <v>1311</v>
      </c>
      <c r="D997" s="195" t="s">
        <v>416</v>
      </c>
      <c r="E997" s="196" t="s">
        <v>2219</v>
      </c>
      <c r="F997" s="197" t="s">
        <v>2220</v>
      </c>
      <c r="G997" s="198" t="s">
        <v>529</v>
      </c>
      <c r="H997" s="199">
        <v>7</v>
      </c>
      <c r="I997" s="200"/>
      <c r="J997" s="201">
        <f>ROUND(I997*H997,2)</f>
        <v>0</v>
      </c>
      <c r="K997" s="197" t="s">
        <v>1</v>
      </c>
      <c r="L997" s="202"/>
      <c r="M997" s="203" t="s">
        <v>1</v>
      </c>
      <c r="N997" s="204" t="s">
        <v>46</v>
      </c>
      <c r="O997" s="59"/>
      <c r="P997" s="159">
        <f>O997*H997</f>
        <v>0</v>
      </c>
      <c r="Q997" s="159">
        <v>4.6000000000000001E-4</v>
      </c>
      <c r="R997" s="159">
        <f>Q997*H997</f>
        <v>3.2200000000000002E-3</v>
      </c>
      <c r="S997" s="159">
        <v>0</v>
      </c>
      <c r="T997" s="160">
        <f>S997*H997</f>
        <v>0</v>
      </c>
      <c r="U997" s="33"/>
      <c r="V997" s="33"/>
      <c r="W997" s="33"/>
      <c r="X997" s="33"/>
      <c r="Y997" s="33"/>
      <c r="Z997" s="33"/>
      <c r="AA997" s="33"/>
      <c r="AB997" s="33"/>
      <c r="AC997" s="33"/>
      <c r="AD997" s="33"/>
      <c r="AE997" s="33"/>
      <c r="AR997" s="161" t="s">
        <v>237</v>
      </c>
      <c r="AT997" s="161" t="s">
        <v>416</v>
      </c>
      <c r="AU997" s="161" t="s">
        <v>213</v>
      </c>
      <c r="AY997" s="18" t="s">
        <v>199</v>
      </c>
      <c r="BE997" s="162">
        <f>IF(N997="základní",J997,0)</f>
        <v>0</v>
      </c>
      <c r="BF997" s="162">
        <f>IF(N997="snížená",J997,0)</f>
        <v>0</v>
      </c>
      <c r="BG997" s="162">
        <f>IF(N997="zákl. přenesená",J997,0)</f>
        <v>0</v>
      </c>
      <c r="BH997" s="162">
        <f>IF(N997="sníž. přenesená",J997,0)</f>
        <v>0</v>
      </c>
      <c r="BI997" s="162">
        <f>IF(N997="nulová",J997,0)</f>
        <v>0</v>
      </c>
      <c r="BJ997" s="18" t="s">
        <v>88</v>
      </c>
      <c r="BK997" s="162">
        <f>ROUND(I997*H997,2)</f>
        <v>0</v>
      </c>
      <c r="BL997" s="18" t="s">
        <v>198</v>
      </c>
      <c r="BM997" s="161" t="s">
        <v>2221</v>
      </c>
    </row>
    <row r="998" spans="1:65" s="14" customFormat="1" ht="10.199999999999999">
      <c r="B998" s="179"/>
      <c r="D998" s="163" t="s">
        <v>336</v>
      </c>
      <c r="E998" s="180" t="s">
        <v>1</v>
      </c>
      <c r="F998" s="181" t="s">
        <v>90</v>
      </c>
      <c r="H998" s="182">
        <v>2</v>
      </c>
      <c r="I998" s="183"/>
      <c r="L998" s="179"/>
      <c r="M998" s="184"/>
      <c r="N998" s="185"/>
      <c r="O998" s="185"/>
      <c r="P998" s="185"/>
      <c r="Q998" s="185"/>
      <c r="R998" s="185"/>
      <c r="S998" s="185"/>
      <c r="T998" s="186"/>
      <c r="AT998" s="180" t="s">
        <v>336</v>
      </c>
      <c r="AU998" s="180" t="s">
        <v>213</v>
      </c>
      <c r="AV998" s="14" t="s">
        <v>90</v>
      </c>
      <c r="AW998" s="14" t="s">
        <v>36</v>
      </c>
      <c r="AX998" s="14" t="s">
        <v>81</v>
      </c>
      <c r="AY998" s="180" t="s">
        <v>199</v>
      </c>
    </row>
    <row r="999" spans="1:65" s="13" customFormat="1" ht="10.199999999999999">
      <c r="B999" s="172"/>
      <c r="D999" s="163" t="s">
        <v>336</v>
      </c>
      <c r="E999" s="173" t="s">
        <v>1</v>
      </c>
      <c r="F999" s="174" t="s">
        <v>2222</v>
      </c>
      <c r="H999" s="173" t="s">
        <v>1</v>
      </c>
      <c r="I999" s="175"/>
      <c r="L999" s="172"/>
      <c r="M999" s="176"/>
      <c r="N999" s="177"/>
      <c r="O999" s="177"/>
      <c r="P999" s="177"/>
      <c r="Q999" s="177"/>
      <c r="R999" s="177"/>
      <c r="S999" s="177"/>
      <c r="T999" s="178"/>
      <c r="AT999" s="173" t="s">
        <v>336</v>
      </c>
      <c r="AU999" s="173" t="s">
        <v>213</v>
      </c>
      <c r="AV999" s="13" t="s">
        <v>88</v>
      </c>
      <c r="AW999" s="13" t="s">
        <v>36</v>
      </c>
      <c r="AX999" s="13" t="s">
        <v>81</v>
      </c>
      <c r="AY999" s="173" t="s">
        <v>199</v>
      </c>
    </row>
    <row r="1000" spans="1:65" s="14" customFormat="1" ht="10.199999999999999">
      <c r="B1000" s="179"/>
      <c r="D1000" s="163" t="s">
        <v>336</v>
      </c>
      <c r="E1000" s="180" t="s">
        <v>1</v>
      </c>
      <c r="F1000" s="181" t="s">
        <v>222</v>
      </c>
      <c r="H1000" s="182">
        <v>5</v>
      </c>
      <c r="I1000" s="183"/>
      <c r="L1000" s="179"/>
      <c r="M1000" s="184"/>
      <c r="N1000" s="185"/>
      <c r="O1000" s="185"/>
      <c r="P1000" s="185"/>
      <c r="Q1000" s="185"/>
      <c r="R1000" s="185"/>
      <c r="S1000" s="185"/>
      <c r="T1000" s="186"/>
      <c r="AT1000" s="180" t="s">
        <v>336</v>
      </c>
      <c r="AU1000" s="180" t="s">
        <v>213</v>
      </c>
      <c r="AV1000" s="14" t="s">
        <v>90</v>
      </c>
      <c r="AW1000" s="14" t="s">
        <v>36</v>
      </c>
      <c r="AX1000" s="14" t="s">
        <v>81</v>
      </c>
      <c r="AY1000" s="180" t="s">
        <v>199</v>
      </c>
    </row>
    <row r="1001" spans="1:65" s="15" customFormat="1" ht="10.199999999999999">
      <c r="B1001" s="187"/>
      <c r="D1001" s="163" t="s">
        <v>336</v>
      </c>
      <c r="E1001" s="188" t="s">
        <v>1</v>
      </c>
      <c r="F1001" s="189" t="s">
        <v>339</v>
      </c>
      <c r="H1001" s="190">
        <v>7</v>
      </c>
      <c r="I1001" s="191"/>
      <c r="L1001" s="187"/>
      <c r="M1001" s="192"/>
      <c r="N1001" s="193"/>
      <c r="O1001" s="193"/>
      <c r="P1001" s="193"/>
      <c r="Q1001" s="193"/>
      <c r="R1001" s="193"/>
      <c r="S1001" s="193"/>
      <c r="T1001" s="194"/>
      <c r="AT1001" s="188" t="s">
        <v>336</v>
      </c>
      <c r="AU1001" s="188" t="s">
        <v>213</v>
      </c>
      <c r="AV1001" s="15" t="s">
        <v>198</v>
      </c>
      <c r="AW1001" s="15" t="s">
        <v>36</v>
      </c>
      <c r="AX1001" s="15" t="s">
        <v>88</v>
      </c>
      <c r="AY1001" s="188" t="s">
        <v>199</v>
      </c>
    </row>
    <row r="1002" spans="1:65" s="2" customFormat="1" ht="16.5" customHeight="1">
      <c r="A1002" s="33"/>
      <c r="B1002" s="149"/>
      <c r="C1002" s="195" t="s">
        <v>1323</v>
      </c>
      <c r="D1002" s="195" t="s">
        <v>416</v>
      </c>
      <c r="E1002" s="196" t="s">
        <v>2223</v>
      </c>
      <c r="F1002" s="197" t="s">
        <v>2224</v>
      </c>
      <c r="G1002" s="198" t="s">
        <v>529</v>
      </c>
      <c r="H1002" s="199">
        <v>8</v>
      </c>
      <c r="I1002" s="200"/>
      <c r="J1002" s="201">
        <f>ROUND(I1002*H1002,2)</f>
        <v>0</v>
      </c>
      <c r="K1002" s="197" t="s">
        <v>1</v>
      </c>
      <c r="L1002" s="202"/>
      <c r="M1002" s="203" t="s">
        <v>1</v>
      </c>
      <c r="N1002" s="204" t="s">
        <v>46</v>
      </c>
      <c r="O1002" s="59"/>
      <c r="P1002" s="159">
        <f>O1002*H1002</f>
        <v>0</v>
      </c>
      <c r="Q1002" s="159">
        <v>2.0000000000000001E-4</v>
      </c>
      <c r="R1002" s="159">
        <f>Q1002*H1002</f>
        <v>1.6000000000000001E-3</v>
      </c>
      <c r="S1002" s="159">
        <v>0</v>
      </c>
      <c r="T1002" s="160">
        <f>S1002*H1002</f>
        <v>0</v>
      </c>
      <c r="U1002" s="33"/>
      <c r="V1002" s="33"/>
      <c r="W1002" s="33"/>
      <c r="X1002" s="33"/>
      <c r="Y1002" s="33"/>
      <c r="Z1002" s="33"/>
      <c r="AA1002" s="33"/>
      <c r="AB1002" s="33"/>
      <c r="AC1002" s="33"/>
      <c r="AD1002" s="33"/>
      <c r="AE1002" s="33"/>
      <c r="AR1002" s="161" t="s">
        <v>237</v>
      </c>
      <c r="AT1002" s="161" t="s">
        <v>416</v>
      </c>
      <c r="AU1002" s="161" t="s">
        <v>213</v>
      </c>
      <c r="AY1002" s="18" t="s">
        <v>199</v>
      </c>
      <c r="BE1002" s="162">
        <f>IF(N1002="základní",J1002,0)</f>
        <v>0</v>
      </c>
      <c r="BF1002" s="162">
        <f>IF(N1002="snížená",J1002,0)</f>
        <v>0</v>
      </c>
      <c r="BG1002" s="162">
        <f>IF(N1002="zákl. přenesená",J1002,0)</f>
        <v>0</v>
      </c>
      <c r="BH1002" s="162">
        <f>IF(N1002="sníž. přenesená",J1002,0)</f>
        <v>0</v>
      </c>
      <c r="BI1002" s="162">
        <f>IF(N1002="nulová",J1002,0)</f>
        <v>0</v>
      </c>
      <c r="BJ1002" s="18" t="s">
        <v>88</v>
      </c>
      <c r="BK1002" s="162">
        <f>ROUND(I1002*H1002,2)</f>
        <v>0</v>
      </c>
      <c r="BL1002" s="18" t="s">
        <v>198</v>
      </c>
      <c r="BM1002" s="161" t="s">
        <v>2225</v>
      </c>
    </row>
    <row r="1003" spans="1:65" s="12" customFormat="1" ht="22.8" customHeight="1">
      <c r="B1003" s="136"/>
      <c r="D1003" s="137" t="s">
        <v>80</v>
      </c>
      <c r="E1003" s="147" t="s">
        <v>242</v>
      </c>
      <c r="F1003" s="147" t="s">
        <v>439</v>
      </c>
      <c r="I1003" s="139"/>
      <c r="J1003" s="148">
        <f>BK1003</f>
        <v>0</v>
      </c>
      <c r="L1003" s="136"/>
      <c r="M1003" s="141"/>
      <c r="N1003" s="142"/>
      <c r="O1003" s="142"/>
      <c r="P1003" s="143">
        <f>P1004+P1028</f>
        <v>0</v>
      </c>
      <c r="Q1003" s="142"/>
      <c r="R1003" s="143">
        <f>R1004+R1028</f>
        <v>1.2816377000000001</v>
      </c>
      <c r="S1003" s="142"/>
      <c r="T1003" s="144">
        <f>T1004+T1028</f>
        <v>1</v>
      </c>
      <c r="AR1003" s="137" t="s">
        <v>88</v>
      </c>
      <c r="AT1003" s="145" t="s">
        <v>80</v>
      </c>
      <c r="AU1003" s="145" t="s">
        <v>88</v>
      </c>
      <c r="AY1003" s="137" t="s">
        <v>199</v>
      </c>
      <c r="BK1003" s="146">
        <f>BK1004+BK1028</f>
        <v>0</v>
      </c>
    </row>
    <row r="1004" spans="1:65" s="12" customFormat="1" ht="20.85" customHeight="1">
      <c r="B1004" s="136"/>
      <c r="D1004" s="137" t="s">
        <v>80</v>
      </c>
      <c r="E1004" s="147" t="s">
        <v>440</v>
      </c>
      <c r="F1004" s="147" t="s">
        <v>441</v>
      </c>
      <c r="I1004" s="139"/>
      <c r="J1004" s="148">
        <f>BK1004</f>
        <v>0</v>
      </c>
      <c r="L1004" s="136"/>
      <c r="M1004" s="141"/>
      <c r="N1004" s="142"/>
      <c r="O1004" s="142"/>
      <c r="P1004" s="143">
        <f>SUM(P1005:P1027)</f>
        <v>0</v>
      </c>
      <c r="Q1004" s="142"/>
      <c r="R1004" s="143">
        <f>SUM(R1005:R1027)</f>
        <v>0.18169969999999999</v>
      </c>
      <c r="S1004" s="142"/>
      <c r="T1004" s="144">
        <f>SUM(T1005:T1027)</f>
        <v>0</v>
      </c>
      <c r="AR1004" s="137" t="s">
        <v>88</v>
      </c>
      <c r="AT1004" s="145" t="s">
        <v>80</v>
      </c>
      <c r="AU1004" s="145" t="s">
        <v>90</v>
      </c>
      <c r="AY1004" s="137" t="s">
        <v>199</v>
      </c>
      <c r="BK1004" s="146">
        <f>SUM(BK1005:BK1027)</f>
        <v>0</v>
      </c>
    </row>
    <row r="1005" spans="1:65" s="2" customFormat="1" ht="33" customHeight="1">
      <c r="A1005" s="33"/>
      <c r="B1005" s="149"/>
      <c r="C1005" s="150" t="s">
        <v>1328</v>
      </c>
      <c r="D1005" s="150" t="s">
        <v>202</v>
      </c>
      <c r="E1005" s="151" t="s">
        <v>467</v>
      </c>
      <c r="F1005" s="152" t="s">
        <v>468</v>
      </c>
      <c r="G1005" s="153" t="s">
        <v>332</v>
      </c>
      <c r="H1005" s="154">
        <v>118953.27</v>
      </c>
      <c r="I1005" s="155"/>
      <c r="J1005" s="156">
        <f>ROUND(I1005*H1005,2)</f>
        <v>0</v>
      </c>
      <c r="K1005" s="152" t="s">
        <v>333</v>
      </c>
      <c r="L1005" s="34"/>
      <c r="M1005" s="157" t="s">
        <v>1</v>
      </c>
      <c r="N1005" s="158" t="s">
        <v>46</v>
      </c>
      <c r="O1005" s="59"/>
      <c r="P1005" s="159">
        <f>O1005*H1005</f>
        <v>0</v>
      </c>
      <c r="Q1005" s="159">
        <v>0</v>
      </c>
      <c r="R1005" s="159">
        <f>Q1005*H1005</f>
        <v>0</v>
      </c>
      <c r="S1005" s="159">
        <v>0</v>
      </c>
      <c r="T1005" s="160">
        <f>S1005*H1005</f>
        <v>0</v>
      </c>
      <c r="U1005" s="33"/>
      <c r="V1005" s="33"/>
      <c r="W1005" s="33"/>
      <c r="X1005" s="33"/>
      <c r="Y1005" s="33"/>
      <c r="Z1005" s="33"/>
      <c r="AA1005" s="33"/>
      <c r="AB1005" s="33"/>
      <c r="AC1005" s="33"/>
      <c r="AD1005" s="33"/>
      <c r="AE1005" s="33"/>
      <c r="AR1005" s="161" t="s">
        <v>198</v>
      </c>
      <c r="AT1005" s="161" t="s">
        <v>202</v>
      </c>
      <c r="AU1005" s="161" t="s">
        <v>213</v>
      </c>
      <c r="AY1005" s="18" t="s">
        <v>199</v>
      </c>
      <c r="BE1005" s="162">
        <f>IF(N1005="základní",J1005,0)</f>
        <v>0</v>
      </c>
      <c r="BF1005" s="162">
        <f>IF(N1005="snížená",J1005,0)</f>
        <v>0</v>
      </c>
      <c r="BG1005" s="162">
        <f>IF(N1005="zákl. přenesená",J1005,0)</f>
        <v>0</v>
      </c>
      <c r="BH1005" s="162">
        <f>IF(N1005="sníž. přenesená",J1005,0)</f>
        <v>0</v>
      </c>
      <c r="BI1005" s="162">
        <f>IF(N1005="nulová",J1005,0)</f>
        <v>0</v>
      </c>
      <c r="BJ1005" s="18" t="s">
        <v>88</v>
      </c>
      <c r="BK1005" s="162">
        <f>ROUND(I1005*H1005,2)</f>
        <v>0</v>
      </c>
      <c r="BL1005" s="18" t="s">
        <v>198</v>
      </c>
      <c r="BM1005" s="161" t="s">
        <v>2226</v>
      </c>
    </row>
    <row r="1006" spans="1:65" s="2" customFormat="1" ht="38.4">
      <c r="A1006" s="33"/>
      <c r="B1006" s="34"/>
      <c r="C1006" s="33"/>
      <c r="D1006" s="163" t="s">
        <v>207</v>
      </c>
      <c r="E1006" s="33"/>
      <c r="F1006" s="164" t="s">
        <v>470</v>
      </c>
      <c r="G1006" s="33"/>
      <c r="H1006" s="33"/>
      <c r="I1006" s="165"/>
      <c r="J1006" s="33"/>
      <c r="K1006" s="33"/>
      <c r="L1006" s="34"/>
      <c r="M1006" s="166"/>
      <c r="N1006" s="167"/>
      <c r="O1006" s="59"/>
      <c r="P1006" s="59"/>
      <c r="Q1006" s="59"/>
      <c r="R1006" s="59"/>
      <c r="S1006" s="59"/>
      <c r="T1006" s="60"/>
      <c r="U1006" s="33"/>
      <c r="V1006" s="33"/>
      <c r="W1006" s="33"/>
      <c r="X1006" s="33"/>
      <c r="Y1006" s="33"/>
      <c r="Z1006" s="33"/>
      <c r="AA1006" s="33"/>
      <c r="AB1006" s="33"/>
      <c r="AC1006" s="33"/>
      <c r="AD1006" s="33"/>
      <c r="AE1006" s="33"/>
      <c r="AT1006" s="18" t="s">
        <v>207</v>
      </c>
      <c r="AU1006" s="18" t="s">
        <v>213</v>
      </c>
    </row>
    <row r="1007" spans="1:65" s="14" customFormat="1" ht="10.199999999999999">
      <c r="B1007" s="179"/>
      <c r="D1007" s="163" t="s">
        <v>336</v>
      </c>
      <c r="E1007" s="180" t="s">
        <v>1</v>
      </c>
      <c r="F1007" s="181" t="s">
        <v>2227</v>
      </c>
      <c r="H1007" s="182">
        <v>118953.27</v>
      </c>
      <c r="I1007" s="183"/>
      <c r="L1007" s="179"/>
      <c r="M1007" s="184"/>
      <c r="N1007" s="185"/>
      <c r="O1007" s="185"/>
      <c r="P1007" s="185"/>
      <c r="Q1007" s="185"/>
      <c r="R1007" s="185"/>
      <c r="S1007" s="185"/>
      <c r="T1007" s="186"/>
      <c r="AT1007" s="180" t="s">
        <v>336</v>
      </c>
      <c r="AU1007" s="180" t="s">
        <v>213</v>
      </c>
      <c r="AV1007" s="14" t="s">
        <v>90</v>
      </c>
      <c r="AW1007" s="14" t="s">
        <v>36</v>
      </c>
      <c r="AX1007" s="14" t="s">
        <v>81</v>
      </c>
      <c r="AY1007" s="180" t="s">
        <v>199</v>
      </c>
    </row>
    <row r="1008" spans="1:65" s="15" customFormat="1" ht="10.199999999999999">
      <c r="B1008" s="187"/>
      <c r="D1008" s="163" t="s">
        <v>336</v>
      </c>
      <c r="E1008" s="188" t="s">
        <v>1</v>
      </c>
      <c r="F1008" s="189" t="s">
        <v>339</v>
      </c>
      <c r="H1008" s="190">
        <v>118953.27</v>
      </c>
      <c r="I1008" s="191"/>
      <c r="L1008" s="187"/>
      <c r="M1008" s="192"/>
      <c r="N1008" s="193"/>
      <c r="O1008" s="193"/>
      <c r="P1008" s="193"/>
      <c r="Q1008" s="193"/>
      <c r="R1008" s="193"/>
      <c r="S1008" s="193"/>
      <c r="T1008" s="194"/>
      <c r="AT1008" s="188" t="s">
        <v>336</v>
      </c>
      <c r="AU1008" s="188" t="s">
        <v>213</v>
      </c>
      <c r="AV1008" s="15" t="s">
        <v>198</v>
      </c>
      <c r="AW1008" s="15" t="s">
        <v>36</v>
      </c>
      <c r="AX1008" s="15" t="s">
        <v>88</v>
      </c>
      <c r="AY1008" s="188" t="s">
        <v>199</v>
      </c>
    </row>
    <row r="1009" spans="1:65" s="2" customFormat="1" ht="33" customHeight="1">
      <c r="A1009" s="33"/>
      <c r="B1009" s="149"/>
      <c r="C1009" s="150" t="s">
        <v>1337</v>
      </c>
      <c r="D1009" s="150" t="s">
        <v>202</v>
      </c>
      <c r="E1009" s="151" t="s">
        <v>2228</v>
      </c>
      <c r="F1009" s="152" t="s">
        <v>2229</v>
      </c>
      <c r="G1009" s="153" t="s">
        <v>332</v>
      </c>
      <c r="H1009" s="154">
        <v>1321.703</v>
      </c>
      <c r="I1009" s="155"/>
      <c r="J1009" s="156">
        <f>ROUND(I1009*H1009,2)</f>
        <v>0</v>
      </c>
      <c r="K1009" s="152" t="s">
        <v>333</v>
      </c>
      <c r="L1009" s="34"/>
      <c r="M1009" s="157" t="s">
        <v>1</v>
      </c>
      <c r="N1009" s="158" t="s">
        <v>46</v>
      </c>
      <c r="O1009" s="59"/>
      <c r="P1009" s="159">
        <f>O1009*H1009</f>
        <v>0</v>
      </c>
      <c r="Q1009" s="159">
        <v>0</v>
      </c>
      <c r="R1009" s="159">
        <f>Q1009*H1009</f>
        <v>0</v>
      </c>
      <c r="S1009" s="159">
        <v>0</v>
      </c>
      <c r="T1009" s="160">
        <f>S1009*H1009</f>
        <v>0</v>
      </c>
      <c r="U1009" s="33"/>
      <c r="V1009" s="33"/>
      <c r="W1009" s="33"/>
      <c r="X1009" s="33"/>
      <c r="Y1009" s="33"/>
      <c r="Z1009" s="33"/>
      <c r="AA1009" s="33"/>
      <c r="AB1009" s="33"/>
      <c r="AC1009" s="33"/>
      <c r="AD1009" s="33"/>
      <c r="AE1009" s="33"/>
      <c r="AR1009" s="161" t="s">
        <v>198</v>
      </c>
      <c r="AT1009" s="161" t="s">
        <v>202</v>
      </c>
      <c r="AU1009" s="161" t="s">
        <v>213</v>
      </c>
      <c r="AY1009" s="18" t="s">
        <v>199</v>
      </c>
      <c r="BE1009" s="162">
        <f>IF(N1009="základní",J1009,0)</f>
        <v>0</v>
      </c>
      <c r="BF1009" s="162">
        <f>IF(N1009="snížená",J1009,0)</f>
        <v>0</v>
      </c>
      <c r="BG1009" s="162">
        <f>IF(N1009="zákl. přenesená",J1009,0)</f>
        <v>0</v>
      </c>
      <c r="BH1009" s="162">
        <f>IF(N1009="sníž. přenesená",J1009,0)</f>
        <v>0</v>
      </c>
      <c r="BI1009" s="162">
        <f>IF(N1009="nulová",J1009,0)</f>
        <v>0</v>
      </c>
      <c r="BJ1009" s="18" t="s">
        <v>88</v>
      </c>
      <c r="BK1009" s="162">
        <f>ROUND(I1009*H1009,2)</f>
        <v>0</v>
      </c>
      <c r="BL1009" s="18" t="s">
        <v>198</v>
      </c>
      <c r="BM1009" s="161" t="s">
        <v>2230</v>
      </c>
    </row>
    <row r="1010" spans="1:65" s="2" customFormat="1" ht="28.8">
      <c r="A1010" s="33"/>
      <c r="B1010" s="34"/>
      <c r="C1010" s="33"/>
      <c r="D1010" s="163" t="s">
        <v>207</v>
      </c>
      <c r="E1010" s="33"/>
      <c r="F1010" s="164" t="s">
        <v>2231</v>
      </c>
      <c r="G1010" s="33"/>
      <c r="H1010" s="33"/>
      <c r="I1010" s="165"/>
      <c r="J1010" s="33"/>
      <c r="K1010" s="33"/>
      <c r="L1010" s="34"/>
      <c r="M1010" s="166"/>
      <c r="N1010" s="167"/>
      <c r="O1010" s="59"/>
      <c r="P1010" s="59"/>
      <c r="Q1010" s="59"/>
      <c r="R1010" s="59"/>
      <c r="S1010" s="59"/>
      <c r="T1010" s="60"/>
      <c r="U1010" s="33"/>
      <c r="V1010" s="33"/>
      <c r="W1010" s="33"/>
      <c r="X1010" s="33"/>
      <c r="Y1010" s="33"/>
      <c r="Z1010" s="33"/>
      <c r="AA1010" s="33"/>
      <c r="AB1010" s="33"/>
      <c r="AC1010" s="33"/>
      <c r="AD1010" s="33"/>
      <c r="AE1010" s="33"/>
      <c r="AT1010" s="18" t="s">
        <v>207</v>
      </c>
      <c r="AU1010" s="18" t="s">
        <v>213</v>
      </c>
    </row>
    <row r="1011" spans="1:65" s="2" customFormat="1" ht="24.15" customHeight="1">
      <c r="A1011" s="33"/>
      <c r="B1011" s="149"/>
      <c r="C1011" s="150" t="s">
        <v>1357</v>
      </c>
      <c r="D1011" s="150" t="s">
        <v>202</v>
      </c>
      <c r="E1011" s="151" t="s">
        <v>472</v>
      </c>
      <c r="F1011" s="152" t="s">
        <v>473</v>
      </c>
      <c r="G1011" s="153" t="s">
        <v>383</v>
      </c>
      <c r="H1011" s="154">
        <v>1304.56</v>
      </c>
      <c r="I1011" s="155"/>
      <c r="J1011" s="156">
        <f>ROUND(I1011*H1011,2)</f>
        <v>0</v>
      </c>
      <c r="K1011" s="152" t="s">
        <v>333</v>
      </c>
      <c r="L1011" s="34"/>
      <c r="M1011" s="157" t="s">
        <v>1</v>
      </c>
      <c r="N1011" s="158" t="s">
        <v>46</v>
      </c>
      <c r="O1011" s="59"/>
      <c r="P1011" s="159">
        <f>O1011*H1011</f>
        <v>0</v>
      </c>
      <c r="Q1011" s="159">
        <v>0</v>
      </c>
      <c r="R1011" s="159">
        <f>Q1011*H1011</f>
        <v>0</v>
      </c>
      <c r="S1011" s="159">
        <v>0</v>
      </c>
      <c r="T1011" s="160">
        <f>S1011*H1011</f>
        <v>0</v>
      </c>
      <c r="U1011" s="33"/>
      <c r="V1011" s="33"/>
      <c r="W1011" s="33"/>
      <c r="X1011" s="33"/>
      <c r="Y1011" s="33"/>
      <c r="Z1011" s="33"/>
      <c r="AA1011" s="33"/>
      <c r="AB1011" s="33"/>
      <c r="AC1011" s="33"/>
      <c r="AD1011" s="33"/>
      <c r="AE1011" s="33"/>
      <c r="AR1011" s="161" t="s">
        <v>198</v>
      </c>
      <c r="AT1011" s="161" t="s">
        <v>202</v>
      </c>
      <c r="AU1011" s="161" t="s">
        <v>213</v>
      </c>
      <c r="AY1011" s="18" t="s">
        <v>199</v>
      </c>
      <c r="BE1011" s="162">
        <f>IF(N1011="základní",J1011,0)</f>
        <v>0</v>
      </c>
      <c r="BF1011" s="162">
        <f>IF(N1011="snížená",J1011,0)</f>
        <v>0</v>
      </c>
      <c r="BG1011" s="162">
        <f>IF(N1011="zákl. přenesená",J1011,0)</f>
        <v>0</v>
      </c>
      <c r="BH1011" s="162">
        <f>IF(N1011="sníž. přenesená",J1011,0)</f>
        <v>0</v>
      </c>
      <c r="BI1011" s="162">
        <f>IF(N1011="nulová",J1011,0)</f>
        <v>0</v>
      </c>
      <c r="BJ1011" s="18" t="s">
        <v>88</v>
      </c>
      <c r="BK1011" s="162">
        <f>ROUND(I1011*H1011,2)</f>
        <v>0</v>
      </c>
      <c r="BL1011" s="18" t="s">
        <v>198</v>
      </c>
      <c r="BM1011" s="161" t="s">
        <v>2232</v>
      </c>
    </row>
    <row r="1012" spans="1:65" s="2" customFormat="1" ht="28.8">
      <c r="A1012" s="33"/>
      <c r="B1012" s="34"/>
      <c r="C1012" s="33"/>
      <c r="D1012" s="163" t="s">
        <v>207</v>
      </c>
      <c r="E1012" s="33"/>
      <c r="F1012" s="164" t="s">
        <v>475</v>
      </c>
      <c r="G1012" s="33"/>
      <c r="H1012" s="33"/>
      <c r="I1012" s="165"/>
      <c r="J1012" s="33"/>
      <c r="K1012" s="33"/>
      <c r="L1012" s="34"/>
      <c r="M1012" s="166"/>
      <c r="N1012" s="167"/>
      <c r="O1012" s="59"/>
      <c r="P1012" s="59"/>
      <c r="Q1012" s="59"/>
      <c r="R1012" s="59"/>
      <c r="S1012" s="59"/>
      <c r="T1012" s="60"/>
      <c r="U1012" s="33"/>
      <c r="V1012" s="33"/>
      <c r="W1012" s="33"/>
      <c r="X1012" s="33"/>
      <c r="Y1012" s="33"/>
      <c r="Z1012" s="33"/>
      <c r="AA1012" s="33"/>
      <c r="AB1012" s="33"/>
      <c r="AC1012" s="33"/>
      <c r="AD1012" s="33"/>
      <c r="AE1012" s="33"/>
      <c r="AT1012" s="18" t="s">
        <v>207</v>
      </c>
      <c r="AU1012" s="18" t="s">
        <v>213</v>
      </c>
    </row>
    <row r="1013" spans="1:65" s="13" customFormat="1" ht="10.199999999999999">
      <c r="B1013" s="172"/>
      <c r="D1013" s="163" t="s">
        <v>336</v>
      </c>
      <c r="E1013" s="173" t="s">
        <v>1</v>
      </c>
      <c r="F1013" s="174" t="s">
        <v>476</v>
      </c>
      <c r="H1013" s="173" t="s">
        <v>1</v>
      </c>
      <c r="I1013" s="175"/>
      <c r="L1013" s="172"/>
      <c r="M1013" s="176"/>
      <c r="N1013" s="177"/>
      <c r="O1013" s="177"/>
      <c r="P1013" s="177"/>
      <c r="Q1013" s="177"/>
      <c r="R1013" s="177"/>
      <c r="S1013" s="177"/>
      <c r="T1013" s="178"/>
      <c r="AT1013" s="173" t="s">
        <v>336</v>
      </c>
      <c r="AU1013" s="173" t="s">
        <v>213</v>
      </c>
      <c r="AV1013" s="13" t="s">
        <v>88</v>
      </c>
      <c r="AW1013" s="13" t="s">
        <v>36</v>
      </c>
      <c r="AX1013" s="13" t="s">
        <v>81</v>
      </c>
      <c r="AY1013" s="173" t="s">
        <v>199</v>
      </c>
    </row>
    <row r="1014" spans="1:65" s="14" customFormat="1" ht="10.199999999999999">
      <c r="B1014" s="179"/>
      <c r="D1014" s="163" t="s">
        <v>336</v>
      </c>
      <c r="E1014" s="180" t="s">
        <v>1</v>
      </c>
      <c r="F1014" s="181" t="s">
        <v>2233</v>
      </c>
      <c r="H1014" s="182">
        <v>1304.56</v>
      </c>
      <c r="I1014" s="183"/>
      <c r="L1014" s="179"/>
      <c r="M1014" s="184"/>
      <c r="N1014" s="185"/>
      <c r="O1014" s="185"/>
      <c r="P1014" s="185"/>
      <c r="Q1014" s="185"/>
      <c r="R1014" s="185"/>
      <c r="S1014" s="185"/>
      <c r="T1014" s="186"/>
      <c r="AT1014" s="180" t="s">
        <v>336</v>
      </c>
      <c r="AU1014" s="180" t="s">
        <v>213</v>
      </c>
      <c r="AV1014" s="14" t="s">
        <v>90</v>
      </c>
      <c r="AW1014" s="14" t="s">
        <v>36</v>
      </c>
      <c r="AX1014" s="14" t="s">
        <v>81</v>
      </c>
      <c r="AY1014" s="180" t="s">
        <v>199</v>
      </c>
    </row>
    <row r="1015" spans="1:65" s="15" customFormat="1" ht="10.199999999999999">
      <c r="B1015" s="187"/>
      <c r="D1015" s="163" t="s">
        <v>336</v>
      </c>
      <c r="E1015" s="188" t="s">
        <v>1</v>
      </c>
      <c r="F1015" s="189" t="s">
        <v>339</v>
      </c>
      <c r="H1015" s="190">
        <v>1304.56</v>
      </c>
      <c r="I1015" s="191"/>
      <c r="L1015" s="187"/>
      <c r="M1015" s="192"/>
      <c r="N1015" s="193"/>
      <c r="O1015" s="193"/>
      <c r="P1015" s="193"/>
      <c r="Q1015" s="193"/>
      <c r="R1015" s="193"/>
      <c r="S1015" s="193"/>
      <c r="T1015" s="194"/>
      <c r="AT1015" s="188" t="s">
        <v>336</v>
      </c>
      <c r="AU1015" s="188" t="s">
        <v>213</v>
      </c>
      <c r="AV1015" s="15" t="s">
        <v>198</v>
      </c>
      <c r="AW1015" s="15" t="s">
        <v>36</v>
      </c>
      <c r="AX1015" s="15" t="s">
        <v>88</v>
      </c>
      <c r="AY1015" s="188" t="s">
        <v>199</v>
      </c>
    </row>
    <row r="1016" spans="1:65" s="2" customFormat="1" ht="33" customHeight="1">
      <c r="A1016" s="33"/>
      <c r="B1016" s="149"/>
      <c r="C1016" s="150" t="s">
        <v>1366</v>
      </c>
      <c r="D1016" s="150" t="s">
        <v>202</v>
      </c>
      <c r="E1016" s="151" t="s">
        <v>478</v>
      </c>
      <c r="F1016" s="152" t="s">
        <v>479</v>
      </c>
      <c r="G1016" s="153" t="s">
        <v>383</v>
      </c>
      <c r="H1016" s="154">
        <v>78273.600000000006</v>
      </c>
      <c r="I1016" s="155"/>
      <c r="J1016" s="156">
        <f>ROUND(I1016*H1016,2)</f>
        <v>0</v>
      </c>
      <c r="K1016" s="152" t="s">
        <v>333</v>
      </c>
      <c r="L1016" s="34"/>
      <c r="M1016" s="157" t="s">
        <v>1</v>
      </c>
      <c r="N1016" s="158" t="s">
        <v>46</v>
      </c>
      <c r="O1016" s="59"/>
      <c r="P1016" s="159">
        <f>O1016*H1016</f>
        <v>0</v>
      </c>
      <c r="Q1016" s="159">
        <v>0</v>
      </c>
      <c r="R1016" s="159">
        <f>Q1016*H1016</f>
        <v>0</v>
      </c>
      <c r="S1016" s="159">
        <v>0</v>
      </c>
      <c r="T1016" s="160">
        <f>S1016*H1016</f>
        <v>0</v>
      </c>
      <c r="U1016" s="33"/>
      <c r="V1016" s="33"/>
      <c r="W1016" s="33"/>
      <c r="X1016" s="33"/>
      <c r="Y1016" s="33"/>
      <c r="Z1016" s="33"/>
      <c r="AA1016" s="33"/>
      <c r="AB1016" s="33"/>
      <c r="AC1016" s="33"/>
      <c r="AD1016" s="33"/>
      <c r="AE1016" s="33"/>
      <c r="AR1016" s="161" t="s">
        <v>198</v>
      </c>
      <c r="AT1016" s="161" t="s">
        <v>202</v>
      </c>
      <c r="AU1016" s="161" t="s">
        <v>213</v>
      </c>
      <c r="AY1016" s="18" t="s">
        <v>199</v>
      </c>
      <c r="BE1016" s="162">
        <f>IF(N1016="základní",J1016,0)</f>
        <v>0</v>
      </c>
      <c r="BF1016" s="162">
        <f>IF(N1016="snížená",J1016,0)</f>
        <v>0</v>
      </c>
      <c r="BG1016" s="162">
        <f>IF(N1016="zákl. přenesená",J1016,0)</f>
        <v>0</v>
      </c>
      <c r="BH1016" s="162">
        <f>IF(N1016="sníž. přenesená",J1016,0)</f>
        <v>0</v>
      </c>
      <c r="BI1016" s="162">
        <f>IF(N1016="nulová",J1016,0)</f>
        <v>0</v>
      </c>
      <c r="BJ1016" s="18" t="s">
        <v>88</v>
      </c>
      <c r="BK1016" s="162">
        <f>ROUND(I1016*H1016,2)</f>
        <v>0</v>
      </c>
      <c r="BL1016" s="18" t="s">
        <v>198</v>
      </c>
      <c r="BM1016" s="161" t="s">
        <v>2234</v>
      </c>
    </row>
    <row r="1017" spans="1:65" s="2" customFormat="1" ht="28.8">
      <c r="A1017" s="33"/>
      <c r="B1017" s="34"/>
      <c r="C1017" s="33"/>
      <c r="D1017" s="163" t="s">
        <v>207</v>
      </c>
      <c r="E1017" s="33"/>
      <c r="F1017" s="164" t="s">
        <v>481</v>
      </c>
      <c r="G1017" s="33"/>
      <c r="H1017" s="33"/>
      <c r="I1017" s="165"/>
      <c r="J1017" s="33"/>
      <c r="K1017" s="33"/>
      <c r="L1017" s="34"/>
      <c r="M1017" s="166"/>
      <c r="N1017" s="167"/>
      <c r="O1017" s="59"/>
      <c r="P1017" s="59"/>
      <c r="Q1017" s="59"/>
      <c r="R1017" s="59"/>
      <c r="S1017" s="59"/>
      <c r="T1017" s="60"/>
      <c r="U1017" s="33"/>
      <c r="V1017" s="33"/>
      <c r="W1017" s="33"/>
      <c r="X1017" s="33"/>
      <c r="Y1017" s="33"/>
      <c r="Z1017" s="33"/>
      <c r="AA1017" s="33"/>
      <c r="AB1017" s="33"/>
      <c r="AC1017" s="33"/>
      <c r="AD1017" s="33"/>
      <c r="AE1017" s="33"/>
      <c r="AT1017" s="18" t="s">
        <v>207</v>
      </c>
      <c r="AU1017" s="18" t="s">
        <v>213</v>
      </c>
    </row>
    <row r="1018" spans="1:65" s="14" customFormat="1" ht="10.199999999999999">
      <c r="B1018" s="179"/>
      <c r="D1018" s="163" t="s">
        <v>336</v>
      </c>
      <c r="E1018" s="180" t="s">
        <v>1</v>
      </c>
      <c r="F1018" s="181" t="s">
        <v>2235</v>
      </c>
      <c r="H1018" s="182">
        <v>78273.600000000006</v>
      </c>
      <c r="I1018" s="183"/>
      <c r="L1018" s="179"/>
      <c r="M1018" s="184"/>
      <c r="N1018" s="185"/>
      <c r="O1018" s="185"/>
      <c r="P1018" s="185"/>
      <c r="Q1018" s="185"/>
      <c r="R1018" s="185"/>
      <c r="S1018" s="185"/>
      <c r="T1018" s="186"/>
      <c r="AT1018" s="180" t="s">
        <v>336</v>
      </c>
      <c r="AU1018" s="180" t="s">
        <v>213</v>
      </c>
      <c r="AV1018" s="14" t="s">
        <v>90</v>
      </c>
      <c r="AW1018" s="14" t="s">
        <v>36</v>
      </c>
      <c r="AX1018" s="14" t="s">
        <v>81</v>
      </c>
      <c r="AY1018" s="180" t="s">
        <v>199</v>
      </c>
    </row>
    <row r="1019" spans="1:65" s="15" customFormat="1" ht="10.199999999999999">
      <c r="B1019" s="187"/>
      <c r="D1019" s="163" t="s">
        <v>336</v>
      </c>
      <c r="E1019" s="188" t="s">
        <v>1</v>
      </c>
      <c r="F1019" s="189" t="s">
        <v>339</v>
      </c>
      <c r="H1019" s="190">
        <v>78273.600000000006</v>
      </c>
      <c r="I1019" s="191"/>
      <c r="L1019" s="187"/>
      <c r="M1019" s="192"/>
      <c r="N1019" s="193"/>
      <c r="O1019" s="193"/>
      <c r="P1019" s="193"/>
      <c r="Q1019" s="193"/>
      <c r="R1019" s="193"/>
      <c r="S1019" s="193"/>
      <c r="T1019" s="194"/>
      <c r="AT1019" s="188" t="s">
        <v>336</v>
      </c>
      <c r="AU1019" s="188" t="s">
        <v>213</v>
      </c>
      <c r="AV1019" s="15" t="s">
        <v>198</v>
      </c>
      <c r="AW1019" s="15" t="s">
        <v>36</v>
      </c>
      <c r="AX1019" s="15" t="s">
        <v>88</v>
      </c>
      <c r="AY1019" s="188" t="s">
        <v>199</v>
      </c>
    </row>
    <row r="1020" spans="1:65" s="2" customFormat="1" ht="33" customHeight="1">
      <c r="A1020" s="33"/>
      <c r="B1020" s="149"/>
      <c r="C1020" s="150" t="s">
        <v>1374</v>
      </c>
      <c r="D1020" s="150" t="s">
        <v>202</v>
      </c>
      <c r="E1020" s="151" t="s">
        <v>483</v>
      </c>
      <c r="F1020" s="152" t="s">
        <v>484</v>
      </c>
      <c r="G1020" s="153" t="s">
        <v>383</v>
      </c>
      <c r="H1020" s="154">
        <v>1304.56</v>
      </c>
      <c r="I1020" s="155"/>
      <c r="J1020" s="156">
        <f>ROUND(I1020*H1020,2)</f>
        <v>0</v>
      </c>
      <c r="K1020" s="152" t="s">
        <v>333</v>
      </c>
      <c r="L1020" s="34"/>
      <c r="M1020" s="157" t="s">
        <v>1</v>
      </c>
      <c r="N1020" s="158" t="s">
        <v>46</v>
      </c>
      <c r="O1020" s="59"/>
      <c r="P1020" s="159">
        <f>O1020*H1020</f>
        <v>0</v>
      </c>
      <c r="Q1020" s="159">
        <v>0</v>
      </c>
      <c r="R1020" s="159">
        <f>Q1020*H1020</f>
        <v>0</v>
      </c>
      <c r="S1020" s="159">
        <v>0</v>
      </c>
      <c r="T1020" s="160">
        <f>S1020*H1020</f>
        <v>0</v>
      </c>
      <c r="U1020" s="33"/>
      <c r="V1020" s="33"/>
      <c r="W1020" s="33"/>
      <c r="X1020" s="33"/>
      <c r="Y1020" s="33"/>
      <c r="Z1020" s="33"/>
      <c r="AA1020" s="33"/>
      <c r="AB1020" s="33"/>
      <c r="AC1020" s="33"/>
      <c r="AD1020" s="33"/>
      <c r="AE1020" s="33"/>
      <c r="AR1020" s="161" t="s">
        <v>198</v>
      </c>
      <c r="AT1020" s="161" t="s">
        <v>202</v>
      </c>
      <c r="AU1020" s="161" t="s">
        <v>213</v>
      </c>
      <c r="AY1020" s="18" t="s">
        <v>199</v>
      </c>
      <c r="BE1020" s="162">
        <f>IF(N1020="základní",J1020,0)</f>
        <v>0</v>
      </c>
      <c r="BF1020" s="162">
        <f>IF(N1020="snížená",J1020,0)</f>
        <v>0</v>
      </c>
      <c r="BG1020" s="162">
        <f>IF(N1020="zákl. přenesená",J1020,0)</f>
        <v>0</v>
      </c>
      <c r="BH1020" s="162">
        <f>IF(N1020="sníž. přenesená",J1020,0)</f>
        <v>0</v>
      </c>
      <c r="BI1020" s="162">
        <f>IF(N1020="nulová",J1020,0)</f>
        <v>0</v>
      </c>
      <c r="BJ1020" s="18" t="s">
        <v>88</v>
      </c>
      <c r="BK1020" s="162">
        <f>ROUND(I1020*H1020,2)</f>
        <v>0</v>
      </c>
      <c r="BL1020" s="18" t="s">
        <v>198</v>
      </c>
      <c r="BM1020" s="161" t="s">
        <v>2236</v>
      </c>
    </row>
    <row r="1021" spans="1:65" s="2" customFormat="1" ht="28.8">
      <c r="A1021" s="33"/>
      <c r="B1021" s="34"/>
      <c r="C1021" s="33"/>
      <c r="D1021" s="163" t="s">
        <v>207</v>
      </c>
      <c r="E1021" s="33"/>
      <c r="F1021" s="164" t="s">
        <v>486</v>
      </c>
      <c r="G1021" s="33"/>
      <c r="H1021" s="33"/>
      <c r="I1021" s="165"/>
      <c r="J1021" s="33"/>
      <c r="K1021" s="33"/>
      <c r="L1021" s="34"/>
      <c r="M1021" s="166"/>
      <c r="N1021" s="167"/>
      <c r="O1021" s="59"/>
      <c r="P1021" s="59"/>
      <c r="Q1021" s="59"/>
      <c r="R1021" s="59"/>
      <c r="S1021" s="59"/>
      <c r="T1021" s="60"/>
      <c r="U1021" s="33"/>
      <c r="V1021" s="33"/>
      <c r="W1021" s="33"/>
      <c r="X1021" s="33"/>
      <c r="Y1021" s="33"/>
      <c r="Z1021" s="33"/>
      <c r="AA1021" s="33"/>
      <c r="AB1021" s="33"/>
      <c r="AC1021" s="33"/>
      <c r="AD1021" s="33"/>
      <c r="AE1021" s="33"/>
      <c r="AT1021" s="18" t="s">
        <v>207</v>
      </c>
      <c r="AU1021" s="18" t="s">
        <v>213</v>
      </c>
    </row>
    <row r="1022" spans="1:65" s="2" customFormat="1" ht="21.75" customHeight="1">
      <c r="A1022" s="33"/>
      <c r="B1022" s="149"/>
      <c r="C1022" s="150" t="s">
        <v>1378</v>
      </c>
      <c r="D1022" s="150" t="s">
        <v>202</v>
      </c>
      <c r="E1022" s="151" t="s">
        <v>493</v>
      </c>
      <c r="F1022" s="152" t="s">
        <v>494</v>
      </c>
      <c r="G1022" s="153" t="s">
        <v>332</v>
      </c>
      <c r="H1022" s="154">
        <v>118953.27</v>
      </c>
      <c r="I1022" s="155"/>
      <c r="J1022" s="156">
        <f>ROUND(I1022*H1022,2)</f>
        <v>0</v>
      </c>
      <c r="K1022" s="152" t="s">
        <v>333</v>
      </c>
      <c r="L1022" s="34"/>
      <c r="M1022" s="157" t="s">
        <v>1</v>
      </c>
      <c r="N1022" s="158" t="s">
        <v>46</v>
      </c>
      <c r="O1022" s="59"/>
      <c r="P1022" s="159">
        <f>O1022*H1022</f>
        <v>0</v>
      </c>
      <c r="Q1022" s="159">
        <v>0</v>
      </c>
      <c r="R1022" s="159">
        <f>Q1022*H1022</f>
        <v>0</v>
      </c>
      <c r="S1022" s="159">
        <v>0</v>
      </c>
      <c r="T1022" s="160">
        <f>S1022*H1022</f>
        <v>0</v>
      </c>
      <c r="U1022" s="33"/>
      <c r="V1022" s="33"/>
      <c r="W1022" s="33"/>
      <c r="X1022" s="33"/>
      <c r="Y1022" s="33"/>
      <c r="Z1022" s="33"/>
      <c r="AA1022" s="33"/>
      <c r="AB1022" s="33"/>
      <c r="AC1022" s="33"/>
      <c r="AD1022" s="33"/>
      <c r="AE1022" s="33"/>
      <c r="AR1022" s="161" t="s">
        <v>198</v>
      </c>
      <c r="AT1022" s="161" t="s">
        <v>202</v>
      </c>
      <c r="AU1022" s="161" t="s">
        <v>213</v>
      </c>
      <c r="AY1022" s="18" t="s">
        <v>199</v>
      </c>
      <c r="BE1022" s="162">
        <f>IF(N1022="základní",J1022,0)</f>
        <v>0</v>
      </c>
      <c r="BF1022" s="162">
        <f>IF(N1022="snížená",J1022,0)</f>
        <v>0</v>
      </c>
      <c r="BG1022" s="162">
        <f>IF(N1022="zákl. přenesená",J1022,0)</f>
        <v>0</v>
      </c>
      <c r="BH1022" s="162">
        <f>IF(N1022="sníž. přenesená",J1022,0)</f>
        <v>0</v>
      </c>
      <c r="BI1022" s="162">
        <f>IF(N1022="nulová",J1022,0)</f>
        <v>0</v>
      </c>
      <c r="BJ1022" s="18" t="s">
        <v>88</v>
      </c>
      <c r="BK1022" s="162">
        <f>ROUND(I1022*H1022,2)</f>
        <v>0</v>
      </c>
      <c r="BL1022" s="18" t="s">
        <v>198</v>
      </c>
      <c r="BM1022" s="161" t="s">
        <v>2237</v>
      </c>
    </row>
    <row r="1023" spans="1:65" s="2" customFormat="1" ht="19.2">
      <c r="A1023" s="33"/>
      <c r="B1023" s="34"/>
      <c r="C1023" s="33"/>
      <c r="D1023" s="163" t="s">
        <v>207</v>
      </c>
      <c r="E1023" s="33"/>
      <c r="F1023" s="164" t="s">
        <v>496</v>
      </c>
      <c r="G1023" s="33"/>
      <c r="H1023" s="33"/>
      <c r="I1023" s="165"/>
      <c r="J1023" s="33"/>
      <c r="K1023" s="33"/>
      <c r="L1023" s="34"/>
      <c r="M1023" s="166"/>
      <c r="N1023" s="167"/>
      <c r="O1023" s="59"/>
      <c r="P1023" s="59"/>
      <c r="Q1023" s="59"/>
      <c r="R1023" s="59"/>
      <c r="S1023" s="59"/>
      <c r="T1023" s="60"/>
      <c r="U1023" s="33"/>
      <c r="V1023" s="33"/>
      <c r="W1023" s="33"/>
      <c r="X1023" s="33"/>
      <c r="Y1023" s="33"/>
      <c r="Z1023" s="33"/>
      <c r="AA1023" s="33"/>
      <c r="AB1023" s="33"/>
      <c r="AC1023" s="33"/>
      <c r="AD1023" s="33"/>
      <c r="AE1023" s="33"/>
      <c r="AT1023" s="18" t="s">
        <v>207</v>
      </c>
      <c r="AU1023" s="18" t="s">
        <v>213</v>
      </c>
    </row>
    <row r="1024" spans="1:65" s="2" customFormat="1" ht="21.75" customHeight="1">
      <c r="A1024" s="33"/>
      <c r="B1024" s="149"/>
      <c r="C1024" s="150" t="s">
        <v>1383</v>
      </c>
      <c r="D1024" s="150" t="s">
        <v>202</v>
      </c>
      <c r="E1024" s="151" t="s">
        <v>2238</v>
      </c>
      <c r="F1024" s="152" t="s">
        <v>2239</v>
      </c>
      <c r="G1024" s="153" t="s">
        <v>332</v>
      </c>
      <c r="H1024" s="154">
        <v>1321.703</v>
      </c>
      <c r="I1024" s="155"/>
      <c r="J1024" s="156">
        <f>ROUND(I1024*H1024,2)</f>
        <v>0</v>
      </c>
      <c r="K1024" s="152" t="s">
        <v>333</v>
      </c>
      <c r="L1024" s="34"/>
      <c r="M1024" s="157" t="s">
        <v>1</v>
      </c>
      <c r="N1024" s="158" t="s">
        <v>46</v>
      </c>
      <c r="O1024" s="59"/>
      <c r="P1024" s="159">
        <f>O1024*H1024</f>
        <v>0</v>
      </c>
      <c r="Q1024" s="159">
        <v>0</v>
      </c>
      <c r="R1024" s="159">
        <f>Q1024*H1024</f>
        <v>0</v>
      </c>
      <c r="S1024" s="159">
        <v>0</v>
      </c>
      <c r="T1024" s="160">
        <f>S1024*H1024</f>
        <v>0</v>
      </c>
      <c r="U1024" s="33"/>
      <c r="V1024" s="33"/>
      <c r="W1024" s="33"/>
      <c r="X1024" s="33"/>
      <c r="Y1024" s="33"/>
      <c r="Z1024" s="33"/>
      <c r="AA1024" s="33"/>
      <c r="AB1024" s="33"/>
      <c r="AC1024" s="33"/>
      <c r="AD1024" s="33"/>
      <c r="AE1024" s="33"/>
      <c r="AR1024" s="161" t="s">
        <v>198</v>
      </c>
      <c r="AT1024" s="161" t="s">
        <v>202</v>
      </c>
      <c r="AU1024" s="161" t="s">
        <v>213</v>
      </c>
      <c r="AY1024" s="18" t="s">
        <v>199</v>
      </c>
      <c r="BE1024" s="162">
        <f>IF(N1024="základní",J1024,0)</f>
        <v>0</v>
      </c>
      <c r="BF1024" s="162">
        <f>IF(N1024="snížená",J1024,0)</f>
        <v>0</v>
      </c>
      <c r="BG1024" s="162">
        <f>IF(N1024="zákl. přenesená",J1024,0)</f>
        <v>0</v>
      </c>
      <c r="BH1024" s="162">
        <f>IF(N1024="sníž. přenesená",J1024,0)</f>
        <v>0</v>
      </c>
      <c r="BI1024" s="162">
        <f>IF(N1024="nulová",J1024,0)</f>
        <v>0</v>
      </c>
      <c r="BJ1024" s="18" t="s">
        <v>88</v>
      </c>
      <c r="BK1024" s="162">
        <f>ROUND(I1024*H1024,2)</f>
        <v>0</v>
      </c>
      <c r="BL1024" s="18" t="s">
        <v>198</v>
      </c>
      <c r="BM1024" s="161" t="s">
        <v>2240</v>
      </c>
    </row>
    <row r="1025" spans="1:65" s="2" customFormat="1" ht="19.2">
      <c r="A1025" s="33"/>
      <c r="B1025" s="34"/>
      <c r="C1025" s="33"/>
      <c r="D1025" s="163" t="s">
        <v>207</v>
      </c>
      <c r="E1025" s="33"/>
      <c r="F1025" s="164" t="s">
        <v>2241</v>
      </c>
      <c r="G1025" s="33"/>
      <c r="H1025" s="33"/>
      <c r="I1025" s="165"/>
      <c r="J1025" s="33"/>
      <c r="K1025" s="33"/>
      <c r="L1025" s="34"/>
      <c r="M1025" s="166"/>
      <c r="N1025" s="167"/>
      <c r="O1025" s="59"/>
      <c r="P1025" s="59"/>
      <c r="Q1025" s="59"/>
      <c r="R1025" s="59"/>
      <c r="S1025" s="59"/>
      <c r="T1025" s="60"/>
      <c r="U1025" s="33"/>
      <c r="V1025" s="33"/>
      <c r="W1025" s="33"/>
      <c r="X1025" s="33"/>
      <c r="Y1025" s="33"/>
      <c r="Z1025" s="33"/>
      <c r="AA1025" s="33"/>
      <c r="AB1025" s="33"/>
      <c r="AC1025" s="33"/>
      <c r="AD1025" s="33"/>
      <c r="AE1025" s="33"/>
      <c r="AT1025" s="18" t="s">
        <v>207</v>
      </c>
      <c r="AU1025" s="18" t="s">
        <v>213</v>
      </c>
    </row>
    <row r="1026" spans="1:65" s="2" customFormat="1" ht="33" customHeight="1">
      <c r="A1026" s="33"/>
      <c r="B1026" s="149"/>
      <c r="C1026" s="150" t="s">
        <v>1389</v>
      </c>
      <c r="D1026" s="150" t="s">
        <v>202</v>
      </c>
      <c r="E1026" s="151" t="s">
        <v>498</v>
      </c>
      <c r="F1026" s="152" t="s">
        <v>499</v>
      </c>
      <c r="G1026" s="153" t="s">
        <v>332</v>
      </c>
      <c r="H1026" s="154">
        <v>1397.69</v>
      </c>
      <c r="I1026" s="155"/>
      <c r="J1026" s="156">
        <f>ROUND(I1026*H1026,2)</f>
        <v>0</v>
      </c>
      <c r="K1026" s="152" t="s">
        <v>333</v>
      </c>
      <c r="L1026" s="34"/>
      <c r="M1026" s="157" t="s">
        <v>1</v>
      </c>
      <c r="N1026" s="158" t="s">
        <v>46</v>
      </c>
      <c r="O1026" s="59"/>
      <c r="P1026" s="159">
        <f>O1026*H1026</f>
        <v>0</v>
      </c>
      <c r="Q1026" s="159">
        <v>1.2999999999999999E-4</v>
      </c>
      <c r="R1026" s="159">
        <f>Q1026*H1026</f>
        <v>0.18169969999999999</v>
      </c>
      <c r="S1026" s="159">
        <v>0</v>
      </c>
      <c r="T1026" s="160">
        <f>S1026*H1026</f>
        <v>0</v>
      </c>
      <c r="U1026" s="33"/>
      <c r="V1026" s="33"/>
      <c r="W1026" s="33"/>
      <c r="X1026" s="33"/>
      <c r="Y1026" s="33"/>
      <c r="Z1026" s="33"/>
      <c r="AA1026" s="33"/>
      <c r="AB1026" s="33"/>
      <c r="AC1026" s="33"/>
      <c r="AD1026" s="33"/>
      <c r="AE1026" s="33"/>
      <c r="AR1026" s="161" t="s">
        <v>198</v>
      </c>
      <c r="AT1026" s="161" t="s">
        <v>202</v>
      </c>
      <c r="AU1026" s="161" t="s">
        <v>213</v>
      </c>
      <c r="AY1026" s="18" t="s">
        <v>199</v>
      </c>
      <c r="BE1026" s="162">
        <f>IF(N1026="základní",J1026,0)</f>
        <v>0</v>
      </c>
      <c r="BF1026" s="162">
        <f>IF(N1026="snížená",J1026,0)</f>
        <v>0</v>
      </c>
      <c r="BG1026" s="162">
        <f>IF(N1026="zákl. přenesená",J1026,0)</f>
        <v>0</v>
      </c>
      <c r="BH1026" s="162">
        <f>IF(N1026="sníž. přenesená",J1026,0)</f>
        <v>0</v>
      </c>
      <c r="BI1026" s="162">
        <f>IF(N1026="nulová",J1026,0)</f>
        <v>0</v>
      </c>
      <c r="BJ1026" s="18" t="s">
        <v>88</v>
      </c>
      <c r="BK1026" s="162">
        <f>ROUND(I1026*H1026,2)</f>
        <v>0</v>
      </c>
      <c r="BL1026" s="18" t="s">
        <v>198</v>
      </c>
      <c r="BM1026" s="161" t="s">
        <v>2242</v>
      </c>
    </row>
    <row r="1027" spans="1:65" s="2" customFormat="1" ht="19.2">
      <c r="A1027" s="33"/>
      <c r="B1027" s="34"/>
      <c r="C1027" s="33"/>
      <c r="D1027" s="163" t="s">
        <v>207</v>
      </c>
      <c r="E1027" s="33"/>
      <c r="F1027" s="164" t="s">
        <v>501</v>
      </c>
      <c r="G1027" s="33"/>
      <c r="H1027" s="33"/>
      <c r="I1027" s="165"/>
      <c r="J1027" s="33"/>
      <c r="K1027" s="33"/>
      <c r="L1027" s="34"/>
      <c r="M1027" s="166"/>
      <c r="N1027" s="167"/>
      <c r="O1027" s="59"/>
      <c r="P1027" s="59"/>
      <c r="Q1027" s="59"/>
      <c r="R1027" s="59"/>
      <c r="S1027" s="59"/>
      <c r="T1027" s="60"/>
      <c r="U1027" s="33"/>
      <c r="V1027" s="33"/>
      <c r="W1027" s="33"/>
      <c r="X1027" s="33"/>
      <c r="Y1027" s="33"/>
      <c r="Z1027" s="33"/>
      <c r="AA1027" s="33"/>
      <c r="AB1027" s="33"/>
      <c r="AC1027" s="33"/>
      <c r="AD1027" s="33"/>
      <c r="AE1027" s="33"/>
      <c r="AT1027" s="18" t="s">
        <v>207</v>
      </c>
      <c r="AU1027" s="18" t="s">
        <v>213</v>
      </c>
    </row>
    <row r="1028" spans="1:65" s="12" customFormat="1" ht="20.85" customHeight="1">
      <c r="B1028" s="136"/>
      <c r="D1028" s="137" t="s">
        <v>80</v>
      </c>
      <c r="E1028" s="147" t="s">
        <v>516</v>
      </c>
      <c r="F1028" s="147" t="s">
        <v>517</v>
      </c>
      <c r="I1028" s="139"/>
      <c r="J1028" s="148">
        <f>BK1028</f>
        <v>0</v>
      </c>
      <c r="L1028" s="136"/>
      <c r="M1028" s="141"/>
      <c r="N1028" s="142"/>
      <c r="O1028" s="142"/>
      <c r="P1028" s="143">
        <f>SUM(P1029:P1092)</f>
        <v>0</v>
      </c>
      <c r="Q1028" s="142"/>
      <c r="R1028" s="143">
        <f>SUM(R1029:R1092)</f>
        <v>1.0999380000000001</v>
      </c>
      <c r="S1028" s="142"/>
      <c r="T1028" s="144">
        <f>SUM(T1029:T1092)</f>
        <v>1</v>
      </c>
      <c r="AR1028" s="137" t="s">
        <v>88</v>
      </c>
      <c r="AT1028" s="145" t="s">
        <v>80</v>
      </c>
      <c r="AU1028" s="145" t="s">
        <v>90</v>
      </c>
      <c r="AY1028" s="137" t="s">
        <v>199</v>
      </c>
      <c r="BK1028" s="146">
        <f>SUM(BK1029:BK1092)</f>
        <v>0</v>
      </c>
    </row>
    <row r="1029" spans="1:65" s="2" customFormat="1" ht="21.75" customHeight="1">
      <c r="A1029" s="33"/>
      <c r="B1029" s="149"/>
      <c r="C1029" s="150" t="s">
        <v>1397</v>
      </c>
      <c r="D1029" s="150" t="s">
        <v>202</v>
      </c>
      <c r="E1029" s="151" t="s">
        <v>2243</v>
      </c>
      <c r="F1029" s="152" t="s">
        <v>2244</v>
      </c>
      <c r="G1029" s="153" t="s">
        <v>529</v>
      </c>
      <c r="H1029" s="154">
        <v>1</v>
      </c>
      <c r="I1029" s="155"/>
      <c r="J1029" s="156">
        <f>ROUND(I1029*H1029,2)</f>
        <v>0</v>
      </c>
      <c r="K1029" s="152" t="s">
        <v>1</v>
      </c>
      <c r="L1029" s="34"/>
      <c r="M1029" s="157" t="s">
        <v>1</v>
      </c>
      <c r="N1029" s="158" t="s">
        <v>46</v>
      </c>
      <c r="O1029" s="59"/>
      <c r="P1029" s="159">
        <f>O1029*H1029</f>
        <v>0</v>
      </c>
      <c r="Q1029" s="159">
        <v>0</v>
      </c>
      <c r="R1029" s="159">
        <f>Q1029*H1029</f>
        <v>0</v>
      </c>
      <c r="S1029" s="159">
        <v>1</v>
      </c>
      <c r="T1029" s="160">
        <f>S1029*H1029</f>
        <v>1</v>
      </c>
      <c r="U1029" s="33"/>
      <c r="V1029" s="33"/>
      <c r="W1029" s="33"/>
      <c r="X1029" s="33"/>
      <c r="Y1029" s="33"/>
      <c r="Z1029" s="33"/>
      <c r="AA1029" s="33"/>
      <c r="AB1029" s="33"/>
      <c r="AC1029" s="33"/>
      <c r="AD1029" s="33"/>
      <c r="AE1029" s="33"/>
      <c r="AR1029" s="161" t="s">
        <v>198</v>
      </c>
      <c r="AT1029" s="161" t="s">
        <v>202</v>
      </c>
      <c r="AU1029" s="161" t="s">
        <v>213</v>
      </c>
      <c r="AY1029" s="18" t="s">
        <v>199</v>
      </c>
      <c r="BE1029" s="162">
        <f>IF(N1029="základní",J1029,0)</f>
        <v>0</v>
      </c>
      <c r="BF1029" s="162">
        <f>IF(N1029="snížená",J1029,0)</f>
        <v>0</v>
      </c>
      <c r="BG1029" s="162">
        <f>IF(N1029="zákl. přenesená",J1029,0)</f>
        <v>0</v>
      </c>
      <c r="BH1029" s="162">
        <f>IF(N1029="sníž. přenesená",J1029,0)</f>
        <v>0</v>
      </c>
      <c r="BI1029" s="162">
        <f>IF(N1029="nulová",J1029,0)</f>
        <v>0</v>
      </c>
      <c r="BJ1029" s="18" t="s">
        <v>88</v>
      </c>
      <c r="BK1029" s="162">
        <f>ROUND(I1029*H1029,2)</f>
        <v>0</v>
      </c>
      <c r="BL1029" s="18" t="s">
        <v>198</v>
      </c>
      <c r="BM1029" s="161" t="s">
        <v>2245</v>
      </c>
    </row>
    <row r="1030" spans="1:65" s="2" customFormat="1" ht="24.15" customHeight="1">
      <c r="A1030" s="33"/>
      <c r="B1030" s="149"/>
      <c r="C1030" s="150" t="s">
        <v>1402</v>
      </c>
      <c r="D1030" s="150" t="s">
        <v>202</v>
      </c>
      <c r="E1030" s="151" t="s">
        <v>2246</v>
      </c>
      <c r="F1030" s="152" t="s">
        <v>2247</v>
      </c>
      <c r="G1030" s="153" t="s">
        <v>529</v>
      </c>
      <c r="H1030" s="154">
        <v>14</v>
      </c>
      <c r="I1030" s="155"/>
      <c r="J1030" s="156">
        <f>ROUND(I1030*H1030,2)</f>
        <v>0</v>
      </c>
      <c r="K1030" s="152" t="s">
        <v>1</v>
      </c>
      <c r="L1030" s="34"/>
      <c r="M1030" s="157" t="s">
        <v>1</v>
      </c>
      <c r="N1030" s="158" t="s">
        <v>46</v>
      </c>
      <c r="O1030" s="59"/>
      <c r="P1030" s="159">
        <f>O1030*H1030</f>
        <v>0</v>
      </c>
      <c r="Q1030" s="159">
        <v>1.6E-2</v>
      </c>
      <c r="R1030" s="159">
        <f>Q1030*H1030</f>
        <v>0.224</v>
      </c>
      <c r="S1030" s="159">
        <v>0</v>
      </c>
      <c r="T1030" s="160">
        <f>S1030*H1030</f>
        <v>0</v>
      </c>
      <c r="U1030" s="33"/>
      <c r="V1030" s="33"/>
      <c r="W1030" s="33"/>
      <c r="X1030" s="33"/>
      <c r="Y1030" s="33"/>
      <c r="Z1030" s="33"/>
      <c r="AA1030" s="33"/>
      <c r="AB1030" s="33"/>
      <c r="AC1030" s="33"/>
      <c r="AD1030" s="33"/>
      <c r="AE1030" s="33"/>
      <c r="AR1030" s="161" t="s">
        <v>198</v>
      </c>
      <c r="AT1030" s="161" t="s">
        <v>202</v>
      </c>
      <c r="AU1030" s="161" t="s">
        <v>213</v>
      </c>
      <c r="AY1030" s="18" t="s">
        <v>199</v>
      </c>
      <c r="BE1030" s="162">
        <f>IF(N1030="základní",J1030,0)</f>
        <v>0</v>
      </c>
      <c r="BF1030" s="162">
        <f>IF(N1030="snížená",J1030,0)</f>
        <v>0</v>
      </c>
      <c r="BG1030" s="162">
        <f>IF(N1030="zákl. přenesená",J1030,0)</f>
        <v>0</v>
      </c>
      <c r="BH1030" s="162">
        <f>IF(N1030="sníž. přenesená",J1030,0)</f>
        <v>0</v>
      </c>
      <c r="BI1030" s="162">
        <f>IF(N1030="nulová",J1030,0)</f>
        <v>0</v>
      </c>
      <c r="BJ1030" s="18" t="s">
        <v>88</v>
      </c>
      <c r="BK1030" s="162">
        <f>ROUND(I1030*H1030,2)</f>
        <v>0</v>
      </c>
      <c r="BL1030" s="18" t="s">
        <v>198</v>
      </c>
      <c r="BM1030" s="161" t="s">
        <v>2248</v>
      </c>
    </row>
    <row r="1031" spans="1:65" s="2" customFormat="1" ht="19.2">
      <c r="A1031" s="33"/>
      <c r="B1031" s="34"/>
      <c r="C1031" s="33"/>
      <c r="D1031" s="163" t="s">
        <v>207</v>
      </c>
      <c r="E1031" s="33"/>
      <c r="F1031" s="164" t="s">
        <v>2247</v>
      </c>
      <c r="G1031" s="33"/>
      <c r="H1031" s="33"/>
      <c r="I1031" s="165"/>
      <c r="J1031" s="33"/>
      <c r="K1031" s="33"/>
      <c r="L1031" s="34"/>
      <c r="M1031" s="166"/>
      <c r="N1031" s="167"/>
      <c r="O1031" s="59"/>
      <c r="P1031" s="59"/>
      <c r="Q1031" s="59"/>
      <c r="R1031" s="59"/>
      <c r="S1031" s="59"/>
      <c r="T1031" s="60"/>
      <c r="U1031" s="33"/>
      <c r="V1031" s="33"/>
      <c r="W1031" s="33"/>
      <c r="X1031" s="33"/>
      <c r="Y1031" s="33"/>
      <c r="Z1031" s="33"/>
      <c r="AA1031" s="33"/>
      <c r="AB1031" s="33"/>
      <c r="AC1031" s="33"/>
      <c r="AD1031" s="33"/>
      <c r="AE1031" s="33"/>
      <c r="AT1031" s="18" t="s">
        <v>207</v>
      </c>
      <c r="AU1031" s="18" t="s">
        <v>213</v>
      </c>
    </row>
    <row r="1032" spans="1:65" s="2" customFormat="1" ht="24.15" customHeight="1">
      <c r="A1032" s="33"/>
      <c r="B1032" s="149"/>
      <c r="C1032" s="150" t="s">
        <v>1408</v>
      </c>
      <c r="D1032" s="150" t="s">
        <v>202</v>
      </c>
      <c r="E1032" s="151" t="s">
        <v>2249</v>
      </c>
      <c r="F1032" s="152" t="s">
        <v>2250</v>
      </c>
      <c r="G1032" s="153" t="s">
        <v>376</v>
      </c>
      <c r="H1032" s="154">
        <v>26.4</v>
      </c>
      <c r="I1032" s="155"/>
      <c r="J1032" s="156">
        <f>ROUND(I1032*H1032,2)</f>
        <v>0</v>
      </c>
      <c r="K1032" s="152" t="s">
        <v>1</v>
      </c>
      <c r="L1032" s="34"/>
      <c r="M1032" s="157" t="s">
        <v>1</v>
      </c>
      <c r="N1032" s="158" t="s">
        <v>46</v>
      </c>
      <c r="O1032" s="59"/>
      <c r="P1032" s="159">
        <f>O1032*H1032</f>
        <v>0</v>
      </c>
      <c r="Q1032" s="159">
        <v>7.0000000000000001E-3</v>
      </c>
      <c r="R1032" s="159">
        <f>Q1032*H1032</f>
        <v>0.18479999999999999</v>
      </c>
      <c r="S1032" s="159">
        <v>0</v>
      </c>
      <c r="T1032" s="160">
        <f>S1032*H1032</f>
        <v>0</v>
      </c>
      <c r="U1032" s="33"/>
      <c r="V1032" s="33"/>
      <c r="W1032" s="33"/>
      <c r="X1032" s="33"/>
      <c r="Y1032" s="33"/>
      <c r="Z1032" s="33"/>
      <c r="AA1032" s="33"/>
      <c r="AB1032" s="33"/>
      <c r="AC1032" s="33"/>
      <c r="AD1032" s="33"/>
      <c r="AE1032" s="33"/>
      <c r="AR1032" s="161" t="s">
        <v>198</v>
      </c>
      <c r="AT1032" s="161" t="s">
        <v>202</v>
      </c>
      <c r="AU1032" s="161" t="s">
        <v>213</v>
      </c>
      <c r="AY1032" s="18" t="s">
        <v>199</v>
      </c>
      <c r="BE1032" s="162">
        <f>IF(N1032="základní",J1032,0)</f>
        <v>0</v>
      </c>
      <c r="BF1032" s="162">
        <f>IF(N1032="snížená",J1032,0)</f>
        <v>0</v>
      </c>
      <c r="BG1032" s="162">
        <f>IF(N1032="zákl. přenesená",J1032,0)</f>
        <v>0</v>
      </c>
      <c r="BH1032" s="162">
        <f>IF(N1032="sníž. přenesená",J1032,0)</f>
        <v>0</v>
      </c>
      <c r="BI1032" s="162">
        <f>IF(N1032="nulová",J1032,0)</f>
        <v>0</v>
      </c>
      <c r="BJ1032" s="18" t="s">
        <v>88</v>
      </c>
      <c r="BK1032" s="162">
        <f>ROUND(I1032*H1032,2)</f>
        <v>0</v>
      </c>
      <c r="BL1032" s="18" t="s">
        <v>198</v>
      </c>
      <c r="BM1032" s="161" t="s">
        <v>2251</v>
      </c>
    </row>
    <row r="1033" spans="1:65" s="13" customFormat="1" ht="10.199999999999999">
      <c r="B1033" s="172"/>
      <c r="D1033" s="163" t="s">
        <v>336</v>
      </c>
      <c r="E1033" s="173" t="s">
        <v>1</v>
      </c>
      <c r="F1033" s="174" t="s">
        <v>1951</v>
      </c>
      <c r="H1033" s="173" t="s">
        <v>1</v>
      </c>
      <c r="I1033" s="175"/>
      <c r="L1033" s="172"/>
      <c r="M1033" s="176"/>
      <c r="N1033" s="177"/>
      <c r="O1033" s="177"/>
      <c r="P1033" s="177"/>
      <c r="Q1033" s="177"/>
      <c r="R1033" s="177"/>
      <c r="S1033" s="177"/>
      <c r="T1033" s="178"/>
      <c r="AT1033" s="173" t="s">
        <v>336</v>
      </c>
      <c r="AU1033" s="173" t="s">
        <v>213</v>
      </c>
      <c r="AV1033" s="13" t="s">
        <v>88</v>
      </c>
      <c r="AW1033" s="13" t="s">
        <v>36</v>
      </c>
      <c r="AX1033" s="13" t="s">
        <v>81</v>
      </c>
      <c r="AY1033" s="173" t="s">
        <v>199</v>
      </c>
    </row>
    <row r="1034" spans="1:65" s="14" customFormat="1" ht="10.199999999999999">
      <c r="B1034" s="179"/>
      <c r="D1034" s="163" t="s">
        <v>336</v>
      </c>
      <c r="E1034" s="180" t="s">
        <v>1</v>
      </c>
      <c r="F1034" s="181" t="s">
        <v>2252</v>
      </c>
      <c r="H1034" s="182">
        <v>4.2</v>
      </c>
      <c r="I1034" s="183"/>
      <c r="L1034" s="179"/>
      <c r="M1034" s="184"/>
      <c r="N1034" s="185"/>
      <c r="O1034" s="185"/>
      <c r="P1034" s="185"/>
      <c r="Q1034" s="185"/>
      <c r="R1034" s="185"/>
      <c r="S1034" s="185"/>
      <c r="T1034" s="186"/>
      <c r="AT1034" s="180" t="s">
        <v>336</v>
      </c>
      <c r="AU1034" s="180" t="s">
        <v>213</v>
      </c>
      <c r="AV1034" s="14" t="s">
        <v>90</v>
      </c>
      <c r="AW1034" s="14" t="s">
        <v>36</v>
      </c>
      <c r="AX1034" s="14" t="s">
        <v>81</v>
      </c>
      <c r="AY1034" s="180" t="s">
        <v>199</v>
      </c>
    </row>
    <row r="1035" spans="1:65" s="13" customFormat="1" ht="10.199999999999999">
      <c r="B1035" s="172"/>
      <c r="D1035" s="163" t="s">
        <v>336</v>
      </c>
      <c r="E1035" s="173" t="s">
        <v>1</v>
      </c>
      <c r="F1035" s="174" t="s">
        <v>1949</v>
      </c>
      <c r="H1035" s="173" t="s">
        <v>1</v>
      </c>
      <c r="I1035" s="175"/>
      <c r="L1035" s="172"/>
      <c r="M1035" s="176"/>
      <c r="N1035" s="177"/>
      <c r="O1035" s="177"/>
      <c r="P1035" s="177"/>
      <c r="Q1035" s="177"/>
      <c r="R1035" s="177"/>
      <c r="S1035" s="177"/>
      <c r="T1035" s="178"/>
      <c r="AT1035" s="173" t="s">
        <v>336</v>
      </c>
      <c r="AU1035" s="173" t="s">
        <v>213</v>
      </c>
      <c r="AV1035" s="13" t="s">
        <v>88</v>
      </c>
      <c r="AW1035" s="13" t="s">
        <v>36</v>
      </c>
      <c r="AX1035" s="13" t="s">
        <v>81</v>
      </c>
      <c r="AY1035" s="173" t="s">
        <v>199</v>
      </c>
    </row>
    <row r="1036" spans="1:65" s="14" customFormat="1" ht="10.199999999999999">
      <c r="B1036" s="179"/>
      <c r="D1036" s="163" t="s">
        <v>336</v>
      </c>
      <c r="E1036" s="180" t="s">
        <v>1</v>
      </c>
      <c r="F1036" s="181" t="s">
        <v>2253</v>
      </c>
      <c r="H1036" s="182">
        <v>18.25</v>
      </c>
      <c r="I1036" s="183"/>
      <c r="L1036" s="179"/>
      <c r="M1036" s="184"/>
      <c r="N1036" s="185"/>
      <c r="O1036" s="185"/>
      <c r="P1036" s="185"/>
      <c r="Q1036" s="185"/>
      <c r="R1036" s="185"/>
      <c r="S1036" s="185"/>
      <c r="T1036" s="186"/>
      <c r="AT1036" s="180" t="s">
        <v>336</v>
      </c>
      <c r="AU1036" s="180" t="s">
        <v>213</v>
      </c>
      <c r="AV1036" s="14" t="s">
        <v>90</v>
      </c>
      <c r="AW1036" s="14" t="s">
        <v>36</v>
      </c>
      <c r="AX1036" s="14" t="s">
        <v>81</v>
      </c>
      <c r="AY1036" s="180" t="s">
        <v>199</v>
      </c>
    </row>
    <row r="1037" spans="1:65" s="13" customFormat="1" ht="10.199999999999999">
      <c r="B1037" s="172"/>
      <c r="D1037" s="163" t="s">
        <v>336</v>
      </c>
      <c r="E1037" s="173" t="s">
        <v>1</v>
      </c>
      <c r="F1037" s="174" t="s">
        <v>1953</v>
      </c>
      <c r="H1037" s="173" t="s">
        <v>1</v>
      </c>
      <c r="I1037" s="175"/>
      <c r="L1037" s="172"/>
      <c r="M1037" s="176"/>
      <c r="N1037" s="177"/>
      <c r="O1037" s="177"/>
      <c r="P1037" s="177"/>
      <c r="Q1037" s="177"/>
      <c r="R1037" s="177"/>
      <c r="S1037" s="177"/>
      <c r="T1037" s="178"/>
      <c r="AT1037" s="173" t="s">
        <v>336</v>
      </c>
      <c r="AU1037" s="173" t="s">
        <v>213</v>
      </c>
      <c r="AV1037" s="13" t="s">
        <v>88</v>
      </c>
      <c r="AW1037" s="13" t="s">
        <v>36</v>
      </c>
      <c r="AX1037" s="13" t="s">
        <v>81</v>
      </c>
      <c r="AY1037" s="173" t="s">
        <v>199</v>
      </c>
    </row>
    <row r="1038" spans="1:65" s="14" customFormat="1" ht="10.199999999999999">
      <c r="B1038" s="179"/>
      <c r="D1038" s="163" t="s">
        <v>336</v>
      </c>
      <c r="E1038" s="180" t="s">
        <v>1</v>
      </c>
      <c r="F1038" s="181" t="s">
        <v>2254</v>
      </c>
      <c r="H1038" s="182">
        <v>3.95</v>
      </c>
      <c r="I1038" s="183"/>
      <c r="L1038" s="179"/>
      <c r="M1038" s="184"/>
      <c r="N1038" s="185"/>
      <c r="O1038" s="185"/>
      <c r="P1038" s="185"/>
      <c r="Q1038" s="185"/>
      <c r="R1038" s="185"/>
      <c r="S1038" s="185"/>
      <c r="T1038" s="186"/>
      <c r="AT1038" s="180" t="s">
        <v>336</v>
      </c>
      <c r="AU1038" s="180" t="s">
        <v>213</v>
      </c>
      <c r="AV1038" s="14" t="s">
        <v>90</v>
      </c>
      <c r="AW1038" s="14" t="s">
        <v>36</v>
      </c>
      <c r="AX1038" s="14" t="s">
        <v>81</v>
      </c>
      <c r="AY1038" s="180" t="s">
        <v>199</v>
      </c>
    </row>
    <row r="1039" spans="1:65" s="15" customFormat="1" ht="10.199999999999999">
      <c r="B1039" s="187"/>
      <c r="D1039" s="163" t="s">
        <v>336</v>
      </c>
      <c r="E1039" s="188" t="s">
        <v>1</v>
      </c>
      <c r="F1039" s="189" t="s">
        <v>339</v>
      </c>
      <c r="H1039" s="190">
        <v>26.4</v>
      </c>
      <c r="I1039" s="191"/>
      <c r="L1039" s="187"/>
      <c r="M1039" s="192"/>
      <c r="N1039" s="193"/>
      <c r="O1039" s="193"/>
      <c r="P1039" s="193"/>
      <c r="Q1039" s="193"/>
      <c r="R1039" s="193"/>
      <c r="S1039" s="193"/>
      <c r="T1039" s="194"/>
      <c r="AT1039" s="188" t="s">
        <v>336</v>
      </c>
      <c r="AU1039" s="188" t="s">
        <v>213</v>
      </c>
      <c r="AV1039" s="15" t="s">
        <v>198</v>
      </c>
      <c r="AW1039" s="15" t="s">
        <v>36</v>
      </c>
      <c r="AX1039" s="15" t="s">
        <v>88</v>
      </c>
      <c r="AY1039" s="188" t="s">
        <v>199</v>
      </c>
    </row>
    <row r="1040" spans="1:65" s="2" customFormat="1" ht="24.15" customHeight="1">
      <c r="A1040" s="33"/>
      <c r="B1040" s="149"/>
      <c r="C1040" s="150" t="s">
        <v>1418</v>
      </c>
      <c r="D1040" s="150" t="s">
        <v>202</v>
      </c>
      <c r="E1040" s="151" t="s">
        <v>2255</v>
      </c>
      <c r="F1040" s="152" t="s">
        <v>2256</v>
      </c>
      <c r="G1040" s="153" t="s">
        <v>376</v>
      </c>
      <c r="H1040" s="154">
        <v>32.700000000000003</v>
      </c>
      <c r="I1040" s="155"/>
      <c r="J1040" s="156">
        <f>ROUND(I1040*H1040,2)</f>
        <v>0</v>
      </c>
      <c r="K1040" s="152" t="s">
        <v>1</v>
      </c>
      <c r="L1040" s="34"/>
      <c r="M1040" s="157" t="s">
        <v>1</v>
      </c>
      <c r="N1040" s="158" t="s">
        <v>46</v>
      </c>
      <c r="O1040" s="59"/>
      <c r="P1040" s="159">
        <f>O1040*H1040</f>
        <v>0</v>
      </c>
      <c r="Q1040" s="159">
        <v>1.0999999999999999E-2</v>
      </c>
      <c r="R1040" s="159">
        <f>Q1040*H1040</f>
        <v>0.35970000000000002</v>
      </c>
      <c r="S1040" s="159">
        <v>0</v>
      </c>
      <c r="T1040" s="160">
        <f>S1040*H1040</f>
        <v>0</v>
      </c>
      <c r="U1040" s="33"/>
      <c r="V1040" s="33"/>
      <c r="W1040" s="33"/>
      <c r="X1040" s="33"/>
      <c r="Y1040" s="33"/>
      <c r="Z1040" s="33"/>
      <c r="AA1040" s="33"/>
      <c r="AB1040" s="33"/>
      <c r="AC1040" s="33"/>
      <c r="AD1040" s="33"/>
      <c r="AE1040" s="33"/>
      <c r="AR1040" s="161" t="s">
        <v>198</v>
      </c>
      <c r="AT1040" s="161" t="s">
        <v>202</v>
      </c>
      <c r="AU1040" s="161" t="s">
        <v>213</v>
      </c>
      <c r="AY1040" s="18" t="s">
        <v>199</v>
      </c>
      <c r="BE1040" s="162">
        <f>IF(N1040="základní",J1040,0)</f>
        <v>0</v>
      </c>
      <c r="BF1040" s="162">
        <f>IF(N1040="snížená",J1040,0)</f>
        <v>0</v>
      </c>
      <c r="BG1040" s="162">
        <f>IF(N1040="zákl. přenesená",J1040,0)</f>
        <v>0</v>
      </c>
      <c r="BH1040" s="162">
        <f>IF(N1040="sníž. přenesená",J1040,0)</f>
        <v>0</v>
      </c>
      <c r="BI1040" s="162">
        <f>IF(N1040="nulová",J1040,0)</f>
        <v>0</v>
      </c>
      <c r="BJ1040" s="18" t="s">
        <v>88</v>
      </c>
      <c r="BK1040" s="162">
        <f>ROUND(I1040*H1040,2)</f>
        <v>0</v>
      </c>
      <c r="BL1040" s="18" t="s">
        <v>198</v>
      </c>
      <c r="BM1040" s="161" t="s">
        <v>2257</v>
      </c>
    </row>
    <row r="1041" spans="1:65" s="2" customFormat="1" ht="19.2">
      <c r="A1041" s="33"/>
      <c r="B1041" s="34"/>
      <c r="C1041" s="33"/>
      <c r="D1041" s="163" t="s">
        <v>207</v>
      </c>
      <c r="E1041" s="33"/>
      <c r="F1041" s="164" t="s">
        <v>2258</v>
      </c>
      <c r="G1041" s="33"/>
      <c r="H1041" s="33"/>
      <c r="I1041" s="165"/>
      <c r="J1041" s="33"/>
      <c r="K1041" s="33"/>
      <c r="L1041" s="34"/>
      <c r="M1041" s="166"/>
      <c r="N1041" s="167"/>
      <c r="O1041" s="59"/>
      <c r="P1041" s="59"/>
      <c r="Q1041" s="59"/>
      <c r="R1041" s="59"/>
      <c r="S1041" s="59"/>
      <c r="T1041" s="60"/>
      <c r="U1041" s="33"/>
      <c r="V1041" s="33"/>
      <c r="W1041" s="33"/>
      <c r="X1041" s="33"/>
      <c r="Y1041" s="33"/>
      <c r="Z1041" s="33"/>
      <c r="AA1041" s="33"/>
      <c r="AB1041" s="33"/>
      <c r="AC1041" s="33"/>
      <c r="AD1041" s="33"/>
      <c r="AE1041" s="33"/>
      <c r="AT1041" s="18" t="s">
        <v>207</v>
      </c>
      <c r="AU1041" s="18" t="s">
        <v>213</v>
      </c>
    </row>
    <row r="1042" spans="1:65" s="13" customFormat="1" ht="10.199999999999999">
      <c r="B1042" s="172"/>
      <c r="D1042" s="163" t="s">
        <v>336</v>
      </c>
      <c r="E1042" s="173" t="s">
        <v>1</v>
      </c>
      <c r="F1042" s="174" t="s">
        <v>2259</v>
      </c>
      <c r="H1042" s="173" t="s">
        <v>1</v>
      </c>
      <c r="I1042" s="175"/>
      <c r="L1042" s="172"/>
      <c r="M1042" s="176"/>
      <c r="N1042" s="177"/>
      <c r="O1042" s="177"/>
      <c r="P1042" s="177"/>
      <c r="Q1042" s="177"/>
      <c r="R1042" s="177"/>
      <c r="S1042" s="177"/>
      <c r="T1042" s="178"/>
      <c r="AT1042" s="173" t="s">
        <v>336</v>
      </c>
      <c r="AU1042" s="173" t="s">
        <v>213</v>
      </c>
      <c r="AV1042" s="13" t="s">
        <v>88</v>
      </c>
      <c r="AW1042" s="13" t="s">
        <v>36</v>
      </c>
      <c r="AX1042" s="13" t="s">
        <v>81</v>
      </c>
      <c r="AY1042" s="173" t="s">
        <v>199</v>
      </c>
    </row>
    <row r="1043" spans="1:65" s="14" customFormat="1" ht="10.199999999999999">
      <c r="B1043" s="179"/>
      <c r="D1043" s="163" t="s">
        <v>336</v>
      </c>
      <c r="E1043" s="180" t="s">
        <v>1</v>
      </c>
      <c r="F1043" s="181" t="s">
        <v>855</v>
      </c>
      <c r="H1043" s="182">
        <v>32.700000000000003</v>
      </c>
      <c r="I1043" s="183"/>
      <c r="L1043" s="179"/>
      <c r="M1043" s="184"/>
      <c r="N1043" s="185"/>
      <c r="O1043" s="185"/>
      <c r="P1043" s="185"/>
      <c r="Q1043" s="185"/>
      <c r="R1043" s="185"/>
      <c r="S1043" s="185"/>
      <c r="T1043" s="186"/>
      <c r="AT1043" s="180" t="s">
        <v>336</v>
      </c>
      <c r="AU1043" s="180" t="s">
        <v>213</v>
      </c>
      <c r="AV1043" s="14" t="s">
        <v>90</v>
      </c>
      <c r="AW1043" s="14" t="s">
        <v>36</v>
      </c>
      <c r="AX1043" s="14" t="s">
        <v>81</v>
      </c>
      <c r="AY1043" s="180" t="s">
        <v>199</v>
      </c>
    </row>
    <row r="1044" spans="1:65" s="15" customFormat="1" ht="10.199999999999999">
      <c r="B1044" s="187"/>
      <c r="D1044" s="163" t="s">
        <v>336</v>
      </c>
      <c r="E1044" s="188" t="s">
        <v>1</v>
      </c>
      <c r="F1044" s="189" t="s">
        <v>339</v>
      </c>
      <c r="H1044" s="190">
        <v>32.700000000000003</v>
      </c>
      <c r="I1044" s="191"/>
      <c r="L1044" s="187"/>
      <c r="M1044" s="192"/>
      <c r="N1044" s="193"/>
      <c r="O1044" s="193"/>
      <c r="P1044" s="193"/>
      <c r="Q1044" s="193"/>
      <c r="R1044" s="193"/>
      <c r="S1044" s="193"/>
      <c r="T1044" s="194"/>
      <c r="AT1044" s="188" t="s">
        <v>336</v>
      </c>
      <c r="AU1044" s="188" t="s">
        <v>213</v>
      </c>
      <c r="AV1044" s="15" t="s">
        <v>198</v>
      </c>
      <c r="AW1044" s="15" t="s">
        <v>36</v>
      </c>
      <c r="AX1044" s="15" t="s">
        <v>88</v>
      </c>
      <c r="AY1044" s="188" t="s">
        <v>199</v>
      </c>
    </row>
    <row r="1045" spans="1:65" s="2" customFormat="1" ht="24.15" customHeight="1">
      <c r="A1045" s="33"/>
      <c r="B1045" s="149"/>
      <c r="C1045" s="150" t="s">
        <v>1423</v>
      </c>
      <c r="D1045" s="150" t="s">
        <v>202</v>
      </c>
      <c r="E1045" s="151" t="s">
        <v>2260</v>
      </c>
      <c r="F1045" s="152" t="s">
        <v>2261</v>
      </c>
      <c r="G1045" s="153" t="s">
        <v>529</v>
      </c>
      <c r="H1045" s="154">
        <v>14</v>
      </c>
      <c r="I1045" s="155"/>
      <c r="J1045" s="156">
        <f>ROUND(I1045*H1045,2)</f>
        <v>0</v>
      </c>
      <c r="K1045" s="152" t="s">
        <v>1</v>
      </c>
      <c r="L1045" s="34"/>
      <c r="M1045" s="157" t="s">
        <v>1</v>
      </c>
      <c r="N1045" s="158" t="s">
        <v>46</v>
      </c>
      <c r="O1045" s="59"/>
      <c r="P1045" s="159">
        <f>O1045*H1045</f>
        <v>0</v>
      </c>
      <c r="Q1045" s="159">
        <v>0</v>
      </c>
      <c r="R1045" s="159">
        <f>Q1045*H1045</f>
        <v>0</v>
      </c>
      <c r="S1045" s="159">
        <v>0</v>
      </c>
      <c r="T1045" s="160">
        <f>S1045*H1045</f>
        <v>0</v>
      </c>
      <c r="U1045" s="33"/>
      <c r="V1045" s="33"/>
      <c r="W1045" s="33"/>
      <c r="X1045" s="33"/>
      <c r="Y1045" s="33"/>
      <c r="Z1045" s="33"/>
      <c r="AA1045" s="33"/>
      <c r="AB1045" s="33"/>
      <c r="AC1045" s="33"/>
      <c r="AD1045" s="33"/>
      <c r="AE1045" s="33"/>
      <c r="AR1045" s="161" t="s">
        <v>198</v>
      </c>
      <c r="AT1045" s="161" t="s">
        <v>202</v>
      </c>
      <c r="AU1045" s="161" t="s">
        <v>213</v>
      </c>
      <c r="AY1045" s="18" t="s">
        <v>199</v>
      </c>
      <c r="BE1045" s="162">
        <f>IF(N1045="základní",J1045,0)</f>
        <v>0</v>
      </c>
      <c r="BF1045" s="162">
        <f>IF(N1045="snížená",J1045,0)</f>
        <v>0</v>
      </c>
      <c r="BG1045" s="162">
        <f>IF(N1045="zákl. přenesená",J1045,0)</f>
        <v>0</v>
      </c>
      <c r="BH1045" s="162">
        <f>IF(N1045="sníž. přenesená",J1045,0)</f>
        <v>0</v>
      </c>
      <c r="BI1045" s="162">
        <f>IF(N1045="nulová",J1045,0)</f>
        <v>0</v>
      </c>
      <c r="BJ1045" s="18" t="s">
        <v>88</v>
      </c>
      <c r="BK1045" s="162">
        <f>ROUND(I1045*H1045,2)</f>
        <v>0</v>
      </c>
      <c r="BL1045" s="18" t="s">
        <v>198</v>
      </c>
      <c r="BM1045" s="161" t="s">
        <v>2262</v>
      </c>
    </row>
    <row r="1046" spans="1:65" s="2" customFormat="1" ht="19.2">
      <c r="A1046" s="33"/>
      <c r="B1046" s="34"/>
      <c r="C1046" s="33"/>
      <c r="D1046" s="163" t="s">
        <v>207</v>
      </c>
      <c r="E1046" s="33"/>
      <c r="F1046" s="164" t="s">
        <v>2261</v>
      </c>
      <c r="G1046" s="33"/>
      <c r="H1046" s="33"/>
      <c r="I1046" s="165"/>
      <c r="J1046" s="33"/>
      <c r="K1046" s="33"/>
      <c r="L1046" s="34"/>
      <c r="M1046" s="166"/>
      <c r="N1046" s="167"/>
      <c r="O1046" s="59"/>
      <c r="P1046" s="59"/>
      <c r="Q1046" s="59"/>
      <c r="R1046" s="59"/>
      <c r="S1046" s="59"/>
      <c r="T1046" s="60"/>
      <c r="U1046" s="33"/>
      <c r="V1046" s="33"/>
      <c r="W1046" s="33"/>
      <c r="X1046" s="33"/>
      <c r="Y1046" s="33"/>
      <c r="Z1046" s="33"/>
      <c r="AA1046" s="33"/>
      <c r="AB1046" s="33"/>
      <c r="AC1046" s="33"/>
      <c r="AD1046" s="33"/>
      <c r="AE1046" s="33"/>
      <c r="AT1046" s="18" t="s">
        <v>207</v>
      </c>
      <c r="AU1046" s="18" t="s">
        <v>213</v>
      </c>
    </row>
    <row r="1047" spans="1:65" s="2" customFormat="1" ht="16.5" customHeight="1">
      <c r="A1047" s="33"/>
      <c r="B1047" s="149"/>
      <c r="C1047" s="150" t="s">
        <v>1429</v>
      </c>
      <c r="D1047" s="150" t="s">
        <v>202</v>
      </c>
      <c r="E1047" s="151" t="s">
        <v>2263</v>
      </c>
      <c r="F1047" s="152" t="s">
        <v>2264</v>
      </c>
      <c r="G1047" s="153" t="s">
        <v>529</v>
      </c>
      <c r="H1047" s="154">
        <v>1</v>
      </c>
      <c r="I1047" s="155"/>
      <c r="J1047" s="156">
        <f>ROUND(I1047*H1047,2)</f>
        <v>0</v>
      </c>
      <c r="K1047" s="152" t="s">
        <v>1</v>
      </c>
      <c r="L1047" s="34"/>
      <c r="M1047" s="157" t="s">
        <v>1</v>
      </c>
      <c r="N1047" s="158" t="s">
        <v>46</v>
      </c>
      <c r="O1047" s="59"/>
      <c r="P1047" s="159">
        <f>O1047*H1047</f>
        <v>0</v>
      </c>
      <c r="Q1047" s="159">
        <v>0</v>
      </c>
      <c r="R1047" s="159">
        <f>Q1047*H1047</f>
        <v>0</v>
      </c>
      <c r="S1047" s="159">
        <v>0</v>
      </c>
      <c r="T1047" s="160">
        <f>S1047*H1047</f>
        <v>0</v>
      </c>
      <c r="U1047" s="33"/>
      <c r="V1047" s="33"/>
      <c r="W1047" s="33"/>
      <c r="X1047" s="33"/>
      <c r="Y1047" s="33"/>
      <c r="Z1047" s="33"/>
      <c r="AA1047" s="33"/>
      <c r="AB1047" s="33"/>
      <c r="AC1047" s="33"/>
      <c r="AD1047" s="33"/>
      <c r="AE1047" s="33"/>
      <c r="AR1047" s="161" t="s">
        <v>198</v>
      </c>
      <c r="AT1047" s="161" t="s">
        <v>202</v>
      </c>
      <c r="AU1047" s="161" t="s">
        <v>213</v>
      </c>
      <c r="AY1047" s="18" t="s">
        <v>199</v>
      </c>
      <c r="BE1047" s="162">
        <f>IF(N1047="základní",J1047,0)</f>
        <v>0</v>
      </c>
      <c r="BF1047" s="162">
        <f>IF(N1047="snížená",J1047,0)</f>
        <v>0</v>
      </c>
      <c r="BG1047" s="162">
        <f>IF(N1047="zákl. přenesená",J1047,0)</f>
        <v>0</v>
      </c>
      <c r="BH1047" s="162">
        <f>IF(N1047="sníž. přenesená",J1047,0)</f>
        <v>0</v>
      </c>
      <c r="BI1047" s="162">
        <f>IF(N1047="nulová",J1047,0)</f>
        <v>0</v>
      </c>
      <c r="BJ1047" s="18" t="s">
        <v>88</v>
      </c>
      <c r="BK1047" s="162">
        <f>ROUND(I1047*H1047,2)</f>
        <v>0</v>
      </c>
      <c r="BL1047" s="18" t="s">
        <v>198</v>
      </c>
      <c r="BM1047" s="161" t="s">
        <v>2265</v>
      </c>
    </row>
    <row r="1048" spans="1:65" s="2" customFormat="1" ht="16.5" customHeight="1">
      <c r="A1048" s="33"/>
      <c r="B1048" s="149"/>
      <c r="C1048" s="150" t="s">
        <v>1435</v>
      </c>
      <c r="D1048" s="150" t="s">
        <v>202</v>
      </c>
      <c r="E1048" s="151" t="s">
        <v>2266</v>
      </c>
      <c r="F1048" s="152" t="s">
        <v>2267</v>
      </c>
      <c r="G1048" s="153" t="s">
        <v>529</v>
      </c>
      <c r="H1048" s="154">
        <v>1</v>
      </c>
      <c r="I1048" s="155"/>
      <c r="J1048" s="156">
        <f>ROUND(I1048*H1048,2)</f>
        <v>0</v>
      </c>
      <c r="K1048" s="152" t="s">
        <v>1</v>
      </c>
      <c r="L1048" s="34"/>
      <c r="M1048" s="157" t="s">
        <v>1</v>
      </c>
      <c r="N1048" s="158" t="s">
        <v>46</v>
      </c>
      <c r="O1048" s="59"/>
      <c r="P1048" s="159">
        <f>O1048*H1048</f>
        <v>0</v>
      </c>
      <c r="Q1048" s="159">
        <v>0</v>
      </c>
      <c r="R1048" s="159">
        <f>Q1048*H1048</f>
        <v>0</v>
      </c>
      <c r="S1048" s="159">
        <v>0</v>
      </c>
      <c r="T1048" s="160">
        <f>S1048*H1048</f>
        <v>0</v>
      </c>
      <c r="U1048" s="33"/>
      <c r="V1048" s="33"/>
      <c r="W1048" s="33"/>
      <c r="X1048" s="33"/>
      <c r="Y1048" s="33"/>
      <c r="Z1048" s="33"/>
      <c r="AA1048" s="33"/>
      <c r="AB1048" s="33"/>
      <c r="AC1048" s="33"/>
      <c r="AD1048" s="33"/>
      <c r="AE1048" s="33"/>
      <c r="AR1048" s="161" t="s">
        <v>198</v>
      </c>
      <c r="AT1048" s="161" t="s">
        <v>202</v>
      </c>
      <c r="AU1048" s="161" t="s">
        <v>213</v>
      </c>
      <c r="AY1048" s="18" t="s">
        <v>199</v>
      </c>
      <c r="BE1048" s="162">
        <f>IF(N1048="základní",J1048,0)</f>
        <v>0</v>
      </c>
      <c r="BF1048" s="162">
        <f>IF(N1048="snížená",J1048,0)</f>
        <v>0</v>
      </c>
      <c r="BG1048" s="162">
        <f>IF(N1048="zákl. přenesená",J1048,0)</f>
        <v>0</v>
      </c>
      <c r="BH1048" s="162">
        <f>IF(N1048="sníž. přenesená",J1048,0)</f>
        <v>0</v>
      </c>
      <c r="BI1048" s="162">
        <f>IF(N1048="nulová",J1048,0)</f>
        <v>0</v>
      </c>
      <c r="BJ1048" s="18" t="s">
        <v>88</v>
      </c>
      <c r="BK1048" s="162">
        <f>ROUND(I1048*H1048,2)</f>
        <v>0</v>
      </c>
      <c r="BL1048" s="18" t="s">
        <v>198</v>
      </c>
      <c r="BM1048" s="161" t="s">
        <v>2268</v>
      </c>
    </row>
    <row r="1049" spans="1:65" s="2" customFormat="1" ht="24.15" customHeight="1">
      <c r="A1049" s="33"/>
      <c r="B1049" s="149"/>
      <c r="C1049" s="150" t="s">
        <v>1444</v>
      </c>
      <c r="D1049" s="150" t="s">
        <v>202</v>
      </c>
      <c r="E1049" s="151" t="s">
        <v>2269</v>
      </c>
      <c r="F1049" s="152" t="s">
        <v>2270</v>
      </c>
      <c r="G1049" s="153" t="s">
        <v>332</v>
      </c>
      <c r="H1049" s="154">
        <v>85.8</v>
      </c>
      <c r="I1049" s="155"/>
      <c r="J1049" s="156">
        <f>ROUND(I1049*H1049,2)</f>
        <v>0</v>
      </c>
      <c r="K1049" s="152" t="s">
        <v>333</v>
      </c>
      <c r="L1049" s="34"/>
      <c r="M1049" s="157" t="s">
        <v>1</v>
      </c>
      <c r="N1049" s="158" t="s">
        <v>46</v>
      </c>
      <c r="O1049" s="59"/>
      <c r="P1049" s="159">
        <f>O1049*H1049</f>
        <v>0</v>
      </c>
      <c r="Q1049" s="159">
        <v>4.0000000000000003E-5</v>
      </c>
      <c r="R1049" s="159">
        <f>Q1049*H1049</f>
        <v>3.4320000000000002E-3</v>
      </c>
      <c r="S1049" s="159">
        <v>0</v>
      </c>
      <c r="T1049" s="160">
        <f>S1049*H1049</f>
        <v>0</v>
      </c>
      <c r="U1049" s="33"/>
      <c r="V1049" s="33"/>
      <c r="W1049" s="33"/>
      <c r="X1049" s="33"/>
      <c r="Y1049" s="33"/>
      <c r="Z1049" s="33"/>
      <c r="AA1049" s="33"/>
      <c r="AB1049" s="33"/>
      <c r="AC1049" s="33"/>
      <c r="AD1049" s="33"/>
      <c r="AE1049" s="33"/>
      <c r="AR1049" s="161" t="s">
        <v>198</v>
      </c>
      <c r="AT1049" s="161" t="s">
        <v>202</v>
      </c>
      <c r="AU1049" s="161" t="s">
        <v>213</v>
      </c>
      <c r="AY1049" s="18" t="s">
        <v>199</v>
      </c>
      <c r="BE1049" s="162">
        <f>IF(N1049="základní",J1049,0)</f>
        <v>0</v>
      </c>
      <c r="BF1049" s="162">
        <f>IF(N1049="snížená",J1049,0)</f>
        <v>0</v>
      </c>
      <c r="BG1049" s="162">
        <f>IF(N1049="zákl. přenesená",J1049,0)</f>
        <v>0</v>
      </c>
      <c r="BH1049" s="162">
        <f>IF(N1049="sníž. přenesená",J1049,0)</f>
        <v>0</v>
      </c>
      <c r="BI1049" s="162">
        <f>IF(N1049="nulová",J1049,0)</f>
        <v>0</v>
      </c>
      <c r="BJ1049" s="18" t="s">
        <v>88</v>
      </c>
      <c r="BK1049" s="162">
        <f>ROUND(I1049*H1049,2)</f>
        <v>0</v>
      </c>
      <c r="BL1049" s="18" t="s">
        <v>198</v>
      </c>
      <c r="BM1049" s="161" t="s">
        <v>2271</v>
      </c>
    </row>
    <row r="1050" spans="1:65" s="2" customFormat="1" ht="19.2">
      <c r="A1050" s="33"/>
      <c r="B1050" s="34"/>
      <c r="C1050" s="33"/>
      <c r="D1050" s="163" t="s">
        <v>207</v>
      </c>
      <c r="E1050" s="33"/>
      <c r="F1050" s="164" t="s">
        <v>2272</v>
      </c>
      <c r="G1050" s="33"/>
      <c r="H1050" s="33"/>
      <c r="I1050" s="165"/>
      <c r="J1050" s="33"/>
      <c r="K1050" s="33"/>
      <c r="L1050" s="34"/>
      <c r="M1050" s="166"/>
      <c r="N1050" s="167"/>
      <c r="O1050" s="59"/>
      <c r="P1050" s="59"/>
      <c r="Q1050" s="59"/>
      <c r="R1050" s="59"/>
      <c r="S1050" s="59"/>
      <c r="T1050" s="60"/>
      <c r="U1050" s="33"/>
      <c r="V1050" s="33"/>
      <c r="W1050" s="33"/>
      <c r="X1050" s="33"/>
      <c r="Y1050" s="33"/>
      <c r="Z1050" s="33"/>
      <c r="AA1050" s="33"/>
      <c r="AB1050" s="33"/>
      <c r="AC1050" s="33"/>
      <c r="AD1050" s="33"/>
      <c r="AE1050" s="33"/>
      <c r="AT1050" s="18" t="s">
        <v>207</v>
      </c>
      <c r="AU1050" s="18" t="s">
        <v>213</v>
      </c>
    </row>
    <row r="1051" spans="1:65" s="13" customFormat="1" ht="10.199999999999999">
      <c r="B1051" s="172"/>
      <c r="D1051" s="163" t="s">
        <v>336</v>
      </c>
      <c r="E1051" s="173" t="s">
        <v>1</v>
      </c>
      <c r="F1051" s="174" t="s">
        <v>669</v>
      </c>
      <c r="H1051" s="173" t="s">
        <v>1</v>
      </c>
      <c r="I1051" s="175"/>
      <c r="L1051" s="172"/>
      <c r="M1051" s="176"/>
      <c r="N1051" s="177"/>
      <c r="O1051" s="177"/>
      <c r="P1051" s="177"/>
      <c r="Q1051" s="177"/>
      <c r="R1051" s="177"/>
      <c r="S1051" s="177"/>
      <c r="T1051" s="178"/>
      <c r="AT1051" s="173" t="s">
        <v>336</v>
      </c>
      <c r="AU1051" s="173" t="s">
        <v>213</v>
      </c>
      <c r="AV1051" s="13" t="s">
        <v>88</v>
      </c>
      <c r="AW1051" s="13" t="s">
        <v>36</v>
      </c>
      <c r="AX1051" s="13" t="s">
        <v>81</v>
      </c>
      <c r="AY1051" s="173" t="s">
        <v>199</v>
      </c>
    </row>
    <row r="1052" spans="1:65" s="14" customFormat="1" ht="10.199999999999999">
      <c r="B1052" s="179"/>
      <c r="D1052" s="163" t="s">
        <v>336</v>
      </c>
      <c r="E1052" s="180" t="s">
        <v>1</v>
      </c>
      <c r="F1052" s="181" t="s">
        <v>2273</v>
      </c>
      <c r="H1052" s="182">
        <v>498.48</v>
      </c>
      <c r="I1052" s="183"/>
      <c r="L1052" s="179"/>
      <c r="M1052" s="184"/>
      <c r="N1052" s="185"/>
      <c r="O1052" s="185"/>
      <c r="P1052" s="185"/>
      <c r="Q1052" s="185"/>
      <c r="R1052" s="185"/>
      <c r="S1052" s="185"/>
      <c r="T1052" s="186"/>
      <c r="AT1052" s="180" t="s">
        <v>336</v>
      </c>
      <c r="AU1052" s="180" t="s">
        <v>213</v>
      </c>
      <c r="AV1052" s="14" t="s">
        <v>90</v>
      </c>
      <c r="AW1052" s="14" t="s">
        <v>36</v>
      </c>
      <c r="AX1052" s="14" t="s">
        <v>81</v>
      </c>
      <c r="AY1052" s="180" t="s">
        <v>199</v>
      </c>
    </row>
    <row r="1053" spans="1:65" s="14" customFormat="1" ht="10.199999999999999">
      <c r="B1053" s="179"/>
      <c r="D1053" s="163" t="s">
        <v>336</v>
      </c>
      <c r="E1053" s="180" t="s">
        <v>1</v>
      </c>
      <c r="F1053" s="181" t="s">
        <v>2274</v>
      </c>
      <c r="H1053" s="182">
        <v>96.72</v>
      </c>
      <c r="I1053" s="183"/>
      <c r="L1053" s="179"/>
      <c r="M1053" s="184"/>
      <c r="N1053" s="185"/>
      <c r="O1053" s="185"/>
      <c r="P1053" s="185"/>
      <c r="Q1053" s="185"/>
      <c r="R1053" s="185"/>
      <c r="S1053" s="185"/>
      <c r="T1053" s="186"/>
      <c r="AT1053" s="180" t="s">
        <v>336</v>
      </c>
      <c r="AU1053" s="180" t="s">
        <v>213</v>
      </c>
      <c r="AV1053" s="14" t="s">
        <v>90</v>
      </c>
      <c r="AW1053" s="14" t="s">
        <v>36</v>
      </c>
      <c r="AX1053" s="14" t="s">
        <v>81</v>
      </c>
      <c r="AY1053" s="180" t="s">
        <v>199</v>
      </c>
    </row>
    <row r="1054" spans="1:65" s="14" customFormat="1" ht="10.199999999999999">
      <c r="B1054" s="179"/>
      <c r="D1054" s="163" t="s">
        <v>336</v>
      </c>
      <c r="E1054" s="180" t="s">
        <v>1</v>
      </c>
      <c r="F1054" s="181" t="s">
        <v>2275</v>
      </c>
      <c r="H1054" s="182">
        <v>85.8</v>
      </c>
      <c r="I1054" s="183"/>
      <c r="L1054" s="179"/>
      <c r="M1054" s="184"/>
      <c r="N1054" s="185"/>
      <c r="O1054" s="185"/>
      <c r="P1054" s="185"/>
      <c r="Q1054" s="185"/>
      <c r="R1054" s="185"/>
      <c r="S1054" s="185"/>
      <c r="T1054" s="186"/>
      <c r="AT1054" s="180" t="s">
        <v>336</v>
      </c>
      <c r="AU1054" s="180" t="s">
        <v>213</v>
      </c>
      <c r="AV1054" s="14" t="s">
        <v>90</v>
      </c>
      <c r="AW1054" s="14" t="s">
        <v>36</v>
      </c>
      <c r="AX1054" s="14" t="s">
        <v>88</v>
      </c>
      <c r="AY1054" s="180" t="s">
        <v>199</v>
      </c>
    </row>
    <row r="1055" spans="1:65" s="2" customFormat="1" ht="24.15" customHeight="1">
      <c r="A1055" s="33"/>
      <c r="B1055" s="149"/>
      <c r="C1055" s="150" t="s">
        <v>1456</v>
      </c>
      <c r="D1055" s="150" t="s">
        <v>202</v>
      </c>
      <c r="E1055" s="151" t="s">
        <v>2276</v>
      </c>
      <c r="F1055" s="152" t="s">
        <v>2277</v>
      </c>
      <c r="G1055" s="153" t="s">
        <v>332</v>
      </c>
      <c r="H1055" s="154">
        <v>148.5</v>
      </c>
      <c r="I1055" s="155"/>
      <c r="J1055" s="156">
        <f>ROUND(I1055*H1055,2)</f>
        <v>0</v>
      </c>
      <c r="K1055" s="152" t="s">
        <v>333</v>
      </c>
      <c r="L1055" s="34"/>
      <c r="M1055" s="157" t="s">
        <v>1</v>
      </c>
      <c r="N1055" s="158" t="s">
        <v>46</v>
      </c>
      <c r="O1055" s="59"/>
      <c r="P1055" s="159">
        <f>O1055*H1055</f>
        <v>0</v>
      </c>
      <c r="Q1055" s="159">
        <v>4.0000000000000003E-5</v>
      </c>
      <c r="R1055" s="159">
        <f>Q1055*H1055</f>
        <v>5.9400000000000008E-3</v>
      </c>
      <c r="S1055" s="159">
        <v>0</v>
      </c>
      <c r="T1055" s="160">
        <f>S1055*H1055</f>
        <v>0</v>
      </c>
      <c r="U1055" s="33"/>
      <c r="V1055" s="33"/>
      <c r="W1055" s="33"/>
      <c r="X1055" s="33"/>
      <c r="Y1055" s="33"/>
      <c r="Z1055" s="33"/>
      <c r="AA1055" s="33"/>
      <c r="AB1055" s="33"/>
      <c r="AC1055" s="33"/>
      <c r="AD1055" s="33"/>
      <c r="AE1055" s="33"/>
      <c r="AR1055" s="161" t="s">
        <v>198</v>
      </c>
      <c r="AT1055" s="161" t="s">
        <v>202</v>
      </c>
      <c r="AU1055" s="161" t="s">
        <v>213</v>
      </c>
      <c r="AY1055" s="18" t="s">
        <v>199</v>
      </c>
      <c r="BE1055" s="162">
        <f>IF(N1055="základní",J1055,0)</f>
        <v>0</v>
      </c>
      <c r="BF1055" s="162">
        <f>IF(N1055="snížená",J1055,0)</f>
        <v>0</v>
      </c>
      <c r="BG1055" s="162">
        <f>IF(N1055="zákl. přenesená",J1055,0)</f>
        <v>0</v>
      </c>
      <c r="BH1055" s="162">
        <f>IF(N1055="sníž. přenesená",J1055,0)</f>
        <v>0</v>
      </c>
      <c r="BI1055" s="162">
        <f>IF(N1055="nulová",J1055,0)</f>
        <v>0</v>
      </c>
      <c r="BJ1055" s="18" t="s">
        <v>88</v>
      </c>
      <c r="BK1055" s="162">
        <f>ROUND(I1055*H1055,2)</f>
        <v>0</v>
      </c>
      <c r="BL1055" s="18" t="s">
        <v>198</v>
      </c>
      <c r="BM1055" s="161" t="s">
        <v>2278</v>
      </c>
    </row>
    <row r="1056" spans="1:65" s="2" customFormat="1" ht="19.2">
      <c r="A1056" s="33"/>
      <c r="B1056" s="34"/>
      <c r="C1056" s="33"/>
      <c r="D1056" s="163" t="s">
        <v>207</v>
      </c>
      <c r="E1056" s="33"/>
      <c r="F1056" s="164" t="s">
        <v>2279</v>
      </c>
      <c r="G1056" s="33"/>
      <c r="H1056" s="33"/>
      <c r="I1056" s="165"/>
      <c r="J1056" s="33"/>
      <c r="K1056" s="33"/>
      <c r="L1056" s="34"/>
      <c r="M1056" s="166"/>
      <c r="N1056" s="167"/>
      <c r="O1056" s="59"/>
      <c r="P1056" s="59"/>
      <c r="Q1056" s="59"/>
      <c r="R1056" s="59"/>
      <c r="S1056" s="59"/>
      <c r="T1056" s="60"/>
      <c r="U1056" s="33"/>
      <c r="V1056" s="33"/>
      <c r="W1056" s="33"/>
      <c r="X1056" s="33"/>
      <c r="Y1056" s="33"/>
      <c r="Z1056" s="33"/>
      <c r="AA1056" s="33"/>
      <c r="AB1056" s="33"/>
      <c r="AC1056" s="33"/>
      <c r="AD1056" s="33"/>
      <c r="AE1056" s="33"/>
      <c r="AT1056" s="18" t="s">
        <v>207</v>
      </c>
      <c r="AU1056" s="18" t="s">
        <v>213</v>
      </c>
    </row>
    <row r="1057" spans="1:65" s="13" customFormat="1" ht="10.199999999999999">
      <c r="B1057" s="172"/>
      <c r="D1057" s="163" t="s">
        <v>336</v>
      </c>
      <c r="E1057" s="173" t="s">
        <v>1</v>
      </c>
      <c r="F1057" s="174" t="s">
        <v>476</v>
      </c>
      <c r="H1057" s="173" t="s">
        <v>1</v>
      </c>
      <c r="I1057" s="175"/>
      <c r="L1057" s="172"/>
      <c r="M1057" s="176"/>
      <c r="N1057" s="177"/>
      <c r="O1057" s="177"/>
      <c r="P1057" s="177"/>
      <c r="Q1057" s="177"/>
      <c r="R1057" s="177"/>
      <c r="S1057" s="177"/>
      <c r="T1057" s="178"/>
      <c r="AT1057" s="173" t="s">
        <v>336</v>
      </c>
      <c r="AU1057" s="173" t="s">
        <v>213</v>
      </c>
      <c r="AV1057" s="13" t="s">
        <v>88</v>
      </c>
      <c r="AW1057" s="13" t="s">
        <v>36</v>
      </c>
      <c r="AX1057" s="13" t="s">
        <v>81</v>
      </c>
      <c r="AY1057" s="173" t="s">
        <v>199</v>
      </c>
    </row>
    <row r="1058" spans="1:65" s="14" customFormat="1" ht="10.199999999999999">
      <c r="B1058" s="179"/>
      <c r="D1058" s="163" t="s">
        <v>336</v>
      </c>
      <c r="E1058" s="180" t="s">
        <v>1</v>
      </c>
      <c r="F1058" s="181" t="s">
        <v>2280</v>
      </c>
      <c r="H1058" s="182">
        <v>148.5</v>
      </c>
      <c r="I1058" s="183"/>
      <c r="L1058" s="179"/>
      <c r="M1058" s="184"/>
      <c r="N1058" s="185"/>
      <c r="O1058" s="185"/>
      <c r="P1058" s="185"/>
      <c r="Q1058" s="185"/>
      <c r="R1058" s="185"/>
      <c r="S1058" s="185"/>
      <c r="T1058" s="186"/>
      <c r="AT1058" s="180" t="s">
        <v>336</v>
      </c>
      <c r="AU1058" s="180" t="s">
        <v>213</v>
      </c>
      <c r="AV1058" s="14" t="s">
        <v>90</v>
      </c>
      <c r="AW1058" s="14" t="s">
        <v>36</v>
      </c>
      <c r="AX1058" s="14" t="s">
        <v>81</v>
      </c>
      <c r="AY1058" s="180" t="s">
        <v>199</v>
      </c>
    </row>
    <row r="1059" spans="1:65" s="15" customFormat="1" ht="10.199999999999999">
      <c r="B1059" s="187"/>
      <c r="D1059" s="163" t="s">
        <v>336</v>
      </c>
      <c r="E1059" s="188" t="s">
        <v>1</v>
      </c>
      <c r="F1059" s="189" t="s">
        <v>339</v>
      </c>
      <c r="H1059" s="190">
        <v>148.5</v>
      </c>
      <c r="I1059" s="191"/>
      <c r="L1059" s="187"/>
      <c r="M1059" s="192"/>
      <c r="N1059" s="193"/>
      <c r="O1059" s="193"/>
      <c r="P1059" s="193"/>
      <c r="Q1059" s="193"/>
      <c r="R1059" s="193"/>
      <c r="S1059" s="193"/>
      <c r="T1059" s="194"/>
      <c r="AT1059" s="188" t="s">
        <v>336</v>
      </c>
      <c r="AU1059" s="188" t="s">
        <v>213</v>
      </c>
      <c r="AV1059" s="15" t="s">
        <v>198</v>
      </c>
      <c r="AW1059" s="15" t="s">
        <v>36</v>
      </c>
      <c r="AX1059" s="15" t="s">
        <v>88</v>
      </c>
      <c r="AY1059" s="188" t="s">
        <v>199</v>
      </c>
    </row>
    <row r="1060" spans="1:65" s="2" customFormat="1" ht="24.15" customHeight="1">
      <c r="A1060" s="33"/>
      <c r="B1060" s="149"/>
      <c r="C1060" s="150" t="s">
        <v>1479</v>
      </c>
      <c r="D1060" s="150" t="s">
        <v>202</v>
      </c>
      <c r="E1060" s="151" t="s">
        <v>2281</v>
      </c>
      <c r="F1060" s="152" t="s">
        <v>2282</v>
      </c>
      <c r="G1060" s="153" t="s">
        <v>332</v>
      </c>
      <c r="H1060" s="154">
        <v>1874.2</v>
      </c>
      <c r="I1060" s="155"/>
      <c r="J1060" s="156">
        <f>ROUND(I1060*H1060,2)</f>
        <v>0</v>
      </c>
      <c r="K1060" s="152" t="s">
        <v>333</v>
      </c>
      <c r="L1060" s="34"/>
      <c r="M1060" s="157" t="s">
        <v>1</v>
      </c>
      <c r="N1060" s="158" t="s">
        <v>46</v>
      </c>
      <c r="O1060" s="59"/>
      <c r="P1060" s="159">
        <f>O1060*H1060</f>
        <v>0</v>
      </c>
      <c r="Q1060" s="159">
        <v>3.0000000000000001E-5</v>
      </c>
      <c r="R1060" s="159">
        <f>Q1060*H1060</f>
        <v>5.6226000000000005E-2</v>
      </c>
      <c r="S1060" s="159">
        <v>0</v>
      </c>
      <c r="T1060" s="160">
        <f>S1060*H1060</f>
        <v>0</v>
      </c>
      <c r="U1060" s="33"/>
      <c r="V1060" s="33"/>
      <c r="W1060" s="33"/>
      <c r="X1060" s="33"/>
      <c r="Y1060" s="33"/>
      <c r="Z1060" s="33"/>
      <c r="AA1060" s="33"/>
      <c r="AB1060" s="33"/>
      <c r="AC1060" s="33"/>
      <c r="AD1060" s="33"/>
      <c r="AE1060" s="33"/>
      <c r="AR1060" s="161" t="s">
        <v>198</v>
      </c>
      <c r="AT1060" s="161" t="s">
        <v>202</v>
      </c>
      <c r="AU1060" s="161" t="s">
        <v>213</v>
      </c>
      <c r="AY1060" s="18" t="s">
        <v>199</v>
      </c>
      <c r="BE1060" s="162">
        <f>IF(N1060="základní",J1060,0)</f>
        <v>0</v>
      </c>
      <c r="BF1060" s="162">
        <f>IF(N1060="snížená",J1060,0)</f>
        <v>0</v>
      </c>
      <c r="BG1060" s="162">
        <f>IF(N1060="zákl. přenesená",J1060,0)</f>
        <v>0</v>
      </c>
      <c r="BH1060" s="162">
        <f>IF(N1060="sníž. přenesená",J1060,0)</f>
        <v>0</v>
      </c>
      <c r="BI1060" s="162">
        <f>IF(N1060="nulová",J1060,0)</f>
        <v>0</v>
      </c>
      <c r="BJ1060" s="18" t="s">
        <v>88</v>
      </c>
      <c r="BK1060" s="162">
        <f>ROUND(I1060*H1060,2)</f>
        <v>0</v>
      </c>
      <c r="BL1060" s="18" t="s">
        <v>198</v>
      </c>
      <c r="BM1060" s="161" t="s">
        <v>2283</v>
      </c>
    </row>
    <row r="1061" spans="1:65" s="2" customFormat="1" ht="38.4">
      <c r="A1061" s="33"/>
      <c r="B1061" s="34"/>
      <c r="C1061" s="33"/>
      <c r="D1061" s="163" t="s">
        <v>207</v>
      </c>
      <c r="E1061" s="33"/>
      <c r="F1061" s="164" t="s">
        <v>2284</v>
      </c>
      <c r="G1061" s="33"/>
      <c r="H1061" s="33"/>
      <c r="I1061" s="165"/>
      <c r="J1061" s="33"/>
      <c r="K1061" s="33"/>
      <c r="L1061" s="34"/>
      <c r="M1061" s="166"/>
      <c r="N1061" s="167"/>
      <c r="O1061" s="59"/>
      <c r="P1061" s="59"/>
      <c r="Q1061" s="59"/>
      <c r="R1061" s="59"/>
      <c r="S1061" s="59"/>
      <c r="T1061" s="60"/>
      <c r="U1061" s="33"/>
      <c r="V1061" s="33"/>
      <c r="W1061" s="33"/>
      <c r="X1061" s="33"/>
      <c r="Y1061" s="33"/>
      <c r="Z1061" s="33"/>
      <c r="AA1061" s="33"/>
      <c r="AB1061" s="33"/>
      <c r="AC1061" s="33"/>
      <c r="AD1061" s="33"/>
      <c r="AE1061" s="33"/>
      <c r="AT1061" s="18" t="s">
        <v>207</v>
      </c>
      <c r="AU1061" s="18" t="s">
        <v>213</v>
      </c>
    </row>
    <row r="1062" spans="1:65" s="13" customFormat="1" ht="10.199999999999999">
      <c r="B1062" s="172"/>
      <c r="D1062" s="163" t="s">
        <v>336</v>
      </c>
      <c r="E1062" s="173" t="s">
        <v>1</v>
      </c>
      <c r="F1062" s="174" t="s">
        <v>669</v>
      </c>
      <c r="H1062" s="173" t="s">
        <v>1</v>
      </c>
      <c r="I1062" s="175"/>
      <c r="L1062" s="172"/>
      <c r="M1062" s="176"/>
      <c r="N1062" s="177"/>
      <c r="O1062" s="177"/>
      <c r="P1062" s="177"/>
      <c r="Q1062" s="177"/>
      <c r="R1062" s="177"/>
      <c r="S1062" s="177"/>
      <c r="T1062" s="178"/>
      <c r="AT1062" s="173" t="s">
        <v>336</v>
      </c>
      <c r="AU1062" s="173" t="s">
        <v>213</v>
      </c>
      <c r="AV1062" s="13" t="s">
        <v>88</v>
      </c>
      <c r="AW1062" s="13" t="s">
        <v>36</v>
      </c>
      <c r="AX1062" s="13" t="s">
        <v>81</v>
      </c>
      <c r="AY1062" s="173" t="s">
        <v>199</v>
      </c>
    </row>
    <row r="1063" spans="1:65" s="14" customFormat="1" ht="10.199999999999999">
      <c r="B1063" s="179"/>
      <c r="D1063" s="163" t="s">
        <v>336</v>
      </c>
      <c r="E1063" s="180" t="s">
        <v>1</v>
      </c>
      <c r="F1063" s="181" t="s">
        <v>2273</v>
      </c>
      <c r="H1063" s="182">
        <v>498.48</v>
      </c>
      <c r="I1063" s="183"/>
      <c r="L1063" s="179"/>
      <c r="M1063" s="184"/>
      <c r="N1063" s="185"/>
      <c r="O1063" s="185"/>
      <c r="P1063" s="185"/>
      <c r="Q1063" s="185"/>
      <c r="R1063" s="185"/>
      <c r="S1063" s="185"/>
      <c r="T1063" s="186"/>
      <c r="AT1063" s="180" t="s">
        <v>336</v>
      </c>
      <c r="AU1063" s="180" t="s">
        <v>213</v>
      </c>
      <c r="AV1063" s="14" t="s">
        <v>90</v>
      </c>
      <c r="AW1063" s="14" t="s">
        <v>36</v>
      </c>
      <c r="AX1063" s="14" t="s">
        <v>81</v>
      </c>
      <c r="AY1063" s="180" t="s">
        <v>199</v>
      </c>
    </row>
    <row r="1064" spans="1:65" s="14" customFormat="1" ht="10.199999999999999">
      <c r="B1064" s="179"/>
      <c r="D1064" s="163" t="s">
        <v>336</v>
      </c>
      <c r="E1064" s="180" t="s">
        <v>1</v>
      </c>
      <c r="F1064" s="181" t="s">
        <v>2274</v>
      </c>
      <c r="H1064" s="182">
        <v>96.72</v>
      </c>
      <c r="I1064" s="183"/>
      <c r="L1064" s="179"/>
      <c r="M1064" s="184"/>
      <c r="N1064" s="185"/>
      <c r="O1064" s="185"/>
      <c r="P1064" s="185"/>
      <c r="Q1064" s="185"/>
      <c r="R1064" s="185"/>
      <c r="S1064" s="185"/>
      <c r="T1064" s="186"/>
      <c r="AT1064" s="180" t="s">
        <v>336</v>
      </c>
      <c r="AU1064" s="180" t="s">
        <v>213</v>
      </c>
      <c r="AV1064" s="14" t="s">
        <v>90</v>
      </c>
      <c r="AW1064" s="14" t="s">
        <v>36</v>
      </c>
      <c r="AX1064" s="14" t="s">
        <v>81</v>
      </c>
      <c r="AY1064" s="180" t="s">
        <v>199</v>
      </c>
    </row>
    <row r="1065" spans="1:65" s="14" customFormat="1" ht="10.199999999999999">
      <c r="B1065" s="179"/>
      <c r="D1065" s="163" t="s">
        <v>336</v>
      </c>
      <c r="E1065" s="180" t="s">
        <v>1</v>
      </c>
      <c r="F1065" s="181" t="s">
        <v>2285</v>
      </c>
      <c r="H1065" s="182">
        <v>239.25</v>
      </c>
      <c r="I1065" s="183"/>
      <c r="L1065" s="179"/>
      <c r="M1065" s="184"/>
      <c r="N1065" s="185"/>
      <c r="O1065" s="185"/>
      <c r="P1065" s="185"/>
      <c r="Q1065" s="185"/>
      <c r="R1065" s="185"/>
      <c r="S1065" s="185"/>
      <c r="T1065" s="186"/>
      <c r="AT1065" s="180" t="s">
        <v>336</v>
      </c>
      <c r="AU1065" s="180" t="s">
        <v>213</v>
      </c>
      <c r="AV1065" s="14" t="s">
        <v>90</v>
      </c>
      <c r="AW1065" s="14" t="s">
        <v>36</v>
      </c>
      <c r="AX1065" s="14" t="s">
        <v>81</v>
      </c>
      <c r="AY1065" s="180" t="s">
        <v>199</v>
      </c>
    </row>
    <row r="1066" spans="1:65" s="14" customFormat="1" ht="10.199999999999999">
      <c r="B1066" s="179"/>
      <c r="D1066" s="163" t="s">
        <v>336</v>
      </c>
      <c r="E1066" s="180" t="s">
        <v>1</v>
      </c>
      <c r="F1066" s="181" t="s">
        <v>2286</v>
      </c>
      <c r="H1066" s="182">
        <v>159.6</v>
      </c>
      <c r="I1066" s="183"/>
      <c r="L1066" s="179"/>
      <c r="M1066" s="184"/>
      <c r="N1066" s="185"/>
      <c r="O1066" s="185"/>
      <c r="P1066" s="185"/>
      <c r="Q1066" s="185"/>
      <c r="R1066" s="185"/>
      <c r="S1066" s="185"/>
      <c r="T1066" s="186"/>
      <c r="AT1066" s="180" t="s">
        <v>336</v>
      </c>
      <c r="AU1066" s="180" t="s">
        <v>213</v>
      </c>
      <c r="AV1066" s="14" t="s">
        <v>90</v>
      </c>
      <c r="AW1066" s="14" t="s">
        <v>36</v>
      </c>
      <c r="AX1066" s="14" t="s">
        <v>81</v>
      </c>
      <c r="AY1066" s="180" t="s">
        <v>199</v>
      </c>
    </row>
    <row r="1067" spans="1:65" s="14" customFormat="1" ht="10.199999999999999">
      <c r="B1067" s="179"/>
      <c r="D1067" s="163" t="s">
        <v>336</v>
      </c>
      <c r="E1067" s="180" t="s">
        <v>1</v>
      </c>
      <c r="F1067" s="181" t="s">
        <v>2287</v>
      </c>
      <c r="H1067" s="182">
        <v>19.774999999999999</v>
      </c>
      <c r="I1067" s="183"/>
      <c r="L1067" s="179"/>
      <c r="M1067" s="184"/>
      <c r="N1067" s="185"/>
      <c r="O1067" s="185"/>
      <c r="P1067" s="185"/>
      <c r="Q1067" s="185"/>
      <c r="R1067" s="185"/>
      <c r="S1067" s="185"/>
      <c r="T1067" s="186"/>
      <c r="AT1067" s="180" t="s">
        <v>336</v>
      </c>
      <c r="AU1067" s="180" t="s">
        <v>213</v>
      </c>
      <c r="AV1067" s="14" t="s">
        <v>90</v>
      </c>
      <c r="AW1067" s="14" t="s">
        <v>36</v>
      </c>
      <c r="AX1067" s="14" t="s">
        <v>81</v>
      </c>
      <c r="AY1067" s="180" t="s">
        <v>199</v>
      </c>
    </row>
    <row r="1068" spans="1:65" s="13" customFormat="1" ht="10.199999999999999">
      <c r="B1068" s="172"/>
      <c r="D1068" s="163" t="s">
        <v>336</v>
      </c>
      <c r="E1068" s="173" t="s">
        <v>1</v>
      </c>
      <c r="F1068" s="174" t="s">
        <v>683</v>
      </c>
      <c r="H1068" s="173" t="s">
        <v>1</v>
      </c>
      <c r="I1068" s="175"/>
      <c r="L1068" s="172"/>
      <c r="M1068" s="176"/>
      <c r="N1068" s="177"/>
      <c r="O1068" s="177"/>
      <c r="P1068" s="177"/>
      <c r="Q1068" s="177"/>
      <c r="R1068" s="177"/>
      <c r="S1068" s="177"/>
      <c r="T1068" s="178"/>
      <c r="AT1068" s="173" t="s">
        <v>336</v>
      </c>
      <c r="AU1068" s="173" t="s">
        <v>213</v>
      </c>
      <c r="AV1068" s="13" t="s">
        <v>88</v>
      </c>
      <c r="AW1068" s="13" t="s">
        <v>36</v>
      </c>
      <c r="AX1068" s="13" t="s">
        <v>81</v>
      </c>
      <c r="AY1068" s="173" t="s">
        <v>199</v>
      </c>
    </row>
    <row r="1069" spans="1:65" s="14" customFormat="1" ht="10.199999999999999">
      <c r="B1069" s="179"/>
      <c r="D1069" s="163" t="s">
        <v>336</v>
      </c>
      <c r="E1069" s="180" t="s">
        <v>1</v>
      </c>
      <c r="F1069" s="181" t="s">
        <v>2273</v>
      </c>
      <c r="H1069" s="182">
        <v>498.48</v>
      </c>
      <c r="I1069" s="183"/>
      <c r="L1069" s="179"/>
      <c r="M1069" s="184"/>
      <c r="N1069" s="185"/>
      <c r="O1069" s="185"/>
      <c r="P1069" s="185"/>
      <c r="Q1069" s="185"/>
      <c r="R1069" s="185"/>
      <c r="S1069" s="185"/>
      <c r="T1069" s="186"/>
      <c r="AT1069" s="180" t="s">
        <v>336</v>
      </c>
      <c r="AU1069" s="180" t="s">
        <v>213</v>
      </c>
      <c r="AV1069" s="14" t="s">
        <v>90</v>
      </c>
      <c r="AW1069" s="14" t="s">
        <v>36</v>
      </c>
      <c r="AX1069" s="14" t="s">
        <v>81</v>
      </c>
      <c r="AY1069" s="180" t="s">
        <v>199</v>
      </c>
    </row>
    <row r="1070" spans="1:65" s="14" customFormat="1" ht="10.199999999999999">
      <c r="B1070" s="179"/>
      <c r="D1070" s="163" t="s">
        <v>336</v>
      </c>
      <c r="E1070" s="180" t="s">
        <v>1</v>
      </c>
      <c r="F1070" s="181" t="s">
        <v>2274</v>
      </c>
      <c r="H1070" s="182">
        <v>96.72</v>
      </c>
      <c r="I1070" s="183"/>
      <c r="L1070" s="179"/>
      <c r="M1070" s="184"/>
      <c r="N1070" s="185"/>
      <c r="O1070" s="185"/>
      <c r="P1070" s="185"/>
      <c r="Q1070" s="185"/>
      <c r="R1070" s="185"/>
      <c r="S1070" s="185"/>
      <c r="T1070" s="186"/>
      <c r="AT1070" s="180" t="s">
        <v>336</v>
      </c>
      <c r="AU1070" s="180" t="s">
        <v>213</v>
      </c>
      <c r="AV1070" s="14" t="s">
        <v>90</v>
      </c>
      <c r="AW1070" s="14" t="s">
        <v>36</v>
      </c>
      <c r="AX1070" s="14" t="s">
        <v>81</v>
      </c>
      <c r="AY1070" s="180" t="s">
        <v>199</v>
      </c>
    </row>
    <row r="1071" spans="1:65" s="14" customFormat="1" ht="10.199999999999999">
      <c r="B1071" s="179"/>
      <c r="D1071" s="163" t="s">
        <v>336</v>
      </c>
      <c r="E1071" s="180" t="s">
        <v>1</v>
      </c>
      <c r="F1071" s="181" t="s">
        <v>2275</v>
      </c>
      <c r="H1071" s="182">
        <v>85.8</v>
      </c>
      <c r="I1071" s="183"/>
      <c r="L1071" s="179"/>
      <c r="M1071" s="184"/>
      <c r="N1071" s="185"/>
      <c r="O1071" s="185"/>
      <c r="P1071" s="185"/>
      <c r="Q1071" s="185"/>
      <c r="R1071" s="185"/>
      <c r="S1071" s="185"/>
      <c r="T1071" s="186"/>
      <c r="AT1071" s="180" t="s">
        <v>336</v>
      </c>
      <c r="AU1071" s="180" t="s">
        <v>213</v>
      </c>
      <c r="AV1071" s="14" t="s">
        <v>90</v>
      </c>
      <c r="AW1071" s="14" t="s">
        <v>36</v>
      </c>
      <c r="AX1071" s="14" t="s">
        <v>81</v>
      </c>
      <c r="AY1071" s="180" t="s">
        <v>199</v>
      </c>
    </row>
    <row r="1072" spans="1:65" s="14" customFormat="1" ht="10.199999999999999">
      <c r="B1072" s="179"/>
      <c r="D1072" s="163" t="s">
        <v>336</v>
      </c>
      <c r="E1072" s="180" t="s">
        <v>1</v>
      </c>
      <c r="F1072" s="181" t="s">
        <v>2286</v>
      </c>
      <c r="H1072" s="182">
        <v>159.6</v>
      </c>
      <c r="I1072" s="183"/>
      <c r="L1072" s="179"/>
      <c r="M1072" s="184"/>
      <c r="N1072" s="185"/>
      <c r="O1072" s="185"/>
      <c r="P1072" s="185"/>
      <c r="Q1072" s="185"/>
      <c r="R1072" s="185"/>
      <c r="S1072" s="185"/>
      <c r="T1072" s="186"/>
      <c r="AT1072" s="180" t="s">
        <v>336</v>
      </c>
      <c r="AU1072" s="180" t="s">
        <v>213</v>
      </c>
      <c r="AV1072" s="14" t="s">
        <v>90</v>
      </c>
      <c r="AW1072" s="14" t="s">
        <v>36</v>
      </c>
      <c r="AX1072" s="14" t="s">
        <v>81</v>
      </c>
      <c r="AY1072" s="180" t="s">
        <v>199</v>
      </c>
    </row>
    <row r="1073" spans="1:65" s="14" customFormat="1" ht="10.199999999999999">
      <c r="B1073" s="179"/>
      <c r="D1073" s="163" t="s">
        <v>336</v>
      </c>
      <c r="E1073" s="180" t="s">
        <v>1</v>
      </c>
      <c r="F1073" s="181" t="s">
        <v>2287</v>
      </c>
      <c r="H1073" s="182">
        <v>19.774999999999999</v>
      </c>
      <c r="I1073" s="183"/>
      <c r="L1073" s="179"/>
      <c r="M1073" s="184"/>
      <c r="N1073" s="185"/>
      <c r="O1073" s="185"/>
      <c r="P1073" s="185"/>
      <c r="Q1073" s="185"/>
      <c r="R1073" s="185"/>
      <c r="S1073" s="185"/>
      <c r="T1073" s="186"/>
      <c r="AT1073" s="180" t="s">
        <v>336</v>
      </c>
      <c r="AU1073" s="180" t="s">
        <v>213</v>
      </c>
      <c r="AV1073" s="14" t="s">
        <v>90</v>
      </c>
      <c r="AW1073" s="14" t="s">
        <v>36</v>
      </c>
      <c r="AX1073" s="14" t="s">
        <v>81</v>
      </c>
      <c r="AY1073" s="180" t="s">
        <v>199</v>
      </c>
    </row>
    <row r="1074" spans="1:65" s="15" customFormat="1" ht="10.199999999999999">
      <c r="B1074" s="187"/>
      <c r="D1074" s="163" t="s">
        <v>336</v>
      </c>
      <c r="E1074" s="188" t="s">
        <v>1</v>
      </c>
      <c r="F1074" s="189" t="s">
        <v>339</v>
      </c>
      <c r="H1074" s="190">
        <v>1874.2</v>
      </c>
      <c r="I1074" s="191"/>
      <c r="L1074" s="187"/>
      <c r="M1074" s="192"/>
      <c r="N1074" s="193"/>
      <c r="O1074" s="193"/>
      <c r="P1074" s="193"/>
      <c r="Q1074" s="193"/>
      <c r="R1074" s="193"/>
      <c r="S1074" s="193"/>
      <c r="T1074" s="194"/>
      <c r="AT1074" s="188" t="s">
        <v>336</v>
      </c>
      <c r="AU1074" s="188" t="s">
        <v>213</v>
      </c>
      <c r="AV1074" s="15" t="s">
        <v>198</v>
      </c>
      <c r="AW1074" s="15" t="s">
        <v>36</v>
      </c>
      <c r="AX1074" s="15" t="s">
        <v>88</v>
      </c>
      <c r="AY1074" s="188" t="s">
        <v>199</v>
      </c>
    </row>
    <row r="1075" spans="1:65" s="2" customFormat="1" ht="24.15" customHeight="1">
      <c r="A1075" s="33"/>
      <c r="B1075" s="149"/>
      <c r="C1075" s="150" t="s">
        <v>1485</v>
      </c>
      <c r="D1075" s="150" t="s">
        <v>202</v>
      </c>
      <c r="E1075" s="151" t="s">
        <v>2288</v>
      </c>
      <c r="F1075" s="152" t="s">
        <v>2289</v>
      </c>
      <c r="G1075" s="153" t="s">
        <v>529</v>
      </c>
      <c r="H1075" s="154">
        <v>230</v>
      </c>
      <c r="I1075" s="155"/>
      <c r="J1075" s="156">
        <f>ROUND(I1075*H1075,2)</f>
        <v>0</v>
      </c>
      <c r="K1075" s="152" t="s">
        <v>1</v>
      </c>
      <c r="L1075" s="34"/>
      <c r="M1075" s="157" t="s">
        <v>1</v>
      </c>
      <c r="N1075" s="158" t="s">
        <v>46</v>
      </c>
      <c r="O1075" s="59"/>
      <c r="P1075" s="159">
        <f>O1075*H1075</f>
        <v>0</v>
      </c>
      <c r="Q1075" s="159">
        <v>2.0000000000000002E-5</v>
      </c>
      <c r="R1075" s="159">
        <f>Q1075*H1075</f>
        <v>4.6000000000000008E-3</v>
      </c>
      <c r="S1075" s="159">
        <v>0</v>
      </c>
      <c r="T1075" s="160">
        <f>S1075*H1075</f>
        <v>0</v>
      </c>
      <c r="U1075" s="33"/>
      <c r="V1075" s="33"/>
      <c r="W1075" s="33"/>
      <c r="X1075" s="33"/>
      <c r="Y1075" s="33"/>
      <c r="Z1075" s="33"/>
      <c r="AA1075" s="33"/>
      <c r="AB1075" s="33"/>
      <c r="AC1075" s="33"/>
      <c r="AD1075" s="33"/>
      <c r="AE1075" s="33"/>
      <c r="AR1075" s="161" t="s">
        <v>198</v>
      </c>
      <c r="AT1075" s="161" t="s">
        <v>202</v>
      </c>
      <c r="AU1075" s="161" t="s">
        <v>213</v>
      </c>
      <c r="AY1075" s="18" t="s">
        <v>199</v>
      </c>
      <c r="BE1075" s="162">
        <f>IF(N1075="základní",J1075,0)</f>
        <v>0</v>
      </c>
      <c r="BF1075" s="162">
        <f>IF(N1075="snížená",J1075,0)</f>
        <v>0</v>
      </c>
      <c r="BG1075" s="162">
        <f>IF(N1075="zákl. přenesená",J1075,0)</f>
        <v>0</v>
      </c>
      <c r="BH1075" s="162">
        <f>IF(N1075="sníž. přenesená",J1075,0)</f>
        <v>0</v>
      </c>
      <c r="BI1075" s="162">
        <f>IF(N1075="nulová",J1075,0)</f>
        <v>0</v>
      </c>
      <c r="BJ1075" s="18" t="s">
        <v>88</v>
      </c>
      <c r="BK1075" s="162">
        <f>ROUND(I1075*H1075,2)</f>
        <v>0</v>
      </c>
      <c r="BL1075" s="18" t="s">
        <v>198</v>
      </c>
      <c r="BM1075" s="161" t="s">
        <v>2290</v>
      </c>
    </row>
    <row r="1076" spans="1:65" s="2" customFormat="1" ht="19.2">
      <c r="A1076" s="33"/>
      <c r="B1076" s="34"/>
      <c r="C1076" s="33"/>
      <c r="D1076" s="163" t="s">
        <v>207</v>
      </c>
      <c r="E1076" s="33"/>
      <c r="F1076" s="164" t="s">
        <v>2291</v>
      </c>
      <c r="G1076" s="33"/>
      <c r="H1076" s="33"/>
      <c r="I1076" s="165"/>
      <c r="J1076" s="33"/>
      <c r="K1076" s="33"/>
      <c r="L1076" s="34"/>
      <c r="M1076" s="166"/>
      <c r="N1076" s="167"/>
      <c r="O1076" s="59"/>
      <c r="P1076" s="59"/>
      <c r="Q1076" s="59"/>
      <c r="R1076" s="59"/>
      <c r="S1076" s="59"/>
      <c r="T1076" s="60"/>
      <c r="U1076" s="33"/>
      <c r="V1076" s="33"/>
      <c r="W1076" s="33"/>
      <c r="X1076" s="33"/>
      <c r="Y1076" s="33"/>
      <c r="Z1076" s="33"/>
      <c r="AA1076" s="33"/>
      <c r="AB1076" s="33"/>
      <c r="AC1076" s="33"/>
      <c r="AD1076" s="33"/>
      <c r="AE1076" s="33"/>
      <c r="AT1076" s="18" t="s">
        <v>207</v>
      </c>
      <c r="AU1076" s="18" t="s">
        <v>213</v>
      </c>
    </row>
    <row r="1077" spans="1:65" s="13" customFormat="1" ht="10.199999999999999">
      <c r="B1077" s="172"/>
      <c r="D1077" s="163" t="s">
        <v>336</v>
      </c>
      <c r="E1077" s="173" t="s">
        <v>1</v>
      </c>
      <c r="F1077" s="174" t="s">
        <v>1103</v>
      </c>
      <c r="H1077" s="173" t="s">
        <v>1</v>
      </c>
      <c r="I1077" s="175"/>
      <c r="L1077" s="172"/>
      <c r="M1077" s="176"/>
      <c r="N1077" s="177"/>
      <c r="O1077" s="177"/>
      <c r="P1077" s="177"/>
      <c r="Q1077" s="177"/>
      <c r="R1077" s="177"/>
      <c r="S1077" s="177"/>
      <c r="T1077" s="178"/>
      <c r="AT1077" s="173" t="s">
        <v>336</v>
      </c>
      <c r="AU1077" s="173" t="s">
        <v>213</v>
      </c>
      <c r="AV1077" s="13" t="s">
        <v>88</v>
      </c>
      <c r="AW1077" s="13" t="s">
        <v>36</v>
      </c>
      <c r="AX1077" s="13" t="s">
        <v>81</v>
      </c>
      <c r="AY1077" s="173" t="s">
        <v>199</v>
      </c>
    </row>
    <row r="1078" spans="1:65" s="14" customFormat="1" ht="10.199999999999999">
      <c r="B1078" s="179"/>
      <c r="D1078" s="163" t="s">
        <v>336</v>
      </c>
      <c r="E1078" s="180" t="s">
        <v>1</v>
      </c>
      <c r="F1078" s="181" t="s">
        <v>2292</v>
      </c>
      <c r="H1078" s="182">
        <v>230</v>
      </c>
      <c r="I1078" s="183"/>
      <c r="L1078" s="179"/>
      <c r="M1078" s="184"/>
      <c r="N1078" s="185"/>
      <c r="O1078" s="185"/>
      <c r="P1078" s="185"/>
      <c r="Q1078" s="185"/>
      <c r="R1078" s="185"/>
      <c r="S1078" s="185"/>
      <c r="T1078" s="186"/>
      <c r="AT1078" s="180" t="s">
        <v>336</v>
      </c>
      <c r="AU1078" s="180" t="s">
        <v>213</v>
      </c>
      <c r="AV1078" s="14" t="s">
        <v>90</v>
      </c>
      <c r="AW1078" s="14" t="s">
        <v>36</v>
      </c>
      <c r="AX1078" s="14" t="s">
        <v>81</v>
      </c>
      <c r="AY1078" s="180" t="s">
        <v>199</v>
      </c>
    </row>
    <row r="1079" spans="1:65" s="15" customFormat="1" ht="10.199999999999999">
      <c r="B1079" s="187"/>
      <c r="D1079" s="163" t="s">
        <v>336</v>
      </c>
      <c r="E1079" s="188" t="s">
        <v>1</v>
      </c>
      <c r="F1079" s="189" t="s">
        <v>339</v>
      </c>
      <c r="H1079" s="190">
        <v>230</v>
      </c>
      <c r="I1079" s="191"/>
      <c r="L1079" s="187"/>
      <c r="M1079" s="192"/>
      <c r="N1079" s="193"/>
      <c r="O1079" s="193"/>
      <c r="P1079" s="193"/>
      <c r="Q1079" s="193"/>
      <c r="R1079" s="193"/>
      <c r="S1079" s="193"/>
      <c r="T1079" s="194"/>
      <c r="AT1079" s="188" t="s">
        <v>336</v>
      </c>
      <c r="AU1079" s="188" t="s">
        <v>213</v>
      </c>
      <c r="AV1079" s="15" t="s">
        <v>198</v>
      </c>
      <c r="AW1079" s="15" t="s">
        <v>36</v>
      </c>
      <c r="AX1079" s="15" t="s">
        <v>88</v>
      </c>
      <c r="AY1079" s="188" t="s">
        <v>199</v>
      </c>
    </row>
    <row r="1080" spans="1:65" s="2" customFormat="1" ht="24.15" customHeight="1">
      <c r="A1080" s="33"/>
      <c r="B1080" s="149"/>
      <c r="C1080" s="195" t="s">
        <v>1489</v>
      </c>
      <c r="D1080" s="195" t="s">
        <v>416</v>
      </c>
      <c r="E1080" s="196" t="s">
        <v>2293</v>
      </c>
      <c r="F1080" s="197" t="s">
        <v>2294</v>
      </c>
      <c r="G1080" s="198" t="s">
        <v>396</v>
      </c>
      <c r="H1080" s="199">
        <v>4.8000000000000001E-2</v>
      </c>
      <c r="I1080" s="200"/>
      <c r="J1080" s="201">
        <f>ROUND(I1080*H1080,2)</f>
        <v>0</v>
      </c>
      <c r="K1080" s="197" t="s">
        <v>333</v>
      </c>
      <c r="L1080" s="202"/>
      <c r="M1080" s="203" t="s">
        <v>1</v>
      </c>
      <c r="N1080" s="204" t="s">
        <v>46</v>
      </c>
      <c r="O1080" s="59"/>
      <c r="P1080" s="159">
        <f>O1080*H1080</f>
        <v>0</v>
      </c>
      <c r="Q1080" s="159">
        <v>1</v>
      </c>
      <c r="R1080" s="159">
        <f>Q1080*H1080</f>
        <v>4.8000000000000001E-2</v>
      </c>
      <c r="S1080" s="159">
        <v>0</v>
      </c>
      <c r="T1080" s="160">
        <f>S1080*H1080</f>
        <v>0</v>
      </c>
      <c r="U1080" s="33"/>
      <c r="V1080" s="33"/>
      <c r="W1080" s="33"/>
      <c r="X1080" s="33"/>
      <c r="Y1080" s="33"/>
      <c r="Z1080" s="33"/>
      <c r="AA1080" s="33"/>
      <c r="AB1080" s="33"/>
      <c r="AC1080" s="33"/>
      <c r="AD1080" s="33"/>
      <c r="AE1080" s="33"/>
      <c r="AR1080" s="161" t="s">
        <v>237</v>
      </c>
      <c r="AT1080" s="161" t="s">
        <v>416</v>
      </c>
      <c r="AU1080" s="161" t="s">
        <v>213</v>
      </c>
      <c r="AY1080" s="18" t="s">
        <v>199</v>
      </c>
      <c r="BE1080" s="162">
        <f>IF(N1080="základní",J1080,0)</f>
        <v>0</v>
      </c>
      <c r="BF1080" s="162">
        <f>IF(N1080="snížená",J1080,0)</f>
        <v>0</v>
      </c>
      <c r="BG1080" s="162">
        <f>IF(N1080="zákl. přenesená",J1080,0)</f>
        <v>0</v>
      </c>
      <c r="BH1080" s="162">
        <f>IF(N1080="sníž. přenesená",J1080,0)</f>
        <v>0</v>
      </c>
      <c r="BI1080" s="162">
        <f>IF(N1080="nulová",J1080,0)</f>
        <v>0</v>
      </c>
      <c r="BJ1080" s="18" t="s">
        <v>88</v>
      </c>
      <c r="BK1080" s="162">
        <f>ROUND(I1080*H1080,2)</f>
        <v>0</v>
      </c>
      <c r="BL1080" s="18" t="s">
        <v>198</v>
      </c>
      <c r="BM1080" s="161" t="s">
        <v>2295</v>
      </c>
    </row>
    <row r="1081" spans="1:65" s="2" customFormat="1" ht="19.2">
      <c r="A1081" s="33"/>
      <c r="B1081" s="34"/>
      <c r="C1081" s="33"/>
      <c r="D1081" s="163" t="s">
        <v>207</v>
      </c>
      <c r="E1081" s="33"/>
      <c r="F1081" s="164" t="s">
        <v>2294</v>
      </c>
      <c r="G1081" s="33"/>
      <c r="H1081" s="33"/>
      <c r="I1081" s="165"/>
      <c r="J1081" s="33"/>
      <c r="K1081" s="33"/>
      <c r="L1081" s="34"/>
      <c r="M1081" s="166"/>
      <c r="N1081" s="167"/>
      <c r="O1081" s="59"/>
      <c r="P1081" s="59"/>
      <c r="Q1081" s="59"/>
      <c r="R1081" s="59"/>
      <c r="S1081" s="59"/>
      <c r="T1081" s="60"/>
      <c r="U1081" s="33"/>
      <c r="V1081" s="33"/>
      <c r="W1081" s="33"/>
      <c r="X1081" s="33"/>
      <c r="Y1081" s="33"/>
      <c r="Z1081" s="33"/>
      <c r="AA1081" s="33"/>
      <c r="AB1081" s="33"/>
      <c r="AC1081" s="33"/>
      <c r="AD1081" s="33"/>
      <c r="AE1081" s="33"/>
      <c r="AT1081" s="18" t="s">
        <v>207</v>
      </c>
      <c r="AU1081" s="18" t="s">
        <v>213</v>
      </c>
    </row>
    <row r="1082" spans="1:65" s="14" customFormat="1" ht="10.199999999999999">
      <c r="B1082" s="179"/>
      <c r="D1082" s="163" t="s">
        <v>336</v>
      </c>
      <c r="E1082" s="180" t="s">
        <v>1</v>
      </c>
      <c r="F1082" s="181" t="s">
        <v>2296</v>
      </c>
      <c r="H1082" s="182">
        <v>4.8000000000000001E-2</v>
      </c>
      <c r="I1082" s="183"/>
      <c r="L1082" s="179"/>
      <c r="M1082" s="184"/>
      <c r="N1082" s="185"/>
      <c r="O1082" s="185"/>
      <c r="P1082" s="185"/>
      <c r="Q1082" s="185"/>
      <c r="R1082" s="185"/>
      <c r="S1082" s="185"/>
      <c r="T1082" s="186"/>
      <c r="AT1082" s="180" t="s">
        <v>336</v>
      </c>
      <c r="AU1082" s="180" t="s">
        <v>213</v>
      </c>
      <c r="AV1082" s="14" t="s">
        <v>90</v>
      </c>
      <c r="AW1082" s="14" t="s">
        <v>36</v>
      </c>
      <c r="AX1082" s="14" t="s">
        <v>81</v>
      </c>
      <c r="AY1082" s="180" t="s">
        <v>199</v>
      </c>
    </row>
    <row r="1083" spans="1:65" s="15" customFormat="1" ht="10.199999999999999">
      <c r="B1083" s="187"/>
      <c r="D1083" s="163" t="s">
        <v>336</v>
      </c>
      <c r="E1083" s="188" t="s">
        <v>1</v>
      </c>
      <c r="F1083" s="189" t="s">
        <v>339</v>
      </c>
      <c r="H1083" s="190">
        <v>4.8000000000000001E-2</v>
      </c>
      <c r="I1083" s="191"/>
      <c r="L1083" s="187"/>
      <c r="M1083" s="192"/>
      <c r="N1083" s="193"/>
      <c r="O1083" s="193"/>
      <c r="P1083" s="193"/>
      <c r="Q1083" s="193"/>
      <c r="R1083" s="193"/>
      <c r="S1083" s="193"/>
      <c r="T1083" s="194"/>
      <c r="AT1083" s="188" t="s">
        <v>336</v>
      </c>
      <c r="AU1083" s="188" t="s">
        <v>213</v>
      </c>
      <c r="AV1083" s="15" t="s">
        <v>198</v>
      </c>
      <c r="AW1083" s="15" t="s">
        <v>36</v>
      </c>
      <c r="AX1083" s="15" t="s">
        <v>88</v>
      </c>
      <c r="AY1083" s="188" t="s">
        <v>199</v>
      </c>
    </row>
    <row r="1084" spans="1:65" s="2" customFormat="1" ht="16.5" customHeight="1">
      <c r="A1084" s="33"/>
      <c r="B1084" s="149"/>
      <c r="C1084" s="150" t="s">
        <v>2297</v>
      </c>
      <c r="D1084" s="150" t="s">
        <v>202</v>
      </c>
      <c r="E1084" s="151" t="s">
        <v>2298</v>
      </c>
      <c r="F1084" s="152" t="s">
        <v>2299</v>
      </c>
      <c r="G1084" s="153" t="s">
        <v>529</v>
      </c>
      <c r="H1084" s="154">
        <v>10</v>
      </c>
      <c r="I1084" s="155"/>
      <c r="J1084" s="156">
        <f>ROUND(I1084*H1084,2)</f>
        <v>0</v>
      </c>
      <c r="K1084" s="152" t="s">
        <v>1</v>
      </c>
      <c r="L1084" s="34"/>
      <c r="M1084" s="157" t="s">
        <v>1</v>
      </c>
      <c r="N1084" s="158" t="s">
        <v>46</v>
      </c>
      <c r="O1084" s="59"/>
      <c r="P1084" s="159">
        <f>O1084*H1084</f>
        <v>0</v>
      </c>
      <c r="Q1084" s="159">
        <v>0</v>
      </c>
      <c r="R1084" s="159">
        <f>Q1084*H1084</f>
        <v>0</v>
      </c>
      <c r="S1084" s="159">
        <v>0</v>
      </c>
      <c r="T1084" s="160">
        <f>S1084*H1084</f>
        <v>0</v>
      </c>
      <c r="U1084" s="33"/>
      <c r="V1084" s="33"/>
      <c r="W1084" s="33"/>
      <c r="X1084" s="33"/>
      <c r="Y1084" s="33"/>
      <c r="Z1084" s="33"/>
      <c r="AA1084" s="33"/>
      <c r="AB1084" s="33"/>
      <c r="AC1084" s="33"/>
      <c r="AD1084" s="33"/>
      <c r="AE1084" s="33"/>
      <c r="AR1084" s="161" t="s">
        <v>198</v>
      </c>
      <c r="AT1084" s="161" t="s">
        <v>202</v>
      </c>
      <c r="AU1084" s="161" t="s">
        <v>213</v>
      </c>
      <c r="AY1084" s="18" t="s">
        <v>199</v>
      </c>
      <c r="BE1084" s="162">
        <f>IF(N1084="základní",J1084,0)</f>
        <v>0</v>
      </c>
      <c r="BF1084" s="162">
        <f>IF(N1084="snížená",J1084,0)</f>
        <v>0</v>
      </c>
      <c r="BG1084" s="162">
        <f>IF(N1084="zákl. přenesená",J1084,0)</f>
        <v>0</v>
      </c>
      <c r="BH1084" s="162">
        <f>IF(N1084="sníž. přenesená",J1084,0)</f>
        <v>0</v>
      </c>
      <c r="BI1084" s="162">
        <f>IF(N1084="nulová",J1084,0)</f>
        <v>0</v>
      </c>
      <c r="BJ1084" s="18" t="s">
        <v>88</v>
      </c>
      <c r="BK1084" s="162">
        <f>ROUND(I1084*H1084,2)</f>
        <v>0</v>
      </c>
      <c r="BL1084" s="18" t="s">
        <v>198</v>
      </c>
      <c r="BM1084" s="161" t="s">
        <v>2300</v>
      </c>
    </row>
    <row r="1085" spans="1:65" s="2" customFormat="1" ht="10.199999999999999">
      <c r="A1085" s="33"/>
      <c r="B1085" s="34"/>
      <c r="C1085" s="33"/>
      <c r="D1085" s="163" t="s">
        <v>207</v>
      </c>
      <c r="E1085" s="33"/>
      <c r="F1085" s="164" t="s">
        <v>2299</v>
      </c>
      <c r="G1085" s="33"/>
      <c r="H1085" s="33"/>
      <c r="I1085" s="165"/>
      <c r="J1085" s="33"/>
      <c r="K1085" s="33"/>
      <c r="L1085" s="34"/>
      <c r="M1085" s="166"/>
      <c r="N1085" s="167"/>
      <c r="O1085" s="59"/>
      <c r="P1085" s="59"/>
      <c r="Q1085" s="59"/>
      <c r="R1085" s="59"/>
      <c r="S1085" s="59"/>
      <c r="T1085" s="60"/>
      <c r="U1085" s="33"/>
      <c r="V1085" s="33"/>
      <c r="W1085" s="33"/>
      <c r="X1085" s="33"/>
      <c r="Y1085" s="33"/>
      <c r="Z1085" s="33"/>
      <c r="AA1085" s="33"/>
      <c r="AB1085" s="33"/>
      <c r="AC1085" s="33"/>
      <c r="AD1085" s="33"/>
      <c r="AE1085" s="33"/>
      <c r="AT1085" s="18" t="s">
        <v>207</v>
      </c>
      <c r="AU1085" s="18" t="s">
        <v>213</v>
      </c>
    </row>
    <row r="1086" spans="1:65" s="2" customFormat="1" ht="16.5" customHeight="1">
      <c r="A1086" s="33"/>
      <c r="B1086" s="149"/>
      <c r="C1086" s="150" t="s">
        <v>2301</v>
      </c>
      <c r="D1086" s="150" t="s">
        <v>202</v>
      </c>
      <c r="E1086" s="151" t="s">
        <v>2302</v>
      </c>
      <c r="F1086" s="152" t="s">
        <v>2303</v>
      </c>
      <c r="G1086" s="153" t="s">
        <v>529</v>
      </c>
      <c r="H1086" s="154">
        <v>18</v>
      </c>
      <c r="I1086" s="155"/>
      <c r="J1086" s="156">
        <f>ROUND(I1086*H1086,2)</f>
        <v>0</v>
      </c>
      <c r="K1086" s="152" t="s">
        <v>333</v>
      </c>
      <c r="L1086" s="34"/>
      <c r="M1086" s="157" t="s">
        <v>1</v>
      </c>
      <c r="N1086" s="158" t="s">
        <v>46</v>
      </c>
      <c r="O1086" s="59"/>
      <c r="P1086" s="159">
        <f>O1086*H1086</f>
        <v>0</v>
      </c>
      <c r="Q1086" s="159">
        <v>1.8000000000000001E-4</v>
      </c>
      <c r="R1086" s="159">
        <f>Q1086*H1086</f>
        <v>3.2400000000000003E-3</v>
      </c>
      <c r="S1086" s="159">
        <v>0</v>
      </c>
      <c r="T1086" s="160">
        <f>S1086*H1086</f>
        <v>0</v>
      </c>
      <c r="U1086" s="33"/>
      <c r="V1086" s="33"/>
      <c r="W1086" s="33"/>
      <c r="X1086" s="33"/>
      <c r="Y1086" s="33"/>
      <c r="Z1086" s="33"/>
      <c r="AA1086" s="33"/>
      <c r="AB1086" s="33"/>
      <c r="AC1086" s="33"/>
      <c r="AD1086" s="33"/>
      <c r="AE1086" s="33"/>
      <c r="AR1086" s="161" t="s">
        <v>198</v>
      </c>
      <c r="AT1086" s="161" t="s">
        <v>202</v>
      </c>
      <c r="AU1086" s="161" t="s">
        <v>213</v>
      </c>
      <c r="AY1086" s="18" t="s">
        <v>199</v>
      </c>
      <c r="BE1086" s="162">
        <f>IF(N1086="základní",J1086,0)</f>
        <v>0</v>
      </c>
      <c r="BF1086" s="162">
        <f>IF(N1086="snížená",J1086,0)</f>
        <v>0</v>
      </c>
      <c r="BG1086" s="162">
        <f>IF(N1086="zákl. přenesená",J1086,0)</f>
        <v>0</v>
      </c>
      <c r="BH1086" s="162">
        <f>IF(N1086="sníž. přenesená",J1086,0)</f>
        <v>0</v>
      </c>
      <c r="BI1086" s="162">
        <f>IF(N1086="nulová",J1086,0)</f>
        <v>0</v>
      </c>
      <c r="BJ1086" s="18" t="s">
        <v>88</v>
      </c>
      <c r="BK1086" s="162">
        <f>ROUND(I1086*H1086,2)</f>
        <v>0</v>
      </c>
      <c r="BL1086" s="18" t="s">
        <v>198</v>
      </c>
      <c r="BM1086" s="161" t="s">
        <v>2304</v>
      </c>
    </row>
    <row r="1087" spans="1:65" s="2" customFormat="1" ht="19.2">
      <c r="A1087" s="33"/>
      <c r="B1087" s="34"/>
      <c r="C1087" s="33"/>
      <c r="D1087" s="163" t="s">
        <v>207</v>
      </c>
      <c r="E1087" s="33"/>
      <c r="F1087" s="164" t="s">
        <v>2305</v>
      </c>
      <c r="G1087" s="33"/>
      <c r="H1087" s="33"/>
      <c r="I1087" s="165"/>
      <c r="J1087" s="33"/>
      <c r="K1087" s="33"/>
      <c r="L1087" s="34"/>
      <c r="M1087" s="166"/>
      <c r="N1087" s="167"/>
      <c r="O1087" s="59"/>
      <c r="P1087" s="59"/>
      <c r="Q1087" s="59"/>
      <c r="R1087" s="59"/>
      <c r="S1087" s="59"/>
      <c r="T1087" s="60"/>
      <c r="U1087" s="33"/>
      <c r="V1087" s="33"/>
      <c r="W1087" s="33"/>
      <c r="X1087" s="33"/>
      <c r="Y1087" s="33"/>
      <c r="Z1087" s="33"/>
      <c r="AA1087" s="33"/>
      <c r="AB1087" s="33"/>
      <c r="AC1087" s="33"/>
      <c r="AD1087" s="33"/>
      <c r="AE1087" s="33"/>
      <c r="AT1087" s="18" t="s">
        <v>207</v>
      </c>
      <c r="AU1087" s="18" t="s">
        <v>213</v>
      </c>
    </row>
    <row r="1088" spans="1:65" s="2" customFormat="1" ht="16.5" customHeight="1">
      <c r="A1088" s="33"/>
      <c r="B1088" s="149"/>
      <c r="C1088" s="195" t="s">
        <v>2306</v>
      </c>
      <c r="D1088" s="195" t="s">
        <v>416</v>
      </c>
      <c r="E1088" s="196" t="s">
        <v>2307</v>
      </c>
      <c r="F1088" s="197" t="s">
        <v>2308</v>
      </c>
      <c r="G1088" s="198" t="s">
        <v>529</v>
      </c>
      <c r="H1088" s="199">
        <v>1</v>
      </c>
      <c r="I1088" s="200"/>
      <c r="J1088" s="201">
        <f>ROUND(I1088*H1088,2)</f>
        <v>0</v>
      </c>
      <c r="K1088" s="197" t="s">
        <v>333</v>
      </c>
      <c r="L1088" s="202"/>
      <c r="M1088" s="203" t="s">
        <v>1</v>
      </c>
      <c r="N1088" s="204" t="s">
        <v>46</v>
      </c>
      <c r="O1088" s="59"/>
      <c r="P1088" s="159">
        <f>O1088*H1088</f>
        <v>0</v>
      </c>
      <c r="Q1088" s="159">
        <v>8.0000000000000002E-3</v>
      </c>
      <c r="R1088" s="159">
        <f>Q1088*H1088</f>
        <v>8.0000000000000002E-3</v>
      </c>
      <c r="S1088" s="159">
        <v>0</v>
      </c>
      <c r="T1088" s="160">
        <f>S1088*H1088</f>
        <v>0</v>
      </c>
      <c r="U1088" s="33"/>
      <c r="V1088" s="33"/>
      <c r="W1088" s="33"/>
      <c r="X1088" s="33"/>
      <c r="Y1088" s="33"/>
      <c r="Z1088" s="33"/>
      <c r="AA1088" s="33"/>
      <c r="AB1088" s="33"/>
      <c r="AC1088" s="33"/>
      <c r="AD1088" s="33"/>
      <c r="AE1088" s="33"/>
      <c r="AR1088" s="161" t="s">
        <v>237</v>
      </c>
      <c r="AT1088" s="161" t="s">
        <v>416</v>
      </c>
      <c r="AU1088" s="161" t="s">
        <v>213</v>
      </c>
      <c r="AY1088" s="18" t="s">
        <v>199</v>
      </c>
      <c r="BE1088" s="162">
        <f>IF(N1088="základní",J1088,0)</f>
        <v>0</v>
      </c>
      <c r="BF1088" s="162">
        <f>IF(N1088="snížená",J1088,0)</f>
        <v>0</v>
      </c>
      <c r="BG1088" s="162">
        <f>IF(N1088="zákl. přenesená",J1088,0)</f>
        <v>0</v>
      </c>
      <c r="BH1088" s="162">
        <f>IF(N1088="sníž. přenesená",J1088,0)</f>
        <v>0</v>
      </c>
      <c r="BI1088" s="162">
        <f>IF(N1088="nulová",J1088,0)</f>
        <v>0</v>
      </c>
      <c r="BJ1088" s="18" t="s">
        <v>88</v>
      </c>
      <c r="BK1088" s="162">
        <f>ROUND(I1088*H1088,2)</f>
        <v>0</v>
      </c>
      <c r="BL1088" s="18" t="s">
        <v>198</v>
      </c>
      <c r="BM1088" s="161" t="s">
        <v>2309</v>
      </c>
    </row>
    <row r="1089" spans="1:65" s="2" customFormat="1" ht="16.5" customHeight="1">
      <c r="A1089" s="33"/>
      <c r="B1089" s="149"/>
      <c r="C1089" s="195" t="s">
        <v>2310</v>
      </c>
      <c r="D1089" s="195" t="s">
        <v>416</v>
      </c>
      <c r="E1089" s="196" t="s">
        <v>2311</v>
      </c>
      <c r="F1089" s="197" t="s">
        <v>2312</v>
      </c>
      <c r="G1089" s="198" t="s">
        <v>529</v>
      </c>
      <c r="H1089" s="199">
        <v>1</v>
      </c>
      <c r="I1089" s="200"/>
      <c r="J1089" s="201">
        <f>ROUND(I1089*H1089,2)</f>
        <v>0</v>
      </c>
      <c r="K1089" s="197" t="s">
        <v>333</v>
      </c>
      <c r="L1089" s="202"/>
      <c r="M1089" s="203" t="s">
        <v>1</v>
      </c>
      <c r="N1089" s="204" t="s">
        <v>46</v>
      </c>
      <c r="O1089" s="59"/>
      <c r="P1089" s="159">
        <f>O1089*H1089</f>
        <v>0</v>
      </c>
      <c r="Q1089" s="159">
        <v>1.2E-2</v>
      </c>
      <c r="R1089" s="159">
        <f>Q1089*H1089</f>
        <v>1.2E-2</v>
      </c>
      <c r="S1089" s="159">
        <v>0</v>
      </c>
      <c r="T1089" s="160">
        <f>S1089*H1089</f>
        <v>0</v>
      </c>
      <c r="U1089" s="33"/>
      <c r="V1089" s="33"/>
      <c r="W1089" s="33"/>
      <c r="X1089" s="33"/>
      <c r="Y1089" s="33"/>
      <c r="Z1089" s="33"/>
      <c r="AA1089" s="33"/>
      <c r="AB1089" s="33"/>
      <c r="AC1089" s="33"/>
      <c r="AD1089" s="33"/>
      <c r="AE1089" s="33"/>
      <c r="AR1089" s="161" t="s">
        <v>237</v>
      </c>
      <c r="AT1089" s="161" t="s">
        <v>416</v>
      </c>
      <c r="AU1089" s="161" t="s">
        <v>213</v>
      </c>
      <c r="AY1089" s="18" t="s">
        <v>199</v>
      </c>
      <c r="BE1089" s="162">
        <f>IF(N1089="základní",J1089,0)</f>
        <v>0</v>
      </c>
      <c r="BF1089" s="162">
        <f>IF(N1089="snížená",J1089,0)</f>
        <v>0</v>
      </c>
      <c r="BG1089" s="162">
        <f>IF(N1089="zákl. přenesená",J1089,0)</f>
        <v>0</v>
      </c>
      <c r="BH1089" s="162">
        <f>IF(N1089="sníž. přenesená",J1089,0)</f>
        <v>0</v>
      </c>
      <c r="BI1089" s="162">
        <f>IF(N1089="nulová",J1089,0)</f>
        <v>0</v>
      </c>
      <c r="BJ1089" s="18" t="s">
        <v>88</v>
      </c>
      <c r="BK1089" s="162">
        <f>ROUND(I1089*H1089,2)</f>
        <v>0</v>
      </c>
      <c r="BL1089" s="18" t="s">
        <v>198</v>
      </c>
      <c r="BM1089" s="161" t="s">
        <v>2313</v>
      </c>
    </row>
    <row r="1090" spans="1:65" s="2" customFormat="1" ht="16.5" customHeight="1">
      <c r="A1090" s="33"/>
      <c r="B1090" s="149"/>
      <c r="C1090" s="195" t="s">
        <v>2314</v>
      </c>
      <c r="D1090" s="195" t="s">
        <v>416</v>
      </c>
      <c r="E1090" s="196" t="s">
        <v>2315</v>
      </c>
      <c r="F1090" s="197" t="s">
        <v>2316</v>
      </c>
      <c r="G1090" s="198" t="s">
        <v>529</v>
      </c>
      <c r="H1090" s="199">
        <v>14</v>
      </c>
      <c r="I1090" s="200"/>
      <c r="J1090" s="201">
        <f>ROUND(I1090*H1090,2)</f>
        <v>0</v>
      </c>
      <c r="K1090" s="197" t="s">
        <v>1</v>
      </c>
      <c r="L1090" s="202"/>
      <c r="M1090" s="203" t="s">
        <v>1</v>
      </c>
      <c r="N1090" s="204" t="s">
        <v>46</v>
      </c>
      <c r="O1090" s="59"/>
      <c r="P1090" s="159">
        <f>O1090*H1090</f>
        <v>0</v>
      </c>
      <c r="Q1090" s="159">
        <v>1.2E-2</v>
      </c>
      <c r="R1090" s="159">
        <f>Q1090*H1090</f>
        <v>0.16800000000000001</v>
      </c>
      <c r="S1090" s="159">
        <v>0</v>
      </c>
      <c r="T1090" s="160">
        <f>S1090*H1090</f>
        <v>0</v>
      </c>
      <c r="U1090" s="33"/>
      <c r="V1090" s="33"/>
      <c r="W1090" s="33"/>
      <c r="X1090" s="33"/>
      <c r="Y1090" s="33"/>
      <c r="Z1090" s="33"/>
      <c r="AA1090" s="33"/>
      <c r="AB1090" s="33"/>
      <c r="AC1090" s="33"/>
      <c r="AD1090" s="33"/>
      <c r="AE1090" s="33"/>
      <c r="AR1090" s="161" t="s">
        <v>237</v>
      </c>
      <c r="AT1090" s="161" t="s">
        <v>416</v>
      </c>
      <c r="AU1090" s="161" t="s">
        <v>213</v>
      </c>
      <c r="AY1090" s="18" t="s">
        <v>199</v>
      </c>
      <c r="BE1090" s="162">
        <f>IF(N1090="základní",J1090,0)</f>
        <v>0</v>
      </c>
      <c r="BF1090" s="162">
        <f>IF(N1090="snížená",J1090,0)</f>
        <v>0</v>
      </c>
      <c r="BG1090" s="162">
        <f>IF(N1090="zákl. přenesená",J1090,0)</f>
        <v>0</v>
      </c>
      <c r="BH1090" s="162">
        <f>IF(N1090="sníž. přenesená",J1090,0)</f>
        <v>0</v>
      </c>
      <c r="BI1090" s="162">
        <f>IF(N1090="nulová",J1090,0)</f>
        <v>0</v>
      </c>
      <c r="BJ1090" s="18" t="s">
        <v>88</v>
      </c>
      <c r="BK1090" s="162">
        <f>ROUND(I1090*H1090,2)</f>
        <v>0</v>
      </c>
      <c r="BL1090" s="18" t="s">
        <v>198</v>
      </c>
      <c r="BM1090" s="161" t="s">
        <v>2317</v>
      </c>
    </row>
    <row r="1091" spans="1:65" s="2" customFormat="1" ht="16.5" customHeight="1">
      <c r="A1091" s="33"/>
      <c r="B1091" s="149"/>
      <c r="C1091" s="195" t="s">
        <v>2318</v>
      </c>
      <c r="D1091" s="195" t="s">
        <v>416</v>
      </c>
      <c r="E1091" s="196" t="s">
        <v>2319</v>
      </c>
      <c r="F1091" s="197" t="s">
        <v>2320</v>
      </c>
      <c r="G1091" s="198" t="s">
        <v>529</v>
      </c>
      <c r="H1091" s="199">
        <v>2</v>
      </c>
      <c r="I1091" s="200"/>
      <c r="J1091" s="201">
        <f>ROUND(I1091*H1091,2)</f>
        <v>0</v>
      </c>
      <c r="K1091" s="197" t="s">
        <v>1</v>
      </c>
      <c r="L1091" s="202"/>
      <c r="M1091" s="203" t="s">
        <v>1</v>
      </c>
      <c r="N1091" s="204" t="s">
        <v>46</v>
      </c>
      <c r="O1091" s="59"/>
      <c r="P1091" s="159">
        <f>O1091*H1091</f>
        <v>0</v>
      </c>
      <c r="Q1091" s="159">
        <v>1.0999999999999999E-2</v>
      </c>
      <c r="R1091" s="159">
        <f>Q1091*H1091</f>
        <v>2.1999999999999999E-2</v>
      </c>
      <c r="S1091" s="159">
        <v>0</v>
      </c>
      <c r="T1091" s="160">
        <f>S1091*H1091</f>
        <v>0</v>
      </c>
      <c r="U1091" s="33"/>
      <c r="V1091" s="33"/>
      <c r="W1091" s="33"/>
      <c r="X1091" s="33"/>
      <c r="Y1091" s="33"/>
      <c r="Z1091" s="33"/>
      <c r="AA1091" s="33"/>
      <c r="AB1091" s="33"/>
      <c r="AC1091" s="33"/>
      <c r="AD1091" s="33"/>
      <c r="AE1091" s="33"/>
      <c r="AR1091" s="161" t="s">
        <v>237</v>
      </c>
      <c r="AT1091" s="161" t="s">
        <v>416</v>
      </c>
      <c r="AU1091" s="161" t="s">
        <v>213</v>
      </c>
      <c r="AY1091" s="18" t="s">
        <v>199</v>
      </c>
      <c r="BE1091" s="162">
        <f>IF(N1091="základní",J1091,0)</f>
        <v>0</v>
      </c>
      <c r="BF1091" s="162">
        <f>IF(N1091="snížená",J1091,0)</f>
        <v>0</v>
      </c>
      <c r="BG1091" s="162">
        <f>IF(N1091="zákl. přenesená",J1091,0)</f>
        <v>0</v>
      </c>
      <c r="BH1091" s="162">
        <f>IF(N1091="sníž. přenesená",J1091,0)</f>
        <v>0</v>
      </c>
      <c r="BI1091" s="162">
        <f>IF(N1091="nulová",J1091,0)</f>
        <v>0</v>
      </c>
      <c r="BJ1091" s="18" t="s">
        <v>88</v>
      </c>
      <c r="BK1091" s="162">
        <f>ROUND(I1091*H1091,2)</f>
        <v>0</v>
      </c>
      <c r="BL1091" s="18" t="s">
        <v>198</v>
      </c>
      <c r="BM1091" s="161" t="s">
        <v>2321</v>
      </c>
    </row>
    <row r="1092" spans="1:65" s="2" customFormat="1" ht="10.199999999999999">
      <c r="A1092" s="33"/>
      <c r="B1092" s="34"/>
      <c r="C1092" s="33"/>
      <c r="D1092" s="163" t="s">
        <v>207</v>
      </c>
      <c r="E1092" s="33"/>
      <c r="F1092" s="164" t="s">
        <v>2322</v>
      </c>
      <c r="G1092" s="33"/>
      <c r="H1092" s="33"/>
      <c r="I1092" s="165"/>
      <c r="J1092" s="33"/>
      <c r="K1092" s="33"/>
      <c r="L1092" s="34"/>
      <c r="M1092" s="166"/>
      <c r="N1092" s="167"/>
      <c r="O1092" s="59"/>
      <c r="P1092" s="59"/>
      <c r="Q1092" s="59"/>
      <c r="R1092" s="59"/>
      <c r="S1092" s="59"/>
      <c r="T1092" s="60"/>
      <c r="U1092" s="33"/>
      <c r="V1092" s="33"/>
      <c r="W1092" s="33"/>
      <c r="X1092" s="33"/>
      <c r="Y1092" s="33"/>
      <c r="Z1092" s="33"/>
      <c r="AA1092" s="33"/>
      <c r="AB1092" s="33"/>
      <c r="AC1092" s="33"/>
      <c r="AD1092" s="33"/>
      <c r="AE1092" s="33"/>
      <c r="AT1092" s="18" t="s">
        <v>207</v>
      </c>
      <c r="AU1092" s="18" t="s">
        <v>213</v>
      </c>
    </row>
    <row r="1093" spans="1:65" s="12" customFormat="1" ht="22.8" customHeight="1">
      <c r="B1093" s="136"/>
      <c r="D1093" s="137" t="s">
        <v>80</v>
      </c>
      <c r="E1093" s="147" t="s">
        <v>1087</v>
      </c>
      <c r="F1093" s="147" t="s">
        <v>1088</v>
      </c>
      <c r="I1093" s="139"/>
      <c r="J1093" s="148">
        <f>BK1093</f>
        <v>0</v>
      </c>
      <c r="L1093" s="136"/>
      <c r="M1093" s="141"/>
      <c r="N1093" s="142"/>
      <c r="O1093" s="142"/>
      <c r="P1093" s="143">
        <f>SUM(P1094:P1095)</f>
        <v>0</v>
      </c>
      <c r="Q1093" s="142"/>
      <c r="R1093" s="143">
        <f>SUM(R1094:R1095)</f>
        <v>0</v>
      </c>
      <c r="S1093" s="142"/>
      <c r="T1093" s="144">
        <f>SUM(T1094:T1095)</f>
        <v>0</v>
      </c>
      <c r="AR1093" s="137" t="s">
        <v>88</v>
      </c>
      <c r="AT1093" s="145" t="s">
        <v>80</v>
      </c>
      <c r="AU1093" s="145" t="s">
        <v>88</v>
      </c>
      <c r="AY1093" s="137" t="s">
        <v>199</v>
      </c>
      <c r="BK1093" s="146">
        <f>SUM(BK1094:BK1095)</f>
        <v>0</v>
      </c>
    </row>
    <row r="1094" spans="1:65" s="2" customFormat="1" ht="24.15" customHeight="1">
      <c r="A1094" s="33"/>
      <c r="B1094" s="149"/>
      <c r="C1094" s="150" t="s">
        <v>2323</v>
      </c>
      <c r="D1094" s="150" t="s">
        <v>202</v>
      </c>
      <c r="E1094" s="151" t="s">
        <v>1090</v>
      </c>
      <c r="F1094" s="152" t="s">
        <v>1091</v>
      </c>
      <c r="G1094" s="153" t="s">
        <v>396</v>
      </c>
      <c r="H1094" s="154">
        <v>331.50099999999998</v>
      </c>
      <c r="I1094" s="155"/>
      <c r="J1094" s="156">
        <f>ROUND(I1094*H1094,2)</f>
        <v>0</v>
      </c>
      <c r="K1094" s="152" t="s">
        <v>333</v>
      </c>
      <c r="L1094" s="34"/>
      <c r="M1094" s="157" t="s">
        <v>1</v>
      </c>
      <c r="N1094" s="158" t="s">
        <v>46</v>
      </c>
      <c r="O1094" s="59"/>
      <c r="P1094" s="159">
        <f>O1094*H1094</f>
        <v>0</v>
      </c>
      <c r="Q1094" s="159">
        <v>0</v>
      </c>
      <c r="R1094" s="159">
        <f>Q1094*H1094</f>
        <v>0</v>
      </c>
      <c r="S1094" s="159">
        <v>0</v>
      </c>
      <c r="T1094" s="160">
        <f>S1094*H1094</f>
        <v>0</v>
      </c>
      <c r="U1094" s="33"/>
      <c r="V1094" s="33"/>
      <c r="W1094" s="33"/>
      <c r="X1094" s="33"/>
      <c r="Y1094" s="33"/>
      <c r="Z1094" s="33"/>
      <c r="AA1094" s="33"/>
      <c r="AB1094" s="33"/>
      <c r="AC1094" s="33"/>
      <c r="AD1094" s="33"/>
      <c r="AE1094" s="33"/>
      <c r="AR1094" s="161" t="s">
        <v>198</v>
      </c>
      <c r="AT1094" s="161" t="s">
        <v>202</v>
      </c>
      <c r="AU1094" s="161" t="s">
        <v>90</v>
      </c>
      <c r="AY1094" s="18" t="s">
        <v>199</v>
      </c>
      <c r="BE1094" s="162">
        <f>IF(N1094="základní",J1094,0)</f>
        <v>0</v>
      </c>
      <c r="BF1094" s="162">
        <f>IF(N1094="snížená",J1094,0)</f>
        <v>0</v>
      </c>
      <c r="BG1094" s="162">
        <f>IF(N1094="zákl. přenesená",J1094,0)</f>
        <v>0</v>
      </c>
      <c r="BH1094" s="162">
        <f>IF(N1094="sníž. přenesená",J1094,0)</f>
        <v>0</v>
      </c>
      <c r="BI1094" s="162">
        <f>IF(N1094="nulová",J1094,0)</f>
        <v>0</v>
      </c>
      <c r="BJ1094" s="18" t="s">
        <v>88</v>
      </c>
      <c r="BK1094" s="162">
        <f>ROUND(I1094*H1094,2)</f>
        <v>0</v>
      </c>
      <c r="BL1094" s="18" t="s">
        <v>198</v>
      </c>
      <c r="BM1094" s="161" t="s">
        <v>2324</v>
      </c>
    </row>
    <row r="1095" spans="1:65" s="2" customFormat="1" ht="38.4">
      <c r="A1095" s="33"/>
      <c r="B1095" s="34"/>
      <c r="C1095" s="33"/>
      <c r="D1095" s="163" t="s">
        <v>207</v>
      </c>
      <c r="E1095" s="33"/>
      <c r="F1095" s="164" t="s">
        <v>1093</v>
      </c>
      <c r="G1095" s="33"/>
      <c r="H1095" s="33"/>
      <c r="I1095" s="165"/>
      <c r="J1095" s="33"/>
      <c r="K1095" s="33"/>
      <c r="L1095" s="34"/>
      <c r="M1095" s="166"/>
      <c r="N1095" s="167"/>
      <c r="O1095" s="59"/>
      <c r="P1095" s="59"/>
      <c r="Q1095" s="59"/>
      <c r="R1095" s="59"/>
      <c r="S1095" s="59"/>
      <c r="T1095" s="60"/>
      <c r="U1095" s="33"/>
      <c r="V1095" s="33"/>
      <c r="W1095" s="33"/>
      <c r="X1095" s="33"/>
      <c r="Y1095" s="33"/>
      <c r="Z1095" s="33"/>
      <c r="AA1095" s="33"/>
      <c r="AB1095" s="33"/>
      <c r="AC1095" s="33"/>
      <c r="AD1095" s="33"/>
      <c r="AE1095" s="33"/>
      <c r="AT1095" s="18" t="s">
        <v>207</v>
      </c>
      <c r="AU1095" s="18" t="s">
        <v>90</v>
      </c>
    </row>
    <row r="1096" spans="1:65" s="12" customFormat="1" ht="25.95" customHeight="1">
      <c r="B1096" s="136"/>
      <c r="D1096" s="137" t="s">
        <v>80</v>
      </c>
      <c r="E1096" s="138" t="s">
        <v>1094</v>
      </c>
      <c r="F1096" s="138" t="s">
        <v>1095</v>
      </c>
      <c r="I1096" s="139"/>
      <c r="J1096" s="140">
        <f>BK1096</f>
        <v>0</v>
      </c>
      <c r="L1096" s="136"/>
      <c r="M1096" s="141"/>
      <c r="N1096" s="142"/>
      <c r="O1096" s="142"/>
      <c r="P1096" s="143">
        <f>P1097+P1147+P1163+P1229+P1336+P1491+P1661+P1676+P1836+P1878</f>
        <v>0</v>
      </c>
      <c r="Q1096" s="142"/>
      <c r="R1096" s="143">
        <f>R1097+R1147+R1163+R1229+R1336+R1491+R1661+R1676+R1836+R1878</f>
        <v>133.36842551999999</v>
      </c>
      <c r="S1096" s="142"/>
      <c r="T1096" s="144">
        <f>T1097+T1147+T1163+T1229+T1336+T1491+T1661+T1676+T1836+T1878</f>
        <v>0</v>
      </c>
      <c r="AR1096" s="137" t="s">
        <v>90</v>
      </c>
      <c r="AT1096" s="145" t="s">
        <v>80</v>
      </c>
      <c r="AU1096" s="145" t="s">
        <v>81</v>
      </c>
      <c r="AY1096" s="137" t="s">
        <v>199</v>
      </c>
      <c r="BK1096" s="146">
        <f>BK1097+BK1147+BK1163+BK1229+BK1336+BK1491+BK1661+BK1676+BK1836+BK1878</f>
        <v>0</v>
      </c>
    </row>
    <row r="1097" spans="1:65" s="12" customFormat="1" ht="22.8" customHeight="1">
      <c r="B1097" s="136"/>
      <c r="D1097" s="137" t="s">
        <v>80</v>
      </c>
      <c r="E1097" s="147" t="s">
        <v>1096</v>
      </c>
      <c r="F1097" s="147" t="s">
        <v>1097</v>
      </c>
      <c r="I1097" s="139"/>
      <c r="J1097" s="148">
        <f>BK1097</f>
        <v>0</v>
      </c>
      <c r="L1097" s="136"/>
      <c r="M1097" s="141"/>
      <c r="N1097" s="142"/>
      <c r="O1097" s="142"/>
      <c r="P1097" s="143">
        <f>SUM(P1098:P1146)</f>
        <v>0</v>
      </c>
      <c r="Q1097" s="142"/>
      <c r="R1097" s="143">
        <f>SUM(R1098:R1146)</f>
        <v>1.5415388000000001</v>
      </c>
      <c r="S1097" s="142"/>
      <c r="T1097" s="144">
        <f>SUM(T1098:T1146)</f>
        <v>0</v>
      </c>
      <c r="AR1097" s="137" t="s">
        <v>90</v>
      </c>
      <c r="AT1097" s="145" t="s">
        <v>80</v>
      </c>
      <c r="AU1097" s="145" t="s">
        <v>88</v>
      </c>
      <c r="AY1097" s="137" t="s">
        <v>199</v>
      </c>
      <c r="BK1097" s="146">
        <f>SUM(BK1098:BK1146)</f>
        <v>0</v>
      </c>
    </row>
    <row r="1098" spans="1:65" s="2" customFormat="1" ht="24.15" customHeight="1">
      <c r="A1098" s="33"/>
      <c r="B1098" s="149"/>
      <c r="C1098" s="150" t="s">
        <v>1793</v>
      </c>
      <c r="D1098" s="150" t="s">
        <v>202</v>
      </c>
      <c r="E1098" s="151" t="s">
        <v>2325</v>
      </c>
      <c r="F1098" s="152" t="s">
        <v>2326</v>
      </c>
      <c r="G1098" s="153" t="s">
        <v>332</v>
      </c>
      <c r="H1098" s="154">
        <v>75.540000000000006</v>
      </c>
      <c r="I1098" s="155"/>
      <c r="J1098" s="156">
        <f>ROUND(I1098*H1098,2)</f>
        <v>0</v>
      </c>
      <c r="K1098" s="152" t="s">
        <v>333</v>
      </c>
      <c r="L1098" s="34"/>
      <c r="M1098" s="157" t="s">
        <v>1</v>
      </c>
      <c r="N1098" s="158" t="s">
        <v>46</v>
      </c>
      <c r="O1098" s="59"/>
      <c r="P1098" s="159">
        <f>O1098*H1098</f>
        <v>0</v>
      </c>
      <c r="Q1098" s="159">
        <v>0</v>
      </c>
      <c r="R1098" s="159">
        <f>Q1098*H1098</f>
        <v>0</v>
      </c>
      <c r="S1098" s="159">
        <v>0</v>
      </c>
      <c r="T1098" s="160">
        <f>S1098*H1098</f>
        <v>0</v>
      </c>
      <c r="U1098" s="33"/>
      <c r="V1098" s="33"/>
      <c r="W1098" s="33"/>
      <c r="X1098" s="33"/>
      <c r="Y1098" s="33"/>
      <c r="Z1098" s="33"/>
      <c r="AA1098" s="33"/>
      <c r="AB1098" s="33"/>
      <c r="AC1098" s="33"/>
      <c r="AD1098" s="33"/>
      <c r="AE1098" s="33"/>
      <c r="AR1098" s="161" t="s">
        <v>276</v>
      </c>
      <c r="AT1098" s="161" t="s">
        <v>202</v>
      </c>
      <c r="AU1098" s="161" t="s">
        <v>90</v>
      </c>
      <c r="AY1098" s="18" t="s">
        <v>199</v>
      </c>
      <c r="BE1098" s="162">
        <f>IF(N1098="základní",J1098,0)</f>
        <v>0</v>
      </c>
      <c r="BF1098" s="162">
        <f>IF(N1098="snížená",J1098,0)</f>
        <v>0</v>
      </c>
      <c r="BG1098" s="162">
        <f>IF(N1098="zákl. přenesená",J1098,0)</f>
        <v>0</v>
      </c>
      <c r="BH1098" s="162">
        <f>IF(N1098="sníž. přenesená",J1098,0)</f>
        <v>0</v>
      </c>
      <c r="BI1098" s="162">
        <f>IF(N1098="nulová",J1098,0)</f>
        <v>0</v>
      </c>
      <c r="BJ1098" s="18" t="s">
        <v>88</v>
      </c>
      <c r="BK1098" s="162">
        <f>ROUND(I1098*H1098,2)</f>
        <v>0</v>
      </c>
      <c r="BL1098" s="18" t="s">
        <v>276</v>
      </c>
      <c r="BM1098" s="161" t="s">
        <v>2327</v>
      </c>
    </row>
    <row r="1099" spans="1:65" s="2" customFormat="1" ht="19.2">
      <c r="A1099" s="33"/>
      <c r="B1099" s="34"/>
      <c r="C1099" s="33"/>
      <c r="D1099" s="163" t="s">
        <v>207</v>
      </c>
      <c r="E1099" s="33"/>
      <c r="F1099" s="164" t="s">
        <v>2328</v>
      </c>
      <c r="G1099" s="33"/>
      <c r="H1099" s="33"/>
      <c r="I1099" s="165"/>
      <c r="J1099" s="33"/>
      <c r="K1099" s="33"/>
      <c r="L1099" s="34"/>
      <c r="M1099" s="166"/>
      <c r="N1099" s="167"/>
      <c r="O1099" s="59"/>
      <c r="P1099" s="59"/>
      <c r="Q1099" s="59"/>
      <c r="R1099" s="59"/>
      <c r="S1099" s="59"/>
      <c r="T1099" s="60"/>
      <c r="U1099" s="33"/>
      <c r="V1099" s="33"/>
      <c r="W1099" s="33"/>
      <c r="X1099" s="33"/>
      <c r="Y1099" s="33"/>
      <c r="Z1099" s="33"/>
      <c r="AA1099" s="33"/>
      <c r="AB1099" s="33"/>
      <c r="AC1099" s="33"/>
      <c r="AD1099" s="33"/>
      <c r="AE1099" s="33"/>
      <c r="AT1099" s="18" t="s">
        <v>207</v>
      </c>
      <c r="AU1099" s="18" t="s">
        <v>90</v>
      </c>
    </row>
    <row r="1100" spans="1:65" s="13" customFormat="1" ht="10.199999999999999">
      <c r="B1100" s="172"/>
      <c r="D1100" s="163" t="s">
        <v>336</v>
      </c>
      <c r="E1100" s="173" t="s">
        <v>1</v>
      </c>
      <c r="F1100" s="174" t="s">
        <v>1103</v>
      </c>
      <c r="H1100" s="173" t="s">
        <v>1</v>
      </c>
      <c r="I1100" s="175"/>
      <c r="L1100" s="172"/>
      <c r="M1100" s="176"/>
      <c r="N1100" s="177"/>
      <c r="O1100" s="177"/>
      <c r="P1100" s="177"/>
      <c r="Q1100" s="177"/>
      <c r="R1100" s="177"/>
      <c r="S1100" s="177"/>
      <c r="T1100" s="178"/>
      <c r="AT1100" s="173" t="s">
        <v>336</v>
      </c>
      <c r="AU1100" s="173" t="s">
        <v>90</v>
      </c>
      <c r="AV1100" s="13" t="s">
        <v>88</v>
      </c>
      <c r="AW1100" s="13" t="s">
        <v>36</v>
      </c>
      <c r="AX1100" s="13" t="s">
        <v>81</v>
      </c>
      <c r="AY1100" s="173" t="s">
        <v>199</v>
      </c>
    </row>
    <row r="1101" spans="1:65" s="13" customFormat="1" ht="10.199999999999999">
      <c r="B1101" s="172"/>
      <c r="D1101" s="163" t="s">
        <v>336</v>
      </c>
      <c r="E1101" s="173" t="s">
        <v>1</v>
      </c>
      <c r="F1101" s="174" t="s">
        <v>579</v>
      </c>
      <c r="H1101" s="173" t="s">
        <v>1</v>
      </c>
      <c r="I1101" s="175"/>
      <c r="L1101" s="172"/>
      <c r="M1101" s="176"/>
      <c r="N1101" s="177"/>
      <c r="O1101" s="177"/>
      <c r="P1101" s="177"/>
      <c r="Q1101" s="177"/>
      <c r="R1101" s="177"/>
      <c r="S1101" s="177"/>
      <c r="T1101" s="178"/>
      <c r="AT1101" s="173" t="s">
        <v>336</v>
      </c>
      <c r="AU1101" s="173" t="s">
        <v>90</v>
      </c>
      <c r="AV1101" s="13" t="s">
        <v>88</v>
      </c>
      <c r="AW1101" s="13" t="s">
        <v>36</v>
      </c>
      <c r="AX1101" s="13" t="s">
        <v>81</v>
      </c>
      <c r="AY1101" s="173" t="s">
        <v>199</v>
      </c>
    </row>
    <row r="1102" spans="1:65" s="14" customFormat="1" ht="10.199999999999999">
      <c r="B1102" s="179"/>
      <c r="D1102" s="163" t="s">
        <v>336</v>
      </c>
      <c r="E1102" s="180" t="s">
        <v>1</v>
      </c>
      <c r="F1102" s="181" t="s">
        <v>1104</v>
      </c>
      <c r="H1102" s="182">
        <v>14.28</v>
      </c>
      <c r="I1102" s="183"/>
      <c r="L1102" s="179"/>
      <c r="M1102" s="184"/>
      <c r="N1102" s="185"/>
      <c r="O1102" s="185"/>
      <c r="P1102" s="185"/>
      <c r="Q1102" s="185"/>
      <c r="R1102" s="185"/>
      <c r="S1102" s="185"/>
      <c r="T1102" s="186"/>
      <c r="AT1102" s="180" t="s">
        <v>336</v>
      </c>
      <c r="AU1102" s="180" t="s">
        <v>90</v>
      </c>
      <c r="AV1102" s="14" t="s">
        <v>90</v>
      </c>
      <c r="AW1102" s="14" t="s">
        <v>36</v>
      </c>
      <c r="AX1102" s="14" t="s">
        <v>81</v>
      </c>
      <c r="AY1102" s="180" t="s">
        <v>199</v>
      </c>
    </row>
    <row r="1103" spans="1:65" s="13" customFormat="1" ht="10.199999999999999">
      <c r="B1103" s="172"/>
      <c r="D1103" s="163" t="s">
        <v>336</v>
      </c>
      <c r="E1103" s="173" t="s">
        <v>1</v>
      </c>
      <c r="F1103" s="174" t="s">
        <v>581</v>
      </c>
      <c r="H1103" s="173" t="s">
        <v>1</v>
      </c>
      <c r="I1103" s="175"/>
      <c r="L1103" s="172"/>
      <c r="M1103" s="176"/>
      <c r="N1103" s="177"/>
      <c r="O1103" s="177"/>
      <c r="P1103" s="177"/>
      <c r="Q1103" s="177"/>
      <c r="R1103" s="177"/>
      <c r="S1103" s="177"/>
      <c r="T1103" s="178"/>
      <c r="AT1103" s="173" t="s">
        <v>336</v>
      </c>
      <c r="AU1103" s="173" t="s">
        <v>90</v>
      </c>
      <c r="AV1103" s="13" t="s">
        <v>88</v>
      </c>
      <c r="AW1103" s="13" t="s">
        <v>36</v>
      </c>
      <c r="AX1103" s="13" t="s">
        <v>81</v>
      </c>
      <c r="AY1103" s="173" t="s">
        <v>199</v>
      </c>
    </row>
    <row r="1104" spans="1:65" s="14" customFormat="1" ht="10.199999999999999">
      <c r="B1104" s="179"/>
      <c r="D1104" s="163" t="s">
        <v>336</v>
      </c>
      <c r="E1104" s="180" t="s">
        <v>1</v>
      </c>
      <c r="F1104" s="181" t="s">
        <v>1104</v>
      </c>
      <c r="H1104" s="182">
        <v>14.28</v>
      </c>
      <c r="I1104" s="183"/>
      <c r="L1104" s="179"/>
      <c r="M1104" s="184"/>
      <c r="N1104" s="185"/>
      <c r="O1104" s="185"/>
      <c r="P1104" s="185"/>
      <c r="Q1104" s="185"/>
      <c r="R1104" s="185"/>
      <c r="S1104" s="185"/>
      <c r="T1104" s="186"/>
      <c r="AT1104" s="180" t="s">
        <v>336</v>
      </c>
      <c r="AU1104" s="180" t="s">
        <v>90</v>
      </c>
      <c r="AV1104" s="14" t="s">
        <v>90</v>
      </c>
      <c r="AW1104" s="14" t="s">
        <v>36</v>
      </c>
      <c r="AX1104" s="14" t="s">
        <v>81</v>
      </c>
      <c r="AY1104" s="180" t="s">
        <v>199</v>
      </c>
    </row>
    <row r="1105" spans="1:65" s="13" customFormat="1" ht="10.199999999999999">
      <c r="B1105" s="172"/>
      <c r="D1105" s="163" t="s">
        <v>336</v>
      </c>
      <c r="E1105" s="173" t="s">
        <v>1</v>
      </c>
      <c r="F1105" s="174" t="s">
        <v>476</v>
      </c>
      <c r="H1105" s="173" t="s">
        <v>1</v>
      </c>
      <c r="I1105" s="175"/>
      <c r="L1105" s="172"/>
      <c r="M1105" s="176"/>
      <c r="N1105" s="177"/>
      <c r="O1105" s="177"/>
      <c r="P1105" s="177"/>
      <c r="Q1105" s="177"/>
      <c r="R1105" s="177"/>
      <c r="S1105" s="177"/>
      <c r="T1105" s="178"/>
      <c r="AT1105" s="173" t="s">
        <v>336</v>
      </c>
      <c r="AU1105" s="173" t="s">
        <v>90</v>
      </c>
      <c r="AV1105" s="13" t="s">
        <v>88</v>
      </c>
      <c r="AW1105" s="13" t="s">
        <v>36</v>
      </c>
      <c r="AX1105" s="13" t="s">
        <v>81</v>
      </c>
      <c r="AY1105" s="173" t="s">
        <v>199</v>
      </c>
    </row>
    <row r="1106" spans="1:65" s="14" customFormat="1" ht="10.199999999999999">
      <c r="B1106" s="179"/>
      <c r="D1106" s="163" t="s">
        <v>336</v>
      </c>
      <c r="E1106" s="180" t="s">
        <v>1</v>
      </c>
      <c r="F1106" s="181" t="s">
        <v>1105</v>
      </c>
      <c r="H1106" s="182">
        <v>7.65</v>
      </c>
      <c r="I1106" s="183"/>
      <c r="L1106" s="179"/>
      <c r="M1106" s="184"/>
      <c r="N1106" s="185"/>
      <c r="O1106" s="185"/>
      <c r="P1106" s="185"/>
      <c r="Q1106" s="185"/>
      <c r="R1106" s="185"/>
      <c r="S1106" s="185"/>
      <c r="T1106" s="186"/>
      <c r="AT1106" s="180" t="s">
        <v>336</v>
      </c>
      <c r="AU1106" s="180" t="s">
        <v>90</v>
      </c>
      <c r="AV1106" s="14" t="s">
        <v>90</v>
      </c>
      <c r="AW1106" s="14" t="s">
        <v>36</v>
      </c>
      <c r="AX1106" s="14" t="s">
        <v>81</v>
      </c>
      <c r="AY1106" s="180" t="s">
        <v>199</v>
      </c>
    </row>
    <row r="1107" spans="1:65" s="13" customFormat="1" ht="10.199999999999999">
      <c r="B1107" s="172"/>
      <c r="D1107" s="163" t="s">
        <v>336</v>
      </c>
      <c r="E1107" s="173" t="s">
        <v>1</v>
      </c>
      <c r="F1107" s="174" t="s">
        <v>583</v>
      </c>
      <c r="H1107" s="173" t="s">
        <v>1</v>
      </c>
      <c r="I1107" s="175"/>
      <c r="L1107" s="172"/>
      <c r="M1107" s="176"/>
      <c r="N1107" s="177"/>
      <c r="O1107" s="177"/>
      <c r="P1107" s="177"/>
      <c r="Q1107" s="177"/>
      <c r="R1107" s="177"/>
      <c r="S1107" s="177"/>
      <c r="T1107" s="178"/>
      <c r="AT1107" s="173" t="s">
        <v>336</v>
      </c>
      <c r="AU1107" s="173" t="s">
        <v>90</v>
      </c>
      <c r="AV1107" s="13" t="s">
        <v>88</v>
      </c>
      <c r="AW1107" s="13" t="s">
        <v>36</v>
      </c>
      <c r="AX1107" s="13" t="s">
        <v>81</v>
      </c>
      <c r="AY1107" s="173" t="s">
        <v>199</v>
      </c>
    </row>
    <row r="1108" spans="1:65" s="14" customFormat="1" ht="10.199999999999999">
      <c r="B1108" s="179"/>
      <c r="D1108" s="163" t="s">
        <v>336</v>
      </c>
      <c r="E1108" s="180" t="s">
        <v>1</v>
      </c>
      <c r="F1108" s="181" t="s">
        <v>1106</v>
      </c>
      <c r="H1108" s="182">
        <v>16.829999999999998</v>
      </c>
      <c r="I1108" s="183"/>
      <c r="L1108" s="179"/>
      <c r="M1108" s="184"/>
      <c r="N1108" s="185"/>
      <c r="O1108" s="185"/>
      <c r="P1108" s="185"/>
      <c r="Q1108" s="185"/>
      <c r="R1108" s="185"/>
      <c r="S1108" s="185"/>
      <c r="T1108" s="186"/>
      <c r="AT1108" s="180" t="s">
        <v>336</v>
      </c>
      <c r="AU1108" s="180" t="s">
        <v>90</v>
      </c>
      <c r="AV1108" s="14" t="s">
        <v>90</v>
      </c>
      <c r="AW1108" s="14" t="s">
        <v>36</v>
      </c>
      <c r="AX1108" s="14" t="s">
        <v>81</v>
      </c>
      <c r="AY1108" s="180" t="s">
        <v>199</v>
      </c>
    </row>
    <row r="1109" spans="1:65" s="13" customFormat="1" ht="10.199999999999999">
      <c r="B1109" s="172"/>
      <c r="D1109" s="163" t="s">
        <v>336</v>
      </c>
      <c r="E1109" s="173" t="s">
        <v>1</v>
      </c>
      <c r="F1109" s="174" t="s">
        <v>2112</v>
      </c>
      <c r="H1109" s="173" t="s">
        <v>1</v>
      </c>
      <c r="I1109" s="175"/>
      <c r="L1109" s="172"/>
      <c r="M1109" s="176"/>
      <c r="N1109" s="177"/>
      <c r="O1109" s="177"/>
      <c r="P1109" s="177"/>
      <c r="Q1109" s="177"/>
      <c r="R1109" s="177"/>
      <c r="S1109" s="177"/>
      <c r="T1109" s="178"/>
      <c r="AT1109" s="173" t="s">
        <v>336</v>
      </c>
      <c r="AU1109" s="173" t="s">
        <v>90</v>
      </c>
      <c r="AV1109" s="13" t="s">
        <v>88</v>
      </c>
      <c r="AW1109" s="13" t="s">
        <v>36</v>
      </c>
      <c r="AX1109" s="13" t="s">
        <v>81</v>
      </c>
      <c r="AY1109" s="173" t="s">
        <v>199</v>
      </c>
    </row>
    <row r="1110" spans="1:65" s="14" customFormat="1" ht="10.199999999999999">
      <c r="B1110" s="179"/>
      <c r="D1110" s="163" t="s">
        <v>336</v>
      </c>
      <c r="E1110" s="180" t="s">
        <v>1</v>
      </c>
      <c r="F1110" s="181" t="s">
        <v>1107</v>
      </c>
      <c r="H1110" s="182">
        <v>22.5</v>
      </c>
      <c r="I1110" s="183"/>
      <c r="L1110" s="179"/>
      <c r="M1110" s="184"/>
      <c r="N1110" s="185"/>
      <c r="O1110" s="185"/>
      <c r="P1110" s="185"/>
      <c r="Q1110" s="185"/>
      <c r="R1110" s="185"/>
      <c r="S1110" s="185"/>
      <c r="T1110" s="186"/>
      <c r="AT1110" s="180" t="s">
        <v>336</v>
      </c>
      <c r="AU1110" s="180" t="s">
        <v>90</v>
      </c>
      <c r="AV1110" s="14" t="s">
        <v>90</v>
      </c>
      <c r="AW1110" s="14" t="s">
        <v>36</v>
      </c>
      <c r="AX1110" s="14" t="s">
        <v>81</v>
      </c>
      <c r="AY1110" s="180" t="s">
        <v>199</v>
      </c>
    </row>
    <row r="1111" spans="1:65" s="15" customFormat="1" ht="10.199999999999999">
      <c r="B1111" s="187"/>
      <c r="D1111" s="163" t="s">
        <v>336</v>
      </c>
      <c r="E1111" s="188" t="s">
        <v>1</v>
      </c>
      <c r="F1111" s="189" t="s">
        <v>339</v>
      </c>
      <c r="H1111" s="190">
        <v>75.540000000000006</v>
      </c>
      <c r="I1111" s="191"/>
      <c r="L1111" s="187"/>
      <c r="M1111" s="192"/>
      <c r="N1111" s="193"/>
      <c r="O1111" s="193"/>
      <c r="P1111" s="193"/>
      <c r="Q1111" s="193"/>
      <c r="R1111" s="193"/>
      <c r="S1111" s="193"/>
      <c r="T1111" s="194"/>
      <c r="AT1111" s="188" t="s">
        <v>336</v>
      </c>
      <c r="AU1111" s="188" t="s">
        <v>90</v>
      </c>
      <c r="AV1111" s="15" t="s">
        <v>198</v>
      </c>
      <c r="AW1111" s="15" t="s">
        <v>36</v>
      </c>
      <c r="AX1111" s="15" t="s">
        <v>88</v>
      </c>
      <c r="AY1111" s="188" t="s">
        <v>199</v>
      </c>
    </row>
    <row r="1112" spans="1:65" s="2" customFormat="1" ht="16.5" customHeight="1">
      <c r="A1112" s="33"/>
      <c r="B1112" s="149"/>
      <c r="C1112" s="195" t="s">
        <v>695</v>
      </c>
      <c r="D1112" s="195" t="s">
        <v>416</v>
      </c>
      <c r="E1112" s="196" t="s">
        <v>2329</v>
      </c>
      <c r="F1112" s="197" t="s">
        <v>2330</v>
      </c>
      <c r="G1112" s="198" t="s">
        <v>396</v>
      </c>
      <c r="H1112" s="199">
        <v>2.3E-2</v>
      </c>
      <c r="I1112" s="200"/>
      <c r="J1112" s="201">
        <f>ROUND(I1112*H1112,2)</f>
        <v>0</v>
      </c>
      <c r="K1112" s="197" t="s">
        <v>333</v>
      </c>
      <c r="L1112" s="202"/>
      <c r="M1112" s="203" t="s">
        <v>1</v>
      </c>
      <c r="N1112" s="204" t="s">
        <v>46</v>
      </c>
      <c r="O1112" s="59"/>
      <c r="P1112" s="159">
        <f>O1112*H1112</f>
        <v>0</v>
      </c>
      <c r="Q1112" s="159">
        <v>1</v>
      </c>
      <c r="R1112" s="159">
        <f>Q1112*H1112</f>
        <v>2.3E-2</v>
      </c>
      <c r="S1112" s="159">
        <v>0</v>
      </c>
      <c r="T1112" s="160">
        <f>S1112*H1112</f>
        <v>0</v>
      </c>
      <c r="U1112" s="33"/>
      <c r="V1112" s="33"/>
      <c r="W1112" s="33"/>
      <c r="X1112" s="33"/>
      <c r="Y1112" s="33"/>
      <c r="Z1112" s="33"/>
      <c r="AA1112" s="33"/>
      <c r="AB1112" s="33"/>
      <c r="AC1112" s="33"/>
      <c r="AD1112" s="33"/>
      <c r="AE1112" s="33"/>
      <c r="AR1112" s="161" t="s">
        <v>573</v>
      </c>
      <c r="AT1112" s="161" t="s">
        <v>416</v>
      </c>
      <c r="AU1112" s="161" t="s">
        <v>90</v>
      </c>
      <c r="AY1112" s="18" t="s">
        <v>199</v>
      </c>
      <c r="BE1112" s="162">
        <f>IF(N1112="základní",J1112,0)</f>
        <v>0</v>
      </c>
      <c r="BF1112" s="162">
        <f>IF(N1112="snížená",J1112,0)</f>
        <v>0</v>
      </c>
      <c r="BG1112" s="162">
        <f>IF(N1112="zákl. přenesená",J1112,0)</f>
        <v>0</v>
      </c>
      <c r="BH1112" s="162">
        <f>IF(N1112="sníž. přenesená",J1112,0)</f>
        <v>0</v>
      </c>
      <c r="BI1112" s="162">
        <f>IF(N1112="nulová",J1112,0)</f>
        <v>0</v>
      </c>
      <c r="BJ1112" s="18" t="s">
        <v>88</v>
      </c>
      <c r="BK1112" s="162">
        <f>ROUND(I1112*H1112,2)</f>
        <v>0</v>
      </c>
      <c r="BL1112" s="18" t="s">
        <v>276</v>
      </c>
      <c r="BM1112" s="161" t="s">
        <v>2331</v>
      </c>
    </row>
    <row r="1113" spans="1:65" s="2" customFormat="1" ht="10.199999999999999">
      <c r="A1113" s="33"/>
      <c r="B1113" s="34"/>
      <c r="C1113" s="33"/>
      <c r="D1113" s="163" t="s">
        <v>207</v>
      </c>
      <c r="E1113" s="33"/>
      <c r="F1113" s="164" t="s">
        <v>2330</v>
      </c>
      <c r="G1113" s="33"/>
      <c r="H1113" s="33"/>
      <c r="I1113" s="165"/>
      <c r="J1113" s="33"/>
      <c r="K1113" s="33"/>
      <c r="L1113" s="34"/>
      <c r="M1113" s="166"/>
      <c r="N1113" s="167"/>
      <c r="O1113" s="59"/>
      <c r="P1113" s="59"/>
      <c r="Q1113" s="59"/>
      <c r="R1113" s="59"/>
      <c r="S1113" s="59"/>
      <c r="T1113" s="60"/>
      <c r="U1113" s="33"/>
      <c r="V1113" s="33"/>
      <c r="W1113" s="33"/>
      <c r="X1113" s="33"/>
      <c r="Y1113" s="33"/>
      <c r="Z1113" s="33"/>
      <c r="AA1113" s="33"/>
      <c r="AB1113" s="33"/>
      <c r="AC1113" s="33"/>
      <c r="AD1113" s="33"/>
      <c r="AE1113" s="33"/>
      <c r="AT1113" s="18" t="s">
        <v>207</v>
      </c>
      <c r="AU1113" s="18" t="s">
        <v>90</v>
      </c>
    </row>
    <row r="1114" spans="1:65" s="14" customFormat="1" ht="10.199999999999999">
      <c r="B1114" s="179"/>
      <c r="D1114" s="163" t="s">
        <v>336</v>
      </c>
      <c r="E1114" s="180" t="s">
        <v>1</v>
      </c>
      <c r="F1114" s="181" t="s">
        <v>2332</v>
      </c>
      <c r="H1114" s="182">
        <v>2.3E-2</v>
      </c>
      <c r="I1114" s="183"/>
      <c r="L1114" s="179"/>
      <c r="M1114" s="184"/>
      <c r="N1114" s="185"/>
      <c r="O1114" s="185"/>
      <c r="P1114" s="185"/>
      <c r="Q1114" s="185"/>
      <c r="R1114" s="185"/>
      <c r="S1114" s="185"/>
      <c r="T1114" s="186"/>
      <c r="AT1114" s="180" t="s">
        <v>336</v>
      </c>
      <c r="AU1114" s="180" t="s">
        <v>90</v>
      </c>
      <c r="AV1114" s="14" t="s">
        <v>90</v>
      </c>
      <c r="AW1114" s="14" t="s">
        <v>36</v>
      </c>
      <c r="AX1114" s="14" t="s">
        <v>81</v>
      </c>
      <c r="AY1114" s="180" t="s">
        <v>199</v>
      </c>
    </row>
    <row r="1115" spans="1:65" s="15" customFormat="1" ht="10.199999999999999">
      <c r="B1115" s="187"/>
      <c r="D1115" s="163" t="s">
        <v>336</v>
      </c>
      <c r="E1115" s="188" t="s">
        <v>1</v>
      </c>
      <c r="F1115" s="189" t="s">
        <v>339</v>
      </c>
      <c r="H1115" s="190">
        <v>2.3E-2</v>
      </c>
      <c r="I1115" s="191"/>
      <c r="L1115" s="187"/>
      <c r="M1115" s="192"/>
      <c r="N1115" s="193"/>
      <c r="O1115" s="193"/>
      <c r="P1115" s="193"/>
      <c r="Q1115" s="193"/>
      <c r="R1115" s="193"/>
      <c r="S1115" s="193"/>
      <c r="T1115" s="194"/>
      <c r="AT1115" s="188" t="s">
        <v>336</v>
      </c>
      <c r="AU1115" s="188" t="s">
        <v>90</v>
      </c>
      <c r="AV1115" s="15" t="s">
        <v>198</v>
      </c>
      <c r="AW1115" s="15" t="s">
        <v>36</v>
      </c>
      <c r="AX1115" s="15" t="s">
        <v>88</v>
      </c>
      <c r="AY1115" s="188" t="s">
        <v>199</v>
      </c>
    </row>
    <row r="1116" spans="1:65" s="2" customFormat="1" ht="37.799999999999997" customHeight="1">
      <c r="A1116" s="33"/>
      <c r="B1116" s="149"/>
      <c r="C1116" s="150" t="s">
        <v>2333</v>
      </c>
      <c r="D1116" s="150" t="s">
        <v>202</v>
      </c>
      <c r="E1116" s="151" t="s">
        <v>2334</v>
      </c>
      <c r="F1116" s="152" t="s">
        <v>2335</v>
      </c>
      <c r="G1116" s="153" t="s">
        <v>332</v>
      </c>
      <c r="H1116" s="154">
        <v>1.2</v>
      </c>
      <c r="I1116" s="155"/>
      <c r="J1116" s="156">
        <f>ROUND(I1116*H1116,2)</f>
        <v>0</v>
      </c>
      <c r="K1116" s="152" t="s">
        <v>333</v>
      </c>
      <c r="L1116" s="34"/>
      <c r="M1116" s="157" t="s">
        <v>1</v>
      </c>
      <c r="N1116" s="158" t="s">
        <v>46</v>
      </c>
      <c r="O1116" s="59"/>
      <c r="P1116" s="159">
        <f>O1116*H1116</f>
        <v>0</v>
      </c>
      <c r="Q1116" s="159">
        <v>4.0000000000000001E-3</v>
      </c>
      <c r="R1116" s="159">
        <f>Q1116*H1116</f>
        <v>4.7999999999999996E-3</v>
      </c>
      <c r="S1116" s="159">
        <v>0</v>
      </c>
      <c r="T1116" s="160">
        <f>S1116*H1116</f>
        <v>0</v>
      </c>
      <c r="U1116" s="33"/>
      <c r="V1116" s="33"/>
      <c r="W1116" s="33"/>
      <c r="X1116" s="33"/>
      <c r="Y1116" s="33"/>
      <c r="Z1116" s="33"/>
      <c r="AA1116" s="33"/>
      <c r="AB1116" s="33"/>
      <c r="AC1116" s="33"/>
      <c r="AD1116" s="33"/>
      <c r="AE1116" s="33"/>
      <c r="AR1116" s="161" t="s">
        <v>276</v>
      </c>
      <c r="AT1116" s="161" t="s">
        <v>202</v>
      </c>
      <c r="AU1116" s="161" t="s">
        <v>90</v>
      </c>
      <c r="AY1116" s="18" t="s">
        <v>199</v>
      </c>
      <c r="BE1116" s="162">
        <f>IF(N1116="základní",J1116,0)</f>
        <v>0</v>
      </c>
      <c r="BF1116" s="162">
        <f>IF(N1116="snížená",J1116,0)</f>
        <v>0</v>
      </c>
      <c r="BG1116" s="162">
        <f>IF(N1116="zákl. přenesená",J1116,0)</f>
        <v>0</v>
      </c>
      <c r="BH1116" s="162">
        <f>IF(N1116="sníž. přenesená",J1116,0)</f>
        <v>0</v>
      </c>
      <c r="BI1116" s="162">
        <f>IF(N1116="nulová",J1116,0)</f>
        <v>0</v>
      </c>
      <c r="BJ1116" s="18" t="s">
        <v>88</v>
      </c>
      <c r="BK1116" s="162">
        <f>ROUND(I1116*H1116,2)</f>
        <v>0</v>
      </c>
      <c r="BL1116" s="18" t="s">
        <v>276</v>
      </c>
      <c r="BM1116" s="161" t="s">
        <v>2336</v>
      </c>
    </row>
    <row r="1117" spans="1:65" s="2" customFormat="1" ht="28.8">
      <c r="A1117" s="33"/>
      <c r="B1117" s="34"/>
      <c r="C1117" s="33"/>
      <c r="D1117" s="163" t="s">
        <v>207</v>
      </c>
      <c r="E1117" s="33"/>
      <c r="F1117" s="164" t="s">
        <v>2337</v>
      </c>
      <c r="G1117" s="33"/>
      <c r="H1117" s="33"/>
      <c r="I1117" s="165"/>
      <c r="J1117" s="33"/>
      <c r="K1117" s="33"/>
      <c r="L1117" s="34"/>
      <c r="M1117" s="166"/>
      <c r="N1117" s="167"/>
      <c r="O1117" s="59"/>
      <c r="P1117" s="59"/>
      <c r="Q1117" s="59"/>
      <c r="R1117" s="59"/>
      <c r="S1117" s="59"/>
      <c r="T1117" s="60"/>
      <c r="U1117" s="33"/>
      <c r="V1117" s="33"/>
      <c r="W1117" s="33"/>
      <c r="X1117" s="33"/>
      <c r="Y1117" s="33"/>
      <c r="Z1117" s="33"/>
      <c r="AA1117" s="33"/>
      <c r="AB1117" s="33"/>
      <c r="AC1117" s="33"/>
      <c r="AD1117" s="33"/>
      <c r="AE1117" s="33"/>
      <c r="AT1117" s="18" t="s">
        <v>207</v>
      </c>
      <c r="AU1117" s="18" t="s">
        <v>90</v>
      </c>
    </row>
    <row r="1118" spans="1:65" s="13" customFormat="1" ht="10.199999999999999">
      <c r="B1118" s="172"/>
      <c r="D1118" s="163" t="s">
        <v>336</v>
      </c>
      <c r="E1118" s="173" t="s">
        <v>1</v>
      </c>
      <c r="F1118" s="174" t="s">
        <v>2063</v>
      </c>
      <c r="H1118" s="173" t="s">
        <v>1</v>
      </c>
      <c r="I1118" s="175"/>
      <c r="L1118" s="172"/>
      <c r="M1118" s="176"/>
      <c r="N1118" s="177"/>
      <c r="O1118" s="177"/>
      <c r="P1118" s="177"/>
      <c r="Q1118" s="177"/>
      <c r="R1118" s="177"/>
      <c r="S1118" s="177"/>
      <c r="T1118" s="178"/>
      <c r="AT1118" s="173" t="s">
        <v>336</v>
      </c>
      <c r="AU1118" s="173" t="s">
        <v>90</v>
      </c>
      <c r="AV1118" s="13" t="s">
        <v>88</v>
      </c>
      <c r="AW1118" s="13" t="s">
        <v>36</v>
      </c>
      <c r="AX1118" s="13" t="s">
        <v>81</v>
      </c>
      <c r="AY1118" s="173" t="s">
        <v>199</v>
      </c>
    </row>
    <row r="1119" spans="1:65" s="14" customFormat="1" ht="10.199999999999999">
      <c r="B1119" s="179"/>
      <c r="D1119" s="163" t="s">
        <v>336</v>
      </c>
      <c r="E1119" s="180" t="s">
        <v>1</v>
      </c>
      <c r="F1119" s="181" t="s">
        <v>2338</v>
      </c>
      <c r="H1119" s="182">
        <v>1.2</v>
      </c>
      <c r="I1119" s="183"/>
      <c r="L1119" s="179"/>
      <c r="M1119" s="184"/>
      <c r="N1119" s="185"/>
      <c r="O1119" s="185"/>
      <c r="P1119" s="185"/>
      <c r="Q1119" s="185"/>
      <c r="R1119" s="185"/>
      <c r="S1119" s="185"/>
      <c r="T1119" s="186"/>
      <c r="AT1119" s="180" t="s">
        <v>336</v>
      </c>
      <c r="AU1119" s="180" t="s">
        <v>90</v>
      </c>
      <c r="AV1119" s="14" t="s">
        <v>90</v>
      </c>
      <c r="AW1119" s="14" t="s">
        <v>36</v>
      </c>
      <c r="AX1119" s="14" t="s">
        <v>81</v>
      </c>
      <c r="AY1119" s="180" t="s">
        <v>199</v>
      </c>
    </row>
    <row r="1120" spans="1:65" s="15" customFormat="1" ht="10.199999999999999">
      <c r="B1120" s="187"/>
      <c r="D1120" s="163" t="s">
        <v>336</v>
      </c>
      <c r="E1120" s="188" t="s">
        <v>1</v>
      </c>
      <c r="F1120" s="189" t="s">
        <v>339</v>
      </c>
      <c r="H1120" s="190">
        <v>1.2</v>
      </c>
      <c r="I1120" s="191"/>
      <c r="L1120" s="187"/>
      <c r="M1120" s="192"/>
      <c r="N1120" s="193"/>
      <c r="O1120" s="193"/>
      <c r="P1120" s="193"/>
      <c r="Q1120" s="193"/>
      <c r="R1120" s="193"/>
      <c r="S1120" s="193"/>
      <c r="T1120" s="194"/>
      <c r="AT1120" s="188" t="s">
        <v>336</v>
      </c>
      <c r="AU1120" s="188" t="s">
        <v>90</v>
      </c>
      <c r="AV1120" s="15" t="s">
        <v>198</v>
      </c>
      <c r="AW1120" s="15" t="s">
        <v>36</v>
      </c>
      <c r="AX1120" s="15" t="s">
        <v>88</v>
      </c>
      <c r="AY1120" s="188" t="s">
        <v>199</v>
      </c>
    </row>
    <row r="1121" spans="1:65" s="2" customFormat="1" ht="37.799999999999997" customHeight="1">
      <c r="A1121" s="33"/>
      <c r="B1121" s="149"/>
      <c r="C1121" s="150" t="s">
        <v>2339</v>
      </c>
      <c r="D1121" s="150" t="s">
        <v>202</v>
      </c>
      <c r="E1121" s="151" t="s">
        <v>2340</v>
      </c>
      <c r="F1121" s="152" t="s">
        <v>2341</v>
      </c>
      <c r="G1121" s="153" t="s">
        <v>332</v>
      </c>
      <c r="H1121" s="154">
        <v>230.86</v>
      </c>
      <c r="I1121" s="155"/>
      <c r="J1121" s="156">
        <f>ROUND(I1121*H1121,2)</f>
        <v>0</v>
      </c>
      <c r="K1121" s="152" t="s">
        <v>333</v>
      </c>
      <c r="L1121" s="34"/>
      <c r="M1121" s="157" t="s">
        <v>1</v>
      </c>
      <c r="N1121" s="158" t="s">
        <v>46</v>
      </c>
      <c r="O1121" s="59"/>
      <c r="P1121" s="159">
        <f>O1121*H1121</f>
        <v>0</v>
      </c>
      <c r="Q1121" s="159">
        <v>4.0000000000000001E-3</v>
      </c>
      <c r="R1121" s="159">
        <f>Q1121*H1121</f>
        <v>0.92344000000000004</v>
      </c>
      <c r="S1121" s="159">
        <v>0</v>
      </c>
      <c r="T1121" s="160">
        <f>S1121*H1121</f>
        <v>0</v>
      </c>
      <c r="U1121" s="33"/>
      <c r="V1121" s="33"/>
      <c r="W1121" s="33"/>
      <c r="X1121" s="33"/>
      <c r="Y1121" s="33"/>
      <c r="Z1121" s="33"/>
      <c r="AA1121" s="33"/>
      <c r="AB1121" s="33"/>
      <c r="AC1121" s="33"/>
      <c r="AD1121" s="33"/>
      <c r="AE1121" s="33"/>
      <c r="AR1121" s="161" t="s">
        <v>276</v>
      </c>
      <c r="AT1121" s="161" t="s">
        <v>202</v>
      </c>
      <c r="AU1121" s="161" t="s">
        <v>90</v>
      </c>
      <c r="AY1121" s="18" t="s">
        <v>199</v>
      </c>
      <c r="BE1121" s="162">
        <f>IF(N1121="základní",J1121,0)</f>
        <v>0</v>
      </c>
      <c r="BF1121" s="162">
        <f>IF(N1121="snížená",J1121,0)</f>
        <v>0</v>
      </c>
      <c r="BG1121" s="162">
        <f>IF(N1121="zákl. přenesená",J1121,0)</f>
        <v>0</v>
      </c>
      <c r="BH1121" s="162">
        <f>IF(N1121="sníž. přenesená",J1121,0)</f>
        <v>0</v>
      </c>
      <c r="BI1121" s="162">
        <f>IF(N1121="nulová",J1121,0)</f>
        <v>0</v>
      </c>
      <c r="BJ1121" s="18" t="s">
        <v>88</v>
      </c>
      <c r="BK1121" s="162">
        <f>ROUND(I1121*H1121,2)</f>
        <v>0</v>
      </c>
      <c r="BL1121" s="18" t="s">
        <v>276</v>
      </c>
      <c r="BM1121" s="161" t="s">
        <v>2342</v>
      </c>
    </row>
    <row r="1122" spans="1:65" s="2" customFormat="1" ht="28.8">
      <c r="A1122" s="33"/>
      <c r="B1122" s="34"/>
      <c r="C1122" s="33"/>
      <c r="D1122" s="163" t="s">
        <v>207</v>
      </c>
      <c r="E1122" s="33"/>
      <c r="F1122" s="164" t="s">
        <v>2343</v>
      </c>
      <c r="G1122" s="33"/>
      <c r="H1122" s="33"/>
      <c r="I1122" s="165"/>
      <c r="J1122" s="33"/>
      <c r="K1122" s="33"/>
      <c r="L1122" s="34"/>
      <c r="M1122" s="166"/>
      <c r="N1122" s="167"/>
      <c r="O1122" s="59"/>
      <c r="P1122" s="59"/>
      <c r="Q1122" s="59"/>
      <c r="R1122" s="59"/>
      <c r="S1122" s="59"/>
      <c r="T1122" s="60"/>
      <c r="U1122" s="33"/>
      <c r="V1122" s="33"/>
      <c r="W1122" s="33"/>
      <c r="X1122" s="33"/>
      <c r="Y1122" s="33"/>
      <c r="Z1122" s="33"/>
      <c r="AA1122" s="33"/>
      <c r="AB1122" s="33"/>
      <c r="AC1122" s="33"/>
      <c r="AD1122" s="33"/>
      <c r="AE1122" s="33"/>
      <c r="AT1122" s="18" t="s">
        <v>207</v>
      </c>
      <c r="AU1122" s="18" t="s">
        <v>90</v>
      </c>
    </row>
    <row r="1123" spans="1:65" s="13" customFormat="1" ht="10.199999999999999">
      <c r="B1123" s="172"/>
      <c r="D1123" s="163" t="s">
        <v>336</v>
      </c>
      <c r="E1123" s="173" t="s">
        <v>1</v>
      </c>
      <c r="F1123" s="174" t="s">
        <v>1804</v>
      </c>
      <c r="H1123" s="173" t="s">
        <v>1</v>
      </c>
      <c r="I1123" s="175"/>
      <c r="L1123" s="172"/>
      <c r="M1123" s="176"/>
      <c r="N1123" s="177"/>
      <c r="O1123" s="177"/>
      <c r="P1123" s="177"/>
      <c r="Q1123" s="177"/>
      <c r="R1123" s="177"/>
      <c r="S1123" s="177"/>
      <c r="T1123" s="178"/>
      <c r="AT1123" s="173" t="s">
        <v>336</v>
      </c>
      <c r="AU1123" s="173" t="s">
        <v>90</v>
      </c>
      <c r="AV1123" s="13" t="s">
        <v>88</v>
      </c>
      <c r="AW1123" s="13" t="s">
        <v>36</v>
      </c>
      <c r="AX1123" s="13" t="s">
        <v>81</v>
      </c>
      <c r="AY1123" s="173" t="s">
        <v>199</v>
      </c>
    </row>
    <row r="1124" spans="1:65" s="14" customFormat="1" ht="10.199999999999999">
      <c r="B1124" s="179"/>
      <c r="D1124" s="163" t="s">
        <v>336</v>
      </c>
      <c r="E1124" s="180" t="s">
        <v>1</v>
      </c>
      <c r="F1124" s="181" t="s">
        <v>1197</v>
      </c>
      <c r="H1124" s="182">
        <v>92</v>
      </c>
      <c r="I1124" s="183"/>
      <c r="L1124" s="179"/>
      <c r="M1124" s="184"/>
      <c r="N1124" s="185"/>
      <c r="O1124" s="185"/>
      <c r="P1124" s="185"/>
      <c r="Q1124" s="185"/>
      <c r="R1124" s="185"/>
      <c r="S1124" s="185"/>
      <c r="T1124" s="186"/>
      <c r="AT1124" s="180" t="s">
        <v>336</v>
      </c>
      <c r="AU1124" s="180" t="s">
        <v>90</v>
      </c>
      <c r="AV1124" s="14" t="s">
        <v>90</v>
      </c>
      <c r="AW1124" s="14" t="s">
        <v>36</v>
      </c>
      <c r="AX1124" s="14" t="s">
        <v>81</v>
      </c>
      <c r="AY1124" s="180" t="s">
        <v>199</v>
      </c>
    </row>
    <row r="1125" spans="1:65" s="13" customFormat="1" ht="10.199999999999999">
      <c r="B1125" s="172"/>
      <c r="D1125" s="163" t="s">
        <v>336</v>
      </c>
      <c r="E1125" s="173" t="s">
        <v>1</v>
      </c>
      <c r="F1125" s="174" t="s">
        <v>1520</v>
      </c>
      <c r="H1125" s="173" t="s">
        <v>1</v>
      </c>
      <c r="I1125" s="175"/>
      <c r="L1125" s="172"/>
      <c r="M1125" s="176"/>
      <c r="N1125" s="177"/>
      <c r="O1125" s="177"/>
      <c r="P1125" s="177"/>
      <c r="Q1125" s="177"/>
      <c r="R1125" s="177"/>
      <c r="S1125" s="177"/>
      <c r="T1125" s="178"/>
      <c r="AT1125" s="173" t="s">
        <v>336</v>
      </c>
      <c r="AU1125" s="173" t="s">
        <v>90</v>
      </c>
      <c r="AV1125" s="13" t="s">
        <v>88</v>
      </c>
      <c r="AW1125" s="13" t="s">
        <v>36</v>
      </c>
      <c r="AX1125" s="13" t="s">
        <v>81</v>
      </c>
      <c r="AY1125" s="173" t="s">
        <v>199</v>
      </c>
    </row>
    <row r="1126" spans="1:65" s="14" customFormat="1" ht="10.199999999999999">
      <c r="B1126" s="179"/>
      <c r="D1126" s="163" t="s">
        <v>336</v>
      </c>
      <c r="E1126" s="180" t="s">
        <v>1</v>
      </c>
      <c r="F1126" s="181" t="s">
        <v>695</v>
      </c>
      <c r="H1126" s="182">
        <v>138</v>
      </c>
      <c r="I1126" s="183"/>
      <c r="L1126" s="179"/>
      <c r="M1126" s="184"/>
      <c r="N1126" s="185"/>
      <c r="O1126" s="185"/>
      <c r="P1126" s="185"/>
      <c r="Q1126" s="185"/>
      <c r="R1126" s="185"/>
      <c r="S1126" s="185"/>
      <c r="T1126" s="186"/>
      <c r="AT1126" s="180" t="s">
        <v>336</v>
      </c>
      <c r="AU1126" s="180" t="s">
        <v>90</v>
      </c>
      <c r="AV1126" s="14" t="s">
        <v>90</v>
      </c>
      <c r="AW1126" s="14" t="s">
        <v>36</v>
      </c>
      <c r="AX1126" s="14" t="s">
        <v>81</v>
      </c>
      <c r="AY1126" s="180" t="s">
        <v>199</v>
      </c>
    </row>
    <row r="1127" spans="1:65" s="13" customFormat="1" ht="10.199999999999999">
      <c r="B1127" s="172"/>
      <c r="D1127" s="163" t="s">
        <v>336</v>
      </c>
      <c r="E1127" s="173" t="s">
        <v>1</v>
      </c>
      <c r="F1127" s="174" t="s">
        <v>2063</v>
      </c>
      <c r="H1127" s="173" t="s">
        <v>1</v>
      </c>
      <c r="I1127" s="175"/>
      <c r="L1127" s="172"/>
      <c r="M1127" s="176"/>
      <c r="N1127" s="177"/>
      <c r="O1127" s="177"/>
      <c r="P1127" s="177"/>
      <c r="Q1127" s="177"/>
      <c r="R1127" s="177"/>
      <c r="S1127" s="177"/>
      <c r="T1127" s="178"/>
      <c r="AT1127" s="173" t="s">
        <v>336</v>
      </c>
      <c r="AU1127" s="173" t="s">
        <v>90</v>
      </c>
      <c r="AV1127" s="13" t="s">
        <v>88</v>
      </c>
      <c r="AW1127" s="13" t="s">
        <v>36</v>
      </c>
      <c r="AX1127" s="13" t="s">
        <v>81</v>
      </c>
      <c r="AY1127" s="173" t="s">
        <v>199</v>
      </c>
    </row>
    <row r="1128" spans="1:65" s="14" customFormat="1" ht="10.199999999999999">
      <c r="B1128" s="179"/>
      <c r="D1128" s="163" t="s">
        <v>336</v>
      </c>
      <c r="E1128" s="180" t="s">
        <v>1</v>
      </c>
      <c r="F1128" s="181" t="s">
        <v>2097</v>
      </c>
      <c r="H1128" s="182">
        <v>0.86</v>
      </c>
      <c r="I1128" s="183"/>
      <c r="L1128" s="179"/>
      <c r="M1128" s="184"/>
      <c r="N1128" s="185"/>
      <c r="O1128" s="185"/>
      <c r="P1128" s="185"/>
      <c r="Q1128" s="185"/>
      <c r="R1128" s="185"/>
      <c r="S1128" s="185"/>
      <c r="T1128" s="186"/>
      <c r="AT1128" s="180" t="s">
        <v>336</v>
      </c>
      <c r="AU1128" s="180" t="s">
        <v>90</v>
      </c>
      <c r="AV1128" s="14" t="s">
        <v>90</v>
      </c>
      <c r="AW1128" s="14" t="s">
        <v>36</v>
      </c>
      <c r="AX1128" s="14" t="s">
        <v>81</v>
      </c>
      <c r="AY1128" s="180" t="s">
        <v>199</v>
      </c>
    </row>
    <row r="1129" spans="1:65" s="15" customFormat="1" ht="10.199999999999999">
      <c r="B1129" s="187"/>
      <c r="D1129" s="163" t="s">
        <v>336</v>
      </c>
      <c r="E1129" s="188" t="s">
        <v>1</v>
      </c>
      <c r="F1129" s="189" t="s">
        <v>339</v>
      </c>
      <c r="H1129" s="190">
        <v>230.86</v>
      </c>
      <c r="I1129" s="191"/>
      <c r="L1129" s="187"/>
      <c r="M1129" s="192"/>
      <c r="N1129" s="193"/>
      <c r="O1129" s="193"/>
      <c r="P1129" s="193"/>
      <c r="Q1129" s="193"/>
      <c r="R1129" s="193"/>
      <c r="S1129" s="193"/>
      <c r="T1129" s="194"/>
      <c r="AT1129" s="188" t="s">
        <v>336</v>
      </c>
      <c r="AU1129" s="188" t="s">
        <v>90</v>
      </c>
      <c r="AV1129" s="15" t="s">
        <v>198</v>
      </c>
      <c r="AW1129" s="15" t="s">
        <v>36</v>
      </c>
      <c r="AX1129" s="15" t="s">
        <v>88</v>
      </c>
      <c r="AY1129" s="188" t="s">
        <v>199</v>
      </c>
    </row>
    <row r="1130" spans="1:65" s="2" customFormat="1" ht="24.15" customHeight="1">
      <c r="A1130" s="33"/>
      <c r="B1130" s="149"/>
      <c r="C1130" s="150" t="s">
        <v>2344</v>
      </c>
      <c r="D1130" s="150" t="s">
        <v>202</v>
      </c>
      <c r="E1130" s="151" t="s">
        <v>2345</v>
      </c>
      <c r="F1130" s="152" t="s">
        <v>2346</v>
      </c>
      <c r="G1130" s="153" t="s">
        <v>332</v>
      </c>
      <c r="H1130" s="154">
        <v>75.540000000000006</v>
      </c>
      <c r="I1130" s="155"/>
      <c r="J1130" s="156">
        <f>ROUND(I1130*H1130,2)</f>
        <v>0</v>
      </c>
      <c r="K1130" s="152" t="s">
        <v>333</v>
      </c>
      <c r="L1130" s="34"/>
      <c r="M1130" s="157" t="s">
        <v>1</v>
      </c>
      <c r="N1130" s="158" t="s">
        <v>46</v>
      </c>
      <c r="O1130" s="59"/>
      <c r="P1130" s="159">
        <f>O1130*H1130</f>
        <v>0</v>
      </c>
      <c r="Q1130" s="159">
        <v>4.0000000000000002E-4</v>
      </c>
      <c r="R1130" s="159">
        <f>Q1130*H1130</f>
        <v>3.0216000000000003E-2</v>
      </c>
      <c r="S1130" s="159">
        <v>0</v>
      </c>
      <c r="T1130" s="160">
        <f>S1130*H1130</f>
        <v>0</v>
      </c>
      <c r="U1130" s="33"/>
      <c r="V1130" s="33"/>
      <c r="W1130" s="33"/>
      <c r="X1130" s="33"/>
      <c r="Y1130" s="33"/>
      <c r="Z1130" s="33"/>
      <c r="AA1130" s="33"/>
      <c r="AB1130" s="33"/>
      <c r="AC1130" s="33"/>
      <c r="AD1130" s="33"/>
      <c r="AE1130" s="33"/>
      <c r="AR1130" s="161" t="s">
        <v>276</v>
      </c>
      <c r="AT1130" s="161" t="s">
        <v>202</v>
      </c>
      <c r="AU1130" s="161" t="s">
        <v>90</v>
      </c>
      <c r="AY1130" s="18" t="s">
        <v>199</v>
      </c>
      <c r="BE1130" s="162">
        <f>IF(N1130="základní",J1130,0)</f>
        <v>0</v>
      </c>
      <c r="BF1130" s="162">
        <f>IF(N1130="snížená",J1130,0)</f>
        <v>0</v>
      </c>
      <c r="BG1130" s="162">
        <f>IF(N1130="zákl. přenesená",J1130,0)</f>
        <v>0</v>
      </c>
      <c r="BH1130" s="162">
        <f>IF(N1130="sníž. přenesená",J1130,0)</f>
        <v>0</v>
      </c>
      <c r="BI1130" s="162">
        <f>IF(N1130="nulová",J1130,0)</f>
        <v>0</v>
      </c>
      <c r="BJ1130" s="18" t="s">
        <v>88</v>
      </c>
      <c r="BK1130" s="162">
        <f>ROUND(I1130*H1130,2)</f>
        <v>0</v>
      </c>
      <c r="BL1130" s="18" t="s">
        <v>276</v>
      </c>
      <c r="BM1130" s="161" t="s">
        <v>2347</v>
      </c>
    </row>
    <row r="1131" spans="1:65" s="2" customFormat="1" ht="19.2">
      <c r="A1131" s="33"/>
      <c r="B1131" s="34"/>
      <c r="C1131" s="33"/>
      <c r="D1131" s="163" t="s">
        <v>207</v>
      </c>
      <c r="E1131" s="33"/>
      <c r="F1131" s="164" t="s">
        <v>2348</v>
      </c>
      <c r="G1131" s="33"/>
      <c r="H1131" s="33"/>
      <c r="I1131" s="165"/>
      <c r="J1131" s="33"/>
      <c r="K1131" s="33"/>
      <c r="L1131" s="34"/>
      <c r="M1131" s="166"/>
      <c r="N1131" s="167"/>
      <c r="O1131" s="59"/>
      <c r="P1131" s="59"/>
      <c r="Q1131" s="59"/>
      <c r="R1131" s="59"/>
      <c r="S1131" s="59"/>
      <c r="T1131" s="60"/>
      <c r="U1131" s="33"/>
      <c r="V1131" s="33"/>
      <c r="W1131" s="33"/>
      <c r="X1131" s="33"/>
      <c r="Y1131" s="33"/>
      <c r="Z1131" s="33"/>
      <c r="AA1131" s="33"/>
      <c r="AB1131" s="33"/>
      <c r="AC1131" s="33"/>
      <c r="AD1131" s="33"/>
      <c r="AE1131" s="33"/>
      <c r="AT1131" s="18" t="s">
        <v>207</v>
      </c>
      <c r="AU1131" s="18" t="s">
        <v>90</v>
      </c>
    </row>
    <row r="1132" spans="1:65" s="2" customFormat="1" ht="44.25" customHeight="1">
      <c r="A1132" s="33"/>
      <c r="B1132" s="149"/>
      <c r="C1132" s="195" t="s">
        <v>2349</v>
      </c>
      <c r="D1132" s="195" t="s">
        <v>416</v>
      </c>
      <c r="E1132" s="196" t="s">
        <v>2350</v>
      </c>
      <c r="F1132" s="197" t="s">
        <v>2351</v>
      </c>
      <c r="G1132" s="198" t="s">
        <v>332</v>
      </c>
      <c r="H1132" s="199">
        <v>88.042000000000002</v>
      </c>
      <c r="I1132" s="200"/>
      <c r="J1132" s="201">
        <f>ROUND(I1132*H1132,2)</f>
        <v>0</v>
      </c>
      <c r="K1132" s="197" t="s">
        <v>333</v>
      </c>
      <c r="L1132" s="202"/>
      <c r="M1132" s="203" t="s">
        <v>1</v>
      </c>
      <c r="N1132" s="204" t="s">
        <v>46</v>
      </c>
      <c r="O1132" s="59"/>
      <c r="P1132" s="159">
        <f>O1132*H1132</f>
        <v>0</v>
      </c>
      <c r="Q1132" s="159">
        <v>5.4000000000000003E-3</v>
      </c>
      <c r="R1132" s="159">
        <f>Q1132*H1132</f>
        <v>0.47542680000000004</v>
      </c>
      <c r="S1132" s="159">
        <v>0</v>
      </c>
      <c r="T1132" s="160">
        <f>S1132*H1132</f>
        <v>0</v>
      </c>
      <c r="U1132" s="33"/>
      <c r="V1132" s="33"/>
      <c r="W1132" s="33"/>
      <c r="X1132" s="33"/>
      <c r="Y1132" s="33"/>
      <c r="Z1132" s="33"/>
      <c r="AA1132" s="33"/>
      <c r="AB1132" s="33"/>
      <c r="AC1132" s="33"/>
      <c r="AD1132" s="33"/>
      <c r="AE1132" s="33"/>
      <c r="AR1132" s="161" t="s">
        <v>573</v>
      </c>
      <c r="AT1132" s="161" t="s">
        <v>416</v>
      </c>
      <c r="AU1132" s="161" t="s">
        <v>90</v>
      </c>
      <c r="AY1132" s="18" t="s">
        <v>199</v>
      </c>
      <c r="BE1132" s="162">
        <f>IF(N1132="základní",J1132,0)</f>
        <v>0</v>
      </c>
      <c r="BF1132" s="162">
        <f>IF(N1132="snížená",J1132,0)</f>
        <v>0</v>
      </c>
      <c r="BG1132" s="162">
        <f>IF(N1132="zákl. přenesená",J1132,0)</f>
        <v>0</v>
      </c>
      <c r="BH1132" s="162">
        <f>IF(N1132="sníž. přenesená",J1132,0)</f>
        <v>0</v>
      </c>
      <c r="BI1132" s="162">
        <f>IF(N1132="nulová",J1132,0)</f>
        <v>0</v>
      </c>
      <c r="BJ1132" s="18" t="s">
        <v>88</v>
      </c>
      <c r="BK1132" s="162">
        <f>ROUND(I1132*H1132,2)</f>
        <v>0</v>
      </c>
      <c r="BL1132" s="18" t="s">
        <v>276</v>
      </c>
      <c r="BM1132" s="161" t="s">
        <v>2352</v>
      </c>
    </row>
    <row r="1133" spans="1:65" s="2" customFormat="1" ht="28.8">
      <c r="A1133" s="33"/>
      <c r="B1133" s="34"/>
      <c r="C1133" s="33"/>
      <c r="D1133" s="163" t="s">
        <v>207</v>
      </c>
      <c r="E1133" s="33"/>
      <c r="F1133" s="164" t="s">
        <v>2351</v>
      </c>
      <c r="G1133" s="33"/>
      <c r="H1133" s="33"/>
      <c r="I1133" s="165"/>
      <c r="J1133" s="33"/>
      <c r="K1133" s="33"/>
      <c r="L1133" s="34"/>
      <c r="M1133" s="166"/>
      <c r="N1133" s="167"/>
      <c r="O1133" s="59"/>
      <c r="P1133" s="59"/>
      <c r="Q1133" s="59"/>
      <c r="R1133" s="59"/>
      <c r="S1133" s="59"/>
      <c r="T1133" s="60"/>
      <c r="U1133" s="33"/>
      <c r="V1133" s="33"/>
      <c r="W1133" s="33"/>
      <c r="X1133" s="33"/>
      <c r="Y1133" s="33"/>
      <c r="Z1133" s="33"/>
      <c r="AA1133" s="33"/>
      <c r="AB1133" s="33"/>
      <c r="AC1133" s="33"/>
      <c r="AD1133" s="33"/>
      <c r="AE1133" s="33"/>
      <c r="AT1133" s="18" t="s">
        <v>207</v>
      </c>
      <c r="AU1133" s="18" t="s">
        <v>90</v>
      </c>
    </row>
    <row r="1134" spans="1:65" s="14" customFormat="1" ht="10.199999999999999">
      <c r="B1134" s="179"/>
      <c r="D1134" s="163" t="s">
        <v>336</v>
      </c>
      <c r="F1134" s="181" t="s">
        <v>2353</v>
      </c>
      <c r="H1134" s="182">
        <v>88.042000000000002</v>
      </c>
      <c r="I1134" s="183"/>
      <c r="L1134" s="179"/>
      <c r="M1134" s="184"/>
      <c r="N1134" s="185"/>
      <c r="O1134" s="185"/>
      <c r="P1134" s="185"/>
      <c r="Q1134" s="185"/>
      <c r="R1134" s="185"/>
      <c r="S1134" s="185"/>
      <c r="T1134" s="186"/>
      <c r="AT1134" s="180" t="s">
        <v>336</v>
      </c>
      <c r="AU1134" s="180" t="s">
        <v>90</v>
      </c>
      <c r="AV1134" s="14" t="s">
        <v>90</v>
      </c>
      <c r="AW1134" s="14" t="s">
        <v>3</v>
      </c>
      <c r="AX1134" s="14" t="s">
        <v>88</v>
      </c>
      <c r="AY1134" s="180" t="s">
        <v>199</v>
      </c>
    </row>
    <row r="1135" spans="1:65" s="2" customFormat="1" ht="24.15" customHeight="1">
      <c r="A1135" s="33"/>
      <c r="B1135" s="149"/>
      <c r="C1135" s="150" t="s">
        <v>2354</v>
      </c>
      <c r="D1135" s="150" t="s">
        <v>202</v>
      </c>
      <c r="E1135" s="151" t="s">
        <v>2355</v>
      </c>
      <c r="F1135" s="152" t="s">
        <v>2356</v>
      </c>
      <c r="G1135" s="153" t="s">
        <v>332</v>
      </c>
      <c r="H1135" s="154">
        <v>138</v>
      </c>
      <c r="I1135" s="155"/>
      <c r="J1135" s="156">
        <f>ROUND(I1135*H1135,2)</f>
        <v>0</v>
      </c>
      <c r="K1135" s="152" t="s">
        <v>333</v>
      </c>
      <c r="L1135" s="34"/>
      <c r="M1135" s="157" t="s">
        <v>1</v>
      </c>
      <c r="N1135" s="158" t="s">
        <v>46</v>
      </c>
      <c r="O1135" s="59"/>
      <c r="P1135" s="159">
        <f>O1135*H1135</f>
        <v>0</v>
      </c>
      <c r="Q1135" s="159">
        <v>4.0000000000000002E-4</v>
      </c>
      <c r="R1135" s="159">
        <f>Q1135*H1135</f>
        <v>5.5200000000000006E-2</v>
      </c>
      <c r="S1135" s="159">
        <v>0</v>
      </c>
      <c r="T1135" s="160">
        <f>S1135*H1135</f>
        <v>0</v>
      </c>
      <c r="U1135" s="33"/>
      <c r="V1135" s="33"/>
      <c r="W1135" s="33"/>
      <c r="X1135" s="33"/>
      <c r="Y1135" s="33"/>
      <c r="Z1135" s="33"/>
      <c r="AA1135" s="33"/>
      <c r="AB1135" s="33"/>
      <c r="AC1135" s="33"/>
      <c r="AD1135" s="33"/>
      <c r="AE1135" s="33"/>
      <c r="AR1135" s="161" t="s">
        <v>276</v>
      </c>
      <c r="AT1135" s="161" t="s">
        <v>202</v>
      </c>
      <c r="AU1135" s="161" t="s">
        <v>90</v>
      </c>
      <c r="AY1135" s="18" t="s">
        <v>199</v>
      </c>
      <c r="BE1135" s="162">
        <f>IF(N1135="základní",J1135,0)</f>
        <v>0</v>
      </c>
      <c r="BF1135" s="162">
        <f>IF(N1135="snížená",J1135,0)</f>
        <v>0</v>
      </c>
      <c r="BG1135" s="162">
        <f>IF(N1135="zákl. přenesená",J1135,0)</f>
        <v>0</v>
      </c>
      <c r="BH1135" s="162">
        <f>IF(N1135="sníž. přenesená",J1135,0)</f>
        <v>0</v>
      </c>
      <c r="BI1135" s="162">
        <f>IF(N1135="nulová",J1135,0)</f>
        <v>0</v>
      </c>
      <c r="BJ1135" s="18" t="s">
        <v>88</v>
      </c>
      <c r="BK1135" s="162">
        <f>ROUND(I1135*H1135,2)</f>
        <v>0</v>
      </c>
      <c r="BL1135" s="18" t="s">
        <v>276</v>
      </c>
      <c r="BM1135" s="161" t="s">
        <v>2357</v>
      </c>
    </row>
    <row r="1136" spans="1:65" s="2" customFormat="1" ht="28.8">
      <c r="A1136" s="33"/>
      <c r="B1136" s="34"/>
      <c r="C1136" s="33"/>
      <c r="D1136" s="163" t="s">
        <v>207</v>
      </c>
      <c r="E1136" s="33"/>
      <c r="F1136" s="164" t="s">
        <v>2358</v>
      </c>
      <c r="G1136" s="33"/>
      <c r="H1136" s="33"/>
      <c r="I1136" s="165"/>
      <c r="J1136" s="33"/>
      <c r="K1136" s="33"/>
      <c r="L1136" s="34"/>
      <c r="M1136" s="166"/>
      <c r="N1136" s="167"/>
      <c r="O1136" s="59"/>
      <c r="P1136" s="59"/>
      <c r="Q1136" s="59"/>
      <c r="R1136" s="59"/>
      <c r="S1136" s="59"/>
      <c r="T1136" s="60"/>
      <c r="U1136" s="33"/>
      <c r="V1136" s="33"/>
      <c r="W1136" s="33"/>
      <c r="X1136" s="33"/>
      <c r="Y1136" s="33"/>
      <c r="Z1136" s="33"/>
      <c r="AA1136" s="33"/>
      <c r="AB1136" s="33"/>
      <c r="AC1136" s="33"/>
      <c r="AD1136" s="33"/>
      <c r="AE1136" s="33"/>
      <c r="AT1136" s="18" t="s">
        <v>207</v>
      </c>
      <c r="AU1136" s="18" t="s">
        <v>90</v>
      </c>
    </row>
    <row r="1137" spans="1:65" s="13" customFormat="1" ht="10.199999999999999">
      <c r="B1137" s="172"/>
      <c r="D1137" s="163" t="s">
        <v>336</v>
      </c>
      <c r="E1137" s="173" t="s">
        <v>1</v>
      </c>
      <c r="F1137" s="174" t="s">
        <v>1520</v>
      </c>
      <c r="H1137" s="173" t="s">
        <v>1</v>
      </c>
      <c r="I1137" s="175"/>
      <c r="L1137" s="172"/>
      <c r="M1137" s="176"/>
      <c r="N1137" s="177"/>
      <c r="O1137" s="177"/>
      <c r="P1137" s="177"/>
      <c r="Q1137" s="177"/>
      <c r="R1137" s="177"/>
      <c r="S1137" s="177"/>
      <c r="T1137" s="178"/>
      <c r="AT1137" s="173" t="s">
        <v>336</v>
      </c>
      <c r="AU1137" s="173" t="s">
        <v>90</v>
      </c>
      <c r="AV1137" s="13" t="s">
        <v>88</v>
      </c>
      <c r="AW1137" s="13" t="s">
        <v>36</v>
      </c>
      <c r="AX1137" s="13" t="s">
        <v>81</v>
      </c>
      <c r="AY1137" s="173" t="s">
        <v>199</v>
      </c>
    </row>
    <row r="1138" spans="1:65" s="14" customFormat="1" ht="10.199999999999999">
      <c r="B1138" s="179"/>
      <c r="D1138" s="163" t="s">
        <v>336</v>
      </c>
      <c r="E1138" s="180" t="s">
        <v>1</v>
      </c>
      <c r="F1138" s="181" t="s">
        <v>695</v>
      </c>
      <c r="H1138" s="182">
        <v>138</v>
      </c>
      <c r="I1138" s="183"/>
      <c r="L1138" s="179"/>
      <c r="M1138" s="184"/>
      <c r="N1138" s="185"/>
      <c r="O1138" s="185"/>
      <c r="P1138" s="185"/>
      <c r="Q1138" s="185"/>
      <c r="R1138" s="185"/>
      <c r="S1138" s="185"/>
      <c r="T1138" s="186"/>
      <c r="AT1138" s="180" t="s">
        <v>336</v>
      </c>
      <c r="AU1138" s="180" t="s">
        <v>90</v>
      </c>
      <c r="AV1138" s="14" t="s">
        <v>90</v>
      </c>
      <c r="AW1138" s="14" t="s">
        <v>36</v>
      </c>
      <c r="AX1138" s="14" t="s">
        <v>81</v>
      </c>
      <c r="AY1138" s="180" t="s">
        <v>199</v>
      </c>
    </row>
    <row r="1139" spans="1:65" s="15" customFormat="1" ht="10.199999999999999">
      <c r="B1139" s="187"/>
      <c r="D1139" s="163" t="s">
        <v>336</v>
      </c>
      <c r="E1139" s="188" t="s">
        <v>1</v>
      </c>
      <c r="F1139" s="189" t="s">
        <v>339</v>
      </c>
      <c r="H1139" s="190">
        <v>138</v>
      </c>
      <c r="I1139" s="191"/>
      <c r="L1139" s="187"/>
      <c r="M1139" s="192"/>
      <c r="N1139" s="193"/>
      <c r="O1139" s="193"/>
      <c r="P1139" s="193"/>
      <c r="Q1139" s="193"/>
      <c r="R1139" s="193"/>
      <c r="S1139" s="193"/>
      <c r="T1139" s="194"/>
      <c r="AT1139" s="188" t="s">
        <v>336</v>
      </c>
      <c r="AU1139" s="188" t="s">
        <v>90</v>
      </c>
      <c r="AV1139" s="15" t="s">
        <v>198</v>
      </c>
      <c r="AW1139" s="15" t="s">
        <v>36</v>
      </c>
      <c r="AX1139" s="15" t="s">
        <v>88</v>
      </c>
      <c r="AY1139" s="188" t="s">
        <v>199</v>
      </c>
    </row>
    <row r="1140" spans="1:65" s="2" customFormat="1" ht="24.15" customHeight="1">
      <c r="A1140" s="33"/>
      <c r="B1140" s="149"/>
      <c r="C1140" s="150" t="s">
        <v>2359</v>
      </c>
      <c r="D1140" s="150" t="s">
        <v>202</v>
      </c>
      <c r="E1140" s="151" t="s">
        <v>2360</v>
      </c>
      <c r="F1140" s="152" t="s">
        <v>2361</v>
      </c>
      <c r="G1140" s="153" t="s">
        <v>376</v>
      </c>
      <c r="H1140" s="154">
        <v>184.1</v>
      </c>
      <c r="I1140" s="155"/>
      <c r="J1140" s="156">
        <f>ROUND(I1140*H1140,2)</f>
        <v>0</v>
      </c>
      <c r="K1140" s="152" t="s">
        <v>333</v>
      </c>
      <c r="L1140" s="34"/>
      <c r="M1140" s="157" t="s">
        <v>1</v>
      </c>
      <c r="N1140" s="158" t="s">
        <v>46</v>
      </c>
      <c r="O1140" s="59"/>
      <c r="P1140" s="159">
        <f>O1140*H1140</f>
        <v>0</v>
      </c>
      <c r="Q1140" s="159">
        <v>1.6000000000000001E-4</v>
      </c>
      <c r="R1140" s="159">
        <f>Q1140*H1140</f>
        <v>2.9456000000000003E-2</v>
      </c>
      <c r="S1140" s="159">
        <v>0</v>
      </c>
      <c r="T1140" s="160">
        <f>S1140*H1140</f>
        <v>0</v>
      </c>
      <c r="U1140" s="33"/>
      <c r="V1140" s="33"/>
      <c r="W1140" s="33"/>
      <c r="X1140" s="33"/>
      <c r="Y1140" s="33"/>
      <c r="Z1140" s="33"/>
      <c r="AA1140" s="33"/>
      <c r="AB1140" s="33"/>
      <c r="AC1140" s="33"/>
      <c r="AD1140" s="33"/>
      <c r="AE1140" s="33"/>
      <c r="AR1140" s="161" t="s">
        <v>276</v>
      </c>
      <c r="AT1140" s="161" t="s">
        <v>202</v>
      </c>
      <c r="AU1140" s="161" t="s">
        <v>90</v>
      </c>
      <c r="AY1140" s="18" t="s">
        <v>199</v>
      </c>
      <c r="BE1140" s="162">
        <f>IF(N1140="základní",J1140,0)</f>
        <v>0</v>
      </c>
      <c r="BF1140" s="162">
        <f>IF(N1140="snížená",J1140,0)</f>
        <v>0</v>
      </c>
      <c r="BG1140" s="162">
        <f>IF(N1140="zákl. přenesená",J1140,0)</f>
        <v>0</v>
      </c>
      <c r="BH1140" s="162">
        <f>IF(N1140="sníž. přenesená",J1140,0)</f>
        <v>0</v>
      </c>
      <c r="BI1140" s="162">
        <f>IF(N1140="nulová",J1140,0)</f>
        <v>0</v>
      </c>
      <c r="BJ1140" s="18" t="s">
        <v>88</v>
      </c>
      <c r="BK1140" s="162">
        <f>ROUND(I1140*H1140,2)</f>
        <v>0</v>
      </c>
      <c r="BL1140" s="18" t="s">
        <v>276</v>
      </c>
      <c r="BM1140" s="161" t="s">
        <v>2362</v>
      </c>
    </row>
    <row r="1141" spans="1:65" s="2" customFormat="1" ht="19.2">
      <c r="A1141" s="33"/>
      <c r="B1141" s="34"/>
      <c r="C1141" s="33"/>
      <c r="D1141" s="163" t="s">
        <v>207</v>
      </c>
      <c r="E1141" s="33"/>
      <c r="F1141" s="164" t="s">
        <v>2363</v>
      </c>
      <c r="G1141" s="33"/>
      <c r="H1141" s="33"/>
      <c r="I1141" s="165"/>
      <c r="J1141" s="33"/>
      <c r="K1141" s="33"/>
      <c r="L1141" s="34"/>
      <c r="M1141" s="166"/>
      <c r="N1141" s="167"/>
      <c r="O1141" s="59"/>
      <c r="P1141" s="59"/>
      <c r="Q1141" s="59"/>
      <c r="R1141" s="59"/>
      <c r="S1141" s="59"/>
      <c r="T1141" s="60"/>
      <c r="U1141" s="33"/>
      <c r="V1141" s="33"/>
      <c r="W1141" s="33"/>
      <c r="X1141" s="33"/>
      <c r="Y1141" s="33"/>
      <c r="Z1141" s="33"/>
      <c r="AA1141" s="33"/>
      <c r="AB1141" s="33"/>
      <c r="AC1141" s="33"/>
      <c r="AD1141" s="33"/>
      <c r="AE1141" s="33"/>
      <c r="AT1141" s="18" t="s">
        <v>207</v>
      </c>
      <c r="AU1141" s="18" t="s">
        <v>90</v>
      </c>
    </row>
    <row r="1142" spans="1:65" s="13" customFormat="1" ht="10.199999999999999">
      <c r="B1142" s="172"/>
      <c r="D1142" s="163" t="s">
        <v>336</v>
      </c>
      <c r="E1142" s="173" t="s">
        <v>1</v>
      </c>
      <c r="F1142" s="174" t="s">
        <v>1520</v>
      </c>
      <c r="H1142" s="173" t="s">
        <v>1</v>
      </c>
      <c r="I1142" s="175"/>
      <c r="L1142" s="172"/>
      <c r="M1142" s="176"/>
      <c r="N1142" s="177"/>
      <c r="O1142" s="177"/>
      <c r="P1142" s="177"/>
      <c r="Q1142" s="177"/>
      <c r="R1142" s="177"/>
      <c r="S1142" s="177"/>
      <c r="T1142" s="178"/>
      <c r="AT1142" s="173" t="s">
        <v>336</v>
      </c>
      <c r="AU1142" s="173" t="s">
        <v>90</v>
      </c>
      <c r="AV1142" s="13" t="s">
        <v>88</v>
      </c>
      <c r="AW1142" s="13" t="s">
        <v>36</v>
      </c>
      <c r="AX1142" s="13" t="s">
        <v>81</v>
      </c>
      <c r="AY1142" s="173" t="s">
        <v>199</v>
      </c>
    </row>
    <row r="1143" spans="1:65" s="14" customFormat="1" ht="10.199999999999999">
      <c r="B1143" s="179"/>
      <c r="D1143" s="163" t="s">
        <v>336</v>
      </c>
      <c r="E1143" s="180" t="s">
        <v>1</v>
      </c>
      <c r="F1143" s="181" t="s">
        <v>1994</v>
      </c>
      <c r="H1143" s="182">
        <v>184.1</v>
      </c>
      <c r="I1143" s="183"/>
      <c r="L1143" s="179"/>
      <c r="M1143" s="184"/>
      <c r="N1143" s="185"/>
      <c r="O1143" s="185"/>
      <c r="P1143" s="185"/>
      <c r="Q1143" s="185"/>
      <c r="R1143" s="185"/>
      <c r="S1143" s="185"/>
      <c r="T1143" s="186"/>
      <c r="AT1143" s="180" t="s">
        <v>336</v>
      </c>
      <c r="AU1143" s="180" t="s">
        <v>90</v>
      </c>
      <c r="AV1143" s="14" t="s">
        <v>90</v>
      </c>
      <c r="AW1143" s="14" t="s">
        <v>36</v>
      </c>
      <c r="AX1143" s="14" t="s">
        <v>81</v>
      </c>
      <c r="AY1143" s="180" t="s">
        <v>199</v>
      </c>
    </row>
    <row r="1144" spans="1:65" s="15" customFormat="1" ht="10.199999999999999">
      <c r="B1144" s="187"/>
      <c r="D1144" s="163" t="s">
        <v>336</v>
      </c>
      <c r="E1144" s="188" t="s">
        <v>1</v>
      </c>
      <c r="F1144" s="189" t="s">
        <v>339</v>
      </c>
      <c r="H1144" s="190">
        <v>184.1</v>
      </c>
      <c r="I1144" s="191"/>
      <c r="L1144" s="187"/>
      <c r="M1144" s="192"/>
      <c r="N1144" s="193"/>
      <c r="O1144" s="193"/>
      <c r="P1144" s="193"/>
      <c r="Q1144" s="193"/>
      <c r="R1144" s="193"/>
      <c r="S1144" s="193"/>
      <c r="T1144" s="194"/>
      <c r="AT1144" s="188" t="s">
        <v>336</v>
      </c>
      <c r="AU1144" s="188" t="s">
        <v>90</v>
      </c>
      <c r="AV1144" s="15" t="s">
        <v>198</v>
      </c>
      <c r="AW1144" s="15" t="s">
        <v>36</v>
      </c>
      <c r="AX1144" s="15" t="s">
        <v>88</v>
      </c>
      <c r="AY1144" s="188" t="s">
        <v>199</v>
      </c>
    </row>
    <row r="1145" spans="1:65" s="2" customFormat="1" ht="24.15" customHeight="1">
      <c r="A1145" s="33"/>
      <c r="B1145" s="149"/>
      <c r="C1145" s="150" t="s">
        <v>2364</v>
      </c>
      <c r="D1145" s="150" t="s">
        <v>202</v>
      </c>
      <c r="E1145" s="151" t="s">
        <v>2365</v>
      </c>
      <c r="F1145" s="152" t="s">
        <v>2366</v>
      </c>
      <c r="G1145" s="153" t="s">
        <v>396</v>
      </c>
      <c r="H1145" s="154">
        <v>1.542</v>
      </c>
      <c r="I1145" s="155"/>
      <c r="J1145" s="156">
        <f>ROUND(I1145*H1145,2)</f>
        <v>0</v>
      </c>
      <c r="K1145" s="152" t="s">
        <v>333</v>
      </c>
      <c r="L1145" s="34"/>
      <c r="M1145" s="157" t="s">
        <v>1</v>
      </c>
      <c r="N1145" s="158" t="s">
        <v>46</v>
      </c>
      <c r="O1145" s="59"/>
      <c r="P1145" s="159">
        <f>O1145*H1145</f>
        <v>0</v>
      </c>
      <c r="Q1145" s="159">
        <v>0</v>
      </c>
      <c r="R1145" s="159">
        <f>Q1145*H1145</f>
        <v>0</v>
      </c>
      <c r="S1145" s="159">
        <v>0</v>
      </c>
      <c r="T1145" s="160">
        <f>S1145*H1145</f>
        <v>0</v>
      </c>
      <c r="U1145" s="33"/>
      <c r="V1145" s="33"/>
      <c r="W1145" s="33"/>
      <c r="X1145" s="33"/>
      <c r="Y1145" s="33"/>
      <c r="Z1145" s="33"/>
      <c r="AA1145" s="33"/>
      <c r="AB1145" s="33"/>
      <c r="AC1145" s="33"/>
      <c r="AD1145" s="33"/>
      <c r="AE1145" s="33"/>
      <c r="AR1145" s="161" t="s">
        <v>276</v>
      </c>
      <c r="AT1145" s="161" t="s">
        <v>202</v>
      </c>
      <c r="AU1145" s="161" t="s">
        <v>90</v>
      </c>
      <c r="AY1145" s="18" t="s">
        <v>199</v>
      </c>
      <c r="BE1145" s="162">
        <f>IF(N1145="základní",J1145,0)</f>
        <v>0</v>
      </c>
      <c r="BF1145" s="162">
        <f>IF(N1145="snížená",J1145,0)</f>
        <v>0</v>
      </c>
      <c r="BG1145" s="162">
        <f>IF(N1145="zákl. přenesená",J1145,0)</f>
        <v>0</v>
      </c>
      <c r="BH1145" s="162">
        <f>IF(N1145="sníž. přenesená",J1145,0)</f>
        <v>0</v>
      </c>
      <c r="BI1145" s="162">
        <f>IF(N1145="nulová",J1145,0)</f>
        <v>0</v>
      </c>
      <c r="BJ1145" s="18" t="s">
        <v>88</v>
      </c>
      <c r="BK1145" s="162">
        <f>ROUND(I1145*H1145,2)</f>
        <v>0</v>
      </c>
      <c r="BL1145" s="18" t="s">
        <v>276</v>
      </c>
      <c r="BM1145" s="161" t="s">
        <v>2367</v>
      </c>
    </row>
    <row r="1146" spans="1:65" s="2" customFormat="1" ht="28.8">
      <c r="A1146" s="33"/>
      <c r="B1146" s="34"/>
      <c r="C1146" s="33"/>
      <c r="D1146" s="163" t="s">
        <v>207</v>
      </c>
      <c r="E1146" s="33"/>
      <c r="F1146" s="164" t="s">
        <v>2368</v>
      </c>
      <c r="G1146" s="33"/>
      <c r="H1146" s="33"/>
      <c r="I1146" s="165"/>
      <c r="J1146" s="33"/>
      <c r="K1146" s="33"/>
      <c r="L1146" s="34"/>
      <c r="M1146" s="166"/>
      <c r="N1146" s="167"/>
      <c r="O1146" s="59"/>
      <c r="P1146" s="59"/>
      <c r="Q1146" s="59"/>
      <c r="R1146" s="59"/>
      <c r="S1146" s="59"/>
      <c r="T1146" s="60"/>
      <c r="U1146" s="33"/>
      <c r="V1146" s="33"/>
      <c r="W1146" s="33"/>
      <c r="X1146" s="33"/>
      <c r="Y1146" s="33"/>
      <c r="Z1146" s="33"/>
      <c r="AA1146" s="33"/>
      <c r="AB1146" s="33"/>
      <c r="AC1146" s="33"/>
      <c r="AD1146" s="33"/>
      <c r="AE1146" s="33"/>
      <c r="AT1146" s="18" t="s">
        <v>207</v>
      </c>
      <c r="AU1146" s="18" t="s">
        <v>90</v>
      </c>
    </row>
    <row r="1147" spans="1:65" s="12" customFormat="1" ht="22.8" customHeight="1">
      <c r="B1147" s="136"/>
      <c r="D1147" s="137" t="s">
        <v>80</v>
      </c>
      <c r="E1147" s="147" t="s">
        <v>2369</v>
      </c>
      <c r="F1147" s="147" t="s">
        <v>2370</v>
      </c>
      <c r="I1147" s="139"/>
      <c r="J1147" s="148">
        <f>BK1147</f>
        <v>0</v>
      </c>
      <c r="L1147" s="136"/>
      <c r="M1147" s="141"/>
      <c r="N1147" s="142"/>
      <c r="O1147" s="142"/>
      <c r="P1147" s="143">
        <f>SUM(P1148:P1162)</f>
        <v>0</v>
      </c>
      <c r="Q1147" s="142"/>
      <c r="R1147" s="143">
        <f>SUM(R1148:R1162)</f>
        <v>3.3323707999999996</v>
      </c>
      <c r="S1147" s="142"/>
      <c r="T1147" s="144">
        <f>SUM(T1148:T1162)</f>
        <v>0</v>
      </c>
      <c r="AR1147" s="137" t="s">
        <v>90</v>
      </c>
      <c r="AT1147" s="145" t="s">
        <v>80</v>
      </c>
      <c r="AU1147" s="145" t="s">
        <v>88</v>
      </c>
      <c r="AY1147" s="137" t="s">
        <v>199</v>
      </c>
      <c r="BK1147" s="146">
        <f>SUM(BK1148:BK1162)</f>
        <v>0</v>
      </c>
    </row>
    <row r="1148" spans="1:65" s="2" customFormat="1" ht="24.15" customHeight="1">
      <c r="A1148" s="33"/>
      <c r="B1148" s="149"/>
      <c r="C1148" s="150" t="s">
        <v>2371</v>
      </c>
      <c r="D1148" s="150" t="s">
        <v>202</v>
      </c>
      <c r="E1148" s="151" t="s">
        <v>2372</v>
      </c>
      <c r="F1148" s="152" t="s">
        <v>2373</v>
      </c>
      <c r="G1148" s="153" t="s">
        <v>332</v>
      </c>
      <c r="H1148" s="154">
        <v>1735.08</v>
      </c>
      <c r="I1148" s="155"/>
      <c r="J1148" s="156">
        <f>ROUND(I1148*H1148,2)</f>
        <v>0</v>
      </c>
      <c r="K1148" s="152" t="s">
        <v>333</v>
      </c>
      <c r="L1148" s="34"/>
      <c r="M1148" s="157" t="s">
        <v>1</v>
      </c>
      <c r="N1148" s="158" t="s">
        <v>46</v>
      </c>
      <c r="O1148" s="59"/>
      <c r="P1148" s="159">
        <f>O1148*H1148</f>
        <v>0</v>
      </c>
      <c r="Q1148" s="159">
        <v>0</v>
      </c>
      <c r="R1148" s="159">
        <f>Q1148*H1148</f>
        <v>0</v>
      </c>
      <c r="S1148" s="159">
        <v>0</v>
      </c>
      <c r="T1148" s="160">
        <f>S1148*H1148</f>
        <v>0</v>
      </c>
      <c r="U1148" s="33"/>
      <c r="V1148" s="33"/>
      <c r="W1148" s="33"/>
      <c r="X1148" s="33"/>
      <c r="Y1148" s="33"/>
      <c r="Z1148" s="33"/>
      <c r="AA1148" s="33"/>
      <c r="AB1148" s="33"/>
      <c r="AC1148" s="33"/>
      <c r="AD1148" s="33"/>
      <c r="AE1148" s="33"/>
      <c r="AR1148" s="161" t="s">
        <v>276</v>
      </c>
      <c r="AT1148" s="161" t="s">
        <v>202</v>
      </c>
      <c r="AU1148" s="161" t="s">
        <v>90</v>
      </c>
      <c r="AY1148" s="18" t="s">
        <v>199</v>
      </c>
      <c r="BE1148" s="162">
        <f>IF(N1148="základní",J1148,0)</f>
        <v>0</v>
      </c>
      <c r="BF1148" s="162">
        <f>IF(N1148="snížená",J1148,0)</f>
        <v>0</v>
      </c>
      <c r="BG1148" s="162">
        <f>IF(N1148="zákl. přenesená",J1148,0)</f>
        <v>0</v>
      </c>
      <c r="BH1148" s="162">
        <f>IF(N1148="sníž. přenesená",J1148,0)</f>
        <v>0</v>
      </c>
      <c r="BI1148" s="162">
        <f>IF(N1148="nulová",J1148,0)</f>
        <v>0</v>
      </c>
      <c r="BJ1148" s="18" t="s">
        <v>88</v>
      </c>
      <c r="BK1148" s="162">
        <f>ROUND(I1148*H1148,2)</f>
        <v>0</v>
      </c>
      <c r="BL1148" s="18" t="s">
        <v>276</v>
      </c>
      <c r="BM1148" s="161" t="s">
        <v>2374</v>
      </c>
    </row>
    <row r="1149" spans="1:65" s="2" customFormat="1" ht="19.2">
      <c r="A1149" s="33"/>
      <c r="B1149" s="34"/>
      <c r="C1149" s="33"/>
      <c r="D1149" s="163" t="s">
        <v>207</v>
      </c>
      <c r="E1149" s="33"/>
      <c r="F1149" s="164" t="s">
        <v>2375</v>
      </c>
      <c r="G1149" s="33"/>
      <c r="H1149" s="33"/>
      <c r="I1149" s="165"/>
      <c r="J1149" s="33"/>
      <c r="K1149" s="33"/>
      <c r="L1149" s="34"/>
      <c r="M1149" s="166"/>
      <c r="N1149" s="167"/>
      <c r="O1149" s="59"/>
      <c r="P1149" s="59"/>
      <c r="Q1149" s="59"/>
      <c r="R1149" s="59"/>
      <c r="S1149" s="59"/>
      <c r="T1149" s="60"/>
      <c r="U1149" s="33"/>
      <c r="V1149" s="33"/>
      <c r="W1149" s="33"/>
      <c r="X1149" s="33"/>
      <c r="Y1149" s="33"/>
      <c r="Z1149" s="33"/>
      <c r="AA1149" s="33"/>
      <c r="AB1149" s="33"/>
      <c r="AC1149" s="33"/>
      <c r="AD1149" s="33"/>
      <c r="AE1149" s="33"/>
      <c r="AT1149" s="18" t="s">
        <v>207</v>
      </c>
      <c r="AU1149" s="18" t="s">
        <v>90</v>
      </c>
    </row>
    <row r="1150" spans="1:65" s="14" customFormat="1" ht="10.199999999999999">
      <c r="B1150" s="179"/>
      <c r="D1150" s="163" t="s">
        <v>336</v>
      </c>
      <c r="E1150" s="180" t="s">
        <v>1</v>
      </c>
      <c r="F1150" s="181" t="s">
        <v>2376</v>
      </c>
      <c r="H1150" s="182">
        <v>1735.08</v>
      </c>
      <c r="I1150" s="183"/>
      <c r="L1150" s="179"/>
      <c r="M1150" s="184"/>
      <c r="N1150" s="185"/>
      <c r="O1150" s="185"/>
      <c r="P1150" s="185"/>
      <c r="Q1150" s="185"/>
      <c r="R1150" s="185"/>
      <c r="S1150" s="185"/>
      <c r="T1150" s="186"/>
      <c r="AT1150" s="180" t="s">
        <v>336</v>
      </c>
      <c r="AU1150" s="180" t="s">
        <v>90</v>
      </c>
      <c r="AV1150" s="14" t="s">
        <v>90</v>
      </c>
      <c r="AW1150" s="14" t="s">
        <v>36</v>
      </c>
      <c r="AX1150" s="14" t="s">
        <v>81</v>
      </c>
      <c r="AY1150" s="180" t="s">
        <v>199</v>
      </c>
    </row>
    <row r="1151" spans="1:65" s="15" customFormat="1" ht="10.199999999999999">
      <c r="B1151" s="187"/>
      <c r="D1151" s="163" t="s">
        <v>336</v>
      </c>
      <c r="E1151" s="188" t="s">
        <v>1</v>
      </c>
      <c r="F1151" s="189" t="s">
        <v>339</v>
      </c>
      <c r="H1151" s="190">
        <v>1735.08</v>
      </c>
      <c r="I1151" s="191"/>
      <c r="L1151" s="187"/>
      <c r="M1151" s="192"/>
      <c r="N1151" s="193"/>
      <c r="O1151" s="193"/>
      <c r="P1151" s="193"/>
      <c r="Q1151" s="193"/>
      <c r="R1151" s="193"/>
      <c r="S1151" s="193"/>
      <c r="T1151" s="194"/>
      <c r="AT1151" s="188" t="s">
        <v>336</v>
      </c>
      <c r="AU1151" s="188" t="s">
        <v>90</v>
      </c>
      <c r="AV1151" s="15" t="s">
        <v>198</v>
      </c>
      <c r="AW1151" s="15" t="s">
        <v>36</v>
      </c>
      <c r="AX1151" s="15" t="s">
        <v>88</v>
      </c>
      <c r="AY1151" s="188" t="s">
        <v>199</v>
      </c>
    </row>
    <row r="1152" spans="1:65" s="2" customFormat="1" ht="24.15" customHeight="1">
      <c r="A1152" s="33"/>
      <c r="B1152" s="149"/>
      <c r="C1152" s="150" t="s">
        <v>2377</v>
      </c>
      <c r="D1152" s="150" t="s">
        <v>202</v>
      </c>
      <c r="E1152" s="151" t="s">
        <v>2378</v>
      </c>
      <c r="F1152" s="152" t="s">
        <v>2379</v>
      </c>
      <c r="G1152" s="153" t="s">
        <v>332</v>
      </c>
      <c r="H1152" s="154">
        <v>899.20600000000002</v>
      </c>
      <c r="I1152" s="155"/>
      <c r="J1152" s="156">
        <f>ROUND(I1152*H1152,2)</f>
        <v>0</v>
      </c>
      <c r="K1152" s="152" t="s">
        <v>333</v>
      </c>
      <c r="L1152" s="34"/>
      <c r="M1152" s="157" t="s">
        <v>1</v>
      </c>
      <c r="N1152" s="158" t="s">
        <v>46</v>
      </c>
      <c r="O1152" s="59"/>
      <c r="P1152" s="159">
        <f>O1152*H1152</f>
        <v>0</v>
      </c>
      <c r="Q1152" s="159">
        <v>0</v>
      </c>
      <c r="R1152" s="159">
        <f>Q1152*H1152</f>
        <v>0</v>
      </c>
      <c r="S1152" s="159">
        <v>0</v>
      </c>
      <c r="T1152" s="160">
        <f>S1152*H1152</f>
        <v>0</v>
      </c>
      <c r="U1152" s="33"/>
      <c r="V1152" s="33"/>
      <c r="W1152" s="33"/>
      <c r="X1152" s="33"/>
      <c r="Y1152" s="33"/>
      <c r="Z1152" s="33"/>
      <c r="AA1152" s="33"/>
      <c r="AB1152" s="33"/>
      <c r="AC1152" s="33"/>
      <c r="AD1152" s="33"/>
      <c r="AE1152" s="33"/>
      <c r="AR1152" s="161" t="s">
        <v>276</v>
      </c>
      <c r="AT1152" s="161" t="s">
        <v>202</v>
      </c>
      <c r="AU1152" s="161" t="s">
        <v>90</v>
      </c>
      <c r="AY1152" s="18" t="s">
        <v>199</v>
      </c>
      <c r="BE1152" s="162">
        <f>IF(N1152="základní",J1152,0)</f>
        <v>0</v>
      </c>
      <c r="BF1152" s="162">
        <f>IF(N1152="snížená",J1152,0)</f>
        <v>0</v>
      </c>
      <c r="BG1152" s="162">
        <f>IF(N1152="zákl. přenesená",J1152,0)</f>
        <v>0</v>
      </c>
      <c r="BH1152" s="162">
        <f>IF(N1152="sníž. přenesená",J1152,0)</f>
        <v>0</v>
      </c>
      <c r="BI1152" s="162">
        <f>IF(N1152="nulová",J1152,0)</f>
        <v>0</v>
      </c>
      <c r="BJ1152" s="18" t="s">
        <v>88</v>
      </c>
      <c r="BK1152" s="162">
        <f>ROUND(I1152*H1152,2)</f>
        <v>0</v>
      </c>
      <c r="BL1152" s="18" t="s">
        <v>276</v>
      </c>
      <c r="BM1152" s="161" t="s">
        <v>2380</v>
      </c>
    </row>
    <row r="1153" spans="1:65" s="2" customFormat="1" ht="28.8">
      <c r="A1153" s="33"/>
      <c r="B1153" s="34"/>
      <c r="C1153" s="33"/>
      <c r="D1153" s="163" t="s">
        <v>207</v>
      </c>
      <c r="E1153" s="33"/>
      <c r="F1153" s="164" t="s">
        <v>2381</v>
      </c>
      <c r="G1153" s="33"/>
      <c r="H1153" s="33"/>
      <c r="I1153" s="165"/>
      <c r="J1153" s="33"/>
      <c r="K1153" s="33"/>
      <c r="L1153" s="34"/>
      <c r="M1153" s="166"/>
      <c r="N1153" s="167"/>
      <c r="O1153" s="59"/>
      <c r="P1153" s="59"/>
      <c r="Q1153" s="59"/>
      <c r="R1153" s="59"/>
      <c r="S1153" s="59"/>
      <c r="T1153" s="60"/>
      <c r="U1153" s="33"/>
      <c r="V1153" s="33"/>
      <c r="W1153" s="33"/>
      <c r="X1153" s="33"/>
      <c r="Y1153" s="33"/>
      <c r="Z1153" s="33"/>
      <c r="AA1153" s="33"/>
      <c r="AB1153" s="33"/>
      <c r="AC1153" s="33"/>
      <c r="AD1153" s="33"/>
      <c r="AE1153" s="33"/>
      <c r="AT1153" s="18" t="s">
        <v>207</v>
      </c>
      <c r="AU1153" s="18" t="s">
        <v>90</v>
      </c>
    </row>
    <row r="1154" spans="1:65" s="14" customFormat="1" ht="10.199999999999999">
      <c r="B1154" s="179"/>
      <c r="D1154" s="163" t="s">
        <v>336</v>
      </c>
      <c r="E1154" s="180" t="s">
        <v>1</v>
      </c>
      <c r="F1154" s="181" t="s">
        <v>2382</v>
      </c>
      <c r="H1154" s="182">
        <v>899.20600000000002</v>
      </c>
      <c r="I1154" s="183"/>
      <c r="L1154" s="179"/>
      <c r="M1154" s="184"/>
      <c r="N1154" s="185"/>
      <c r="O1154" s="185"/>
      <c r="P1154" s="185"/>
      <c r="Q1154" s="185"/>
      <c r="R1154" s="185"/>
      <c r="S1154" s="185"/>
      <c r="T1154" s="186"/>
      <c r="AT1154" s="180" t="s">
        <v>336</v>
      </c>
      <c r="AU1154" s="180" t="s">
        <v>90</v>
      </c>
      <c r="AV1154" s="14" t="s">
        <v>90</v>
      </c>
      <c r="AW1154" s="14" t="s">
        <v>36</v>
      </c>
      <c r="AX1154" s="14" t="s">
        <v>81</v>
      </c>
      <c r="AY1154" s="180" t="s">
        <v>199</v>
      </c>
    </row>
    <row r="1155" spans="1:65" s="15" customFormat="1" ht="10.199999999999999">
      <c r="B1155" s="187"/>
      <c r="D1155" s="163" t="s">
        <v>336</v>
      </c>
      <c r="E1155" s="188" t="s">
        <v>1</v>
      </c>
      <c r="F1155" s="189" t="s">
        <v>339</v>
      </c>
      <c r="H1155" s="190">
        <v>899.20600000000002</v>
      </c>
      <c r="I1155" s="191"/>
      <c r="L1155" s="187"/>
      <c r="M1155" s="192"/>
      <c r="N1155" s="193"/>
      <c r="O1155" s="193"/>
      <c r="P1155" s="193"/>
      <c r="Q1155" s="193"/>
      <c r="R1155" s="193"/>
      <c r="S1155" s="193"/>
      <c r="T1155" s="194"/>
      <c r="AT1155" s="188" t="s">
        <v>336</v>
      </c>
      <c r="AU1155" s="188" t="s">
        <v>90</v>
      </c>
      <c r="AV1155" s="15" t="s">
        <v>198</v>
      </c>
      <c r="AW1155" s="15" t="s">
        <v>36</v>
      </c>
      <c r="AX1155" s="15" t="s">
        <v>88</v>
      </c>
      <c r="AY1155" s="188" t="s">
        <v>199</v>
      </c>
    </row>
    <row r="1156" spans="1:65" s="2" customFormat="1" ht="24.15" customHeight="1">
      <c r="A1156" s="33"/>
      <c r="B1156" s="149"/>
      <c r="C1156" s="195" t="s">
        <v>2383</v>
      </c>
      <c r="D1156" s="195" t="s">
        <v>416</v>
      </c>
      <c r="E1156" s="196" t="s">
        <v>2384</v>
      </c>
      <c r="F1156" s="197" t="s">
        <v>2385</v>
      </c>
      <c r="G1156" s="198" t="s">
        <v>332</v>
      </c>
      <c r="H1156" s="199">
        <v>1514.7139999999999</v>
      </c>
      <c r="I1156" s="200"/>
      <c r="J1156" s="201">
        <f>ROUND(I1156*H1156,2)</f>
        <v>0</v>
      </c>
      <c r="K1156" s="197" t="s">
        <v>1</v>
      </c>
      <c r="L1156" s="202"/>
      <c r="M1156" s="203" t="s">
        <v>1</v>
      </c>
      <c r="N1156" s="204" t="s">
        <v>46</v>
      </c>
      <c r="O1156" s="59"/>
      <c r="P1156" s="159">
        <f>O1156*H1156</f>
        <v>0</v>
      </c>
      <c r="Q1156" s="159">
        <v>2.0000000000000001E-4</v>
      </c>
      <c r="R1156" s="159">
        <f>Q1156*H1156</f>
        <v>0.30294280000000001</v>
      </c>
      <c r="S1156" s="159">
        <v>0</v>
      </c>
      <c r="T1156" s="160">
        <f>S1156*H1156</f>
        <v>0</v>
      </c>
      <c r="U1156" s="33"/>
      <c r="V1156" s="33"/>
      <c r="W1156" s="33"/>
      <c r="X1156" s="33"/>
      <c r="Y1156" s="33"/>
      <c r="Z1156" s="33"/>
      <c r="AA1156" s="33"/>
      <c r="AB1156" s="33"/>
      <c r="AC1156" s="33"/>
      <c r="AD1156" s="33"/>
      <c r="AE1156" s="33"/>
      <c r="AR1156" s="161" t="s">
        <v>573</v>
      </c>
      <c r="AT1156" s="161" t="s">
        <v>416</v>
      </c>
      <c r="AU1156" s="161" t="s">
        <v>90</v>
      </c>
      <c r="AY1156" s="18" t="s">
        <v>199</v>
      </c>
      <c r="BE1156" s="162">
        <f>IF(N1156="základní",J1156,0)</f>
        <v>0</v>
      </c>
      <c r="BF1156" s="162">
        <f>IF(N1156="snížená",J1156,0)</f>
        <v>0</v>
      </c>
      <c r="BG1156" s="162">
        <f>IF(N1156="zákl. přenesená",J1156,0)</f>
        <v>0</v>
      </c>
      <c r="BH1156" s="162">
        <f>IF(N1156="sníž. přenesená",J1156,0)</f>
        <v>0</v>
      </c>
      <c r="BI1156" s="162">
        <f>IF(N1156="nulová",J1156,0)</f>
        <v>0</v>
      </c>
      <c r="BJ1156" s="18" t="s">
        <v>88</v>
      </c>
      <c r="BK1156" s="162">
        <f>ROUND(I1156*H1156,2)</f>
        <v>0</v>
      </c>
      <c r="BL1156" s="18" t="s">
        <v>276</v>
      </c>
      <c r="BM1156" s="161" t="s">
        <v>2386</v>
      </c>
    </row>
    <row r="1157" spans="1:65" s="14" customFormat="1" ht="10.199999999999999">
      <c r="B1157" s="179"/>
      <c r="D1157" s="163" t="s">
        <v>336</v>
      </c>
      <c r="E1157" s="180" t="s">
        <v>1</v>
      </c>
      <c r="F1157" s="181" t="s">
        <v>2387</v>
      </c>
      <c r="H1157" s="182">
        <v>997.67100000000005</v>
      </c>
      <c r="I1157" s="183"/>
      <c r="L1157" s="179"/>
      <c r="M1157" s="184"/>
      <c r="N1157" s="185"/>
      <c r="O1157" s="185"/>
      <c r="P1157" s="185"/>
      <c r="Q1157" s="185"/>
      <c r="R1157" s="185"/>
      <c r="S1157" s="185"/>
      <c r="T1157" s="186"/>
      <c r="AT1157" s="180" t="s">
        <v>336</v>
      </c>
      <c r="AU1157" s="180" t="s">
        <v>90</v>
      </c>
      <c r="AV1157" s="14" t="s">
        <v>90</v>
      </c>
      <c r="AW1157" s="14" t="s">
        <v>36</v>
      </c>
      <c r="AX1157" s="14" t="s">
        <v>81</v>
      </c>
      <c r="AY1157" s="180" t="s">
        <v>199</v>
      </c>
    </row>
    <row r="1158" spans="1:65" s="14" customFormat="1" ht="10.199999999999999">
      <c r="B1158" s="179"/>
      <c r="D1158" s="163" t="s">
        <v>336</v>
      </c>
      <c r="E1158" s="180" t="s">
        <v>1</v>
      </c>
      <c r="F1158" s="181" t="s">
        <v>2388</v>
      </c>
      <c r="H1158" s="182">
        <v>517.04300000000001</v>
      </c>
      <c r="I1158" s="183"/>
      <c r="L1158" s="179"/>
      <c r="M1158" s="184"/>
      <c r="N1158" s="185"/>
      <c r="O1158" s="185"/>
      <c r="P1158" s="185"/>
      <c r="Q1158" s="185"/>
      <c r="R1158" s="185"/>
      <c r="S1158" s="185"/>
      <c r="T1158" s="186"/>
      <c r="AT1158" s="180" t="s">
        <v>336</v>
      </c>
      <c r="AU1158" s="180" t="s">
        <v>90</v>
      </c>
      <c r="AV1158" s="14" t="s">
        <v>90</v>
      </c>
      <c r="AW1158" s="14" t="s">
        <v>36</v>
      </c>
      <c r="AX1158" s="14" t="s">
        <v>81</v>
      </c>
      <c r="AY1158" s="180" t="s">
        <v>199</v>
      </c>
    </row>
    <row r="1159" spans="1:65" s="15" customFormat="1" ht="10.199999999999999">
      <c r="B1159" s="187"/>
      <c r="D1159" s="163" t="s">
        <v>336</v>
      </c>
      <c r="E1159" s="188" t="s">
        <v>1</v>
      </c>
      <c r="F1159" s="189" t="s">
        <v>339</v>
      </c>
      <c r="H1159" s="190">
        <v>1514.7139999999999</v>
      </c>
      <c r="I1159" s="191"/>
      <c r="L1159" s="187"/>
      <c r="M1159" s="192"/>
      <c r="N1159" s="193"/>
      <c r="O1159" s="193"/>
      <c r="P1159" s="193"/>
      <c r="Q1159" s="193"/>
      <c r="R1159" s="193"/>
      <c r="S1159" s="193"/>
      <c r="T1159" s="194"/>
      <c r="AT1159" s="188" t="s">
        <v>336</v>
      </c>
      <c r="AU1159" s="188" t="s">
        <v>90</v>
      </c>
      <c r="AV1159" s="15" t="s">
        <v>198</v>
      </c>
      <c r="AW1159" s="15" t="s">
        <v>36</v>
      </c>
      <c r="AX1159" s="15" t="s">
        <v>88</v>
      </c>
      <c r="AY1159" s="188" t="s">
        <v>199</v>
      </c>
    </row>
    <row r="1160" spans="1:65" s="2" customFormat="1" ht="24.15" customHeight="1">
      <c r="A1160" s="33"/>
      <c r="B1160" s="149"/>
      <c r="C1160" s="195" t="s">
        <v>2389</v>
      </c>
      <c r="D1160" s="195" t="s">
        <v>416</v>
      </c>
      <c r="E1160" s="196" t="s">
        <v>2390</v>
      </c>
      <c r="F1160" s="197" t="s">
        <v>2391</v>
      </c>
      <c r="G1160" s="198" t="s">
        <v>332</v>
      </c>
      <c r="H1160" s="199">
        <v>1514.7139999999999</v>
      </c>
      <c r="I1160" s="200"/>
      <c r="J1160" s="201">
        <f>ROUND(I1160*H1160,2)</f>
        <v>0</v>
      </c>
      <c r="K1160" s="197" t="s">
        <v>1</v>
      </c>
      <c r="L1160" s="202"/>
      <c r="M1160" s="203" t="s">
        <v>1</v>
      </c>
      <c r="N1160" s="204" t="s">
        <v>46</v>
      </c>
      <c r="O1160" s="59"/>
      <c r="P1160" s="159">
        <f>O1160*H1160</f>
        <v>0</v>
      </c>
      <c r="Q1160" s="159">
        <v>2E-3</v>
      </c>
      <c r="R1160" s="159">
        <f>Q1160*H1160</f>
        <v>3.0294279999999998</v>
      </c>
      <c r="S1160" s="159">
        <v>0</v>
      </c>
      <c r="T1160" s="160">
        <f>S1160*H1160</f>
        <v>0</v>
      </c>
      <c r="U1160" s="33"/>
      <c r="V1160" s="33"/>
      <c r="W1160" s="33"/>
      <c r="X1160" s="33"/>
      <c r="Y1160" s="33"/>
      <c r="Z1160" s="33"/>
      <c r="AA1160" s="33"/>
      <c r="AB1160" s="33"/>
      <c r="AC1160" s="33"/>
      <c r="AD1160" s="33"/>
      <c r="AE1160" s="33"/>
      <c r="AR1160" s="161" t="s">
        <v>573</v>
      </c>
      <c r="AT1160" s="161" t="s">
        <v>416</v>
      </c>
      <c r="AU1160" s="161" t="s">
        <v>90</v>
      </c>
      <c r="AY1160" s="18" t="s">
        <v>199</v>
      </c>
      <c r="BE1160" s="162">
        <f>IF(N1160="základní",J1160,0)</f>
        <v>0</v>
      </c>
      <c r="BF1160" s="162">
        <f>IF(N1160="snížená",J1160,0)</f>
        <v>0</v>
      </c>
      <c r="BG1160" s="162">
        <f>IF(N1160="zákl. přenesená",J1160,0)</f>
        <v>0</v>
      </c>
      <c r="BH1160" s="162">
        <f>IF(N1160="sníž. přenesená",J1160,0)</f>
        <v>0</v>
      </c>
      <c r="BI1160" s="162">
        <f>IF(N1160="nulová",J1160,0)</f>
        <v>0</v>
      </c>
      <c r="BJ1160" s="18" t="s">
        <v>88</v>
      </c>
      <c r="BK1160" s="162">
        <f>ROUND(I1160*H1160,2)</f>
        <v>0</v>
      </c>
      <c r="BL1160" s="18" t="s">
        <v>276</v>
      </c>
      <c r="BM1160" s="161" t="s">
        <v>2392</v>
      </c>
    </row>
    <row r="1161" spans="1:65" s="2" customFormat="1" ht="24.15" customHeight="1">
      <c r="A1161" s="33"/>
      <c r="B1161" s="149"/>
      <c r="C1161" s="150" t="s">
        <v>2393</v>
      </c>
      <c r="D1161" s="150" t="s">
        <v>202</v>
      </c>
      <c r="E1161" s="151" t="s">
        <v>2394</v>
      </c>
      <c r="F1161" s="152" t="s">
        <v>2395</v>
      </c>
      <c r="G1161" s="153" t="s">
        <v>396</v>
      </c>
      <c r="H1161" s="154">
        <v>3.3319999999999999</v>
      </c>
      <c r="I1161" s="155"/>
      <c r="J1161" s="156">
        <f>ROUND(I1161*H1161,2)</f>
        <v>0</v>
      </c>
      <c r="K1161" s="152" t="s">
        <v>333</v>
      </c>
      <c r="L1161" s="34"/>
      <c r="M1161" s="157" t="s">
        <v>1</v>
      </c>
      <c r="N1161" s="158" t="s">
        <v>46</v>
      </c>
      <c r="O1161" s="59"/>
      <c r="P1161" s="159">
        <f>O1161*H1161</f>
        <v>0</v>
      </c>
      <c r="Q1161" s="159">
        <v>0</v>
      </c>
      <c r="R1161" s="159">
        <f>Q1161*H1161</f>
        <v>0</v>
      </c>
      <c r="S1161" s="159">
        <v>0</v>
      </c>
      <c r="T1161" s="160">
        <f>S1161*H1161</f>
        <v>0</v>
      </c>
      <c r="U1161" s="33"/>
      <c r="V1161" s="33"/>
      <c r="W1161" s="33"/>
      <c r="X1161" s="33"/>
      <c r="Y1161" s="33"/>
      <c r="Z1161" s="33"/>
      <c r="AA1161" s="33"/>
      <c r="AB1161" s="33"/>
      <c r="AC1161" s="33"/>
      <c r="AD1161" s="33"/>
      <c r="AE1161" s="33"/>
      <c r="AR1161" s="161" t="s">
        <v>276</v>
      </c>
      <c r="AT1161" s="161" t="s">
        <v>202</v>
      </c>
      <c r="AU1161" s="161" t="s">
        <v>90</v>
      </c>
      <c r="AY1161" s="18" t="s">
        <v>199</v>
      </c>
      <c r="BE1161" s="162">
        <f>IF(N1161="základní",J1161,0)</f>
        <v>0</v>
      </c>
      <c r="BF1161" s="162">
        <f>IF(N1161="snížená",J1161,0)</f>
        <v>0</v>
      </c>
      <c r="BG1161" s="162">
        <f>IF(N1161="zákl. přenesená",J1161,0)</f>
        <v>0</v>
      </c>
      <c r="BH1161" s="162">
        <f>IF(N1161="sníž. přenesená",J1161,0)</f>
        <v>0</v>
      </c>
      <c r="BI1161" s="162">
        <f>IF(N1161="nulová",J1161,0)</f>
        <v>0</v>
      </c>
      <c r="BJ1161" s="18" t="s">
        <v>88</v>
      </c>
      <c r="BK1161" s="162">
        <f>ROUND(I1161*H1161,2)</f>
        <v>0</v>
      </c>
      <c r="BL1161" s="18" t="s">
        <v>276</v>
      </c>
      <c r="BM1161" s="161" t="s">
        <v>2396</v>
      </c>
    </row>
    <row r="1162" spans="1:65" s="2" customFormat="1" ht="28.8">
      <c r="A1162" s="33"/>
      <c r="B1162" s="34"/>
      <c r="C1162" s="33"/>
      <c r="D1162" s="163" t="s">
        <v>207</v>
      </c>
      <c r="E1162" s="33"/>
      <c r="F1162" s="164" t="s">
        <v>2397</v>
      </c>
      <c r="G1162" s="33"/>
      <c r="H1162" s="33"/>
      <c r="I1162" s="165"/>
      <c r="J1162" s="33"/>
      <c r="K1162" s="33"/>
      <c r="L1162" s="34"/>
      <c r="M1162" s="166"/>
      <c r="N1162" s="167"/>
      <c r="O1162" s="59"/>
      <c r="P1162" s="59"/>
      <c r="Q1162" s="59"/>
      <c r="R1162" s="59"/>
      <c r="S1162" s="59"/>
      <c r="T1162" s="60"/>
      <c r="U1162" s="33"/>
      <c r="V1162" s="33"/>
      <c r="W1162" s="33"/>
      <c r="X1162" s="33"/>
      <c r="Y1162" s="33"/>
      <c r="Z1162" s="33"/>
      <c r="AA1162" s="33"/>
      <c r="AB1162" s="33"/>
      <c r="AC1162" s="33"/>
      <c r="AD1162" s="33"/>
      <c r="AE1162" s="33"/>
      <c r="AT1162" s="18" t="s">
        <v>207</v>
      </c>
      <c r="AU1162" s="18" t="s">
        <v>90</v>
      </c>
    </row>
    <row r="1163" spans="1:65" s="12" customFormat="1" ht="22.8" customHeight="1">
      <c r="B1163" s="136"/>
      <c r="D1163" s="137" t="s">
        <v>80</v>
      </c>
      <c r="E1163" s="147" t="s">
        <v>1108</v>
      </c>
      <c r="F1163" s="147" t="s">
        <v>1109</v>
      </c>
      <c r="I1163" s="139"/>
      <c r="J1163" s="148">
        <f>BK1163</f>
        <v>0</v>
      </c>
      <c r="L1163" s="136"/>
      <c r="M1163" s="141"/>
      <c r="N1163" s="142"/>
      <c r="O1163" s="142"/>
      <c r="P1163" s="143">
        <f>SUM(P1164:P1228)</f>
        <v>0</v>
      </c>
      <c r="Q1163" s="142"/>
      <c r="R1163" s="143">
        <f>SUM(R1164:R1228)</f>
        <v>3.1371389999999999</v>
      </c>
      <c r="S1163" s="142"/>
      <c r="T1163" s="144">
        <f>SUM(T1164:T1228)</f>
        <v>0</v>
      </c>
      <c r="AR1163" s="137" t="s">
        <v>90</v>
      </c>
      <c r="AT1163" s="145" t="s">
        <v>80</v>
      </c>
      <c r="AU1163" s="145" t="s">
        <v>88</v>
      </c>
      <c r="AY1163" s="137" t="s">
        <v>199</v>
      </c>
      <c r="BK1163" s="146">
        <f>SUM(BK1164:BK1228)</f>
        <v>0</v>
      </c>
    </row>
    <row r="1164" spans="1:65" s="2" customFormat="1" ht="24.15" customHeight="1">
      <c r="A1164" s="33"/>
      <c r="B1164" s="149"/>
      <c r="C1164" s="150" t="s">
        <v>2398</v>
      </c>
      <c r="D1164" s="150" t="s">
        <v>202</v>
      </c>
      <c r="E1164" s="151" t="s">
        <v>2399</v>
      </c>
      <c r="F1164" s="152" t="s">
        <v>2400</v>
      </c>
      <c r="G1164" s="153" t="s">
        <v>332</v>
      </c>
      <c r="H1164" s="154">
        <v>150</v>
      </c>
      <c r="I1164" s="155"/>
      <c r="J1164" s="156">
        <f>ROUND(I1164*H1164,2)</f>
        <v>0</v>
      </c>
      <c r="K1164" s="152" t="s">
        <v>333</v>
      </c>
      <c r="L1164" s="34"/>
      <c r="M1164" s="157" t="s">
        <v>1</v>
      </c>
      <c r="N1164" s="158" t="s">
        <v>46</v>
      </c>
      <c r="O1164" s="59"/>
      <c r="P1164" s="159">
        <f>O1164*H1164</f>
        <v>0</v>
      </c>
      <c r="Q1164" s="159">
        <v>0</v>
      </c>
      <c r="R1164" s="159">
        <f>Q1164*H1164</f>
        <v>0</v>
      </c>
      <c r="S1164" s="159">
        <v>0</v>
      </c>
      <c r="T1164" s="160">
        <f>S1164*H1164</f>
        <v>0</v>
      </c>
      <c r="U1164" s="33"/>
      <c r="V1164" s="33"/>
      <c r="W1164" s="33"/>
      <c r="X1164" s="33"/>
      <c r="Y1164" s="33"/>
      <c r="Z1164" s="33"/>
      <c r="AA1164" s="33"/>
      <c r="AB1164" s="33"/>
      <c r="AC1164" s="33"/>
      <c r="AD1164" s="33"/>
      <c r="AE1164" s="33"/>
      <c r="AR1164" s="161" t="s">
        <v>276</v>
      </c>
      <c r="AT1164" s="161" t="s">
        <v>202</v>
      </c>
      <c r="AU1164" s="161" t="s">
        <v>90</v>
      </c>
      <c r="AY1164" s="18" t="s">
        <v>199</v>
      </c>
      <c r="BE1164" s="162">
        <f>IF(N1164="základní",J1164,0)</f>
        <v>0</v>
      </c>
      <c r="BF1164" s="162">
        <f>IF(N1164="snížená",J1164,0)</f>
        <v>0</v>
      </c>
      <c r="BG1164" s="162">
        <f>IF(N1164="zákl. přenesená",J1164,0)</f>
        <v>0</v>
      </c>
      <c r="BH1164" s="162">
        <f>IF(N1164="sníž. přenesená",J1164,0)</f>
        <v>0</v>
      </c>
      <c r="BI1164" s="162">
        <f>IF(N1164="nulová",J1164,0)</f>
        <v>0</v>
      </c>
      <c r="BJ1164" s="18" t="s">
        <v>88</v>
      </c>
      <c r="BK1164" s="162">
        <f>ROUND(I1164*H1164,2)</f>
        <v>0</v>
      </c>
      <c r="BL1164" s="18" t="s">
        <v>276</v>
      </c>
      <c r="BM1164" s="161" t="s">
        <v>2401</v>
      </c>
    </row>
    <row r="1165" spans="1:65" s="2" customFormat="1" ht="28.8">
      <c r="A1165" s="33"/>
      <c r="B1165" s="34"/>
      <c r="C1165" s="33"/>
      <c r="D1165" s="163" t="s">
        <v>207</v>
      </c>
      <c r="E1165" s="33"/>
      <c r="F1165" s="164" t="s">
        <v>2402</v>
      </c>
      <c r="G1165" s="33"/>
      <c r="H1165" s="33"/>
      <c r="I1165" s="165"/>
      <c r="J1165" s="33"/>
      <c r="K1165" s="33"/>
      <c r="L1165" s="34"/>
      <c r="M1165" s="166"/>
      <c r="N1165" s="167"/>
      <c r="O1165" s="59"/>
      <c r="P1165" s="59"/>
      <c r="Q1165" s="59"/>
      <c r="R1165" s="59"/>
      <c r="S1165" s="59"/>
      <c r="T1165" s="60"/>
      <c r="U1165" s="33"/>
      <c r="V1165" s="33"/>
      <c r="W1165" s="33"/>
      <c r="X1165" s="33"/>
      <c r="Y1165" s="33"/>
      <c r="Z1165" s="33"/>
      <c r="AA1165" s="33"/>
      <c r="AB1165" s="33"/>
      <c r="AC1165" s="33"/>
      <c r="AD1165" s="33"/>
      <c r="AE1165" s="33"/>
      <c r="AT1165" s="18" t="s">
        <v>207</v>
      </c>
      <c r="AU1165" s="18" t="s">
        <v>90</v>
      </c>
    </row>
    <row r="1166" spans="1:65" s="13" customFormat="1" ht="10.199999999999999">
      <c r="B1166" s="172"/>
      <c r="D1166" s="163" t="s">
        <v>336</v>
      </c>
      <c r="E1166" s="173" t="s">
        <v>1</v>
      </c>
      <c r="F1166" s="174" t="s">
        <v>2403</v>
      </c>
      <c r="H1166" s="173" t="s">
        <v>1</v>
      </c>
      <c r="I1166" s="175"/>
      <c r="L1166" s="172"/>
      <c r="M1166" s="176"/>
      <c r="N1166" s="177"/>
      <c r="O1166" s="177"/>
      <c r="P1166" s="177"/>
      <c r="Q1166" s="177"/>
      <c r="R1166" s="177"/>
      <c r="S1166" s="177"/>
      <c r="T1166" s="178"/>
      <c r="AT1166" s="173" t="s">
        <v>336</v>
      </c>
      <c r="AU1166" s="173" t="s">
        <v>90</v>
      </c>
      <c r="AV1166" s="13" t="s">
        <v>88</v>
      </c>
      <c r="AW1166" s="13" t="s">
        <v>36</v>
      </c>
      <c r="AX1166" s="13" t="s">
        <v>81</v>
      </c>
      <c r="AY1166" s="173" t="s">
        <v>199</v>
      </c>
    </row>
    <row r="1167" spans="1:65" s="13" customFormat="1" ht="10.199999999999999">
      <c r="B1167" s="172"/>
      <c r="D1167" s="163" t="s">
        <v>336</v>
      </c>
      <c r="E1167" s="173" t="s">
        <v>1</v>
      </c>
      <c r="F1167" s="174" t="s">
        <v>1343</v>
      </c>
      <c r="H1167" s="173" t="s">
        <v>1</v>
      </c>
      <c r="I1167" s="175"/>
      <c r="L1167" s="172"/>
      <c r="M1167" s="176"/>
      <c r="N1167" s="177"/>
      <c r="O1167" s="177"/>
      <c r="P1167" s="177"/>
      <c r="Q1167" s="177"/>
      <c r="R1167" s="177"/>
      <c r="S1167" s="177"/>
      <c r="T1167" s="178"/>
      <c r="AT1167" s="173" t="s">
        <v>336</v>
      </c>
      <c r="AU1167" s="173" t="s">
        <v>90</v>
      </c>
      <c r="AV1167" s="13" t="s">
        <v>88</v>
      </c>
      <c r="AW1167" s="13" t="s">
        <v>36</v>
      </c>
      <c r="AX1167" s="13" t="s">
        <v>81</v>
      </c>
      <c r="AY1167" s="173" t="s">
        <v>199</v>
      </c>
    </row>
    <row r="1168" spans="1:65" s="14" customFormat="1" ht="10.199999999999999">
      <c r="B1168" s="179"/>
      <c r="D1168" s="163" t="s">
        <v>336</v>
      </c>
      <c r="E1168" s="180" t="s">
        <v>1</v>
      </c>
      <c r="F1168" s="181" t="s">
        <v>2404</v>
      </c>
      <c r="H1168" s="182">
        <v>37</v>
      </c>
      <c r="I1168" s="183"/>
      <c r="L1168" s="179"/>
      <c r="M1168" s="184"/>
      <c r="N1168" s="185"/>
      <c r="O1168" s="185"/>
      <c r="P1168" s="185"/>
      <c r="Q1168" s="185"/>
      <c r="R1168" s="185"/>
      <c r="S1168" s="185"/>
      <c r="T1168" s="186"/>
      <c r="AT1168" s="180" t="s">
        <v>336</v>
      </c>
      <c r="AU1168" s="180" t="s">
        <v>90</v>
      </c>
      <c r="AV1168" s="14" t="s">
        <v>90</v>
      </c>
      <c r="AW1168" s="14" t="s">
        <v>36</v>
      </c>
      <c r="AX1168" s="14" t="s">
        <v>81</v>
      </c>
      <c r="AY1168" s="180" t="s">
        <v>199</v>
      </c>
    </row>
    <row r="1169" spans="1:65" s="13" customFormat="1" ht="10.199999999999999">
      <c r="B1169" s="172"/>
      <c r="D1169" s="163" t="s">
        <v>336</v>
      </c>
      <c r="E1169" s="173" t="s">
        <v>1</v>
      </c>
      <c r="F1169" s="174" t="s">
        <v>1348</v>
      </c>
      <c r="H1169" s="173" t="s">
        <v>1</v>
      </c>
      <c r="I1169" s="175"/>
      <c r="L1169" s="172"/>
      <c r="M1169" s="176"/>
      <c r="N1169" s="177"/>
      <c r="O1169" s="177"/>
      <c r="P1169" s="177"/>
      <c r="Q1169" s="177"/>
      <c r="R1169" s="177"/>
      <c r="S1169" s="177"/>
      <c r="T1169" s="178"/>
      <c r="AT1169" s="173" t="s">
        <v>336</v>
      </c>
      <c r="AU1169" s="173" t="s">
        <v>90</v>
      </c>
      <c r="AV1169" s="13" t="s">
        <v>88</v>
      </c>
      <c r="AW1169" s="13" t="s">
        <v>36</v>
      </c>
      <c r="AX1169" s="13" t="s">
        <v>81</v>
      </c>
      <c r="AY1169" s="173" t="s">
        <v>199</v>
      </c>
    </row>
    <row r="1170" spans="1:65" s="14" customFormat="1" ht="10.199999999999999">
      <c r="B1170" s="179"/>
      <c r="D1170" s="163" t="s">
        <v>336</v>
      </c>
      <c r="E1170" s="180" t="s">
        <v>1</v>
      </c>
      <c r="F1170" s="181" t="s">
        <v>2405</v>
      </c>
      <c r="H1170" s="182">
        <v>3</v>
      </c>
      <c r="I1170" s="183"/>
      <c r="L1170" s="179"/>
      <c r="M1170" s="184"/>
      <c r="N1170" s="185"/>
      <c r="O1170" s="185"/>
      <c r="P1170" s="185"/>
      <c r="Q1170" s="185"/>
      <c r="R1170" s="185"/>
      <c r="S1170" s="185"/>
      <c r="T1170" s="186"/>
      <c r="AT1170" s="180" t="s">
        <v>336</v>
      </c>
      <c r="AU1170" s="180" t="s">
        <v>90</v>
      </c>
      <c r="AV1170" s="14" t="s">
        <v>90</v>
      </c>
      <c r="AW1170" s="14" t="s">
        <v>36</v>
      </c>
      <c r="AX1170" s="14" t="s">
        <v>81</v>
      </c>
      <c r="AY1170" s="180" t="s">
        <v>199</v>
      </c>
    </row>
    <row r="1171" spans="1:65" s="13" customFormat="1" ht="10.199999999999999">
      <c r="B1171" s="172"/>
      <c r="D1171" s="163" t="s">
        <v>336</v>
      </c>
      <c r="E1171" s="173" t="s">
        <v>1</v>
      </c>
      <c r="F1171" s="174" t="s">
        <v>2406</v>
      </c>
      <c r="H1171" s="173" t="s">
        <v>1</v>
      </c>
      <c r="I1171" s="175"/>
      <c r="L1171" s="172"/>
      <c r="M1171" s="176"/>
      <c r="N1171" s="177"/>
      <c r="O1171" s="177"/>
      <c r="P1171" s="177"/>
      <c r="Q1171" s="177"/>
      <c r="R1171" s="177"/>
      <c r="S1171" s="177"/>
      <c r="T1171" s="178"/>
      <c r="AT1171" s="173" t="s">
        <v>336</v>
      </c>
      <c r="AU1171" s="173" t="s">
        <v>90</v>
      </c>
      <c r="AV1171" s="13" t="s">
        <v>88</v>
      </c>
      <c r="AW1171" s="13" t="s">
        <v>36</v>
      </c>
      <c r="AX1171" s="13" t="s">
        <v>81</v>
      </c>
      <c r="AY1171" s="173" t="s">
        <v>199</v>
      </c>
    </row>
    <row r="1172" spans="1:65" s="14" customFormat="1" ht="10.199999999999999">
      <c r="B1172" s="179"/>
      <c r="D1172" s="163" t="s">
        <v>336</v>
      </c>
      <c r="E1172" s="180" t="s">
        <v>1</v>
      </c>
      <c r="F1172" s="181" t="s">
        <v>2407</v>
      </c>
      <c r="H1172" s="182">
        <v>10</v>
      </c>
      <c r="I1172" s="183"/>
      <c r="L1172" s="179"/>
      <c r="M1172" s="184"/>
      <c r="N1172" s="185"/>
      <c r="O1172" s="185"/>
      <c r="P1172" s="185"/>
      <c r="Q1172" s="185"/>
      <c r="R1172" s="185"/>
      <c r="S1172" s="185"/>
      <c r="T1172" s="186"/>
      <c r="AT1172" s="180" t="s">
        <v>336</v>
      </c>
      <c r="AU1172" s="180" t="s">
        <v>90</v>
      </c>
      <c r="AV1172" s="14" t="s">
        <v>90</v>
      </c>
      <c r="AW1172" s="14" t="s">
        <v>36</v>
      </c>
      <c r="AX1172" s="14" t="s">
        <v>81</v>
      </c>
      <c r="AY1172" s="180" t="s">
        <v>199</v>
      </c>
    </row>
    <row r="1173" spans="1:65" s="16" customFormat="1" ht="10.199999999999999">
      <c r="B1173" s="205"/>
      <c r="D1173" s="163" t="s">
        <v>336</v>
      </c>
      <c r="E1173" s="206" t="s">
        <v>1</v>
      </c>
      <c r="F1173" s="207" t="s">
        <v>1127</v>
      </c>
      <c r="H1173" s="208">
        <v>50</v>
      </c>
      <c r="I1173" s="209"/>
      <c r="L1173" s="205"/>
      <c r="M1173" s="210"/>
      <c r="N1173" s="211"/>
      <c r="O1173" s="211"/>
      <c r="P1173" s="211"/>
      <c r="Q1173" s="211"/>
      <c r="R1173" s="211"/>
      <c r="S1173" s="211"/>
      <c r="T1173" s="212"/>
      <c r="AT1173" s="206" t="s">
        <v>336</v>
      </c>
      <c r="AU1173" s="206" t="s">
        <v>90</v>
      </c>
      <c r="AV1173" s="16" t="s">
        <v>213</v>
      </c>
      <c r="AW1173" s="16" t="s">
        <v>36</v>
      </c>
      <c r="AX1173" s="16" t="s">
        <v>81</v>
      </c>
      <c r="AY1173" s="206" t="s">
        <v>199</v>
      </c>
    </row>
    <row r="1174" spans="1:65" s="14" customFormat="1" ht="10.199999999999999">
      <c r="B1174" s="179"/>
      <c r="D1174" s="163" t="s">
        <v>336</v>
      </c>
      <c r="E1174" s="180" t="s">
        <v>1</v>
      </c>
      <c r="F1174" s="181" t="s">
        <v>2408</v>
      </c>
      <c r="H1174" s="182">
        <v>100</v>
      </c>
      <c r="I1174" s="183"/>
      <c r="L1174" s="179"/>
      <c r="M1174" s="184"/>
      <c r="N1174" s="185"/>
      <c r="O1174" s="185"/>
      <c r="P1174" s="185"/>
      <c r="Q1174" s="185"/>
      <c r="R1174" s="185"/>
      <c r="S1174" s="185"/>
      <c r="T1174" s="186"/>
      <c r="AT1174" s="180" t="s">
        <v>336</v>
      </c>
      <c r="AU1174" s="180" t="s">
        <v>90</v>
      </c>
      <c r="AV1174" s="14" t="s">
        <v>90</v>
      </c>
      <c r="AW1174" s="14" t="s">
        <v>36</v>
      </c>
      <c r="AX1174" s="14" t="s">
        <v>81</v>
      </c>
      <c r="AY1174" s="180" t="s">
        <v>199</v>
      </c>
    </row>
    <row r="1175" spans="1:65" s="15" customFormat="1" ht="10.199999999999999">
      <c r="B1175" s="187"/>
      <c r="D1175" s="163" t="s">
        <v>336</v>
      </c>
      <c r="E1175" s="188" t="s">
        <v>1</v>
      </c>
      <c r="F1175" s="189" t="s">
        <v>339</v>
      </c>
      <c r="H1175" s="190">
        <v>150</v>
      </c>
      <c r="I1175" s="191"/>
      <c r="L1175" s="187"/>
      <c r="M1175" s="192"/>
      <c r="N1175" s="193"/>
      <c r="O1175" s="193"/>
      <c r="P1175" s="193"/>
      <c r="Q1175" s="193"/>
      <c r="R1175" s="193"/>
      <c r="S1175" s="193"/>
      <c r="T1175" s="194"/>
      <c r="AT1175" s="188" t="s">
        <v>336</v>
      </c>
      <c r="AU1175" s="188" t="s">
        <v>90</v>
      </c>
      <c r="AV1175" s="15" t="s">
        <v>198</v>
      </c>
      <c r="AW1175" s="15" t="s">
        <v>36</v>
      </c>
      <c r="AX1175" s="15" t="s">
        <v>88</v>
      </c>
      <c r="AY1175" s="188" t="s">
        <v>199</v>
      </c>
    </row>
    <row r="1176" spans="1:65" s="2" customFormat="1" ht="21.75" customHeight="1">
      <c r="A1176" s="33"/>
      <c r="B1176" s="149"/>
      <c r="C1176" s="195" t="s">
        <v>2409</v>
      </c>
      <c r="D1176" s="195" t="s">
        <v>416</v>
      </c>
      <c r="E1176" s="196" t="s">
        <v>2410</v>
      </c>
      <c r="F1176" s="197" t="s">
        <v>2411</v>
      </c>
      <c r="G1176" s="198" t="s">
        <v>332</v>
      </c>
      <c r="H1176" s="199">
        <v>153</v>
      </c>
      <c r="I1176" s="200"/>
      <c r="J1176" s="201">
        <f>ROUND(I1176*H1176,2)</f>
        <v>0</v>
      </c>
      <c r="K1176" s="197" t="s">
        <v>333</v>
      </c>
      <c r="L1176" s="202"/>
      <c r="M1176" s="203" t="s">
        <v>1</v>
      </c>
      <c r="N1176" s="204" t="s">
        <v>46</v>
      </c>
      <c r="O1176" s="59"/>
      <c r="P1176" s="159">
        <f>O1176*H1176</f>
        <v>0</v>
      </c>
      <c r="Q1176" s="159">
        <v>3.0000000000000001E-3</v>
      </c>
      <c r="R1176" s="159">
        <f>Q1176*H1176</f>
        <v>0.45900000000000002</v>
      </c>
      <c r="S1176" s="159">
        <v>0</v>
      </c>
      <c r="T1176" s="160">
        <f>S1176*H1176</f>
        <v>0</v>
      </c>
      <c r="U1176" s="33"/>
      <c r="V1176" s="33"/>
      <c r="W1176" s="33"/>
      <c r="X1176" s="33"/>
      <c r="Y1176" s="33"/>
      <c r="Z1176" s="33"/>
      <c r="AA1176" s="33"/>
      <c r="AB1176" s="33"/>
      <c r="AC1176" s="33"/>
      <c r="AD1176" s="33"/>
      <c r="AE1176" s="33"/>
      <c r="AR1176" s="161" t="s">
        <v>573</v>
      </c>
      <c r="AT1176" s="161" t="s">
        <v>416</v>
      </c>
      <c r="AU1176" s="161" t="s">
        <v>90</v>
      </c>
      <c r="AY1176" s="18" t="s">
        <v>199</v>
      </c>
      <c r="BE1176" s="162">
        <f>IF(N1176="základní",J1176,0)</f>
        <v>0</v>
      </c>
      <c r="BF1176" s="162">
        <f>IF(N1176="snížená",J1176,0)</f>
        <v>0</v>
      </c>
      <c r="BG1176" s="162">
        <f>IF(N1176="zákl. přenesená",J1176,0)</f>
        <v>0</v>
      </c>
      <c r="BH1176" s="162">
        <f>IF(N1176="sníž. přenesená",J1176,0)</f>
        <v>0</v>
      </c>
      <c r="BI1176" s="162">
        <f>IF(N1176="nulová",J1176,0)</f>
        <v>0</v>
      </c>
      <c r="BJ1176" s="18" t="s">
        <v>88</v>
      </c>
      <c r="BK1176" s="162">
        <f>ROUND(I1176*H1176,2)</f>
        <v>0</v>
      </c>
      <c r="BL1176" s="18" t="s">
        <v>276</v>
      </c>
      <c r="BM1176" s="161" t="s">
        <v>2412</v>
      </c>
    </row>
    <row r="1177" spans="1:65" s="2" customFormat="1" ht="10.199999999999999">
      <c r="A1177" s="33"/>
      <c r="B1177" s="34"/>
      <c r="C1177" s="33"/>
      <c r="D1177" s="163" t="s">
        <v>207</v>
      </c>
      <c r="E1177" s="33"/>
      <c r="F1177" s="164" t="s">
        <v>2411</v>
      </c>
      <c r="G1177" s="33"/>
      <c r="H1177" s="33"/>
      <c r="I1177" s="165"/>
      <c r="J1177" s="33"/>
      <c r="K1177" s="33"/>
      <c r="L1177" s="34"/>
      <c r="M1177" s="166"/>
      <c r="N1177" s="167"/>
      <c r="O1177" s="59"/>
      <c r="P1177" s="59"/>
      <c r="Q1177" s="59"/>
      <c r="R1177" s="59"/>
      <c r="S1177" s="59"/>
      <c r="T1177" s="60"/>
      <c r="U1177" s="33"/>
      <c r="V1177" s="33"/>
      <c r="W1177" s="33"/>
      <c r="X1177" s="33"/>
      <c r="Y1177" s="33"/>
      <c r="Z1177" s="33"/>
      <c r="AA1177" s="33"/>
      <c r="AB1177" s="33"/>
      <c r="AC1177" s="33"/>
      <c r="AD1177" s="33"/>
      <c r="AE1177" s="33"/>
      <c r="AT1177" s="18" t="s">
        <v>207</v>
      </c>
      <c r="AU1177" s="18" t="s">
        <v>90</v>
      </c>
    </row>
    <row r="1178" spans="1:65" s="14" customFormat="1" ht="10.199999999999999">
      <c r="B1178" s="179"/>
      <c r="D1178" s="163" t="s">
        <v>336</v>
      </c>
      <c r="E1178" s="180" t="s">
        <v>1</v>
      </c>
      <c r="F1178" s="181" t="s">
        <v>2413</v>
      </c>
      <c r="H1178" s="182">
        <v>153</v>
      </c>
      <c r="I1178" s="183"/>
      <c r="L1178" s="179"/>
      <c r="M1178" s="184"/>
      <c r="N1178" s="185"/>
      <c r="O1178" s="185"/>
      <c r="P1178" s="185"/>
      <c r="Q1178" s="185"/>
      <c r="R1178" s="185"/>
      <c r="S1178" s="185"/>
      <c r="T1178" s="186"/>
      <c r="AT1178" s="180" t="s">
        <v>336</v>
      </c>
      <c r="AU1178" s="180" t="s">
        <v>90</v>
      </c>
      <c r="AV1178" s="14" t="s">
        <v>90</v>
      </c>
      <c r="AW1178" s="14" t="s">
        <v>36</v>
      </c>
      <c r="AX1178" s="14" t="s">
        <v>81</v>
      </c>
      <c r="AY1178" s="180" t="s">
        <v>199</v>
      </c>
    </row>
    <row r="1179" spans="1:65" s="15" customFormat="1" ht="10.199999999999999">
      <c r="B1179" s="187"/>
      <c r="D1179" s="163" t="s">
        <v>336</v>
      </c>
      <c r="E1179" s="188" t="s">
        <v>1</v>
      </c>
      <c r="F1179" s="189" t="s">
        <v>339</v>
      </c>
      <c r="H1179" s="190">
        <v>153</v>
      </c>
      <c r="I1179" s="191"/>
      <c r="L1179" s="187"/>
      <c r="M1179" s="192"/>
      <c r="N1179" s="193"/>
      <c r="O1179" s="193"/>
      <c r="P1179" s="193"/>
      <c r="Q1179" s="193"/>
      <c r="R1179" s="193"/>
      <c r="S1179" s="193"/>
      <c r="T1179" s="194"/>
      <c r="AT1179" s="188" t="s">
        <v>336</v>
      </c>
      <c r="AU1179" s="188" t="s">
        <v>90</v>
      </c>
      <c r="AV1179" s="15" t="s">
        <v>198</v>
      </c>
      <c r="AW1179" s="15" t="s">
        <v>36</v>
      </c>
      <c r="AX1179" s="15" t="s">
        <v>88</v>
      </c>
      <c r="AY1179" s="188" t="s">
        <v>199</v>
      </c>
    </row>
    <row r="1180" spans="1:65" s="2" customFormat="1" ht="24.15" customHeight="1">
      <c r="A1180" s="33"/>
      <c r="B1180" s="149"/>
      <c r="C1180" s="150" t="s">
        <v>2414</v>
      </c>
      <c r="D1180" s="150" t="s">
        <v>202</v>
      </c>
      <c r="E1180" s="151" t="s">
        <v>2415</v>
      </c>
      <c r="F1180" s="152" t="s">
        <v>2416</v>
      </c>
      <c r="G1180" s="153" t="s">
        <v>332</v>
      </c>
      <c r="H1180" s="154">
        <v>52.53</v>
      </c>
      <c r="I1180" s="155"/>
      <c r="J1180" s="156">
        <f>ROUND(I1180*H1180,2)</f>
        <v>0</v>
      </c>
      <c r="K1180" s="152" t="s">
        <v>333</v>
      </c>
      <c r="L1180" s="34"/>
      <c r="M1180" s="157" t="s">
        <v>1</v>
      </c>
      <c r="N1180" s="158" t="s">
        <v>46</v>
      </c>
      <c r="O1180" s="59"/>
      <c r="P1180" s="159">
        <f>O1180*H1180</f>
        <v>0</v>
      </c>
      <c r="Q1180" s="159">
        <v>0</v>
      </c>
      <c r="R1180" s="159">
        <f>Q1180*H1180</f>
        <v>0</v>
      </c>
      <c r="S1180" s="159">
        <v>0</v>
      </c>
      <c r="T1180" s="160">
        <f>S1180*H1180</f>
        <v>0</v>
      </c>
      <c r="U1180" s="33"/>
      <c r="V1180" s="33"/>
      <c r="W1180" s="33"/>
      <c r="X1180" s="33"/>
      <c r="Y1180" s="33"/>
      <c r="Z1180" s="33"/>
      <c r="AA1180" s="33"/>
      <c r="AB1180" s="33"/>
      <c r="AC1180" s="33"/>
      <c r="AD1180" s="33"/>
      <c r="AE1180" s="33"/>
      <c r="AR1180" s="161" t="s">
        <v>276</v>
      </c>
      <c r="AT1180" s="161" t="s">
        <v>202</v>
      </c>
      <c r="AU1180" s="161" t="s">
        <v>90</v>
      </c>
      <c r="AY1180" s="18" t="s">
        <v>199</v>
      </c>
      <c r="BE1180" s="162">
        <f>IF(N1180="základní",J1180,0)</f>
        <v>0</v>
      </c>
      <c r="BF1180" s="162">
        <f>IF(N1180="snížená",J1180,0)</f>
        <v>0</v>
      </c>
      <c r="BG1180" s="162">
        <f>IF(N1180="zákl. přenesená",J1180,0)</f>
        <v>0</v>
      </c>
      <c r="BH1180" s="162">
        <f>IF(N1180="sníž. přenesená",J1180,0)</f>
        <v>0</v>
      </c>
      <c r="BI1180" s="162">
        <f>IF(N1180="nulová",J1180,0)</f>
        <v>0</v>
      </c>
      <c r="BJ1180" s="18" t="s">
        <v>88</v>
      </c>
      <c r="BK1180" s="162">
        <f>ROUND(I1180*H1180,2)</f>
        <v>0</v>
      </c>
      <c r="BL1180" s="18" t="s">
        <v>276</v>
      </c>
      <c r="BM1180" s="161" t="s">
        <v>2417</v>
      </c>
    </row>
    <row r="1181" spans="1:65" s="2" customFormat="1" ht="28.8">
      <c r="A1181" s="33"/>
      <c r="B1181" s="34"/>
      <c r="C1181" s="33"/>
      <c r="D1181" s="163" t="s">
        <v>207</v>
      </c>
      <c r="E1181" s="33"/>
      <c r="F1181" s="164" t="s">
        <v>2418</v>
      </c>
      <c r="G1181" s="33"/>
      <c r="H1181" s="33"/>
      <c r="I1181" s="165"/>
      <c r="J1181" s="33"/>
      <c r="K1181" s="33"/>
      <c r="L1181" s="34"/>
      <c r="M1181" s="166"/>
      <c r="N1181" s="167"/>
      <c r="O1181" s="59"/>
      <c r="P1181" s="59"/>
      <c r="Q1181" s="59"/>
      <c r="R1181" s="59"/>
      <c r="S1181" s="59"/>
      <c r="T1181" s="60"/>
      <c r="U1181" s="33"/>
      <c r="V1181" s="33"/>
      <c r="W1181" s="33"/>
      <c r="X1181" s="33"/>
      <c r="Y1181" s="33"/>
      <c r="Z1181" s="33"/>
      <c r="AA1181" s="33"/>
      <c r="AB1181" s="33"/>
      <c r="AC1181" s="33"/>
      <c r="AD1181" s="33"/>
      <c r="AE1181" s="33"/>
      <c r="AT1181" s="18" t="s">
        <v>207</v>
      </c>
      <c r="AU1181" s="18" t="s">
        <v>90</v>
      </c>
    </row>
    <row r="1182" spans="1:65" s="13" customFormat="1" ht="10.199999999999999">
      <c r="B1182" s="172"/>
      <c r="D1182" s="163" t="s">
        <v>336</v>
      </c>
      <c r="E1182" s="173" t="s">
        <v>1</v>
      </c>
      <c r="F1182" s="174" t="s">
        <v>2114</v>
      </c>
      <c r="H1182" s="173" t="s">
        <v>1</v>
      </c>
      <c r="I1182" s="175"/>
      <c r="L1182" s="172"/>
      <c r="M1182" s="176"/>
      <c r="N1182" s="177"/>
      <c r="O1182" s="177"/>
      <c r="P1182" s="177"/>
      <c r="Q1182" s="177"/>
      <c r="R1182" s="177"/>
      <c r="S1182" s="177"/>
      <c r="T1182" s="178"/>
      <c r="AT1182" s="173" t="s">
        <v>336</v>
      </c>
      <c r="AU1182" s="173" t="s">
        <v>90</v>
      </c>
      <c r="AV1182" s="13" t="s">
        <v>88</v>
      </c>
      <c r="AW1182" s="13" t="s">
        <v>36</v>
      </c>
      <c r="AX1182" s="13" t="s">
        <v>81</v>
      </c>
      <c r="AY1182" s="173" t="s">
        <v>199</v>
      </c>
    </row>
    <row r="1183" spans="1:65" s="14" customFormat="1" ht="10.199999999999999">
      <c r="B1183" s="179"/>
      <c r="D1183" s="163" t="s">
        <v>336</v>
      </c>
      <c r="E1183" s="180" t="s">
        <v>1</v>
      </c>
      <c r="F1183" s="181" t="s">
        <v>2137</v>
      </c>
      <c r="H1183" s="182">
        <v>52.53</v>
      </c>
      <c r="I1183" s="183"/>
      <c r="L1183" s="179"/>
      <c r="M1183" s="184"/>
      <c r="N1183" s="185"/>
      <c r="O1183" s="185"/>
      <c r="P1183" s="185"/>
      <c r="Q1183" s="185"/>
      <c r="R1183" s="185"/>
      <c r="S1183" s="185"/>
      <c r="T1183" s="186"/>
      <c r="AT1183" s="180" t="s">
        <v>336</v>
      </c>
      <c r="AU1183" s="180" t="s">
        <v>90</v>
      </c>
      <c r="AV1183" s="14" t="s">
        <v>90</v>
      </c>
      <c r="AW1183" s="14" t="s">
        <v>36</v>
      </c>
      <c r="AX1183" s="14" t="s">
        <v>81</v>
      </c>
      <c r="AY1183" s="180" t="s">
        <v>199</v>
      </c>
    </row>
    <row r="1184" spans="1:65" s="15" customFormat="1" ht="10.199999999999999">
      <c r="B1184" s="187"/>
      <c r="D1184" s="163" t="s">
        <v>336</v>
      </c>
      <c r="E1184" s="188" t="s">
        <v>1</v>
      </c>
      <c r="F1184" s="189" t="s">
        <v>339</v>
      </c>
      <c r="H1184" s="190">
        <v>52.53</v>
      </c>
      <c r="I1184" s="191"/>
      <c r="L1184" s="187"/>
      <c r="M1184" s="192"/>
      <c r="N1184" s="193"/>
      <c r="O1184" s="193"/>
      <c r="P1184" s="193"/>
      <c r="Q1184" s="193"/>
      <c r="R1184" s="193"/>
      <c r="S1184" s="193"/>
      <c r="T1184" s="194"/>
      <c r="AT1184" s="188" t="s">
        <v>336</v>
      </c>
      <c r="AU1184" s="188" t="s">
        <v>90</v>
      </c>
      <c r="AV1184" s="15" t="s">
        <v>198</v>
      </c>
      <c r="AW1184" s="15" t="s">
        <v>36</v>
      </c>
      <c r="AX1184" s="15" t="s">
        <v>88</v>
      </c>
      <c r="AY1184" s="188" t="s">
        <v>199</v>
      </c>
    </row>
    <row r="1185" spans="1:65" s="2" customFormat="1" ht="24.15" customHeight="1">
      <c r="A1185" s="33"/>
      <c r="B1185" s="149"/>
      <c r="C1185" s="195" t="s">
        <v>2419</v>
      </c>
      <c r="D1185" s="195" t="s">
        <v>416</v>
      </c>
      <c r="E1185" s="196" t="s">
        <v>2420</v>
      </c>
      <c r="F1185" s="197" t="s">
        <v>2421</v>
      </c>
      <c r="G1185" s="198" t="s">
        <v>332</v>
      </c>
      <c r="H1185" s="199">
        <v>53.581000000000003</v>
      </c>
      <c r="I1185" s="200"/>
      <c r="J1185" s="201">
        <f>ROUND(I1185*H1185,2)</f>
        <v>0</v>
      </c>
      <c r="K1185" s="197" t="s">
        <v>333</v>
      </c>
      <c r="L1185" s="202"/>
      <c r="M1185" s="203" t="s">
        <v>1</v>
      </c>
      <c r="N1185" s="204" t="s">
        <v>46</v>
      </c>
      <c r="O1185" s="59"/>
      <c r="P1185" s="159">
        <f>O1185*H1185</f>
        <v>0</v>
      </c>
      <c r="Q1185" s="159">
        <v>2.0000000000000001E-4</v>
      </c>
      <c r="R1185" s="159">
        <f>Q1185*H1185</f>
        <v>1.07162E-2</v>
      </c>
      <c r="S1185" s="159">
        <v>0</v>
      </c>
      <c r="T1185" s="160">
        <f>S1185*H1185</f>
        <v>0</v>
      </c>
      <c r="U1185" s="33"/>
      <c r="V1185" s="33"/>
      <c r="W1185" s="33"/>
      <c r="X1185" s="33"/>
      <c r="Y1185" s="33"/>
      <c r="Z1185" s="33"/>
      <c r="AA1185" s="33"/>
      <c r="AB1185" s="33"/>
      <c r="AC1185" s="33"/>
      <c r="AD1185" s="33"/>
      <c r="AE1185" s="33"/>
      <c r="AR1185" s="161" t="s">
        <v>573</v>
      </c>
      <c r="AT1185" s="161" t="s">
        <v>416</v>
      </c>
      <c r="AU1185" s="161" t="s">
        <v>90</v>
      </c>
      <c r="AY1185" s="18" t="s">
        <v>199</v>
      </c>
      <c r="BE1185" s="162">
        <f>IF(N1185="základní",J1185,0)</f>
        <v>0</v>
      </c>
      <c r="BF1185" s="162">
        <f>IF(N1185="snížená",J1185,0)</f>
        <v>0</v>
      </c>
      <c r="BG1185" s="162">
        <f>IF(N1185="zákl. přenesená",J1185,0)</f>
        <v>0</v>
      </c>
      <c r="BH1185" s="162">
        <f>IF(N1185="sníž. přenesená",J1185,0)</f>
        <v>0</v>
      </c>
      <c r="BI1185" s="162">
        <f>IF(N1185="nulová",J1185,0)</f>
        <v>0</v>
      </c>
      <c r="BJ1185" s="18" t="s">
        <v>88</v>
      </c>
      <c r="BK1185" s="162">
        <f>ROUND(I1185*H1185,2)</f>
        <v>0</v>
      </c>
      <c r="BL1185" s="18" t="s">
        <v>276</v>
      </c>
      <c r="BM1185" s="161" t="s">
        <v>2422</v>
      </c>
    </row>
    <row r="1186" spans="1:65" s="2" customFormat="1" ht="10.199999999999999">
      <c r="A1186" s="33"/>
      <c r="B1186" s="34"/>
      <c r="C1186" s="33"/>
      <c r="D1186" s="163" t="s">
        <v>207</v>
      </c>
      <c r="E1186" s="33"/>
      <c r="F1186" s="164" t="s">
        <v>2423</v>
      </c>
      <c r="G1186" s="33"/>
      <c r="H1186" s="33"/>
      <c r="I1186" s="165"/>
      <c r="J1186" s="33"/>
      <c r="K1186" s="33"/>
      <c r="L1186" s="34"/>
      <c r="M1186" s="166"/>
      <c r="N1186" s="167"/>
      <c r="O1186" s="59"/>
      <c r="P1186" s="59"/>
      <c r="Q1186" s="59"/>
      <c r="R1186" s="59"/>
      <c r="S1186" s="59"/>
      <c r="T1186" s="60"/>
      <c r="U1186" s="33"/>
      <c r="V1186" s="33"/>
      <c r="W1186" s="33"/>
      <c r="X1186" s="33"/>
      <c r="Y1186" s="33"/>
      <c r="Z1186" s="33"/>
      <c r="AA1186" s="33"/>
      <c r="AB1186" s="33"/>
      <c r="AC1186" s="33"/>
      <c r="AD1186" s="33"/>
      <c r="AE1186" s="33"/>
      <c r="AT1186" s="18" t="s">
        <v>207</v>
      </c>
      <c r="AU1186" s="18" t="s">
        <v>90</v>
      </c>
    </row>
    <row r="1187" spans="1:65" s="14" customFormat="1" ht="10.199999999999999">
      <c r="B1187" s="179"/>
      <c r="D1187" s="163" t="s">
        <v>336</v>
      </c>
      <c r="E1187" s="180" t="s">
        <v>1</v>
      </c>
      <c r="F1187" s="181" t="s">
        <v>2424</v>
      </c>
      <c r="H1187" s="182">
        <v>53.581000000000003</v>
      </c>
      <c r="I1187" s="183"/>
      <c r="L1187" s="179"/>
      <c r="M1187" s="184"/>
      <c r="N1187" s="185"/>
      <c r="O1187" s="185"/>
      <c r="P1187" s="185"/>
      <c r="Q1187" s="185"/>
      <c r="R1187" s="185"/>
      <c r="S1187" s="185"/>
      <c r="T1187" s="186"/>
      <c r="AT1187" s="180" t="s">
        <v>336</v>
      </c>
      <c r="AU1187" s="180" t="s">
        <v>90</v>
      </c>
      <c r="AV1187" s="14" t="s">
        <v>90</v>
      </c>
      <c r="AW1187" s="14" t="s">
        <v>36</v>
      </c>
      <c r="AX1187" s="14" t="s">
        <v>81</v>
      </c>
      <c r="AY1187" s="180" t="s">
        <v>199</v>
      </c>
    </row>
    <row r="1188" spans="1:65" s="15" customFormat="1" ht="10.199999999999999">
      <c r="B1188" s="187"/>
      <c r="D1188" s="163" t="s">
        <v>336</v>
      </c>
      <c r="E1188" s="188" t="s">
        <v>1</v>
      </c>
      <c r="F1188" s="189" t="s">
        <v>339</v>
      </c>
      <c r="H1188" s="190">
        <v>53.581000000000003</v>
      </c>
      <c r="I1188" s="191"/>
      <c r="L1188" s="187"/>
      <c r="M1188" s="192"/>
      <c r="N1188" s="193"/>
      <c r="O1188" s="193"/>
      <c r="P1188" s="193"/>
      <c r="Q1188" s="193"/>
      <c r="R1188" s="193"/>
      <c r="S1188" s="193"/>
      <c r="T1188" s="194"/>
      <c r="AT1188" s="188" t="s">
        <v>336</v>
      </c>
      <c r="AU1188" s="188" t="s">
        <v>90</v>
      </c>
      <c r="AV1188" s="15" t="s">
        <v>198</v>
      </c>
      <c r="AW1188" s="15" t="s">
        <v>36</v>
      </c>
      <c r="AX1188" s="15" t="s">
        <v>88</v>
      </c>
      <c r="AY1188" s="188" t="s">
        <v>199</v>
      </c>
    </row>
    <row r="1189" spans="1:65" s="2" customFormat="1" ht="24.15" customHeight="1">
      <c r="A1189" s="33"/>
      <c r="B1189" s="149"/>
      <c r="C1189" s="150" t="s">
        <v>2425</v>
      </c>
      <c r="D1189" s="150" t="s">
        <v>202</v>
      </c>
      <c r="E1189" s="151" t="s">
        <v>2426</v>
      </c>
      <c r="F1189" s="152" t="s">
        <v>2427</v>
      </c>
      <c r="G1189" s="153" t="s">
        <v>332</v>
      </c>
      <c r="H1189" s="154">
        <v>19.559999999999999</v>
      </c>
      <c r="I1189" s="155"/>
      <c r="J1189" s="156">
        <f>ROUND(I1189*H1189,2)</f>
        <v>0</v>
      </c>
      <c r="K1189" s="152" t="s">
        <v>333</v>
      </c>
      <c r="L1189" s="34"/>
      <c r="M1189" s="157" t="s">
        <v>1</v>
      </c>
      <c r="N1189" s="158" t="s">
        <v>46</v>
      </c>
      <c r="O1189" s="59"/>
      <c r="P1189" s="159">
        <f>O1189*H1189</f>
        <v>0</v>
      </c>
      <c r="Q1189" s="159">
        <v>0</v>
      </c>
      <c r="R1189" s="159">
        <f>Q1189*H1189</f>
        <v>0</v>
      </c>
      <c r="S1189" s="159">
        <v>0</v>
      </c>
      <c r="T1189" s="160">
        <f>S1189*H1189</f>
        <v>0</v>
      </c>
      <c r="U1189" s="33"/>
      <c r="V1189" s="33"/>
      <c r="W1189" s="33"/>
      <c r="X1189" s="33"/>
      <c r="Y1189" s="33"/>
      <c r="Z1189" s="33"/>
      <c r="AA1189" s="33"/>
      <c r="AB1189" s="33"/>
      <c r="AC1189" s="33"/>
      <c r="AD1189" s="33"/>
      <c r="AE1189" s="33"/>
      <c r="AR1189" s="161" t="s">
        <v>276</v>
      </c>
      <c r="AT1189" s="161" t="s">
        <v>202</v>
      </c>
      <c r="AU1189" s="161" t="s">
        <v>90</v>
      </c>
      <c r="AY1189" s="18" t="s">
        <v>199</v>
      </c>
      <c r="BE1189" s="162">
        <f>IF(N1189="základní",J1189,0)</f>
        <v>0</v>
      </c>
      <c r="BF1189" s="162">
        <f>IF(N1189="snížená",J1189,0)</f>
        <v>0</v>
      </c>
      <c r="BG1189" s="162">
        <f>IF(N1189="zákl. přenesená",J1189,0)</f>
        <v>0</v>
      </c>
      <c r="BH1189" s="162">
        <f>IF(N1189="sníž. přenesená",J1189,0)</f>
        <v>0</v>
      </c>
      <c r="BI1189" s="162">
        <f>IF(N1189="nulová",J1189,0)</f>
        <v>0</v>
      </c>
      <c r="BJ1189" s="18" t="s">
        <v>88</v>
      </c>
      <c r="BK1189" s="162">
        <f>ROUND(I1189*H1189,2)</f>
        <v>0</v>
      </c>
      <c r="BL1189" s="18" t="s">
        <v>276</v>
      </c>
      <c r="BM1189" s="161" t="s">
        <v>2428</v>
      </c>
    </row>
    <row r="1190" spans="1:65" s="2" customFormat="1" ht="28.8">
      <c r="A1190" s="33"/>
      <c r="B1190" s="34"/>
      <c r="C1190" s="33"/>
      <c r="D1190" s="163" t="s">
        <v>207</v>
      </c>
      <c r="E1190" s="33"/>
      <c r="F1190" s="164" t="s">
        <v>2429</v>
      </c>
      <c r="G1190" s="33"/>
      <c r="H1190" s="33"/>
      <c r="I1190" s="165"/>
      <c r="J1190" s="33"/>
      <c r="K1190" s="33"/>
      <c r="L1190" s="34"/>
      <c r="M1190" s="166"/>
      <c r="N1190" s="167"/>
      <c r="O1190" s="59"/>
      <c r="P1190" s="59"/>
      <c r="Q1190" s="59"/>
      <c r="R1190" s="59"/>
      <c r="S1190" s="59"/>
      <c r="T1190" s="60"/>
      <c r="U1190" s="33"/>
      <c r="V1190" s="33"/>
      <c r="W1190" s="33"/>
      <c r="X1190" s="33"/>
      <c r="Y1190" s="33"/>
      <c r="Z1190" s="33"/>
      <c r="AA1190" s="33"/>
      <c r="AB1190" s="33"/>
      <c r="AC1190" s="33"/>
      <c r="AD1190" s="33"/>
      <c r="AE1190" s="33"/>
      <c r="AT1190" s="18" t="s">
        <v>207</v>
      </c>
      <c r="AU1190" s="18" t="s">
        <v>90</v>
      </c>
    </row>
    <row r="1191" spans="1:65" s="13" customFormat="1" ht="10.199999999999999">
      <c r="B1191" s="172"/>
      <c r="D1191" s="163" t="s">
        <v>336</v>
      </c>
      <c r="E1191" s="173" t="s">
        <v>1</v>
      </c>
      <c r="F1191" s="174" t="s">
        <v>2112</v>
      </c>
      <c r="H1191" s="173" t="s">
        <v>1</v>
      </c>
      <c r="I1191" s="175"/>
      <c r="L1191" s="172"/>
      <c r="M1191" s="176"/>
      <c r="N1191" s="177"/>
      <c r="O1191" s="177"/>
      <c r="P1191" s="177"/>
      <c r="Q1191" s="177"/>
      <c r="R1191" s="177"/>
      <c r="S1191" s="177"/>
      <c r="T1191" s="178"/>
      <c r="AT1191" s="173" t="s">
        <v>336</v>
      </c>
      <c r="AU1191" s="173" t="s">
        <v>90</v>
      </c>
      <c r="AV1191" s="13" t="s">
        <v>88</v>
      </c>
      <c r="AW1191" s="13" t="s">
        <v>36</v>
      </c>
      <c r="AX1191" s="13" t="s">
        <v>81</v>
      </c>
      <c r="AY1191" s="173" t="s">
        <v>199</v>
      </c>
    </row>
    <row r="1192" spans="1:65" s="14" customFormat="1" ht="10.199999999999999">
      <c r="B1192" s="179"/>
      <c r="D1192" s="163" t="s">
        <v>336</v>
      </c>
      <c r="E1192" s="180" t="s">
        <v>1</v>
      </c>
      <c r="F1192" s="181" t="s">
        <v>2136</v>
      </c>
      <c r="H1192" s="182">
        <v>19.559999999999999</v>
      </c>
      <c r="I1192" s="183"/>
      <c r="L1192" s="179"/>
      <c r="M1192" s="184"/>
      <c r="N1192" s="185"/>
      <c r="O1192" s="185"/>
      <c r="P1192" s="185"/>
      <c r="Q1192" s="185"/>
      <c r="R1192" s="185"/>
      <c r="S1192" s="185"/>
      <c r="T1192" s="186"/>
      <c r="AT1192" s="180" t="s">
        <v>336</v>
      </c>
      <c r="AU1192" s="180" t="s">
        <v>90</v>
      </c>
      <c r="AV1192" s="14" t="s">
        <v>90</v>
      </c>
      <c r="AW1192" s="14" t="s">
        <v>36</v>
      </c>
      <c r="AX1192" s="14" t="s">
        <v>81</v>
      </c>
      <c r="AY1192" s="180" t="s">
        <v>199</v>
      </c>
    </row>
    <row r="1193" spans="1:65" s="15" customFormat="1" ht="10.199999999999999">
      <c r="B1193" s="187"/>
      <c r="D1193" s="163" t="s">
        <v>336</v>
      </c>
      <c r="E1193" s="188" t="s">
        <v>1</v>
      </c>
      <c r="F1193" s="189" t="s">
        <v>339</v>
      </c>
      <c r="H1193" s="190">
        <v>19.559999999999999</v>
      </c>
      <c r="I1193" s="191"/>
      <c r="L1193" s="187"/>
      <c r="M1193" s="192"/>
      <c r="N1193" s="193"/>
      <c r="O1193" s="193"/>
      <c r="P1193" s="193"/>
      <c r="Q1193" s="193"/>
      <c r="R1193" s="193"/>
      <c r="S1193" s="193"/>
      <c r="T1193" s="194"/>
      <c r="AT1193" s="188" t="s">
        <v>336</v>
      </c>
      <c r="AU1193" s="188" t="s">
        <v>90</v>
      </c>
      <c r="AV1193" s="15" t="s">
        <v>198</v>
      </c>
      <c r="AW1193" s="15" t="s">
        <v>36</v>
      </c>
      <c r="AX1193" s="15" t="s">
        <v>88</v>
      </c>
      <c r="AY1193" s="188" t="s">
        <v>199</v>
      </c>
    </row>
    <row r="1194" spans="1:65" s="2" customFormat="1" ht="24.15" customHeight="1">
      <c r="A1194" s="33"/>
      <c r="B1194" s="149"/>
      <c r="C1194" s="195" t="s">
        <v>2430</v>
      </c>
      <c r="D1194" s="195" t="s">
        <v>416</v>
      </c>
      <c r="E1194" s="196" t="s">
        <v>2431</v>
      </c>
      <c r="F1194" s="197" t="s">
        <v>2432</v>
      </c>
      <c r="G1194" s="198" t="s">
        <v>332</v>
      </c>
      <c r="H1194" s="199">
        <v>39.902000000000001</v>
      </c>
      <c r="I1194" s="200"/>
      <c r="J1194" s="201">
        <f>ROUND(I1194*H1194,2)</f>
        <v>0</v>
      </c>
      <c r="K1194" s="197" t="s">
        <v>333</v>
      </c>
      <c r="L1194" s="202"/>
      <c r="M1194" s="203" t="s">
        <v>1</v>
      </c>
      <c r="N1194" s="204" t="s">
        <v>46</v>
      </c>
      <c r="O1194" s="59"/>
      <c r="P1194" s="159">
        <f>O1194*H1194</f>
        <v>0</v>
      </c>
      <c r="Q1194" s="159">
        <v>1.4E-3</v>
      </c>
      <c r="R1194" s="159">
        <f>Q1194*H1194</f>
        <v>5.5862800000000004E-2</v>
      </c>
      <c r="S1194" s="159">
        <v>0</v>
      </c>
      <c r="T1194" s="160">
        <f>S1194*H1194</f>
        <v>0</v>
      </c>
      <c r="U1194" s="33"/>
      <c r="V1194" s="33"/>
      <c r="W1194" s="33"/>
      <c r="X1194" s="33"/>
      <c r="Y1194" s="33"/>
      <c r="Z1194" s="33"/>
      <c r="AA1194" s="33"/>
      <c r="AB1194" s="33"/>
      <c r="AC1194" s="33"/>
      <c r="AD1194" s="33"/>
      <c r="AE1194" s="33"/>
      <c r="AR1194" s="161" t="s">
        <v>573</v>
      </c>
      <c r="AT1194" s="161" t="s">
        <v>416</v>
      </c>
      <c r="AU1194" s="161" t="s">
        <v>90</v>
      </c>
      <c r="AY1194" s="18" t="s">
        <v>199</v>
      </c>
      <c r="BE1194" s="162">
        <f>IF(N1194="základní",J1194,0)</f>
        <v>0</v>
      </c>
      <c r="BF1194" s="162">
        <f>IF(N1194="snížená",J1194,0)</f>
        <v>0</v>
      </c>
      <c r="BG1194" s="162">
        <f>IF(N1194="zákl. přenesená",J1194,0)</f>
        <v>0</v>
      </c>
      <c r="BH1194" s="162">
        <f>IF(N1194="sníž. přenesená",J1194,0)</f>
        <v>0</v>
      </c>
      <c r="BI1194" s="162">
        <f>IF(N1194="nulová",J1194,0)</f>
        <v>0</v>
      </c>
      <c r="BJ1194" s="18" t="s">
        <v>88</v>
      </c>
      <c r="BK1194" s="162">
        <f>ROUND(I1194*H1194,2)</f>
        <v>0</v>
      </c>
      <c r="BL1194" s="18" t="s">
        <v>276</v>
      </c>
      <c r="BM1194" s="161" t="s">
        <v>2433</v>
      </c>
    </row>
    <row r="1195" spans="1:65" s="2" customFormat="1" ht="10.199999999999999">
      <c r="A1195" s="33"/>
      <c r="B1195" s="34"/>
      <c r="C1195" s="33"/>
      <c r="D1195" s="163" t="s">
        <v>207</v>
      </c>
      <c r="E1195" s="33"/>
      <c r="F1195" s="164" t="s">
        <v>2432</v>
      </c>
      <c r="G1195" s="33"/>
      <c r="H1195" s="33"/>
      <c r="I1195" s="165"/>
      <c r="J1195" s="33"/>
      <c r="K1195" s="33"/>
      <c r="L1195" s="34"/>
      <c r="M1195" s="166"/>
      <c r="N1195" s="167"/>
      <c r="O1195" s="59"/>
      <c r="P1195" s="59"/>
      <c r="Q1195" s="59"/>
      <c r="R1195" s="59"/>
      <c r="S1195" s="59"/>
      <c r="T1195" s="60"/>
      <c r="U1195" s="33"/>
      <c r="V1195" s="33"/>
      <c r="W1195" s="33"/>
      <c r="X1195" s="33"/>
      <c r="Y1195" s="33"/>
      <c r="Z1195" s="33"/>
      <c r="AA1195" s="33"/>
      <c r="AB1195" s="33"/>
      <c r="AC1195" s="33"/>
      <c r="AD1195" s="33"/>
      <c r="AE1195" s="33"/>
      <c r="AT1195" s="18" t="s">
        <v>207</v>
      </c>
      <c r="AU1195" s="18" t="s">
        <v>90</v>
      </c>
    </row>
    <row r="1196" spans="1:65" s="14" customFormat="1" ht="10.199999999999999">
      <c r="B1196" s="179"/>
      <c r="D1196" s="163" t="s">
        <v>336</v>
      </c>
      <c r="E1196" s="180" t="s">
        <v>1</v>
      </c>
      <c r="F1196" s="181" t="s">
        <v>2434</v>
      </c>
      <c r="H1196" s="182">
        <v>39.902000000000001</v>
      </c>
      <c r="I1196" s="183"/>
      <c r="L1196" s="179"/>
      <c r="M1196" s="184"/>
      <c r="N1196" s="185"/>
      <c r="O1196" s="185"/>
      <c r="P1196" s="185"/>
      <c r="Q1196" s="185"/>
      <c r="R1196" s="185"/>
      <c r="S1196" s="185"/>
      <c r="T1196" s="186"/>
      <c r="AT1196" s="180" t="s">
        <v>336</v>
      </c>
      <c r="AU1196" s="180" t="s">
        <v>90</v>
      </c>
      <c r="AV1196" s="14" t="s">
        <v>90</v>
      </c>
      <c r="AW1196" s="14" t="s">
        <v>36</v>
      </c>
      <c r="AX1196" s="14" t="s">
        <v>81</v>
      </c>
      <c r="AY1196" s="180" t="s">
        <v>199</v>
      </c>
    </row>
    <row r="1197" spans="1:65" s="15" customFormat="1" ht="10.199999999999999">
      <c r="B1197" s="187"/>
      <c r="D1197" s="163" t="s">
        <v>336</v>
      </c>
      <c r="E1197" s="188" t="s">
        <v>1</v>
      </c>
      <c r="F1197" s="189" t="s">
        <v>339</v>
      </c>
      <c r="H1197" s="190">
        <v>39.902000000000001</v>
      </c>
      <c r="I1197" s="191"/>
      <c r="L1197" s="187"/>
      <c r="M1197" s="192"/>
      <c r="N1197" s="193"/>
      <c r="O1197" s="193"/>
      <c r="P1197" s="193"/>
      <c r="Q1197" s="193"/>
      <c r="R1197" s="193"/>
      <c r="S1197" s="193"/>
      <c r="T1197" s="194"/>
      <c r="AT1197" s="188" t="s">
        <v>336</v>
      </c>
      <c r="AU1197" s="188" t="s">
        <v>90</v>
      </c>
      <c r="AV1197" s="15" t="s">
        <v>198</v>
      </c>
      <c r="AW1197" s="15" t="s">
        <v>36</v>
      </c>
      <c r="AX1197" s="15" t="s">
        <v>88</v>
      </c>
      <c r="AY1197" s="188" t="s">
        <v>199</v>
      </c>
    </row>
    <row r="1198" spans="1:65" s="2" customFormat="1" ht="24.15" customHeight="1">
      <c r="A1198" s="33"/>
      <c r="B1198" s="149"/>
      <c r="C1198" s="150" t="s">
        <v>2435</v>
      </c>
      <c r="D1198" s="150" t="s">
        <v>202</v>
      </c>
      <c r="E1198" s="151" t="s">
        <v>2436</v>
      </c>
      <c r="F1198" s="152" t="s">
        <v>2437</v>
      </c>
      <c r="G1198" s="153" t="s">
        <v>332</v>
      </c>
      <c r="H1198" s="154">
        <v>356</v>
      </c>
      <c r="I1198" s="155"/>
      <c r="J1198" s="156">
        <f>ROUND(I1198*H1198,2)</f>
        <v>0</v>
      </c>
      <c r="K1198" s="152" t="s">
        <v>333</v>
      </c>
      <c r="L1198" s="34"/>
      <c r="M1198" s="157" t="s">
        <v>1</v>
      </c>
      <c r="N1198" s="158" t="s">
        <v>46</v>
      </c>
      <c r="O1198" s="59"/>
      <c r="P1198" s="159">
        <f>O1198*H1198</f>
        <v>0</v>
      </c>
      <c r="Q1198" s="159">
        <v>2.9999999999999997E-4</v>
      </c>
      <c r="R1198" s="159">
        <f>Q1198*H1198</f>
        <v>0.10679999999999999</v>
      </c>
      <c r="S1198" s="159">
        <v>0</v>
      </c>
      <c r="T1198" s="160">
        <f>S1198*H1198</f>
        <v>0</v>
      </c>
      <c r="U1198" s="33"/>
      <c r="V1198" s="33"/>
      <c r="W1198" s="33"/>
      <c r="X1198" s="33"/>
      <c r="Y1198" s="33"/>
      <c r="Z1198" s="33"/>
      <c r="AA1198" s="33"/>
      <c r="AB1198" s="33"/>
      <c r="AC1198" s="33"/>
      <c r="AD1198" s="33"/>
      <c r="AE1198" s="33"/>
      <c r="AR1198" s="161" t="s">
        <v>276</v>
      </c>
      <c r="AT1198" s="161" t="s">
        <v>202</v>
      </c>
      <c r="AU1198" s="161" t="s">
        <v>90</v>
      </c>
      <c r="AY1198" s="18" t="s">
        <v>199</v>
      </c>
      <c r="BE1198" s="162">
        <f>IF(N1198="základní",J1198,0)</f>
        <v>0</v>
      </c>
      <c r="BF1198" s="162">
        <f>IF(N1198="snížená",J1198,0)</f>
        <v>0</v>
      </c>
      <c r="BG1198" s="162">
        <f>IF(N1198="zákl. přenesená",J1198,0)</f>
        <v>0</v>
      </c>
      <c r="BH1198" s="162">
        <f>IF(N1198="sníž. přenesená",J1198,0)</f>
        <v>0</v>
      </c>
      <c r="BI1198" s="162">
        <f>IF(N1198="nulová",J1198,0)</f>
        <v>0</v>
      </c>
      <c r="BJ1198" s="18" t="s">
        <v>88</v>
      </c>
      <c r="BK1198" s="162">
        <f>ROUND(I1198*H1198,2)</f>
        <v>0</v>
      </c>
      <c r="BL1198" s="18" t="s">
        <v>276</v>
      </c>
      <c r="BM1198" s="161" t="s">
        <v>2438</v>
      </c>
    </row>
    <row r="1199" spans="1:65" s="2" customFormat="1" ht="28.8">
      <c r="A1199" s="33"/>
      <c r="B1199" s="34"/>
      <c r="C1199" s="33"/>
      <c r="D1199" s="163" t="s">
        <v>207</v>
      </c>
      <c r="E1199" s="33"/>
      <c r="F1199" s="164" t="s">
        <v>2439</v>
      </c>
      <c r="G1199" s="33"/>
      <c r="H1199" s="33"/>
      <c r="I1199" s="165"/>
      <c r="J1199" s="33"/>
      <c r="K1199" s="33"/>
      <c r="L1199" s="34"/>
      <c r="M1199" s="166"/>
      <c r="N1199" s="167"/>
      <c r="O1199" s="59"/>
      <c r="P1199" s="59"/>
      <c r="Q1199" s="59"/>
      <c r="R1199" s="59"/>
      <c r="S1199" s="59"/>
      <c r="T1199" s="60"/>
      <c r="U1199" s="33"/>
      <c r="V1199" s="33"/>
      <c r="W1199" s="33"/>
      <c r="X1199" s="33"/>
      <c r="Y1199" s="33"/>
      <c r="Z1199" s="33"/>
      <c r="AA1199" s="33"/>
      <c r="AB1199" s="33"/>
      <c r="AC1199" s="33"/>
      <c r="AD1199" s="33"/>
      <c r="AE1199" s="33"/>
      <c r="AT1199" s="18" t="s">
        <v>207</v>
      </c>
      <c r="AU1199" s="18" t="s">
        <v>90</v>
      </c>
    </row>
    <row r="1200" spans="1:65" s="13" customFormat="1" ht="10.199999999999999">
      <c r="B1200" s="172"/>
      <c r="D1200" s="163" t="s">
        <v>336</v>
      </c>
      <c r="E1200" s="173" t="s">
        <v>1</v>
      </c>
      <c r="F1200" s="174" t="s">
        <v>1973</v>
      </c>
      <c r="H1200" s="173" t="s">
        <v>1</v>
      </c>
      <c r="I1200" s="175"/>
      <c r="L1200" s="172"/>
      <c r="M1200" s="176"/>
      <c r="N1200" s="177"/>
      <c r="O1200" s="177"/>
      <c r="P1200" s="177"/>
      <c r="Q1200" s="177"/>
      <c r="R1200" s="177"/>
      <c r="S1200" s="177"/>
      <c r="T1200" s="178"/>
      <c r="AT1200" s="173" t="s">
        <v>336</v>
      </c>
      <c r="AU1200" s="173" t="s">
        <v>90</v>
      </c>
      <c r="AV1200" s="13" t="s">
        <v>88</v>
      </c>
      <c r="AW1200" s="13" t="s">
        <v>36</v>
      </c>
      <c r="AX1200" s="13" t="s">
        <v>81</v>
      </c>
      <c r="AY1200" s="173" t="s">
        <v>199</v>
      </c>
    </row>
    <row r="1201" spans="1:65" s="14" customFormat="1" ht="10.199999999999999">
      <c r="B1201" s="179"/>
      <c r="D1201" s="163" t="s">
        <v>336</v>
      </c>
      <c r="E1201" s="180" t="s">
        <v>1</v>
      </c>
      <c r="F1201" s="181" t="s">
        <v>2440</v>
      </c>
      <c r="H1201" s="182">
        <v>356</v>
      </c>
      <c r="I1201" s="183"/>
      <c r="L1201" s="179"/>
      <c r="M1201" s="184"/>
      <c r="N1201" s="185"/>
      <c r="O1201" s="185"/>
      <c r="P1201" s="185"/>
      <c r="Q1201" s="185"/>
      <c r="R1201" s="185"/>
      <c r="S1201" s="185"/>
      <c r="T1201" s="186"/>
      <c r="AT1201" s="180" t="s">
        <v>336</v>
      </c>
      <c r="AU1201" s="180" t="s">
        <v>90</v>
      </c>
      <c r="AV1201" s="14" t="s">
        <v>90</v>
      </c>
      <c r="AW1201" s="14" t="s">
        <v>36</v>
      </c>
      <c r="AX1201" s="14" t="s">
        <v>81</v>
      </c>
      <c r="AY1201" s="180" t="s">
        <v>199</v>
      </c>
    </row>
    <row r="1202" spans="1:65" s="15" customFormat="1" ht="10.199999999999999">
      <c r="B1202" s="187"/>
      <c r="D1202" s="163" t="s">
        <v>336</v>
      </c>
      <c r="E1202" s="188" t="s">
        <v>1</v>
      </c>
      <c r="F1202" s="189" t="s">
        <v>339</v>
      </c>
      <c r="H1202" s="190">
        <v>356</v>
      </c>
      <c r="I1202" s="191"/>
      <c r="L1202" s="187"/>
      <c r="M1202" s="192"/>
      <c r="N1202" s="193"/>
      <c r="O1202" s="193"/>
      <c r="P1202" s="193"/>
      <c r="Q1202" s="193"/>
      <c r="R1202" s="193"/>
      <c r="S1202" s="193"/>
      <c r="T1202" s="194"/>
      <c r="AT1202" s="188" t="s">
        <v>336</v>
      </c>
      <c r="AU1202" s="188" t="s">
        <v>90</v>
      </c>
      <c r="AV1202" s="15" t="s">
        <v>198</v>
      </c>
      <c r="AW1202" s="15" t="s">
        <v>36</v>
      </c>
      <c r="AX1202" s="15" t="s">
        <v>88</v>
      </c>
      <c r="AY1202" s="188" t="s">
        <v>199</v>
      </c>
    </row>
    <row r="1203" spans="1:65" s="2" customFormat="1" ht="24.15" customHeight="1">
      <c r="A1203" s="33"/>
      <c r="B1203" s="149"/>
      <c r="C1203" s="195" t="s">
        <v>2441</v>
      </c>
      <c r="D1203" s="195" t="s">
        <v>416</v>
      </c>
      <c r="E1203" s="196" t="s">
        <v>2442</v>
      </c>
      <c r="F1203" s="197" t="s">
        <v>2443</v>
      </c>
      <c r="G1203" s="198" t="s">
        <v>332</v>
      </c>
      <c r="H1203" s="199">
        <v>373.8</v>
      </c>
      <c r="I1203" s="200"/>
      <c r="J1203" s="201">
        <f>ROUND(I1203*H1203,2)</f>
        <v>0</v>
      </c>
      <c r="K1203" s="197" t="s">
        <v>333</v>
      </c>
      <c r="L1203" s="202"/>
      <c r="M1203" s="203" t="s">
        <v>1</v>
      </c>
      <c r="N1203" s="204" t="s">
        <v>46</v>
      </c>
      <c r="O1203" s="59"/>
      <c r="P1203" s="159">
        <f>O1203*H1203</f>
        <v>0</v>
      </c>
      <c r="Q1203" s="159">
        <v>1.1999999999999999E-3</v>
      </c>
      <c r="R1203" s="159">
        <f>Q1203*H1203</f>
        <v>0.44855999999999996</v>
      </c>
      <c r="S1203" s="159">
        <v>0</v>
      </c>
      <c r="T1203" s="160">
        <f>S1203*H1203</f>
        <v>0</v>
      </c>
      <c r="U1203" s="33"/>
      <c r="V1203" s="33"/>
      <c r="W1203" s="33"/>
      <c r="X1203" s="33"/>
      <c r="Y1203" s="33"/>
      <c r="Z1203" s="33"/>
      <c r="AA1203" s="33"/>
      <c r="AB1203" s="33"/>
      <c r="AC1203" s="33"/>
      <c r="AD1203" s="33"/>
      <c r="AE1203" s="33"/>
      <c r="AR1203" s="161" t="s">
        <v>573</v>
      </c>
      <c r="AT1203" s="161" t="s">
        <v>416</v>
      </c>
      <c r="AU1203" s="161" t="s">
        <v>90</v>
      </c>
      <c r="AY1203" s="18" t="s">
        <v>199</v>
      </c>
      <c r="BE1203" s="162">
        <f>IF(N1203="základní",J1203,0)</f>
        <v>0</v>
      </c>
      <c r="BF1203" s="162">
        <f>IF(N1203="snížená",J1203,0)</f>
        <v>0</v>
      </c>
      <c r="BG1203" s="162">
        <f>IF(N1203="zákl. přenesená",J1203,0)</f>
        <v>0</v>
      </c>
      <c r="BH1203" s="162">
        <f>IF(N1203="sníž. přenesená",J1203,0)</f>
        <v>0</v>
      </c>
      <c r="BI1203" s="162">
        <f>IF(N1203="nulová",J1203,0)</f>
        <v>0</v>
      </c>
      <c r="BJ1203" s="18" t="s">
        <v>88</v>
      </c>
      <c r="BK1203" s="162">
        <f>ROUND(I1203*H1203,2)</f>
        <v>0</v>
      </c>
      <c r="BL1203" s="18" t="s">
        <v>276</v>
      </c>
      <c r="BM1203" s="161" t="s">
        <v>2444</v>
      </c>
    </row>
    <row r="1204" spans="1:65" s="2" customFormat="1" ht="19.2">
      <c r="A1204" s="33"/>
      <c r="B1204" s="34"/>
      <c r="C1204" s="33"/>
      <c r="D1204" s="163" t="s">
        <v>207</v>
      </c>
      <c r="E1204" s="33"/>
      <c r="F1204" s="164" t="s">
        <v>2443</v>
      </c>
      <c r="G1204" s="33"/>
      <c r="H1204" s="33"/>
      <c r="I1204" s="165"/>
      <c r="J1204" s="33"/>
      <c r="K1204" s="33"/>
      <c r="L1204" s="34"/>
      <c r="M1204" s="166"/>
      <c r="N1204" s="167"/>
      <c r="O1204" s="59"/>
      <c r="P1204" s="59"/>
      <c r="Q1204" s="59"/>
      <c r="R1204" s="59"/>
      <c r="S1204" s="59"/>
      <c r="T1204" s="60"/>
      <c r="U1204" s="33"/>
      <c r="V1204" s="33"/>
      <c r="W1204" s="33"/>
      <c r="X1204" s="33"/>
      <c r="Y1204" s="33"/>
      <c r="Z1204" s="33"/>
      <c r="AA1204" s="33"/>
      <c r="AB1204" s="33"/>
      <c r="AC1204" s="33"/>
      <c r="AD1204" s="33"/>
      <c r="AE1204" s="33"/>
      <c r="AT1204" s="18" t="s">
        <v>207</v>
      </c>
      <c r="AU1204" s="18" t="s">
        <v>90</v>
      </c>
    </row>
    <row r="1205" spans="1:65" s="14" customFormat="1" ht="10.199999999999999">
      <c r="B1205" s="179"/>
      <c r="D1205" s="163" t="s">
        <v>336</v>
      </c>
      <c r="E1205" s="180" t="s">
        <v>1</v>
      </c>
      <c r="F1205" s="181" t="s">
        <v>2445</v>
      </c>
      <c r="H1205" s="182">
        <v>373.8</v>
      </c>
      <c r="I1205" s="183"/>
      <c r="L1205" s="179"/>
      <c r="M1205" s="184"/>
      <c r="N1205" s="185"/>
      <c r="O1205" s="185"/>
      <c r="P1205" s="185"/>
      <c r="Q1205" s="185"/>
      <c r="R1205" s="185"/>
      <c r="S1205" s="185"/>
      <c r="T1205" s="186"/>
      <c r="AT1205" s="180" t="s">
        <v>336</v>
      </c>
      <c r="AU1205" s="180" t="s">
        <v>90</v>
      </c>
      <c r="AV1205" s="14" t="s">
        <v>90</v>
      </c>
      <c r="AW1205" s="14" t="s">
        <v>36</v>
      </c>
      <c r="AX1205" s="14" t="s">
        <v>81</v>
      </c>
      <c r="AY1205" s="180" t="s">
        <v>199</v>
      </c>
    </row>
    <row r="1206" spans="1:65" s="15" customFormat="1" ht="10.199999999999999">
      <c r="B1206" s="187"/>
      <c r="D1206" s="163" t="s">
        <v>336</v>
      </c>
      <c r="E1206" s="188" t="s">
        <v>1</v>
      </c>
      <c r="F1206" s="189" t="s">
        <v>339</v>
      </c>
      <c r="H1206" s="190">
        <v>373.8</v>
      </c>
      <c r="I1206" s="191"/>
      <c r="L1206" s="187"/>
      <c r="M1206" s="192"/>
      <c r="N1206" s="193"/>
      <c r="O1206" s="193"/>
      <c r="P1206" s="193"/>
      <c r="Q1206" s="193"/>
      <c r="R1206" s="193"/>
      <c r="S1206" s="193"/>
      <c r="T1206" s="194"/>
      <c r="AT1206" s="188" t="s">
        <v>336</v>
      </c>
      <c r="AU1206" s="188" t="s">
        <v>90</v>
      </c>
      <c r="AV1206" s="15" t="s">
        <v>198</v>
      </c>
      <c r="AW1206" s="15" t="s">
        <v>36</v>
      </c>
      <c r="AX1206" s="15" t="s">
        <v>88</v>
      </c>
      <c r="AY1206" s="188" t="s">
        <v>199</v>
      </c>
    </row>
    <row r="1207" spans="1:65" s="2" customFormat="1" ht="24.15" customHeight="1">
      <c r="A1207" s="33"/>
      <c r="B1207" s="149"/>
      <c r="C1207" s="150" t="s">
        <v>2446</v>
      </c>
      <c r="D1207" s="150" t="s">
        <v>202</v>
      </c>
      <c r="E1207" s="151" t="s">
        <v>2447</v>
      </c>
      <c r="F1207" s="152" t="s">
        <v>2448</v>
      </c>
      <c r="G1207" s="153" t="s">
        <v>332</v>
      </c>
      <c r="H1207" s="154">
        <v>92</v>
      </c>
      <c r="I1207" s="155"/>
      <c r="J1207" s="156">
        <f>ROUND(I1207*H1207,2)</f>
        <v>0</v>
      </c>
      <c r="K1207" s="152" t="s">
        <v>333</v>
      </c>
      <c r="L1207" s="34"/>
      <c r="M1207" s="157" t="s">
        <v>1</v>
      </c>
      <c r="N1207" s="158" t="s">
        <v>46</v>
      </c>
      <c r="O1207" s="59"/>
      <c r="P1207" s="159">
        <f>O1207*H1207</f>
        <v>0</v>
      </c>
      <c r="Q1207" s="159">
        <v>6.0000000000000001E-3</v>
      </c>
      <c r="R1207" s="159">
        <f>Q1207*H1207</f>
        <v>0.55200000000000005</v>
      </c>
      <c r="S1207" s="159">
        <v>0</v>
      </c>
      <c r="T1207" s="160">
        <f>S1207*H1207</f>
        <v>0</v>
      </c>
      <c r="U1207" s="33"/>
      <c r="V1207" s="33"/>
      <c r="W1207" s="33"/>
      <c r="X1207" s="33"/>
      <c r="Y1207" s="33"/>
      <c r="Z1207" s="33"/>
      <c r="AA1207" s="33"/>
      <c r="AB1207" s="33"/>
      <c r="AC1207" s="33"/>
      <c r="AD1207" s="33"/>
      <c r="AE1207" s="33"/>
      <c r="AR1207" s="161" t="s">
        <v>276</v>
      </c>
      <c r="AT1207" s="161" t="s">
        <v>202</v>
      </c>
      <c r="AU1207" s="161" t="s">
        <v>90</v>
      </c>
      <c r="AY1207" s="18" t="s">
        <v>199</v>
      </c>
      <c r="BE1207" s="162">
        <f>IF(N1207="základní",J1207,0)</f>
        <v>0</v>
      </c>
      <c r="BF1207" s="162">
        <f>IF(N1207="snížená",J1207,0)</f>
        <v>0</v>
      </c>
      <c r="BG1207" s="162">
        <f>IF(N1207="zákl. přenesená",J1207,0)</f>
        <v>0</v>
      </c>
      <c r="BH1207" s="162">
        <f>IF(N1207="sníž. přenesená",J1207,0)</f>
        <v>0</v>
      </c>
      <c r="BI1207" s="162">
        <f>IF(N1207="nulová",J1207,0)</f>
        <v>0</v>
      </c>
      <c r="BJ1207" s="18" t="s">
        <v>88</v>
      </c>
      <c r="BK1207" s="162">
        <f>ROUND(I1207*H1207,2)</f>
        <v>0</v>
      </c>
      <c r="BL1207" s="18" t="s">
        <v>276</v>
      </c>
      <c r="BM1207" s="161" t="s">
        <v>2449</v>
      </c>
    </row>
    <row r="1208" spans="1:65" s="2" customFormat="1" ht="19.2">
      <c r="A1208" s="33"/>
      <c r="B1208" s="34"/>
      <c r="C1208" s="33"/>
      <c r="D1208" s="163" t="s">
        <v>207</v>
      </c>
      <c r="E1208" s="33"/>
      <c r="F1208" s="164" t="s">
        <v>2450</v>
      </c>
      <c r="G1208" s="33"/>
      <c r="H1208" s="33"/>
      <c r="I1208" s="165"/>
      <c r="J1208" s="33"/>
      <c r="K1208" s="33"/>
      <c r="L1208" s="34"/>
      <c r="M1208" s="166"/>
      <c r="N1208" s="167"/>
      <c r="O1208" s="59"/>
      <c r="P1208" s="59"/>
      <c r="Q1208" s="59"/>
      <c r="R1208" s="59"/>
      <c r="S1208" s="59"/>
      <c r="T1208" s="60"/>
      <c r="U1208" s="33"/>
      <c r="V1208" s="33"/>
      <c r="W1208" s="33"/>
      <c r="X1208" s="33"/>
      <c r="Y1208" s="33"/>
      <c r="Z1208" s="33"/>
      <c r="AA1208" s="33"/>
      <c r="AB1208" s="33"/>
      <c r="AC1208" s="33"/>
      <c r="AD1208" s="33"/>
      <c r="AE1208" s="33"/>
      <c r="AT1208" s="18" t="s">
        <v>207</v>
      </c>
      <c r="AU1208" s="18" t="s">
        <v>90</v>
      </c>
    </row>
    <row r="1209" spans="1:65" s="13" customFormat="1" ht="10.199999999999999">
      <c r="B1209" s="172"/>
      <c r="D1209" s="163" t="s">
        <v>336</v>
      </c>
      <c r="E1209" s="173" t="s">
        <v>1</v>
      </c>
      <c r="F1209" s="174" t="s">
        <v>1804</v>
      </c>
      <c r="H1209" s="173" t="s">
        <v>1</v>
      </c>
      <c r="I1209" s="175"/>
      <c r="L1209" s="172"/>
      <c r="M1209" s="176"/>
      <c r="N1209" s="177"/>
      <c r="O1209" s="177"/>
      <c r="P1209" s="177"/>
      <c r="Q1209" s="177"/>
      <c r="R1209" s="177"/>
      <c r="S1209" s="177"/>
      <c r="T1209" s="178"/>
      <c r="AT1209" s="173" t="s">
        <v>336</v>
      </c>
      <c r="AU1209" s="173" t="s">
        <v>90</v>
      </c>
      <c r="AV1209" s="13" t="s">
        <v>88</v>
      </c>
      <c r="AW1209" s="13" t="s">
        <v>36</v>
      </c>
      <c r="AX1209" s="13" t="s">
        <v>81</v>
      </c>
      <c r="AY1209" s="173" t="s">
        <v>199</v>
      </c>
    </row>
    <row r="1210" spans="1:65" s="14" customFormat="1" ht="10.199999999999999">
      <c r="B1210" s="179"/>
      <c r="D1210" s="163" t="s">
        <v>336</v>
      </c>
      <c r="E1210" s="180" t="s">
        <v>1</v>
      </c>
      <c r="F1210" s="181" t="s">
        <v>2451</v>
      </c>
      <c r="H1210" s="182">
        <v>92.05</v>
      </c>
      <c r="I1210" s="183"/>
      <c r="L1210" s="179"/>
      <c r="M1210" s="184"/>
      <c r="N1210" s="185"/>
      <c r="O1210" s="185"/>
      <c r="P1210" s="185"/>
      <c r="Q1210" s="185"/>
      <c r="R1210" s="185"/>
      <c r="S1210" s="185"/>
      <c r="T1210" s="186"/>
      <c r="AT1210" s="180" t="s">
        <v>336</v>
      </c>
      <c r="AU1210" s="180" t="s">
        <v>90</v>
      </c>
      <c r="AV1210" s="14" t="s">
        <v>90</v>
      </c>
      <c r="AW1210" s="14" t="s">
        <v>36</v>
      </c>
      <c r="AX1210" s="14" t="s">
        <v>81</v>
      </c>
      <c r="AY1210" s="180" t="s">
        <v>199</v>
      </c>
    </row>
    <row r="1211" spans="1:65" s="14" customFormat="1" ht="10.199999999999999">
      <c r="B1211" s="179"/>
      <c r="D1211" s="163" t="s">
        <v>336</v>
      </c>
      <c r="E1211" s="180" t="s">
        <v>1</v>
      </c>
      <c r="F1211" s="181" t="s">
        <v>2452</v>
      </c>
      <c r="H1211" s="182">
        <v>-0.05</v>
      </c>
      <c r="I1211" s="183"/>
      <c r="L1211" s="179"/>
      <c r="M1211" s="184"/>
      <c r="N1211" s="185"/>
      <c r="O1211" s="185"/>
      <c r="P1211" s="185"/>
      <c r="Q1211" s="185"/>
      <c r="R1211" s="185"/>
      <c r="S1211" s="185"/>
      <c r="T1211" s="186"/>
      <c r="AT1211" s="180" t="s">
        <v>336</v>
      </c>
      <c r="AU1211" s="180" t="s">
        <v>90</v>
      </c>
      <c r="AV1211" s="14" t="s">
        <v>90</v>
      </c>
      <c r="AW1211" s="14" t="s">
        <v>36</v>
      </c>
      <c r="AX1211" s="14" t="s">
        <v>81</v>
      </c>
      <c r="AY1211" s="180" t="s">
        <v>199</v>
      </c>
    </row>
    <row r="1212" spans="1:65" s="15" customFormat="1" ht="10.199999999999999">
      <c r="B1212" s="187"/>
      <c r="D1212" s="163" t="s">
        <v>336</v>
      </c>
      <c r="E1212" s="188" t="s">
        <v>1</v>
      </c>
      <c r="F1212" s="189" t="s">
        <v>339</v>
      </c>
      <c r="H1212" s="190">
        <v>92</v>
      </c>
      <c r="I1212" s="191"/>
      <c r="L1212" s="187"/>
      <c r="M1212" s="192"/>
      <c r="N1212" s="193"/>
      <c r="O1212" s="193"/>
      <c r="P1212" s="193"/>
      <c r="Q1212" s="193"/>
      <c r="R1212" s="193"/>
      <c r="S1212" s="193"/>
      <c r="T1212" s="194"/>
      <c r="AT1212" s="188" t="s">
        <v>336</v>
      </c>
      <c r="AU1212" s="188" t="s">
        <v>90</v>
      </c>
      <c r="AV1212" s="15" t="s">
        <v>198</v>
      </c>
      <c r="AW1212" s="15" t="s">
        <v>36</v>
      </c>
      <c r="AX1212" s="15" t="s">
        <v>88</v>
      </c>
      <c r="AY1212" s="188" t="s">
        <v>199</v>
      </c>
    </row>
    <row r="1213" spans="1:65" s="2" customFormat="1" ht="24.15" customHeight="1">
      <c r="A1213" s="33"/>
      <c r="B1213" s="149"/>
      <c r="C1213" s="195" t="s">
        <v>2453</v>
      </c>
      <c r="D1213" s="195" t="s">
        <v>416</v>
      </c>
      <c r="E1213" s="196" t="s">
        <v>2454</v>
      </c>
      <c r="F1213" s="197" t="s">
        <v>2455</v>
      </c>
      <c r="G1213" s="198" t="s">
        <v>332</v>
      </c>
      <c r="H1213" s="199">
        <v>96.6</v>
      </c>
      <c r="I1213" s="200"/>
      <c r="J1213" s="201">
        <f>ROUND(I1213*H1213,2)</f>
        <v>0</v>
      </c>
      <c r="K1213" s="197" t="s">
        <v>333</v>
      </c>
      <c r="L1213" s="202"/>
      <c r="M1213" s="203" t="s">
        <v>1</v>
      </c>
      <c r="N1213" s="204" t="s">
        <v>46</v>
      </c>
      <c r="O1213" s="59"/>
      <c r="P1213" s="159">
        <f>O1213*H1213</f>
        <v>0</v>
      </c>
      <c r="Q1213" s="159">
        <v>2.8E-3</v>
      </c>
      <c r="R1213" s="159">
        <f>Q1213*H1213</f>
        <v>0.27048</v>
      </c>
      <c r="S1213" s="159">
        <v>0</v>
      </c>
      <c r="T1213" s="160">
        <f>S1213*H1213</f>
        <v>0</v>
      </c>
      <c r="U1213" s="33"/>
      <c r="V1213" s="33"/>
      <c r="W1213" s="33"/>
      <c r="X1213" s="33"/>
      <c r="Y1213" s="33"/>
      <c r="Z1213" s="33"/>
      <c r="AA1213" s="33"/>
      <c r="AB1213" s="33"/>
      <c r="AC1213" s="33"/>
      <c r="AD1213" s="33"/>
      <c r="AE1213" s="33"/>
      <c r="AR1213" s="161" t="s">
        <v>573</v>
      </c>
      <c r="AT1213" s="161" t="s">
        <v>416</v>
      </c>
      <c r="AU1213" s="161" t="s">
        <v>90</v>
      </c>
      <c r="AY1213" s="18" t="s">
        <v>199</v>
      </c>
      <c r="BE1213" s="162">
        <f>IF(N1213="základní",J1213,0)</f>
        <v>0</v>
      </c>
      <c r="BF1213" s="162">
        <f>IF(N1213="snížená",J1213,0)</f>
        <v>0</v>
      </c>
      <c r="BG1213" s="162">
        <f>IF(N1213="zákl. přenesená",J1213,0)</f>
        <v>0</v>
      </c>
      <c r="BH1213" s="162">
        <f>IF(N1213="sníž. přenesená",J1213,0)</f>
        <v>0</v>
      </c>
      <c r="BI1213" s="162">
        <f>IF(N1213="nulová",J1213,0)</f>
        <v>0</v>
      </c>
      <c r="BJ1213" s="18" t="s">
        <v>88</v>
      </c>
      <c r="BK1213" s="162">
        <f>ROUND(I1213*H1213,2)</f>
        <v>0</v>
      </c>
      <c r="BL1213" s="18" t="s">
        <v>276</v>
      </c>
      <c r="BM1213" s="161" t="s">
        <v>2456</v>
      </c>
    </row>
    <row r="1214" spans="1:65" s="2" customFormat="1" ht="19.2">
      <c r="A1214" s="33"/>
      <c r="B1214" s="34"/>
      <c r="C1214" s="33"/>
      <c r="D1214" s="163" t="s">
        <v>207</v>
      </c>
      <c r="E1214" s="33"/>
      <c r="F1214" s="164" t="s">
        <v>2455</v>
      </c>
      <c r="G1214" s="33"/>
      <c r="H1214" s="33"/>
      <c r="I1214" s="165"/>
      <c r="J1214" s="33"/>
      <c r="K1214" s="33"/>
      <c r="L1214" s="34"/>
      <c r="M1214" s="166"/>
      <c r="N1214" s="167"/>
      <c r="O1214" s="59"/>
      <c r="P1214" s="59"/>
      <c r="Q1214" s="59"/>
      <c r="R1214" s="59"/>
      <c r="S1214" s="59"/>
      <c r="T1214" s="60"/>
      <c r="U1214" s="33"/>
      <c r="V1214" s="33"/>
      <c r="W1214" s="33"/>
      <c r="X1214" s="33"/>
      <c r="Y1214" s="33"/>
      <c r="Z1214" s="33"/>
      <c r="AA1214" s="33"/>
      <c r="AB1214" s="33"/>
      <c r="AC1214" s="33"/>
      <c r="AD1214" s="33"/>
      <c r="AE1214" s="33"/>
      <c r="AT1214" s="18" t="s">
        <v>207</v>
      </c>
      <c r="AU1214" s="18" t="s">
        <v>90</v>
      </c>
    </row>
    <row r="1215" spans="1:65" s="14" customFormat="1" ht="10.199999999999999">
      <c r="B1215" s="179"/>
      <c r="D1215" s="163" t="s">
        <v>336</v>
      </c>
      <c r="E1215" s="180" t="s">
        <v>1</v>
      </c>
      <c r="F1215" s="181" t="s">
        <v>2457</v>
      </c>
      <c r="H1215" s="182">
        <v>96.6</v>
      </c>
      <c r="I1215" s="183"/>
      <c r="L1215" s="179"/>
      <c r="M1215" s="184"/>
      <c r="N1215" s="185"/>
      <c r="O1215" s="185"/>
      <c r="P1215" s="185"/>
      <c r="Q1215" s="185"/>
      <c r="R1215" s="185"/>
      <c r="S1215" s="185"/>
      <c r="T1215" s="186"/>
      <c r="AT1215" s="180" t="s">
        <v>336</v>
      </c>
      <c r="AU1215" s="180" t="s">
        <v>90</v>
      </c>
      <c r="AV1215" s="14" t="s">
        <v>90</v>
      </c>
      <c r="AW1215" s="14" t="s">
        <v>36</v>
      </c>
      <c r="AX1215" s="14" t="s">
        <v>81</v>
      </c>
      <c r="AY1215" s="180" t="s">
        <v>199</v>
      </c>
    </row>
    <row r="1216" spans="1:65" s="15" customFormat="1" ht="10.199999999999999">
      <c r="B1216" s="187"/>
      <c r="D1216" s="163" t="s">
        <v>336</v>
      </c>
      <c r="E1216" s="188" t="s">
        <v>1</v>
      </c>
      <c r="F1216" s="189" t="s">
        <v>339</v>
      </c>
      <c r="H1216" s="190">
        <v>96.6</v>
      </c>
      <c r="I1216" s="191"/>
      <c r="L1216" s="187"/>
      <c r="M1216" s="192"/>
      <c r="N1216" s="193"/>
      <c r="O1216" s="193"/>
      <c r="P1216" s="193"/>
      <c r="Q1216" s="193"/>
      <c r="R1216" s="193"/>
      <c r="S1216" s="193"/>
      <c r="T1216" s="194"/>
      <c r="AT1216" s="188" t="s">
        <v>336</v>
      </c>
      <c r="AU1216" s="188" t="s">
        <v>90</v>
      </c>
      <c r="AV1216" s="15" t="s">
        <v>198</v>
      </c>
      <c r="AW1216" s="15" t="s">
        <v>36</v>
      </c>
      <c r="AX1216" s="15" t="s">
        <v>88</v>
      </c>
      <c r="AY1216" s="188" t="s">
        <v>199</v>
      </c>
    </row>
    <row r="1217" spans="1:65" s="2" customFormat="1" ht="24.15" customHeight="1">
      <c r="A1217" s="33"/>
      <c r="B1217" s="149"/>
      <c r="C1217" s="150" t="s">
        <v>2458</v>
      </c>
      <c r="D1217" s="150" t="s">
        <v>202</v>
      </c>
      <c r="E1217" s="151" t="s">
        <v>2447</v>
      </c>
      <c r="F1217" s="152" t="s">
        <v>2448</v>
      </c>
      <c r="G1217" s="153" t="s">
        <v>332</v>
      </c>
      <c r="H1217" s="154">
        <v>138</v>
      </c>
      <c r="I1217" s="155"/>
      <c r="J1217" s="156">
        <f>ROUND(I1217*H1217,2)</f>
        <v>0</v>
      </c>
      <c r="K1217" s="152" t="s">
        <v>333</v>
      </c>
      <c r="L1217" s="34"/>
      <c r="M1217" s="157" t="s">
        <v>1</v>
      </c>
      <c r="N1217" s="158" t="s">
        <v>46</v>
      </c>
      <c r="O1217" s="59"/>
      <c r="P1217" s="159">
        <f>O1217*H1217</f>
        <v>0</v>
      </c>
      <c r="Q1217" s="159">
        <v>6.0000000000000001E-3</v>
      </c>
      <c r="R1217" s="159">
        <f>Q1217*H1217</f>
        <v>0.82800000000000007</v>
      </c>
      <c r="S1217" s="159">
        <v>0</v>
      </c>
      <c r="T1217" s="160">
        <f>S1217*H1217</f>
        <v>0</v>
      </c>
      <c r="U1217" s="33"/>
      <c r="V1217" s="33"/>
      <c r="W1217" s="33"/>
      <c r="X1217" s="33"/>
      <c r="Y1217" s="33"/>
      <c r="Z1217" s="33"/>
      <c r="AA1217" s="33"/>
      <c r="AB1217" s="33"/>
      <c r="AC1217" s="33"/>
      <c r="AD1217" s="33"/>
      <c r="AE1217" s="33"/>
      <c r="AR1217" s="161" t="s">
        <v>276</v>
      </c>
      <c r="AT1217" s="161" t="s">
        <v>202</v>
      </c>
      <c r="AU1217" s="161" t="s">
        <v>90</v>
      </c>
      <c r="AY1217" s="18" t="s">
        <v>199</v>
      </c>
      <c r="BE1217" s="162">
        <f>IF(N1217="základní",J1217,0)</f>
        <v>0</v>
      </c>
      <c r="BF1217" s="162">
        <f>IF(N1217="snížená",J1217,0)</f>
        <v>0</v>
      </c>
      <c r="BG1217" s="162">
        <f>IF(N1217="zákl. přenesená",J1217,0)</f>
        <v>0</v>
      </c>
      <c r="BH1217" s="162">
        <f>IF(N1217="sníž. přenesená",J1217,0)</f>
        <v>0</v>
      </c>
      <c r="BI1217" s="162">
        <f>IF(N1217="nulová",J1217,0)</f>
        <v>0</v>
      </c>
      <c r="BJ1217" s="18" t="s">
        <v>88</v>
      </c>
      <c r="BK1217" s="162">
        <f>ROUND(I1217*H1217,2)</f>
        <v>0</v>
      </c>
      <c r="BL1217" s="18" t="s">
        <v>276</v>
      </c>
      <c r="BM1217" s="161" t="s">
        <v>2459</v>
      </c>
    </row>
    <row r="1218" spans="1:65" s="2" customFormat="1" ht="19.2">
      <c r="A1218" s="33"/>
      <c r="B1218" s="34"/>
      <c r="C1218" s="33"/>
      <c r="D1218" s="163" t="s">
        <v>207</v>
      </c>
      <c r="E1218" s="33"/>
      <c r="F1218" s="164" t="s">
        <v>2450</v>
      </c>
      <c r="G1218" s="33"/>
      <c r="H1218" s="33"/>
      <c r="I1218" s="165"/>
      <c r="J1218" s="33"/>
      <c r="K1218" s="33"/>
      <c r="L1218" s="34"/>
      <c r="M1218" s="166"/>
      <c r="N1218" s="167"/>
      <c r="O1218" s="59"/>
      <c r="P1218" s="59"/>
      <c r="Q1218" s="59"/>
      <c r="R1218" s="59"/>
      <c r="S1218" s="59"/>
      <c r="T1218" s="60"/>
      <c r="U1218" s="33"/>
      <c r="V1218" s="33"/>
      <c r="W1218" s="33"/>
      <c r="X1218" s="33"/>
      <c r="Y1218" s="33"/>
      <c r="Z1218" s="33"/>
      <c r="AA1218" s="33"/>
      <c r="AB1218" s="33"/>
      <c r="AC1218" s="33"/>
      <c r="AD1218" s="33"/>
      <c r="AE1218" s="33"/>
      <c r="AT1218" s="18" t="s">
        <v>207</v>
      </c>
      <c r="AU1218" s="18" t="s">
        <v>90</v>
      </c>
    </row>
    <row r="1219" spans="1:65" s="13" customFormat="1" ht="10.199999999999999">
      <c r="B1219" s="172"/>
      <c r="D1219" s="163" t="s">
        <v>336</v>
      </c>
      <c r="E1219" s="173" t="s">
        <v>1</v>
      </c>
      <c r="F1219" s="174" t="s">
        <v>1520</v>
      </c>
      <c r="H1219" s="173" t="s">
        <v>1</v>
      </c>
      <c r="I1219" s="175"/>
      <c r="L1219" s="172"/>
      <c r="M1219" s="176"/>
      <c r="N1219" s="177"/>
      <c r="O1219" s="177"/>
      <c r="P1219" s="177"/>
      <c r="Q1219" s="177"/>
      <c r="R1219" s="177"/>
      <c r="S1219" s="177"/>
      <c r="T1219" s="178"/>
      <c r="AT1219" s="173" t="s">
        <v>336</v>
      </c>
      <c r="AU1219" s="173" t="s">
        <v>90</v>
      </c>
      <c r="AV1219" s="13" t="s">
        <v>88</v>
      </c>
      <c r="AW1219" s="13" t="s">
        <v>36</v>
      </c>
      <c r="AX1219" s="13" t="s">
        <v>81</v>
      </c>
      <c r="AY1219" s="173" t="s">
        <v>199</v>
      </c>
    </row>
    <row r="1220" spans="1:65" s="14" customFormat="1" ht="10.199999999999999">
      <c r="B1220" s="179"/>
      <c r="D1220" s="163" t="s">
        <v>336</v>
      </c>
      <c r="E1220" s="180" t="s">
        <v>1</v>
      </c>
      <c r="F1220" s="181" t="s">
        <v>2460</v>
      </c>
      <c r="H1220" s="182">
        <v>138.07499999999999</v>
      </c>
      <c r="I1220" s="183"/>
      <c r="L1220" s="179"/>
      <c r="M1220" s="184"/>
      <c r="N1220" s="185"/>
      <c r="O1220" s="185"/>
      <c r="P1220" s="185"/>
      <c r="Q1220" s="185"/>
      <c r="R1220" s="185"/>
      <c r="S1220" s="185"/>
      <c r="T1220" s="186"/>
      <c r="AT1220" s="180" t="s">
        <v>336</v>
      </c>
      <c r="AU1220" s="180" t="s">
        <v>90</v>
      </c>
      <c r="AV1220" s="14" t="s">
        <v>90</v>
      </c>
      <c r="AW1220" s="14" t="s">
        <v>36</v>
      </c>
      <c r="AX1220" s="14" t="s">
        <v>81</v>
      </c>
      <c r="AY1220" s="180" t="s">
        <v>199</v>
      </c>
    </row>
    <row r="1221" spans="1:65" s="14" customFormat="1" ht="10.199999999999999">
      <c r="B1221" s="179"/>
      <c r="D1221" s="163" t="s">
        <v>336</v>
      </c>
      <c r="E1221" s="180" t="s">
        <v>1</v>
      </c>
      <c r="F1221" s="181" t="s">
        <v>2461</v>
      </c>
      <c r="H1221" s="182">
        <v>-7.4999999999999997E-2</v>
      </c>
      <c r="I1221" s="183"/>
      <c r="L1221" s="179"/>
      <c r="M1221" s="184"/>
      <c r="N1221" s="185"/>
      <c r="O1221" s="185"/>
      <c r="P1221" s="185"/>
      <c r="Q1221" s="185"/>
      <c r="R1221" s="185"/>
      <c r="S1221" s="185"/>
      <c r="T1221" s="186"/>
      <c r="AT1221" s="180" t="s">
        <v>336</v>
      </c>
      <c r="AU1221" s="180" t="s">
        <v>90</v>
      </c>
      <c r="AV1221" s="14" t="s">
        <v>90</v>
      </c>
      <c r="AW1221" s="14" t="s">
        <v>36</v>
      </c>
      <c r="AX1221" s="14" t="s">
        <v>81</v>
      </c>
      <c r="AY1221" s="180" t="s">
        <v>199</v>
      </c>
    </row>
    <row r="1222" spans="1:65" s="15" customFormat="1" ht="10.199999999999999">
      <c r="B1222" s="187"/>
      <c r="D1222" s="163" t="s">
        <v>336</v>
      </c>
      <c r="E1222" s="188" t="s">
        <v>1</v>
      </c>
      <c r="F1222" s="189" t="s">
        <v>339</v>
      </c>
      <c r="H1222" s="190">
        <v>138</v>
      </c>
      <c r="I1222" s="191"/>
      <c r="L1222" s="187"/>
      <c r="M1222" s="192"/>
      <c r="N1222" s="193"/>
      <c r="O1222" s="193"/>
      <c r="P1222" s="193"/>
      <c r="Q1222" s="193"/>
      <c r="R1222" s="193"/>
      <c r="S1222" s="193"/>
      <c r="T1222" s="194"/>
      <c r="AT1222" s="188" t="s">
        <v>336</v>
      </c>
      <c r="AU1222" s="188" t="s">
        <v>90</v>
      </c>
      <c r="AV1222" s="15" t="s">
        <v>198</v>
      </c>
      <c r="AW1222" s="15" t="s">
        <v>36</v>
      </c>
      <c r="AX1222" s="15" t="s">
        <v>88</v>
      </c>
      <c r="AY1222" s="188" t="s">
        <v>199</v>
      </c>
    </row>
    <row r="1223" spans="1:65" s="2" customFormat="1" ht="24.15" customHeight="1">
      <c r="A1223" s="33"/>
      <c r="B1223" s="149"/>
      <c r="C1223" s="195" t="s">
        <v>2462</v>
      </c>
      <c r="D1223" s="195" t="s">
        <v>416</v>
      </c>
      <c r="E1223" s="196" t="s">
        <v>2454</v>
      </c>
      <c r="F1223" s="197" t="s">
        <v>2455</v>
      </c>
      <c r="G1223" s="198" t="s">
        <v>332</v>
      </c>
      <c r="H1223" s="199">
        <v>144.9</v>
      </c>
      <c r="I1223" s="200"/>
      <c r="J1223" s="201">
        <f>ROUND(I1223*H1223,2)</f>
        <v>0</v>
      </c>
      <c r="K1223" s="197" t="s">
        <v>333</v>
      </c>
      <c r="L1223" s="202"/>
      <c r="M1223" s="203" t="s">
        <v>1</v>
      </c>
      <c r="N1223" s="204" t="s">
        <v>46</v>
      </c>
      <c r="O1223" s="59"/>
      <c r="P1223" s="159">
        <f>O1223*H1223</f>
        <v>0</v>
      </c>
      <c r="Q1223" s="159">
        <v>2.8E-3</v>
      </c>
      <c r="R1223" s="159">
        <f>Q1223*H1223</f>
        <v>0.40572000000000003</v>
      </c>
      <c r="S1223" s="159">
        <v>0</v>
      </c>
      <c r="T1223" s="160">
        <f>S1223*H1223</f>
        <v>0</v>
      </c>
      <c r="U1223" s="33"/>
      <c r="V1223" s="33"/>
      <c r="W1223" s="33"/>
      <c r="X1223" s="33"/>
      <c r="Y1223" s="33"/>
      <c r="Z1223" s="33"/>
      <c r="AA1223" s="33"/>
      <c r="AB1223" s="33"/>
      <c r="AC1223" s="33"/>
      <c r="AD1223" s="33"/>
      <c r="AE1223" s="33"/>
      <c r="AR1223" s="161" t="s">
        <v>573</v>
      </c>
      <c r="AT1223" s="161" t="s">
        <v>416</v>
      </c>
      <c r="AU1223" s="161" t="s">
        <v>90</v>
      </c>
      <c r="AY1223" s="18" t="s">
        <v>199</v>
      </c>
      <c r="BE1223" s="162">
        <f>IF(N1223="základní",J1223,0)</f>
        <v>0</v>
      </c>
      <c r="BF1223" s="162">
        <f>IF(N1223="snížená",J1223,0)</f>
        <v>0</v>
      </c>
      <c r="BG1223" s="162">
        <f>IF(N1223="zákl. přenesená",J1223,0)</f>
        <v>0</v>
      </c>
      <c r="BH1223" s="162">
        <f>IF(N1223="sníž. přenesená",J1223,0)</f>
        <v>0</v>
      </c>
      <c r="BI1223" s="162">
        <f>IF(N1223="nulová",J1223,0)</f>
        <v>0</v>
      </c>
      <c r="BJ1223" s="18" t="s">
        <v>88</v>
      </c>
      <c r="BK1223" s="162">
        <f>ROUND(I1223*H1223,2)</f>
        <v>0</v>
      </c>
      <c r="BL1223" s="18" t="s">
        <v>276</v>
      </c>
      <c r="BM1223" s="161" t="s">
        <v>2463</v>
      </c>
    </row>
    <row r="1224" spans="1:65" s="2" customFormat="1" ht="19.2">
      <c r="A1224" s="33"/>
      <c r="B1224" s="34"/>
      <c r="C1224" s="33"/>
      <c r="D1224" s="163" t="s">
        <v>207</v>
      </c>
      <c r="E1224" s="33"/>
      <c r="F1224" s="164" t="s">
        <v>2455</v>
      </c>
      <c r="G1224" s="33"/>
      <c r="H1224" s="33"/>
      <c r="I1224" s="165"/>
      <c r="J1224" s="33"/>
      <c r="K1224" s="33"/>
      <c r="L1224" s="34"/>
      <c r="M1224" s="166"/>
      <c r="N1224" s="167"/>
      <c r="O1224" s="59"/>
      <c r="P1224" s="59"/>
      <c r="Q1224" s="59"/>
      <c r="R1224" s="59"/>
      <c r="S1224" s="59"/>
      <c r="T1224" s="60"/>
      <c r="U1224" s="33"/>
      <c r="V1224" s="33"/>
      <c r="W1224" s="33"/>
      <c r="X1224" s="33"/>
      <c r="Y1224" s="33"/>
      <c r="Z1224" s="33"/>
      <c r="AA1224" s="33"/>
      <c r="AB1224" s="33"/>
      <c r="AC1224" s="33"/>
      <c r="AD1224" s="33"/>
      <c r="AE1224" s="33"/>
      <c r="AT1224" s="18" t="s">
        <v>207</v>
      </c>
      <c r="AU1224" s="18" t="s">
        <v>90</v>
      </c>
    </row>
    <row r="1225" spans="1:65" s="14" customFormat="1" ht="10.199999999999999">
      <c r="B1225" s="179"/>
      <c r="D1225" s="163" t="s">
        <v>336</v>
      </c>
      <c r="E1225" s="180" t="s">
        <v>1</v>
      </c>
      <c r="F1225" s="181" t="s">
        <v>2464</v>
      </c>
      <c r="H1225" s="182">
        <v>144.9</v>
      </c>
      <c r="I1225" s="183"/>
      <c r="L1225" s="179"/>
      <c r="M1225" s="184"/>
      <c r="N1225" s="185"/>
      <c r="O1225" s="185"/>
      <c r="P1225" s="185"/>
      <c r="Q1225" s="185"/>
      <c r="R1225" s="185"/>
      <c r="S1225" s="185"/>
      <c r="T1225" s="186"/>
      <c r="AT1225" s="180" t="s">
        <v>336</v>
      </c>
      <c r="AU1225" s="180" t="s">
        <v>90</v>
      </c>
      <c r="AV1225" s="14" t="s">
        <v>90</v>
      </c>
      <c r="AW1225" s="14" t="s">
        <v>36</v>
      </c>
      <c r="AX1225" s="14" t="s">
        <v>81</v>
      </c>
      <c r="AY1225" s="180" t="s">
        <v>199</v>
      </c>
    </row>
    <row r="1226" spans="1:65" s="15" customFormat="1" ht="10.199999999999999">
      <c r="B1226" s="187"/>
      <c r="D1226" s="163" t="s">
        <v>336</v>
      </c>
      <c r="E1226" s="188" t="s">
        <v>1</v>
      </c>
      <c r="F1226" s="189" t="s">
        <v>339</v>
      </c>
      <c r="H1226" s="190">
        <v>144.9</v>
      </c>
      <c r="I1226" s="191"/>
      <c r="L1226" s="187"/>
      <c r="M1226" s="192"/>
      <c r="N1226" s="193"/>
      <c r="O1226" s="193"/>
      <c r="P1226" s="193"/>
      <c r="Q1226" s="193"/>
      <c r="R1226" s="193"/>
      <c r="S1226" s="193"/>
      <c r="T1226" s="194"/>
      <c r="AT1226" s="188" t="s">
        <v>336</v>
      </c>
      <c r="AU1226" s="188" t="s">
        <v>90</v>
      </c>
      <c r="AV1226" s="15" t="s">
        <v>198</v>
      </c>
      <c r="AW1226" s="15" t="s">
        <v>36</v>
      </c>
      <c r="AX1226" s="15" t="s">
        <v>88</v>
      </c>
      <c r="AY1226" s="188" t="s">
        <v>199</v>
      </c>
    </row>
    <row r="1227" spans="1:65" s="2" customFormat="1" ht="24.15" customHeight="1">
      <c r="A1227" s="33"/>
      <c r="B1227" s="149"/>
      <c r="C1227" s="150" t="s">
        <v>2465</v>
      </c>
      <c r="D1227" s="150" t="s">
        <v>202</v>
      </c>
      <c r="E1227" s="151" t="s">
        <v>2466</v>
      </c>
      <c r="F1227" s="152" t="s">
        <v>2467</v>
      </c>
      <c r="G1227" s="153" t="s">
        <v>396</v>
      </c>
      <c r="H1227" s="154">
        <v>3.137</v>
      </c>
      <c r="I1227" s="155"/>
      <c r="J1227" s="156">
        <f>ROUND(I1227*H1227,2)</f>
        <v>0</v>
      </c>
      <c r="K1227" s="152" t="s">
        <v>333</v>
      </c>
      <c r="L1227" s="34"/>
      <c r="M1227" s="157" t="s">
        <v>1</v>
      </c>
      <c r="N1227" s="158" t="s">
        <v>46</v>
      </c>
      <c r="O1227" s="59"/>
      <c r="P1227" s="159">
        <f>O1227*H1227</f>
        <v>0</v>
      </c>
      <c r="Q1227" s="159">
        <v>0</v>
      </c>
      <c r="R1227" s="159">
        <f>Q1227*H1227</f>
        <v>0</v>
      </c>
      <c r="S1227" s="159">
        <v>0</v>
      </c>
      <c r="T1227" s="160">
        <f>S1227*H1227</f>
        <v>0</v>
      </c>
      <c r="U1227" s="33"/>
      <c r="V1227" s="33"/>
      <c r="W1227" s="33"/>
      <c r="X1227" s="33"/>
      <c r="Y1227" s="33"/>
      <c r="Z1227" s="33"/>
      <c r="AA1227" s="33"/>
      <c r="AB1227" s="33"/>
      <c r="AC1227" s="33"/>
      <c r="AD1227" s="33"/>
      <c r="AE1227" s="33"/>
      <c r="AR1227" s="161" t="s">
        <v>276</v>
      </c>
      <c r="AT1227" s="161" t="s">
        <v>202</v>
      </c>
      <c r="AU1227" s="161" t="s">
        <v>90</v>
      </c>
      <c r="AY1227" s="18" t="s">
        <v>199</v>
      </c>
      <c r="BE1227" s="162">
        <f>IF(N1227="základní",J1227,0)</f>
        <v>0</v>
      </c>
      <c r="BF1227" s="162">
        <f>IF(N1227="snížená",J1227,0)</f>
        <v>0</v>
      </c>
      <c r="BG1227" s="162">
        <f>IF(N1227="zákl. přenesená",J1227,0)</f>
        <v>0</v>
      </c>
      <c r="BH1227" s="162">
        <f>IF(N1227="sníž. přenesená",J1227,0)</f>
        <v>0</v>
      </c>
      <c r="BI1227" s="162">
        <f>IF(N1227="nulová",J1227,0)</f>
        <v>0</v>
      </c>
      <c r="BJ1227" s="18" t="s">
        <v>88</v>
      </c>
      <c r="BK1227" s="162">
        <f>ROUND(I1227*H1227,2)</f>
        <v>0</v>
      </c>
      <c r="BL1227" s="18" t="s">
        <v>276</v>
      </c>
      <c r="BM1227" s="161" t="s">
        <v>2468</v>
      </c>
    </row>
    <row r="1228" spans="1:65" s="2" customFormat="1" ht="28.8">
      <c r="A1228" s="33"/>
      <c r="B1228" s="34"/>
      <c r="C1228" s="33"/>
      <c r="D1228" s="163" t="s">
        <v>207</v>
      </c>
      <c r="E1228" s="33"/>
      <c r="F1228" s="164" t="s">
        <v>2469</v>
      </c>
      <c r="G1228" s="33"/>
      <c r="H1228" s="33"/>
      <c r="I1228" s="165"/>
      <c r="J1228" s="33"/>
      <c r="K1228" s="33"/>
      <c r="L1228" s="34"/>
      <c r="M1228" s="166"/>
      <c r="N1228" s="167"/>
      <c r="O1228" s="59"/>
      <c r="P1228" s="59"/>
      <c r="Q1228" s="59"/>
      <c r="R1228" s="59"/>
      <c r="S1228" s="59"/>
      <c r="T1228" s="60"/>
      <c r="U1228" s="33"/>
      <c r="V1228" s="33"/>
      <c r="W1228" s="33"/>
      <c r="X1228" s="33"/>
      <c r="Y1228" s="33"/>
      <c r="Z1228" s="33"/>
      <c r="AA1228" s="33"/>
      <c r="AB1228" s="33"/>
      <c r="AC1228" s="33"/>
      <c r="AD1228" s="33"/>
      <c r="AE1228" s="33"/>
      <c r="AT1228" s="18" t="s">
        <v>207</v>
      </c>
      <c r="AU1228" s="18" t="s">
        <v>90</v>
      </c>
    </row>
    <row r="1229" spans="1:65" s="12" customFormat="1" ht="22.8" customHeight="1">
      <c r="B1229" s="136"/>
      <c r="D1229" s="137" t="s">
        <v>80</v>
      </c>
      <c r="E1229" s="147" t="s">
        <v>1195</v>
      </c>
      <c r="F1229" s="147" t="s">
        <v>1196</v>
      </c>
      <c r="I1229" s="139"/>
      <c r="J1229" s="148">
        <f>BK1229</f>
        <v>0</v>
      </c>
      <c r="L1229" s="136"/>
      <c r="M1229" s="141"/>
      <c r="N1229" s="142"/>
      <c r="O1229" s="142"/>
      <c r="P1229" s="143">
        <f>SUM(P1230:P1335)</f>
        <v>0</v>
      </c>
      <c r="Q1229" s="142"/>
      <c r="R1229" s="143">
        <f>SUM(R1230:R1335)</f>
        <v>76.315063929999994</v>
      </c>
      <c r="S1229" s="142"/>
      <c r="T1229" s="144">
        <f>SUM(T1230:T1335)</f>
        <v>0</v>
      </c>
      <c r="AR1229" s="137" t="s">
        <v>90</v>
      </c>
      <c r="AT1229" s="145" t="s">
        <v>80</v>
      </c>
      <c r="AU1229" s="145" t="s">
        <v>88</v>
      </c>
      <c r="AY1229" s="137" t="s">
        <v>199</v>
      </c>
      <c r="BK1229" s="146">
        <f>SUM(BK1230:BK1335)</f>
        <v>0</v>
      </c>
    </row>
    <row r="1230" spans="1:65" s="2" customFormat="1" ht="24.15" customHeight="1">
      <c r="A1230" s="33"/>
      <c r="B1230" s="149"/>
      <c r="C1230" s="150" t="s">
        <v>2470</v>
      </c>
      <c r="D1230" s="150" t="s">
        <v>202</v>
      </c>
      <c r="E1230" s="151" t="s">
        <v>2471</v>
      </c>
      <c r="F1230" s="152" t="s">
        <v>2472</v>
      </c>
      <c r="G1230" s="153" t="s">
        <v>383</v>
      </c>
      <c r="H1230" s="154">
        <v>89.486000000000004</v>
      </c>
      <c r="I1230" s="155"/>
      <c r="J1230" s="156">
        <f>ROUND(I1230*H1230,2)</f>
        <v>0</v>
      </c>
      <c r="K1230" s="152" t="s">
        <v>333</v>
      </c>
      <c r="L1230" s="34"/>
      <c r="M1230" s="157" t="s">
        <v>1</v>
      </c>
      <c r="N1230" s="158" t="s">
        <v>46</v>
      </c>
      <c r="O1230" s="59"/>
      <c r="P1230" s="159">
        <f>O1230*H1230</f>
        <v>0</v>
      </c>
      <c r="Q1230" s="159">
        <v>1.2199999999999999E-3</v>
      </c>
      <c r="R1230" s="159">
        <f>Q1230*H1230</f>
        <v>0.10917292000000001</v>
      </c>
      <c r="S1230" s="159">
        <v>0</v>
      </c>
      <c r="T1230" s="160">
        <f>S1230*H1230</f>
        <v>0</v>
      </c>
      <c r="U1230" s="33"/>
      <c r="V1230" s="33"/>
      <c r="W1230" s="33"/>
      <c r="X1230" s="33"/>
      <c r="Y1230" s="33"/>
      <c r="Z1230" s="33"/>
      <c r="AA1230" s="33"/>
      <c r="AB1230" s="33"/>
      <c r="AC1230" s="33"/>
      <c r="AD1230" s="33"/>
      <c r="AE1230" s="33"/>
      <c r="AR1230" s="161" t="s">
        <v>276</v>
      </c>
      <c r="AT1230" s="161" t="s">
        <v>202</v>
      </c>
      <c r="AU1230" s="161" t="s">
        <v>90</v>
      </c>
      <c r="AY1230" s="18" t="s">
        <v>199</v>
      </c>
      <c r="BE1230" s="162">
        <f>IF(N1230="základní",J1230,0)</f>
        <v>0</v>
      </c>
      <c r="BF1230" s="162">
        <f>IF(N1230="snížená",J1230,0)</f>
        <v>0</v>
      </c>
      <c r="BG1230" s="162">
        <f>IF(N1230="zákl. přenesená",J1230,0)</f>
        <v>0</v>
      </c>
      <c r="BH1230" s="162">
        <f>IF(N1230="sníž. přenesená",J1230,0)</f>
        <v>0</v>
      </c>
      <c r="BI1230" s="162">
        <f>IF(N1230="nulová",J1230,0)</f>
        <v>0</v>
      </c>
      <c r="BJ1230" s="18" t="s">
        <v>88</v>
      </c>
      <c r="BK1230" s="162">
        <f>ROUND(I1230*H1230,2)</f>
        <v>0</v>
      </c>
      <c r="BL1230" s="18" t="s">
        <v>276</v>
      </c>
      <c r="BM1230" s="161" t="s">
        <v>2473</v>
      </c>
    </row>
    <row r="1231" spans="1:65" s="2" customFormat="1" ht="28.8">
      <c r="A1231" s="33"/>
      <c r="B1231" s="34"/>
      <c r="C1231" s="33"/>
      <c r="D1231" s="163" t="s">
        <v>207</v>
      </c>
      <c r="E1231" s="33"/>
      <c r="F1231" s="164" t="s">
        <v>2474</v>
      </c>
      <c r="G1231" s="33"/>
      <c r="H1231" s="33"/>
      <c r="I1231" s="165"/>
      <c r="J1231" s="33"/>
      <c r="K1231" s="33"/>
      <c r="L1231" s="34"/>
      <c r="M1231" s="166"/>
      <c r="N1231" s="167"/>
      <c r="O1231" s="59"/>
      <c r="P1231" s="59"/>
      <c r="Q1231" s="59"/>
      <c r="R1231" s="59"/>
      <c r="S1231" s="59"/>
      <c r="T1231" s="60"/>
      <c r="U1231" s="33"/>
      <c r="V1231" s="33"/>
      <c r="W1231" s="33"/>
      <c r="X1231" s="33"/>
      <c r="Y1231" s="33"/>
      <c r="Z1231" s="33"/>
      <c r="AA1231" s="33"/>
      <c r="AB1231" s="33"/>
      <c r="AC1231" s="33"/>
      <c r="AD1231" s="33"/>
      <c r="AE1231" s="33"/>
      <c r="AT1231" s="18" t="s">
        <v>207</v>
      </c>
      <c r="AU1231" s="18" t="s">
        <v>90</v>
      </c>
    </row>
    <row r="1232" spans="1:65" s="14" customFormat="1" ht="10.199999999999999">
      <c r="B1232" s="179"/>
      <c r="D1232" s="163" t="s">
        <v>336</v>
      </c>
      <c r="E1232" s="180" t="s">
        <v>1</v>
      </c>
      <c r="F1232" s="181" t="s">
        <v>2475</v>
      </c>
      <c r="H1232" s="182">
        <v>16.998999999999999</v>
      </c>
      <c r="I1232" s="183"/>
      <c r="L1232" s="179"/>
      <c r="M1232" s="184"/>
      <c r="N1232" s="185"/>
      <c r="O1232" s="185"/>
      <c r="P1232" s="185"/>
      <c r="Q1232" s="185"/>
      <c r="R1232" s="185"/>
      <c r="S1232" s="185"/>
      <c r="T1232" s="186"/>
      <c r="AT1232" s="180" t="s">
        <v>336</v>
      </c>
      <c r="AU1232" s="180" t="s">
        <v>90</v>
      </c>
      <c r="AV1232" s="14" t="s">
        <v>90</v>
      </c>
      <c r="AW1232" s="14" t="s">
        <v>36</v>
      </c>
      <c r="AX1232" s="14" t="s">
        <v>81</v>
      </c>
      <c r="AY1232" s="180" t="s">
        <v>199</v>
      </c>
    </row>
    <row r="1233" spans="1:65" s="14" customFormat="1" ht="10.199999999999999">
      <c r="B1233" s="179"/>
      <c r="D1233" s="163" t="s">
        <v>336</v>
      </c>
      <c r="E1233" s="180" t="s">
        <v>1</v>
      </c>
      <c r="F1233" s="181" t="s">
        <v>2476</v>
      </c>
      <c r="H1233" s="182">
        <v>69.545000000000002</v>
      </c>
      <c r="I1233" s="183"/>
      <c r="L1233" s="179"/>
      <c r="M1233" s="184"/>
      <c r="N1233" s="185"/>
      <c r="O1233" s="185"/>
      <c r="P1233" s="185"/>
      <c r="Q1233" s="185"/>
      <c r="R1233" s="185"/>
      <c r="S1233" s="185"/>
      <c r="T1233" s="186"/>
      <c r="AT1233" s="180" t="s">
        <v>336</v>
      </c>
      <c r="AU1233" s="180" t="s">
        <v>90</v>
      </c>
      <c r="AV1233" s="14" t="s">
        <v>90</v>
      </c>
      <c r="AW1233" s="14" t="s">
        <v>36</v>
      </c>
      <c r="AX1233" s="14" t="s">
        <v>81</v>
      </c>
      <c r="AY1233" s="180" t="s">
        <v>199</v>
      </c>
    </row>
    <row r="1234" spans="1:65" s="14" customFormat="1" ht="10.199999999999999">
      <c r="B1234" s="179"/>
      <c r="D1234" s="163" t="s">
        <v>336</v>
      </c>
      <c r="E1234" s="180" t="s">
        <v>1</v>
      </c>
      <c r="F1234" s="181" t="s">
        <v>2477</v>
      </c>
      <c r="H1234" s="182">
        <v>1.278</v>
      </c>
      <c r="I1234" s="183"/>
      <c r="L1234" s="179"/>
      <c r="M1234" s="184"/>
      <c r="N1234" s="185"/>
      <c r="O1234" s="185"/>
      <c r="P1234" s="185"/>
      <c r="Q1234" s="185"/>
      <c r="R1234" s="185"/>
      <c r="S1234" s="185"/>
      <c r="T1234" s="186"/>
      <c r="AT1234" s="180" t="s">
        <v>336</v>
      </c>
      <c r="AU1234" s="180" t="s">
        <v>90</v>
      </c>
      <c r="AV1234" s="14" t="s">
        <v>90</v>
      </c>
      <c r="AW1234" s="14" t="s">
        <v>36</v>
      </c>
      <c r="AX1234" s="14" t="s">
        <v>81</v>
      </c>
      <c r="AY1234" s="180" t="s">
        <v>199</v>
      </c>
    </row>
    <row r="1235" spans="1:65" s="14" customFormat="1" ht="10.199999999999999">
      <c r="B1235" s="179"/>
      <c r="D1235" s="163" t="s">
        <v>336</v>
      </c>
      <c r="E1235" s="180" t="s">
        <v>1</v>
      </c>
      <c r="F1235" s="181" t="s">
        <v>2478</v>
      </c>
      <c r="H1235" s="182">
        <v>1.6639999999999999</v>
      </c>
      <c r="I1235" s="183"/>
      <c r="L1235" s="179"/>
      <c r="M1235" s="184"/>
      <c r="N1235" s="185"/>
      <c r="O1235" s="185"/>
      <c r="P1235" s="185"/>
      <c r="Q1235" s="185"/>
      <c r="R1235" s="185"/>
      <c r="S1235" s="185"/>
      <c r="T1235" s="186"/>
      <c r="AT1235" s="180" t="s">
        <v>336</v>
      </c>
      <c r="AU1235" s="180" t="s">
        <v>90</v>
      </c>
      <c r="AV1235" s="14" t="s">
        <v>90</v>
      </c>
      <c r="AW1235" s="14" t="s">
        <v>36</v>
      </c>
      <c r="AX1235" s="14" t="s">
        <v>81</v>
      </c>
      <c r="AY1235" s="180" t="s">
        <v>199</v>
      </c>
    </row>
    <row r="1236" spans="1:65" s="15" customFormat="1" ht="10.199999999999999">
      <c r="B1236" s="187"/>
      <c r="D1236" s="163" t="s">
        <v>336</v>
      </c>
      <c r="E1236" s="188" t="s">
        <v>1</v>
      </c>
      <c r="F1236" s="189" t="s">
        <v>339</v>
      </c>
      <c r="H1236" s="190">
        <v>89.486000000000004</v>
      </c>
      <c r="I1236" s="191"/>
      <c r="L1236" s="187"/>
      <c r="M1236" s="192"/>
      <c r="N1236" s="193"/>
      <c r="O1236" s="193"/>
      <c r="P1236" s="193"/>
      <c r="Q1236" s="193"/>
      <c r="R1236" s="193"/>
      <c r="S1236" s="193"/>
      <c r="T1236" s="194"/>
      <c r="AT1236" s="188" t="s">
        <v>336</v>
      </c>
      <c r="AU1236" s="188" t="s">
        <v>90</v>
      </c>
      <c r="AV1236" s="15" t="s">
        <v>198</v>
      </c>
      <c r="AW1236" s="15" t="s">
        <v>36</v>
      </c>
      <c r="AX1236" s="15" t="s">
        <v>88</v>
      </c>
      <c r="AY1236" s="188" t="s">
        <v>199</v>
      </c>
    </row>
    <row r="1237" spans="1:65" s="2" customFormat="1" ht="24.15" customHeight="1">
      <c r="A1237" s="33"/>
      <c r="B1237" s="149"/>
      <c r="C1237" s="150" t="s">
        <v>2479</v>
      </c>
      <c r="D1237" s="150" t="s">
        <v>202</v>
      </c>
      <c r="E1237" s="151" t="s">
        <v>2480</v>
      </c>
      <c r="F1237" s="152" t="s">
        <v>2481</v>
      </c>
      <c r="G1237" s="153" t="s">
        <v>376</v>
      </c>
      <c r="H1237" s="154">
        <v>1609.8420000000001</v>
      </c>
      <c r="I1237" s="155"/>
      <c r="J1237" s="156">
        <f>ROUND(I1237*H1237,2)</f>
        <v>0</v>
      </c>
      <c r="K1237" s="152" t="s">
        <v>333</v>
      </c>
      <c r="L1237" s="34"/>
      <c r="M1237" s="157" t="s">
        <v>1</v>
      </c>
      <c r="N1237" s="158" t="s">
        <v>46</v>
      </c>
      <c r="O1237" s="59"/>
      <c r="P1237" s="159">
        <f>O1237*H1237</f>
        <v>0</v>
      </c>
      <c r="Q1237" s="159">
        <v>0</v>
      </c>
      <c r="R1237" s="159">
        <f>Q1237*H1237</f>
        <v>0</v>
      </c>
      <c r="S1237" s="159">
        <v>0</v>
      </c>
      <c r="T1237" s="160">
        <f>S1237*H1237</f>
        <v>0</v>
      </c>
      <c r="U1237" s="33"/>
      <c r="V1237" s="33"/>
      <c r="W1237" s="33"/>
      <c r="X1237" s="33"/>
      <c r="Y1237" s="33"/>
      <c r="Z1237" s="33"/>
      <c r="AA1237" s="33"/>
      <c r="AB1237" s="33"/>
      <c r="AC1237" s="33"/>
      <c r="AD1237" s="33"/>
      <c r="AE1237" s="33"/>
      <c r="AR1237" s="161" t="s">
        <v>276</v>
      </c>
      <c r="AT1237" s="161" t="s">
        <v>202</v>
      </c>
      <c r="AU1237" s="161" t="s">
        <v>90</v>
      </c>
      <c r="AY1237" s="18" t="s">
        <v>199</v>
      </c>
      <c r="BE1237" s="162">
        <f>IF(N1237="základní",J1237,0)</f>
        <v>0</v>
      </c>
      <c r="BF1237" s="162">
        <f>IF(N1237="snížená",J1237,0)</f>
        <v>0</v>
      </c>
      <c r="BG1237" s="162">
        <f>IF(N1237="zákl. přenesená",J1237,0)</f>
        <v>0</v>
      </c>
      <c r="BH1237" s="162">
        <f>IF(N1237="sníž. přenesená",J1237,0)</f>
        <v>0</v>
      </c>
      <c r="BI1237" s="162">
        <f>IF(N1237="nulová",J1237,0)</f>
        <v>0</v>
      </c>
      <c r="BJ1237" s="18" t="s">
        <v>88</v>
      </c>
      <c r="BK1237" s="162">
        <f>ROUND(I1237*H1237,2)</f>
        <v>0</v>
      </c>
      <c r="BL1237" s="18" t="s">
        <v>276</v>
      </c>
      <c r="BM1237" s="161" t="s">
        <v>2482</v>
      </c>
    </row>
    <row r="1238" spans="1:65" s="2" customFormat="1" ht="28.8">
      <c r="A1238" s="33"/>
      <c r="B1238" s="34"/>
      <c r="C1238" s="33"/>
      <c r="D1238" s="163" t="s">
        <v>207</v>
      </c>
      <c r="E1238" s="33"/>
      <c r="F1238" s="164" t="s">
        <v>2483</v>
      </c>
      <c r="G1238" s="33"/>
      <c r="H1238" s="33"/>
      <c r="I1238" s="165"/>
      <c r="J1238" s="33"/>
      <c r="K1238" s="33"/>
      <c r="L1238" s="34"/>
      <c r="M1238" s="166"/>
      <c r="N1238" s="167"/>
      <c r="O1238" s="59"/>
      <c r="P1238" s="59"/>
      <c r="Q1238" s="59"/>
      <c r="R1238" s="59"/>
      <c r="S1238" s="59"/>
      <c r="T1238" s="60"/>
      <c r="U1238" s="33"/>
      <c r="V1238" s="33"/>
      <c r="W1238" s="33"/>
      <c r="X1238" s="33"/>
      <c r="Y1238" s="33"/>
      <c r="Z1238" s="33"/>
      <c r="AA1238" s="33"/>
      <c r="AB1238" s="33"/>
      <c r="AC1238" s="33"/>
      <c r="AD1238" s="33"/>
      <c r="AE1238" s="33"/>
      <c r="AT1238" s="18" t="s">
        <v>207</v>
      </c>
      <c r="AU1238" s="18" t="s">
        <v>90</v>
      </c>
    </row>
    <row r="1239" spans="1:65" s="13" customFormat="1" ht="10.199999999999999">
      <c r="B1239" s="172"/>
      <c r="D1239" s="163" t="s">
        <v>336</v>
      </c>
      <c r="E1239" s="173" t="s">
        <v>1</v>
      </c>
      <c r="F1239" s="174" t="s">
        <v>2484</v>
      </c>
      <c r="H1239" s="173" t="s">
        <v>1</v>
      </c>
      <c r="I1239" s="175"/>
      <c r="L1239" s="172"/>
      <c r="M1239" s="176"/>
      <c r="N1239" s="177"/>
      <c r="O1239" s="177"/>
      <c r="P1239" s="177"/>
      <c r="Q1239" s="177"/>
      <c r="R1239" s="177"/>
      <c r="S1239" s="177"/>
      <c r="T1239" s="178"/>
      <c r="AT1239" s="173" t="s">
        <v>336</v>
      </c>
      <c r="AU1239" s="173" t="s">
        <v>90</v>
      </c>
      <c r="AV1239" s="13" t="s">
        <v>88</v>
      </c>
      <c r="AW1239" s="13" t="s">
        <v>36</v>
      </c>
      <c r="AX1239" s="13" t="s">
        <v>81</v>
      </c>
      <c r="AY1239" s="173" t="s">
        <v>199</v>
      </c>
    </row>
    <row r="1240" spans="1:65" s="14" customFormat="1" ht="10.199999999999999">
      <c r="B1240" s="179"/>
      <c r="D1240" s="163" t="s">
        <v>336</v>
      </c>
      <c r="E1240" s="180" t="s">
        <v>1</v>
      </c>
      <c r="F1240" s="181" t="s">
        <v>2485</v>
      </c>
      <c r="H1240" s="182">
        <v>1609.8420000000001</v>
      </c>
      <c r="I1240" s="183"/>
      <c r="L1240" s="179"/>
      <c r="M1240" s="184"/>
      <c r="N1240" s="185"/>
      <c r="O1240" s="185"/>
      <c r="P1240" s="185"/>
      <c r="Q1240" s="185"/>
      <c r="R1240" s="185"/>
      <c r="S1240" s="185"/>
      <c r="T1240" s="186"/>
      <c r="AT1240" s="180" t="s">
        <v>336</v>
      </c>
      <c r="AU1240" s="180" t="s">
        <v>90</v>
      </c>
      <c r="AV1240" s="14" t="s">
        <v>90</v>
      </c>
      <c r="AW1240" s="14" t="s">
        <v>36</v>
      </c>
      <c r="AX1240" s="14" t="s">
        <v>81</v>
      </c>
      <c r="AY1240" s="180" t="s">
        <v>199</v>
      </c>
    </row>
    <row r="1241" spans="1:65" s="15" customFormat="1" ht="10.199999999999999">
      <c r="B1241" s="187"/>
      <c r="D1241" s="163" t="s">
        <v>336</v>
      </c>
      <c r="E1241" s="188" t="s">
        <v>1</v>
      </c>
      <c r="F1241" s="189" t="s">
        <v>339</v>
      </c>
      <c r="H1241" s="190">
        <v>1609.8420000000001</v>
      </c>
      <c r="I1241" s="191"/>
      <c r="L1241" s="187"/>
      <c r="M1241" s="192"/>
      <c r="N1241" s="193"/>
      <c r="O1241" s="193"/>
      <c r="P1241" s="193"/>
      <c r="Q1241" s="193"/>
      <c r="R1241" s="193"/>
      <c r="S1241" s="193"/>
      <c r="T1241" s="194"/>
      <c r="AT1241" s="188" t="s">
        <v>336</v>
      </c>
      <c r="AU1241" s="188" t="s">
        <v>90</v>
      </c>
      <c r="AV1241" s="15" t="s">
        <v>198</v>
      </c>
      <c r="AW1241" s="15" t="s">
        <v>36</v>
      </c>
      <c r="AX1241" s="15" t="s">
        <v>88</v>
      </c>
      <c r="AY1241" s="188" t="s">
        <v>199</v>
      </c>
    </row>
    <row r="1242" spans="1:65" s="2" customFormat="1" ht="16.5" customHeight="1">
      <c r="A1242" s="33"/>
      <c r="B1242" s="149"/>
      <c r="C1242" s="195" t="s">
        <v>2486</v>
      </c>
      <c r="D1242" s="195" t="s">
        <v>416</v>
      </c>
      <c r="E1242" s="196" t="s">
        <v>2487</v>
      </c>
      <c r="F1242" s="197" t="s">
        <v>2488</v>
      </c>
      <c r="G1242" s="198" t="s">
        <v>383</v>
      </c>
      <c r="H1242" s="199">
        <v>16.998999999999999</v>
      </c>
      <c r="I1242" s="200"/>
      <c r="J1242" s="201">
        <f>ROUND(I1242*H1242,2)</f>
        <v>0</v>
      </c>
      <c r="K1242" s="197" t="s">
        <v>333</v>
      </c>
      <c r="L1242" s="202"/>
      <c r="M1242" s="203" t="s">
        <v>1</v>
      </c>
      <c r="N1242" s="204" t="s">
        <v>46</v>
      </c>
      <c r="O1242" s="59"/>
      <c r="P1242" s="159">
        <f>O1242*H1242</f>
        <v>0</v>
      </c>
      <c r="Q1242" s="159">
        <v>0.55000000000000004</v>
      </c>
      <c r="R1242" s="159">
        <f>Q1242*H1242</f>
        <v>9.3494500000000009</v>
      </c>
      <c r="S1242" s="159">
        <v>0</v>
      </c>
      <c r="T1242" s="160">
        <f>S1242*H1242</f>
        <v>0</v>
      </c>
      <c r="U1242" s="33"/>
      <c r="V1242" s="33"/>
      <c r="W1242" s="33"/>
      <c r="X1242" s="33"/>
      <c r="Y1242" s="33"/>
      <c r="Z1242" s="33"/>
      <c r="AA1242" s="33"/>
      <c r="AB1242" s="33"/>
      <c r="AC1242" s="33"/>
      <c r="AD1242" s="33"/>
      <c r="AE1242" s="33"/>
      <c r="AR1242" s="161" t="s">
        <v>573</v>
      </c>
      <c r="AT1242" s="161" t="s">
        <v>416</v>
      </c>
      <c r="AU1242" s="161" t="s">
        <v>90</v>
      </c>
      <c r="AY1242" s="18" t="s">
        <v>199</v>
      </c>
      <c r="BE1242" s="162">
        <f>IF(N1242="základní",J1242,0)</f>
        <v>0</v>
      </c>
      <c r="BF1242" s="162">
        <f>IF(N1242="snížená",J1242,0)</f>
        <v>0</v>
      </c>
      <c r="BG1242" s="162">
        <f>IF(N1242="zákl. přenesená",J1242,0)</f>
        <v>0</v>
      </c>
      <c r="BH1242" s="162">
        <f>IF(N1242="sníž. přenesená",J1242,0)</f>
        <v>0</v>
      </c>
      <c r="BI1242" s="162">
        <f>IF(N1242="nulová",J1242,0)</f>
        <v>0</v>
      </c>
      <c r="BJ1242" s="18" t="s">
        <v>88</v>
      </c>
      <c r="BK1242" s="162">
        <f>ROUND(I1242*H1242,2)</f>
        <v>0</v>
      </c>
      <c r="BL1242" s="18" t="s">
        <v>276</v>
      </c>
      <c r="BM1242" s="161" t="s">
        <v>2489</v>
      </c>
    </row>
    <row r="1243" spans="1:65" s="2" customFormat="1" ht="10.199999999999999">
      <c r="A1243" s="33"/>
      <c r="B1243" s="34"/>
      <c r="C1243" s="33"/>
      <c r="D1243" s="163" t="s">
        <v>207</v>
      </c>
      <c r="E1243" s="33"/>
      <c r="F1243" s="164" t="s">
        <v>2488</v>
      </c>
      <c r="G1243" s="33"/>
      <c r="H1243" s="33"/>
      <c r="I1243" s="165"/>
      <c r="J1243" s="33"/>
      <c r="K1243" s="33"/>
      <c r="L1243" s="34"/>
      <c r="M1243" s="166"/>
      <c r="N1243" s="167"/>
      <c r="O1243" s="59"/>
      <c r="P1243" s="59"/>
      <c r="Q1243" s="59"/>
      <c r="R1243" s="59"/>
      <c r="S1243" s="59"/>
      <c r="T1243" s="60"/>
      <c r="U1243" s="33"/>
      <c r="V1243" s="33"/>
      <c r="W1243" s="33"/>
      <c r="X1243" s="33"/>
      <c r="Y1243" s="33"/>
      <c r="Z1243" s="33"/>
      <c r="AA1243" s="33"/>
      <c r="AB1243" s="33"/>
      <c r="AC1243" s="33"/>
      <c r="AD1243" s="33"/>
      <c r="AE1243" s="33"/>
      <c r="AT1243" s="18" t="s">
        <v>207</v>
      </c>
      <c r="AU1243" s="18" t="s">
        <v>90</v>
      </c>
    </row>
    <row r="1244" spans="1:65" s="14" customFormat="1" ht="10.199999999999999">
      <c r="B1244" s="179"/>
      <c r="D1244" s="163" t="s">
        <v>336</v>
      </c>
      <c r="E1244" s="180" t="s">
        <v>1</v>
      </c>
      <c r="F1244" s="181" t="s">
        <v>2490</v>
      </c>
      <c r="H1244" s="182">
        <v>15.454000000000001</v>
      </c>
      <c r="I1244" s="183"/>
      <c r="L1244" s="179"/>
      <c r="M1244" s="184"/>
      <c r="N1244" s="185"/>
      <c r="O1244" s="185"/>
      <c r="P1244" s="185"/>
      <c r="Q1244" s="185"/>
      <c r="R1244" s="185"/>
      <c r="S1244" s="185"/>
      <c r="T1244" s="186"/>
      <c r="AT1244" s="180" t="s">
        <v>336</v>
      </c>
      <c r="AU1244" s="180" t="s">
        <v>90</v>
      </c>
      <c r="AV1244" s="14" t="s">
        <v>90</v>
      </c>
      <c r="AW1244" s="14" t="s">
        <v>36</v>
      </c>
      <c r="AX1244" s="14" t="s">
        <v>81</v>
      </c>
      <c r="AY1244" s="180" t="s">
        <v>199</v>
      </c>
    </row>
    <row r="1245" spans="1:65" s="14" customFormat="1" ht="10.199999999999999">
      <c r="B1245" s="179"/>
      <c r="D1245" s="163" t="s">
        <v>336</v>
      </c>
      <c r="E1245" s="180" t="s">
        <v>1</v>
      </c>
      <c r="F1245" s="181" t="s">
        <v>2491</v>
      </c>
      <c r="H1245" s="182">
        <v>1.5449999999999999</v>
      </c>
      <c r="I1245" s="183"/>
      <c r="L1245" s="179"/>
      <c r="M1245" s="184"/>
      <c r="N1245" s="185"/>
      <c r="O1245" s="185"/>
      <c r="P1245" s="185"/>
      <c r="Q1245" s="185"/>
      <c r="R1245" s="185"/>
      <c r="S1245" s="185"/>
      <c r="T1245" s="186"/>
      <c r="AT1245" s="180" t="s">
        <v>336</v>
      </c>
      <c r="AU1245" s="180" t="s">
        <v>90</v>
      </c>
      <c r="AV1245" s="14" t="s">
        <v>90</v>
      </c>
      <c r="AW1245" s="14" t="s">
        <v>36</v>
      </c>
      <c r="AX1245" s="14" t="s">
        <v>81</v>
      </c>
      <c r="AY1245" s="180" t="s">
        <v>199</v>
      </c>
    </row>
    <row r="1246" spans="1:65" s="15" customFormat="1" ht="10.199999999999999">
      <c r="B1246" s="187"/>
      <c r="D1246" s="163" t="s">
        <v>336</v>
      </c>
      <c r="E1246" s="188" t="s">
        <v>1</v>
      </c>
      <c r="F1246" s="189" t="s">
        <v>339</v>
      </c>
      <c r="H1246" s="190">
        <v>16.998999999999999</v>
      </c>
      <c r="I1246" s="191"/>
      <c r="L1246" s="187"/>
      <c r="M1246" s="192"/>
      <c r="N1246" s="193"/>
      <c r="O1246" s="193"/>
      <c r="P1246" s="193"/>
      <c r="Q1246" s="193"/>
      <c r="R1246" s="193"/>
      <c r="S1246" s="193"/>
      <c r="T1246" s="194"/>
      <c r="AT1246" s="188" t="s">
        <v>336</v>
      </c>
      <c r="AU1246" s="188" t="s">
        <v>90</v>
      </c>
      <c r="AV1246" s="15" t="s">
        <v>198</v>
      </c>
      <c r="AW1246" s="15" t="s">
        <v>36</v>
      </c>
      <c r="AX1246" s="15" t="s">
        <v>88</v>
      </c>
      <c r="AY1246" s="188" t="s">
        <v>199</v>
      </c>
    </row>
    <row r="1247" spans="1:65" s="2" customFormat="1" ht="24.15" customHeight="1">
      <c r="A1247" s="33"/>
      <c r="B1247" s="149"/>
      <c r="C1247" s="150" t="s">
        <v>2492</v>
      </c>
      <c r="D1247" s="150" t="s">
        <v>202</v>
      </c>
      <c r="E1247" s="151" t="s">
        <v>2493</v>
      </c>
      <c r="F1247" s="152" t="s">
        <v>2494</v>
      </c>
      <c r="G1247" s="153" t="s">
        <v>376</v>
      </c>
      <c r="H1247" s="154">
        <v>1312</v>
      </c>
      <c r="I1247" s="155"/>
      <c r="J1247" s="156">
        <f>ROUND(I1247*H1247,2)</f>
        <v>0</v>
      </c>
      <c r="K1247" s="152" t="s">
        <v>333</v>
      </c>
      <c r="L1247" s="34"/>
      <c r="M1247" s="157" t="s">
        <v>1</v>
      </c>
      <c r="N1247" s="158" t="s">
        <v>46</v>
      </c>
      <c r="O1247" s="59"/>
      <c r="P1247" s="159">
        <f>O1247*H1247</f>
        <v>0</v>
      </c>
      <c r="Q1247" s="159">
        <v>1.363E-2</v>
      </c>
      <c r="R1247" s="159">
        <f>Q1247*H1247</f>
        <v>17.882559999999998</v>
      </c>
      <c r="S1247" s="159">
        <v>0</v>
      </c>
      <c r="T1247" s="160">
        <f>S1247*H1247</f>
        <v>0</v>
      </c>
      <c r="U1247" s="33"/>
      <c r="V1247" s="33"/>
      <c r="W1247" s="33"/>
      <c r="X1247" s="33"/>
      <c r="Y1247" s="33"/>
      <c r="Z1247" s="33"/>
      <c r="AA1247" s="33"/>
      <c r="AB1247" s="33"/>
      <c r="AC1247" s="33"/>
      <c r="AD1247" s="33"/>
      <c r="AE1247" s="33"/>
      <c r="AR1247" s="161" t="s">
        <v>276</v>
      </c>
      <c r="AT1247" s="161" t="s">
        <v>202</v>
      </c>
      <c r="AU1247" s="161" t="s">
        <v>90</v>
      </c>
      <c r="AY1247" s="18" t="s">
        <v>199</v>
      </c>
      <c r="BE1247" s="162">
        <f>IF(N1247="základní",J1247,0)</f>
        <v>0</v>
      </c>
      <c r="BF1247" s="162">
        <f>IF(N1247="snížená",J1247,0)</f>
        <v>0</v>
      </c>
      <c r="BG1247" s="162">
        <f>IF(N1247="zákl. přenesená",J1247,0)</f>
        <v>0</v>
      </c>
      <c r="BH1247" s="162">
        <f>IF(N1247="sníž. přenesená",J1247,0)</f>
        <v>0</v>
      </c>
      <c r="BI1247" s="162">
        <f>IF(N1247="nulová",J1247,0)</f>
        <v>0</v>
      </c>
      <c r="BJ1247" s="18" t="s">
        <v>88</v>
      </c>
      <c r="BK1247" s="162">
        <f>ROUND(I1247*H1247,2)</f>
        <v>0</v>
      </c>
      <c r="BL1247" s="18" t="s">
        <v>276</v>
      </c>
      <c r="BM1247" s="161" t="s">
        <v>2495</v>
      </c>
    </row>
    <row r="1248" spans="1:65" s="2" customFormat="1" ht="19.2">
      <c r="A1248" s="33"/>
      <c r="B1248" s="34"/>
      <c r="C1248" s="33"/>
      <c r="D1248" s="163" t="s">
        <v>207</v>
      </c>
      <c r="E1248" s="33"/>
      <c r="F1248" s="164" t="s">
        <v>2496</v>
      </c>
      <c r="G1248" s="33"/>
      <c r="H1248" s="33"/>
      <c r="I1248" s="165"/>
      <c r="J1248" s="33"/>
      <c r="K1248" s="33"/>
      <c r="L1248" s="34"/>
      <c r="M1248" s="166"/>
      <c r="N1248" s="167"/>
      <c r="O1248" s="59"/>
      <c r="P1248" s="59"/>
      <c r="Q1248" s="59"/>
      <c r="R1248" s="59"/>
      <c r="S1248" s="59"/>
      <c r="T1248" s="60"/>
      <c r="U1248" s="33"/>
      <c r="V1248" s="33"/>
      <c r="W1248" s="33"/>
      <c r="X1248" s="33"/>
      <c r="Y1248" s="33"/>
      <c r="Z1248" s="33"/>
      <c r="AA1248" s="33"/>
      <c r="AB1248" s="33"/>
      <c r="AC1248" s="33"/>
      <c r="AD1248" s="33"/>
      <c r="AE1248" s="33"/>
      <c r="AT1248" s="18" t="s">
        <v>207</v>
      </c>
      <c r="AU1248" s="18" t="s">
        <v>90</v>
      </c>
    </row>
    <row r="1249" spans="1:65" s="13" customFormat="1" ht="10.199999999999999">
      <c r="B1249" s="172"/>
      <c r="D1249" s="163" t="s">
        <v>336</v>
      </c>
      <c r="E1249" s="173" t="s">
        <v>1</v>
      </c>
      <c r="F1249" s="174" t="s">
        <v>2497</v>
      </c>
      <c r="H1249" s="173" t="s">
        <v>1</v>
      </c>
      <c r="I1249" s="175"/>
      <c r="L1249" s="172"/>
      <c r="M1249" s="176"/>
      <c r="N1249" s="177"/>
      <c r="O1249" s="177"/>
      <c r="P1249" s="177"/>
      <c r="Q1249" s="177"/>
      <c r="R1249" s="177"/>
      <c r="S1249" s="177"/>
      <c r="T1249" s="178"/>
      <c r="AT1249" s="173" t="s">
        <v>336</v>
      </c>
      <c r="AU1249" s="173" t="s">
        <v>90</v>
      </c>
      <c r="AV1249" s="13" t="s">
        <v>88</v>
      </c>
      <c r="AW1249" s="13" t="s">
        <v>36</v>
      </c>
      <c r="AX1249" s="13" t="s">
        <v>81</v>
      </c>
      <c r="AY1249" s="173" t="s">
        <v>199</v>
      </c>
    </row>
    <row r="1250" spans="1:65" s="14" customFormat="1" ht="10.199999999999999">
      <c r="B1250" s="179"/>
      <c r="D1250" s="163" t="s">
        <v>336</v>
      </c>
      <c r="E1250" s="180" t="s">
        <v>1</v>
      </c>
      <c r="F1250" s="181" t="s">
        <v>2498</v>
      </c>
      <c r="H1250" s="182">
        <v>1312</v>
      </c>
      <c r="I1250" s="183"/>
      <c r="L1250" s="179"/>
      <c r="M1250" s="184"/>
      <c r="N1250" s="185"/>
      <c r="O1250" s="185"/>
      <c r="P1250" s="185"/>
      <c r="Q1250" s="185"/>
      <c r="R1250" s="185"/>
      <c r="S1250" s="185"/>
      <c r="T1250" s="186"/>
      <c r="AT1250" s="180" t="s">
        <v>336</v>
      </c>
      <c r="AU1250" s="180" t="s">
        <v>90</v>
      </c>
      <c r="AV1250" s="14" t="s">
        <v>90</v>
      </c>
      <c r="AW1250" s="14" t="s">
        <v>36</v>
      </c>
      <c r="AX1250" s="14" t="s">
        <v>81</v>
      </c>
      <c r="AY1250" s="180" t="s">
        <v>199</v>
      </c>
    </row>
    <row r="1251" spans="1:65" s="15" customFormat="1" ht="10.199999999999999">
      <c r="B1251" s="187"/>
      <c r="D1251" s="163" t="s">
        <v>336</v>
      </c>
      <c r="E1251" s="188" t="s">
        <v>1</v>
      </c>
      <c r="F1251" s="189" t="s">
        <v>339</v>
      </c>
      <c r="H1251" s="190">
        <v>1312</v>
      </c>
      <c r="I1251" s="191"/>
      <c r="L1251" s="187"/>
      <c r="M1251" s="192"/>
      <c r="N1251" s="193"/>
      <c r="O1251" s="193"/>
      <c r="P1251" s="193"/>
      <c r="Q1251" s="193"/>
      <c r="R1251" s="193"/>
      <c r="S1251" s="193"/>
      <c r="T1251" s="194"/>
      <c r="AT1251" s="188" t="s">
        <v>336</v>
      </c>
      <c r="AU1251" s="188" t="s">
        <v>90</v>
      </c>
      <c r="AV1251" s="15" t="s">
        <v>198</v>
      </c>
      <c r="AW1251" s="15" t="s">
        <v>36</v>
      </c>
      <c r="AX1251" s="15" t="s">
        <v>88</v>
      </c>
      <c r="AY1251" s="188" t="s">
        <v>199</v>
      </c>
    </row>
    <row r="1252" spans="1:65" s="2" customFormat="1" ht="24.15" customHeight="1">
      <c r="A1252" s="33"/>
      <c r="B1252" s="149"/>
      <c r="C1252" s="150" t="s">
        <v>2499</v>
      </c>
      <c r="D1252" s="150" t="s">
        <v>202</v>
      </c>
      <c r="E1252" s="151" t="s">
        <v>2500</v>
      </c>
      <c r="F1252" s="152" t="s">
        <v>2501</v>
      </c>
      <c r="G1252" s="153" t="s">
        <v>332</v>
      </c>
      <c r="H1252" s="154">
        <v>2634.2860000000001</v>
      </c>
      <c r="I1252" s="155"/>
      <c r="J1252" s="156">
        <f>ROUND(I1252*H1252,2)</f>
        <v>0</v>
      </c>
      <c r="K1252" s="152" t="s">
        <v>333</v>
      </c>
      <c r="L1252" s="34"/>
      <c r="M1252" s="157" t="s">
        <v>1</v>
      </c>
      <c r="N1252" s="158" t="s">
        <v>46</v>
      </c>
      <c r="O1252" s="59"/>
      <c r="P1252" s="159">
        <f>O1252*H1252</f>
        <v>0</v>
      </c>
      <c r="Q1252" s="159">
        <v>0</v>
      </c>
      <c r="R1252" s="159">
        <f>Q1252*H1252</f>
        <v>0</v>
      </c>
      <c r="S1252" s="159">
        <v>0</v>
      </c>
      <c r="T1252" s="160">
        <f>S1252*H1252</f>
        <v>0</v>
      </c>
      <c r="U1252" s="33"/>
      <c r="V1252" s="33"/>
      <c r="W1252" s="33"/>
      <c r="X1252" s="33"/>
      <c r="Y1252" s="33"/>
      <c r="Z1252" s="33"/>
      <c r="AA1252" s="33"/>
      <c r="AB1252" s="33"/>
      <c r="AC1252" s="33"/>
      <c r="AD1252" s="33"/>
      <c r="AE1252" s="33"/>
      <c r="AR1252" s="161" t="s">
        <v>276</v>
      </c>
      <c r="AT1252" s="161" t="s">
        <v>202</v>
      </c>
      <c r="AU1252" s="161" t="s">
        <v>90</v>
      </c>
      <c r="AY1252" s="18" t="s">
        <v>199</v>
      </c>
      <c r="BE1252" s="162">
        <f>IF(N1252="základní",J1252,0)</f>
        <v>0</v>
      </c>
      <c r="BF1252" s="162">
        <f>IF(N1252="snížená",J1252,0)</f>
        <v>0</v>
      </c>
      <c r="BG1252" s="162">
        <f>IF(N1252="zákl. přenesená",J1252,0)</f>
        <v>0</v>
      </c>
      <c r="BH1252" s="162">
        <f>IF(N1252="sníž. přenesená",J1252,0)</f>
        <v>0</v>
      </c>
      <c r="BI1252" s="162">
        <f>IF(N1252="nulová",J1252,0)</f>
        <v>0</v>
      </c>
      <c r="BJ1252" s="18" t="s">
        <v>88</v>
      </c>
      <c r="BK1252" s="162">
        <f>ROUND(I1252*H1252,2)</f>
        <v>0</v>
      </c>
      <c r="BL1252" s="18" t="s">
        <v>276</v>
      </c>
      <c r="BM1252" s="161" t="s">
        <v>2502</v>
      </c>
    </row>
    <row r="1253" spans="1:65" s="2" customFormat="1" ht="28.8">
      <c r="A1253" s="33"/>
      <c r="B1253" s="34"/>
      <c r="C1253" s="33"/>
      <c r="D1253" s="163" t="s">
        <v>207</v>
      </c>
      <c r="E1253" s="33"/>
      <c r="F1253" s="164" t="s">
        <v>2503</v>
      </c>
      <c r="G1253" s="33"/>
      <c r="H1253" s="33"/>
      <c r="I1253" s="165"/>
      <c r="J1253" s="33"/>
      <c r="K1253" s="33"/>
      <c r="L1253" s="34"/>
      <c r="M1253" s="166"/>
      <c r="N1253" s="167"/>
      <c r="O1253" s="59"/>
      <c r="P1253" s="59"/>
      <c r="Q1253" s="59"/>
      <c r="R1253" s="59"/>
      <c r="S1253" s="59"/>
      <c r="T1253" s="60"/>
      <c r="U1253" s="33"/>
      <c r="V1253" s="33"/>
      <c r="W1253" s="33"/>
      <c r="X1253" s="33"/>
      <c r="Y1253" s="33"/>
      <c r="Z1253" s="33"/>
      <c r="AA1253" s="33"/>
      <c r="AB1253" s="33"/>
      <c r="AC1253" s="33"/>
      <c r="AD1253" s="33"/>
      <c r="AE1253" s="33"/>
      <c r="AT1253" s="18" t="s">
        <v>207</v>
      </c>
      <c r="AU1253" s="18" t="s">
        <v>90</v>
      </c>
    </row>
    <row r="1254" spans="1:65" s="13" customFormat="1" ht="10.199999999999999">
      <c r="B1254" s="172"/>
      <c r="D1254" s="163" t="s">
        <v>336</v>
      </c>
      <c r="E1254" s="173" t="s">
        <v>1</v>
      </c>
      <c r="F1254" s="174" t="s">
        <v>2504</v>
      </c>
      <c r="H1254" s="173" t="s">
        <v>1</v>
      </c>
      <c r="I1254" s="175"/>
      <c r="L1254" s="172"/>
      <c r="M1254" s="176"/>
      <c r="N1254" s="177"/>
      <c r="O1254" s="177"/>
      <c r="P1254" s="177"/>
      <c r="Q1254" s="177"/>
      <c r="R1254" s="177"/>
      <c r="S1254" s="177"/>
      <c r="T1254" s="178"/>
      <c r="AT1254" s="173" t="s">
        <v>336</v>
      </c>
      <c r="AU1254" s="173" t="s">
        <v>90</v>
      </c>
      <c r="AV1254" s="13" t="s">
        <v>88</v>
      </c>
      <c r="AW1254" s="13" t="s">
        <v>36</v>
      </c>
      <c r="AX1254" s="13" t="s">
        <v>81</v>
      </c>
      <c r="AY1254" s="173" t="s">
        <v>199</v>
      </c>
    </row>
    <row r="1255" spans="1:65" s="14" customFormat="1" ht="10.199999999999999">
      <c r="B1255" s="179"/>
      <c r="D1255" s="163" t="s">
        <v>336</v>
      </c>
      <c r="E1255" s="180" t="s">
        <v>1</v>
      </c>
      <c r="F1255" s="181" t="s">
        <v>2376</v>
      </c>
      <c r="H1255" s="182">
        <v>1735.08</v>
      </c>
      <c r="I1255" s="183"/>
      <c r="L1255" s="179"/>
      <c r="M1255" s="184"/>
      <c r="N1255" s="185"/>
      <c r="O1255" s="185"/>
      <c r="P1255" s="185"/>
      <c r="Q1255" s="185"/>
      <c r="R1255" s="185"/>
      <c r="S1255" s="185"/>
      <c r="T1255" s="186"/>
      <c r="AT1255" s="180" t="s">
        <v>336</v>
      </c>
      <c r="AU1255" s="180" t="s">
        <v>90</v>
      </c>
      <c r="AV1255" s="14" t="s">
        <v>90</v>
      </c>
      <c r="AW1255" s="14" t="s">
        <v>36</v>
      </c>
      <c r="AX1255" s="14" t="s">
        <v>81</v>
      </c>
      <c r="AY1255" s="180" t="s">
        <v>199</v>
      </c>
    </row>
    <row r="1256" spans="1:65" s="14" customFormat="1" ht="10.199999999999999">
      <c r="B1256" s="179"/>
      <c r="D1256" s="163" t="s">
        <v>336</v>
      </c>
      <c r="E1256" s="180" t="s">
        <v>1</v>
      </c>
      <c r="F1256" s="181" t="s">
        <v>2382</v>
      </c>
      <c r="H1256" s="182">
        <v>899.20600000000002</v>
      </c>
      <c r="I1256" s="183"/>
      <c r="L1256" s="179"/>
      <c r="M1256" s="184"/>
      <c r="N1256" s="185"/>
      <c r="O1256" s="185"/>
      <c r="P1256" s="185"/>
      <c r="Q1256" s="185"/>
      <c r="R1256" s="185"/>
      <c r="S1256" s="185"/>
      <c r="T1256" s="186"/>
      <c r="AT1256" s="180" t="s">
        <v>336</v>
      </c>
      <c r="AU1256" s="180" t="s">
        <v>90</v>
      </c>
      <c r="AV1256" s="14" t="s">
        <v>90</v>
      </c>
      <c r="AW1256" s="14" t="s">
        <v>36</v>
      </c>
      <c r="AX1256" s="14" t="s">
        <v>81</v>
      </c>
      <c r="AY1256" s="180" t="s">
        <v>199</v>
      </c>
    </row>
    <row r="1257" spans="1:65" s="15" customFormat="1" ht="10.199999999999999">
      <c r="B1257" s="187"/>
      <c r="D1257" s="163" t="s">
        <v>336</v>
      </c>
      <c r="E1257" s="188" t="s">
        <v>1</v>
      </c>
      <c r="F1257" s="189" t="s">
        <v>339</v>
      </c>
      <c r="H1257" s="190">
        <v>2634.2860000000001</v>
      </c>
      <c r="I1257" s="191"/>
      <c r="L1257" s="187"/>
      <c r="M1257" s="192"/>
      <c r="N1257" s="193"/>
      <c r="O1257" s="193"/>
      <c r="P1257" s="193"/>
      <c r="Q1257" s="193"/>
      <c r="R1257" s="193"/>
      <c r="S1257" s="193"/>
      <c r="T1257" s="194"/>
      <c r="AT1257" s="188" t="s">
        <v>336</v>
      </c>
      <c r="AU1257" s="188" t="s">
        <v>90</v>
      </c>
      <c r="AV1257" s="15" t="s">
        <v>198</v>
      </c>
      <c r="AW1257" s="15" t="s">
        <v>36</v>
      </c>
      <c r="AX1257" s="15" t="s">
        <v>88</v>
      </c>
      <c r="AY1257" s="188" t="s">
        <v>199</v>
      </c>
    </row>
    <row r="1258" spans="1:65" s="2" customFormat="1" ht="16.5" customHeight="1">
      <c r="A1258" s="33"/>
      <c r="B1258" s="149"/>
      <c r="C1258" s="195" t="s">
        <v>2505</v>
      </c>
      <c r="D1258" s="195" t="s">
        <v>416</v>
      </c>
      <c r="E1258" s="196" t="s">
        <v>2506</v>
      </c>
      <c r="F1258" s="197" t="s">
        <v>2507</v>
      </c>
      <c r="G1258" s="198" t="s">
        <v>383</v>
      </c>
      <c r="H1258" s="199">
        <v>69.545000000000002</v>
      </c>
      <c r="I1258" s="200"/>
      <c r="J1258" s="201">
        <f>ROUND(I1258*H1258,2)</f>
        <v>0</v>
      </c>
      <c r="K1258" s="197" t="s">
        <v>333</v>
      </c>
      <c r="L1258" s="202"/>
      <c r="M1258" s="203" t="s">
        <v>1</v>
      </c>
      <c r="N1258" s="204" t="s">
        <v>46</v>
      </c>
      <c r="O1258" s="59"/>
      <c r="P1258" s="159">
        <f>O1258*H1258</f>
        <v>0</v>
      </c>
      <c r="Q1258" s="159">
        <v>0.55000000000000004</v>
      </c>
      <c r="R1258" s="159">
        <f>Q1258*H1258</f>
        <v>38.249750000000006</v>
      </c>
      <c r="S1258" s="159">
        <v>0</v>
      </c>
      <c r="T1258" s="160">
        <f>S1258*H1258</f>
        <v>0</v>
      </c>
      <c r="U1258" s="33"/>
      <c r="V1258" s="33"/>
      <c r="W1258" s="33"/>
      <c r="X1258" s="33"/>
      <c r="Y1258" s="33"/>
      <c r="Z1258" s="33"/>
      <c r="AA1258" s="33"/>
      <c r="AB1258" s="33"/>
      <c r="AC1258" s="33"/>
      <c r="AD1258" s="33"/>
      <c r="AE1258" s="33"/>
      <c r="AR1258" s="161" t="s">
        <v>573</v>
      </c>
      <c r="AT1258" s="161" t="s">
        <v>416</v>
      </c>
      <c r="AU1258" s="161" t="s">
        <v>90</v>
      </c>
      <c r="AY1258" s="18" t="s">
        <v>199</v>
      </c>
      <c r="BE1258" s="162">
        <f>IF(N1258="základní",J1258,0)</f>
        <v>0</v>
      </c>
      <c r="BF1258" s="162">
        <f>IF(N1258="snížená",J1258,0)</f>
        <v>0</v>
      </c>
      <c r="BG1258" s="162">
        <f>IF(N1258="zákl. přenesená",J1258,0)</f>
        <v>0</v>
      </c>
      <c r="BH1258" s="162">
        <f>IF(N1258="sníž. přenesená",J1258,0)</f>
        <v>0</v>
      </c>
      <c r="BI1258" s="162">
        <f>IF(N1258="nulová",J1258,0)</f>
        <v>0</v>
      </c>
      <c r="BJ1258" s="18" t="s">
        <v>88</v>
      </c>
      <c r="BK1258" s="162">
        <f>ROUND(I1258*H1258,2)</f>
        <v>0</v>
      </c>
      <c r="BL1258" s="18" t="s">
        <v>276</v>
      </c>
      <c r="BM1258" s="161" t="s">
        <v>2508</v>
      </c>
    </row>
    <row r="1259" spans="1:65" s="2" customFormat="1" ht="10.199999999999999">
      <c r="A1259" s="33"/>
      <c r="B1259" s="34"/>
      <c r="C1259" s="33"/>
      <c r="D1259" s="163" t="s">
        <v>207</v>
      </c>
      <c r="E1259" s="33"/>
      <c r="F1259" s="164" t="s">
        <v>2507</v>
      </c>
      <c r="G1259" s="33"/>
      <c r="H1259" s="33"/>
      <c r="I1259" s="165"/>
      <c r="J1259" s="33"/>
      <c r="K1259" s="33"/>
      <c r="L1259" s="34"/>
      <c r="M1259" s="166"/>
      <c r="N1259" s="167"/>
      <c r="O1259" s="59"/>
      <c r="P1259" s="59"/>
      <c r="Q1259" s="59"/>
      <c r="R1259" s="59"/>
      <c r="S1259" s="59"/>
      <c r="T1259" s="60"/>
      <c r="U1259" s="33"/>
      <c r="V1259" s="33"/>
      <c r="W1259" s="33"/>
      <c r="X1259" s="33"/>
      <c r="Y1259" s="33"/>
      <c r="Z1259" s="33"/>
      <c r="AA1259" s="33"/>
      <c r="AB1259" s="33"/>
      <c r="AC1259" s="33"/>
      <c r="AD1259" s="33"/>
      <c r="AE1259" s="33"/>
      <c r="AT1259" s="18" t="s">
        <v>207</v>
      </c>
      <c r="AU1259" s="18" t="s">
        <v>90</v>
      </c>
    </row>
    <row r="1260" spans="1:65" s="14" customFormat="1" ht="10.199999999999999">
      <c r="B1260" s="179"/>
      <c r="D1260" s="163" t="s">
        <v>336</v>
      </c>
      <c r="E1260" s="180" t="s">
        <v>1</v>
      </c>
      <c r="F1260" s="181" t="s">
        <v>2509</v>
      </c>
      <c r="H1260" s="182">
        <v>63.222999999999999</v>
      </c>
      <c r="I1260" s="183"/>
      <c r="L1260" s="179"/>
      <c r="M1260" s="184"/>
      <c r="N1260" s="185"/>
      <c r="O1260" s="185"/>
      <c r="P1260" s="185"/>
      <c r="Q1260" s="185"/>
      <c r="R1260" s="185"/>
      <c r="S1260" s="185"/>
      <c r="T1260" s="186"/>
      <c r="AT1260" s="180" t="s">
        <v>336</v>
      </c>
      <c r="AU1260" s="180" t="s">
        <v>90</v>
      </c>
      <c r="AV1260" s="14" t="s">
        <v>90</v>
      </c>
      <c r="AW1260" s="14" t="s">
        <v>36</v>
      </c>
      <c r="AX1260" s="14" t="s">
        <v>81</v>
      </c>
      <c r="AY1260" s="180" t="s">
        <v>199</v>
      </c>
    </row>
    <row r="1261" spans="1:65" s="14" customFormat="1" ht="10.199999999999999">
      <c r="B1261" s="179"/>
      <c r="D1261" s="163" t="s">
        <v>336</v>
      </c>
      <c r="E1261" s="180" t="s">
        <v>1</v>
      </c>
      <c r="F1261" s="181" t="s">
        <v>2510</v>
      </c>
      <c r="H1261" s="182">
        <v>6.3220000000000001</v>
      </c>
      <c r="I1261" s="183"/>
      <c r="L1261" s="179"/>
      <c r="M1261" s="184"/>
      <c r="N1261" s="185"/>
      <c r="O1261" s="185"/>
      <c r="P1261" s="185"/>
      <c r="Q1261" s="185"/>
      <c r="R1261" s="185"/>
      <c r="S1261" s="185"/>
      <c r="T1261" s="186"/>
      <c r="AT1261" s="180" t="s">
        <v>336</v>
      </c>
      <c r="AU1261" s="180" t="s">
        <v>90</v>
      </c>
      <c r="AV1261" s="14" t="s">
        <v>90</v>
      </c>
      <c r="AW1261" s="14" t="s">
        <v>36</v>
      </c>
      <c r="AX1261" s="14" t="s">
        <v>81</v>
      </c>
      <c r="AY1261" s="180" t="s">
        <v>199</v>
      </c>
    </row>
    <row r="1262" spans="1:65" s="15" customFormat="1" ht="10.199999999999999">
      <c r="B1262" s="187"/>
      <c r="D1262" s="163" t="s">
        <v>336</v>
      </c>
      <c r="E1262" s="188" t="s">
        <v>1</v>
      </c>
      <c r="F1262" s="189" t="s">
        <v>339</v>
      </c>
      <c r="H1262" s="190">
        <v>69.545000000000002</v>
      </c>
      <c r="I1262" s="191"/>
      <c r="L1262" s="187"/>
      <c r="M1262" s="192"/>
      <c r="N1262" s="193"/>
      <c r="O1262" s="193"/>
      <c r="P1262" s="193"/>
      <c r="Q1262" s="193"/>
      <c r="R1262" s="193"/>
      <c r="S1262" s="193"/>
      <c r="T1262" s="194"/>
      <c r="AT1262" s="188" t="s">
        <v>336</v>
      </c>
      <c r="AU1262" s="188" t="s">
        <v>90</v>
      </c>
      <c r="AV1262" s="15" t="s">
        <v>198</v>
      </c>
      <c r="AW1262" s="15" t="s">
        <v>36</v>
      </c>
      <c r="AX1262" s="15" t="s">
        <v>88</v>
      </c>
      <c r="AY1262" s="188" t="s">
        <v>199</v>
      </c>
    </row>
    <row r="1263" spans="1:65" s="2" customFormat="1" ht="21.75" customHeight="1">
      <c r="A1263" s="33"/>
      <c r="B1263" s="149"/>
      <c r="C1263" s="150" t="s">
        <v>2511</v>
      </c>
      <c r="D1263" s="150" t="s">
        <v>202</v>
      </c>
      <c r="E1263" s="151" t="s">
        <v>2512</v>
      </c>
      <c r="F1263" s="152" t="s">
        <v>2513</v>
      </c>
      <c r="G1263" s="153" t="s">
        <v>332</v>
      </c>
      <c r="H1263" s="154">
        <v>236.57</v>
      </c>
      <c r="I1263" s="155"/>
      <c r="J1263" s="156">
        <f>ROUND(I1263*H1263,2)</f>
        <v>0</v>
      </c>
      <c r="K1263" s="152" t="s">
        <v>1</v>
      </c>
      <c r="L1263" s="34"/>
      <c r="M1263" s="157" t="s">
        <v>1</v>
      </c>
      <c r="N1263" s="158" t="s">
        <v>46</v>
      </c>
      <c r="O1263" s="59"/>
      <c r="P1263" s="159">
        <f>O1263*H1263</f>
        <v>0</v>
      </c>
      <c r="Q1263" s="159">
        <v>0</v>
      </c>
      <c r="R1263" s="159">
        <f>Q1263*H1263</f>
        <v>0</v>
      </c>
      <c r="S1263" s="159">
        <v>0</v>
      </c>
      <c r="T1263" s="160">
        <f>S1263*H1263</f>
        <v>0</v>
      </c>
      <c r="U1263" s="33"/>
      <c r="V1263" s="33"/>
      <c r="W1263" s="33"/>
      <c r="X1263" s="33"/>
      <c r="Y1263" s="33"/>
      <c r="Z1263" s="33"/>
      <c r="AA1263" s="33"/>
      <c r="AB1263" s="33"/>
      <c r="AC1263" s="33"/>
      <c r="AD1263" s="33"/>
      <c r="AE1263" s="33"/>
      <c r="AR1263" s="161" t="s">
        <v>276</v>
      </c>
      <c r="AT1263" s="161" t="s">
        <v>202</v>
      </c>
      <c r="AU1263" s="161" t="s">
        <v>90</v>
      </c>
      <c r="AY1263" s="18" t="s">
        <v>199</v>
      </c>
      <c r="BE1263" s="162">
        <f>IF(N1263="základní",J1263,0)</f>
        <v>0</v>
      </c>
      <c r="BF1263" s="162">
        <f>IF(N1263="snížená",J1263,0)</f>
        <v>0</v>
      </c>
      <c r="BG1263" s="162">
        <f>IF(N1263="zákl. přenesená",J1263,0)</f>
        <v>0</v>
      </c>
      <c r="BH1263" s="162">
        <f>IF(N1263="sníž. přenesená",J1263,0)</f>
        <v>0</v>
      </c>
      <c r="BI1263" s="162">
        <f>IF(N1263="nulová",J1263,0)</f>
        <v>0</v>
      </c>
      <c r="BJ1263" s="18" t="s">
        <v>88</v>
      </c>
      <c r="BK1263" s="162">
        <f>ROUND(I1263*H1263,2)</f>
        <v>0</v>
      </c>
      <c r="BL1263" s="18" t="s">
        <v>276</v>
      </c>
      <c r="BM1263" s="161" t="s">
        <v>2514</v>
      </c>
    </row>
    <row r="1264" spans="1:65" s="2" customFormat="1" ht="10.199999999999999">
      <c r="A1264" s="33"/>
      <c r="B1264" s="34"/>
      <c r="C1264" s="33"/>
      <c r="D1264" s="163" t="s">
        <v>207</v>
      </c>
      <c r="E1264" s="33"/>
      <c r="F1264" s="164" t="s">
        <v>2513</v>
      </c>
      <c r="G1264" s="33"/>
      <c r="H1264" s="33"/>
      <c r="I1264" s="165"/>
      <c r="J1264" s="33"/>
      <c r="K1264" s="33"/>
      <c r="L1264" s="34"/>
      <c r="M1264" s="166"/>
      <c r="N1264" s="167"/>
      <c r="O1264" s="59"/>
      <c r="P1264" s="59"/>
      <c r="Q1264" s="59"/>
      <c r="R1264" s="59"/>
      <c r="S1264" s="59"/>
      <c r="T1264" s="60"/>
      <c r="U1264" s="33"/>
      <c r="V1264" s="33"/>
      <c r="W1264" s="33"/>
      <c r="X1264" s="33"/>
      <c r="Y1264" s="33"/>
      <c r="Z1264" s="33"/>
      <c r="AA1264" s="33"/>
      <c r="AB1264" s="33"/>
      <c r="AC1264" s="33"/>
      <c r="AD1264" s="33"/>
      <c r="AE1264" s="33"/>
      <c r="AT1264" s="18" t="s">
        <v>207</v>
      </c>
      <c r="AU1264" s="18" t="s">
        <v>90</v>
      </c>
    </row>
    <row r="1265" spans="1:65" s="2" customFormat="1" ht="24.15" customHeight="1">
      <c r="A1265" s="33"/>
      <c r="B1265" s="149"/>
      <c r="C1265" s="150" t="s">
        <v>2515</v>
      </c>
      <c r="D1265" s="150" t="s">
        <v>202</v>
      </c>
      <c r="E1265" s="151" t="s">
        <v>2516</v>
      </c>
      <c r="F1265" s="152" t="s">
        <v>2517</v>
      </c>
      <c r="G1265" s="153" t="s">
        <v>332</v>
      </c>
      <c r="H1265" s="154">
        <v>236.57</v>
      </c>
      <c r="I1265" s="155"/>
      <c r="J1265" s="156">
        <f>ROUND(I1265*H1265,2)</f>
        <v>0</v>
      </c>
      <c r="K1265" s="152" t="s">
        <v>333</v>
      </c>
      <c r="L1265" s="34"/>
      <c r="M1265" s="157" t="s">
        <v>1</v>
      </c>
      <c r="N1265" s="158" t="s">
        <v>46</v>
      </c>
      <c r="O1265" s="59"/>
      <c r="P1265" s="159">
        <f>O1265*H1265</f>
        <v>0</v>
      </c>
      <c r="Q1265" s="159">
        <v>0</v>
      </c>
      <c r="R1265" s="159">
        <f>Q1265*H1265</f>
        <v>0</v>
      </c>
      <c r="S1265" s="159">
        <v>0</v>
      </c>
      <c r="T1265" s="160">
        <f>S1265*H1265</f>
        <v>0</v>
      </c>
      <c r="U1265" s="33"/>
      <c r="V1265" s="33"/>
      <c r="W1265" s="33"/>
      <c r="X1265" s="33"/>
      <c r="Y1265" s="33"/>
      <c r="Z1265" s="33"/>
      <c r="AA1265" s="33"/>
      <c r="AB1265" s="33"/>
      <c r="AC1265" s="33"/>
      <c r="AD1265" s="33"/>
      <c r="AE1265" s="33"/>
      <c r="AR1265" s="161" t="s">
        <v>276</v>
      </c>
      <c r="AT1265" s="161" t="s">
        <v>202</v>
      </c>
      <c r="AU1265" s="161" t="s">
        <v>90</v>
      </c>
      <c r="AY1265" s="18" t="s">
        <v>199</v>
      </c>
      <c r="BE1265" s="162">
        <f>IF(N1265="základní",J1265,0)</f>
        <v>0</v>
      </c>
      <c r="BF1265" s="162">
        <f>IF(N1265="snížená",J1265,0)</f>
        <v>0</v>
      </c>
      <c r="BG1265" s="162">
        <f>IF(N1265="zákl. přenesená",J1265,0)</f>
        <v>0</v>
      </c>
      <c r="BH1265" s="162">
        <f>IF(N1265="sníž. přenesená",J1265,0)</f>
        <v>0</v>
      </c>
      <c r="BI1265" s="162">
        <f>IF(N1265="nulová",J1265,0)</f>
        <v>0</v>
      </c>
      <c r="BJ1265" s="18" t="s">
        <v>88</v>
      </c>
      <c r="BK1265" s="162">
        <f>ROUND(I1265*H1265,2)</f>
        <v>0</v>
      </c>
      <c r="BL1265" s="18" t="s">
        <v>276</v>
      </c>
      <c r="BM1265" s="161" t="s">
        <v>2518</v>
      </c>
    </row>
    <row r="1266" spans="1:65" s="2" customFormat="1" ht="38.4">
      <c r="A1266" s="33"/>
      <c r="B1266" s="34"/>
      <c r="C1266" s="33"/>
      <c r="D1266" s="163" t="s">
        <v>207</v>
      </c>
      <c r="E1266" s="33"/>
      <c r="F1266" s="164" t="s">
        <v>2519</v>
      </c>
      <c r="G1266" s="33"/>
      <c r="H1266" s="33"/>
      <c r="I1266" s="165"/>
      <c r="J1266" s="33"/>
      <c r="K1266" s="33"/>
      <c r="L1266" s="34"/>
      <c r="M1266" s="166"/>
      <c r="N1266" s="167"/>
      <c r="O1266" s="59"/>
      <c r="P1266" s="59"/>
      <c r="Q1266" s="59"/>
      <c r="R1266" s="59"/>
      <c r="S1266" s="59"/>
      <c r="T1266" s="60"/>
      <c r="U1266" s="33"/>
      <c r="V1266" s="33"/>
      <c r="W1266" s="33"/>
      <c r="X1266" s="33"/>
      <c r="Y1266" s="33"/>
      <c r="Z1266" s="33"/>
      <c r="AA1266" s="33"/>
      <c r="AB1266" s="33"/>
      <c r="AC1266" s="33"/>
      <c r="AD1266" s="33"/>
      <c r="AE1266" s="33"/>
      <c r="AT1266" s="18" t="s">
        <v>207</v>
      </c>
      <c r="AU1266" s="18" t="s">
        <v>90</v>
      </c>
    </row>
    <row r="1267" spans="1:65" s="13" customFormat="1" ht="10.199999999999999">
      <c r="B1267" s="172"/>
      <c r="D1267" s="163" t="s">
        <v>336</v>
      </c>
      <c r="E1267" s="173" t="s">
        <v>1</v>
      </c>
      <c r="F1267" s="174" t="s">
        <v>1271</v>
      </c>
      <c r="H1267" s="173" t="s">
        <v>1</v>
      </c>
      <c r="I1267" s="175"/>
      <c r="L1267" s="172"/>
      <c r="M1267" s="176"/>
      <c r="N1267" s="177"/>
      <c r="O1267" s="177"/>
      <c r="P1267" s="177"/>
      <c r="Q1267" s="177"/>
      <c r="R1267" s="177"/>
      <c r="S1267" s="177"/>
      <c r="T1267" s="178"/>
      <c r="AT1267" s="173" t="s">
        <v>336</v>
      </c>
      <c r="AU1267" s="173" t="s">
        <v>90</v>
      </c>
      <c r="AV1267" s="13" t="s">
        <v>88</v>
      </c>
      <c r="AW1267" s="13" t="s">
        <v>36</v>
      </c>
      <c r="AX1267" s="13" t="s">
        <v>81</v>
      </c>
      <c r="AY1267" s="173" t="s">
        <v>199</v>
      </c>
    </row>
    <row r="1268" spans="1:65" s="14" customFormat="1" ht="10.199999999999999">
      <c r="B1268" s="179"/>
      <c r="D1268" s="163" t="s">
        <v>336</v>
      </c>
      <c r="E1268" s="180" t="s">
        <v>1</v>
      </c>
      <c r="F1268" s="181" t="s">
        <v>2520</v>
      </c>
      <c r="H1268" s="182">
        <v>5</v>
      </c>
      <c r="I1268" s="183"/>
      <c r="L1268" s="179"/>
      <c r="M1268" s="184"/>
      <c r="N1268" s="185"/>
      <c r="O1268" s="185"/>
      <c r="P1268" s="185"/>
      <c r="Q1268" s="185"/>
      <c r="R1268" s="185"/>
      <c r="S1268" s="185"/>
      <c r="T1268" s="186"/>
      <c r="AT1268" s="180" t="s">
        <v>336</v>
      </c>
      <c r="AU1268" s="180" t="s">
        <v>90</v>
      </c>
      <c r="AV1268" s="14" t="s">
        <v>90</v>
      </c>
      <c r="AW1268" s="14" t="s">
        <v>36</v>
      </c>
      <c r="AX1268" s="14" t="s">
        <v>81</v>
      </c>
      <c r="AY1268" s="180" t="s">
        <v>199</v>
      </c>
    </row>
    <row r="1269" spans="1:65" s="13" customFormat="1" ht="10.199999999999999">
      <c r="B1269" s="172"/>
      <c r="D1269" s="163" t="s">
        <v>336</v>
      </c>
      <c r="E1269" s="173" t="s">
        <v>1</v>
      </c>
      <c r="F1269" s="174" t="s">
        <v>1343</v>
      </c>
      <c r="H1269" s="173" t="s">
        <v>1</v>
      </c>
      <c r="I1269" s="175"/>
      <c r="L1269" s="172"/>
      <c r="M1269" s="176"/>
      <c r="N1269" s="177"/>
      <c r="O1269" s="177"/>
      <c r="P1269" s="177"/>
      <c r="Q1269" s="177"/>
      <c r="R1269" s="177"/>
      <c r="S1269" s="177"/>
      <c r="T1269" s="178"/>
      <c r="AT1269" s="173" t="s">
        <v>336</v>
      </c>
      <c r="AU1269" s="173" t="s">
        <v>90</v>
      </c>
      <c r="AV1269" s="13" t="s">
        <v>88</v>
      </c>
      <c r="AW1269" s="13" t="s">
        <v>36</v>
      </c>
      <c r="AX1269" s="13" t="s">
        <v>81</v>
      </c>
      <c r="AY1269" s="173" t="s">
        <v>199</v>
      </c>
    </row>
    <row r="1270" spans="1:65" s="14" customFormat="1" ht="10.199999999999999">
      <c r="B1270" s="179"/>
      <c r="D1270" s="163" t="s">
        <v>336</v>
      </c>
      <c r="E1270" s="180" t="s">
        <v>1</v>
      </c>
      <c r="F1270" s="181" t="s">
        <v>2521</v>
      </c>
      <c r="H1270" s="182">
        <v>28.5</v>
      </c>
      <c r="I1270" s="183"/>
      <c r="L1270" s="179"/>
      <c r="M1270" s="184"/>
      <c r="N1270" s="185"/>
      <c r="O1270" s="185"/>
      <c r="P1270" s="185"/>
      <c r="Q1270" s="185"/>
      <c r="R1270" s="185"/>
      <c r="S1270" s="185"/>
      <c r="T1270" s="186"/>
      <c r="AT1270" s="180" t="s">
        <v>336</v>
      </c>
      <c r="AU1270" s="180" t="s">
        <v>90</v>
      </c>
      <c r="AV1270" s="14" t="s">
        <v>90</v>
      </c>
      <c r="AW1270" s="14" t="s">
        <v>36</v>
      </c>
      <c r="AX1270" s="14" t="s">
        <v>81</v>
      </c>
      <c r="AY1270" s="180" t="s">
        <v>199</v>
      </c>
    </row>
    <row r="1271" spans="1:65" s="14" customFormat="1" ht="10.199999999999999">
      <c r="B1271" s="179"/>
      <c r="D1271" s="163" t="s">
        <v>336</v>
      </c>
      <c r="E1271" s="180" t="s">
        <v>1</v>
      </c>
      <c r="F1271" s="181" t="s">
        <v>2522</v>
      </c>
      <c r="H1271" s="182">
        <v>34.200000000000003</v>
      </c>
      <c r="I1271" s="183"/>
      <c r="L1271" s="179"/>
      <c r="M1271" s="184"/>
      <c r="N1271" s="185"/>
      <c r="O1271" s="185"/>
      <c r="P1271" s="185"/>
      <c r="Q1271" s="185"/>
      <c r="R1271" s="185"/>
      <c r="S1271" s="185"/>
      <c r="T1271" s="186"/>
      <c r="AT1271" s="180" t="s">
        <v>336</v>
      </c>
      <c r="AU1271" s="180" t="s">
        <v>90</v>
      </c>
      <c r="AV1271" s="14" t="s">
        <v>90</v>
      </c>
      <c r="AW1271" s="14" t="s">
        <v>36</v>
      </c>
      <c r="AX1271" s="14" t="s">
        <v>81</v>
      </c>
      <c r="AY1271" s="180" t="s">
        <v>199</v>
      </c>
    </row>
    <row r="1272" spans="1:65" s="13" customFormat="1" ht="10.199999999999999">
      <c r="B1272" s="172"/>
      <c r="D1272" s="163" t="s">
        <v>336</v>
      </c>
      <c r="E1272" s="173" t="s">
        <v>1</v>
      </c>
      <c r="F1272" s="174" t="s">
        <v>2523</v>
      </c>
      <c r="H1272" s="173" t="s">
        <v>1</v>
      </c>
      <c r="I1272" s="175"/>
      <c r="L1272" s="172"/>
      <c r="M1272" s="176"/>
      <c r="N1272" s="177"/>
      <c r="O1272" s="177"/>
      <c r="P1272" s="177"/>
      <c r="Q1272" s="177"/>
      <c r="R1272" s="177"/>
      <c r="S1272" s="177"/>
      <c r="T1272" s="178"/>
      <c r="AT1272" s="173" t="s">
        <v>336</v>
      </c>
      <c r="AU1272" s="173" t="s">
        <v>90</v>
      </c>
      <c r="AV1272" s="13" t="s">
        <v>88</v>
      </c>
      <c r="AW1272" s="13" t="s">
        <v>36</v>
      </c>
      <c r="AX1272" s="13" t="s">
        <v>81</v>
      </c>
      <c r="AY1272" s="173" t="s">
        <v>199</v>
      </c>
    </row>
    <row r="1273" spans="1:65" s="14" customFormat="1" ht="10.199999999999999">
      <c r="B1273" s="179"/>
      <c r="D1273" s="163" t="s">
        <v>336</v>
      </c>
      <c r="E1273" s="180" t="s">
        <v>1</v>
      </c>
      <c r="F1273" s="181" t="s">
        <v>2524</v>
      </c>
      <c r="H1273" s="182">
        <v>7.8</v>
      </c>
      <c r="I1273" s="183"/>
      <c r="L1273" s="179"/>
      <c r="M1273" s="184"/>
      <c r="N1273" s="185"/>
      <c r="O1273" s="185"/>
      <c r="P1273" s="185"/>
      <c r="Q1273" s="185"/>
      <c r="R1273" s="185"/>
      <c r="S1273" s="185"/>
      <c r="T1273" s="186"/>
      <c r="AT1273" s="180" t="s">
        <v>336</v>
      </c>
      <c r="AU1273" s="180" t="s">
        <v>90</v>
      </c>
      <c r="AV1273" s="14" t="s">
        <v>90</v>
      </c>
      <c r="AW1273" s="14" t="s">
        <v>36</v>
      </c>
      <c r="AX1273" s="14" t="s">
        <v>81</v>
      </c>
      <c r="AY1273" s="180" t="s">
        <v>199</v>
      </c>
    </row>
    <row r="1274" spans="1:65" s="13" customFormat="1" ht="10.199999999999999">
      <c r="B1274" s="172"/>
      <c r="D1274" s="163" t="s">
        <v>336</v>
      </c>
      <c r="E1274" s="173" t="s">
        <v>1</v>
      </c>
      <c r="F1274" s="174" t="s">
        <v>1276</v>
      </c>
      <c r="H1274" s="173" t="s">
        <v>1</v>
      </c>
      <c r="I1274" s="175"/>
      <c r="L1274" s="172"/>
      <c r="M1274" s="176"/>
      <c r="N1274" s="177"/>
      <c r="O1274" s="177"/>
      <c r="P1274" s="177"/>
      <c r="Q1274" s="177"/>
      <c r="R1274" s="177"/>
      <c r="S1274" s="177"/>
      <c r="T1274" s="178"/>
      <c r="AT1274" s="173" t="s">
        <v>336</v>
      </c>
      <c r="AU1274" s="173" t="s">
        <v>90</v>
      </c>
      <c r="AV1274" s="13" t="s">
        <v>88</v>
      </c>
      <c r="AW1274" s="13" t="s">
        <v>36</v>
      </c>
      <c r="AX1274" s="13" t="s">
        <v>81</v>
      </c>
      <c r="AY1274" s="173" t="s">
        <v>199</v>
      </c>
    </row>
    <row r="1275" spans="1:65" s="14" customFormat="1" ht="10.199999999999999">
      <c r="B1275" s="179"/>
      <c r="D1275" s="163" t="s">
        <v>336</v>
      </c>
      <c r="E1275" s="180" t="s">
        <v>1</v>
      </c>
      <c r="F1275" s="181" t="s">
        <v>2525</v>
      </c>
      <c r="H1275" s="182">
        <v>30</v>
      </c>
      <c r="I1275" s="183"/>
      <c r="L1275" s="179"/>
      <c r="M1275" s="184"/>
      <c r="N1275" s="185"/>
      <c r="O1275" s="185"/>
      <c r="P1275" s="185"/>
      <c r="Q1275" s="185"/>
      <c r="R1275" s="185"/>
      <c r="S1275" s="185"/>
      <c r="T1275" s="186"/>
      <c r="AT1275" s="180" t="s">
        <v>336</v>
      </c>
      <c r="AU1275" s="180" t="s">
        <v>90</v>
      </c>
      <c r="AV1275" s="14" t="s">
        <v>90</v>
      </c>
      <c r="AW1275" s="14" t="s">
        <v>36</v>
      </c>
      <c r="AX1275" s="14" t="s">
        <v>81</v>
      </c>
      <c r="AY1275" s="180" t="s">
        <v>199</v>
      </c>
    </row>
    <row r="1276" spans="1:65" s="13" customFormat="1" ht="10.199999999999999">
      <c r="B1276" s="172"/>
      <c r="D1276" s="163" t="s">
        <v>336</v>
      </c>
      <c r="E1276" s="173" t="s">
        <v>1</v>
      </c>
      <c r="F1276" s="174" t="s">
        <v>2004</v>
      </c>
      <c r="H1276" s="173" t="s">
        <v>1</v>
      </c>
      <c r="I1276" s="175"/>
      <c r="L1276" s="172"/>
      <c r="M1276" s="176"/>
      <c r="N1276" s="177"/>
      <c r="O1276" s="177"/>
      <c r="P1276" s="177"/>
      <c r="Q1276" s="177"/>
      <c r="R1276" s="177"/>
      <c r="S1276" s="177"/>
      <c r="T1276" s="178"/>
      <c r="AT1276" s="173" t="s">
        <v>336</v>
      </c>
      <c r="AU1276" s="173" t="s">
        <v>90</v>
      </c>
      <c r="AV1276" s="13" t="s">
        <v>88</v>
      </c>
      <c r="AW1276" s="13" t="s">
        <v>36</v>
      </c>
      <c r="AX1276" s="13" t="s">
        <v>81</v>
      </c>
      <c r="AY1276" s="173" t="s">
        <v>199</v>
      </c>
    </row>
    <row r="1277" spans="1:65" s="14" customFormat="1" ht="10.199999999999999">
      <c r="B1277" s="179"/>
      <c r="D1277" s="163" t="s">
        <v>336</v>
      </c>
      <c r="E1277" s="180" t="s">
        <v>1</v>
      </c>
      <c r="F1277" s="181" t="s">
        <v>2526</v>
      </c>
      <c r="H1277" s="182">
        <v>2.4</v>
      </c>
      <c r="I1277" s="183"/>
      <c r="L1277" s="179"/>
      <c r="M1277" s="184"/>
      <c r="N1277" s="185"/>
      <c r="O1277" s="185"/>
      <c r="P1277" s="185"/>
      <c r="Q1277" s="185"/>
      <c r="R1277" s="185"/>
      <c r="S1277" s="185"/>
      <c r="T1277" s="186"/>
      <c r="AT1277" s="180" t="s">
        <v>336</v>
      </c>
      <c r="AU1277" s="180" t="s">
        <v>90</v>
      </c>
      <c r="AV1277" s="14" t="s">
        <v>90</v>
      </c>
      <c r="AW1277" s="14" t="s">
        <v>36</v>
      </c>
      <c r="AX1277" s="14" t="s">
        <v>81</v>
      </c>
      <c r="AY1277" s="180" t="s">
        <v>199</v>
      </c>
    </row>
    <row r="1278" spans="1:65" s="13" customFormat="1" ht="10.199999999999999">
      <c r="B1278" s="172"/>
      <c r="D1278" s="163" t="s">
        <v>336</v>
      </c>
      <c r="E1278" s="173" t="s">
        <v>1</v>
      </c>
      <c r="F1278" s="174" t="s">
        <v>2001</v>
      </c>
      <c r="H1278" s="173" t="s">
        <v>1</v>
      </c>
      <c r="I1278" s="175"/>
      <c r="L1278" s="172"/>
      <c r="M1278" s="176"/>
      <c r="N1278" s="177"/>
      <c r="O1278" s="177"/>
      <c r="P1278" s="177"/>
      <c r="Q1278" s="177"/>
      <c r="R1278" s="177"/>
      <c r="S1278" s="177"/>
      <c r="T1278" s="178"/>
      <c r="AT1278" s="173" t="s">
        <v>336</v>
      </c>
      <c r="AU1278" s="173" t="s">
        <v>90</v>
      </c>
      <c r="AV1278" s="13" t="s">
        <v>88</v>
      </c>
      <c r="AW1278" s="13" t="s">
        <v>36</v>
      </c>
      <c r="AX1278" s="13" t="s">
        <v>81</v>
      </c>
      <c r="AY1278" s="173" t="s">
        <v>199</v>
      </c>
    </row>
    <row r="1279" spans="1:65" s="14" customFormat="1" ht="10.199999999999999">
      <c r="B1279" s="179"/>
      <c r="D1279" s="163" t="s">
        <v>336</v>
      </c>
      <c r="E1279" s="180" t="s">
        <v>1</v>
      </c>
      <c r="F1279" s="181" t="s">
        <v>2527</v>
      </c>
      <c r="H1279" s="182">
        <v>21.6</v>
      </c>
      <c r="I1279" s="183"/>
      <c r="L1279" s="179"/>
      <c r="M1279" s="184"/>
      <c r="N1279" s="185"/>
      <c r="O1279" s="185"/>
      <c r="P1279" s="185"/>
      <c r="Q1279" s="185"/>
      <c r="R1279" s="185"/>
      <c r="S1279" s="185"/>
      <c r="T1279" s="186"/>
      <c r="AT1279" s="180" t="s">
        <v>336</v>
      </c>
      <c r="AU1279" s="180" t="s">
        <v>90</v>
      </c>
      <c r="AV1279" s="14" t="s">
        <v>90</v>
      </c>
      <c r="AW1279" s="14" t="s">
        <v>36</v>
      </c>
      <c r="AX1279" s="14" t="s">
        <v>81</v>
      </c>
      <c r="AY1279" s="180" t="s">
        <v>199</v>
      </c>
    </row>
    <row r="1280" spans="1:65" s="13" customFormat="1" ht="10.199999999999999">
      <c r="B1280" s="172"/>
      <c r="D1280" s="163" t="s">
        <v>336</v>
      </c>
      <c r="E1280" s="173" t="s">
        <v>1</v>
      </c>
      <c r="F1280" s="174" t="s">
        <v>1280</v>
      </c>
      <c r="H1280" s="173" t="s">
        <v>1</v>
      </c>
      <c r="I1280" s="175"/>
      <c r="L1280" s="172"/>
      <c r="M1280" s="176"/>
      <c r="N1280" s="177"/>
      <c r="O1280" s="177"/>
      <c r="P1280" s="177"/>
      <c r="Q1280" s="177"/>
      <c r="R1280" s="177"/>
      <c r="S1280" s="177"/>
      <c r="T1280" s="178"/>
      <c r="AT1280" s="173" t="s">
        <v>336</v>
      </c>
      <c r="AU1280" s="173" t="s">
        <v>90</v>
      </c>
      <c r="AV1280" s="13" t="s">
        <v>88</v>
      </c>
      <c r="AW1280" s="13" t="s">
        <v>36</v>
      </c>
      <c r="AX1280" s="13" t="s">
        <v>81</v>
      </c>
      <c r="AY1280" s="173" t="s">
        <v>199</v>
      </c>
    </row>
    <row r="1281" spans="1:65" s="14" customFormat="1" ht="10.199999999999999">
      <c r="B1281" s="179"/>
      <c r="D1281" s="163" t="s">
        <v>336</v>
      </c>
      <c r="E1281" s="180" t="s">
        <v>1</v>
      </c>
      <c r="F1281" s="181" t="s">
        <v>2528</v>
      </c>
      <c r="H1281" s="182">
        <v>4.32</v>
      </c>
      <c r="I1281" s="183"/>
      <c r="L1281" s="179"/>
      <c r="M1281" s="184"/>
      <c r="N1281" s="185"/>
      <c r="O1281" s="185"/>
      <c r="P1281" s="185"/>
      <c r="Q1281" s="185"/>
      <c r="R1281" s="185"/>
      <c r="S1281" s="185"/>
      <c r="T1281" s="186"/>
      <c r="AT1281" s="180" t="s">
        <v>336</v>
      </c>
      <c r="AU1281" s="180" t="s">
        <v>90</v>
      </c>
      <c r="AV1281" s="14" t="s">
        <v>90</v>
      </c>
      <c r="AW1281" s="14" t="s">
        <v>36</v>
      </c>
      <c r="AX1281" s="14" t="s">
        <v>81</v>
      </c>
      <c r="AY1281" s="180" t="s">
        <v>199</v>
      </c>
    </row>
    <row r="1282" spans="1:65" s="13" customFormat="1" ht="10.199999999999999">
      <c r="B1282" s="172"/>
      <c r="D1282" s="163" t="s">
        <v>336</v>
      </c>
      <c r="E1282" s="173" t="s">
        <v>1</v>
      </c>
      <c r="F1282" s="174" t="s">
        <v>2529</v>
      </c>
      <c r="H1282" s="173" t="s">
        <v>1</v>
      </c>
      <c r="I1282" s="175"/>
      <c r="L1282" s="172"/>
      <c r="M1282" s="176"/>
      <c r="N1282" s="177"/>
      <c r="O1282" s="177"/>
      <c r="P1282" s="177"/>
      <c r="Q1282" s="177"/>
      <c r="R1282" s="177"/>
      <c r="S1282" s="177"/>
      <c r="T1282" s="178"/>
      <c r="AT1282" s="173" t="s">
        <v>336</v>
      </c>
      <c r="AU1282" s="173" t="s">
        <v>90</v>
      </c>
      <c r="AV1282" s="13" t="s">
        <v>88</v>
      </c>
      <c r="AW1282" s="13" t="s">
        <v>36</v>
      </c>
      <c r="AX1282" s="13" t="s">
        <v>81</v>
      </c>
      <c r="AY1282" s="173" t="s">
        <v>199</v>
      </c>
    </row>
    <row r="1283" spans="1:65" s="14" customFormat="1" ht="10.199999999999999">
      <c r="B1283" s="179"/>
      <c r="D1283" s="163" t="s">
        <v>336</v>
      </c>
      <c r="E1283" s="180" t="s">
        <v>1</v>
      </c>
      <c r="F1283" s="181" t="s">
        <v>2530</v>
      </c>
      <c r="H1283" s="182">
        <v>102.75</v>
      </c>
      <c r="I1283" s="183"/>
      <c r="L1283" s="179"/>
      <c r="M1283" s="184"/>
      <c r="N1283" s="185"/>
      <c r="O1283" s="185"/>
      <c r="P1283" s="185"/>
      <c r="Q1283" s="185"/>
      <c r="R1283" s="185"/>
      <c r="S1283" s="185"/>
      <c r="T1283" s="186"/>
      <c r="AT1283" s="180" t="s">
        <v>336</v>
      </c>
      <c r="AU1283" s="180" t="s">
        <v>90</v>
      </c>
      <c r="AV1283" s="14" t="s">
        <v>90</v>
      </c>
      <c r="AW1283" s="14" t="s">
        <v>36</v>
      </c>
      <c r="AX1283" s="14" t="s">
        <v>81</v>
      </c>
      <c r="AY1283" s="180" t="s">
        <v>199</v>
      </c>
    </row>
    <row r="1284" spans="1:65" s="15" customFormat="1" ht="10.199999999999999">
      <c r="B1284" s="187"/>
      <c r="D1284" s="163" t="s">
        <v>336</v>
      </c>
      <c r="E1284" s="188" t="s">
        <v>1</v>
      </c>
      <c r="F1284" s="189" t="s">
        <v>339</v>
      </c>
      <c r="H1284" s="190">
        <v>236.57</v>
      </c>
      <c r="I1284" s="191"/>
      <c r="L1284" s="187"/>
      <c r="M1284" s="192"/>
      <c r="N1284" s="193"/>
      <c r="O1284" s="193"/>
      <c r="P1284" s="193"/>
      <c r="Q1284" s="193"/>
      <c r="R1284" s="193"/>
      <c r="S1284" s="193"/>
      <c r="T1284" s="194"/>
      <c r="AT1284" s="188" t="s">
        <v>336</v>
      </c>
      <c r="AU1284" s="188" t="s">
        <v>90</v>
      </c>
      <c r="AV1284" s="15" t="s">
        <v>198</v>
      </c>
      <c r="AW1284" s="15" t="s">
        <v>36</v>
      </c>
      <c r="AX1284" s="15" t="s">
        <v>88</v>
      </c>
      <c r="AY1284" s="188" t="s">
        <v>199</v>
      </c>
    </row>
    <row r="1285" spans="1:65" s="2" customFormat="1" ht="24.15" customHeight="1">
      <c r="A1285" s="33"/>
      <c r="B1285" s="149"/>
      <c r="C1285" s="195" t="s">
        <v>2531</v>
      </c>
      <c r="D1285" s="195" t="s">
        <v>416</v>
      </c>
      <c r="E1285" s="196" t="s">
        <v>2532</v>
      </c>
      <c r="F1285" s="197" t="s">
        <v>2533</v>
      </c>
      <c r="G1285" s="198" t="s">
        <v>332</v>
      </c>
      <c r="H1285" s="199">
        <v>260.22699999999998</v>
      </c>
      <c r="I1285" s="200"/>
      <c r="J1285" s="201">
        <f>ROUND(I1285*H1285,2)</f>
        <v>0</v>
      </c>
      <c r="K1285" s="197" t="s">
        <v>333</v>
      </c>
      <c r="L1285" s="202"/>
      <c r="M1285" s="203" t="s">
        <v>1</v>
      </c>
      <c r="N1285" s="204" t="s">
        <v>46</v>
      </c>
      <c r="O1285" s="59"/>
      <c r="P1285" s="159">
        <f>O1285*H1285</f>
        <v>0</v>
      </c>
      <c r="Q1285" s="159">
        <v>1.8200000000000001E-2</v>
      </c>
      <c r="R1285" s="159">
        <f>Q1285*H1285</f>
        <v>4.7361313999999997</v>
      </c>
      <c r="S1285" s="159">
        <v>0</v>
      </c>
      <c r="T1285" s="160">
        <f>S1285*H1285</f>
        <v>0</v>
      </c>
      <c r="U1285" s="33"/>
      <c r="V1285" s="33"/>
      <c r="W1285" s="33"/>
      <c r="X1285" s="33"/>
      <c r="Y1285" s="33"/>
      <c r="Z1285" s="33"/>
      <c r="AA1285" s="33"/>
      <c r="AB1285" s="33"/>
      <c r="AC1285" s="33"/>
      <c r="AD1285" s="33"/>
      <c r="AE1285" s="33"/>
      <c r="AR1285" s="161" t="s">
        <v>573</v>
      </c>
      <c r="AT1285" s="161" t="s">
        <v>416</v>
      </c>
      <c r="AU1285" s="161" t="s">
        <v>90</v>
      </c>
      <c r="AY1285" s="18" t="s">
        <v>199</v>
      </c>
      <c r="BE1285" s="162">
        <f>IF(N1285="základní",J1285,0)</f>
        <v>0</v>
      </c>
      <c r="BF1285" s="162">
        <f>IF(N1285="snížená",J1285,0)</f>
        <v>0</v>
      </c>
      <c r="BG1285" s="162">
        <f>IF(N1285="zákl. přenesená",J1285,0)</f>
        <v>0</v>
      </c>
      <c r="BH1285" s="162">
        <f>IF(N1285="sníž. přenesená",J1285,0)</f>
        <v>0</v>
      </c>
      <c r="BI1285" s="162">
        <f>IF(N1285="nulová",J1285,0)</f>
        <v>0</v>
      </c>
      <c r="BJ1285" s="18" t="s">
        <v>88</v>
      </c>
      <c r="BK1285" s="162">
        <f>ROUND(I1285*H1285,2)</f>
        <v>0</v>
      </c>
      <c r="BL1285" s="18" t="s">
        <v>276</v>
      </c>
      <c r="BM1285" s="161" t="s">
        <v>2534</v>
      </c>
    </row>
    <row r="1286" spans="1:65" s="2" customFormat="1" ht="19.2">
      <c r="A1286" s="33"/>
      <c r="B1286" s="34"/>
      <c r="C1286" s="33"/>
      <c r="D1286" s="163" t="s">
        <v>207</v>
      </c>
      <c r="E1286" s="33"/>
      <c r="F1286" s="164" t="s">
        <v>2533</v>
      </c>
      <c r="G1286" s="33"/>
      <c r="H1286" s="33"/>
      <c r="I1286" s="165"/>
      <c r="J1286" s="33"/>
      <c r="K1286" s="33"/>
      <c r="L1286" s="34"/>
      <c r="M1286" s="166"/>
      <c r="N1286" s="167"/>
      <c r="O1286" s="59"/>
      <c r="P1286" s="59"/>
      <c r="Q1286" s="59"/>
      <c r="R1286" s="59"/>
      <c r="S1286" s="59"/>
      <c r="T1286" s="60"/>
      <c r="U1286" s="33"/>
      <c r="V1286" s="33"/>
      <c r="W1286" s="33"/>
      <c r="X1286" s="33"/>
      <c r="Y1286" s="33"/>
      <c r="Z1286" s="33"/>
      <c r="AA1286" s="33"/>
      <c r="AB1286" s="33"/>
      <c r="AC1286" s="33"/>
      <c r="AD1286" s="33"/>
      <c r="AE1286" s="33"/>
      <c r="AT1286" s="18" t="s">
        <v>207</v>
      </c>
      <c r="AU1286" s="18" t="s">
        <v>90</v>
      </c>
    </row>
    <row r="1287" spans="1:65" s="14" customFormat="1" ht="10.199999999999999">
      <c r="B1287" s="179"/>
      <c r="D1287" s="163" t="s">
        <v>336</v>
      </c>
      <c r="E1287" s="180" t="s">
        <v>1</v>
      </c>
      <c r="F1287" s="181" t="s">
        <v>2535</v>
      </c>
      <c r="H1287" s="182">
        <v>260.22699999999998</v>
      </c>
      <c r="I1287" s="183"/>
      <c r="L1287" s="179"/>
      <c r="M1287" s="184"/>
      <c r="N1287" s="185"/>
      <c r="O1287" s="185"/>
      <c r="P1287" s="185"/>
      <c r="Q1287" s="185"/>
      <c r="R1287" s="185"/>
      <c r="S1287" s="185"/>
      <c r="T1287" s="186"/>
      <c r="AT1287" s="180" t="s">
        <v>336</v>
      </c>
      <c r="AU1287" s="180" t="s">
        <v>90</v>
      </c>
      <c r="AV1287" s="14" t="s">
        <v>90</v>
      </c>
      <c r="AW1287" s="14" t="s">
        <v>36</v>
      </c>
      <c r="AX1287" s="14" t="s">
        <v>81</v>
      </c>
      <c r="AY1287" s="180" t="s">
        <v>199</v>
      </c>
    </row>
    <row r="1288" spans="1:65" s="15" customFormat="1" ht="10.199999999999999">
      <c r="B1288" s="187"/>
      <c r="D1288" s="163" t="s">
        <v>336</v>
      </c>
      <c r="E1288" s="188" t="s">
        <v>1</v>
      </c>
      <c r="F1288" s="189" t="s">
        <v>339</v>
      </c>
      <c r="H1288" s="190">
        <v>260.22699999999998</v>
      </c>
      <c r="I1288" s="191"/>
      <c r="L1288" s="187"/>
      <c r="M1288" s="192"/>
      <c r="N1288" s="193"/>
      <c r="O1288" s="193"/>
      <c r="P1288" s="193"/>
      <c r="Q1288" s="193"/>
      <c r="R1288" s="193"/>
      <c r="S1288" s="193"/>
      <c r="T1288" s="194"/>
      <c r="AT1288" s="188" t="s">
        <v>336</v>
      </c>
      <c r="AU1288" s="188" t="s">
        <v>90</v>
      </c>
      <c r="AV1288" s="15" t="s">
        <v>198</v>
      </c>
      <c r="AW1288" s="15" t="s">
        <v>36</v>
      </c>
      <c r="AX1288" s="15" t="s">
        <v>88</v>
      </c>
      <c r="AY1288" s="188" t="s">
        <v>199</v>
      </c>
    </row>
    <row r="1289" spans="1:65" s="2" customFormat="1" ht="24.15" customHeight="1">
      <c r="A1289" s="33"/>
      <c r="B1289" s="149"/>
      <c r="C1289" s="150" t="s">
        <v>2536</v>
      </c>
      <c r="D1289" s="150" t="s">
        <v>202</v>
      </c>
      <c r="E1289" s="151" t="s">
        <v>2537</v>
      </c>
      <c r="F1289" s="152" t="s">
        <v>2538</v>
      </c>
      <c r="G1289" s="153" t="s">
        <v>376</v>
      </c>
      <c r="H1289" s="154">
        <v>1609.8420000000001</v>
      </c>
      <c r="I1289" s="155"/>
      <c r="J1289" s="156">
        <f>ROUND(I1289*H1289,2)</f>
        <v>0</v>
      </c>
      <c r="K1289" s="152" t="s">
        <v>333</v>
      </c>
      <c r="L1289" s="34"/>
      <c r="M1289" s="157" t="s">
        <v>1</v>
      </c>
      <c r="N1289" s="158" t="s">
        <v>46</v>
      </c>
      <c r="O1289" s="59"/>
      <c r="P1289" s="159">
        <f>O1289*H1289</f>
        <v>0</v>
      </c>
      <c r="Q1289" s="159">
        <v>0</v>
      </c>
      <c r="R1289" s="159">
        <f>Q1289*H1289</f>
        <v>0</v>
      </c>
      <c r="S1289" s="159">
        <v>0</v>
      </c>
      <c r="T1289" s="160">
        <f>S1289*H1289</f>
        <v>0</v>
      </c>
      <c r="U1289" s="33"/>
      <c r="V1289" s="33"/>
      <c r="W1289" s="33"/>
      <c r="X1289" s="33"/>
      <c r="Y1289" s="33"/>
      <c r="Z1289" s="33"/>
      <c r="AA1289" s="33"/>
      <c r="AB1289" s="33"/>
      <c r="AC1289" s="33"/>
      <c r="AD1289" s="33"/>
      <c r="AE1289" s="33"/>
      <c r="AR1289" s="161" t="s">
        <v>276</v>
      </c>
      <c r="AT1289" s="161" t="s">
        <v>202</v>
      </c>
      <c r="AU1289" s="161" t="s">
        <v>90</v>
      </c>
      <c r="AY1289" s="18" t="s">
        <v>199</v>
      </c>
      <c r="BE1289" s="162">
        <f>IF(N1289="základní",J1289,0)</f>
        <v>0</v>
      </c>
      <c r="BF1289" s="162">
        <f>IF(N1289="snížená",J1289,0)</f>
        <v>0</v>
      </c>
      <c r="BG1289" s="162">
        <f>IF(N1289="zákl. přenesená",J1289,0)</f>
        <v>0</v>
      </c>
      <c r="BH1289" s="162">
        <f>IF(N1289="sníž. přenesená",J1289,0)</f>
        <v>0</v>
      </c>
      <c r="BI1289" s="162">
        <f>IF(N1289="nulová",J1289,0)</f>
        <v>0</v>
      </c>
      <c r="BJ1289" s="18" t="s">
        <v>88</v>
      </c>
      <c r="BK1289" s="162">
        <f>ROUND(I1289*H1289,2)</f>
        <v>0</v>
      </c>
      <c r="BL1289" s="18" t="s">
        <v>276</v>
      </c>
      <c r="BM1289" s="161" t="s">
        <v>2539</v>
      </c>
    </row>
    <row r="1290" spans="1:65" s="2" customFormat="1" ht="10.199999999999999">
      <c r="A1290" s="33"/>
      <c r="B1290" s="34"/>
      <c r="C1290" s="33"/>
      <c r="D1290" s="163" t="s">
        <v>207</v>
      </c>
      <c r="E1290" s="33"/>
      <c r="F1290" s="164" t="s">
        <v>2540</v>
      </c>
      <c r="G1290" s="33"/>
      <c r="H1290" s="33"/>
      <c r="I1290" s="165"/>
      <c r="J1290" s="33"/>
      <c r="K1290" s="33"/>
      <c r="L1290" s="34"/>
      <c r="M1290" s="166"/>
      <c r="N1290" s="167"/>
      <c r="O1290" s="59"/>
      <c r="P1290" s="59"/>
      <c r="Q1290" s="59"/>
      <c r="R1290" s="59"/>
      <c r="S1290" s="59"/>
      <c r="T1290" s="60"/>
      <c r="U1290" s="33"/>
      <c r="V1290" s="33"/>
      <c r="W1290" s="33"/>
      <c r="X1290" s="33"/>
      <c r="Y1290" s="33"/>
      <c r="Z1290" s="33"/>
      <c r="AA1290" s="33"/>
      <c r="AB1290" s="33"/>
      <c r="AC1290" s="33"/>
      <c r="AD1290" s="33"/>
      <c r="AE1290" s="33"/>
      <c r="AT1290" s="18" t="s">
        <v>207</v>
      </c>
      <c r="AU1290" s="18" t="s">
        <v>90</v>
      </c>
    </row>
    <row r="1291" spans="1:65" s="14" customFormat="1" ht="10.199999999999999">
      <c r="B1291" s="179"/>
      <c r="D1291" s="163" t="s">
        <v>336</v>
      </c>
      <c r="E1291" s="180" t="s">
        <v>1</v>
      </c>
      <c r="F1291" s="181" t="s">
        <v>2541</v>
      </c>
      <c r="H1291" s="182">
        <v>1060.327</v>
      </c>
      <c r="I1291" s="183"/>
      <c r="L1291" s="179"/>
      <c r="M1291" s="184"/>
      <c r="N1291" s="185"/>
      <c r="O1291" s="185"/>
      <c r="P1291" s="185"/>
      <c r="Q1291" s="185"/>
      <c r="R1291" s="185"/>
      <c r="S1291" s="185"/>
      <c r="T1291" s="186"/>
      <c r="AT1291" s="180" t="s">
        <v>336</v>
      </c>
      <c r="AU1291" s="180" t="s">
        <v>90</v>
      </c>
      <c r="AV1291" s="14" t="s">
        <v>90</v>
      </c>
      <c r="AW1291" s="14" t="s">
        <v>36</v>
      </c>
      <c r="AX1291" s="14" t="s">
        <v>81</v>
      </c>
      <c r="AY1291" s="180" t="s">
        <v>199</v>
      </c>
    </row>
    <row r="1292" spans="1:65" s="14" customFormat="1" ht="10.199999999999999">
      <c r="B1292" s="179"/>
      <c r="D1292" s="163" t="s">
        <v>336</v>
      </c>
      <c r="E1292" s="180" t="s">
        <v>1</v>
      </c>
      <c r="F1292" s="181" t="s">
        <v>2542</v>
      </c>
      <c r="H1292" s="182">
        <v>549.51499999999999</v>
      </c>
      <c r="I1292" s="183"/>
      <c r="L1292" s="179"/>
      <c r="M1292" s="184"/>
      <c r="N1292" s="185"/>
      <c r="O1292" s="185"/>
      <c r="P1292" s="185"/>
      <c r="Q1292" s="185"/>
      <c r="R1292" s="185"/>
      <c r="S1292" s="185"/>
      <c r="T1292" s="186"/>
      <c r="AT1292" s="180" t="s">
        <v>336</v>
      </c>
      <c r="AU1292" s="180" t="s">
        <v>90</v>
      </c>
      <c r="AV1292" s="14" t="s">
        <v>90</v>
      </c>
      <c r="AW1292" s="14" t="s">
        <v>36</v>
      </c>
      <c r="AX1292" s="14" t="s">
        <v>81</v>
      </c>
      <c r="AY1292" s="180" t="s">
        <v>199</v>
      </c>
    </row>
    <row r="1293" spans="1:65" s="15" customFormat="1" ht="10.199999999999999">
      <c r="B1293" s="187"/>
      <c r="D1293" s="163" t="s">
        <v>336</v>
      </c>
      <c r="E1293" s="188" t="s">
        <v>1</v>
      </c>
      <c r="F1293" s="189" t="s">
        <v>339</v>
      </c>
      <c r="H1293" s="190">
        <v>1609.8420000000001</v>
      </c>
      <c r="I1293" s="191"/>
      <c r="L1293" s="187"/>
      <c r="M1293" s="192"/>
      <c r="N1293" s="193"/>
      <c r="O1293" s="193"/>
      <c r="P1293" s="193"/>
      <c r="Q1293" s="193"/>
      <c r="R1293" s="193"/>
      <c r="S1293" s="193"/>
      <c r="T1293" s="194"/>
      <c r="AT1293" s="188" t="s">
        <v>336</v>
      </c>
      <c r="AU1293" s="188" t="s">
        <v>90</v>
      </c>
      <c r="AV1293" s="15" t="s">
        <v>198</v>
      </c>
      <c r="AW1293" s="15" t="s">
        <v>36</v>
      </c>
      <c r="AX1293" s="15" t="s">
        <v>88</v>
      </c>
      <c r="AY1293" s="188" t="s">
        <v>199</v>
      </c>
    </row>
    <row r="1294" spans="1:65" s="2" customFormat="1" ht="16.5" customHeight="1">
      <c r="A1294" s="33"/>
      <c r="B1294" s="149"/>
      <c r="C1294" s="195" t="s">
        <v>2543</v>
      </c>
      <c r="D1294" s="195" t="s">
        <v>416</v>
      </c>
      <c r="E1294" s="196" t="s">
        <v>2544</v>
      </c>
      <c r="F1294" s="197" t="s">
        <v>2545</v>
      </c>
      <c r="G1294" s="198" t="s">
        <v>383</v>
      </c>
      <c r="H1294" s="199">
        <v>4.25</v>
      </c>
      <c r="I1294" s="200"/>
      <c r="J1294" s="201">
        <f>ROUND(I1294*H1294,2)</f>
        <v>0</v>
      </c>
      <c r="K1294" s="197" t="s">
        <v>333</v>
      </c>
      <c r="L1294" s="202"/>
      <c r="M1294" s="203" t="s">
        <v>1</v>
      </c>
      <c r="N1294" s="204" t="s">
        <v>46</v>
      </c>
      <c r="O1294" s="59"/>
      <c r="P1294" s="159">
        <f>O1294*H1294</f>
        <v>0</v>
      </c>
      <c r="Q1294" s="159">
        <v>0.55000000000000004</v>
      </c>
      <c r="R1294" s="159">
        <f>Q1294*H1294</f>
        <v>2.3375000000000004</v>
      </c>
      <c r="S1294" s="159">
        <v>0</v>
      </c>
      <c r="T1294" s="160">
        <f>S1294*H1294</f>
        <v>0</v>
      </c>
      <c r="U1294" s="33"/>
      <c r="V1294" s="33"/>
      <c r="W1294" s="33"/>
      <c r="X1294" s="33"/>
      <c r="Y1294" s="33"/>
      <c r="Z1294" s="33"/>
      <c r="AA1294" s="33"/>
      <c r="AB1294" s="33"/>
      <c r="AC1294" s="33"/>
      <c r="AD1294" s="33"/>
      <c r="AE1294" s="33"/>
      <c r="AR1294" s="161" t="s">
        <v>573</v>
      </c>
      <c r="AT1294" s="161" t="s">
        <v>416</v>
      </c>
      <c r="AU1294" s="161" t="s">
        <v>90</v>
      </c>
      <c r="AY1294" s="18" t="s">
        <v>199</v>
      </c>
      <c r="BE1294" s="162">
        <f>IF(N1294="základní",J1294,0)</f>
        <v>0</v>
      </c>
      <c r="BF1294" s="162">
        <f>IF(N1294="snížená",J1294,0)</f>
        <v>0</v>
      </c>
      <c r="BG1294" s="162">
        <f>IF(N1294="zákl. přenesená",J1294,0)</f>
        <v>0</v>
      </c>
      <c r="BH1294" s="162">
        <f>IF(N1294="sníž. přenesená",J1294,0)</f>
        <v>0</v>
      </c>
      <c r="BI1294" s="162">
        <f>IF(N1294="nulová",J1294,0)</f>
        <v>0</v>
      </c>
      <c r="BJ1294" s="18" t="s">
        <v>88</v>
      </c>
      <c r="BK1294" s="162">
        <f>ROUND(I1294*H1294,2)</f>
        <v>0</v>
      </c>
      <c r="BL1294" s="18" t="s">
        <v>276</v>
      </c>
      <c r="BM1294" s="161" t="s">
        <v>2546</v>
      </c>
    </row>
    <row r="1295" spans="1:65" s="2" customFormat="1" ht="10.199999999999999">
      <c r="A1295" s="33"/>
      <c r="B1295" s="34"/>
      <c r="C1295" s="33"/>
      <c r="D1295" s="163" t="s">
        <v>207</v>
      </c>
      <c r="E1295" s="33"/>
      <c r="F1295" s="164" t="s">
        <v>2545</v>
      </c>
      <c r="G1295" s="33"/>
      <c r="H1295" s="33"/>
      <c r="I1295" s="165"/>
      <c r="J1295" s="33"/>
      <c r="K1295" s="33"/>
      <c r="L1295" s="34"/>
      <c r="M1295" s="166"/>
      <c r="N1295" s="167"/>
      <c r="O1295" s="59"/>
      <c r="P1295" s="59"/>
      <c r="Q1295" s="59"/>
      <c r="R1295" s="59"/>
      <c r="S1295" s="59"/>
      <c r="T1295" s="60"/>
      <c r="U1295" s="33"/>
      <c r="V1295" s="33"/>
      <c r="W1295" s="33"/>
      <c r="X1295" s="33"/>
      <c r="Y1295" s="33"/>
      <c r="Z1295" s="33"/>
      <c r="AA1295" s="33"/>
      <c r="AB1295" s="33"/>
      <c r="AC1295" s="33"/>
      <c r="AD1295" s="33"/>
      <c r="AE1295" s="33"/>
      <c r="AT1295" s="18" t="s">
        <v>207</v>
      </c>
      <c r="AU1295" s="18" t="s">
        <v>90</v>
      </c>
    </row>
    <row r="1296" spans="1:65" s="14" customFormat="1" ht="10.199999999999999">
      <c r="B1296" s="179"/>
      <c r="D1296" s="163" t="s">
        <v>336</v>
      </c>
      <c r="E1296" s="180" t="s">
        <v>1</v>
      </c>
      <c r="F1296" s="181" t="s">
        <v>2547</v>
      </c>
      <c r="H1296" s="182">
        <v>3.8639999999999999</v>
      </c>
      <c r="I1296" s="183"/>
      <c r="L1296" s="179"/>
      <c r="M1296" s="184"/>
      <c r="N1296" s="185"/>
      <c r="O1296" s="185"/>
      <c r="P1296" s="185"/>
      <c r="Q1296" s="185"/>
      <c r="R1296" s="185"/>
      <c r="S1296" s="185"/>
      <c r="T1296" s="186"/>
      <c r="AT1296" s="180" t="s">
        <v>336</v>
      </c>
      <c r="AU1296" s="180" t="s">
        <v>90</v>
      </c>
      <c r="AV1296" s="14" t="s">
        <v>90</v>
      </c>
      <c r="AW1296" s="14" t="s">
        <v>36</v>
      </c>
      <c r="AX1296" s="14" t="s">
        <v>81</v>
      </c>
      <c r="AY1296" s="180" t="s">
        <v>199</v>
      </c>
    </row>
    <row r="1297" spans="1:65" s="14" customFormat="1" ht="10.199999999999999">
      <c r="B1297" s="179"/>
      <c r="D1297" s="163" t="s">
        <v>336</v>
      </c>
      <c r="E1297" s="180" t="s">
        <v>1</v>
      </c>
      <c r="F1297" s="181" t="s">
        <v>2548</v>
      </c>
      <c r="H1297" s="182">
        <v>0.38600000000000001</v>
      </c>
      <c r="I1297" s="183"/>
      <c r="L1297" s="179"/>
      <c r="M1297" s="184"/>
      <c r="N1297" s="185"/>
      <c r="O1297" s="185"/>
      <c r="P1297" s="185"/>
      <c r="Q1297" s="185"/>
      <c r="R1297" s="185"/>
      <c r="S1297" s="185"/>
      <c r="T1297" s="186"/>
      <c r="AT1297" s="180" t="s">
        <v>336</v>
      </c>
      <c r="AU1297" s="180" t="s">
        <v>90</v>
      </c>
      <c r="AV1297" s="14" t="s">
        <v>90</v>
      </c>
      <c r="AW1297" s="14" t="s">
        <v>36</v>
      </c>
      <c r="AX1297" s="14" t="s">
        <v>81</v>
      </c>
      <c r="AY1297" s="180" t="s">
        <v>199</v>
      </c>
    </row>
    <row r="1298" spans="1:65" s="15" customFormat="1" ht="10.199999999999999">
      <c r="B1298" s="187"/>
      <c r="D1298" s="163" t="s">
        <v>336</v>
      </c>
      <c r="E1298" s="188" t="s">
        <v>1</v>
      </c>
      <c r="F1298" s="189" t="s">
        <v>339</v>
      </c>
      <c r="H1298" s="190">
        <v>4.25</v>
      </c>
      <c r="I1298" s="191"/>
      <c r="L1298" s="187"/>
      <c r="M1298" s="192"/>
      <c r="N1298" s="193"/>
      <c r="O1298" s="193"/>
      <c r="P1298" s="193"/>
      <c r="Q1298" s="193"/>
      <c r="R1298" s="193"/>
      <c r="S1298" s="193"/>
      <c r="T1298" s="194"/>
      <c r="AT1298" s="188" t="s">
        <v>336</v>
      </c>
      <c r="AU1298" s="188" t="s">
        <v>90</v>
      </c>
      <c r="AV1298" s="15" t="s">
        <v>198</v>
      </c>
      <c r="AW1298" s="15" t="s">
        <v>36</v>
      </c>
      <c r="AX1298" s="15" t="s">
        <v>88</v>
      </c>
      <c r="AY1298" s="188" t="s">
        <v>199</v>
      </c>
    </row>
    <row r="1299" spans="1:65" s="2" customFormat="1" ht="24.15" customHeight="1">
      <c r="A1299" s="33"/>
      <c r="B1299" s="149"/>
      <c r="C1299" s="150" t="s">
        <v>1795</v>
      </c>
      <c r="D1299" s="150" t="s">
        <v>202</v>
      </c>
      <c r="E1299" s="151" t="s">
        <v>2549</v>
      </c>
      <c r="F1299" s="152" t="s">
        <v>2550</v>
      </c>
      <c r="G1299" s="153" t="s">
        <v>383</v>
      </c>
      <c r="H1299" s="154">
        <v>85.852999999999994</v>
      </c>
      <c r="I1299" s="155"/>
      <c r="J1299" s="156">
        <f>ROUND(I1299*H1299,2)</f>
        <v>0</v>
      </c>
      <c r="K1299" s="152" t="s">
        <v>333</v>
      </c>
      <c r="L1299" s="34"/>
      <c r="M1299" s="157" t="s">
        <v>1</v>
      </c>
      <c r="N1299" s="158" t="s">
        <v>46</v>
      </c>
      <c r="O1299" s="59"/>
      <c r="P1299" s="159">
        <f>O1299*H1299</f>
        <v>0</v>
      </c>
      <c r="Q1299" s="159">
        <v>2.3369999999999998E-2</v>
      </c>
      <c r="R1299" s="159">
        <f>Q1299*H1299</f>
        <v>2.0063846099999996</v>
      </c>
      <c r="S1299" s="159">
        <v>0</v>
      </c>
      <c r="T1299" s="160">
        <f>S1299*H1299</f>
        <v>0</v>
      </c>
      <c r="U1299" s="33"/>
      <c r="V1299" s="33"/>
      <c r="W1299" s="33"/>
      <c r="X1299" s="33"/>
      <c r="Y1299" s="33"/>
      <c r="Z1299" s="33"/>
      <c r="AA1299" s="33"/>
      <c r="AB1299" s="33"/>
      <c r="AC1299" s="33"/>
      <c r="AD1299" s="33"/>
      <c r="AE1299" s="33"/>
      <c r="AR1299" s="161" t="s">
        <v>276</v>
      </c>
      <c r="AT1299" s="161" t="s">
        <v>202</v>
      </c>
      <c r="AU1299" s="161" t="s">
        <v>90</v>
      </c>
      <c r="AY1299" s="18" t="s">
        <v>199</v>
      </c>
      <c r="BE1299" s="162">
        <f>IF(N1299="základní",J1299,0)</f>
        <v>0</v>
      </c>
      <c r="BF1299" s="162">
        <f>IF(N1299="snížená",J1299,0)</f>
        <v>0</v>
      </c>
      <c r="BG1299" s="162">
        <f>IF(N1299="zákl. přenesená",J1299,0)</f>
        <v>0</v>
      </c>
      <c r="BH1299" s="162">
        <f>IF(N1299="sníž. přenesená",J1299,0)</f>
        <v>0</v>
      </c>
      <c r="BI1299" s="162">
        <f>IF(N1299="nulová",J1299,0)</f>
        <v>0</v>
      </c>
      <c r="BJ1299" s="18" t="s">
        <v>88</v>
      </c>
      <c r="BK1299" s="162">
        <f>ROUND(I1299*H1299,2)</f>
        <v>0</v>
      </c>
      <c r="BL1299" s="18" t="s">
        <v>276</v>
      </c>
      <c r="BM1299" s="161" t="s">
        <v>2551</v>
      </c>
    </row>
    <row r="1300" spans="1:65" s="2" customFormat="1" ht="19.2">
      <c r="A1300" s="33"/>
      <c r="B1300" s="34"/>
      <c r="C1300" s="33"/>
      <c r="D1300" s="163" t="s">
        <v>207</v>
      </c>
      <c r="E1300" s="33"/>
      <c r="F1300" s="164" t="s">
        <v>2552</v>
      </c>
      <c r="G1300" s="33"/>
      <c r="H1300" s="33"/>
      <c r="I1300" s="165"/>
      <c r="J1300" s="33"/>
      <c r="K1300" s="33"/>
      <c r="L1300" s="34"/>
      <c r="M1300" s="166"/>
      <c r="N1300" s="167"/>
      <c r="O1300" s="59"/>
      <c r="P1300" s="59"/>
      <c r="Q1300" s="59"/>
      <c r="R1300" s="59"/>
      <c r="S1300" s="59"/>
      <c r="T1300" s="60"/>
      <c r="U1300" s="33"/>
      <c r="V1300" s="33"/>
      <c r="W1300" s="33"/>
      <c r="X1300" s="33"/>
      <c r="Y1300" s="33"/>
      <c r="Z1300" s="33"/>
      <c r="AA1300" s="33"/>
      <c r="AB1300" s="33"/>
      <c r="AC1300" s="33"/>
      <c r="AD1300" s="33"/>
      <c r="AE1300" s="33"/>
      <c r="AT1300" s="18" t="s">
        <v>207</v>
      </c>
      <c r="AU1300" s="18" t="s">
        <v>90</v>
      </c>
    </row>
    <row r="1301" spans="1:65" s="14" customFormat="1" ht="10.199999999999999">
      <c r="B1301" s="179"/>
      <c r="D1301" s="163" t="s">
        <v>336</v>
      </c>
      <c r="E1301" s="180" t="s">
        <v>1</v>
      </c>
      <c r="F1301" s="181" t="s">
        <v>2553</v>
      </c>
      <c r="H1301" s="182">
        <v>15.454000000000001</v>
      </c>
      <c r="I1301" s="183"/>
      <c r="L1301" s="179"/>
      <c r="M1301" s="184"/>
      <c r="N1301" s="185"/>
      <c r="O1301" s="185"/>
      <c r="P1301" s="185"/>
      <c r="Q1301" s="185"/>
      <c r="R1301" s="185"/>
      <c r="S1301" s="185"/>
      <c r="T1301" s="186"/>
      <c r="AT1301" s="180" t="s">
        <v>336</v>
      </c>
      <c r="AU1301" s="180" t="s">
        <v>90</v>
      </c>
      <c r="AV1301" s="14" t="s">
        <v>90</v>
      </c>
      <c r="AW1301" s="14" t="s">
        <v>36</v>
      </c>
      <c r="AX1301" s="14" t="s">
        <v>81</v>
      </c>
      <c r="AY1301" s="180" t="s">
        <v>199</v>
      </c>
    </row>
    <row r="1302" spans="1:65" s="14" customFormat="1" ht="10.199999999999999">
      <c r="B1302" s="179"/>
      <c r="D1302" s="163" t="s">
        <v>336</v>
      </c>
      <c r="E1302" s="180" t="s">
        <v>1</v>
      </c>
      <c r="F1302" s="181" t="s">
        <v>2554</v>
      </c>
      <c r="H1302" s="182">
        <v>63.222999999999999</v>
      </c>
      <c r="I1302" s="183"/>
      <c r="L1302" s="179"/>
      <c r="M1302" s="184"/>
      <c r="N1302" s="185"/>
      <c r="O1302" s="185"/>
      <c r="P1302" s="185"/>
      <c r="Q1302" s="185"/>
      <c r="R1302" s="185"/>
      <c r="S1302" s="185"/>
      <c r="T1302" s="186"/>
      <c r="AT1302" s="180" t="s">
        <v>336</v>
      </c>
      <c r="AU1302" s="180" t="s">
        <v>90</v>
      </c>
      <c r="AV1302" s="14" t="s">
        <v>90</v>
      </c>
      <c r="AW1302" s="14" t="s">
        <v>36</v>
      </c>
      <c r="AX1302" s="14" t="s">
        <v>81</v>
      </c>
      <c r="AY1302" s="180" t="s">
        <v>199</v>
      </c>
    </row>
    <row r="1303" spans="1:65" s="14" customFormat="1" ht="10.199999999999999">
      <c r="B1303" s="179"/>
      <c r="D1303" s="163" t="s">
        <v>336</v>
      </c>
      <c r="E1303" s="180" t="s">
        <v>1</v>
      </c>
      <c r="F1303" s="181" t="s">
        <v>2555</v>
      </c>
      <c r="H1303" s="182">
        <v>3.3119999999999998</v>
      </c>
      <c r="I1303" s="183"/>
      <c r="L1303" s="179"/>
      <c r="M1303" s="184"/>
      <c r="N1303" s="185"/>
      <c r="O1303" s="185"/>
      <c r="P1303" s="185"/>
      <c r="Q1303" s="185"/>
      <c r="R1303" s="185"/>
      <c r="S1303" s="185"/>
      <c r="T1303" s="186"/>
      <c r="AT1303" s="180" t="s">
        <v>336</v>
      </c>
      <c r="AU1303" s="180" t="s">
        <v>90</v>
      </c>
      <c r="AV1303" s="14" t="s">
        <v>90</v>
      </c>
      <c r="AW1303" s="14" t="s">
        <v>36</v>
      </c>
      <c r="AX1303" s="14" t="s">
        <v>81</v>
      </c>
      <c r="AY1303" s="180" t="s">
        <v>199</v>
      </c>
    </row>
    <row r="1304" spans="1:65" s="14" customFormat="1" ht="10.199999999999999">
      <c r="B1304" s="179"/>
      <c r="D1304" s="163" t="s">
        <v>336</v>
      </c>
      <c r="E1304" s="180" t="s">
        <v>1</v>
      </c>
      <c r="F1304" s="181" t="s">
        <v>2556</v>
      </c>
      <c r="H1304" s="182">
        <v>3.8639999999999999</v>
      </c>
      <c r="I1304" s="183"/>
      <c r="L1304" s="179"/>
      <c r="M1304" s="184"/>
      <c r="N1304" s="185"/>
      <c r="O1304" s="185"/>
      <c r="P1304" s="185"/>
      <c r="Q1304" s="185"/>
      <c r="R1304" s="185"/>
      <c r="S1304" s="185"/>
      <c r="T1304" s="186"/>
      <c r="AT1304" s="180" t="s">
        <v>336</v>
      </c>
      <c r="AU1304" s="180" t="s">
        <v>90</v>
      </c>
      <c r="AV1304" s="14" t="s">
        <v>90</v>
      </c>
      <c r="AW1304" s="14" t="s">
        <v>36</v>
      </c>
      <c r="AX1304" s="14" t="s">
        <v>81</v>
      </c>
      <c r="AY1304" s="180" t="s">
        <v>199</v>
      </c>
    </row>
    <row r="1305" spans="1:65" s="15" customFormat="1" ht="10.199999999999999">
      <c r="B1305" s="187"/>
      <c r="D1305" s="163" t="s">
        <v>336</v>
      </c>
      <c r="E1305" s="188" t="s">
        <v>1</v>
      </c>
      <c r="F1305" s="189" t="s">
        <v>339</v>
      </c>
      <c r="H1305" s="190">
        <v>85.852999999999994</v>
      </c>
      <c r="I1305" s="191"/>
      <c r="L1305" s="187"/>
      <c r="M1305" s="192"/>
      <c r="N1305" s="193"/>
      <c r="O1305" s="193"/>
      <c r="P1305" s="193"/>
      <c r="Q1305" s="193"/>
      <c r="R1305" s="193"/>
      <c r="S1305" s="193"/>
      <c r="T1305" s="194"/>
      <c r="AT1305" s="188" t="s">
        <v>336</v>
      </c>
      <c r="AU1305" s="188" t="s">
        <v>90</v>
      </c>
      <c r="AV1305" s="15" t="s">
        <v>198</v>
      </c>
      <c r="AW1305" s="15" t="s">
        <v>36</v>
      </c>
      <c r="AX1305" s="15" t="s">
        <v>88</v>
      </c>
      <c r="AY1305" s="188" t="s">
        <v>199</v>
      </c>
    </row>
    <row r="1306" spans="1:65" s="2" customFormat="1" ht="16.5" customHeight="1">
      <c r="A1306" s="33"/>
      <c r="B1306" s="149"/>
      <c r="C1306" s="150" t="s">
        <v>2557</v>
      </c>
      <c r="D1306" s="150" t="s">
        <v>202</v>
      </c>
      <c r="E1306" s="151" t="s">
        <v>2558</v>
      </c>
      <c r="F1306" s="152" t="s">
        <v>2559</v>
      </c>
      <c r="G1306" s="153" t="s">
        <v>376</v>
      </c>
      <c r="H1306" s="154">
        <v>181.5</v>
      </c>
      <c r="I1306" s="155"/>
      <c r="J1306" s="156">
        <f>ROUND(I1306*H1306,2)</f>
        <v>0</v>
      </c>
      <c r="K1306" s="152" t="s">
        <v>333</v>
      </c>
      <c r="L1306" s="34"/>
      <c r="M1306" s="157" t="s">
        <v>1</v>
      </c>
      <c r="N1306" s="158" t="s">
        <v>46</v>
      </c>
      <c r="O1306" s="59"/>
      <c r="P1306" s="159">
        <f>O1306*H1306</f>
        <v>0</v>
      </c>
      <c r="Q1306" s="159">
        <v>1.0000000000000001E-5</v>
      </c>
      <c r="R1306" s="159">
        <f>Q1306*H1306</f>
        <v>1.8150000000000002E-3</v>
      </c>
      <c r="S1306" s="159">
        <v>0</v>
      </c>
      <c r="T1306" s="160">
        <f>S1306*H1306</f>
        <v>0</v>
      </c>
      <c r="U1306" s="33"/>
      <c r="V1306" s="33"/>
      <c r="W1306" s="33"/>
      <c r="X1306" s="33"/>
      <c r="Y1306" s="33"/>
      <c r="Z1306" s="33"/>
      <c r="AA1306" s="33"/>
      <c r="AB1306" s="33"/>
      <c r="AC1306" s="33"/>
      <c r="AD1306" s="33"/>
      <c r="AE1306" s="33"/>
      <c r="AR1306" s="161" t="s">
        <v>276</v>
      </c>
      <c r="AT1306" s="161" t="s">
        <v>202</v>
      </c>
      <c r="AU1306" s="161" t="s">
        <v>90</v>
      </c>
      <c r="AY1306" s="18" t="s">
        <v>199</v>
      </c>
      <c r="BE1306" s="162">
        <f>IF(N1306="základní",J1306,0)</f>
        <v>0</v>
      </c>
      <c r="BF1306" s="162">
        <f>IF(N1306="snížená",J1306,0)</f>
        <v>0</v>
      </c>
      <c r="BG1306" s="162">
        <f>IF(N1306="zákl. přenesená",J1306,0)</f>
        <v>0</v>
      </c>
      <c r="BH1306" s="162">
        <f>IF(N1306="sníž. přenesená",J1306,0)</f>
        <v>0</v>
      </c>
      <c r="BI1306" s="162">
        <f>IF(N1306="nulová",J1306,0)</f>
        <v>0</v>
      </c>
      <c r="BJ1306" s="18" t="s">
        <v>88</v>
      </c>
      <c r="BK1306" s="162">
        <f>ROUND(I1306*H1306,2)</f>
        <v>0</v>
      </c>
      <c r="BL1306" s="18" t="s">
        <v>276</v>
      </c>
      <c r="BM1306" s="161" t="s">
        <v>2560</v>
      </c>
    </row>
    <row r="1307" spans="1:65" s="2" customFormat="1" ht="19.2">
      <c r="A1307" s="33"/>
      <c r="B1307" s="34"/>
      <c r="C1307" s="33"/>
      <c r="D1307" s="163" t="s">
        <v>207</v>
      </c>
      <c r="E1307" s="33"/>
      <c r="F1307" s="164" t="s">
        <v>2561</v>
      </c>
      <c r="G1307" s="33"/>
      <c r="H1307" s="33"/>
      <c r="I1307" s="165"/>
      <c r="J1307" s="33"/>
      <c r="K1307" s="33"/>
      <c r="L1307" s="34"/>
      <c r="M1307" s="166"/>
      <c r="N1307" s="167"/>
      <c r="O1307" s="59"/>
      <c r="P1307" s="59"/>
      <c r="Q1307" s="59"/>
      <c r="R1307" s="59"/>
      <c r="S1307" s="59"/>
      <c r="T1307" s="60"/>
      <c r="U1307" s="33"/>
      <c r="V1307" s="33"/>
      <c r="W1307" s="33"/>
      <c r="X1307" s="33"/>
      <c r="Y1307" s="33"/>
      <c r="Z1307" s="33"/>
      <c r="AA1307" s="33"/>
      <c r="AB1307" s="33"/>
      <c r="AC1307" s="33"/>
      <c r="AD1307" s="33"/>
      <c r="AE1307" s="33"/>
      <c r="AT1307" s="18" t="s">
        <v>207</v>
      </c>
      <c r="AU1307" s="18" t="s">
        <v>90</v>
      </c>
    </row>
    <row r="1308" spans="1:65" s="14" customFormat="1" ht="10.199999999999999">
      <c r="B1308" s="179"/>
      <c r="D1308" s="163" t="s">
        <v>336</v>
      </c>
      <c r="E1308" s="180" t="s">
        <v>1</v>
      </c>
      <c r="F1308" s="181" t="s">
        <v>2562</v>
      </c>
      <c r="H1308" s="182">
        <v>181.5</v>
      </c>
      <c r="I1308" s="183"/>
      <c r="L1308" s="179"/>
      <c r="M1308" s="184"/>
      <c r="N1308" s="185"/>
      <c r="O1308" s="185"/>
      <c r="P1308" s="185"/>
      <c r="Q1308" s="185"/>
      <c r="R1308" s="185"/>
      <c r="S1308" s="185"/>
      <c r="T1308" s="186"/>
      <c r="AT1308" s="180" t="s">
        <v>336</v>
      </c>
      <c r="AU1308" s="180" t="s">
        <v>90</v>
      </c>
      <c r="AV1308" s="14" t="s">
        <v>90</v>
      </c>
      <c r="AW1308" s="14" t="s">
        <v>36</v>
      </c>
      <c r="AX1308" s="14" t="s">
        <v>81</v>
      </c>
      <c r="AY1308" s="180" t="s">
        <v>199</v>
      </c>
    </row>
    <row r="1309" spans="1:65" s="15" customFormat="1" ht="10.199999999999999">
      <c r="B1309" s="187"/>
      <c r="D1309" s="163" t="s">
        <v>336</v>
      </c>
      <c r="E1309" s="188" t="s">
        <v>1</v>
      </c>
      <c r="F1309" s="189" t="s">
        <v>339</v>
      </c>
      <c r="H1309" s="190">
        <v>181.5</v>
      </c>
      <c r="I1309" s="191"/>
      <c r="L1309" s="187"/>
      <c r="M1309" s="192"/>
      <c r="N1309" s="193"/>
      <c r="O1309" s="193"/>
      <c r="P1309" s="193"/>
      <c r="Q1309" s="193"/>
      <c r="R1309" s="193"/>
      <c r="S1309" s="193"/>
      <c r="T1309" s="194"/>
      <c r="AT1309" s="188" t="s">
        <v>336</v>
      </c>
      <c r="AU1309" s="188" t="s">
        <v>90</v>
      </c>
      <c r="AV1309" s="15" t="s">
        <v>198</v>
      </c>
      <c r="AW1309" s="15" t="s">
        <v>36</v>
      </c>
      <c r="AX1309" s="15" t="s">
        <v>88</v>
      </c>
      <c r="AY1309" s="188" t="s">
        <v>199</v>
      </c>
    </row>
    <row r="1310" spans="1:65" s="2" customFormat="1" ht="16.5" customHeight="1">
      <c r="A1310" s="33"/>
      <c r="B1310" s="149"/>
      <c r="C1310" s="195" t="s">
        <v>2563</v>
      </c>
      <c r="D1310" s="195" t="s">
        <v>416</v>
      </c>
      <c r="E1310" s="196" t="s">
        <v>2487</v>
      </c>
      <c r="F1310" s="197" t="s">
        <v>2488</v>
      </c>
      <c r="G1310" s="198" t="s">
        <v>383</v>
      </c>
      <c r="H1310" s="199">
        <v>1.278</v>
      </c>
      <c r="I1310" s="200"/>
      <c r="J1310" s="201">
        <f>ROUND(I1310*H1310,2)</f>
        <v>0</v>
      </c>
      <c r="K1310" s="197" t="s">
        <v>333</v>
      </c>
      <c r="L1310" s="202"/>
      <c r="M1310" s="203" t="s">
        <v>1</v>
      </c>
      <c r="N1310" s="204" t="s">
        <v>46</v>
      </c>
      <c r="O1310" s="59"/>
      <c r="P1310" s="159">
        <f>O1310*H1310</f>
        <v>0</v>
      </c>
      <c r="Q1310" s="159">
        <v>0.55000000000000004</v>
      </c>
      <c r="R1310" s="159">
        <f>Q1310*H1310</f>
        <v>0.70290000000000008</v>
      </c>
      <c r="S1310" s="159">
        <v>0</v>
      </c>
      <c r="T1310" s="160">
        <f>S1310*H1310</f>
        <v>0</v>
      </c>
      <c r="U1310" s="33"/>
      <c r="V1310" s="33"/>
      <c r="W1310" s="33"/>
      <c r="X1310" s="33"/>
      <c r="Y1310" s="33"/>
      <c r="Z1310" s="33"/>
      <c r="AA1310" s="33"/>
      <c r="AB1310" s="33"/>
      <c r="AC1310" s="33"/>
      <c r="AD1310" s="33"/>
      <c r="AE1310" s="33"/>
      <c r="AR1310" s="161" t="s">
        <v>573</v>
      </c>
      <c r="AT1310" s="161" t="s">
        <v>416</v>
      </c>
      <c r="AU1310" s="161" t="s">
        <v>90</v>
      </c>
      <c r="AY1310" s="18" t="s">
        <v>199</v>
      </c>
      <c r="BE1310" s="162">
        <f>IF(N1310="základní",J1310,0)</f>
        <v>0</v>
      </c>
      <c r="BF1310" s="162">
        <f>IF(N1310="snížená",J1310,0)</f>
        <v>0</v>
      </c>
      <c r="BG1310" s="162">
        <f>IF(N1310="zákl. přenesená",J1310,0)</f>
        <v>0</v>
      </c>
      <c r="BH1310" s="162">
        <f>IF(N1310="sníž. přenesená",J1310,0)</f>
        <v>0</v>
      </c>
      <c r="BI1310" s="162">
        <f>IF(N1310="nulová",J1310,0)</f>
        <v>0</v>
      </c>
      <c r="BJ1310" s="18" t="s">
        <v>88</v>
      </c>
      <c r="BK1310" s="162">
        <f>ROUND(I1310*H1310,2)</f>
        <v>0</v>
      </c>
      <c r="BL1310" s="18" t="s">
        <v>276</v>
      </c>
      <c r="BM1310" s="161" t="s">
        <v>2564</v>
      </c>
    </row>
    <row r="1311" spans="1:65" s="2" customFormat="1" ht="10.199999999999999">
      <c r="A1311" s="33"/>
      <c r="B1311" s="34"/>
      <c r="C1311" s="33"/>
      <c r="D1311" s="163" t="s">
        <v>207</v>
      </c>
      <c r="E1311" s="33"/>
      <c r="F1311" s="164" t="s">
        <v>2488</v>
      </c>
      <c r="G1311" s="33"/>
      <c r="H1311" s="33"/>
      <c r="I1311" s="165"/>
      <c r="J1311" s="33"/>
      <c r="K1311" s="33"/>
      <c r="L1311" s="34"/>
      <c r="M1311" s="166"/>
      <c r="N1311" s="167"/>
      <c r="O1311" s="59"/>
      <c r="P1311" s="59"/>
      <c r="Q1311" s="59"/>
      <c r="R1311" s="59"/>
      <c r="S1311" s="59"/>
      <c r="T1311" s="60"/>
      <c r="U1311" s="33"/>
      <c r="V1311" s="33"/>
      <c r="W1311" s="33"/>
      <c r="X1311" s="33"/>
      <c r="Y1311" s="33"/>
      <c r="Z1311" s="33"/>
      <c r="AA1311" s="33"/>
      <c r="AB1311" s="33"/>
      <c r="AC1311" s="33"/>
      <c r="AD1311" s="33"/>
      <c r="AE1311" s="33"/>
      <c r="AT1311" s="18" t="s">
        <v>207</v>
      </c>
      <c r="AU1311" s="18" t="s">
        <v>90</v>
      </c>
    </row>
    <row r="1312" spans="1:65" s="14" customFormat="1" ht="10.199999999999999">
      <c r="B1312" s="179"/>
      <c r="D1312" s="163" t="s">
        <v>336</v>
      </c>
      <c r="E1312" s="180" t="s">
        <v>1</v>
      </c>
      <c r="F1312" s="181" t="s">
        <v>2565</v>
      </c>
      <c r="H1312" s="182">
        <v>1.1619999999999999</v>
      </c>
      <c r="I1312" s="183"/>
      <c r="L1312" s="179"/>
      <c r="M1312" s="184"/>
      <c r="N1312" s="185"/>
      <c r="O1312" s="185"/>
      <c r="P1312" s="185"/>
      <c r="Q1312" s="185"/>
      <c r="R1312" s="185"/>
      <c r="S1312" s="185"/>
      <c r="T1312" s="186"/>
      <c r="AT1312" s="180" t="s">
        <v>336</v>
      </c>
      <c r="AU1312" s="180" t="s">
        <v>90</v>
      </c>
      <c r="AV1312" s="14" t="s">
        <v>90</v>
      </c>
      <c r="AW1312" s="14" t="s">
        <v>36</v>
      </c>
      <c r="AX1312" s="14" t="s">
        <v>81</v>
      </c>
      <c r="AY1312" s="180" t="s">
        <v>199</v>
      </c>
    </row>
    <row r="1313" spans="1:65" s="14" customFormat="1" ht="10.199999999999999">
      <c r="B1313" s="179"/>
      <c r="D1313" s="163" t="s">
        <v>336</v>
      </c>
      <c r="E1313" s="180" t="s">
        <v>1</v>
      </c>
      <c r="F1313" s="181" t="s">
        <v>2566</v>
      </c>
      <c r="H1313" s="182">
        <v>0.11600000000000001</v>
      </c>
      <c r="I1313" s="183"/>
      <c r="L1313" s="179"/>
      <c r="M1313" s="184"/>
      <c r="N1313" s="185"/>
      <c r="O1313" s="185"/>
      <c r="P1313" s="185"/>
      <c r="Q1313" s="185"/>
      <c r="R1313" s="185"/>
      <c r="S1313" s="185"/>
      <c r="T1313" s="186"/>
      <c r="AT1313" s="180" t="s">
        <v>336</v>
      </c>
      <c r="AU1313" s="180" t="s">
        <v>90</v>
      </c>
      <c r="AV1313" s="14" t="s">
        <v>90</v>
      </c>
      <c r="AW1313" s="14" t="s">
        <v>36</v>
      </c>
      <c r="AX1313" s="14" t="s">
        <v>81</v>
      </c>
      <c r="AY1313" s="180" t="s">
        <v>199</v>
      </c>
    </row>
    <row r="1314" spans="1:65" s="15" customFormat="1" ht="10.199999999999999">
      <c r="B1314" s="187"/>
      <c r="D1314" s="163" t="s">
        <v>336</v>
      </c>
      <c r="E1314" s="188" t="s">
        <v>1</v>
      </c>
      <c r="F1314" s="189" t="s">
        <v>339</v>
      </c>
      <c r="H1314" s="190">
        <v>1.278</v>
      </c>
      <c r="I1314" s="191"/>
      <c r="L1314" s="187"/>
      <c r="M1314" s="192"/>
      <c r="N1314" s="193"/>
      <c r="O1314" s="193"/>
      <c r="P1314" s="193"/>
      <c r="Q1314" s="193"/>
      <c r="R1314" s="193"/>
      <c r="S1314" s="193"/>
      <c r="T1314" s="194"/>
      <c r="AT1314" s="188" t="s">
        <v>336</v>
      </c>
      <c r="AU1314" s="188" t="s">
        <v>90</v>
      </c>
      <c r="AV1314" s="15" t="s">
        <v>198</v>
      </c>
      <c r="AW1314" s="15" t="s">
        <v>36</v>
      </c>
      <c r="AX1314" s="15" t="s">
        <v>88</v>
      </c>
      <c r="AY1314" s="188" t="s">
        <v>199</v>
      </c>
    </row>
    <row r="1315" spans="1:65" s="2" customFormat="1" ht="16.5" customHeight="1">
      <c r="A1315" s="33"/>
      <c r="B1315" s="149"/>
      <c r="C1315" s="150" t="s">
        <v>2567</v>
      </c>
      <c r="D1315" s="150" t="s">
        <v>202</v>
      </c>
      <c r="E1315" s="151" t="s">
        <v>2568</v>
      </c>
      <c r="F1315" s="152" t="s">
        <v>2569</v>
      </c>
      <c r="G1315" s="153" t="s">
        <v>332</v>
      </c>
      <c r="H1315" s="154">
        <v>60.5</v>
      </c>
      <c r="I1315" s="155"/>
      <c r="J1315" s="156">
        <f>ROUND(I1315*H1315,2)</f>
        <v>0</v>
      </c>
      <c r="K1315" s="152" t="s">
        <v>333</v>
      </c>
      <c r="L1315" s="34"/>
      <c r="M1315" s="157" t="s">
        <v>1</v>
      </c>
      <c r="N1315" s="158" t="s">
        <v>46</v>
      </c>
      <c r="O1315" s="59"/>
      <c r="P1315" s="159">
        <f>O1315*H1315</f>
        <v>0</v>
      </c>
      <c r="Q1315" s="159">
        <v>0</v>
      </c>
      <c r="R1315" s="159">
        <f>Q1315*H1315</f>
        <v>0</v>
      </c>
      <c r="S1315" s="159">
        <v>0</v>
      </c>
      <c r="T1315" s="160">
        <f>S1315*H1315</f>
        <v>0</v>
      </c>
      <c r="U1315" s="33"/>
      <c r="V1315" s="33"/>
      <c r="W1315" s="33"/>
      <c r="X1315" s="33"/>
      <c r="Y1315" s="33"/>
      <c r="Z1315" s="33"/>
      <c r="AA1315" s="33"/>
      <c r="AB1315" s="33"/>
      <c r="AC1315" s="33"/>
      <c r="AD1315" s="33"/>
      <c r="AE1315" s="33"/>
      <c r="AR1315" s="161" t="s">
        <v>276</v>
      </c>
      <c r="AT1315" s="161" t="s">
        <v>202</v>
      </c>
      <c r="AU1315" s="161" t="s">
        <v>90</v>
      </c>
      <c r="AY1315" s="18" t="s">
        <v>199</v>
      </c>
      <c r="BE1315" s="162">
        <f>IF(N1315="základní",J1315,0)</f>
        <v>0</v>
      </c>
      <c r="BF1315" s="162">
        <f>IF(N1315="snížená",J1315,0)</f>
        <v>0</v>
      </c>
      <c r="BG1315" s="162">
        <f>IF(N1315="zákl. přenesená",J1315,0)</f>
        <v>0</v>
      </c>
      <c r="BH1315" s="162">
        <f>IF(N1315="sníž. přenesená",J1315,0)</f>
        <v>0</v>
      </c>
      <c r="BI1315" s="162">
        <f>IF(N1315="nulová",J1315,0)</f>
        <v>0</v>
      </c>
      <c r="BJ1315" s="18" t="s">
        <v>88</v>
      </c>
      <c r="BK1315" s="162">
        <f>ROUND(I1315*H1315,2)</f>
        <v>0</v>
      </c>
      <c r="BL1315" s="18" t="s">
        <v>276</v>
      </c>
      <c r="BM1315" s="161" t="s">
        <v>2570</v>
      </c>
    </row>
    <row r="1316" spans="1:65" s="2" customFormat="1" ht="10.199999999999999">
      <c r="A1316" s="33"/>
      <c r="B1316" s="34"/>
      <c r="C1316" s="33"/>
      <c r="D1316" s="163" t="s">
        <v>207</v>
      </c>
      <c r="E1316" s="33"/>
      <c r="F1316" s="164" t="s">
        <v>2571</v>
      </c>
      <c r="G1316" s="33"/>
      <c r="H1316" s="33"/>
      <c r="I1316" s="165"/>
      <c r="J1316" s="33"/>
      <c r="K1316" s="33"/>
      <c r="L1316" s="34"/>
      <c r="M1316" s="166"/>
      <c r="N1316" s="167"/>
      <c r="O1316" s="59"/>
      <c r="P1316" s="59"/>
      <c r="Q1316" s="59"/>
      <c r="R1316" s="59"/>
      <c r="S1316" s="59"/>
      <c r="T1316" s="60"/>
      <c r="U1316" s="33"/>
      <c r="V1316" s="33"/>
      <c r="W1316" s="33"/>
      <c r="X1316" s="33"/>
      <c r="Y1316" s="33"/>
      <c r="Z1316" s="33"/>
      <c r="AA1316" s="33"/>
      <c r="AB1316" s="33"/>
      <c r="AC1316" s="33"/>
      <c r="AD1316" s="33"/>
      <c r="AE1316" s="33"/>
      <c r="AT1316" s="18" t="s">
        <v>207</v>
      </c>
      <c r="AU1316" s="18" t="s">
        <v>90</v>
      </c>
    </row>
    <row r="1317" spans="1:65" s="13" customFormat="1" ht="10.199999999999999">
      <c r="B1317" s="172"/>
      <c r="D1317" s="163" t="s">
        <v>336</v>
      </c>
      <c r="E1317" s="173" t="s">
        <v>1</v>
      </c>
      <c r="F1317" s="174" t="s">
        <v>2572</v>
      </c>
      <c r="H1317" s="173" t="s">
        <v>1</v>
      </c>
      <c r="I1317" s="175"/>
      <c r="L1317" s="172"/>
      <c r="M1317" s="176"/>
      <c r="N1317" s="177"/>
      <c r="O1317" s="177"/>
      <c r="P1317" s="177"/>
      <c r="Q1317" s="177"/>
      <c r="R1317" s="177"/>
      <c r="S1317" s="177"/>
      <c r="T1317" s="178"/>
      <c r="AT1317" s="173" t="s">
        <v>336</v>
      </c>
      <c r="AU1317" s="173" t="s">
        <v>90</v>
      </c>
      <c r="AV1317" s="13" t="s">
        <v>88</v>
      </c>
      <c r="AW1317" s="13" t="s">
        <v>36</v>
      </c>
      <c r="AX1317" s="13" t="s">
        <v>81</v>
      </c>
      <c r="AY1317" s="173" t="s">
        <v>199</v>
      </c>
    </row>
    <row r="1318" spans="1:65" s="13" customFormat="1" ht="10.199999999999999">
      <c r="B1318" s="172"/>
      <c r="D1318" s="163" t="s">
        <v>336</v>
      </c>
      <c r="E1318" s="173" t="s">
        <v>1</v>
      </c>
      <c r="F1318" s="174" t="s">
        <v>2573</v>
      </c>
      <c r="H1318" s="173" t="s">
        <v>1</v>
      </c>
      <c r="I1318" s="175"/>
      <c r="L1318" s="172"/>
      <c r="M1318" s="176"/>
      <c r="N1318" s="177"/>
      <c r="O1318" s="177"/>
      <c r="P1318" s="177"/>
      <c r="Q1318" s="177"/>
      <c r="R1318" s="177"/>
      <c r="S1318" s="177"/>
      <c r="T1318" s="178"/>
      <c r="AT1318" s="173" t="s">
        <v>336</v>
      </c>
      <c r="AU1318" s="173" t="s">
        <v>90</v>
      </c>
      <c r="AV1318" s="13" t="s">
        <v>88</v>
      </c>
      <c r="AW1318" s="13" t="s">
        <v>36</v>
      </c>
      <c r="AX1318" s="13" t="s">
        <v>81</v>
      </c>
      <c r="AY1318" s="173" t="s">
        <v>199</v>
      </c>
    </row>
    <row r="1319" spans="1:65" s="14" customFormat="1" ht="10.199999999999999">
      <c r="B1319" s="179"/>
      <c r="D1319" s="163" t="s">
        <v>336</v>
      </c>
      <c r="E1319" s="180" t="s">
        <v>1</v>
      </c>
      <c r="F1319" s="181" t="s">
        <v>2574</v>
      </c>
      <c r="H1319" s="182">
        <v>46</v>
      </c>
      <c r="I1319" s="183"/>
      <c r="L1319" s="179"/>
      <c r="M1319" s="184"/>
      <c r="N1319" s="185"/>
      <c r="O1319" s="185"/>
      <c r="P1319" s="185"/>
      <c r="Q1319" s="185"/>
      <c r="R1319" s="185"/>
      <c r="S1319" s="185"/>
      <c r="T1319" s="186"/>
      <c r="AT1319" s="180" t="s">
        <v>336</v>
      </c>
      <c r="AU1319" s="180" t="s">
        <v>90</v>
      </c>
      <c r="AV1319" s="14" t="s">
        <v>90</v>
      </c>
      <c r="AW1319" s="14" t="s">
        <v>36</v>
      </c>
      <c r="AX1319" s="14" t="s">
        <v>81</v>
      </c>
      <c r="AY1319" s="180" t="s">
        <v>199</v>
      </c>
    </row>
    <row r="1320" spans="1:65" s="13" customFormat="1" ht="10.199999999999999">
      <c r="B1320" s="172"/>
      <c r="D1320" s="163" t="s">
        <v>336</v>
      </c>
      <c r="E1320" s="173" t="s">
        <v>1</v>
      </c>
      <c r="F1320" s="174" t="s">
        <v>1276</v>
      </c>
      <c r="H1320" s="173" t="s">
        <v>1</v>
      </c>
      <c r="I1320" s="175"/>
      <c r="L1320" s="172"/>
      <c r="M1320" s="176"/>
      <c r="N1320" s="177"/>
      <c r="O1320" s="177"/>
      <c r="P1320" s="177"/>
      <c r="Q1320" s="177"/>
      <c r="R1320" s="177"/>
      <c r="S1320" s="177"/>
      <c r="T1320" s="178"/>
      <c r="AT1320" s="173" t="s">
        <v>336</v>
      </c>
      <c r="AU1320" s="173" t="s">
        <v>90</v>
      </c>
      <c r="AV1320" s="13" t="s">
        <v>88</v>
      </c>
      <c r="AW1320" s="13" t="s">
        <v>36</v>
      </c>
      <c r="AX1320" s="13" t="s">
        <v>81</v>
      </c>
      <c r="AY1320" s="173" t="s">
        <v>199</v>
      </c>
    </row>
    <row r="1321" spans="1:65" s="14" customFormat="1" ht="10.199999999999999">
      <c r="B1321" s="179"/>
      <c r="D1321" s="163" t="s">
        <v>336</v>
      </c>
      <c r="E1321" s="180" t="s">
        <v>1</v>
      </c>
      <c r="F1321" s="181" t="s">
        <v>2575</v>
      </c>
      <c r="H1321" s="182">
        <v>4.5</v>
      </c>
      <c r="I1321" s="183"/>
      <c r="L1321" s="179"/>
      <c r="M1321" s="184"/>
      <c r="N1321" s="185"/>
      <c r="O1321" s="185"/>
      <c r="P1321" s="185"/>
      <c r="Q1321" s="185"/>
      <c r="R1321" s="185"/>
      <c r="S1321" s="185"/>
      <c r="T1321" s="186"/>
      <c r="AT1321" s="180" t="s">
        <v>336</v>
      </c>
      <c r="AU1321" s="180" t="s">
        <v>90</v>
      </c>
      <c r="AV1321" s="14" t="s">
        <v>90</v>
      </c>
      <c r="AW1321" s="14" t="s">
        <v>36</v>
      </c>
      <c r="AX1321" s="14" t="s">
        <v>81</v>
      </c>
      <c r="AY1321" s="180" t="s">
        <v>199</v>
      </c>
    </row>
    <row r="1322" spans="1:65" s="13" customFormat="1" ht="10.199999999999999">
      <c r="B1322" s="172"/>
      <c r="D1322" s="163" t="s">
        <v>336</v>
      </c>
      <c r="E1322" s="173" t="s">
        <v>1</v>
      </c>
      <c r="F1322" s="174" t="s">
        <v>2001</v>
      </c>
      <c r="H1322" s="173" t="s">
        <v>1</v>
      </c>
      <c r="I1322" s="175"/>
      <c r="L1322" s="172"/>
      <c r="M1322" s="176"/>
      <c r="N1322" s="177"/>
      <c r="O1322" s="177"/>
      <c r="P1322" s="177"/>
      <c r="Q1322" s="177"/>
      <c r="R1322" s="177"/>
      <c r="S1322" s="177"/>
      <c r="T1322" s="178"/>
      <c r="AT1322" s="173" t="s">
        <v>336</v>
      </c>
      <c r="AU1322" s="173" t="s">
        <v>90</v>
      </c>
      <c r="AV1322" s="13" t="s">
        <v>88</v>
      </c>
      <c r="AW1322" s="13" t="s">
        <v>36</v>
      </c>
      <c r="AX1322" s="13" t="s">
        <v>81</v>
      </c>
      <c r="AY1322" s="173" t="s">
        <v>199</v>
      </c>
    </row>
    <row r="1323" spans="1:65" s="14" customFormat="1" ht="10.199999999999999">
      <c r="B1323" s="179"/>
      <c r="D1323" s="163" t="s">
        <v>336</v>
      </c>
      <c r="E1323" s="180" t="s">
        <v>1</v>
      </c>
      <c r="F1323" s="181" t="s">
        <v>2576</v>
      </c>
      <c r="H1323" s="182">
        <v>10</v>
      </c>
      <c r="I1323" s="183"/>
      <c r="L1323" s="179"/>
      <c r="M1323" s="184"/>
      <c r="N1323" s="185"/>
      <c r="O1323" s="185"/>
      <c r="P1323" s="185"/>
      <c r="Q1323" s="185"/>
      <c r="R1323" s="185"/>
      <c r="S1323" s="185"/>
      <c r="T1323" s="186"/>
      <c r="AT1323" s="180" t="s">
        <v>336</v>
      </c>
      <c r="AU1323" s="180" t="s">
        <v>90</v>
      </c>
      <c r="AV1323" s="14" t="s">
        <v>90</v>
      </c>
      <c r="AW1323" s="14" t="s">
        <v>36</v>
      </c>
      <c r="AX1323" s="14" t="s">
        <v>81</v>
      </c>
      <c r="AY1323" s="180" t="s">
        <v>199</v>
      </c>
    </row>
    <row r="1324" spans="1:65" s="15" customFormat="1" ht="10.199999999999999">
      <c r="B1324" s="187"/>
      <c r="D1324" s="163" t="s">
        <v>336</v>
      </c>
      <c r="E1324" s="188" t="s">
        <v>1</v>
      </c>
      <c r="F1324" s="189" t="s">
        <v>339</v>
      </c>
      <c r="H1324" s="190">
        <v>60.5</v>
      </c>
      <c r="I1324" s="191"/>
      <c r="L1324" s="187"/>
      <c r="M1324" s="192"/>
      <c r="N1324" s="193"/>
      <c r="O1324" s="193"/>
      <c r="P1324" s="193"/>
      <c r="Q1324" s="193"/>
      <c r="R1324" s="193"/>
      <c r="S1324" s="193"/>
      <c r="T1324" s="194"/>
      <c r="AT1324" s="188" t="s">
        <v>336</v>
      </c>
      <c r="AU1324" s="188" t="s">
        <v>90</v>
      </c>
      <c r="AV1324" s="15" t="s">
        <v>198</v>
      </c>
      <c r="AW1324" s="15" t="s">
        <v>36</v>
      </c>
      <c r="AX1324" s="15" t="s">
        <v>88</v>
      </c>
      <c r="AY1324" s="188" t="s">
        <v>199</v>
      </c>
    </row>
    <row r="1325" spans="1:65" s="2" customFormat="1" ht="16.5" customHeight="1">
      <c r="A1325" s="33"/>
      <c r="B1325" s="149"/>
      <c r="C1325" s="195" t="s">
        <v>2577</v>
      </c>
      <c r="D1325" s="195" t="s">
        <v>416</v>
      </c>
      <c r="E1325" s="196" t="s">
        <v>2506</v>
      </c>
      <c r="F1325" s="197" t="s">
        <v>2507</v>
      </c>
      <c r="G1325" s="198" t="s">
        <v>383</v>
      </c>
      <c r="H1325" s="199">
        <v>1.6639999999999999</v>
      </c>
      <c r="I1325" s="200"/>
      <c r="J1325" s="201">
        <f>ROUND(I1325*H1325,2)</f>
        <v>0</v>
      </c>
      <c r="K1325" s="197" t="s">
        <v>333</v>
      </c>
      <c r="L1325" s="202"/>
      <c r="M1325" s="203" t="s">
        <v>1</v>
      </c>
      <c r="N1325" s="204" t="s">
        <v>46</v>
      </c>
      <c r="O1325" s="59"/>
      <c r="P1325" s="159">
        <f>O1325*H1325</f>
        <v>0</v>
      </c>
      <c r="Q1325" s="159">
        <v>0.55000000000000004</v>
      </c>
      <c r="R1325" s="159">
        <f>Q1325*H1325</f>
        <v>0.91520000000000001</v>
      </c>
      <c r="S1325" s="159">
        <v>0</v>
      </c>
      <c r="T1325" s="160">
        <f>S1325*H1325</f>
        <v>0</v>
      </c>
      <c r="U1325" s="33"/>
      <c r="V1325" s="33"/>
      <c r="W1325" s="33"/>
      <c r="X1325" s="33"/>
      <c r="Y1325" s="33"/>
      <c r="Z1325" s="33"/>
      <c r="AA1325" s="33"/>
      <c r="AB1325" s="33"/>
      <c r="AC1325" s="33"/>
      <c r="AD1325" s="33"/>
      <c r="AE1325" s="33"/>
      <c r="AR1325" s="161" t="s">
        <v>573</v>
      </c>
      <c r="AT1325" s="161" t="s">
        <v>416</v>
      </c>
      <c r="AU1325" s="161" t="s">
        <v>90</v>
      </c>
      <c r="AY1325" s="18" t="s">
        <v>199</v>
      </c>
      <c r="BE1325" s="162">
        <f>IF(N1325="základní",J1325,0)</f>
        <v>0</v>
      </c>
      <c r="BF1325" s="162">
        <f>IF(N1325="snížená",J1325,0)</f>
        <v>0</v>
      </c>
      <c r="BG1325" s="162">
        <f>IF(N1325="zákl. přenesená",J1325,0)</f>
        <v>0</v>
      </c>
      <c r="BH1325" s="162">
        <f>IF(N1325="sníž. přenesená",J1325,0)</f>
        <v>0</v>
      </c>
      <c r="BI1325" s="162">
        <f>IF(N1325="nulová",J1325,0)</f>
        <v>0</v>
      </c>
      <c r="BJ1325" s="18" t="s">
        <v>88</v>
      </c>
      <c r="BK1325" s="162">
        <f>ROUND(I1325*H1325,2)</f>
        <v>0</v>
      </c>
      <c r="BL1325" s="18" t="s">
        <v>276</v>
      </c>
      <c r="BM1325" s="161" t="s">
        <v>2578</v>
      </c>
    </row>
    <row r="1326" spans="1:65" s="2" customFormat="1" ht="10.199999999999999">
      <c r="A1326" s="33"/>
      <c r="B1326" s="34"/>
      <c r="C1326" s="33"/>
      <c r="D1326" s="163" t="s">
        <v>207</v>
      </c>
      <c r="E1326" s="33"/>
      <c r="F1326" s="164" t="s">
        <v>2507</v>
      </c>
      <c r="G1326" s="33"/>
      <c r="H1326" s="33"/>
      <c r="I1326" s="165"/>
      <c r="J1326" s="33"/>
      <c r="K1326" s="33"/>
      <c r="L1326" s="34"/>
      <c r="M1326" s="166"/>
      <c r="N1326" s="167"/>
      <c r="O1326" s="59"/>
      <c r="P1326" s="59"/>
      <c r="Q1326" s="59"/>
      <c r="R1326" s="59"/>
      <c r="S1326" s="59"/>
      <c r="T1326" s="60"/>
      <c r="U1326" s="33"/>
      <c r="V1326" s="33"/>
      <c r="W1326" s="33"/>
      <c r="X1326" s="33"/>
      <c r="Y1326" s="33"/>
      <c r="Z1326" s="33"/>
      <c r="AA1326" s="33"/>
      <c r="AB1326" s="33"/>
      <c r="AC1326" s="33"/>
      <c r="AD1326" s="33"/>
      <c r="AE1326" s="33"/>
      <c r="AT1326" s="18" t="s">
        <v>207</v>
      </c>
      <c r="AU1326" s="18" t="s">
        <v>90</v>
      </c>
    </row>
    <row r="1327" spans="1:65" s="14" customFormat="1" ht="10.199999999999999">
      <c r="B1327" s="179"/>
      <c r="D1327" s="163" t="s">
        <v>336</v>
      </c>
      <c r="E1327" s="180" t="s">
        <v>1</v>
      </c>
      <c r="F1327" s="181" t="s">
        <v>2579</v>
      </c>
      <c r="H1327" s="182">
        <v>1.5129999999999999</v>
      </c>
      <c r="I1327" s="183"/>
      <c r="L1327" s="179"/>
      <c r="M1327" s="184"/>
      <c r="N1327" s="185"/>
      <c r="O1327" s="185"/>
      <c r="P1327" s="185"/>
      <c r="Q1327" s="185"/>
      <c r="R1327" s="185"/>
      <c r="S1327" s="185"/>
      <c r="T1327" s="186"/>
      <c r="AT1327" s="180" t="s">
        <v>336</v>
      </c>
      <c r="AU1327" s="180" t="s">
        <v>90</v>
      </c>
      <c r="AV1327" s="14" t="s">
        <v>90</v>
      </c>
      <c r="AW1327" s="14" t="s">
        <v>36</v>
      </c>
      <c r="AX1327" s="14" t="s">
        <v>81</v>
      </c>
      <c r="AY1327" s="180" t="s">
        <v>199</v>
      </c>
    </row>
    <row r="1328" spans="1:65" s="14" customFormat="1" ht="10.199999999999999">
      <c r="B1328" s="179"/>
      <c r="D1328" s="163" t="s">
        <v>336</v>
      </c>
      <c r="E1328" s="180" t="s">
        <v>1</v>
      </c>
      <c r="F1328" s="181" t="s">
        <v>2580</v>
      </c>
      <c r="H1328" s="182">
        <v>0.151</v>
      </c>
      <c r="I1328" s="183"/>
      <c r="L1328" s="179"/>
      <c r="M1328" s="184"/>
      <c r="N1328" s="185"/>
      <c r="O1328" s="185"/>
      <c r="P1328" s="185"/>
      <c r="Q1328" s="185"/>
      <c r="R1328" s="185"/>
      <c r="S1328" s="185"/>
      <c r="T1328" s="186"/>
      <c r="AT1328" s="180" t="s">
        <v>336</v>
      </c>
      <c r="AU1328" s="180" t="s">
        <v>90</v>
      </c>
      <c r="AV1328" s="14" t="s">
        <v>90</v>
      </c>
      <c r="AW1328" s="14" t="s">
        <v>36</v>
      </c>
      <c r="AX1328" s="14" t="s">
        <v>81</v>
      </c>
      <c r="AY1328" s="180" t="s">
        <v>199</v>
      </c>
    </row>
    <row r="1329" spans="1:65" s="15" customFormat="1" ht="10.199999999999999">
      <c r="B1329" s="187"/>
      <c r="D1329" s="163" t="s">
        <v>336</v>
      </c>
      <c r="E1329" s="188" t="s">
        <v>1</v>
      </c>
      <c r="F1329" s="189" t="s">
        <v>339</v>
      </c>
      <c r="H1329" s="190">
        <v>1.6639999999999999</v>
      </c>
      <c r="I1329" s="191"/>
      <c r="L1329" s="187"/>
      <c r="M1329" s="192"/>
      <c r="N1329" s="193"/>
      <c r="O1329" s="193"/>
      <c r="P1329" s="193"/>
      <c r="Q1329" s="193"/>
      <c r="R1329" s="193"/>
      <c r="S1329" s="193"/>
      <c r="T1329" s="194"/>
      <c r="AT1329" s="188" t="s">
        <v>336</v>
      </c>
      <c r="AU1329" s="188" t="s">
        <v>90</v>
      </c>
      <c r="AV1329" s="15" t="s">
        <v>198</v>
      </c>
      <c r="AW1329" s="15" t="s">
        <v>36</v>
      </c>
      <c r="AX1329" s="15" t="s">
        <v>88</v>
      </c>
      <c r="AY1329" s="188" t="s">
        <v>199</v>
      </c>
    </row>
    <row r="1330" spans="1:65" s="2" customFormat="1" ht="24.15" customHeight="1">
      <c r="A1330" s="33"/>
      <c r="B1330" s="149"/>
      <c r="C1330" s="150" t="s">
        <v>2581</v>
      </c>
      <c r="D1330" s="150" t="s">
        <v>202</v>
      </c>
      <c r="E1330" s="151" t="s">
        <v>2582</v>
      </c>
      <c r="F1330" s="152" t="s">
        <v>2583</v>
      </c>
      <c r="G1330" s="153" t="s">
        <v>332</v>
      </c>
      <c r="H1330" s="154">
        <v>121</v>
      </c>
      <c r="I1330" s="155"/>
      <c r="J1330" s="156">
        <f>ROUND(I1330*H1330,2)</f>
        <v>0</v>
      </c>
      <c r="K1330" s="152" t="s">
        <v>333</v>
      </c>
      <c r="L1330" s="34"/>
      <c r="M1330" s="157" t="s">
        <v>1</v>
      </c>
      <c r="N1330" s="158" t="s">
        <v>46</v>
      </c>
      <c r="O1330" s="59"/>
      <c r="P1330" s="159">
        <f>O1330*H1330</f>
        <v>0</v>
      </c>
      <c r="Q1330" s="159">
        <v>2.0000000000000001E-4</v>
      </c>
      <c r="R1330" s="159">
        <f>Q1330*H1330</f>
        <v>2.4200000000000003E-2</v>
      </c>
      <c r="S1330" s="159">
        <v>0</v>
      </c>
      <c r="T1330" s="160">
        <f>S1330*H1330</f>
        <v>0</v>
      </c>
      <c r="U1330" s="33"/>
      <c r="V1330" s="33"/>
      <c r="W1330" s="33"/>
      <c r="X1330" s="33"/>
      <c r="Y1330" s="33"/>
      <c r="Z1330" s="33"/>
      <c r="AA1330" s="33"/>
      <c r="AB1330" s="33"/>
      <c r="AC1330" s="33"/>
      <c r="AD1330" s="33"/>
      <c r="AE1330" s="33"/>
      <c r="AR1330" s="161" t="s">
        <v>276</v>
      </c>
      <c r="AT1330" s="161" t="s">
        <v>202</v>
      </c>
      <c r="AU1330" s="161" t="s">
        <v>90</v>
      </c>
      <c r="AY1330" s="18" t="s">
        <v>199</v>
      </c>
      <c r="BE1330" s="162">
        <f>IF(N1330="základní",J1330,0)</f>
        <v>0</v>
      </c>
      <c r="BF1330" s="162">
        <f>IF(N1330="snížená",J1330,0)</f>
        <v>0</v>
      </c>
      <c r="BG1330" s="162">
        <f>IF(N1330="zákl. přenesená",J1330,0)</f>
        <v>0</v>
      </c>
      <c r="BH1330" s="162">
        <f>IF(N1330="sníž. přenesená",J1330,0)</f>
        <v>0</v>
      </c>
      <c r="BI1330" s="162">
        <f>IF(N1330="nulová",J1330,0)</f>
        <v>0</v>
      </c>
      <c r="BJ1330" s="18" t="s">
        <v>88</v>
      </c>
      <c r="BK1330" s="162">
        <f>ROUND(I1330*H1330,2)</f>
        <v>0</v>
      </c>
      <c r="BL1330" s="18" t="s">
        <v>276</v>
      </c>
      <c r="BM1330" s="161" t="s">
        <v>2584</v>
      </c>
    </row>
    <row r="1331" spans="1:65" s="2" customFormat="1" ht="19.2">
      <c r="A1331" s="33"/>
      <c r="B1331" s="34"/>
      <c r="C1331" s="33"/>
      <c r="D1331" s="163" t="s">
        <v>207</v>
      </c>
      <c r="E1331" s="33"/>
      <c r="F1331" s="164" t="s">
        <v>2585</v>
      </c>
      <c r="G1331" s="33"/>
      <c r="H1331" s="33"/>
      <c r="I1331" s="165"/>
      <c r="J1331" s="33"/>
      <c r="K1331" s="33"/>
      <c r="L1331" s="34"/>
      <c r="M1331" s="166"/>
      <c r="N1331" s="167"/>
      <c r="O1331" s="59"/>
      <c r="P1331" s="59"/>
      <c r="Q1331" s="59"/>
      <c r="R1331" s="59"/>
      <c r="S1331" s="59"/>
      <c r="T1331" s="60"/>
      <c r="U1331" s="33"/>
      <c r="V1331" s="33"/>
      <c r="W1331" s="33"/>
      <c r="X1331" s="33"/>
      <c r="Y1331" s="33"/>
      <c r="Z1331" s="33"/>
      <c r="AA1331" s="33"/>
      <c r="AB1331" s="33"/>
      <c r="AC1331" s="33"/>
      <c r="AD1331" s="33"/>
      <c r="AE1331" s="33"/>
      <c r="AT1331" s="18" t="s">
        <v>207</v>
      </c>
      <c r="AU1331" s="18" t="s">
        <v>90</v>
      </c>
    </row>
    <row r="1332" spans="1:65" s="14" customFormat="1" ht="10.199999999999999">
      <c r="B1332" s="179"/>
      <c r="D1332" s="163" t="s">
        <v>336</v>
      </c>
      <c r="E1332" s="180" t="s">
        <v>1</v>
      </c>
      <c r="F1332" s="181" t="s">
        <v>2586</v>
      </c>
      <c r="H1332" s="182">
        <v>121</v>
      </c>
      <c r="I1332" s="183"/>
      <c r="L1332" s="179"/>
      <c r="M1332" s="184"/>
      <c r="N1332" s="185"/>
      <c r="O1332" s="185"/>
      <c r="P1332" s="185"/>
      <c r="Q1332" s="185"/>
      <c r="R1332" s="185"/>
      <c r="S1332" s="185"/>
      <c r="T1332" s="186"/>
      <c r="AT1332" s="180" t="s">
        <v>336</v>
      </c>
      <c r="AU1332" s="180" t="s">
        <v>90</v>
      </c>
      <c r="AV1332" s="14" t="s">
        <v>90</v>
      </c>
      <c r="AW1332" s="14" t="s">
        <v>36</v>
      </c>
      <c r="AX1332" s="14" t="s">
        <v>81</v>
      </c>
      <c r="AY1332" s="180" t="s">
        <v>199</v>
      </c>
    </row>
    <row r="1333" spans="1:65" s="15" customFormat="1" ht="10.199999999999999">
      <c r="B1333" s="187"/>
      <c r="D1333" s="163" t="s">
        <v>336</v>
      </c>
      <c r="E1333" s="188" t="s">
        <v>1</v>
      </c>
      <c r="F1333" s="189" t="s">
        <v>339</v>
      </c>
      <c r="H1333" s="190">
        <v>121</v>
      </c>
      <c r="I1333" s="191"/>
      <c r="L1333" s="187"/>
      <c r="M1333" s="192"/>
      <c r="N1333" s="193"/>
      <c r="O1333" s="193"/>
      <c r="P1333" s="193"/>
      <c r="Q1333" s="193"/>
      <c r="R1333" s="193"/>
      <c r="S1333" s="193"/>
      <c r="T1333" s="194"/>
      <c r="AT1333" s="188" t="s">
        <v>336</v>
      </c>
      <c r="AU1333" s="188" t="s">
        <v>90</v>
      </c>
      <c r="AV1333" s="15" t="s">
        <v>198</v>
      </c>
      <c r="AW1333" s="15" t="s">
        <v>36</v>
      </c>
      <c r="AX1333" s="15" t="s">
        <v>88</v>
      </c>
      <c r="AY1333" s="188" t="s">
        <v>199</v>
      </c>
    </row>
    <row r="1334" spans="1:65" s="2" customFormat="1" ht="24.15" customHeight="1">
      <c r="A1334" s="33"/>
      <c r="B1334" s="149"/>
      <c r="C1334" s="150" t="s">
        <v>2587</v>
      </c>
      <c r="D1334" s="150" t="s">
        <v>202</v>
      </c>
      <c r="E1334" s="151" t="s">
        <v>2588</v>
      </c>
      <c r="F1334" s="152" t="s">
        <v>2589</v>
      </c>
      <c r="G1334" s="153" t="s">
        <v>396</v>
      </c>
      <c r="H1334" s="154">
        <v>76.314999999999998</v>
      </c>
      <c r="I1334" s="155"/>
      <c r="J1334" s="156">
        <f>ROUND(I1334*H1334,2)</f>
        <v>0</v>
      </c>
      <c r="K1334" s="152" t="s">
        <v>333</v>
      </c>
      <c r="L1334" s="34"/>
      <c r="M1334" s="157" t="s">
        <v>1</v>
      </c>
      <c r="N1334" s="158" t="s">
        <v>46</v>
      </c>
      <c r="O1334" s="59"/>
      <c r="P1334" s="159">
        <f>O1334*H1334</f>
        <v>0</v>
      </c>
      <c r="Q1334" s="159">
        <v>0</v>
      </c>
      <c r="R1334" s="159">
        <f>Q1334*H1334</f>
        <v>0</v>
      </c>
      <c r="S1334" s="159">
        <v>0</v>
      </c>
      <c r="T1334" s="160">
        <f>S1334*H1334</f>
        <v>0</v>
      </c>
      <c r="U1334" s="33"/>
      <c r="V1334" s="33"/>
      <c r="W1334" s="33"/>
      <c r="X1334" s="33"/>
      <c r="Y1334" s="33"/>
      <c r="Z1334" s="33"/>
      <c r="AA1334" s="33"/>
      <c r="AB1334" s="33"/>
      <c r="AC1334" s="33"/>
      <c r="AD1334" s="33"/>
      <c r="AE1334" s="33"/>
      <c r="AR1334" s="161" t="s">
        <v>276</v>
      </c>
      <c r="AT1334" s="161" t="s">
        <v>202</v>
      </c>
      <c r="AU1334" s="161" t="s">
        <v>90</v>
      </c>
      <c r="AY1334" s="18" t="s">
        <v>199</v>
      </c>
      <c r="BE1334" s="162">
        <f>IF(N1334="základní",J1334,0)</f>
        <v>0</v>
      </c>
      <c r="BF1334" s="162">
        <f>IF(N1334="snížená",J1334,0)</f>
        <v>0</v>
      </c>
      <c r="BG1334" s="162">
        <f>IF(N1334="zákl. přenesená",J1334,0)</f>
        <v>0</v>
      </c>
      <c r="BH1334" s="162">
        <f>IF(N1334="sníž. přenesená",J1334,0)</f>
        <v>0</v>
      </c>
      <c r="BI1334" s="162">
        <f>IF(N1334="nulová",J1334,0)</f>
        <v>0</v>
      </c>
      <c r="BJ1334" s="18" t="s">
        <v>88</v>
      </c>
      <c r="BK1334" s="162">
        <f>ROUND(I1334*H1334,2)</f>
        <v>0</v>
      </c>
      <c r="BL1334" s="18" t="s">
        <v>276</v>
      </c>
      <c r="BM1334" s="161" t="s">
        <v>2590</v>
      </c>
    </row>
    <row r="1335" spans="1:65" s="2" customFormat="1" ht="28.8">
      <c r="A1335" s="33"/>
      <c r="B1335" s="34"/>
      <c r="C1335" s="33"/>
      <c r="D1335" s="163" t="s">
        <v>207</v>
      </c>
      <c r="E1335" s="33"/>
      <c r="F1335" s="164" t="s">
        <v>2591</v>
      </c>
      <c r="G1335" s="33"/>
      <c r="H1335" s="33"/>
      <c r="I1335" s="165"/>
      <c r="J1335" s="33"/>
      <c r="K1335" s="33"/>
      <c r="L1335" s="34"/>
      <c r="M1335" s="166"/>
      <c r="N1335" s="167"/>
      <c r="O1335" s="59"/>
      <c r="P1335" s="59"/>
      <c r="Q1335" s="59"/>
      <c r="R1335" s="59"/>
      <c r="S1335" s="59"/>
      <c r="T1335" s="60"/>
      <c r="U1335" s="33"/>
      <c r="V1335" s="33"/>
      <c r="W1335" s="33"/>
      <c r="X1335" s="33"/>
      <c r="Y1335" s="33"/>
      <c r="Z1335" s="33"/>
      <c r="AA1335" s="33"/>
      <c r="AB1335" s="33"/>
      <c r="AC1335" s="33"/>
      <c r="AD1335" s="33"/>
      <c r="AE1335" s="33"/>
      <c r="AT1335" s="18" t="s">
        <v>207</v>
      </c>
      <c r="AU1335" s="18" t="s">
        <v>90</v>
      </c>
    </row>
    <row r="1336" spans="1:65" s="12" customFormat="1" ht="22.8" customHeight="1">
      <c r="B1336" s="136"/>
      <c r="D1336" s="137" t="s">
        <v>80</v>
      </c>
      <c r="E1336" s="147" t="s">
        <v>2592</v>
      </c>
      <c r="F1336" s="147" t="s">
        <v>2593</v>
      </c>
      <c r="I1336" s="139"/>
      <c r="J1336" s="148">
        <f>BK1336</f>
        <v>0</v>
      </c>
      <c r="L1336" s="136"/>
      <c r="M1336" s="141"/>
      <c r="N1336" s="142"/>
      <c r="O1336" s="142"/>
      <c r="P1336" s="143">
        <f>SUM(P1337:P1490)</f>
        <v>0</v>
      </c>
      <c r="Q1336" s="142"/>
      <c r="R1336" s="143">
        <f>SUM(R1337:R1490)</f>
        <v>35.778460590000009</v>
      </c>
      <c r="S1336" s="142"/>
      <c r="T1336" s="144">
        <f>SUM(T1337:T1490)</f>
        <v>0</v>
      </c>
      <c r="AR1336" s="137" t="s">
        <v>90</v>
      </c>
      <c r="AT1336" s="145" t="s">
        <v>80</v>
      </c>
      <c r="AU1336" s="145" t="s">
        <v>88</v>
      </c>
      <c r="AY1336" s="137" t="s">
        <v>199</v>
      </c>
      <c r="BK1336" s="146">
        <f>SUM(BK1337:BK1490)</f>
        <v>0</v>
      </c>
    </row>
    <row r="1337" spans="1:65" s="2" customFormat="1" ht="24.15" customHeight="1">
      <c r="A1337" s="33"/>
      <c r="B1337" s="149"/>
      <c r="C1337" s="150" t="s">
        <v>2594</v>
      </c>
      <c r="D1337" s="150" t="s">
        <v>202</v>
      </c>
      <c r="E1337" s="151" t="s">
        <v>2595</v>
      </c>
      <c r="F1337" s="152" t="s">
        <v>2596</v>
      </c>
      <c r="G1337" s="153" t="s">
        <v>332</v>
      </c>
      <c r="H1337" s="154">
        <v>356</v>
      </c>
      <c r="I1337" s="155"/>
      <c r="J1337" s="156">
        <f>ROUND(I1337*H1337,2)</f>
        <v>0</v>
      </c>
      <c r="K1337" s="152" t="s">
        <v>333</v>
      </c>
      <c r="L1337" s="34"/>
      <c r="M1337" s="157" t="s">
        <v>1</v>
      </c>
      <c r="N1337" s="158" t="s">
        <v>46</v>
      </c>
      <c r="O1337" s="59"/>
      <c r="P1337" s="159">
        <f>O1337*H1337</f>
        <v>0</v>
      </c>
      <c r="Q1337" s="159">
        <v>1.4800000000000001E-2</v>
      </c>
      <c r="R1337" s="159">
        <f>Q1337*H1337</f>
        <v>5.2688000000000006</v>
      </c>
      <c r="S1337" s="159">
        <v>0</v>
      </c>
      <c r="T1337" s="160">
        <f>S1337*H1337</f>
        <v>0</v>
      </c>
      <c r="U1337" s="33"/>
      <c r="V1337" s="33"/>
      <c r="W1337" s="33"/>
      <c r="X1337" s="33"/>
      <c r="Y1337" s="33"/>
      <c r="Z1337" s="33"/>
      <c r="AA1337" s="33"/>
      <c r="AB1337" s="33"/>
      <c r="AC1337" s="33"/>
      <c r="AD1337" s="33"/>
      <c r="AE1337" s="33"/>
      <c r="AR1337" s="161" t="s">
        <v>276</v>
      </c>
      <c r="AT1337" s="161" t="s">
        <v>202</v>
      </c>
      <c r="AU1337" s="161" t="s">
        <v>90</v>
      </c>
      <c r="AY1337" s="18" t="s">
        <v>199</v>
      </c>
      <c r="BE1337" s="162">
        <f>IF(N1337="základní",J1337,0)</f>
        <v>0</v>
      </c>
      <c r="BF1337" s="162">
        <f>IF(N1337="snížená",J1337,0)</f>
        <v>0</v>
      </c>
      <c r="BG1337" s="162">
        <f>IF(N1337="zákl. přenesená",J1337,0)</f>
        <v>0</v>
      </c>
      <c r="BH1337" s="162">
        <f>IF(N1337="sníž. přenesená",J1337,0)</f>
        <v>0</v>
      </c>
      <c r="BI1337" s="162">
        <f>IF(N1337="nulová",J1337,0)</f>
        <v>0</v>
      </c>
      <c r="BJ1337" s="18" t="s">
        <v>88</v>
      </c>
      <c r="BK1337" s="162">
        <f>ROUND(I1337*H1337,2)</f>
        <v>0</v>
      </c>
      <c r="BL1337" s="18" t="s">
        <v>276</v>
      </c>
      <c r="BM1337" s="161" t="s">
        <v>2597</v>
      </c>
    </row>
    <row r="1338" spans="1:65" s="2" customFormat="1" ht="38.4">
      <c r="A1338" s="33"/>
      <c r="B1338" s="34"/>
      <c r="C1338" s="33"/>
      <c r="D1338" s="163" t="s">
        <v>207</v>
      </c>
      <c r="E1338" s="33"/>
      <c r="F1338" s="164" t="s">
        <v>2598</v>
      </c>
      <c r="G1338" s="33"/>
      <c r="H1338" s="33"/>
      <c r="I1338" s="165"/>
      <c r="J1338" s="33"/>
      <c r="K1338" s="33"/>
      <c r="L1338" s="34"/>
      <c r="M1338" s="166"/>
      <c r="N1338" s="167"/>
      <c r="O1338" s="59"/>
      <c r="P1338" s="59"/>
      <c r="Q1338" s="59"/>
      <c r="R1338" s="59"/>
      <c r="S1338" s="59"/>
      <c r="T1338" s="60"/>
      <c r="U1338" s="33"/>
      <c r="V1338" s="33"/>
      <c r="W1338" s="33"/>
      <c r="X1338" s="33"/>
      <c r="Y1338" s="33"/>
      <c r="Z1338" s="33"/>
      <c r="AA1338" s="33"/>
      <c r="AB1338" s="33"/>
      <c r="AC1338" s="33"/>
      <c r="AD1338" s="33"/>
      <c r="AE1338" s="33"/>
      <c r="AT1338" s="18" t="s">
        <v>207</v>
      </c>
      <c r="AU1338" s="18" t="s">
        <v>90</v>
      </c>
    </row>
    <row r="1339" spans="1:65" s="13" customFormat="1" ht="10.199999999999999">
      <c r="B1339" s="172"/>
      <c r="D1339" s="163" t="s">
        <v>336</v>
      </c>
      <c r="E1339" s="173" t="s">
        <v>1</v>
      </c>
      <c r="F1339" s="174" t="s">
        <v>1973</v>
      </c>
      <c r="H1339" s="173" t="s">
        <v>1</v>
      </c>
      <c r="I1339" s="175"/>
      <c r="L1339" s="172"/>
      <c r="M1339" s="176"/>
      <c r="N1339" s="177"/>
      <c r="O1339" s="177"/>
      <c r="P1339" s="177"/>
      <c r="Q1339" s="177"/>
      <c r="R1339" s="177"/>
      <c r="S1339" s="177"/>
      <c r="T1339" s="178"/>
      <c r="AT1339" s="173" t="s">
        <v>336</v>
      </c>
      <c r="AU1339" s="173" t="s">
        <v>90</v>
      </c>
      <c r="AV1339" s="13" t="s">
        <v>88</v>
      </c>
      <c r="AW1339" s="13" t="s">
        <v>36</v>
      </c>
      <c r="AX1339" s="13" t="s">
        <v>81</v>
      </c>
      <c r="AY1339" s="173" t="s">
        <v>199</v>
      </c>
    </row>
    <row r="1340" spans="1:65" s="14" customFormat="1" ht="10.199999999999999">
      <c r="B1340" s="179"/>
      <c r="D1340" s="163" t="s">
        <v>336</v>
      </c>
      <c r="E1340" s="180" t="s">
        <v>1</v>
      </c>
      <c r="F1340" s="181" t="s">
        <v>2440</v>
      </c>
      <c r="H1340" s="182">
        <v>356</v>
      </c>
      <c r="I1340" s="183"/>
      <c r="L1340" s="179"/>
      <c r="M1340" s="184"/>
      <c r="N1340" s="185"/>
      <c r="O1340" s="185"/>
      <c r="P1340" s="185"/>
      <c r="Q1340" s="185"/>
      <c r="R1340" s="185"/>
      <c r="S1340" s="185"/>
      <c r="T1340" s="186"/>
      <c r="AT1340" s="180" t="s">
        <v>336</v>
      </c>
      <c r="AU1340" s="180" t="s">
        <v>90</v>
      </c>
      <c r="AV1340" s="14" t="s">
        <v>90</v>
      </c>
      <c r="AW1340" s="14" t="s">
        <v>36</v>
      </c>
      <c r="AX1340" s="14" t="s">
        <v>81</v>
      </c>
      <c r="AY1340" s="180" t="s">
        <v>199</v>
      </c>
    </row>
    <row r="1341" spans="1:65" s="15" customFormat="1" ht="10.199999999999999">
      <c r="B1341" s="187"/>
      <c r="D1341" s="163" t="s">
        <v>336</v>
      </c>
      <c r="E1341" s="188" t="s">
        <v>1</v>
      </c>
      <c r="F1341" s="189" t="s">
        <v>339</v>
      </c>
      <c r="H1341" s="190">
        <v>356</v>
      </c>
      <c r="I1341" s="191"/>
      <c r="L1341" s="187"/>
      <c r="M1341" s="192"/>
      <c r="N1341" s="193"/>
      <c r="O1341" s="193"/>
      <c r="P1341" s="193"/>
      <c r="Q1341" s="193"/>
      <c r="R1341" s="193"/>
      <c r="S1341" s="193"/>
      <c r="T1341" s="194"/>
      <c r="AT1341" s="188" t="s">
        <v>336</v>
      </c>
      <c r="AU1341" s="188" t="s">
        <v>90</v>
      </c>
      <c r="AV1341" s="15" t="s">
        <v>198</v>
      </c>
      <c r="AW1341" s="15" t="s">
        <v>36</v>
      </c>
      <c r="AX1341" s="15" t="s">
        <v>88</v>
      </c>
      <c r="AY1341" s="188" t="s">
        <v>199</v>
      </c>
    </row>
    <row r="1342" spans="1:65" s="2" customFormat="1" ht="21.75" customHeight="1">
      <c r="A1342" s="33"/>
      <c r="B1342" s="149"/>
      <c r="C1342" s="150" t="s">
        <v>2599</v>
      </c>
      <c r="D1342" s="150" t="s">
        <v>202</v>
      </c>
      <c r="E1342" s="151" t="s">
        <v>2600</v>
      </c>
      <c r="F1342" s="152" t="s">
        <v>2601</v>
      </c>
      <c r="G1342" s="153" t="s">
        <v>376</v>
      </c>
      <c r="H1342" s="154">
        <v>12</v>
      </c>
      <c r="I1342" s="155"/>
      <c r="J1342" s="156">
        <f>ROUND(I1342*H1342,2)</f>
        <v>0</v>
      </c>
      <c r="K1342" s="152" t="s">
        <v>333</v>
      </c>
      <c r="L1342" s="34"/>
      <c r="M1342" s="157" t="s">
        <v>1</v>
      </c>
      <c r="N1342" s="158" t="s">
        <v>46</v>
      </c>
      <c r="O1342" s="59"/>
      <c r="P1342" s="159">
        <f>O1342*H1342</f>
        <v>0</v>
      </c>
      <c r="Q1342" s="159">
        <v>5.1500000000000001E-3</v>
      </c>
      <c r="R1342" s="159">
        <f>Q1342*H1342</f>
        <v>6.1800000000000001E-2</v>
      </c>
      <c r="S1342" s="159">
        <v>0</v>
      </c>
      <c r="T1342" s="160">
        <f>S1342*H1342</f>
        <v>0</v>
      </c>
      <c r="U1342" s="33"/>
      <c r="V1342" s="33"/>
      <c r="W1342" s="33"/>
      <c r="X1342" s="33"/>
      <c r="Y1342" s="33"/>
      <c r="Z1342" s="33"/>
      <c r="AA1342" s="33"/>
      <c r="AB1342" s="33"/>
      <c r="AC1342" s="33"/>
      <c r="AD1342" s="33"/>
      <c r="AE1342" s="33"/>
      <c r="AR1342" s="161" t="s">
        <v>276</v>
      </c>
      <c r="AT1342" s="161" t="s">
        <v>202</v>
      </c>
      <c r="AU1342" s="161" t="s">
        <v>90</v>
      </c>
      <c r="AY1342" s="18" t="s">
        <v>199</v>
      </c>
      <c r="BE1342" s="162">
        <f>IF(N1342="základní",J1342,0)</f>
        <v>0</v>
      </c>
      <c r="BF1342" s="162">
        <f>IF(N1342="snížená",J1342,0)</f>
        <v>0</v>
      </c>
      <c r="BG1342" s="162">
        <f>IF(N1342="zákl. přenesená",J1342,0)</f>
        <v>0</v>
      </c>
      <c r="BH1342" s="162">
        <f>IF(N1342="sníž. přenesená",J1342,0)</f>
        <v>0</v>
      </c>
      <c r="BI1342" s="162">
        <f>IF(N1342="nulová",J1342,0)</f>
        <v>0</v>
      </c>
      <c r="BJ1342" s="18" t="s">
        <v>88</v>
      </c>
      <c r="BK1342" s="162">
        <f>ROUND(I1342*H1342,2)</f>
        <v>0</v>
      </c>
      <c r="BL1342" s="18" t="s">
        <v>276</v>
      </c>
      <c r="BM1342" s="161" t="s">
        <v>2602</v>
      </c>
    </row>
    <row r="1343" spans="1:65" s="2" customFormat="1" ht="28.8">
      <c r="A1343" s="33"/>
      <c r="B1343" s="34"/>
      <c r="C1343" s="33"/>
      <c r="D1343" s="163" t="s">
        <v>207</v>
      </c>
      <c r="E1343" s="33"/>
      <c r="F1343" s="164" t="s">
        <v>2603</v>
      </c>
      <c r="G1343" s="33"/>
      <c r="H1343" s="33"/>
      <c r="I1343" s="165"/>
      <c r="J1343" s="33"/>
      <c r="K1343" s="33"/>
      <c r="L1343" s="34"/>
      <c r="M1343" s="166"/>
      <c r="N1343" s="167"/>
      <c r="O1343" s="59"/>
      <c r="P1343" s="59"/>
      <c r="Q1343" s="59"/>
      <c r="R1343" s="59"/>
      <c r="S1343" s="59"/>
      <c r="T1343" s="60"/>
      <c r="U1343" s="33"/>
      <c r="V1343" s="33"/>
      <c r="W1343" s="33"/>
      <c r="X1343" s="33"/>
      <c r="Y1343" s="33"/>
      <c r="Z1343" s="33"/>
      <c r="AA1343" s="33"/>
      <c r="AB1343" s="33"/>
      <c r="AC1343" s="33"/>
      <c r="AD1343" s="33"/>
      <c r="AE1343" s="33"/>
      <c r="AT1343" s="18" t="s">
        <v>207</v>
      </c>
      <c r="AU1343" s="18" t="s">
        <v>90</v>
      </c>
    </row>
    <row r="1344" spans="1:65" s="13" customFormat="1" ht="10.199999999999999">
      <c r="B1344" s="172"/>
      <c r="D1344" s="163" t="s">
        <v>336</v>
      </c>
      <c r="E1344" s="173" t="s">
        <v>1</v>
      </c>
      <c r="F1344" s="174" t="s">
        <v>683</v>
      </c>
      <c r="H1344" s="173" t="s">
        <v>1</v>
      </c>
      <c r="I1344" s="175"/>
      <c r="L1344" s="172"/>
      <c r="M1344" s="176"/>
      <c r="N1344" s="177"/>
      <c r="O1344" s="177"/>
      <c r="P1344" s="177"/>
      <c r="Q1344" s="177"/>
      <c r="R1344" s="177"/>
      <c r="S1344" s="177"/>
      <c r="T1344" s="178"/>
      <c r="AT1344" s="173" t="s">
        <v>336</v>
      </c>
      <c r="AU1344" s="173" t="s">
        <v>90</v>
      </c>
      <c r="AV1344" s="13" t="s">
        <v>88</v>
      </c>
      <c r="AW1344" s="13" t="s">
        <v>36</v>
      </c>
      <c r="AX1344" s="13" t="s">
        <v>81</v>
      </c>
      <c r="AY1344" s="173" t="s">
        <v>199</v>
      </c>
    </row>
    <row r="1345" spans="1:65" s="14" customFormat="1" ht="10.199999999999999">
      <c r="B1345" s="179"/>
      <c r="D1345" s="163" t="s">
        <v>336</v>
      </c>
      <c r="E1345" s="180" t="s">
        <v>1</v>
      </c>
      <c r="F1345" s="181" t="s">
        <v>2604</v>
      </c>
      <c r="H1345" s="182">
        <v>12</v>
      </c>
      <c r="I1345" s="183"/>
      <c r="L1345" s="179"/>
      <c r="M1345" s="184"/>
      <c r="N1345" s="185"/>
      <c r="O1345" s="185"/>
      <c r="P1345" s="185"/>
      <c r="Q1345" s="185"/>
      <c r="R1345" s="185"/>
      <c r="S1345" s="185"/>
      <c r="T1345" s="186"/>
      <c r="AT1345" s="180" t="s">
        <v>336</v>
      </c>
      <c r="AU1345" s="180" t="s">
        <v>90</v>
      </c>
      <c r="AV1345" s="14" t="s">
        <v>90</v>
      </c>
      <c r="AW1345" s="14" t="s">
        <v>36</v>
      </c>
      <c r="AX1345" s="14" t="s">
        <v>81</v>
      </c>
      <c r="AY1345" s="180" t="s">
        <v>199</v>
      </c>
    </row>
    <row r="1346" spans="1:65" s="15" customFormat="1" ht="10.199999999999999">
      <c r="B1346" s="187"/>
      <c r="D1346" s="163" t="s">
        <v>336</v>
      </c>
      <c r="E1346" s="188" t="s">
        <v>1</v>
      </c>
      <c r="F1346" s="189" t="s">
        <v>339</v>
      </c>
      <c r="H1346" s="190">
        <v>12</v>
      </c>
      <c r="I1346" s="191"/>
      <c r="L1346" s="187"/>
      <c r="M1346" s="192"/>
      <c r="N1346" s="193"/>
      <c r="O1346" s="193"/>
      <c r="P1346" s="193"/>
      <c r="Q1346" s="193"/>
      <c r="R1346" s="193"/>
      <c r="S1346" s="193"/>
      <c r="T1346" s="194"/>
      <c r="AT1346" s="188" t="s">
        <v>336</v>
      </c>
      <c r="AU1346" s="188" t="s">
        <v>90</v>
      </c>
      <c r="AV1346" s="15" t="s">
        <v>198</v>
      </c>
      <c r="AW1346" s="15" t="s">
        <v>36</v>
      </c>
      <c r="AX1346" s="15" t="s">
        <v>88</v>
      </c>
      <c r="AY1346" s="188" t="s">
        <v>199</v>
      </c>
    </row>
    <row r="1347" spans="1:65" s="2" customFormat="1" ht="24.15" customHeight="1">
      <c r="A1347" s="33"/>
      <c r="B1347" s="149"/>
      <c r="C1347" s="150" t="s">
        <v>2605</v>
      </c>
      <c r="D1347" s="150" t="s">
        <v>202</v>
      </c>
      <c r="E1347" s="151" t="s">
        <v>2606</v>
      </c>
      <c r="F1347" s="152" t="s">
        <v>2607</v>
      </c>
      <c r="G1347" s="153" t="s">
        <v>332</v>
      </c>
      <c r="H1347" s="154">
        <v>356</v>
      </c>
      <c r="I1347" s="155"/>
      <c r="J1347" s="156">
        <f>ROUND(I1347*H1347,2)</f>
        <v>0</v>
      </c>
      <c r="K1347" s="152" t="s">
        <v>333</v>
      </c>
      <c r="L1347" s="34"/>
      <c r="M1347" s="157" t="s">
        <v>1</v>
      </c>
      <c r="N1347" s="158" t="s">
        <v>46</v>
      </c>
      <c r="O1347" s="59"/>
      <c r="P1347" s="159">
        <f>O1347*H1347</f>
        <v>0</v>
      </c>
      <c r="Q1347" s="159">
        <v>2.1180000000000001E-2</v>
      </c>
      <c r="R1347" s="159">
        <f>Q1347*H1347</f>
        <v>7.5400800000000006</v>
      </c>
      <c r="S1347" s="159">
        <v>0</v>
      </c>
      <c r="T1347" s="160">
        <f>S1347*H1347</f>
        <v>0</v>
      </c>
      <c r="U1347" s="33"/>
      <c r="V1347" s="33"/>
      <c r="W1347" s="33"/>
      <c r="X1347" s="33"/>
      <c r="Y1347" s="33"/>
      <c r="Z1347" s="33"/>
      <c r="AA1347" s="33"/>
      <c r="AB1347" s="33"/>
      <c r="AC1347" s="33"/>
      <c r="AD1347" s="33"/>
      <c r="AE1347" s="33"/>
      <c r="AR1347" s="161" t="s">
        <v>276</v>
      </c>
      <c r="AT1347" s="161" t="s">
        <v>202</v>
      </c>
      <c r="AU1347" s="161" t="s">
        <v>90</v>
      </c>
      <c r="AY1347" s="18" t="s">
        <v>199</v>
      </c>
      <c r="BE1347" s="162">
        <f>IF(N1347="základní",J1347,0)</f>
        <v>0</v>
      </c>
      <c r="BF1347" s="162">
        <f>IF(N1347="snížená",J1347,0)</f>
        <v>0</v>
      </c>
      <c r="BG1347" s="162">
        <f>IF(N1347="zákl. přenesená",J1347,0)</f>
        <v>0</v>
      </c>
      <c r="BH1347" s="162">
        <f>IF(N1347="sníž. přenesená",J1347,0)</f>
        <v>0</v>
      </c>
      <c r="BI1347" s="162">
        <f>IF(N1347="nulová",J1347,0)</f>
        <v>0</v>
      </c>
      <c r="BJ1347" s="18" t="s">
        <v>88</v>
      </c>
      <c r="BK1347" s="162">
        <f>ROUND(I1347*H1347,2)</f>
        <v>0</v>
      </c>
      <c r="BL1347" s="18" t="s">
        <v>276</v>
      </c>
      <c r="BM1347" s="161" t="s">
        <v>2608</v>
      </c>
    </row>
    <row r="1348" spans="1:65" s="2" customFormat="1" ht="38.4">
      <c r="A1348" s="33"/>
      <c r="B1348" s="34"/>
      <c r="C1348" s="33"/>
      <c r="D1348" s="163" t="s">
        <v>207</v>
      </c>
      <c r="E1348" s="33"/>
      <c r="F1348" s="164" t="s">
        <v>2609</v>
      </c>
      <c r="G1348" s="33"/>
      <c r="H1348" s="33"/>
      <c r="I1348" s="165"/>
      <c r="J1348" s="33"/>
      <c r="K1348" s="33"/>
      <c r="L1348" s="34"/>
      <c r="M1348" s="166"/>
      <c r="N1348" s="167"/>
      <c r="O1348" s="59"/>
      <c r="P1348" s="59"/>
      <c r="Q1348" s="59"/>
      <c r="R1348" s="59"/>
      <c r="S1348" s="59"/>
      <c r="T1348" s="60"/>
      <c r="U1348" s="33"/>
      <c r="V1348" s="33"/>
      <c r="W1348" s="33"/>
      <c r="X1348" s="33"/>
      <c r="Y1348" s="33"/>
      <c r="Z1348" s="33"/>
      <c r="AA1348" s="33"/>
      <c r="AB1348" s="33"/>
      <c r="AC1348" s="33"/>
      <c r="AD1348" s="33"/>
      <c r="AE1348" s="33"/>
      <c r="AT1348" s="18" t="s">
        <v>207</v>
      </c>
      <c r="AU1348" s="18" t="s">
        <v>90</v>
      </c>
    </row>
    <row r="1349" spans="1:65" s="13" customFormat="1" ht="10.199999999999999">
      <c r="B1349" s="172"/>
      <c r="D1349" s="163" t="s">
        <v>336</v>
      </c>
      <c r="E1349" s="173" t="s">
        <v>1</v>
      </c>
      <c r="F1349" s="174" t="s">
        <v>1973</v>
      </c>
      <c r="H1349" s="173" t="s">
        <v>1</v>
      </c>
      <c r="I1349" s="175"/>
      <c r="L1349" s="172"/>
      <c r="M1349" s="176"/>
      <c r="N1349" s="177"/>
      <c r="O1349" s="177"/>
      <c r="P1349" s="177"/>
      <c r="Q1349" s="177"/>
      <c r="R1349" s="177"/>
      <c r="S1349" s="177"/>
      <c r="T1349" s="178"/>
      <c r="AT1349" s="173" t="s">
        <v>336</v>
      </c>
      <c r="AU1349" s="173" t="s">
        <v>90</v>
      </c>
      <c r="AV1349" s="13" t="s">
        <v>88</v>
      </c>
      <c r="AW1349" s="13" t="s">
        <v>36</v>
      </c>
      <c r="AX1349" s="13" t="s">
        <v>81</v>
      </c>
      <c r="AY1349" s="173" t="s">
        <v>199</v>
      </c>
    </row>
    <row r="1350" spans="1:65" s="14" customFormat="1" ht="10.199999999999999">
      <c r="B1350" s="179"/>
      <c r="D1350" s="163" t="s">
        <v>336</v>
      </c>
      <c r="E1350" s="180" t="s">
        <v>1</v>
      </c>
      <c r="F1350" s="181" t="s">
        <v>2440</v>
      </c>
      <c r="H1350" s="182">
        <v>356</v>
      </c>
      <c r="I1350" s="183"/>
      <c r="L1350" s="179"/>
      <c r="M1350" s="184"/>
      <c r="N1350" s="185"/>
      <c r="O1350" s="185"/>
      <c r="P1350" s="185"/>
      <c r="Q1350" s="185"/>
      <c r="R1350" s="185"/>
      <c r="S1350" s="185"/>
      <c r="T1350" s="186"/>
      <c r="AT1350" s="180" t="s">
        <v>336</v>
      </c>
      <c r="AU1350" s="180" t="s">
        <v>90</v>
      </c>
      <c r="AV1350" s="14" t="s">
        <v>90</v>
      </c>
      <c r="AW1350" s="14" t="s">
        <v>36</v>
      </c>
      <c r="AX1350" s="14" t="s">
        <v>81</v>
      </c>
      <c r="AY1350" s="180" t="s">
        <v>199</v>
      </c>
    </row>
    <row r="1351" spans="1:65" s="15" customFormat="1" ht="10.199999999999999">
      <c r="B1351" s="187"/>
      <c r="D1351" s="163" t="s">
        <v>336</v>
      </c>
      <c r="E1351" s="188" t="s">
        <v>1</v>
      </c>
      <c r="F1351" s="189" t="s">
        <v>339</v>
      </c>
      <c r="H1351" s="190">
        <v>356</v>
      </c>
      <c r="I1351" s="191"/>
      <c r="L1351" s="187"/>
      <c r="M1351" s="192"/>
      <c r="N1351" s="193"/>
      <c r="O1351" s="193"/>
      <c r="P1351" s="193"/>
      <c r="Q1351" s="193"/>
      <c r="R1351" s="193"/>
      <c r="S1351" s="193"/>
      <c r="T1351" s="194"/>
      <c r="AT1351" s="188" t="s">
        <v>336</v>
      </c>
      <c r="AU1351" s="188" t="s">
        <v>90</v>
      </c>
      <c r="AV1351" s="15" t="s">
        <v>198</v>
      </c>
      <c r="AW1351" s="15" t="s">
        <v>36</v>
      </c>
      <c r="AX1351" s="15" t="s">
        <v>88</v>
      </c>
      <c r="AY1351" s="188" t="s">
        <v>199</v>
      </c>
    </row>
    <row r="1352" spans="1:65" s="2" customFormat="1" ht="16.5" customHeight="1">
      <c r="A1352" s="33"/>
      <c r="B1352" s="149"/>
      <c r="C1352" s="150" t="s">
        <v>2610</v>
      </c>
      <c r="D1352" s="150" t="s">
        <v>202</v>
      </c>
      <c r="E1352" s="151" t="s">
        <v>2611</v>
      </c>
      <c r="F1352" s="152" t="s">
        <v>2612</v>
      </c>
      <c r="G1352" s="153" t="s">
        <v>332</v>
      </c>
      <c r="H1352" s="154">
        <v>924.12</v>
      </c>
      <c r="I1352" s="155"/>
      <c r="J1352" s="156">
        <f>ROUND(I1352*H1352,2)</f>
        <v>0</v>
      </c>
      <c r="K1352" s="152" t="s">
        <v>333</v>
      </c>
      <c r="L1352" s="34"/>
      <c r="M1352" s="157" t="s">
        <v>1</v>
      </c>
      <c r="N1352" s="158" t="s">
        <v>46</v>
      </c>
      <c r="O1352" s="59"/>
      <c r="P1352" s="159">
        <f>O1352*H1352</f>
        <v>0</v>
      </c>
      <c r="Q1352" s="159">
        <v>0</v>
      </c>
      <c r="R1352" s="159">
        <f>Q1352*H1352</f>
        <v>0</v>
      </c>
      <c r="S1352" s="159">
        <v>0</v>
      </c>
      <c r="T1352" s="160">
        <f>S1352*H1352</f>
        <v>0</v>
      </c>
      <c r="U1352" s="33"/>
      <c r="V1352" s="33"/>
      <c r="W1352" s="33"/>
      <c r="X1352" s="33"/>
      <c r="Y1352" s="33"/>
      <c r="Z1352" s="33"/>
      <c r="AA1352" s="33"/>
      <c r="AB1352" s="33"/>
      <c r="AC1352" s="33"/>
      <c r="AD1352" s="33"/>
      <c r="AE1352" s="33"/>
      <c r="AR1352" s="161" t="s">
        <v>276</v>
      </c>
      <c r="AT1352" s="161" t="s">
        <v>202</v>
      </c>
      <c r="AU1352" s="161" t="s">
        <v>90</v>
      </c>
      <c r="AY1352" s="18" t="s">
        <v>199</v>
      </c>
      <c r="BE1352" s="162">
        <f>IF(N1352="základní",J1352,0)</f>
        <v>0</v>
      </c>
      <c r="BF1352" s="162">
        <f>IF(N1352="snížená",J1352,0)</f>
        <v>0</v>
      </c>
      <c r="BG1352" s="162">
        <f>IF(N1352="zákl. přenesená",J1352,0)</f>
        <v>0</v>
      </c>
      <c r="BH1352" s="162">
        <f>IF(N1352="sníž. přenesená",J1352,0)</f>
        <v>0</v>
      </c>
      <c r="BI1352" s="162">
        <f>IF(N1352="nulová",J1352,0)</f>
        <v>0</v>
      </c>
      <c r="BJ1352" s="18" t="s">
        <v>88</v>
      </c>
      <c r="BK1352" s="162">
        <f>ROUND(I1352*H1352,2)</f>
        <v>0</v>
      </c>
      <c r="BL1352" s="18" t="s">
        <v>276</v>
      </c>
      <c r="BM1352" s="161" t="s">
        <v>2613</v>
      </c>
    </row>
    <row r="1353" spans="1:65" s="2" customFormat="1" ht="28.8">
      <c r="A1353" s="33"/>
      <c r="B1353" s="34"/>
      <c r="C1353" s="33"/>
      <c r="D1353" s="163" t="s">
        <v>207</v>
      </c>
      <c r="E1353" s="33"/>
      <c r="F1353" s="164" t="s">
        <v>2614</v>
      </c>
      <c r="G1353" s="33"/>
      <c r="H1353" s="33"/>
      <c r="I1353" s="165"/>
      <c r="J1353" s="33"/>
      <c r="K1353" s="33"/>
      <c r="L1353" s="34"/>
      <c r="M1353" s="166"/>
      <c r="N1353" s="167"/>
      <c r="O1353" s="59"/>
      <c r="P1353" s="59"/>
      <c r="Q1353" s="59"/>
      <c r="R1353" s="59"/>
      <c r="S1353" s="59"/>
      <c r="T1353" s="60"/>
      <c r="U1353" s="33"/>
      <c r="V1353" s="33"/>
      <c r="W1353" s="33"/>
      <c r="X1353" s="33"/>
      <c r="Y1353" s="33"/>
      <c r="Z1353" s="33"/>
      <c r="AA1353" s="33"/>
      <c r="AB1353" s="33"/>
      <c r="AC1353" s="33"/>
      <c r="AD1353" s="33"/>
      <c r="AE1353" s="33"/>
      <c r="AT1353" s="18" t="s">
        <v>207</v>
      </c>
      <c r="AU1353" s="18" t="s">
        <v>90</v>
      </c>
    </row>
    <row r="1354" spans="1:65" s="14" customFormat="1" ht="10.199999999999999">
      <c r="B1354" s="179"/>
      <c r="D1354" s="163" t="s">
        <v>336</v>
      </c>
      <c r="E1354" s="180" t="s">
        <v>1</v>
      </c>
      <c r="F1354" s="181" t="s">
        <v>2615</v>
      </c>
      <c r="H1354" s="182">
        <v>203</v>
      </c>
      <c r="I1354" s="183"/>
      <c r="L1354" s="179"/>
      <c r="M1354" s="184"/>
      <c r="N1354" s="185"/>
      <c r="O1354" s="185"/>
      <c r="P1354" s="185"/>
      <c r="Q1354" s="185"/>
      <c r="R1354" s="185"/>
      <c r="S1354" s="185"/>
      <c r="T1354" s="186"/>
      <c r="AT1354" s="180" t="s">
        <v>336</v>
      </c>
      <c r="AU1354" s="180" t="s">
        <v>90</v>
      </c>
      <c r="AV1354" s="14" t="s">
        <v>90</v>
      </c>
      <c r="AW1354" s="14" t="s">
        <v>36</v>
      </c>
      <c r="AX1354" s="14" t="s">
        <v>81</v>
      </c>
      <c r="AY1354" s="180" t="s">
        <v>199</v>
      </c>
    </row>
    <row r="1355" spans="1:65" s="14" customFormat="1" ht="10.199999999999999">
      <c r="B1355" s="179"/>
      <c r="D1355" s="163" t="s">
        <v>336</v>
      </c>
      <c r="E1355" s="180" t="s">
        <v>1</v>
      </c>
      <c r="F1355" s="181" t="s">
        <v>2616</v>
      </c>
      <c r="H1355" s="182">
        <v>218.4</v>
      </c>
      <c r="I1355" s="183"/>
      <c r="L1355" s="179"/>
      <c r="M1355" s="184"/>
      <c r="N1355" s="185"/>
      <c r="O1355" s="185"/>
      <c r="P1355" s="185"/>
      <c r="Q1355" s="185"/>
      <c r="R1355" s="185"/>
      <c r="S1355" s="185"/>
      <c r="T1355" s="186"/>
      <c r="AT1355" s="180" t="s">
        <v>336</v>
      </c>
      <c r="AU1355" s="180" t="s">
        <v>90</v>
      </c>
      <c r="AV1355" s="14" t="s">
        <v>90</v>
      </c>
      <c r="AW1355" s="14" t="s">
        <v>36</v>
      </c>
      <c r="AX1355" s="14" t="s">
        <v>81</v>
      </c>
      <c r="AY1355" s="180" t="s">
        <v>199</v>
      </c>
    </row>
    <row r="1356" spans="1:65" s="14" customFormat="1" ht="10.199999999999999">
      <c r="B1356" s="179"/>
      <c r="D1356" s="163" t="s">
        <v>336</v>
      </c>
      <c r="E1356" s="180" t="s">
        <v>1</v>
      </c>
      <c r="F1356" s="181" t="s">
        <v>2617</v>
      </c>
      <c r="H1356" s="182">
        <v>502.72</v>
      </c>
      <c r="I1356" s="183"/>
      <c r="L1356" s="179"/>
      <c r="M1356" s="184"/>
      <c r="N1356" s="185"/>
      <c r="O1356" s="185"/>
      <c r="P1356" s="185"/>
      <c r="Q1356" s="185"/>
      <c r="R1356" s="185"/>
      <c r="S1356" s="185"/>
      <c r="T1356" s="186"/>
      <c r="AT1356" s="180" t="s">
        <v>336</v>
      </c>
      <c r="AU1356" s="180" t="s">
        <v>90</v>
      </c>
      <c r="AV1356" s="14" t="s">
        <v>90</v>
      </c>
      <c r="AW1356" s="14" t="s">
        <v>36</v>
      </c>
      <c r="AX1356" s="14" t="s">
        <v>81</v>
      </c>
      <c r="AY1356" s="180" t="s">
        <v>199</v>
      </c>
    </row>
    <row r="1357" spans="1:65" s="15" customFormat="1" ht="10.199999999999999">
      <c r="B1357" s="187"/>
      <c r="D1357" s="163" t="s">
        <v>336</v>
      </c>
      <c r="E1357" s="188" t="s">
        <v>1</v>
      </c>
      <c r="F1357" s="189" t="s">
        <v>339</v>
      </c>
      <c r="H1357" s="190">
        <v>924.12</v>
      </c>
      <c r="I1357" s="191"/>
      <c r="L1357" s="187"/>
      <c r="M1357" s="192"/>
      <c r="N1357" s="193"/>
      <c r="O1357" s="193"/>
      <c r="P1357" s="193"/>
      <c r="Q1357" s="193"/>
      <c r="R1357" s="193"/>
      <c r="S1357" s="193"/>
      <c r="T1357" s="194"/>
      <c r="AT1357" s="188" t="s">
        <v>336</v>
      </c>
      <c r="AU1357" s="188" t="s">
        <v>90</v>
      </c>
      <c r="AV1357" s="15" t="s">
        <v>198</v>
      </c>
      <c r="AW1357" s="15" t="s">
        <v>36</v>
      </c>
      <c r="AX1357" s="15" t="s">
        <v>88</v>
      </c>
      <c r="AY1357" s="188" t="s">
        <v>199</v>
      </c>
    </row>
    <row r="1358" spans="1:65" s="2" customFormat="1" ht="16.5" customHeight="1">
      <c r="A1358" s="33"/>
      <c r="B1358" s="149"/>
      <c r="C1358" s="195" t="s">
        <v>2618</v>
      </c>
      <c r="D1358" s="195" t="s">
        <v>416</v>
      </c>
      <c r="E1358" s="196" t="s">
        <v>2619</v>
      </c>
      <c r="F1358" s="197" t="s">
        <v>2620</v>
      </c>
      <c r="G1358" s="198" t="s">
        <v>332</v>
      </c>
      <c r="H1358" s="199">
        <v>1038.249</v>
      </c>
      <c r="I1358" s="200"/>
      <c r="J1358" s="201">
        <f>ROUND(I1358*H1358,2)</f>
        <v>0</v>
      </c>
      <c r="K1358" s="197" t="s">
        <v>333</v>
      </c>
      <c r="L1358" s="202"/>
      <c r="M1358" s="203" t="s">
        <v>1</v>
      </c>
      <c r="N1358" s="204" t="s">
        <v>46</v>
      </c>
      <c r="O1358" s="59"/>
      <c r="P1358" s="159">
        <f>O1358*H1358</f>
        <v>0</v>
      </c>
      <c r="Q1358" s="159">
        <v>1.1E-4</v>
      </c>
      <c r="R1358" s="159">
        <f>Q1358*H1358</f>
        <v>0.11420739000000001</v>
      </c>
      <c r="S1358" s="159">
        <v>0</v>
      </c>
      <c r="T1358" s="160">
        <f>S1358*H1358</f>
        <v>0</v>
      </c>
      <c r="U1358" s="33"/>
      <c r="V1358" s="33"/>
      <c r="W1358" s="33"/>
      <c r="X1358" s="33"/>
      <c r="Y1358" s="33"/>
      <c r="Z1358" s="33"/>
      <c r="AA1358" s="33"/>
      <c r="AB1358" s="33"/>
      <c r="AC1358" s="33"/>
      <c r="AD1358" s="33"/>
      <c r="AE1358" s="33"/>
      <c r="AR1358" s="161" t="s">
        <v>573</v>
      </c>
      <c r="AT1358" s="161" t="s">
        <v>416</v>
      </c>
      <c r="AU1358" s="161" t="s">
        <v>90</v>
      </c>
      <c r="AY1358" s="18" t="s">
        <v>199</v>
      </c>
      <c r="BE1358" s="162">
        <f>IF(N1358="základní",J1358,0)</f>
        <v>0</v>
      </c>
      <c r="BF1358" s="162">
        <f>IF(N1358="snížená",J1358,0)</f>
        <v>0</v>
      </c>
      <c r="BG1358" s="162">
        <f>IF(N1358="zákl. přenesená",J1358,0)</f>
        <v>0</v>
      </c>
      <c r="BH1358" s="162">
        <f>IF(N1358="sníž. přenesená",J1358,0)</f>
        <v>0</v>
      </c>
      <c r="BI1358" s="162">
        <f>IF(N1358="nulová",J1358,0)</f>
        <v>0</v>
      </c>
      <c r="BJ1358" s="18" t="s">
        <v>88</v>
      </c>
      <c r="BK1358" s="162">
        <f>ROUND(I1358*H1358,2)</f>
        <v>0</v>
      </c>
      <c r="BL1358" s="18" t="s">
        <v>276</v>
      </c>
      <c r="BM1358" s="161" t="s">
        <v>2621</v>
      </c>
    </row>
    <row r="1359" spans="1:65" s="14" customFormat="1" ht="10.199999999999999">
      <c r="B1359" s="179"/>
      <c r="D1359" s="163" t="s">
        <v>336</v>
      </c>
      <c r="F1359" s="181" t="s">
        <v>2622</v>
      </c>
      <c r="H1359" s="182">
        <v>1038.249</v>
      </c>
      <c r="I1359" s="183"/>
      <c r="L1359" s="179"/>
      <c r="M1359" s="184"/>
      <c r="N1359" s="185"/>
      <c r="O1359" s="185"/>
      <c r="P1359" s="185"/>
      <c r="Q1359" s="185"/>
      <c r="R1359" s="185"/>
      <c r="S1359" s="185"/>
      <c r="T1359" s="186"/>
      <c r="AT1359" s="180" t="s">
        <v>336</v>
      </c>
      <c r="AU1359" s="180" t="s">
        <v>90</v>
      </c>
      <c r="AV1359" s="14" t="s">
        <v>90</v>
      </c>
      <c r="AW1359" s="14" t="s">
        <v>3</v>
      </c>
      <c r="AX1359" s="14" t="s">
        <v>88</v>
      </c>
      <c r="AY1359" s="180" t="s">
        <v>199</v>
      </c>
    </row>
    <row r="1360" spans="1:65" s="2" customFormat="1" ht="21.75" customHeight="1">
      <c r="A1360" s="33"/>
      <c r="B1360" s="149"/>
      <c r="C1360" s="150" t="s">
        <v>2623</v>
      </c>
      <c r="D1360" s="150" t="s">
        <v>202</v>
      </c>
      <c r="E1360" s="151" t="s">
        <v>2624</v>
      </c>
      <c r="F1360" s="152" t="s">
        <v>2625</v>
      </c>
      <c r="G1360" s="153" t="s">
        <v>332</v>
      </c>
      <c r="H1360" s="154">
        <v>608.32000000000005</v>
      </c>
      <c r="I1360" s="155"/>
      <c r="J1360" s="156">
        <f>ROUND(I1360*H1360,2)</f>
        <v>0</v>
      </c>
      <c r="K1360" s="152" t="s">
        <v>333</v>
      </c>
      <c r="L1360" s="34"/>
      <c r="M1360" s="157" t="s">
        <v>1</v>
      </c>
      <c r="N1360" s="158" t="s">
        <v>46</v>
      </c>
      <c r="O1360" s="59"/>
      <c r="P1360" s="159">
        <f>O1360*H1360</f>
        <v>0</v>
      </c>
      <c r="Q1360" s="159">
        <v>0</v>
      </c>
      <c r="R1360" s="159">
        <f>Q1360*H1360</f>
        <v>0</v>
      </c>
      <c r="S1360" s="159">
        <v>0</v>
      </c>
      <c r="T1360" s="160">
        <f>S1360*H1360</f>
        <v>0</v>
      </c>
      <c r="U1360" s="33"/>
      <c r="V1360" s="33"/>
      <c r="W1360" s="33"/>
      <c r="X1360" s="33"/>
      <c r="Y1360" s="33"/>
      <c r="Z1360" s="33"/>
      <c r="AA1360" s="33"/>
      <c r="AB1360" s="33"/>
      <c r="AC1360" s="33"/>
      <c r="AD1360" s="33"/>
      <c r="AE1360" s="33"/>
      <c r="AR1360" s="161" t="s">
        <v>276</v>
      </c>
      <c r="AT1360" s="161" t="s">
        <v>202</v>
      </c>
      <c r="AU1360" s="161" t="s">
        <v>90</v>
      </c>
      <c r="AY1360" s="18" t="s">
        <v>199</v>
      </c>
      <c r="BE1360" s="162">
        <f>IF(N1360="základní",J1360,0)</f>
        <v>0</v>
      </c>
      <c r="BF1360" s="162">
        <f>IF(N1360="snížená",J1360,0)</f>
        <v>0</v>
      </c>
      <c r="BG1360" s="162">
        <f>IF(N1360="zákl. přenesená",J1360,0)</f>
        <v>0</v>
      </c>
      <c r="BH1360" s="162">
        <f>IF(N1360="sníž. přenesená",J1360,0)</f>
        <v>0</v>
      </c>
      <c r="BI1360" s="162">
        <f>IF(N1360="nulová",J1360,0)</f>
        <v>0</v>
      </c>
      <c r="BJ1360" s="18" t="s">
        <v>88</v>
      </c>
      <c r="BK1360" s="162">
        <f>ROUND(I1360*H1360,2)</f>
        <v>0</v>
      </c>
      <c r="BL1360" s="18" t="s">
        <v>276</v>
      </c>
      <c r="BM1360" s="161" t="s">
        <v>2626</v>
      </c>
    </row>
    <row r="1361" spans="1:65" s="2" customFormat="1" ht="28.8">
      <c r="A1361" s="33"/>
      <c r="B1361" s="34"/>
      <c r="C1361" s="33"/>
      <c r="D1361" s="163" t="s">
        <v>207</v>
      </c>
      <c r="E1361" s="33"/>
      <c r="F1361" s="164" t="s">
        <v>2627</v>
      </c>
      <c r="G1361" s="33"/>
      <c r="H1361" s="33"/>
      <c r="I1361" s="165"/>
      <c r="J1361" s="33"/>
      <c r="K1361" s="33"/>
      <c r="L1361" s="34"/>
      <c r="M1361" s="166"/>
      <c r="N1361" s="167"/>
      <c r="O1361" s="59"/>
      <c r="P1361" s="59"/>
      <c r="Q1361" s="59"/>
      <c r="R1361" s="59"/>
      <c r="S1361" s="59"/>
      <c r="T1361" s="60"/>
      <c r="U1361" s="33"/>
      <c r="V1361" s="33"/>
      <c r="W1361" s="33"/>
      <c r="X1361" s="33"/>
      <c r="Y1361" s="33"/>
      <c r="Z1361" s="33"/>
      <c r="AA1361" s="33"/>
      <c r="AB1361" s="33"/>
      <c r="AC1361" s="33"/>
      <c r="AD1361" s="33"/>
      <c r="AE1361" s="33"/>
      <c r="AT1361" s="18" t="s">
        <v>207</v>
      </c>
      <c r="AU1361" s="18" t="s">
        <v>90</v>
      </c>
    </row>
    <row r="1362" spans="1:65" s="13" customFormat="1" ht="10.199999999999999">
      <c r="B1362" s="172"/>
      <c r="D1362" s="163" t="s">
        <v>336</v>
      </c>
      <c r="E1362" s="173" t="s">
        <v>1</v>
      </c>
      <c r="F1362" s="174" t="s">
        <v>2628</v>
      </c>
      <c r="H1362" s="173" t="s">
        <v>1</v>
      </c>
      <c r="I1362" s="175"/>
      <c r="L1362" s="172"/>
      <c r="M1362" s="176"/>
      <c r="N1362" s="177"/>
      <c r="O1362" s="177"/>
      <c r="P1362" s="177"/>
      <c r="Q1362" s="177"/>
      <c r="R1362" s="177"/>
      <c r="S1362" s="177"/>
      <c r="T1362" s="178"/>
      <c r="AT1362" s="173" t="s">
        <v>336</v>
      </c>
      <c r="AU1362" s="173" t="s">
        <v>90</v>
      </c>
      <c r="AV1362" s="13" t="s">
        <v>88</v>
      </c>
      <c r="AW1362" s="13" t="s">
        <v>36</v>
      </c>
      <c r="AX1362" s="13" t="s">
        <v>81</v>
      </c>
      <c r="AY1362" s="173" t="s">
        <v>199</v>
      </c>
    </row>
    <row r="1363" spans="1:65" s="13" customFormat="1" ht="10.199999999999999">
      <c r="B1363" s="172"/>
      <c r="D1363" s="163" t="s">
        <v>336</v>
      </c>
      <c r="E1363" s="173" t="s">
        <v>1</v>
      </c>
      <c r="F1363" s="174" t="s">
        <v>1271</v>
      </c>
      <c r="H1363" s="173" t="s">
        <v>1</v>
      </c>
      <c r="I1363" s="175"/>
      <c r="L1363" s="172"/>
      <c r="M1363" s="176"/>
      <c r="N1363" s="177"/>
      <c r="O1363" s="177"/>
      <c r="P1363" s="177"/>
      <c r="Q1363" s="177"/>
      <c r="R1363" s="177"/>
      <c r="S1363" s="177"/>
      <c r="T1363" s="178"/>
      <c r="AT1363" s="173" t="s">
        <v>336</v>
      </c>
      <c r="AU1363" s="173" t="s">
        <v>90</v>
      </c>
      <c r="AV1363" s="13" t="s">
        <v>88</v>
      </c>
      <c r="AW1363" s="13" t="s">
        <v>36</v>
      </c>
      <c r="AX1363" s="13" t="s">
        <v>81</v>
      </c>
      <c r="AY1363" s="173" t="s">
        <v>199</v>
      </c>
    </row>
    <row r="1364" spans="1:65" s="14" customFormat="1" ht="10.199999999999999">
      <c r="B1364" s="179"/>
      <c r="D1364" s="163" t="s">
        <v>336</v>
      </c>
      <c r="E1364" s="180" t="s">
        <v>1</v>
      </c>
      <c r="F1364" s="181" t="s">
        <v>2629</v>
      </c>
      <c r="H1364" s="182">
        <v>37.799999999999997</v>
      </c>
      <c r="I1364" s="183"/>
      <c r="L1364" s="179"/>
      <c r="M1364" s="184"/>
      <c r="N1364" s="185"/>
      <c r="O1364" s="185"/>
      <c r="P1364" s="185"/>
      <c r="Q1364" s="185"/>
      <c r="R1364" s="185"/>
      <c r="S1364" s="185"/>
      <c r="T1364" s="186"/>
      <c r="AT1364" s="180" t="s">
        <v>336</v>
      </c>
      <c r="AU1364" s="180" t="s">
        <v>90</v>
      </c>
      <c r="AV1364" s="14" t="s">
        <v>90</v>
      </c>
      <c r="AW1364" s="14" t="s">
        <v>36</v>
      </c>
      <c r="AX1364" s="14" t="s">
        <v>81</v>
      </c>
      <c r="AY1364" s="180" t="s">
        <v>199</v>
      </c>
    </row>
    <row r="1365" spans="1:65" s="13" customFormat="1" ht="10.199999999999999">
      <c r="B1365" s="172"/>
      <c r="D1365" s="163" t="s">
        <v>336</v>
      </c>
      <c r="E1365" s="173" t="s">
        <v>1</v>
      </c>
      <c r="F1365" s="174" t="s">
        <v>1343</v>
      </c>
      <c r="H1365" s="173" t="s">
        <v>1</v>
      </c>
      <c r="I1365" s="175"/>
      <c r="L1365" s="172"/>
      <c r="M1365" s="176"/>
      <c r="N1365" s="177"/>
      <c r="O1365" s="177"/>
      <c r="P1365" s="177"/>
      <c r="Q1365" s="177"/>
      <c r="R1365" s="177"/>
      <c r="S1365" s="177"/>
      <c r="T1365" s="178"/>
      <c r="AT1365" s="173" t="s">
        <v>336</v>
      </c>
      <c r="AU1365" s="173" t="s">
        <v>90</v>
      </c>
      <c r="AV1365" s="13" t="s">
        <v>88</v>
      </c>
      <c r="AW1365" s="13" t="s">
        <v>36</v>
      </c>
      <c r="AX1365" s="13" t="s">
        <v>81</v>
      </c>
      <c r="AY1365" s="173" t="s">
        <v>199</v>
      </c>
    </row>
    <row r="1366" spans="1:65" s="14" customFormat="1" ht="10.199999999999999">
      <c r="B1366" s="179"/>
      <c r="D1366" s="163" t="s">
        <v>336</v>
      </c>
      <c r="E1366" s="180" t="s">
        <v>1</v>
      </c>
      <c r="F1366" s="181" t="s">
        <v>2630</v>
      </c>
      <c r="H1366" s="182">
        <v>81</v>
      </c>
      <c r="I1366" s="183"/>
      <c r="L1366" s="179"/>
      <c r="M1366" s="184"/>
      <c r="N1366" s="185"/>
      <c r="O1366" s="185"/>
      <c r="P1366" s="185"/>
      <c r="Q1366" s="185"/>
      <c r="R1366" s="185"/>
      <c r="S1366" s="185"/>
      <c r="T1366" s="186"/>
      <c r="AT1366" s="180" t="s">
        <v>336</v>
      </c>
      <c r="AU1366" s="180" t="s">
        <v>90</v>
      </c>
      <c r="AV1366" s="14" t="s">
        <v>90</v>
      </c>
      <c r="AW1366" s="14" t="s">
        <v>36</v>
      </c>
      <c r="AX1366" s="14" t="s">
        <v>81</v>
      </c>
      <c r="AY1366" s="180" t="s">
        <v>199</v>
      </c>
    </row>
    <row r="1367" spans="1:65" s="13" customFormat="1" ht="10.199999999999999">
      <c r="B1367" s="172"/>
      <c r="D1367" s="163" t="s">
        <v>336</v>
      </c>
      <c r="E1367" s="173" t="s">
        <v>1</v>
      </c>
      <c r="F1367" s="174" t="s">
        <v>1280</v>
      </c>
      <c r="H1367" s="173" t="s">
        <v>1</v>
      </c>
      <c r="I1367" s="175"/>
      <c r="L1367" s="172"/>
      <c r="M1367" s="176"/>
      <c r="N1367" s="177"/>
      <c r="O1367" s="177"/>
      <c r="P1367" s="177"/>
      <c r="Q1367" s="177"/>
      <c r="R1367" s="177"/>
      <c r="S1367" s="177"/>
      <c r="T1367" s="178"/>
      <c r="AT1367" s="173" t="s">
        <v>336</v>
      </c>
      <c r="AU1367" s="173" t="s">
        <v>90</v>
      </c>
      <c r="AV1367" s="13" t="s">
        <v>88</v>
      </c>
      <c r="AW1367" s="13" t="s">
        <v>36</v>
      </c>
      <c r="AX1367" s="13" t="s">
        <v>81</v>
      </c>
      <c r="AY1367" s="173" t="s">
        <v>199</v>
      </c>
    </row>
    <row r="1368" spans="1:65" s="14" customFormat="1" ht="10.199999999999999">
      <c r="B1368" s="179"/>
      <c r="D1368" s="163" t="s">
        <v>336</v>
      </c>
      <c r="E1368" s="180" t="s">
        <v>1</v>
      </c>
      <c r="F1368" s="181" t="s">
        <v>2631</v>
      </c>
      <c r="H1368" s="182">
        <v>10.24</v>
      </c>
      <c r="I1368" s="183"/>
      <c r="L1368" s="179"/>
      <c r="M1368" s="184"/>
      <c r="N1368" s="185"/>
      <c r="O1368" s="185"/>
      <c r="P1368" s="185"/>
      <c r="Q1368" s="185"/>
      <c r="R1368" s="185"/>
      <c r="S1368" s="185"/>
      <c r="T1368" s="186"/>
      <c r="AT1368" s="180" t="s">
        <v>336</v>
      </c>
      <c r="AU1368" s="180" t="s">
        <v>90</v>
      </c>
      <c r="AV1368" s="14" t="s">
        <v>90</v>
      </c>
      <c r="AW1368" s="14" t="s">
        <v>36</v>
      </c>
      <c r="AX1368" s="14" t="s">
        <v>81</v>
      </c>
      <c r="AY1368" s="180" t="s">
        <v>199</v>
      </c>
    </row>
    <row r="1369" spans="1:65" s="13" customFormat="1" ht="10.199999999999999">
      <c r="B1369" s="172"/>
      <c r="D1369" s="163" t="s">
        <v>336</v>
      </c>
      <c r="E1369" s="173" t="s">
        <v>1</v>
      </c>
      <c r="F1369" s="174" t="s">
        <v>2004</v>
      </c>
      <c r="H1369" s="173" t="s">
        <v>1</v>
      </c>
      <c r="I1369" s="175"/>
      <c r="L1369" s="172"/>
      <c r="M1369" s="176"/>
      <c r="N1369" s="177"/>
      <c r="O1369" s="177"/>
      <c r="P1369" s="177"/>
      <c r="Q1369" s="177"/>
      <c r="R1369" s="177"/>
      <c r="S1369" s="177"/>
      <c r="T1369" s="178"/>
      <c r="AT1369" s="173" t="s">
        <v>336</v>
      </c>
      <c r="AU1369" s="173" t="s">
        <v>90</v>
      </c>
      <c r="AV1369" s="13" t="s">
        <v>88</v>
      </c>
      <c r="AW1369" s="13" t="s">
        <v>36</v>
      </c>
      <c r="AX1369" s="13" t="s">
        <v>81</v>
      </c>
      <c r="AY1369" s="173" t="s">
        <v>199</v>
      </c>
    </row>
    <row r="1370" spans="1:65" s="14" customFormat="1" ht="10.199999999999999">
      <c r="B1370" s="179"/>
      <c r="D1370" s="163" t="s">
        <v>336</v>
      </c>
      <c r="E1370" s="180" t="s">
        <v>1</v>
      </c>
      <c r="F1370" s="181" t="s">
        <v>2632</v>
      </c>
      <c r="H1370" s="182">
        <v>23.04</v>
      </c>
      <c r="I1370" s="183"/>
      <c r="L1370" s="179"/>
      <c r="M1370" s="184"/>
      <c r="N1370" s="185"/>
      <c r="O1370" s="185"/>
      <c r="P1370" s="185"/>
      <c r="Q1370" s="185"/>
      <c r="R1370" s="185"/>
      <c r="S1370" s="185"/>
      <c r="T1370" s="186"/>
      <c r="AT1370" s="180" t="s">
        <v>336</v>
      </c>
      <c r="AU1370" s="180" t="s">
        <v>90</v>
      </c>
      <c r="AV1370" s="14" t="s">
        <v>90</v>
      </c>
      <c r="AW1370" s="14" t="s">
        <v>36</v>
      </c>
      <c r="AX1370" s="14" t="s">
        <v>81</v>
      </c>
      <c r="AY1370" s="180" t="s">
        <v>199</v>
      </c>
    </row>
    <row r="1371" spans="1:65" s="16" customFormat="1" ht="10.199999999999999">
      <c r="B1371" s="205"/>
      <c r="D1371" s="163" t="s">
        <v>336</v>
      </c>
      <c r="E1371" s="206" t="s">
        <v>1</v>
      </c>
      <c r="F1371" s="207" t="s">
        <v>1127</v>
      </c>
      <c r="H1371" s="208">
        <v>152.08000000000001</v>
      </c>
      <c r="I1371" s="209"/>
      <c r="L1371" s="205"/>
      <c r="M1371" s="210"/>
      <c r="N1371" s="211"/>
      <c r="O1371" s="211"/>
      <c r="P1371" s="211"/>
      <c r="Q1371" s="211"/>
      <c r="R1371" s="211"/>
      <c r="S1371" s="211"/>
      <c r="T1371" s="212"/>
      <c r="AT1371" s="206" t="s">
        <v>336</v>
      </c>
      <c r="AU1371" s="206" t="s">
        <v>90</v>
      </c>
      <c r="AV1371" s="16" t="s">
        <v>213</v>
      </c>
      <c r="AW1371" s="16" t="s">
        <v>36</v>
      </c>
      <c r="AX1371" s="16" t="s">
        <v>81</v>
      </c>
      <c r="AY1371" s="206" t="s">
        <v>199</v>
      </c>
    </row>
    <row r="1372" spans="1:65" s="14" customFormat="1" ht="10.199999999999999">
      <c r="B1372" s="179"/>
      <c r="D1372" s="163" t="s">
        <v>336</v>
      </c>
      <c r="E1372" s="180" t="s">
        <v>1</v>
      </c>
      <c r="F1372" s="181" t="s">
        <v>2633</v>
      </c>
      <c r="H1372" s="182">
        <v>456.24</v>
      </c>
      <c r="I1372" s="183"/>
      <c r="L1372" s="179"/>
      <c r="M1372" s="184"/>
      <c r="N1372" s="185"/>
      <c r="O1372" s="185"/>
      <c r="P1372" s="185"/>
      <c r="Q1372" s="185"/>
      <c r="R1372" s="185"/>
      <c r="S1372" s="185"/>
      <c r="T1372" s="186"/>
      <c r="AT1372" s="180" t="s">
        <v>336</v>
      </c>
      <c r="AU1372" s="180" t="s">
        <v>90</v>
      </c>
      <c r="AV1372" s="14" t="s">
        <v>90</v>
      </c>
      <c r="AW1372" s="14" t="s">
        <v>36</v>
      </c>
      <c r="AX1372" s="14" t="s">
        <v>81</v>
      </c>
      <c r="AY1372" s="180" t="s">
        <v>199</v>
      </c>
    </row>
    <row r="1373" spans="1:65" s="15" customFormat="1" ht="10.199999999999999">
      <c r="B1373" s="187"/>
      <c r="D1373" s="163" t="s">
        <v>336</v>
      </c>
      <c r="E1373" s="188" t="s">
        <v>1</v>
      </c>
      <c r="F1373" s="189" t="s">
        <v>339</v>
      </c>
      <c r="H1373" s="190">
        <v>608.32000000000005</v>
      </c>
      <c r="I1373" s="191"/>
      <c r="L1373" s="187"/>
      <c r="M1373" s="192"/>
      <c r="N1373" s="193"/>
      <c r="O1373" s="193"/>
      <c r="P1373" s="193"/>
      <c r="Q1373" s="193"/>
      <c r="R1373" s="193"/>
      <c r="S1373" s="193"/>
      <c r="T1373" s="194"/>
      <c r="AT1373" s="188" t="s">
        <v>336</v>
      </c>
      <c r="AU1373" s="188" t="s">
        <v>90</v>
      </c>
      <c r="AV1373" s="15" t="s">
        <v>198</v>
      </c>
      <c r="AW1373" s="15" t="s">
        <v>36</v>
      </c>
      <c r="AX1373" s="15" t="s">
        <v>88</v>
      </c>
      <c r="AY1373" s="188" t="s">
        <v>199</v>
      </c>
    </row>
    <row r="1374" spans="1:65" s="2" customFormat="1" ht="16.5" customHeight="1">
      <c r="A1374" s="33"/>
      <c r="B1374" s="149"/>
      <c r="C1374" s="195" t="s">
        <v>2634</v>
      </c>
      <c r="D1374" s="195" t="s">
        <v>416</v>
      </c>
      <c r="E1374" s="196" t="s">
        <v>2635</v>
      </c>
      <c r="F1374" s="197" t="s">
        <v>2636</v>
      </c>
      <c r="G1374" s="198" t="s">
        <v>332</v>
      </c>
      <c r="H1374" s="199">
        <v>310.24299999999999</v>
      </c>
      <c r="I1374" s="200"/>
      <c r="J1374" s="201">
        <f>ROUND(I1374*H1374,2)</f>
        <v>0</v>
      </c>
      <c r="K1374" s="197" t="s">
        <v>333</v>
      </c>
      <c r="L1374" s="202"/>
      <c r="M1374" s="203" t="s">
        <v>1</v>
      </c>
      <c r="N1374" s="204" t="s">
        <v>46</v>
      </c>
      <c r="O1374" s="59"/>
      <c r="P1374" s="159">
        <f>O1374*H1374</f>
        <v>0</v>
      </c>
      <c r="Q1374" s="159">
        <v>2.3999999999999998E-3</v>
      </c>
      <c r="R1374" s="159">
        <f>Q1374*H1374</f>
        <v>0.74458319999999989</v>
      </c>
      <c r="S1374" s="159">
        <v>0</v>
      </c>
      <c r="T1374" s="160">
        <f>S1374*H1374</f>
        <v>0</v>
      </c>
      <c r="U1374" s="33"/>
      <c r="V1374" s="33"/>
      <c r="W1374" s="33"/>
      <c r="X1374" s="33"/>
      <c r="Y1374" s="33"/>
      <c r="Z1374" s="33"/>
      <c r="AA1374" s="33"/>
      <c r="AB1374" s="33"/>
      <c r="AC1374" s="33"/>
      <c r="AD1374" s="33"/>
      <c r="AE1374" s="33"/>
      <c r="AR1374" s="161" t="s">
        <v>573</v>
      </c>
      <c r="AT1374" s="161" t="s">
        <v>416</v>
      </c>
      <c r="AU1374" s="161" t="s">
        <v>90</v>
      </c>
      <c r="AY1374" s="18" t="s">
        <v>199</v>
      </c>
      <c r="BE1374" s="162">
        <f>IF(N1374="základní",J1374,0)</f>
        <v>0</v>
      </c>
      <c r="BF1374" s="162">
        <f>IF(N1374="snížená",J1374,0)</f>
        <v>0</v>
      </c>
      <c r="BG1374" s="162">
        <f>IF(N1374="zákl. přenesená",J1374,0)</f>
        <v>0</v>
      </c>
      <c r="BH1374" s="162">
        <f>IF(N1374="sníž. přenesená",J1374,0)</f>
        <v>0</v>
      </c>
      <c r="BI1374" s="162">
        <f>IF(N1374="nulová",J1374,0)</f>
        <v>0</v>
      </c>
      <c r="BJ1374" s="18" t="s">
        <v>88</v>
      </c>
      <c r="BK1374" s="162">
        <f>ROUND(I1374*H1374,2)</f>
        <v>0</v>
      </c>
      <c r="BL1374" s="18" t="s">
        <v>276</v>
      </c>
      <c r="BM1374" s="161" t="s">
        <v>2637</v>
      </c>
    </row>
    <row r="1375" spans="1:65" s="2" customFormat="1" ht="10.199999999999999">
      <c r="A1375" s="33"/>
      <c r="B1375" s="34"/>
      <c r="C1375" s="33"/>
      <c r="D1375" s="163" t="s">
        <v>207</v>
      </c>
      <c r="E1375" s="33"/>
      <c r="F1375" s="164" t="s">
        <v>2636</v>
      </c>
      <c r="G1375" s="33"/>
      <c r="H1375" s="33"/>
      <c r="I1375" s="165"/>
      <c r="J1375" s="33"/>
      <c r="K1375" s="33"/>
      <c r="L1375" s="34"/>
      <c r="M1375" s="166"/>
      <c r="N1375" s="167"/>
      <c r="O1375" s="59"/>
      <c r="P1375" s="59"/>
      <c r="Q1375" s="59"/>
      <c r="R1375" s="59"/>
      <c r="S1375" s="59"/>
      <c r="T1375" s="60"/>
      <c r="U1375" s="33"/>
      <c r="V1375" s="33"/>
      <c r="W1375" s="33"/>
      <c r="X1375" s="33"/>
      <c r="Y1375" s="33"/>
      <c r="Z1375" s="33"/>
      <c r="AA1375" s="33"/>
      <c r="AB1375" s="33"/>
      <c r="AC1375" s="33"/>
      <c r="AD1375" s="33"/>
      <c r="AE1375" s="33"/>
      <c r="AT1375" s="18" t="s">
        <v>207</v>
      </c>
      <c r="AU1375" s="18" t="s">
        <v>90</v>
      </c>
    </row>
    <row r="1376" spans="1:65" s="14" customFormat="1" ht="10.199999999999999">
      <c r="B1376" s="179"/>
      <c r="D1376" s="163" t="s">
        <v>336</v>
      </c>
      <c r="E1376" s="180" t="s">
        <v>1</v>
      </c>
      <c r="F1376" s="181" t="s">
        <v>2638</v>
      </c>
      <c r="H1376" s="182">
        <v>310.24299999999999</v>
      </c>
      <c r="I1376" s="183"/>
      <c r="L1376" s="179"/>
      <c r="M1376" s="184"/>
      <c r="N1376" s="185"/>
      <c r="O1376" s="185"/>
      <c r="P1376" s="185"/>
      <c r="Q1376" s="185"/>
      <c r="R1376" s="185"/>
      <c r="S1376" s="185"/>
      <c r="T1376" s="186"/>
      <c r="AT1376" s="180" t="s">
        <v>336</v>
      </c>
      <c r="AU1376" s="180" t="s">
        <v>90</v>
      </c>
      <c r="AV1376" s="14" t="s">
        <v>90</v>
      </c>
      <c r="AW1376" s="14" t="s">
        <v>36</v>
      </c>
      <c r="AX1376" s="14" t="s">
        <v>81</v>
      </c>
      <c r="AY1376" s="180" t="s">
        <v>199</v>
      </c>
    </row>
    <row r="1377" spans="1:65" s="15" customFormat="1" ht="10.199999999999999">
      <c r="B1377" s="187"/>
      <c r="D1377" s="163" t="s">
        <v>336</v>
      </c>
      <c r="E1377" s="188" t="s">
        <v>1</v>
      </c>
      <c r="F1377" s="189" t="s">
        <v>339</v>
      </c>
      <c r="H1377" s="190">
        <v>310.24299999999999</v>
      </c>
      <c r="I1377" s="191"/>
      <c r="L1377" s="187"/>
      <c r="M1377" s="192"/>
      <c r="N1377" s="193"/>
      <c r="O1377" s="193"/>
      <c r="P1377" s="193"/>
      <c r="Q1377" s="193"/>
      <c r="R1377" s="193"/>
      <c r="S1377" s="193"/>
      <c r="T1377" s="194"/>
      <c r="AT1377" s="188" t="s">
        <v>336</v>
      </c>
      <c r="AU1377" s="188" t="s">
        <v>90</v>
      </c>
      <c r="AV1377" s="15" t="s">
        <v>198</v>
      </c>
      <c r="AW1377" s="15" t="s">
        <v>36</v>
      </c>
      <c r="AX1377" s="15" t="s">
        <v>88</v>
      </c>
      <c r="AY1377" s="188" t="s">
        <v>199</v>
      </c>
    </row>
    <row r="1378" spans="1:65" s="2" customFormat="1" ht="21.75" customHeight="1">
      <c r="A1378" s="33"/>
      <c r="B1378" s="149"/>
      <c r="C1378" s="195" t="s">
        <v>2639</v>
      </c>
      <c r="D1378" s="195" t="s">
        <v>416</v>
      </c>
      <c r="E1378" s="196" t="s">
        <v>2410</v>
      </c>
      <c r="F1378" s="197" t="s">
        <v>2411</v>
      </c>
      <c r="G1378" s="198" t="s">
        <v>332</v>
      </c>
      <c r="H1378" s="199">
        <v>310.24299999999999</v>
      </c>
      <c r="I1378" s="200"/>
      <c r="J1378" s="201">
        <f>ROUND(I1378*H1378,2)</f>
        <v>0</v>
      </c>
      <c r="K1378" s="197" t="s">
        <v>333</v>
      </c>
      <c r="L1378" s="202"/>
      <c r="M1378" s="203" t="s">
        <v>1</v>
      </c>
      <c r="N1378" s="204" t="s">
        <v>46</v>
      </c>
      <c r="O1378" s="59"/>
      <c r="P1378" s="159">
        <f>O1378*H1378</f>
        <v>0</v>
      </c>
      <c r="Q1378" s="159">
        <v>3.0000000000000001E-3</v>
      </c>
      <c r="R1378" s="159">
        <f>Q1378*H1378</f>
        <v>0.93072900000000003</v>
      </c>
      <c r="S1378" s="159">
        <v>0</v>
      </c>
      <c r="T1378" s="160">
        <f>S1378*H1378</f>
        <v>0</v>
      </c>
      <c r="U1378" s="33"/>
      <c r="V1378" s="33"/>
      <c r="W1378" s="33"/>
      <c r="X1378" s="33"/>
      <c r="Y1378" s="33"/>
      <c r="Z1378" s="33"/>
      <c r="AA1378" s="33"/>
      <c r="AB1378" s="33"/>
      <c r="AC1378" s="33"/>
      <c r="AD1378" s="33"/>
      <c r="AE1378" s="33"/>
      <c r="AR1378" s="161" t="s">
        <v>573</v>
      </c>
      <c r="AT1378" s="161" t="s">
        <v>416</v>
      </c>
      <c r="AU1378" s="161" t="s">
        <v>90</v>
      </c>
      <c r="AY1378" s="18" t="s">
        <v>199</v>
      </c>
      <c r="BE1378" s="162">
        <f>IF(N1378="základní",J1378,0)</f>
        <v>0</v>
      </c>
      <c r="BF1378" s="162">
        <f>IF(N1378="snížená",J1378,0)</f>
        <v>0</v>
      </c>
      <c r="BG1378" s="162">
        <f>IF(N1378="zákl. přenesená",J1378,0)</f>
        <v>0</v>
      </c>
      <c r="BH1378" s="162">
        <f>IF(N1378="sníž. přenesená",J1378,0)</f>
        <v>0</v>
      </c>
      <c r="BI1378" s="162">
        <f>IF(N1378="nulová",J1378,0)</f>
        <v>0</v>
      </c>
      <c r="BJ1378" s="18" t="s">
        <v>88</v>
      </c>
      <c r="BK1378" s="162">
        <f>ROUND(I1378*H1378,2)</f>
        <v>0</v>
      </c>
      <c r="BL1378" s="18" t="s">
        <v>276</v>
      </c>
      <c r="BM1378" s="161" t="s">
        <v>2640</v>
      </c>
    </row>
    <row r="1379" spans="1:65" s="2" customFormat="1" ht="10.199999999999999">
      <c r="A1379" s="33"/>
      <c r="B1379" s="34"/>
      <c r="C1379" s="33"/>
      <c r="D1379" s="163" t="s">
        <v>207</v>
      </c>
      <c r="E1379" s="33"/>
      <c r="F1379" s="164" t="s">
        <v>2411</v>
      </c>
      <c r="G1379" s="33"/>
      <c r="H1379" s="33"/>
      <c r="I1379" s="165"/>
      <c r="J1379" s="33"/>
      <c r="K1379" s="33"/>
      <c r="L1379" s="34"/>
      <c r="M1379" s="166"/>
      <c r="N1379" s="167"/>
      <c r="O1379" s="59"/>
      <c r="P1379" s="59"/>
      <c r="Q1379" s="59"/>
      <c r="R1379" s="59"/>
      <c r="S1379" s="59"/>
      <c r="T1379" s="60"/>
      <c r="U1379" s="33"/>
      <c r="V1379" s="33"/>
      <c r="W1379" s="33"/>
      <c r="X1379" s="33"/>
      <c r="Y1379" s="33"/>
      <c r="Z1379" s="33"/>
      <c r="AA1379" s="33"/>
      <c r="AB1379" s="33"/>
      <c r="AC1379" s="33"/>
      <c r="AD1379" s="33"/>
      <c r="AE1379" s="33"/>
      <c r="AT1379" s="18" t="s">
        <v>207</v>
      </c>
      <c r="AU1379" s="18" t="s">
        <v>90</v>
      </c>
    </row>
    <row r="1380" spans="1:65" s="2" customFormat="1" ht="21.75" customHeight="1">
      <c r="A1380" s="33"/>
      <c r="B1380" s="149"/>
      <c r="C1380" s="150" t="s">
        <v>2641</v>
      </c>
      <c r="D1380" s="150" t="s">
        <v>202</v>
      </c>
      <c r="E1380" s="151" t="s">
        <v>2624</v>
      </c>
      <c r="F1380" s="152" t="s">
        <v>2625</v>
      </c>
      <c r="G1380" s="153" t="s">
        <v>332</v>
      </c>
      <c r="H1380" s="154">
        <v>2019.42</v>
      </c>
      <c r="I1380" s="155"/>
      <c r="J1380" s="156">
        <f>ROUND(I1380*H1380,2)</f>
        <v>0</v>
      </c>
      <c r="K1380" s="152" t="s">
        <v>333</v>
      </c>
      <c r="L1380" s="34"/>
      <c r="M1380" s="157" t="s">
        <v>1</v>
      </c>
      <c r="N1380" s="158" t="s">
        <v>46</v>
      </c>
      <c r="O1380" s="59"/>
      <c r="P1380" s="159">
        <f>O1380*H1380</f>
        <v>0</v>
      </c>
      <c r="Q1380" s="159">
        <v>0</v>
      </c>
      <c r="R1380" s="159">
        <f>Q1380*H1380</f>
        <v>0</v>
      </c>
      <c r="S1380" s="159">
        <v>0</v>
      </c>
      <c r="T1380" s="160">
        <f>S1380*H1380</f>
        <v>0</v>
      </c>
      <c r="U1380" s="33"/>
      <c r="V1380" s="33"/>
      <c r="W1380" s="33"/>
      <c r="X1380" s="33"/>
      <c r="Y1380" s="33"/>
      <c r="Z1380" s="33"/>
      <c r="AA1380" s="33"/>
      <c r="AB1380" s="33"/>
      <c r="AC1380" s="33"/>
      <c r="AD1380" s="33"/>
      <c r="AE1380" s="33"/>
      <c r="AR1380" s="161" t="s">
        <v>276</v>
      </c>
      <c r="AT1380" s="161" t="s">
        <v>202</v>
      </c>
      <c r="AU1380" s="161" t="s">
        <v>90</v>
      </c>
      <c r="AY1380" s="18" t="s">
        <v>199</v>
      </c>
      <c r="BE1380" s="162">
        <f>IF(N1380="základní",J1380,0)</f>
        <v>0</v>
      </c>
      <c r="BF1380" s="162">
        <f>IF(N1380="snížená",J1380,0)</f>
        <v>0</v>
      </c>
      <c r="BG1380" s="162">
        <f>IF(N1380="zákl. přenesená",J1380,0)</f>
        <v>0</v>
      </c>
      <c r="BH1380" s="162">
        <f>IF(N1380="sníž. přenesená",J1380,0)</f>
        <v>0</v>
      </c>
      <c r="BI1380" s="162">
        <f>IF(N1380="nulová",J1380,0)</f>
        <v>0</v>
      </c>
      <c r="BJ1380" s="18" t="s">
        <v>88</v>
      </c>
      <c r="BK1380" s="162">
        <f>ROUND(I1380*H1380,2)</f>
        <v>0</v>
      </c>
      <c r="BL1380" s="18" t="s">
        <v>276</v>
      </c>
      <c r="BM1380" s="161" t="s">
        <v>2642</v>
      </c>
    </row>
    <row r="1381" spans="1:65" s="2" customFormat="1" ht="28.8">
      <c r="A1381" s="33"/>
      <c r="B1381" s="34"/>
      <c r="C1381" s="33"/>
      <c r="D1381" s="163" t="s">
        <v>207</v>
      </c>
      <c r="E1381" s="33"/>
      <c r="F1381" s="164" t="s">
        <v>2627</v>
      </c>
      <c r="G1381" s="33"/>
      <c r="H1381" s="33"/>
      <c r="I1381" s="165"/>
      <c r="J1381" s="33"/>
      <c r="K1381" s="33"/>
      <c r="L1381" s="34"/>
      <c r="M1381" s="166"/>
      <c r="N1381" s="167"/>
      <c r="O1381" s="59"/>
      <c r="P1381" s="59"/>
      <c r="Q1381" s="59"/>
      <c r="R1381" s="59"/>
      <c r="S1381" s="59"/>
      <c r="T1381" s="60"/>
      <c r="U1381" s="33"/>
      <c r="V1381" s="33"/>
      <c r="W1381" s="33"/>
      <c r="X1381" s="33"/>
      <c r="Y1381" s="33"/>
      <c r="Z1381" s="33"/>
      <c r="AA1381" s="33"/>
      <c r="AB1381" s="33"/>
      <c r="AC1381" s="33"/>
      <c r="AD1381" s="33"/>
      <c r="AE1381" s="33"/>
      <c r="AT1381" s="18" t="s">
        <v>207</v>
      </c>
      <c r="AU1381" s="18" t="s">
        <v>90</v>
      </c>
    </row>
    <row r="1382" spans="1:65" s="13" customFormat="1" ht="10.199999999999999">
      <c r="B1382" s="172"/>
      <c r="D1382" s="163" t="s">
        <v>336</v>
      </c>
      <c r="E1382" s="173" t="s">
        <v>1</v>
      </c>
      <c r="F1382" s="174" t="s">
        <v>2643</v>
      </c>
      <c r="H1382" s="173" t="s">
        <v>1</v>
      </c>
      <c r="I1382" s="175"/>
      <c r="L1382" s="172"/>
      <c r="M1382" s="176"/>
      <c r="N1382" s="177"/>
      <c r="O1382" s="177"/>
      <c r="P1382" s="177"/>
      <c r="Q1382" s="177"/>
      <c r="R1382" s="177"/>
      <c r="S1382" s="177"/>
      <c r="T1382" s="178"/>
      <c r="AT1382" s="173" t="s">
        <v>336</v>
      </c>
      <c r="AU1382" s="173" t="s">
        <v>90</v>
      </c>
      <c r="AV1382" s="13" t="s">
        <v>88</v>
      </c>
      <c r="AW1382" s="13" t="s">
        <v>36</v>
      </c>
      <c r="AX1382" s="13" t="s">
        <v>81</v>
      </c>
      <c r="AY1382" s="173" t="s">
        <v>199</v>
      </c>
    </row>
    <row r="1383" spans="1:65" s="13" customFormat="1" ht="10.199999999999999">
      <c r="B1383" s="172"/>
      <c r="D1383" s="163" t="s">
        <v>336</v>
      </c>
      <c r="E1383" s="173" t="s">
        <v>1</v>
      </c>
      <c r="F1383" s="174" t="s">
        <v>1271</v>
      </c>
      <c r="H1383" s="173" t="s">
        <v>1</v>
      </c>
      <c r="I1383" s="175"/>
      <c r="L1383" s="172"/>
      <c r="M1383" s="176"/>
      <c r="N1383" s="177"/>
      <c r="O1383" s="177"/>
      <c r="P1383" s="177"/>
      <c r="Q1383" s="177"/>
      <c r="R1383" s="177"/>
      <c r="S1383" s="177"/>
      <c r="T1383" s="178"/>
      <c r="AT1383" s="173" t="s">
        <v>336</v>
      </c>
      <c r="AU1383" s="173" t="s">
        <v>90</v>
      </c>
      <c r="AV1383" s="13" t="s">
        <v>88</v>
      </c>
      <c r="AW1383" s="13" t="s">
        <v>36</v>
      </c>
      <c r="AX1383" s="13" t="s">
        <v>81</v>
      </c>
      <c r="AY1383" s="173" t="s">
        <v>199</v>
      </c>
    </row>
    <row r="1384" spans="1:65" s="14" customFormat="1" ht="10.199999999999999">
      <c r="B1384" s="179"/>
      <c r="D1384" s="163" t="s">
        <v>336</v>
      </c>
      <c r="E1384" s="180" t="s">
        <v>1</v>
      </c>
      <c r="F1384" s="181" t="s">
        <v>2644</v>
      </c>
      <c r="H1384" s="182">
        <v>23.52</v>
      </c>
      <c r="I1384" s="183"/>
      <c r="L1384" s="179"/>
      <c r="M1384" s="184"/>
      <c r="N1384" s="185"/>
      <c r="O1384" s="185"/>
      <c r="P1384" s="185"/>
      <c r="Q1384" s="185"/>
      <c r="R1384" s="185"/>
      <c r="S1384" s="185"/>
      <c r="T1384" s="186"/>
      <c r="AT1384" s="180" t="s">
        <v>336</v>
      </c>
      <c r="AU1384" s="180" t="s">
        <v>90</v>
      </c>
      <c r="AV1384" s="14" t="s">
        <v>90</v>
      </c>
      <c r="AW1384" s="14" t="s">
        <v>36</v>
      </c>
      <c r="AX1384" s="14" t="s">
        <v>81</v>
      </c>
      <c r="AY1384" s="180" t="s">
        <v>199</v>
      </c>
    </row>
    <row r="1385" spans="1:65" s="13" customFormat="1" ht="10.199999999999999">
      <c r="B1385" s="172"/>
      <c r="D1385" s="163" t="s">
        <v>336</v>
      </c>
      <c r="E1385" s="173" t="s">
        <v>1</v>
      </c>
      <c r="F1385" s="174" t="s">
        <v>1343</v>
      </c>
      <c r="H1385" s="173" t="s">
        <v>1</v>
      </c>
      <c r="I1385" s="175"/>
      <c r="L1385" s="172"/>
      <c r="M1385" s="176"/>
      <c r="N1385" s="177"/>
      <c r="O1385" s="177"/>
      <c r="P1385" s="177"/>
      <c r="Q1385" s="177"/>
      <c r="R1385" s="177"/>
      <c r="S1385" s="177"/>
      <c r="T1385" s="178"/>
      <c r="AT1385" s="173" t="s">
        <v>336</v>
      </c>
      <c r="AU1385" s="173" t="s">
        <v>90</v>
      </c>
      <c r="AV1385" s="13" t="s">
        <v>88</v>
      </c>
      <c r="AW1385" s="13" t="s">
        <v>36</v>
      </c>
      <c r="AX1385" s="13" t="s">
        <v>81</v>
      </c>
      <c r="AY1385" s="173" t="s">
        <v>199</v>
      </c>
    </row>
    <row r="1386" spans="1:65" s="14" customFormat="1" ht="10.199999999999999">
      <c r="B1386" s="179"/>
      <c r="D1386" s="163" t="s">
        <v>336</v>
      </c>
      <c r="E1386" s="180" t="s">
        <v>1</v>
      </c>
      <c r="F1386" s="181" t="s">
        <v>2645</v>
      </c>
      <c r="H1386" s="182">
        <v>270</v>
      </c>
      <c r="I1386" s="183"/>
      <c r="L1386" s="179"/>
      <c r="M1386" s="184"/>
      <c r="N1386" s="185"/>
      <c r="O1386" s="185"/>
      <c r="P1386" s="185"/>
      <c r="Q1386" s="185"/>
      <c r="R1386" s="185"/>
      <c r="S1386" s="185"/>
      <c r="T1386" s="186"/>
      <c r="AT1386" s="180" t="s">
        <v>336</v>
      </c>
      <c r="AU1386" s="180" t="s">
        <v>90</v>
      </c>
      <c r="AV1386" s="14" t="s">
        <v>90</v>
      </c>
      <c r="AW1386" s="14" t="s">
        <v>36</v>
      </c>
      <c r="AX1386" s="14" t="s">
        <v>81</v>
      </c>
      <c r="AY1386" s="180" t="s">
        <v>199</v>
      </c>
    </row>
    <row r="1387" spans="1:65" s="14" customFormat="1" ht="10.199999999999999">
      <c r="B1387" s="179"/>
      <c r="D1387" s="163" t="s">
        <v>336</v>
      </c>
      <c r="E1387" s="180" t="s">
        <v>1</v>
      </c>
      <c r="F1387" s="181" t="s">
        <v>2646</v>
      </c>
      <c r="H1387" s="182">
        <v>45</v>
      </c>
      <c r="I1387" s="183"/>
      <c r="L1387" s="179"/>
      <c r="M1387" s="184"/>
      <c r="N1387" s="185"/>
      <c r="O1387" s="185"/>
      <c r="P1387" s="185"/>
      <c r="Q1387" s="185"/>
      <c r="R1387" s="185"/>
      <c r="S1387" s="185"/>
      <c r="T1387" s="186"/>
      <c r="AT1387" s="180" t="s">
        <v>336</v>
      </c>
      <c r="AU1387" s="180" t="s">
        <v>90</v>
      </c>
      <c r="AV1387" s="14" t="s">
        <v>90</v>
      </c>
      <c r="AW1387" s="14" t="s">
        <v>36</v>
      </c>
      <c r="AX1387" s="14" t="s">
        <v>81</v>
      </c>
      <c r="AY1387" s="180" t="s">
        <v>199</v>
      </c>
    </row>
    <row r="1388" spans="1:65" s="13" customFormat="1" ht="10.199999999999999">
      <c r="B1388" s="172"/>
      <c r="D1388" s="163" t="s">
        <v>336</v>
      </c>
      <c r="E1388" s="173" t="s">
        <v>1</v>
      </c>
      <c r="F1388" s="174" t="s">
        <v>1348</v>
      </c>
      <c r="H1388" s="173" t="s">
        <v>1</v>
      </c>
      <c r="I1388" s="175"/>
      <c r="L1388" s="172"/>
      <c r="M1388" s="176"/>
      <c r="N1388" s="177"/>
      <c r="O1388" s="177"/>
      <c r="P1388" s="177"/>
      <c r="Q1388" s="177"/>
      <c r="R1388" s="177"/>
      <c r="S1388" s="177"/>
      <c r="T1388" s="178"/>
      <c r="AT1388" s="173" t="s">
        <v>336</v>
      </c>
      <c r="AU1388" s="173" t="s">
        <v>90</v>
      </c>
      <c r="AV1388" s="13" t="s">
        <v>88</v>
      </c>
      <c r="AW1388" s="13" t="s">
        <v>36</v>
      </c>
      <c r="AX1388" s="13" t="s">
        <v>81</v>
      </c>
      <c r="AY1388" s="173" t="s">
        <v>199</v>
      </c>
    </row>
    <row r="1389" spans="1:65" s="14" customFormat="1" ht="10.199999999999999">
      <c r="B1389" s="179"/>
      <c r="D1389" s="163" t="s">
        <v>336</v>
      </c>
      <c r="E1389" s="180" t="s">
        <v>1</v>
      </c>
      <c r="F1389" s="181" t="s">
        <v>2647</v>
      </c>
      <c r="H1389" s="182">
        <v>90</v>
      </c>
      <c r="I1389" s="183"/>
      <c r="L1389" s="179"/>
      <c r="M1389" s="184"/>
      <c r="N1389" s="185"/>
      <c r="O1389" s="185"/>
      <c r="P1389" s="185"/>
      <c r="Q1389" s="185"/>
      <c r="R1389" s="185"/>
      <c r="S1389" s="185"/>
      <c r="T1389" s="186"/>
      <c r="AT1389" s="180" t="s">
        <v>336</v>
      </c>
      <c r="AU1389" s="180" t="s">
        <v>90</v>
      </c>
      <c r="AV1389" s="14" t="s">
        <v>90</v>
      </c>
      <c r="AW1389" s="14" t="s">
        <v>36</v>
      </c>
      <c r="AX1389" s="14" t="s">
        <v>81</v>
      </c>
      <c r="AY1389" s="180" t="s">
        <v>199</v>
      </c>
    </row>
    <row r="1390" spans="1:65" s="13" customFormat="1" ht="10.199999999999999">
      <c r="B1390" s="172"/>
      <c r="D1390" s="163" t="s">
        <v>336</v>
      </c>
      <c r="E1390" s="173" t="s">
        <v>1</v>
      </c>
      <c r="F1390" s="174" t="s">
        <v>2004</v>
      </c>
      <c r="H1390" s="173" t="s">
        <v>1</v>
      </c>
      <c r="I1390" s="175"/>
      <c r="L1390" s="172"/>
      <c r="M1390" s="176"/>
      <c r="N1390" s="177"/>
      <c r="O1390" s="177"/>
      <c r="P1390" s="177"/>
      <c r="Q1390" s="177"/>
      <c r="R1390" s="177"/>
      <c r="S1390" s="177"/>
      <c r="T1390" s="178"/>
      <c r="AT1390" s="173" t="s">
        <v>336</v>
      </c>
      <c r="AU1390" s="173" t="s">
        <v>90</v>
      </c>
      <c r="AV1390" s="13" t="s">
        <v>88</v>
      </c>
      <c r="AW1390" s="13" t="s">
        <v>36</v>
      </c>
      <c r="AX1390" s="13" t="s">
        <v>81</v>
      </c>
      <c r="AY1390" s="173" t="s">
        <v>199</v>
      </c>
    </row>
    <row r="1391" spans="1:65" s="14" customFormat="1" ht="10.199999999999999">
      <c r="B1391" s="179"/>
      <c r="D1391" s="163" t="s">
        <v>336</v>
      </c>
      <c r="E1391" s="180" t="s">
        <v>1</v>
      </c>
      <c r="F1391" s="181" t="s">
        <v>2648</v>
      </c>
      <c r="H1391" s="182">
        <v>21.6</v>
      </c>
      <c r="I1391" s="183"/>
      <c r="L1391" s="179"/>
      <c r="M1391" s="184"/>
      <c r="N1391" s="185"/>
      <c r="O1391" s="185"/>
      <c r="P1391" s="185"/>
      <c r="Q1391" s="185"/>
      <c r="R1391" s="185"/>
      <c r="S1391" s="185"/>
      <c r="T1391" s="186"/>
      <c r="AT1391" s="180" t="s">
        <v>336</v>
      </c>
      <c r="AU1391" s="180" t="s">
        <v>90</v>
      </c>
      <c r="AV1391" s="14" t="s">
        <v>90</v>
      </c>
      <c r="AW1391" s="14" t="s">
        <v>36</v>
      </c>
      <c r="AX1391" s="14" t="s">
        <v>81</v>
      </c>
      <c r="AY1391" s="180" t="s">
        <v>199</v>
      </c>
    </row>
    <row r="1392" spans="1:65" s="14" customFormat="1" ht="10.199999999999999">
      <c r="B1392" s="179"/>
      <c r="D1392" s="163" t="s">
        <v>336</v>
      </c>
      <c r="E1392" s="180" t="s">
        <v>1</v>
      </c>
      <c r="F1392" s="181" t="s">
        <v>2649</v>
      </c>
      <c r="H1392" s="182">
        <v>84</v>
      </c>
      <c r="I1392" s="183"/>
      <c r="L1392" s="179"/>
      <c r="M1392" s="184"/>
      <c r="N1392" s="185"/>
      <c r="O1392" s="185"/>
      <c r="P1392" s="185"/>
      <c r="Q1392" s="185"/>
      <c r="R1392" s="185"/>
      <c r="S1392" s="185"/>
      <c r="T1392" s="186"/>
      <c r="AT1392" s="180" t="s">
        <v>336</v>
      </c>
      <c r="AU1392" s="180" t="s">
        <v>90</v>
      </c>
      <c r="AV1392" s="14" t="s">
        <v>90</v>
      </c>
      <c r="AW1392" s="14" t="s">
        <v>36</v>
      </c>
      <c r="AX1392" s="14" t="s">
        <v>81</v>
      </c>
      <c r="AY1392" s="180" t="s">
        <v>199</v>
      </c>
    </row>
    <row r="1393" spans="1:65" s="13" customFormat="1" ht="10.199999999999999">
      <c r="B1393" s="172"/>
      <c r="D1393" s="163" t="s">
        <v>336</v>
      </c>
      <c r="E1393" s="173" t="s">
        <v>1</v>
      </c>
      <c r="F1393" s="174" t="s">
        <v>2001</v>
      </c>
      <c r="H1393" s="173" t="s">
        <v>1</v>
      </c>
      <c r="I1393" s="175"/>
      <c r="L1393" s="172"/>
      <c r="M1393" s="176"/>
      <c r="N1393" s="177"/>
      <c r="O1393" s="177"/>
      <c r="P1393" s="177"/>
      <c r="Q1393" s="177"/>
      <c r="R1393" s="177"/>
      <c r="S1393" s="177"/>
      <c r="T1393" s="178"/>
      <c r="AT1393" s="173" t="s">
        <v>336</v>
      </c>
      <c r="AU1393" s="173" t="s">
        <v>90</v>
      </c>
      <c r="AV1393" s="13" t="s">
        <v>88</v>
      </c>
      <c r="AW1393" s="13" t="s">
        <v>36</v>
      </c>
      <c r="AX1393" s="13" t="s">
        <v>81</v>
      </c>
      <c r="AY1393" s="173" t="s">
        <v>199</v>
      </c>
    </row>
    <row r="1394" spans="1:65" s="14" customFormat="1" ht="10.199999999999999">
      <c r="B1394" s="179"/>
      <c r="D1394" s="163" t="s">
        <v>336</v>
      </c>
      <c r="E1394" s="180" t="s">
        <v>1</v>
      </c>
      <c r="F1394" s="181" t="s">
        <v>2650</v>
      </c>
      <c r="H1394" s="182">
        <v>127.5</v>
      </c>
      <c r="I1394" s="183"/>
      <c r="L1394" s="179"/>
      <c r="M1394" s="184"/>
      <c r="N1394" s="185"/>
      <c r="O1394" s="185"/>
      <c r="P1394" s="185"/>
      <c r="Q1394" s="185"/>
      <c r="R1394" s="185"/>
      <c r="S1394" s="185"/>
      <c r="T1394" s="186"/>
      <c r="AT1394" s="180" t="s">
        <v>336</v>
      </c>
      <c r="AU1394" s="180" t="s">
        <v>90</v>
      </c>
      <c r="AV1394" s="14" t="s">
        <v>90</v>
      </c>
      <c r="AW1394" s="14" t="s">
        <v>36</v>
      </c>
      <c r="AX1394" s="14" t="s">
        <v>81</v>
      </c>
      <c r="AY1394" s="180" t="s">
        <v>199</v>
      </c>
    </row>
    <row r="1395" spans="1:65" s="13" customFormat="1" ht="10.199999999999999">
      <c r="B1395" s="172"/>
      <c r="D1395" s="163" t="s">
        <v>336</v>
      </c>
      <c r="E1395" s="173" t="s">
        <v>1</v>
      </c>
      <c r="F1395" s="174" t="s">
        <v>1280</v>
      </c>
      <c r="H1395" s="173" t="s">
        <v>1</v>
      </c>
      <c r="I1395" s="175"/>
      <c r="L1395" s="172"/>
      <c r="M1395" s="176"/>
      <c r="N1395" s="177"/>
      <c r="O1395" s="177"/>
      <c r="P1395" s="177"/>
      <c r="Q1395" s="177"/>
      <c r="R1395" s="177"/>
      <c r="S1395" s="177"/>
      <c r="T1395" s="178"/>
      <c r="AT1395" s="173" t="s">
        <v>336</v>
      </c>
      <c r="AU1395" s="173" t="s">
        <v>90</v>
      </c>
      <c r="AV1395" s="13" t="s">
        <v>88</v>
      </c>
      <c r="AW1395" s="13" t="s">
        <v>36</v>
      </c>
      <c r="AX1395" s="13" t="s">
        <v>81</v>
      </c>
      <c r="AY1395" s="173" t="s">
        <v>199</v>
      </c>
    </row>
    <row r="1396" spans="1:65" s="14" customFormat="1" ht="10.199999999999999">
      <c r="B1396" s="179"/>
      <c r="D1396" s="163" t="s">
        <v>336</v>
      </c>
      <c r="E1396" s="180" t="s">
        <v>1</v>
      </c>
      <c r="F1396" s="181" t="s">
        <v>2651</v>
      </c>
      <c r="H1396" s="182">
        <v>11.52</v>
      </c>
      <c r="I1396" s="183"/>
      <c r="L1396" s="179"/>
      <c r="M1396" s="184"/>
      <c r="N1396" s="185"/>
      <c r="O1396" s="185"/>
      <c r="P1396" s="185"/>
      <c r="Q1396" s="185"/>
      <c r="R1396" s="185"/>
      <c r="S1396" s="185"/>
      <c r="T1396" s="186"/>
      <c r="AT1396" s="180" t="s">
        <v>336</v>
      </c>
      <c r="AU1396" s="180" t="s">
        <v>90</v>
      </c>
      <c r="AV1396" s="14" t="s">
        <v>90</v>
      </c>
      <c r="AW1396" s="14" t="s">
        <v>36</v>
      </c>
      <c r="AX1396" s="14" t="s">
        <v>81</v>
      </c>
      <c r="AY1396" s="180" t="s">
        <v>199</v>
      </c>
    </row>
    <row r="1397" spans="1:65" s="16" customFormat="1" ht="10.199999999999999">
      <c r="B1397" s="205"/>
      <c r="D1397" s="163" t="s">
        <v>336</v>
      </c>
      <c r="E1397" s="206" t="s">
        <v>1</v>
      </c>
      <c r="F1397" s="207" t="s">
        <v>1127</v>
      </c>
      <c r="H1397" s="208">
        <v>673.14</v>
      </c>
      <c r="I1397" s="209"/>
      <c r="L1397" s="205"/>
      <c r="M1397" s="210"/>
      <c r="N1397" s="211"/>
      <c r="O1397" s="211"/>
      <c r="P1397" s="211"/>
      <c r="Q1397" s="211"/>
      <c r="R1397" s="211"/>
      <c r="S1397" s="211"/>
      <c r="T1397" s="212"/>
      <c r="AT1397" s="206" t="s">
        <v>336</v>
      </c>
      <c r="AU1397" s="206" t="s">
        <v>90</v>
      </c>
      <c r="AV1397" s="16" t="s">
        <v>213</v>
      </c>
      <c r="AW1397" s="16" t="s">
        <v>36</v>
      </c>
      <c r="AX1397" s="16" t="s">
        <v>81</v>
      </c>
      <c r="AY1397" s="206" t="s">
        <v>199</v>
      </c>
    </row>
    <row r="1398" spans="1:65" s="14" customFormat="1" ht="10.199999999999999">
      <c r="B1398" s="179"/>
      <c r="D1398" s="163" t="s">
        <v>336</v>
      </c>
      <c r="E1398" s="180" t="s">
        <v>1</v>
      </c>
      <c r="F1398" s="181" t="s">
        <v>2652</v>
      </c>
      <c r="H1398" s="182">
        <v>1346.28</v>
      </c>
      <c r="I1398" s="183"/>
      <c r="L1398" s="179"/>
      <c r="M1398" s="184"/>
      <c r="N1398" s="185"/>
      <c r="O1398" s="185"/>
      <c r="P1398" s="185"/>
      <c r="Q1398" s="185"/>
      <c r="R1398" s="185"/>
      <c r="S1398" s="185"/>
      <c r="T1398" s="186"/>
      <c r="AT1398" s="180" t="s">
        <v>336</v>
      </c>
      <c r="AU1398" s="180" t="s">
        <v>90</v>
      </c>
      <c r="AV1398" s="14" t="s">
        <v>90</v>
      </c>
      <c r="AW1398" s="14" t="s">
        <v>36</v>
      </c>
      <c r="AX1398" s="14" t="s">
        <v>81</v>
      </c>
      <c r="AY1398" s="180" t="s">
        <v>199</v>
      </c>
    </row>
    <row r="1399" spans="1:65" s="15" customFormat="1" ht="10.199999999999999">
      <c r="B1399" s="187"/>
      <c r="D1399" s="163" t="s">
        <v>336</v>
      </c>
      <c r="E1399" s="188" t="s">
        <v>1</v>
      </c>
      <c r="F1399" s="189" t="s">
        <v>339</v>
      </c>
      <c r="H1399" s="190">
        <v>2019.42</v>
      </c>
      <c r="I1399" s="191"/>
      <c r="L1399" s="187"/>
      <c r="M1399" s="192"/>
      <c r="N1399" s="193"/>
      <c r="O1399" s="193"/>
      <c r="P1399" s="193"/>
      <c r="Q1399" s="193"/>
      <c r="R1399" s="193"/>
      <c r="S1399" s="193"/>
      <c r="T1399" s="194"/>
      <c r="AT1399" s="188" t="s">
        <v>336</v>
      </c>
      <c r="AU1399" s="188" t="s">
        <v>90</v>
      </c>
      <c r="AV1399" s="15" t="s">
        <v>198</v>
      </c>
      <c r="AW1399" s="15" t="s">
        <v>36</v>
      </c>
      <c r="AX1399" s="15" t="s">
        <v>88</v>
      </c>
      <c r="AY1399" s="188" t="s">
        <v>199</v>
      </c>
    </row>
    <row r="1400" spans="1:65" s="2" customFormat="1" ht="16.5" customHeight="1">
      <c r="A1400" s="33"/>
      <c r="B1400" s="149"/>
      <c r="C1400" s="195" t="s">
        <v>2653</v>
      </c>
      <c r="D1400" s="195" t="s">
        <v>416</v>
      </c>
      <c r="E1400" s="196" t="s">
        <v>2654</v>
      </c>
      <c r="F1400" s="197" t="s">
        <v>2655</v>
      </c>
      <c r="G1400" s="198" t="s">
        <v>332</v>
      </c>
      <c r="H1400" s="199">
        <v>700.33500000000004</v>
      </c>
      <c r="I1400" s="200"/>
      <c r="J1400" s="201">
        <f>ROUND(I1400*H1400,2)</f>
        <v>0</v>
      </c>
      <c r="K1400" s="197" t="s">
        <v>333</v>
      </c>
      <c r="L1400" s="202"/>
      <c r="M1400" s="203" t="s">
        <v>1</v>
      </c>
      <c r="N1400" s="204" t="s">
        <v>46</v>
      </c>
      <c r="O1400" s="59"/>
      <c r="P1400" s="159">
        <f>O1400*H1400</f>
        <v>0</v>
      </c>
      <c r="Q1400" s="159">
        <v>1.1999999999999999E-3</v>
      </c>
      <c r="R1400" s="159">
        <f>Q1400*H1400</f>
        <v>0.84040199999999998</v>
      </c>
      <c r="S1400" s="159">
        <v>0</v>
      </c>
      <c r="T1400" s="160">
        <f>S1400*H1400</f>
        <v>0</v>
      </c>
      <c r="U1400" s="33"/>
      <c r="V1400" s="33"/>
      <c r="W1400" s="33"/>
      <c r="X1400" s="33"/>
      <c r="Y1400" s="33"/>
      <c r="Z1400" s="33"/>
      <c r="AA1400" s="33"/>
      <c r="AB1400" s="33"/>
      <c r="AC1400" s="33"/>
      <c r="AD1400" s="33"/>
      <c r="AE1400" s="33"/>
      <c r="AR1400" s="161" t="s">
        <v>573</v>
      </c>
      <c r="AT1400" s="161" t="s">
        <v>416</v>
      </c>
      <c r="AU1400" s="161" t="s">
        <v>90</v>
      </c>
      <c r="AY1400" s="18" t="s">
        <v>199</v>
      </c>
      <c r="BE1400" s="162">
        <f>IF(N1400="základní",J1400,0)</f>
        <v>0</v>
      </c>
      <c r="BF1400" s="162">
        <f>IF(N1400="snížená",J1400,0)</f>
        <v>0</v>
      </c>
      <c r="BG1400" s="162">
        <f>IF(N1400="zákl. přenesená",J1400,0)</f>
        <v>0</v>
      </c>
      <c r="BH1400" s="162">
        <f>IF(N1400="sníž. přenesená",J1400,0)</f>
        <v>0</v>
      </c>
      <c r="BI1400" s="162">
        <f>IF(N1400="nulová",J1400,0)</f>
        <v>0</v>
      </c>
      <c r="BJ1400" s="18" t="s">
        <v>88</v>
      </c>
      <c r="BK1400" s="162">
        <f>ROUND(I1400*H1400,2)</f>
        <v>0</v>
      </c>
      <c r="BL1400" s="18" t="s">
        <v>276</v>
      </c>
      <c r="BM1400" s="161" t="s">
        <v>2656</v>
      </c>
    </row>
    <row r="1401" spans="1:65" s="2" customFormat="1" ht="10.199999999999999">
      <c r="A1401" s="33"/>
      <c r="B1401" s="34"/>
      <c r="C1401" s="33"/>
      <c r="D1401" s="163" t="s">
        <v>207</v>
      </c>
      <c r="E1401" s="33"/>
      <c r="F1401" s="164" t="s">
        <v>2655</v>
      </c>
      <c r="G1401" s="33"/>
      <c r="H1401" s="33"/>
      <c r="I1401" s="165"/>
      <c r="J1401" s="33"/>
      <c r="K1401" s="33"/>
      <c r="L1401" s="34"/>
      <c r="M1401" s="166"/>
      <c r="N1401" s="167"/>
      <c r="O1401" s="59"/>
      <c r="P1401" s="59"/>
      <c r="Q1401" s="59"/>
      <c r="R1401" s="59"/>
      <c r="S1401" s="59"/>
      <c r="T1401" s="60"/>
      <c r="U1401" s="33"/>
      <c r="V1401" s="33"/>
      <c r="W1401" s="33"/>
      <c r="X1401" s="33"/>
      <c r="Y1401" s="33"/>
      <c r="Z1401" s="33"/>
      <c r="AA1401" s="33"/>
      <c r="AB1401" s="33"/>
      <c r="AC1401" s="33"/>
      <c r="AD1401" s="33"/>
      <c r="AE1401" s="33"/>
      <c r="AT1401" s="18" t="s">
        <v>207</v>
      </c>
      <c r="AU1401" s="18" t="s">
        <v>90</v>
      </c>
    </row>
    <row r="1402" spans="1:65" s="14" customFormat="1" ht="10.199999999999999">
      <c r="B1402" s="179"/>
      <c r="D1402" s="163" t="s">
        <v>336</v>
      </c>
      <c r="E1402" s="180" t="s">
        <v>1</v>
      </c>
      <c r="F1402" s="181" t="s">
        <v>2657</v>
      </c>
      <c r="H1402" s="182">
        <v>686.60299999999995</v>
      </c>
      <c r="I1402" s="183"/>
      <c r="L1402" s="179"/>
      <c r="M1402" s="184"/>
      <c r="N1402" s="185"/>
      <c r="O1402" s="185"/>
      <c r="P1402" s="185"/>
      <c r="Q1402" s="185"/>
      <c r="R1402" s="185"/>
      <c r="S1402" s="185"/>
      <c r="T1402" s="186"/>
      <c r="AT1402" s="180" t="s">
        <v>336</v>
      </c>
      <c r="AU1402" s="180" t="s">
        <v>90</v>
      </c>
      <c r="AV1402" s="14" t="s">
        <v>90</v>
      </c>
      <c r="AW1402" s="14" t="s">
        <v>36</v>
      </c>
      <c r="AX1402" s="14" t="s">
        <v>81</v>
      </c>
      <c r="AY1402" s="180" t="s">
        <v>199</v>
      </c>
    </row>
    <row r="1403" spans="1:65" s="15" customFormat="1" ht="10.199999999999999">
      <c r="B1403" s="187"/>
      <c r="D1403" s="163" t="s">
        <v>336</v>
      </c>
      <c r="E1403" s="188" t="s">
        <v>1</v>
      </c>
      <c r="F1403" s="189" t="s">
        <v>339</v>
      </c>
      <c r="H1403" s="190">
        <v>686.60299999999995</v>
      </c>
      <c r="I1403" s="191"/>
      <c r="L1403" s="187"/>
      <c r="M1403" s="192"/>
      <c r="N1403" s="193"/>
      <c r="O1403" s="193"/>
      <c r="P1403" s="193"/>
      <c r="Q1403" s="193"/>
      <c r="R1403" s="193"/>
      <c r="S1403" s="193"/>
      <c r="T1403" s="194"/>
      <c r="AT1403" s="188" t="s">
        <v>336</v>
      </c>
      <c r="AU1403" s="188" t="s">
        <v>90</v>
      </c>
      <c r="AV1403" s="15" t="s">
        <v>198</v>
      </c>
      <c r="AW1403" s="15" t="s">
        <v>36</v>
      </c>
      <c r="AX1403" s="15" t="s">
        <v>88</v>
      </c>
      <c r="AY1403" s="188" t="s">
        <v>199</v>
      </c>
    </row>
    <row r="1404" spans="1:65" s="14" customFormat="1" ht="10.199999999999999">
      <c r="B1404" s="179"/>
      <c r="D1404" s="163" t="s">
        <v>336</v>
      </c>
      <c r="F1404" s="181" t="s">
        <v>2658</v>
      </c>
      <c r="H1404" s="182">
        <v>700.33500000000004</v>
      </c>
      <c r="I1404" s="183"/>
      <c r="L1404" s="179"/>
      <c r="M1404" s="184"/>
      <c r="N1404" s="185"/>
      <c r="O1404" s="185"/>
      <c r="P1404" s="185"/>
      <c r="Q1404" s="185"/>
      <c r="R1404" s="185"/>
      <c r="S1404" s="185"/>
      <c r="T1404" s="186"/>
      <c r="AT1404" s="180" t="s">
        <v>336</v>
      </c>
      <c r="AU1404" s="180" t="s">
        <v>90</v>
      </c>
      <c r="AV1404" s="14" t="s">
        <v>90</v>
      </c>
      <c r="AW1404" s="14" t="s">
        <v>3</v>
      </c>
      <c r="AX1404" s="14" t="s">
        <v>88</v>
      </c>
      <c r="AY1404" s="180" t="s">
        <v>199</v>
      </c>
    </row>
    <row r="1405" spans="1:65" s="2" customFormat="1" ht="21.75" customHeight="1">
      <c r="A1405" s="33"/>
      <c r="B1405" s="149"/>
      <c r="C1405" s="195" t="s">
        <v>2659</v>
      </c>
      <c r="D1405" s="195" t="s">
        <v>416</v>
      </c>
      <c r="E1405" s="196" t="s">
        <v>2410</v>
      </c>
      <c r="F1405" s="197" t="s">
        <v>2411</v>
      </c>
      <c r="G1405" s="198" t="s">
        <v>332</v>
      </c>
      <c r="H1405" s="199">
        <v>700.33500000000004</v>
      </c>
      <c r="I1405" s="200"/>
      <c r="J1405" s="201">
        <f>ROUND(I1405*H1405,2)</f>
        <v>0</v>
      </c>
      <c r="K1405" s="197" t="s">
        <v>333</v>
      </c>
      <c r="L1405" s="202"/>
      <c r="M1405" s="203" t="s">
        <v>1</v>
      </c>
      <c r="N1405" s="204" t="s">
        <v>46</v>
      </c>
      <c r="O1405" s="59"/>
      <c r="P1405" s="159">
        <f>O1405*H1405</f>
        <v>0</v>
      </c>
      <c r="Q1405" s="159">
        <v>3.0000000000000001E-3</v>
      </c>
      <c r="R1405" s="159">
        <f>Q1405*H1405</f>
        <v>2.1010050000000002</v>
      </c>
      <c r="S1405" s="159">
        <v>0</v>
      </c>
      <c r="T1405" s="160">
        <f>S1405*H1405</f>
        <v>0</v>
      </c>
      <c r="U1405" s="33"/>
      <c r="V1405" s="33"/>
      <c r="W1405" s="33"/>
      <c r="X1405" s="33"/>
      <c r="Y1405" s="33"/>
      <c r="Z1405" s="33"/>
      <c r="AA1405" s="33"/>
      <c r="AB1405" s="33"/>
      <c r="AC1405" s="33"/>
      <c r="AD1405" s="33"/>
      <c r="AE1405" s="33"/>
      <c r="AR1405" s="161" t="s">
        <v>573</v>
      </c>
      <c r="AT1405" s="161" t="s">
        <v>416</v>
      </c>
      <c r="AU1405" s="161" t="s">
        <v>90</v>
      </c>
      <c r="AY1405" s="18" t="s">
        <v>199</v>
      </c>
      <c r="BE1405" s="162">
        <f>IF(N1405="základní",J1405,0)</f>
        <v>0</v>
      </c>
      <c r="BF1405" s="162">
        <f>IF(N1405="snížená",J1405,0)</f>
        <v>0</v>
      </c>
      <c r="BG1405" s="162">
        <f>IF(N1405="zákl. přenesená",J1405,0)</f>
        <v>0</v>
      </c>
      <c r="BH1405" s="162">
        <f>IF(N1405="sníž. přenesená",J1405,0)</f>
        <v>0</v>
      </c>
      <c r="BI1405" s="162">
        <f>IF(N1405="nulová",J1405,0)</f>
        <v>0</v>
      </c>
      <c r="BJ1405" s="18" t="s">
        <v>88</v>
      </c>
      <c r="BK1405" s="162">
        <f>ROUND(I1405*H1405,2)</f>
        <v>0</v>
      </c>
      <c r="BL1405" s="18" t="s">
        <v>276</v>
      </c>
      <c r="BM1405" s="161" t="s">
        <v>2660</v>
      </c>
    </row>
    <row r="1406" spans="1:65" s="2" customFormat="1" ht="10.199999999999999">
      <c r="A1406" s="33"/>
      <c r="B1406" s="34"/>
      <c r="C1406" s="33"/>
      <c r="D1406" s="163" t="s">
        <v>207</v>
      </c>
      <c r="E1406" s="33"/>
      <c r="F1406" s="164" t="s">
        <v>2411</v>
      </c>
      <c r="G1406" s="33"/>
      <c r="H1406" s="33"/>
      <c r="I1406" s="165"/>
      <c r="J1406" s="33"/>
      <c r="K1406" s="33"/>
      <c r="L1406" s="34"/>
      <c r="M1406" s="166"/>
      <c r="N1406" s="167"/>
      <c r="O1406" s="59"/>
      <c r="P1406" s="59"/>
      <c r="Q1406" s="59"/>
      <c r="R1406" s="59"/>
      <c r="S1406" s="59"/>
      <c r="T1406" s="60"/>
      <c r="U1406" s="33"/>
      <c r="V1406" s="33"/>
      <c r="W1406" s="33"/>
      <c r="X1406" s="33"/>
      <c r="Y1406" s="33"/>
      <c r="Z1406" s="33"/>
      <c r="AA1406" s="33"/>
      <c r="AB1406" s="33"/>
      <c r="AC1406" s="33"/>
      <c r="AD1406" s="33"/>
      <c r="AE1406" s="33"/>
      <c r="AT1406" s="18" t="s">
        <v>207</v>
      </c>
      <c r="AU1406" s="18" t="s">
        <v>90</v>
      </c>
    </row>
    <row r="1407" spans="1:65" s="2" customFormat="1" ht="21.75" customHeight="1">
      <c r="A1407" s="33"/>
      <c r="B1407" s="149"/>
      <c r="C1407" s="195" t="s">
        <v>2661</v>
      </c>
      <c r="D1407" s="195" t="s">
        <v>416</v>
      </c>
      <c r="E1407" s="196" t="s">
        <v>2662</v>
      </c>
      <c r="F1407" s="197" t="s">
        <v>2663</v>
      </c>
      <c r="G1407" s="198" t="s">
        <v>332</v>
      </c>
      <c r="H1407" s="199">
        <v>700.33500000000004</v>
      </c>
      <c r="I1407" s="200"/>
      <c r="J1407" s="201">
        <f>ROUND(I1407*H1407,2)</f>
        <v>0</v>
      </c>
      <c r="K1407" s="197" t="s">
        <v>333</v>
      </c>
      <c r="L1407" s="202"/>
      <c r="M1407" s="203" t="s">
        <v>1</v>
      </c>
      <c r="N1407" s="204" t="s">
        <v>46</v>
      </c>
      <c r="O1407" s="59"/>
      <c r="P1407" s="159">
        <f>O1407*H1407</f>
        <v>0</v>
      </c>
      <c r="Q1407" s="159">
        <v>4.7999999999999996E-3</v>
      </c>
      <c r="R1407" s="159">
        <f>Q1407*H1407</f>
        <v>3.3616079999999999</v>
      </c>
      <c r="S1407" s="159">
        <v>0</v>
      </c>
      <c r="T1407" s="160">
        <f>S1407*H1407</f>
        <v>0</v>
      </c>
      <c r="U1407" s="33"/>
      <c r="V1407" s="33"/>
      <c r="W1407" s="33"/>
      <c r="X1407" s="33"/>
      <c r="Y1407" s="33"/>
      <c r="Z1407" s="33"/>
      <c r="AA1407" s="33"/>
      <c r="AB1407" s="33"/>
      <c r="AC1407" s="33"/>
      <c r="AD1407" s="33"/>
      <c r="AE1407" s="33"/>
      <c r="AR1407" s="161" t="s">
        <v>573</v>
      </c>
      <c r="AT1407" s="161" t="s">
        <v>416</v>
      </c>
      <c r="AU1407" s="161" t="s">
        <v>90</v>
      </c>
      <c r="AY1407" s="18" t="s">
        <v>199</v>
      </c>
      <c r="BE1407" s="162">
        <f>IF(N1407="základní",J1407,0)</f>
        <v>0</v>
      </c>
      <c r="BF1407" s="162">
        <f>IF(N1407="snížená",J1407,0)</f>
        <v>0</v>
      </c>
      <c r="BG1407" s="162">
        <f>IF(N1407="zákl. přenesená",J1407,0)</f>
        <v>0</v>
      </c>
      <c r="BH1407" s="162">
        <f>IF(N1407="sníž. přenesená",J1407,0)</f>
        <v>0</v>
      </c>
      <c r="BI1407" s="162">
        <f>IF(N1407="nulová",J1407,0)</f>
        <v>0</v>
      </c>
      <c r="BJ1407" s="18" t="s">
        <v>88</v>
      </c>
      <c r="BK1407" s="162">
        <f>ROUND(I1407*H1407,2)</f>
        <v>0</v>
      </c>
      <c r="BL1407" s="18" t="s">
        <v>276</v>
      </c>
      <c r="BM1407" s="161" t="s">
        <v>2664</v>
      </c>
    </row>
    <row r="1408" spans="1:65" s="2" customFormat="1" ht="10.199999999999999">
      <c r="A1408" s="33"/>
      <c r="B1408" s="34"/>
      <c r="C1408" s="33"/>
      <c r="D1408" s="163" t="s">
        <v>207</v>
      </c>
      <c r="E1408" s="33"/>
      <c r="F1408" s="164" t="s">
        <v>2663</v>
      </c>
      <c r="G1408" s="33"/>
      <c r="H1408" s="33"/>
      <c r="I1408" s="165"/>
      <c r="J1408" s="33"/>
      <c r="K1408" s="33"/>
      <c r="L1408" s="34"/>
      <c r="M1408" s="166"/>
      <c r="N1408" s="167"/>
      <c r="O1408" s="59"/>
      <c r="P1408" s="59"/>
      <c r="Q1408" s="59"/>
      <c r="R1408" s="59"/>
      <c r="S1408" s="59"/>
      <c r="T1408" s="60"/>
      <c r="U1408" s="33"/>
      <c r="V1408" s="33"/>
      <c r="W1408" s="33"/>
      <c r="X1408" s="33"/>
      <c r="Y1408" s="33"/>
      <c r="Z1408" s="33"/>
      <c r="AA1408" s="33"/>
      <c r="AB1408" s="33"/>
      <c r="AC1408" s="33"/>
      <c r="AD1408" s="33"/>
      <c r="AE1408" s="33"/>
      <c r="AT1408" s="18" t="s">
        <v>207</v>
      </c>
      <c r="AU1408" s="18" t="s">
        <v>90</v>
      </c>
    </row>
    <row r="1409" spans="1:65" s="2" customFormat="1" ht="21.75" customHeight="1">
      <c r="A1409" s="33"/>
      <c r="B1409" s="149"/>
      <c r="C1409" s="150" t="s">
        <v>2665</v>
      </c>
      <c r="D1409" s="150" t="s">
        <v>202</v>
      </c>
      <c r="E1409" s="151" t="s">
        <v>2624</v>
      </c>
      <c r="F1409" s="152" t="s">
        <v>2625</v>
      </c>
      <c r="G1409" s="153" t="s">
        <v>332</v>
      </c>
      <c r="H1409" s="154">
        <v>697.2</v>
      </c>
      <c r="I1409" s="155"/>
      <c r="J1409" s="156">
        <f>ROUND(I1409*H1409,2)</f>
        <v>0</v>
      </c>
      <c r="K1409" s="152" t="s">
        <v>333</v>
      </c>
      <c r="L1409" s="34"/>
      <c r="M1409" s="157" t="s">
        <v>1</v>
      </c>
      <c r="N1409" s="158" t="s">
        <v>46</v>
      </c>
      <c r="O1409" s="59"/>
      <c r="P1409" s="159">
        <f>O1409*H1409</f>
        <v>0</v>
      </c>
      <c r="Q1409" s="159">
        <v>0</v>
      </c>
      <c r="R1409" s="159">
        <f>Q1409*H1409</f>
        <v>0</v>
      </c>
      <c r="S1409" s="159">
        <v>0</v>
      </c>
      <c r="T1409" s="160">
        <f>S1409*H1409</f>
        <v>0</v>
      </c>
      <c r="U1409" s="33"/>
      <c r="V1409" s="33"/>
      <c r="W1409" s="33"/>
      <c r="X1409" s="33"/>
      <c r="Y1409" s="33"/>
      <c r="Z1409" s="33"/>
      <c r="AA1409" s="33"/>
      <c r="AB1409" s="33"/>
      <c r="AC1409" s="33"/>
      <c r="AD1409" s="33"/>
      <c r="AE1409" s="33"/>
      <c r="AR1409" s="161" t="s">
        <v>276</v>
      </c>
      <c r="AT1409" s="161" t="s">
        <v>202</v>
      </c>
      <c r="AU1409" s="161" t="s">
        <v>90</v>
      </c>
      <c r="AY1409" s="18" t="s">
        <v>199</v>
      </c>
      <c r="BE1409" s="162">
        <f>IF(N1409="základní",J1409,0)</f>
        <v>0</v>
      </c>
      <c r="BF1409" s="162">
        <f>IF(N1409="snížená",J1409,0)</f>
        <v>0</v>
      </c>
      <c r="BG1409" s="162">
        <f>IF(N1409="zákl. přenesená",J1409,0)</f>
        <v>0</v>
      </c>
      <c r="BH1409" s="162">
        <f>IF(N1409="sníž. přenesená",J1409,0)</f>
        <v>0</v>
      </c>
      <c r="BI1409" s="162">
        <f>IF(N1409="nulová",J1409,0)</f>
        <v>0</v>
      </c>
      <c r="BJ1409" s="18" t="s">
        <v>88</v>
      </c>
      <c r="BK1409" s="162">
        <f>ROUND(I1409*H1409,2)</f>
        <v>0</v>
      </c>
      <c r="BL1409" s="18" t="s">
        <v>276</v>
      </c>
      <c r="BM1409" s="161" t="s">
        <v>2666</v>
      </c>
    </row>
    <row r="1410" spans="1:65" s="2" customFormat="1" ht="28.8">
      <c r="A1410" s="33"/>
      <c r="B1410" s="34"/>
      <c r="C1410" s="33"/>
      <c r="D1410" s="163" t="s">
        <v>207</v>
      </c>
      <c r="E1410" s="33"/>
      <c r="F1410" s="164" t="s">
        <v>2627</v>
      </c>
      <c r="G1410" s="33"/>
      <c r="H1410" s="33"/>
      <c r="I1410" s="165"/>
      <c r="J1410" s="33"/>
      <c r="K1410" s="33"/>
      <c r="L1410" s="34"/>
      <c r="M1410" s="166"/>
      <c r="N1410" s="167"/>
      <c r="O1410" s="59"/>
      <c r="P1410" s="59"/>
      <c r="Q1410" s="59"/>
      <c r="R1410" s="59"/>
      <c r="S1410" s="59"/>
      <c r="T1410" s="60"/>
      <c r="U1410" s="33"/>
      <c r="V1410" s="33"/>
      <c r="W1410" s="33"/>
      <c r="X1410" s="33"/>
      <c r="Y1410" s="33"/>
      <c r="Z1410" s="33"/>
      <c r="AA1410" s="33"/>
      <c r="AB1410" s="33"/>
      <c r="AC1410" s="33"/>
      <c r="AD1410" s="33"/>
      <c r="AE1410" s="33"/>
      <c r="AT1410" s="18" t="s">
        <v>207</v>
      </c>
      <c r="AU1410" s="18" t="s">
        <v>90</v>
      </c>
    </row>
    <row r="1411" spans="1:65" s="13" customFormat="1" ht="10.199999999999999">
      <c r="B1411" s="172"/>
      <c r="D1411" s="163" t="s">
        <v>336</v>
      </c>
      <c r="E1411" s="173" t="s">
        <v>1</v>
      </c>
      <c r="F1411" s="174" t="s">
        <v>2667</v>
      </c>
      <c r="H1411" s="173" t="s">
        <v>1</v>
      </c>
      <c r="I1411" s="175"/>
      <c r="L1411" s="172"/>
      <c r="M1411" s="176"/>
      <c r="N1411" s="177"/>
      <c r="O1411" s="177"/>
      <c r="P1411" s="177"/>
      <c r="Q1411" s="177"/>
      <c r="R1411" s="177"/>
      <c r="S1411" s="177"/>
      <c r="T1411" s="178"/>
      <c r="AT1411" s="173" t="s">
        <v>336</v>
      </c>
      <c r="AU1411" s="173" t="s">
        <v>90</v>
      </c>
      <c r="AV1411" s="13" t="s">
        <v>88</v>
      </c>
      <c r="AW1411" s="13" t="s">
        <v>36</v>
      </c>
      <c r="AX1411" s="13" t="s">
        <v>81</v>
      </c>
      <c r="AY1411" s="173" t="s">
        <v>199</v>
      </c>
    </row>
    <row r="1412" spans="1:65" s="13" customFormat="1" ht="10.199999999999999">
      <c r="B1412" s="172"/>
      <c r="D1412" s="163" t="s">
        <v>336</v>
      </c>
      <c r="E1412" s="173" t="s">
        <v>1</v>
      </c>
      <c r="F1412" s="174" t="s">
        <v>1276</v>
      </c>
      <c r="H1412" s="173" t="s">
        <v>1</v>
      </c>
      <c r="I1412" s="175"/>
      <c r="L1412" s="172"/>
      <c r="M1412" s="176"/>
      <c r="N1412" s="177"/>
      <c r="O1412" s="177"/>
      <c r="P1412" s="177"/>
      <c r="Q1412" s="177"/>
      <c r="R1412" s="177"/>
      <c r="S1412" s="177"/>
      <c r="T1412" s="178"/>
      <c r="AT1412" s="173" t="s">
        <v>336</v>
      </c>
      <c r="AU1412" s="173" t="s">
        <v>90</v>
      </c>
      <c r="AV1412" s="13" t="s">
        <v>88</v>
      </c>
      <c r="AW1412" s="13" t="s">
        <v>36</v>
      </c>
      <c r="AX1412" s="13" t="s">
        <v>81</v>
      </c>
      <c r="AY1412" s="173" t="s">
        <v>199</v>
      </c>
    </row>
    <row r="1413" spans="1:65" s="14" customFormat="1" ht="10.199999999999999">
      <c r="B1413" s="179"/>
      <c r="D1413" s="163" t="s">
        <v>336</v>
      </c>
      <c r="E1413" s="180" t="s">
        <v>1</v>
      </c>
      <c r="F1413" s="181" t="s">
        <v>2668</v>
      </c>
      <c r="H1413" s="182">
        <v>232.4</v>
      </c>
      <c r="I1413" s="183"/>
      <c r="L1413" s="179"/>
      <c r="M1413" s="184"/>
      <c r="N1413" s="185"/>
      <c r="O1413" s="185"/>
      <c r="P1413" s="185"/>
      <c r="Q1413" s="185"/>
      <c r="R1413" s="185"/>
      <c r="S1413" s="185"/>
      <c r="T1413" s="186"/>
      <c r="AT1413" s="180" t="s">
        <v>336</v>
      </c>
      <c r="AU1413" s="180" t="s">
        <v>90</v>
      </c>
      <c r="AV1413" s="14" t="s">
        <v>90</v>
      </c>
      <c r="AW1413" s="14" t="s">
        <v>36</v>
      </c>
      <c r="AX1413" s="14" t="s">
        <v>81</v>
      </c>
      <c r="AY1413" s="180" t="s">
        <v>199</v>
      </c>
    </row>
    <row r="1414" spans="1:65" s="14" customFormat="1" ht="10.199999999999999">
      <c r="B1414" s="179"/>
      <c r="D1414" s="163" t="s">
        <v>336</v>
      </c>
      <c r="E1414" s="180" t="s">
        <v>1</v>
      </c>
      <c r="F1414" s="181" t="s">
        <v>2669</v>
      </c>
      <c r="H1414" s="182">
        <v>464.8</v>
      </c>
      <c r="I1414" s="183"/>
      <c r="L1414" s="179"/>
      <c r="M1414" s="184"/>
      <c r="N1414" s="185"/>
      <c r="O1414" s="185"/>
      <c r="P1414" s="185"/>
      <c r="Q1414" s="185"/>
      <c r="R1414" s="185"/>
      <c r="S1414" s="185"/>
      <c r="T1414" s="186"/>
      <c r="AT1414" s="180" t="s">
        <v>336</v>
      </c>
      <c r="AU1414" s="180" t="s">
        <v>90</v>
      </c>
      <c r="AV1414" s="14" t="s">
        <v>90</v>
      </c>
      <c r="AW1414" s="14" t="s">
        <v>36</v>
      </c>
      <c r="AX1414" s="14" t="s">
        <v>81</v>
      </c>
      <c r="AY1414" s="180" t="s">
        <v>199</v>
      </c>
    </row>
    <row r="1415" spans="1:65" s="15" customFormat="1" ht="10.199999999999999">
      <c r="B1415" s="187"/>
      <c r="D1415" s="163" t="s">
        <v>336</v>
      </c>
      <c r="E1415" s="188" t="s">
        <v>1</v>
      </c>
      <c r="F1415" s="189" t="s">
        <v>339</v>
      </c>
      <c r="H1415" s="190">
        <v>697.2</v>
      </c>
      <c r="I1415" s="191"/>
      <c r="L1415" s="187"/>
      <c r="M1415" s="192"/>
      <c r="N1415" s="193"/>
      <c r="O1415" s="193"/>
      <c r="P1415" s="193"/>
      <c r="Q1415" s="193"/>
      <c r="R1415" s="193"/>
      <c r="S1415" s="193"/>
      <c r="T1415" s="194"/>
      <c r="AT1415" s="188" t="s">
        <v>336</v>
      </c>
      <c r="AU1415" s="188" t="s">
        <v>90</v>
      </c>
      <c r="AV1415" s="15" t="s">
        <v>198</v>
      </c>
      <c r="AW1415" s="15" t="s">
        <v>36</v>
      </c>
      <c r="AX1415" s="15" t="s">
        <v>88</v>
      </c>
      <c r="AY1415" s="188" t="s">
        <v>199</v>
      </c>
    </row>
    <row r="1416" spans="1:65" s="2" customFormat="1" ht="21.75" customHeight="1">
      <c r="A1416" s="33"/>
      <c r="B1416" s="149"/>
      <c r="C1416" s="195" t="s">
        <v>2670</v>
      </c>
      <c r="D1416" s="195" t="s">
        <v>416</v>
      </c>
      <c r="E1416" s="196" t="s">
        <v>2410</v>
      </c>
      <c r="F1416" s="197" t="s">
        <v>2411</v>
      </c>
      <c r="G1416" s="198" t="s">
        <v>332</v>
      </c>
      <c r="H1416" s="199">
        <v>711.14400000000001</v>
      </c>
      <c r="I1416" s="200"/>
      <c r="J1416" s="201">
        <f>ROUND(I1416*H1416,2)</f>
        <v>0</v>
      </c>
      <c r="K1416" s="197" t="s">
        <v>333</v>
      </c>
      <c r="L1416" s="202"/>
      <c r="M1416" s="203" t="s">
        <v>1</v>
      </c>
      <c r="N1416" s="204" t="s">
        <v>46</v>
      </c>
      <c r="O1416" s="59"/>
      <c r="P1416" s="159">
        <f>O1416*H1416</f>
        <v>0</v>
      </c>
      <c r="Q1416" s="159">
        <v>3.0000000000000001E-3</v>
      </c>
      <c r="R1416" s="159">
        <f>Q1416*H1416</f>
        <v>2.133432</v>
      </c>
      <c r="S1416" s="159">
        <v>0</v>
      </c>
      <c r="T1416" s="160">
        <f>S1416*H1416</f>
        <v>0</v>
      </c>
      <c r="U1416" s="33"/>
      <c r="V1416" s="33"/>
      <c r="W1416" s="33"/>
      <c r="X1416" s="33"/>
      <c r="Y1416" s="33"/>
      <c r="Z1416" s="33"/>
      <c r="AA1416" s="33"/>
      <c r="AB1416" s="33"/>
      <c r="AC1416" s="33"/>
      <c r="AD1416" s="33"/>
      <c r="AE1416" s="33"/>
      <c r="AR1416" s="161" t="s">
        <v>573</v>
      </c>
      <c r="AT1416" s="161" t="s">
        <v>416</v>
      </c>
      <c r="AU1416" s="161" t="s">
        <v>90</v>
      </c>
      <c r="AY1416" s="18" t="s">
        <v>199</v>
      </c>
      <c r="BE1416" s="162">
        <f>IF(N1416="základní",J1416,0)</f>
        <v>0</v>
      </c>
      <c r="BF1416" s="162">
        <f>IF(N1416="snížená",J1416,0)</f>
        <v>0</v>
      </c>
      <c r="BG1416" s="162">
        <f>IF(N1416="zákl. přenesená",J1416,0)</f>
        <v>0</v>
      </c>
      <c r="BH1416" s="162">
        <f>IF(N1416="sníž. přenesená",J1416,0)</f>
        <v>0</v>
      </c>
      <c r="BI1416" s="162">
        <f>IF(N1416="nulová",J1416,0)</f>
        <v>0</v>
      </c>
      <c r="BJ1416" s="18" t="s">
        <v>88</v>
      </c>
      <c r="BK1416" s="162">
        <f>ROUND(I1416*H1416,2)</f>
        <v>0</v>
      </c>
      <c r="BL1416" s="18" t="s">
        <v>276</v>
      </c>
      <c r="BM1416" s="161" t="s">
        <v>2671</v>
      </c>
    </row>
    <row r="1417" spans="1:65" s="2" customFormat="1" ht="10.199999999999999">
      <c r="A1417" s="33"/>
      <c r="B1417" s="34"/>
      <c r="C1417" s="33"/>
      <c r="D1417" s="163" t="s">
        <v>207</v>
      </c>
      <c r="E1417" s="33"/>
      <c r="F1417" s="164" t="s">
        <v>2411</v>
      </c>
      <c r="G1417" s="33"/>
      <c r="H1417" s="33"/>
      <c r="I1417" s="165"/>
      <c r="J1417" s="33"/>
      <c r="K1417" s="33"/>
      <c r="L1417" s="34"/>
      <c r="M1417" s="166"/>
      <c r="N1417" s="167"/>
      <c r="O1417" s="59"/>
      <c r="P1417" s="59"/>
      <c r="Q1417" s="59"/>
      <c r="R1417" s="59"/>
      <c r="S1417" s="59"/>
      <c r="T1417" s="60"/>
      <c r="U1417" s="33"/>
      <c r="V1417" s="33"/>
      <c r="W1417" s="33"/>
      <c r="X1417" s="33"/>
      <c r="Y1417" s="33"/>
      <c r="Z1417" s="33"/>
      <c r="AA1417" s="33"/>
      <c r="AB1417" s="33"/>
      <c r="AC1417" s="33"/>
      <c r="AD1417" s="33"/>
      <c r="AE1417" s="33"/>
      <c r="AT1417" s="18" t="s">
        <v>207</v>
      </c>
      <c r="AU1417" s="18" t="s">
        <v>90</v>
      </c>
    </row>
    <row r="1418" spans="1:65" s="14" customFormat="1" ht="10.199999999999999">
      <c r="B1418" s="179"/>
      <c r="D1418" s="163" t="s">
        <v>336</v>
      </c>
      <c r="E1418" s="180" t="s">
        <v>1</v>
      </c>
      <c r="F1418" s="181" t="s">
        <v>2672</v>
      </c>
      <c r="H1418" s="182">
        <v>711.14400000000001</v>
      </c>
      <c r="I1418" s="183"/>
      <c r="L1418" s="179"/>
      <c r="M1418" s="184"/>
      <c r="N1418" s="185"/>
      <c r="O1418" s="185"/>
      <c r="P1418" s="185"/>
      <c r="Q1418" s="185"/>
      <c r="R1418" s="185"/>
      <c r="S1418" s="185"/>
      <c r="T1418" s="186"/>
      <c r="AT1418" s="180" t="s">
        <v>336</v>
      </c>
      <c r="AU1418" s="180" t="s">
        <v>90</v>
      </c>
      <c r="AV1418" s="14" t="s">
        <v>90</v>
      </c>
      <c r="AW1418" s="14" t="s">
        <v>36</v>
      </c>
      <c r="AX1418" s="14" t="s">
        <v>81</v>
      </c>
      <c r="AY1418" s="180" t="s">
        <v>199</v>
      </c>
    </row>
    <row r="1419" spans="1:65" s="15" customFormat="1" ht="10.199999999999999">
      <c r="B1419" s="187"/>
      <c r="D1419" s="163" t="s">
        <v>336</v>
      </c>
      <c r="E1419" s="188" t="s">
        <v>1</v>
      </c>
      <c r="F1419" s="189" t="s">
        <v>339</v>
      </c>
      <c r="H1419" s="190">
        <v>711.14400000000001</v>
      </c>
      <c r="I1419" s="191"/>
      <c r="L1419" s="187"/>
      <c r="M1419" s="192"/>
      <c r="N1419" s="193"/>
      <c r="O1419" s="193"/>
      <c r="P1419" s="193"/>
      <c r="Q1419" s="193"/>
      <c r="R1419" s="193"/>
      <c r="S1419" s="193"/>
      <c r="T1419" s="194"/>
      <c r="AT1419" s="188" t="s">
        <v>336</v>
      </c>
      <c r="AU1419" s="188" t="s">
        <v>90</v>
      </c>
      <c r="AV1419" s="15" t="s">
        <v>198</v>
      </c>
      <c r="AW1419" s="15" t="s">
        <v>36</v>
      </c>
      <c r="AX1419" s="15" t="s">
        <v>88</v>
      </c>
      <c r="AY1419" s="188" t="s">
        <v>199</v>
      </c>
    </row>
    <row r="1420" spans="1:65" s="2" customFormat="1" ht="24.15" customHeight="1">
      <c r="A1420" s="33"/>
      <c r="B1420" s="149"/>
      <c r="C1420" s="150" t="s">
        <v>2673</v>
      </c>
      <c r="D1420" s="150" t="s">
        <v>202</v>
      </c>
      <c r="E1420" s="151" t="s">
        <v>2674</v>
      </c>
      <c r="F1420" s="152" t="s">
        <v>2675</v>
      </c>
      <c r="G1420" s="153" t="s">
        <v>332</v>
      </c>
      <c r="H1420" s="154">
        <v>203</v>
      </c>
      <c r="I1420" s="155"/>
      <c r="J1420" s="156">
        <f>ROUND(I1420*H1420,2)</f>
        <v>0</v>
      </c>
      <c r="K1420" s="152" t="s">
        <v>333</v>
      </c>
      <c r="L1420" s="34"/>
      <c r="M1420" s="157" t="s">
        <v>1</v>
      </c>
      <c r="N1420" s="158" t="s">
        <v>46</v>
      </c>
      <c r="O1420" s="59"/>
      <c r="P1420" s="159">
        <f>O1420*H1420</f>
        <v>0</v>
      </c>
      <c r="Q1420" s="159">
        <v>1.2200000000000001E-2</v>
      </c>
      <c r="R1420" s="159">
        <f>Q1420*H1420</f>
        <v>2.4766000000000004</v>
      </c>
      <c r="S1420" s="159">
        <v>0</v>
      </c>
      <c r="T1420" s="160">
        <f>S1420*H1420</f>
        <v>0</v>
      </c>
      <c r="U1420" s="33"/>
      <c r="V1420" s="33"/>
      <c r="W1420" s="33"/>
      <c r="X1420" s="33"/>
      <c r="Y1420" s="33"/>
      <c r="Z1420" s="33"/>
      <c r="AA1420" s="33"/>
      <c r="AB1420" s="33"/>
      <c r="AC1420" s="33"/>
      <c r="AD1420" s="33"/>
      <c r="AE1420" s="33"/>
      <c r="AR1420" s="161" t="s">
        <v>276</v>
      </c>
      <c r="AT1420" s="161" t="s">
        <v>202</v>
      </c>
      <c r="AU1420" s="161" t="s">
        <v>90</v>
      </c>
      <c r="AY1420" s="18" t="s">
        <v>199</v>
      </c>
      <c r="BE1420" s="162">
        <f>IF(N1420="základní",J1420,0)</f>
        <v>0</v>
      </c>
      <c r="BF1420" s="162">
        <f>IF(N1420="snížená",J1420,0)</f>
        <v>0</v>
      </c>
      <c r="BG1420" s="162">
        <f>IF(N1420="zákl. přenesená",J1420,0)</f>
        <v>0</v>
      </c>
      <c r="BH1420" s="162">
        <f>IF(N1420="sníž. přenesená",J1420,0)</f>
        <v>0</v>
      </c>
      <c r="BI1420" s="162">
        <f>IF(N1420="nulová",J1420,0)</f>
        <v>0</v>
      </c>
      <c r="BJ1420" s="18" t="s">
        <v>88</v>
      </c>
      <c r="BK1420" s="162">
        <f>ROUND(I1420*H1420,2)</f>
        <v>0</v>
      </c>
      <c r="BL1420" s="18" t="s">
        <v>276</v>
      </c>
      <c r="BM1420" s="161" t="s">
        <v>2676</v>
      </c>
    </row>
    <row r="1421" spans="1:65" s="2" customFormat="1" ht="28.8">
      <c r="A1421" s="33"/>
      <c r="B1421" s="34"/>
      <c r="C1421" s="33"/>
      <c r="D1421" s="163" t="s">
        <v>207</v>
      </c>
      <c r="E1421" s="33"/>
      <c r="F1421" s="164" t="s">
        <v>2677</v>
      </c>
      <c r="G1421" s="33"/>
      <c r="H1421" s="33"/>
      <c r="I1421" s="165"/>
      <c r="J1421" s="33"/>
      <c r="K1421" s="33"/>
      <c r="L1421" s="34"/>
      <c r="M1421" s="166"/>
      <c r="N1421" s="167"/>
      <c r="O1421" s="59"/>
      <c r="P1421" s="59"/>
      <c r="Q1421" s="59"/>
      <c r="R1421" s="59"/>
      <c r="S1421" s="59"/>
      <c r="T1421" s="60"/>
      <c r="U1421" s="33"/>
      <c r="V1421" s="33"/>
      <c r="W1421" s="33"/>
      <c r="X1421" s="33"/>
      <c r="Y1421" s="33"/>
      <c r="Z1421" s="33"/>
      <c r="AA1421" s="33"/>
      <c r="AB1421" s="33"/>
      <c r="AC1421" s="33"/>
      <c r="AD1421" s="33"/>
      <c r="AE1421" s="33"/>
      <c r="AT1421" s="18" t="s">
        <v>207</v>
      </c>
      <c r="AU1421" s="18" t="s">
        <v>90</v>
      </c>
    </row>
    <row r="1422" spans="1:65" s="13" customFormat="1" ht="10.199999999999999">
      <c r="B1422" s="172"/>
      <c r="D1422" s="163" t="s">
        <v>336</v>
      </c>
      <c r="E1422" s="173" t="s">
        <v>1</v>
      </c>
      <c r="F1422" s="174" t="s">
        <v>2643</v>
      </c>
      <c r="H1422" s="173" t="s">
        <v>1</v>
      </c>
      <c r="I1422" s="175"/>
      <c r="L1422" s="172"/>
      <c r="M1422" s="176"/>
      <c r="N1422" s="177"/>
      <c r="O1422" s="177"/>
      <c r="P1422" s="177"/>
      <c r="Q1422" s="177"/>
      <c r="R1422" s="177"/>
      <c r="S1422" s="177"/>
      <c r="T1422" s="178"/>
      <c r="AT1422" s="173" t="s">
        <v>336</v>
      </c>
      <c r="AU1422" s="173" t="s">
        <v>90</v>
      </c>
      <c r="AV1422" s="13" t="s">
        <v>88</v>
      </c>
      <c r="AW1422" s="13" t="s">
        <v>36</v>
      </c>
      <c r="AX1422" s="13" t="s">
        <v>81</v>
      </c>
      <c r="AY1422" s="173" t="s">
        <v>199</v>
      </c>
    </row>
    <row r="1423" spans="1:65" s="13" customFormat="1" ht="10.199999999999999">
      <c r="B1423" s="172"/>
      <c r="D1423" s="163" t="s">
        <v>336</v>
      </c>
      <c r="E1423" s="173" t="s">
        <v>1</v>
      </c>
      <c r="F1423" s="174" t="s">
        <v>1348</v>
      </c>
      <c r="H1423" s="173" t="s">
        <v>1</v>
      </c>
      <c r="I1423" s="175"/>
      <c r="L1423" s="172"/>
      <c r="M1423" s="176"/>
      <c r="N1423" s="177"/>
      <c r="O1423" s="177"/>
      <c r="P1423" s="177"/>
      <c r="Q1423" s="177"/>
      <c r="R1423" s="177"/>
      <c r="S1423" s="177"/>
      <c r="T1423" s="178"/>
      <c r="AT1423" s="173" t="s">
        <v>336</v>
      </c>
      <c r="AU1423" s="173" t="s">
        <v>90</v>
      </c>
      <c r="AV1423" s="13" t="s">
        <v>88</v>
      </c>
      <c r="AW1423" s="13" t="s">
        <v>36</v>
      </c>
      <c r="AX1423" s="13" t="s">
        <v>81</v>
      </c>
      <c r="AY1423" s="173" t="s">
        <v>199</v>
      </c>
    </row>
    <row r="1424" spans="1:65" s="14" customFormat="1" ht="10.199999999999999">
      <c r="B1424" s="179"/>
      <c r="D1424" s="163" t="s">
        <v>336</v>
      </c>
      <c r="E1424" s="180" t="s">
        <v>1</v>
      </c>
      <c r="F1424" s="181" t="s">
        <v>2649</v>
      </c>
      <c r="H1424" s="182">
        <v>84</v>
      </c>
      <c r="I1424" s="183"/>
      <c r="L1424" s="179"/>
      <c r="M1424" s="184"/>
      <c r="N1424" s="185"/>
      <c r="O1424" s="185"/>
      <c r="P1424" s="185"/>
      <c r="Q1424" s="185"/>
      <c r="R1424" s="185"/>
      <c r="S1424" s="185"/>
      <c r="T1424" s="186"/>
      <c r="AT1424" s="180" t="s">
        <v>336</v>
      </c>
      <c r="AU1424" s="180" t="s">
        <v>90</v>
      </c>
      <c r="AV1424" s="14" t="s">
        <v>90</v>
      </c>
      <c r="AW1424" s="14" t="s">
        <v>36</v>
      </c>
      <c r="AX1424" s="14" t="s">
        <v>81</v>
      </c>
      <c r="AY1424" s="180" t="s">
        <v>199</v>
      </c>
    </row>
    <row r="1425" spans="1:65" s="13" customFormat="1" ht="10.199999999999999">
      <c r="B1425" s="172"/>
      <c r="D1425" s="163" t="s">
        <v>336</v>
      </c>
      <c r="E1425" s="173" t="s">
        <v>1</v>
      </c>
      <c r="F1425" s="174" t="s">
        <v>2001</v>
      </c>
      <c r="H1425" s="173" t="s">
        <v>1</v>
      </c>
      <c r="I1425" s="175"/>
      <c r="L1425" s="172"/>
      <c r="M1425" s="176"/>
      <c r="N1425" s="177"/>
      <c r="O1425" s="177"/>
      <c r="P1425" s="177"/>
      <c r="Q1425" s="177"/>
      <c r="R1425" s="177"/>
      <c r="S1425" s="177"/>
      <c r="T1425" s="178"/>
      <c r="AT1425" s="173" t="s">
        <v>336</v>
      </c>
      <c r="AU1425" s="173" t="s">
        <v>90</v>
      </c>
      <c r="AV1425" s="13" t="s">
        <v>88</v>
      </c>
      <c r="AW1425" s="13" t="s">
        <v>36</v>
      </c>
      <c r="AX1425" s="13" t="s">
        <v>81</v>
      </c>
      <c r="AY1425" s="173" t="s">
        <v>199</v>
      </c>
    </row>
    <row r="1426" spans="1:65" s="14" customFormat="1" ht="10.199999999999999">
      <c r="B1426" s="179"/>
      <c r="D1426" s="163" t="s">
        <v>336</v>
      </c>
      <c r="E1426" s="180" t="s">
        <v>1</v>
      </c>
      <c r="F1426" s="181" t="s">
        <v>2678</v>
      </c>
      <c r="H1426" s="182">
        <v>119</v>
      </c>
      <c r="I1426" s="183"/>
      <c r="L1426" s="179"/>
      <c r="M1426" s="184"/>
      <c r="N1426" s="185"/>
      <c r="O1426" s="185"/>
      <c r="P1426" s="185"/>
      <c r="Q1426" s="185"/>
      <c r="R1426" s="185"/>
      <c r="S1426" s="185"/>
      <c r="T1426" s="186"/>
      <c r="AT1426" s="180" t="s">
        <v>336</v>
      </c>
      <c r="AU1426" s="180" t="s">
        <v>90</v>
      </c>
      <c r="AV1426" s="14" t="s">
        <v>90</v>
      </c>
      <c r="AW1426" s="14" t="s">
        <v>36</v>
      </c>
      <c r="AX1426" s="14" t="s">
        <v>81</v>
      </c>
      <c r="AY1426" s="180" t="s">
        <v>199</v>
      </c>
    </row>
    <row r="1427" spans="1:65" s="15" customFormat="1" ht="10.199999999999999">
      <c r="B1427" s="187"/>
      <c r="D1427" s="163" t="s">
        <v>336</v>
      </c>
      <c r="E1427" s="188" t="s">
        <v>1</v>
      </c>
      <c r="F1427" s="189" t="s">
        <v>339</v>
      </c>
      <c r="H1427" s="190">
        <v>203</v>
      </c>
      <c r="I1427" s="191"/>
      <c r="L1427" s="187"/>
      <c r="M1427" s="192"/>
      <c r="N1427" s="193"/>
      <c r="O1427" s="193"/>
      <c r="P1427" s="193"/>
      <c r="Q1427" s="193"/>
      <c r="R1427" s="193"/>
      <c r="S1427" s="193"/>
      <c r="T1427" s="194"/>
      <c r="AT1427" s="188" t="s">
        <v>336</v>
      </c>
      <c r="AU1427" s="188" t="s">
        <v>90</v>
      </c>
      <c r="AV1427" s="15" t="s">
        <v>198</v>
      </c>
      <c r="AW1427" s="15" t="s">
        <v>36</v>
      </c>
      <c r="AX1427" s="15" t="s">
        <v>88</v>
      </c>
      <c r="AY1427" s="188" t="s">
        <v>199</v>
      </c>
    </row>
    <row r="1428" spans="1:65" s="2" customFormat="1" ht="24.15" customHeight="1">
      <c r="A1428" s="33"/>
      <c r="B1428" s="149"/>
      <c r="C1428" s="150" t="s">
        <v>2679</v>
      </c>
      <c r="D1428" s="150" t="s">
        <v>202</v>
      </c>
      <c r="E1428" s="151" t="s">
        <v>2680</v>
      </c>
      <c r="F1428" s="152" t="s">
        <v>2681</v>
      </c>
      <c r="G1428" s="153" t="s">
        <v>332</v>
      </c>
      <c r="H1428" s="154">
        <v>218.4</v>
      </c>
      <c r="I1428" s="155"/>
      <c r="J1428" s="156">
        <f>ROUND(I1428*H1428,2)</f>
        <v>0</v>
      </c>
      <c r="K1428" s="152" t="s">
        <v>1</v>
      </c>
      <c r="L1428" s="34"/>
      <c r="M1428" s="157" t="s">
        <v>1</v>
      </c>
      <c r="N1428" s="158" t="s">
        <v>46</v>
      </c>
      <c r="O1428" s="59"/>
      <c r="P1428" s="159">
        <f>O1428*H1428</f>
        <v>0</v>
      </c>
      <c r="Q1428" s="159">
        <v>1.2279999999999999E-2</v>
      </c>
      <c r="R1428" s="159">
        <f>Q1428*H1428</f>
        <v>2.6819519999999999</v>
      </c>
      <c r="S1428" s="159">
        <v>0</v>
      </c>
      <c r="T1428" s="160">
        <f>S1428*H1428</f>
        <v>0</v>
      </c>
      <c r="U1428" s="33"/>
      <c r="V1428" s="33"/>
      <c r="W1428" s="33"/>
      <c r="X1428" s="33"/>
      <c r="Y1428" s="33"/>
      <c r="Z1428" s="33"/>
      <c r="AA1428" s="33"/>
      <c r="AB1428" s="33"/>
      <c r="AC1428" s="33"/>
      <c r="AD1428" s="33"/>
      <c r="AE1428" s="33"/>
      <c r="AR1428" s="161" t="s">
        <v>276</v>
      </c>
      <c r="AT1428" s="161" t="s">
        <v>202</v>
      </c>
      <c r="AU1428" s="161" t="s">
        <v>90</v>
      </c>
      <c r="AY1428" s="18" t="s">
        <v>199</v>
      </c>
      <c r="BE1428" s="162">
        <f>IF(N1428="základní",J1428,0)</f>
        <v>0</v>
      </c>
      <c r="BF1428" s="162">
        <f>IF(N1428="snížená",J1428,0)</f>
        <v>0</v>
      </c>
      <c r="BG1428" s="162">
        <f>IF(N1428="zákl. přenesená",J1428,0)</f>
        <v>0</v>
      </c>
      <c r="BH1428" s="162">
        <f>IF(N1428="sníž. přenesená",J1428,0)</f>
        <v>0</v>
      </c>
      <c r="BI1428" s="162">
        <f>IF(N1428="nulová",J1428,0)</f>
        <v>0</v>
      </c>
      <c r="BJ1428" s="18" t="s">
        <v>88</v>
      </c>
      <c r="BK1428" s="162">
        <f>ROUND(I1428*H1428,2)</f>
        <v>0</v>
      </c>
      <c r="BL1428" s="18" t="s">
        <v>276</v>
      </c>
      <c r="BM1428" s="161" t="s">
        <v>2682</v>
      </c>
    </row>
    <row r="1429" spans="1:65" s="13" customFormat="1" ht="10.199999999999999">
      <c r="B1429" s="172"/>
      <c r="D1429" s="163" t="s">
        <v>336</v>
      </c>
      <c r="E1429" s="173" t="s">
        <v>1</v>
      </c>
      <c r="F1429" s="174" t="s">
        <v>2667</v>
      </c>
      <c r="H1429" s="173" t="s">
        <v>1</v>
      </c>
      <c r="I1429" s="175"/>
      <c r="L1429" s="172"/>
      <c r="M1429" s="176"/>
      <c r="N1429" s="177"/>
      <c r="O1429" s="177"/>
      <c r="P1429" s="177"/>
      <c r="Q1429" s="177"/>
      <c r="R1429" s="177"/>
      <c r="S1429" s="177"/>
      <c r="T1429" s="178"/>
      <c r="AT1429" s="173" t="s">
        <v>336</v>
      </c>
      <c r="AU1429" s="173" t="s">
        <v>90</v>
      </c>
      <c r="AV1429" s="13" t="s">
        <v>88</v>
      </c>
      <c r="AW1429" s="13" t="s">
        <v>36</v>
      </c>
      <c r="AX1429" s="13" t="s">
        <v>81</v>
      </c>
      <c r="AY1429" s="173" t="s">
        <v>199</v>
      </c>
    </row>
    <row r="1430" spans="1:65" s="13" customFormat="1" ht="10.199999999999999">
      <c r="B1430" s="172"/>
      <c r="D1430" s="163" t="s">
        <v>336</v>
      </c>
      <c r="E1430" s="173" t="s">
        <v>1</v>
      </c>
      <c r="F1430" s="174" t="s">
        <v>1276</v>
      </c>
      <c r="H1430" s="173" t="s">
        <v>1</v>
      </c>
      <c r="I1430" s="175"/>
      <c r="L1430" s="172"/>
      <c r="M1430" s="176"/>
      <c r="N1430" s="177"/>
      <c r="O1430" s="177"/>
      <c r="P1430" s="177"/>
      <c r="Q1430" s="177"/>
      <c r="R1430" s="177"/>
      <c r="S1430" s="177"/>
      <c r="T1430" s="178"/>
      <c r="AT1430" s="173" t="s">
        <v>336</v>
      </c>
      <c r="AU1430" s="173" t="s">
        <v>90</v>
      </c>
      <c r="AV1430" s="13" t="s">
        <v>88</v>
      </c>
      <c r="AW1430" s="13" t="s">
        <v>36</v>
      </c>
      <c r="AX1430" s="13" t="s">
        <v>81</v>
      </c>
      <c r="AY1430" s="173" t="s">
        <v>199</v>
      </c>
    </row>
    <row r="1431" spans="1:65" s="14" customFormat="1" ht="10.199999999999999">
      <c r="B1431" s="179"/>
      <c r="D1431" s="163" t="s">
        <v>336</v>
      </c>
      <c r="E1431" s="180" t="s">
        <v>1</v>
      </c>
      <c r="F1431" s="181" t="s">
        <v>2683</v>
      </c>
      <c r="H1431" s="182">
        <v>218.4</v>
      </c>
      <c r="I1431" s="183"/>
      <c r="L1431" s="179"/>
      <c r="M1431" s="184"/>
      <c r="N1431" s="185"/>
      <c r="O1431" s="185"/>
      <c r="P1431" s="185"/>
      <c r="Q1431" s="185"/>
      <c r="R1431" s="185"/>
      <c r="S1431" s="185"/>
      <c r="T1431" s="186"/>
      <c r="AT1431" s="180" t="s">
        <v>336</v>
      </c>
      <c r="AU1431" s="180" t="s">
        <v>90</v>
      </c>
      <c r="AV1431" s="14" t="s">
        <v>90</v>
      </c>
      <c r="AW1431" s="14" t="s">
        <v>36</v>
      </c>
      <c r="AX1431" s="14" t="s">
        <v>81</v>
      </c>
      <c r="AY1431" s="180" t="s">
        <v>199</v>
      </c>
    </row>
    <row r="1432" spans="1:65" s="15" customFormat="1" ht="10.199999999999999">
      <c r="B1432" s="187"/>
      <c r="D1432" s="163" t="s">
        <v>336</v>
      </c>
      <c r="E1432" s="188" t="s">
        <v>1</v>
      </c>
      <c r="F1432" s="189" t="s">
        <v>339</v>
      </c>
      <c r="H1432" s="190">
        <v>218.4</v>
      </c>
      <c r="I1432" s="191"/>
      <c r="L1432" s="187"/>
      <c r="M1432" s="192"/>
      <c r="N1432" s="193"/>
      <c r="O1432" s="193"/>
      <c r="P1432" s="193"/>
      <c r="Q1432" s="193"/>
      <c r="R1432" s="193"/>
      <c r="S1432" s="193"/>
      <c r="T1432" s="194"/>
      <c r="AT1432" s="188" t="s">
        <v>336</v>
      </c>
      <c r="AU1432" s="188" t="s">
        <v>90</v>
      </c>
      <c r="AV1432" s="15" t="s">
        <v>198</v>
      </c>
      <c r="AW1432" s="15" t="s">
        <v>36</v>
      </c>
      <c r="AX1432" s="15" t="s">
        <v>88</v>
      </c>
      <c r="AY1432" s="188" t="s">
        <v>199</v>
      </c>
    </row>
    <row r="1433" spans="1:65" s="2" customFormat="1" ht="24.15" customHeight="1">
      <c r="A1433" s="33"/>
      <c r="B1433" s="149"/>
      <c r="C1433" s="150" t="s">
        <v>2684</v>
      </c>
      <c r="D1433" s="150" t="s">
        <v>202</v>
      </c>
      <c r="E1433" s="151" t="s">
        <v>2685</v>
      </c>
      <c r="F1433" s="152" t="s">
        <v>2686</v>
      </c>
      <c r="G1433" s="153" t="s">
        <v>332</v>
      </c>
      <c r="H1433" s="154">
        <v>218.4</v>
      </c>
      <c r="I1433" s="155"/>
      <c r="J1433" s="156">
        <f>ROUND(I1433*H1433,2)</f>
        <v>0</v>
      </c>
      <c r="K1433" s="152" t="s">
        <v>333</v>
      </c>
      <c r="L1433" s="34"/>
      <c r="M1433" s="157" t="s">
        <v>1</v>
      </c>
      <c r="N1433" s="158" t="s">
        <v>46</v>
      </c>
      <c r="O1433" s="59"/>
      <c r="P1433" s="159">
        <f>O1433*H1433</f>
        <v>0</v>
      </c>
      <c r="Q1433" s="159">
        <v>1E-4</v>
      </c>
      <c r="R1433" s="159">
        <f>Q1433*H1433</f>
        <v>2.1840000000000002E-2</v>
      </c>
      <c r="S1433" s="159">
        <v>0</v>
      </c>
      <c r="T1433" s="160">
        <f>S1433*H1433</f>
        <v>0</v>
      </c>
      <c r="U1433" s="33"/>
      <c r="V1433" s="33"/>
      <c r="W1433" s="33"/>
      <c r="X1433" s="33"/>
      <c r="Y1433" s="33"/>
      <c r="Z1433" s="33"/>
      <c r="AA1433" s="33"/>
      <c r="AB1433" s="33"/>
      <c r="AC1433" s="33"/>
      <c r="AD1433" s="33"/>
      <c r="AE1433" s="33"/>
      <c r="AR1433" s="161" t="s">
        <v>276</v>
      </c>
      <c r="AT1433" s="161" t="s">
        <v>202</v>
      </c>
      <c r="AU1433" s="161" t="s">
        <v>90</v>
      </c>
      <c r="AY1433" s="18" t="s">
        <v>199</v>
      </c>
      <c r="BE1433" s="162">
        <f>IF(N1433="základní",J1433,0)</f>
        <v>0</v>
      </c>
      <c r="BF1433" s="162">
        <f>IF(N1433="snížená",J1433,0)</f>
        <v>0</v>
      </c>
      <c r="BG1433" s="162">
        <f>IF(N1433="zákl. přenesená",J1433,0)</f>
        <v>0</v>
      </c>
      <c r="BH1433" s="162">
        <f>IF(N1433="sníž. přenesená",J1433,0)</f>
        <v>0</v>
      </c>
      <c r="BI1433" s="162">
        <f>IF(N1433="nulová",J1433,0)</f>
        <v>0</v>
      </c>
      <c r="BJ1433" s="18" t="s">
        <v>88</v>
      </c>
      <c r="BK1433" s="162">
        <f>ROUND(I1433*H1433,2)</f>
        <v>0</v>
      </c>
      <c r="BL1433" s="18" t="s">
        <v>276</v>
      </c>
      <c r="BM1433" s="161" t="s">
        <v>2687</v>
      </c>
    </row>
    <row r="1434" spans="1:65" s="2" customFormat="1" ht="19.2">
      <c r="A1434" s="33"/>
      <c r="B1434" s="34"/>
      <c r="C1434" s="33"/>
      <c r="D1434" s="163" t="s">
        <v>207</v>
      </c>
      <c r="E1434" s="33"/>
      <c r="F1434" s="164" t="s">
        <v>2688</v>
      </c>
      <c r="G1434" s="33"/>
      <c r="H1434" s="33"/>
      <c r="I1434" s="165"/>
      <c r="J1434" s="33"/>
      <c r="K1434" s="33"/>
      <c r="L1434" s="34"/>
      <c r="M1434" s="166"/>
      <c r="N1434" s="167"/>
      <c r="O1434" s="59"/>
      <c r="P1434" s="59"/>
      <c r="Q1434" s="59"/>
      <c r="R1434" s="59"/>
      <c r="S1434" s="59"/>
      <c r="T1434" s="60"/>
      <c r="U1434" s="33"/>
      <c r="V1434" s="33"/>
      <c r="W1434" s="33"/>
      <c r="X1434" s="33"/>
      <c r="Y1434" s="33"/>
      <c r="Z1434" s="33"/>
      <c r="AA1434" s="33"/>
      <c r="AB1434" s="33"/>
      <c r="AC1434" s="33"/>
      <c r="AD1434" s="33"/>
      <c r="AE1434" s="33"/>
      <c r="AT1434" s="18" t="s">
        <v>207</v>
      </c>
      <c r="AU1434" s="18" t="s">
        <v>90</v>
      </c>
    </row>
    <row r="1435" spans="1:65" s="2" customFormat="1" ht="33" customHeight="1">
      <c r="A1435" s="33"/>
      <c r="B1435" s="149"/>
      <c r="C1435" s="150" t="s">
        <v>2689</v>
      </c>
      <c r="D1435" s="150" t="s">
        <v>202</v>
      </c>
      <c r="E1435" s="151" t="s">
        <v>2690</v>
      </c>
      <c r="F1435" s="152" t="s">
        <v>2691</v>
      </c>
      <c r="G1435" s="153" t="s">
        <v>332</v>
      </c>
      <c r="H1435" s="154">
        <v>502.72</v>
      </c>
      <c r="I1435" s="155"/>
      <c r="J1435" s="156">
        <f>ROUND(I1435*H1435,2)</f>
        <v>0</v>
      </c>
      <c r="K1435" s="152" t="s">
        <v>333</v>
      </c>
      <c r="L1435" s="34"/>
      <c r="M1435" s="157" t="s">
        <v>1</v>
      </c>
      <c r="N1435" s="158" t="s">
        <v>46</v>
      </c>
      <c r="O1435" s="59"/>
      <c r="P1435" s="159">
        <f>O1435*H1435</f>
        <v>0</v>
      </c>
      <c r="Q1435" s="159">
        <v>1.158E-2</v>
      </c>
      <c r="R1435" s="159">
        <f>Q1435*H1435</f>
        <v>5.8214976000000007</v>
      </c>
      <c r="S1435" s="159">
        <v>0</v>
      </c>
      <c r="T1435" s="160">
        <f>S1435*H1435</f>
        <v>0</v>
      </c>
      <c r="U1435" s="33"/>
      <c r="V1435" s="33"/>
      <c r="W1435" s="33"/>
      <c r="X1435" s="33"/>
      <c r="Y1435" s="33"/>
      <c r="Z1435" s="33"/>
      <c r="AA1435" s="33"/>
      <c r="AB1435" s="33"/>
      <c r="AC1435" s="33"/>
      <c r="AD1435" s="33"/>
      <c r="AE1435" s="33"/>
      <c r="AR1435" s="161" t="s">
        <v>276</v>
      </c>
      <c r="AT1435" s="161" t="s">
        <v>202</v>
      </c>
      <c r="AU1435" s="161" t="s">
        <v>90</v>
      </c>
      <c r="AY1435" s="18" t="s">
        <v>199</v>
      </c>
      <c r="BE1435" s="162">
        <f>IF(N1435="základní",J1435,0)</f>
        <v>0</v>
      </c>
      <c r="BF1435" s="162">
        <f>IF(N1435="snížená",J1435,0)</f>
        <v>0</v>
      </c>
      <c r="BG1435" s="162">
        <f>IF(N1435="zákl. přenesená",J1435,0)</f>
        <v>0</v>
      </c>
      <c r="BH1435" s="162">
        <f>IF(N1435="sníž. přenesená",J1435,0)</f>
        <v>0</v>
      </c>
      <c r="BI1435" s="162">
        <f>IF(N1435="nulová",J1435,0)</f>
        <v>0</v>
      </c>
      <c r="BJ1435" s="18" t="s">
        <v>88</v>
      </c>
      <c r="BK1435" s="162">
        <f>ROUND(I1435*H1435,2)</f>
        <v>0</v>
      </c>
      <c r="BL1435" s="18" t="s">
        <v>276</v>
      </c>
      <c r="BM1435" s="161" t="s">
        <v>2692</v>
      </c>
    </row>
    <row r="1436" spans="1:65" s="2" customFormat="1" ht="38.4">
      <c r="A1436" s="33"/>
      <c r="B1436" s="34"/>
      <c r="C1436" s="33"/>
      <c r="D1436" s="163" t="s">
        <v>207</v>
      </c>
      <c r="E1436" s="33"/>
      <c r="F1436" s="164" t="s">
        <v>2693</v>
      </c>
      <c r="G1436" s="33"/>
      <c r="H1436" s="33"/>
      <c r="I1436" s="165"/>
      <c r="J1436" s="33"/>
      <c r="K1436" s="33"/>
      <c r="L1436" s="34"/>
      <c r="M1436" s="166"/>
      <c r="N1436" s="167"/>
      <c r="O1436" s="59"/>
      <c r="P1436" s="59"/>
      <c r="Q1436" s="59"/>
      <c r="R1436" s="59"/>
      <c r="S1436" s="59"/>
      <c r="T1436" s="60"/>
      <c r="U1436" s="33"/>
      <c r="V1436" s="33"/>
      <c r="W1436" s="33"/>
      <c r="X1436" s="33"/>
      <c r="Y1436" s="33"/>
      <c r="Z1436" s="33"/>
      <c r="AA1436" s="33"/>
      <c r="AB1436" s="33"/>
      <c r="AC1436" s="33"/>
      <c r="AD1436" s="33"/>
      <c r="AE1436" s="33"/>
      <c r="AT1436" s="18" t="s">
        <v>207</v>
      </c>
      <c r="AU1436" s="18" t="s">
        <v>90</v>
      </c>
    </row>
    <row r="1437" spans="1:65" s="13" customFormat="1" ht="10.199999999999999">
      <c r="B1437" s="172"/>
      <c r="D1437" s="163" t="s">
        <v>336</v>
      </c>
      <c r="E1437" s="173" t="s">
        <v>1</v>
      </c>
      <c r="F1437" s="174" t="s">
        <v>2628</v>
      </c>
      <c r="H1437" s="173" t="s">
        <v>1</v>
      </c>
      <c r="I1437" s="175"/>
      <c r="L1437" s="172"/>
      <c r="M1437" s="176"/>
      <c r="N1437" s="177"/>
      <c r="O1437" s="177"/>
      <c r="P1437" s="177"/>
      <c r="Q1437" s="177"/>
      <c r="R1437" s="177"/>
      <c r="S1437" s="177"/>
      <c r="T1437" s="178"/>
      <c r="AT1437" s="173" t="s">
        <v>336</v>
      </c>
      <c r="AU1437" s="173" t="s">
        <v>90</v>
      </c>
      <c r="AV1437" s="13" t="s">
        <v>88</v>
      </c>
      <c r="AW1437" s="13" t="s">
        <v>36</v>
      </c>
      <c r="AX1437" s="13" t="s">
        <v>81</v>
      </c>
      <c r="AY1437" s="173" t="s">
        <v>199</v>
      </c>
    </row>
    <row r="1438" spans="1:65" s="13" customFormat="1" ht="10.199999999999999">
      <c r="B1438" s="172"/>
      <c r="D1438" s="163" t="s">
        <v>336</v>
      </c>
      <c r="E1438" s="173" t="s">
        <v>1</v>
      </c>
      <c r="F1438" s="174" t="s">
        <v>1271</v>
      </c>
      <c r="H1438" s="173" t="s">
        <v>1</v>
      </c>
      <c r="I1438" s="175"/>
      <c r="L1438" s="172"/>
      <c r="M1438" s="176"/>
      <c r="N1438" s="177"/>
      <c r="O1438" s="177"/>
      <c r="P1438" s="177"/>
      <c r="Q1438" s="177"/>
      <c r="R1438" s="177"/>
      <c r="S1438" s="177"/>
      <c r="T1438" s="178"/>
      <c r="AT1438" s="173" t="s">
        <v>336</v>
      </c>
      <c r="AU1438" s="173" t="s">
        <v>90</v>
      </c>
      <c r="AV1438" s="13" t="s">
        <v>88</v>
      </c>
      <c r="AW1438" s="13" t="s">
        <v>36</v>
      </c>
      <c r="AX1438" s="13" t="s">
        <v>81</v>
      </c>
      <c r="AY1438" s="173" t="s">
        <v>199</v>
      </c>
    </row>
    <row r="1439" spans="1:65" s="14" customFormat="1" ht="10.199999999999999">
      <c r="B1439" s="179"/>
      <c r="D1439" s="163" t="s">
        <v>336</v>
      </c>
      <c r="E1439" s="180" t="s">
        <v>1</v>
      </c>
      <c r="F1439" s="181" t="s">
        <v>2694</v>
      </c>
      <c r="H1439" s="182">
        <v>33.6</v>
      </c>
      <c r="I1439" s="183"/>
      <c r="L1439" s="179"/>
      <c r="M1439" s="184"/>
      <c r="N1439" s="185"/>
      <c r="O1439" s="185"/>
      <c r="P1439" s="185"/>
      <c r="Q1439" s="185"/>
      <c r="R1439" s="185"/>
      <c r="S1439" s="185"/>
      <c r="T1439" s="186"/>
      <c r="AT1439" s="180" t="s">
        <v>336</v>
      </c>
      <c r="AU1439" s="180" t="s">
        <v>90</v>
      </c>
      <c r="AV1439" s="14" t="s">
        <v>90</v>
      </c>
      <c r="AW1439" s="14" t="s">
        <v>36</v>
      </c>
      <c r="AX1439" s="14" t="s">
        <v>81</v>
      </c>
      <c r="AY1439" s="180" t="s">
        <v>199</v>
      </c>
    </row>
    <row r="1440" spans="1:65" s="13" customFormat="1" ht="10.199999999999999">
      <c r="B1440" s="172"/>
      <c r="D1440" s="163" t="s">
        <v>336</v>
      </c>
      <c r="E1440" s="173" t="s">
        <v>1</v>
      </c>
      <c r="F1440" s="174" t="s">
        <v>1343</v>
      </c>
      <c r="H1440" s="173" t="s">
        <v>1</v>
      </c>
      <c r="I1440" s="175"/>
      <c r="L1440" s="172"/>
      <c r="M1440" s="176"/>
      <c r="N1440" s="177"/>
      <c r="O1440" s="177"/>
      <c r="P1440" s="177"/>
      <c r="Q1440" s="177"/>
      <c r="R1440" s="177"/>
      <c r="S1440" s="177"/>
      <c r="T1440" s="178"/>
      <c r="AT1440" s="173" t="s">
        <v>336</v>
      </c>
      <c r="AU1440" s="173" t="s">
        <v>90</v>
      </c>
      <c r="AV1440" s="13" t="s">
        <v>88</v>
      </c>
      <c r="AW1440" s="13" t="s">
        <v>36</v>
      </c>
      <c r="AX1440" s="13" t="s">
        <v>81</v>
      </c>
      <c r="AY1440" s="173" t="s">
        <v>199</v>
      </c>
    </row>
    <row r="1441" spans="2:51" s="14" customFormat="1" ht="10.199999999999999">
      <c r="B1441" s="179"/>
      <c r="D1441" s="163" t="s">
        <v>336</v>
      </c>
      <c r="E1441" s="180" t="s">
        <v>1</v>
      </c>
      <c r="F1441" s="181" t="s">
        <v>2695</v>
      </c>
      <c r="H1441" s="182">
        <v>72</v>
      </c>
      <c r="I1441" s="183"/>
      <c r="L1441" s="179"/>
      <c r="M1441" s="184"/>
      <c r="N1441" s="185"/>
      <c r="O1441" s="185"/>
      <c r="P1441" s="185"/>
      <c r="Q1441" s="185"/>
      <c r="R1441" s="185"/>
      <c r="S1441" s="185"/>
      <c r="T1441" s="186"/>
      <c r="AT1441" s="180" t="s">
        <v>336</v>
      </c>
      <c r="AU1441" s="180" t="s">
        <v>90</v>
      </c>
      <c r="AV1441" s="14" t="s">
        <v>90</v>
      </c>
      <c r="AW1441" s="14" t="s">
        <v>36</v>
      </c>
      <c r="AX1441" s="14" t="s">
        <v>81</v>
      </c>
      <c r="AY1441" s="180" t="s">
        <v>199</v>
      </c>
    </row>
    <row r="1442" spans="2:51" s="13" customFormat="1" ht="10.199999999999999">
      <c r="B1442" s="172"/>
      <c r="D1442" s="163" t="s">
        <v>336</v>
      </c>
      <c r="E1442" s="173" t="s">
        <v>1</v>
      </c>
      <c r="F1442" s="174" t="s">
        <v>1280</v>
      </c>
      <c r="H1442" s="173" t="s">
        <v>1</v>
      </c>
      <c r="I1442" s="175"/>
      <c r="L1442" s="172"/>
      <c r="M1442" s="176"/>
      <c r="N1442" s="177"/>
      <c r="O1442" s="177"/>
      <c r="P1442" s="177"/>
      <c r="Q1442" s="177"/>
      <c r="R1442" s="177"/>
      <c r="S1442" s="177"/>
      <c r="T1442" s="178"/>
      <c r="AT1442" s="173" t="s">
        <v>336</v>
      </c>
      <c r="AU1442" s="173" t="s">
        <v>90</v>
      </c>
      <c r="AV1442" s="13" t="s">
        <v>88</v>
      </c>
      <c r="AW1442" s="13" t="s">
        <v>36</v>
      </c>
      <c r="AX1442" s="13" t="s">
        <v>81</v>
      </c>
      <c r="AY1442" s="173" t="s">
        <v>199</v>
      </c>
    </row>
    <row r="1443" spans="2:51" s="14" customFormat="1" ht="10.199999999999999">
      <c r="B1443" s="179"/>
      <c r="D1443" s="163" t="s">
        <v>336</v>
      </c>
      <c r="E1443" s="180" t="s">
        <v>1</v>
      </c>
      <c r="F1443" s="181" t="s">
        <v>2696</v>
      </c>
      <c r="H1443" s="182">
        <v>8.32</v>
      </c>
      <c r="I1443" s="183"/>
      <c r="L1443" s="179"/>
      <c r="M1443" s="184"/>
      <c r="N1443" s="185"/>
      <c r="O1443" s="185"/>
      <c r="P1443" s="185"/>
      <c r="Q1443" s="185"/>
      <c r="R1443" s="185"/>
      <c r="S1443" s="185"/>
      <c r="T1443" s="186"/>
      <c r="AT1443" s="180" t="s">
        <v>336</v>
      </c>
      <c r="AU1443" s="180" t="s">
        <v>90</v>
      </c>
      <c r="AV1443" s="14" t="s">
        <v>90</v>
      </c>
      <c r="AW1443" s="14" t="s">
        <v>36</v>
      </c>
      <c r="AX1443" s="14" t="s">
        <v>81</v>
      </c>
      <c r="AY1443" s="180" t="s">
        <v>199</v>
      </c>
    </row>
    <row r="1444" spans="2:51" s="13" customFormat="1" ht="10.199999999999999">
      <c r="B1444" s="172"/>
      <c r="D1444" s="163" t="s">
        <v>336</v>
      </c>
      <c r="E1444" s="173" t="s">
        <v>1</v>
      </c>
      <c r="F1444" s="174" t="s">
        <v>2004</v>
      </c>
      <c r="H1444" s="173" t="s">
        <v>1</v>
      </c>
      <c r="I1444" s="175"/>
      <c r="L1444" s="172"/>
      <c r="M1444" s="176"/>
      <c r="N1444" s="177"/>
      <c r="O1444" s="177"/>
      <c r="P1444" s="177"/>
      <c r="Q1444" s="177"/>
      <c r="R1444" s="177"/>
      <c r="S1444" s="177"/>
      <c r="T1444" s="178"/>
      <c r="AT1444" s="173" t="s">
        <v>336</v>
      </c>
      <c r="AU1444" s="173" t="s">
        <v>90</v>
      </c>
      <c r="AV1444" s="13" t="s">
        <v>88</v>
      </c>
      <c r="AW1444" s="13" t="s">
        <v>36</v>
      </c>
      <c r="AX1444" s="13" t="s">
        <v>81</v>
      </c>
      <c r="AY1444" s="173" t="s">
        <v>199</v>
      </c>
    </row>
    <row r="1445" spans="2:51" s="14" customFormat="1" ht="10.199999999999999">
      <c r="B1445" s="179"/>
      <c r="D1445" s="163" t="s">
        <v>336</v>
      </c>
      <c r="E1445" s="180" t="s">
        <v>1</v>
      </c>
      <c r="F1445" s="181" t="s">
        <v>2697</v>
      </c>
      <c r="H1445" s="182">
        <v>21.6</v>
      </c>
      <c r="I1445" s="183"/>
      <c r="L1445" s="179"/>
      <c r="M1445" s="184"/>
      <c r="N1445" s="185"/>
      <c r="O1445" s="185"/>
      <c r="P1445" s="185"/>
      <c r="Q1445" s="185"/>
      <c r="R1445" s="185"/>
      <c r="S1445" s="185"/>
      <c r="T1445" s="186"/>
      <c r="AT1445" s="180" t="s">
        <v>336</v>
      </c>
      <c r="AU1445" s="180" t="s">
        <v>90</v>
      </c>
      <c r="AV1445" s="14" t="s">
        <v>90</v>
      </c>
      <c r="AW1445" s="14" t="s">
        <v>36</v>
      </c>
      <c r="AX1445" s="14" t="s">
        <v>81</v>
      </c>
      <c r="AY1445" s="180" t="s">
        <v>199</v>
      </c>
    </row>
    <row r="1446" spans="2:51" s="16" customFormat="1" ht="10.199999999999999">
      <c r="B1446" s="205"/>
      <c r="D1446" s="163" t="s">
        <v>336</v>
      </c>
      <c r="E1446" s="206" t="s">
        <v>1</v>
      </c>
      <c r="F1446" s="207" t="s">
        <v>1127</v>
      </c>
      <c r="H1446" s="208">
        <v>135.52000000000001</v>
      </c>
      <c r="I1446" s="209"/>
      <c r="L1446" s="205"/>
      <c r="M1446" s="210"/>
      <c r="N1446" s="211"/>
      <c r="O1446" s="211"/>
      <c r="P1446" s="211"/>
      <c r="Q1446" s="211"/>
      <c r="R1446" s="211"/>
      <c r="S1446" s="211"/>
      <c r="T1446" s="212"/>
      <c r="AT1446" s="206" t="s">
        <v>336</v>
      </c>
      <c r="AU1446" s="206" t="s">
        <v>90</v>
      </c>
      <c r="AV1446" s="16" t="s">
        <v>213</v>
      </c>
      <c r="AW1446" s="16" t="s">
        <v>36</v>
      </c>
      <c r="AX1446" s="16" t="s">
        <v>81</v>
      </c>
      <c r="AY1446" s="206" t="s">
        <v>199</v>
      </c>
    </row>
    <row r="1447" spans="2:51" s="13" customFormat="1" ht="10.199999999999999">
      <c r="B1447" s="172"/>
      <c r="D1447" s="163" t="s">
        <v>336</v>
      </c>
      <c r="E1447" s="173" t="s">
        <v>1</v>
      </c>
      <c r="F1447" s="174" t="s">
        <v>2643</v>
      </c>
      <c r="H1447" s="173" t="s">
        <v>1</v>
      </c>
      <c r="I1447" s="175"/>
      <c r="L1447" s="172"/>
      <c r="M1447" s="176"/>
      <c r="N1447" s="177"/>
      <c r="O1447" s="177"/>
      <c r="P1447" s="177"/>
      <c r="Q1447" s="177"/>
      <c r="R1447" s="177"/>
      <c r="S1447" s="177"/>
      <c r="T1447" s="178"/>
      <c r="AT1447" s="173" t="s">
        <v>336</v>
      </c>
      <c r="AU1447" s="173" t="s">
        <v>90</v>
      </c>
      <c r="AV1447" s="13" t="s">
        <v>88</v>
      </c>
      <c r="AW1447" s="13" t="s">
        <v>36</v>
      </c>
      <c r="AX1447" s="13" t="s">
        <v>81</v>
      </c>
      <c r="AY1447" s="173" t="s">
        <v>199</v>
      </c>
    </row>
    <row r="1448" spans="2:51" s="13" customFormat="1" ht="10.199999999999999">
      <c r="B1448" s="172"/>
      <c r="D1448" s="163" t="s">
        <v>336</v>
      </c>
      <c r="E1448" s="173" t="s">
        <v>1</v>
      </c>
      <c r="F1448" s="174" t="s">
        <v>1271</v>
      </c>
      <c r="H1448" s="173" t="s">
        <v>1</v>
      </c>
      <c r="I1448" s="175"/>
      <c r="L1448" s="172"/>
      <c r="M1448" s="176"/>
      <c r="N1448" s="177"/>
      <c r="O1448" s="177"/>
      <c r="P1448" s="177"/>
      <c r="Q1448" s="177"/>
      <c r="R1448" s="177"/>
      <c r="S1448" s="177"/>
      <c r="T1448" s="178"/>
      <c r="AT1448" s="173" t="s">
        <v>336</v>
      </c>
      <c r="AU1448" s="173" t="s">
        <v>90</v>
      </c>
      <c r="AV1448" s="13" t="s">
        <v>88</v>
      </c>
      <c r="AW1448" s="13" t="s">
        <v>36</v>
      </c>
      <c r="AX1448" s="13" t="s">
        <v>81</v>
      </c>
      <c r="AY1448" s="173" t="s">
        <v>199</v>
      </c>
    </row>
    <row r="1449" spans="2:51" s="14" customFormat="1" ht="10.199999999999999">
      <c r="B1449" s="179"/>
      <c r="D1449" s="163" t="s">
        <v>336</v>
      </c>
      <c r="E1449" s="180" t="s">
        <v>1</v>
      </c>
      <c r="F1449" s="181" t="s">
        <v>2698</v>
      </c>
      <c r="H1449" s="182">
        <v>21</v>
      </c>
      <c r="I1449" s="183"/>
      <c r="L1449" s="179"/>
      <c r="M1449" s="184"/>
      <c r="N1449" s="185"/>
      <c r="O1449" s="185"/>
      <c r="P1449" s="185"/>
      <c r="Q1449" s="185"/>
      <c r="R1449" s="185"/>
      <c r="S1449" s="185"/>
      <c r="T1449" s="186"/>
      <c r="AT1449" s="180" t="s">
        <v>336</v>
      </c>
      <c r="AU1449" s="180" t="s">
        <v>90</v>
      </c>
      <c r="AV1449" s="14" t="s">
        <v>90</v>
      </c>
      <c r="AW1449" s="14" t="s">
        <v>36</v>
      </c>
      <c r="AX1449" s="14" t="s">
        <v>81</v>
      </c>
      <c r="AY1449" s="180" t="s">
        <v>199</v>
      </c>
    </row>
    <row r="1450" spans="2:51" s="13" customFormat="1" ht="10.199999999999999">
      <c r="B1450" s="172"/>
      <c r="D1450" s="163" t="s">
        <v>336</v>
      </c>
      <c r="E1450" s="173" t="s">
        <v>1</v>
      </c>
      <c r="F1450" s="174" t="s">
        <v>1343</v>
      </c>
      <c r="H1450" s="173" t="s">
        <v>1</v>
      </c>
      <c r="I1450" s="175"/>
      <c r="L1450" s="172"/>
      <c r="M1450" s="176"/>
      <c r="N1450" s="177"/>
      <c r="O1450" s="177"/>
      <c r="P1450" s="177"/>
      <c r="Q1450" s="177"/>
      <c r="R1450" s="177"/>
      <c r="S1450" s="177"/>
      <c r="T1450" s="178"/>
      <c r="AT1450" s="173" t="s">
        <v>336</v>
      </c>
      <c r="AU1450" s="173" t="s">
        <v>90</v>
      </c>
      <c r="AV1450" s="13" t="s">
        <v>88</v>
      </c>
      <c r="AW1450" s="13" t="s">
        <v>36</v>
      </c>
      <c r="AX1450" s="13" t="s">
        <v>81</v>
      </c>
      <c r="AY1450" s="173" t="s">
        <v>199</v>
      </c>
    </row>
    <row r="1451" spans="2:51" s="14" customFormat="1" ht="10.199999999999999">
      <c r="B1451" s="179"/>
      <c r="D1451" s="163" t="s">
        <v>336</v>
      </c>
      <c r="E1451" s="180" t="s">
        <v>1</v>
      </c>
      <c r="F1451" s="181" t="s">
        <v>2645</v>
      </c>
      <c r="H1451" s="182">
        <v>270</v>
      </c>
      <c r="I1451" s="183"/>
      <c r="L1451" s="179"/>
      <c r="M1451" s="184"/>
      <c r="N1451" s="185"/>
      <c r="O1451" s="185"/>
      <c r="P1451" s="185"/>
      <c r="Q1451" s="185"/>
      <c r="R1451" s="185"/>
      <c r="S1451" s="185"/>
      <c r="T1451" s="186"/>
      <c r="AT1451" s="180" t="s">
        <v>336</v>
      </c>
      <c r="AU1451" s="180" t="s">
        <v>90</v>
      </c>
      <c r="AV1451" s="14" t="s">
        <v>90</v>
      </c>
      <c r="AW1451" s="14" t="s">
        <v>36</v>
      </c>
      <c r="AX1451" s="14" t="s">
        <v>81</v>
      </c>
      <c r="AY1451" s="180" t="s">
        <v>199</v>
      </c>
    </row>
    <row r="1452" spans="2:51" s="14" customFormat="1" ht="10.199999999999999">
      <c r="B1452" s="179"/>
      <c r="D1452" s="163" t="s">
        <v>336</v>
      </c>
      <c r="E1452" s="180" t="s">
        <v>1</v>
      </c>
      <c r="F1452" s="181" t="s">
        <v>2646</v>
      </c>
      <c r="H1452" s="182">
        <v>45</v>
      </c>
      <c r="I1452" s="183"/>
      <c r="L1452" s="179"/>
      <c r="M1452" s="184"/>
      <c r="N1452" s="185"/>
      <c r="O1452" s="185"/>
      <c r="P1452" s="185"/>
      <c r="Q1452" s="185"/>
      <c r="R1452" s="185"/>
      <c r="S1452" s="185"/>
      <c r="T1452" s="186"/>
      <c r="AT1452" s="180" t="s">
        <v>336</v>
      </c>
      <c r="AU1452" s="180" t="s">
        <v>90</v>
      </c>
      <c r="AV1452" s="14" t="s">
        <v>90</v>
      </c>
      <c r="AW1452" s="14" t="s">
        <v>36</v>
      </c>
      <c r="AX1452" s="14" t="s">
        <v>81</v>
      </c>
      <c r="AY1452" s="180" t="s">
        <v>199</v>
      </c>
    </row>
    <row r="1453" spans="2:51" s="13" customFormat="1" ht="10.199999999999999">
      <c r="B1453" s="172"/>
      <c r="D1453" s="163" t="s">
        <v>336</v>
      </c>
      <c r="E1453" s="173" t="s">
        <v>1</v>
      </c>
      <c r="F1453" s="174" t="s">
        <v>2004</v>
      </c>
      <c r="H1453" s="173" t="s">
        <v>1</v>
      </c>
      <c r="I1453" s="175"/>
      <c r="L1453" s="172"/>
      <c r="M1453" s="176"/>
      <c r="N1453" s="177"/>
      <c r="O1453" s="177"/>
      <c r="P1453" s="177"/>
      <c r="Q1453" s="177"/>
      <c r="R1453" s="177"/>
      <c r="S1453" s="177"/>
      <c r="T1453" s="178"/>
      <c r="AT1453" s="173" t="s">
        <v>336</v>
      </c>
      <c r="AU1453" s="173" t="s">
        <v>90</v>
      </c>
      <c r="AV1453" s="13" t="s">
        <v>88</v>
      </c>
      <c r="AW1453" s="13" t="s">
        <v>36</v>
      </c>
      <c r="AX1453" s="13" t="s">
        <v>81</v>
      </c>
      <c r="AY1453" s="173" t="s">
        <v>199</v>
      </c>
    </row>
    <row r="1454" spans="2:51" s="14" customFormat="1" ht="10.199999999999999">
      <c r="B1454" s="179"/>
      <c r="D1454" s="163" t="s">
        <v>336</v>
      </c>
      <c r="E1454" s="180" t="s">
        <v>1</v>
      </c>
      <c r="F1454" s="181" t="s">
        <v>2697</v>
      </c>
      <c r="H1454" s="182">
        <v>21.6</v>
      </c>
      <c r="I1454" s="183"/>
      <c r="L1454" s="179"/>
      <c r="M1454" s="184"/>
      <c r="N1454" s="185"/>
      <c r="O1454" s="185"/>
      <c r="P1454" s="185"/>
      <c r="Q1454" s="185"/>
      <c r="R1454" s="185"/>
      <c r="S1454" s="185"/>
      <c r="T1454" s="186"/>
      <c r="AT1454" s="180" t="s">
        <v>336</v>
      </c>
      <c r="AU1454" s="180" t="s">
        <v>90</v>
      </c>
      <c r="AV1454" s="14" t="s">
        <v>90</v>
      </c>
      <c r="AW1454" s="14" t="s">
        <v>36</v>
      </c>
      <c r="AX1454" s="14" t="s">
        <v>81</v>
      </c>
      <c r="AY1454" s="180" t="s">
        <v>199</v>
      </c>
    </row>
    <row r="1455" spans="2:51" s="13" customFormat="1" ht="10.199999999999999">
      <c r="B1455" s="172"/>
      <c r="D1455" s="163" t="s">
        <v>336</v>
      </c>
      <c r="E1455" s="173" t="s">
        <v>1</v>
      </c>
      <c r="F1455" s="174" t="s">
        <v>1280</v>
      </c>
      <c r="H1455" s="173" t="s">
        <v>1</v>
      </c>
      <c r="I1455" s="175"/>
      <c r="L1455" s="172"/>
      <c r="M1455" s="176"/>
      <c r="N1455" s="177"/>
      <c r="O1455" s="177"/>
      <c r="P1455" s="177"/>
      <c r="Q1455" s="177"/>
      <c r="R1455" s="177"/>
      <c r="S1455" s="177"/>
      <c r="T1455" s="178"/>
      <c r="AT1455" s="173" t="s">
        <v>336</v>
      </c>
      <c r="AU1455" s="173" t="s">
        <v>90</v>
      </c>
      <c r="AV1455" s="13" t="s">
        <v>88</v>
      </c>
      <c r="AW1455" s="13" t="s">
        <v>36</v>
      </c>
      <c r="AX1455" s="13" t="s">
        <v>81</v>
      </c>
      <c r="AY1455" s="173" t="s">
        <v>199</v>
      </c>
    </row>
    <row r="1456" spans="2:51" s="14" customFormat="1" ht="10.199999999999999">
      <c r="B1456" s="179"/>
      <c r="D1456" s="163" t="s">
        <v>336</v>
      </c>
      <c r="E1456" s="180" t="s">
        <v>1</v>
      </c>
      <c r="F1456" s="181" t="s">
        <v>2699</v>
      </c>
      <c r="H1456" s="182">
        <v>9.6</v>
      </c>
      <c r="I1456" s="183"/>
      <c r="L1456" s="179"/>
      <c r="M1456" s="184"/>
      <c r="N1456" s="185"/>
      <c r="O1456" s="185"/>
      <c r="P1456" s="185"/>
      <c r="Q1456" s="185"/>
      <c r="R1456" s="185"/>
      <c r="S1456" s="185"/>
      <c r="T1456" s="186"/>
      <c r="AT1456" s="180" t="s">
        <v>336</v>
      </c>
      <c r="AU1456" s="180" t="s">
        <v>90</v>
      </c>
      <c r="AV1456" s="14" t="s">
        <v>90</v>
      </c>
      <c r="AW1456" s="14" t="s">
        <v>36</v>
      </c>
      <c r="AX1456" s="14" t="s">
        <v>81</v>
      </c>
      <c r="AY1456" s="180" t="s">
        <v>199</v>
      </c>
    </row>
    <row r="1457" spans="1:65" s="16" customFormat="1" ht="10.199999999999999">
      <c r="B1457" s="205"/>
      <c r="D1457" s="163" t="s">
        <v>336</v>
      </c>
      <c r="E1457" s="206" t="s">
        <v>1</v>
      </c>
      <c r="F1457" s="207" t="s">
        <v>1127</v>
      </c>
      <c r="H1457" s="208">
        <v>367.2</v>
      </c>
      <c r="I1457" s="209"/>
      <c r="L1457" s="205"/>
      <c r="M1457" s="210"/>
      <c r="N1457" s="211"/>
      <c r="O1457" s="211"/>
      <c r="P1457" s="211"/>
      <c r="Q1457" s="211"/>
      <c r="R1457" s="211"/>
      <c r="S1457" s="211"/>
      <c r="T1457" s="212"/>
      <c r="AT1457" s="206" t="s">
        <v>336</v>
      </c>
      <c r="AU1457" s="206" t="s">
        <v>90</v>
      </c>
      <c r="AV1457" s="16" t="s">
        <v>213</v>
      </c>
      <c r="AW1457" s="16" t="s">
        <v>36</v>
      </c>
      <c r="AX1457" s="16" t="s">
        <v>81</v>
      </c>
      <c r="AY1457" s="206" t="s">
        <v>199</v>
      </c>
    </row>
    <row r="1458" spans="1:65" s="15" customFormat="1" ht="10.199999999999999">
      <c r="B1458" s="187"/>
      <c r="D1458" s="163" t="s">
        <v>336</v>
      </c>
      <c r="E1458" s="188" t="s">
        <v>1</v>
      </c>
      <c r="F1458" s="189" t="s">
        <v>339</v>
      </c>
      <c r="H1458" s="190">
        <v>502.72</v>
      </c>
      <c r="I1458" s="191"/>
      <c r="L1458" s="187"/>
      <c r="M1458" s="192"/>
      <c r="N1458" s="193"/>
      <c r="O1458" s="193"/>
      <c r="P1458" s="193"/>
      <c r="Q1458" s="193"/>
      <c r="R1458" s="193"/>
      <c r="S1458" s="193"/>
      <c r="T1458" s="194"/>
      <c r="AT1458" s="188" t="s">
        <v>336</v>
      </c>
      <c r="AU1458" s="188" t="s">
        <v>90</v>
      </c>
      <c r="AV1458" s="15" t="s">
        <v>198</v>
      </c>
      <c r="AW1458" s="15" t="s">
        <v>36</v>
      </c>
      <c r="AX1458" s="15" t="s">
        <v>88</v>
      </c>
      <c r="AY1458" s="188" t="s">
        <v>199</v>
      </c>
    </row>
    <row r="1459" spans="1:65" s="2" customFormat="1" ht="21.75" customHeight="1">
      <c r="A1459" s="33"/>
      <c r="B1459" s="149"/>
      <c r="C1459" s="150" t="s">
        <v>2700</v>
      </c>
      <c r="D1459" s="150" t="s">
        <v>202</v>
      </c>
      <c r="E1459" s="151" t="s">
        <v>2701</v>
      </c>
      <c r="F1459" s="152" t="s">
        <v>2702</v>
      </c>
      <c r="G1459" s="153" t="s">
        <v>376</v>
      </c>
      <c r="H1459" s="154">
        <v>16.8</v>
      </c>
      <c r="I1459" s="155"/>
      <c r="J1459" s="156">
        <f>ROUND(I1459*H1459,2)</f>
        <v>0</v>
      </c>
      <c r="K1459" s="152" t="s">
        <v>333</v>
      </c>
      <c r="L1459" s="34"/>
      <c r="M1459" s="157" t="s">
        <v>1</v>
      </c>
      <c r="N1459" s="158" t="s">
        <v>46</v>
      </c>
      <c r="O1459" s="59"/>
      <c r="P1459" s="159">
        <f>O1459*H1459</f>
        <v>0</v>
      </c>
      <c r="Q1459" s="159">
        <v>7.5700000000000003E-3</v>
      </c>
      <c r="R1459" s="159">
        <f>Q1459*H1459</f>
        <v>0.12717600000000001</v>
      </c>
      <c r="S1459" s="159">
        <v>0</v>
      </c>
      <c r="T1459" s="160">
        <f>S1459*H1459</f>
        <v>0</v>
      </c>
      <c r="U1459" s="33"/>
      <c r="V1459" s="33"/>
      <c r="W1459" s="33"/>
      <c r="X1459" s="33"/>
      <c r="Y1459" s="33"/>
      <c r="Z1459" s="33"/>
      <c r="AA1459" s="33"/>
      <c r="AB1459" s="33"/>
      <c r="AC1459" s="33"/>
      <c r="AD1459" s="33"/>
      <c r="AE1459" s="33"/>
      <c r="AR1459" s="161" t="s">
        <v>276</v>
      </c>
      <c r="AT1459" s="161" t="s">
        <v>202</v>
      </c>
      <c r="AU1459" s="161" t="s">
        <v>90</v>
      </c>
      <c r="AY1459" s="18" t="s">
        <v>199</v>
      </c>
      <c r="BE1459" s="162">
        <f>IF(N1459="základní",J1459,0)</f>
        <v>0</v>
      </c>
      <c r="BF1459" s="162">
        <f>IF(N1459="snížená",J1459,0)</f>
        <v>0</v>
      </c>
      <c r="BG1459" s="162">
        <f>IF(N1459="zákl. přenesená",J1459,0)</f>
        <v>0</v>
      </c>
      <c r="BH1459" s="162">
        <f>IF(N1459="sníž. přenesená",J1459,0)</f>
        <v>0</v>
      </c>
      <c r="BI1459" s="162">
        <f>IF(N1459="nulová",J1459,0)</f>
        <v>0</v>
      </c>
      <c r="BJ1459" s="18" t="s">
        <v>88</v>
      </c>
      <c r="BK1459" s="162">
        <f>ROUND(I1459*H1459,2)</f>
        <v>0</v>
      </c>
      <c r="BL1459" s="18" t="s">
        <v>276</v>
      </c>
      <c r="BM1459" s="161" t="s">
        <v>2703</v>
      </c>
    </row>
    <row r="1460" spans="1:65" s="2" customFormat="1" ht="28.8">
      <c r="A1460" s="33"/>
      <c r="B1460" s="34"/>
      <c r="C1460" s="33"/>
      <c r="D1460" s="163" t="s">
        <v>207</v>
      </c>
      <c r="E1460" s="33"/>
      <c r="F1460" s="164" t="s">
        <v>2704</v>
      </c>
      <c r="G1460" s="33"/>
      <c r="H1460" s="33"/>
      <c r="I1460" s="165"/>
      <c r="J1460" s="33"/>
      <c r="K1460" s="33"/>
      <c r="L1460" s="34"/>
      <c r="M1460" s="166"/>
      <c r="N1460" s="167"/>
      <c r="O1460" s="59"/>
      <c r="P1460" s="59"/>
      <c r="Q1460" s="59"/>
      <c r="R1460" s="59"/>
      <c r="S1460" s="59"/>
      <c r="T1460" s="60"/>
      <c r="U1460" s="33"/>
      <c r="V1460" s="33"/>
      <c r="W1460" s="33"/>
      <c r="X1460" s="33"/>
      <c r="Y1460" s="33"/>
      <c r="Z1460" s="33"/>
      <c r="AA1460" s="33"/>
      <c r="AB1460" s="33"/>
      <c r="AC1460" s="33"/>
      <c r="AD1460" s="33"/>
      <c r="AE1460" s="33"/>
      <c r="AT1460" s="18" t="s">
        <v>207</v>
      </c>
      <c r="AU1460" s="18" t="s">
        <v>90</v>
      </c>
    </row>
    <row r="1461" spans="1:65" s="13" customFormat="1" ht="10.199999999999999">
      <c r="B1461" s="172"/>
      <c r="D1461" s="163" t="s">
        <v>336</v>
      </c>
      <c r="E1461" s="173" t="s">
        <v>1</v>
      </c>
      <c r="F1461" s="174" t="s">
        <v>896</v>
      </c>
      <c r="H1461" s="173" t="s">
        <v>1</v>
      </c>
      <c r="I1461" s="175"/>
      <c r="L1461" s="172"/>
      <c r="M1461" s="176"/>
      <c r="N1461" s="177"/>
      <c r="O1461" s="177"/>
      <c r="P1461" s="177"/>
      <c r="Q1461" s="177"/>
      <c r="R1461" s="177"/>
      <c r="S1461" s="177"/>
      <c r="T1461" s="178"/>
      <c r="AT1461" s="173" t="s">
        <v>336</v>
      </c>
      <c r="AU1461" s="173" t="s">
        <v>90</v>
      </c>
      <c r="AV1461" s="13" t="s">
        <v>88</v>
      </c>
      <c r="AW1461" s="13" t="s">
        <v>36</v>
      </c>
      <c r="AX1461" s="13" t="s">
        <v>81</v>
      </c>
      <c r="AY1461" s="173" t="s">
        <v>199</v>
      </c>
    </row>
    <row r="1462" spans="1:65" s="14" customFormat="1" ht="10.199999999999999">
      <c r="B1462" s="179"/>
      <c r="D1462" s="163" t="s">
        <v>336</v>
      </c>
      <c r="E1462" s="180" t="s">
        <v>1</v>
      </c>
      <c r="F1462" s="181" t="s">
        <v>2705</v>
      </c>
      <c r="H1462" s="182">
        <v>3.6</v>
      </c>
      <c r="I1462" s="183"/>
      <c r="L1462" s="179"/>
      <c r="M1462" s="184"/>
      <c r="N1462" s="185"/>
      <c r="O1462" s="185"/>
      <c r="P1462" s="185"/>
      <c r="Q1462" s="185"/>
      <c r="R1462" s="185"/>
      <c r="S1462" s="185"/>
      <c r="T1462" s="186"/>
      <c r="AT1462" s="180" t="s">
        <v>336</v>
      </c>
      <c r="AU1462" s="180" t="s">
        <v>90</v>
      </c>
      <c r="AV1462" s="14" t="s">
        <v>90</v>
      </c>
      <c r="AW1462" s="14" t="s">
        <v>36</v>
      </c>
      <c r="AX1462" s="14" t="s">
        <v>81</v>
      </c>
      <c r="AY1462" s="180" t="s">
        <v>199</v>
      </c>
    </row>
    <row r="1463" spans="1:65" s="13" customFormat="1" ht="10.199999999999999">
      <c r="B1463" s="172"/>
      <c r="D1463" s="163" t="s">
        <v>336</v>
      </c>
      <c r="E1463" s="173" t="s">
        <v>1</v>
      </c>
      <c r="F1463" s="174" t="s">
        <v>902</v>
      </c>
      <c r="H1463" s="173" t="s">
        <v>1</v>
      </c>
      <c r="I1463" s="175"/>
      <c r="L1463" s="172"/>
      <c r="M1463" s="176"/>
      <c r="N1463" s="177"/>
      <c r="O1463" s="177"/>
      <c r="P1463" s="177"/>
      <c r="Q1463" s="177"/>
      <c r="R1463" s="177"/>
      <c r="S1463" s="177"/>
      <c r="T1463" s="178"/>
      <c r="AT1463" s="173" t="s">
        <v>336</v>
      </c>
      <c r="AU1463" s="173" t="s">
        <v>90</v>
      </c>
      <c r="AV1463" s="13" t="s">
        <v>88</v>
      </c>
      <c r="AW1463" s="13" t="s">
        <v>36</v>
      </c>
      <c r="AX1463" s="13" t="s">
        <v>81</v>
      </c>
      <c r="AY1463" s="173" t="s">
        <v>199</v>
      </c>
    </row>
    <row r="1464" spans="1:65" s="14" customFormat="1" ht="10.199999999999999">
      <c r="B1464" s="179"/>
      <c r="D1464" s="163" t="s">
        <v>336</v>
      </c>
      <c r="E1464" s="180" t="s">
        <v>1</v>
      </c>
      <c r="F1464" s="181" t="s">
        <v>1302</v>
      </c>
      <c r="H1464" s="182">
        <v>7.2</v>
      </c>
      <c r="I1464" s="183"/>
      <c r="L1464" s="179"/>
      <c r="M1464" s="184"/>
      <c r="N1464" s="185"/>
      <c r="O1464" s="185"/>
      <c r="P1464" s="185"/>
      <c r="Q1464" s="185"/>
      <c r="R1464" s="185"/>
      <c r="S1464" s="185"/>
      <c r="T1464" s="186"/>
      <c r="AT1464" s="180" t="s">
        <v>336</v>
      </c>
      <c r="AU1464" s="180" t="s">
        <v>90</v>
      </c>
      <c r="AV1464" s="14" t="s">
        <v>90</v>
      </c>
      <c r="AW1464" s="14" t="s">
        <v>36</v>
      </c>
      <c r="AX1464" s="14" t="s">
        <v>81</v>
      </c>
      <c r="AY1464" s="180" t="s">
        <v>199</v>
      </c>
    </row>
    <row r="1465" spans="1:65" s="13" customFormat="1" ht="10.199999999999999">
      <c r="B1465" s="172"/>
      <c r="D1465" s="163" t="s">
        <v>336</v>
      </c>
      <c r="E1465" s="173" t="s">
        <v>1</v>
      </c>
      <c r="F1465" s="174" t="s">
        <v>1617</v>
      </c>
      <c r="H1465" s="173" t="s">
        <v>1</v>
      </c>
      <c r="I1465" s="175"/>
      <c r="L1465" s="172"/>
      <c r="M1465" s="176"/>
      <c r="N1465" s="177"/>
      <c r="O1465" s="177"/>
      <c r="P1465" s="177"/>
      <c r="Q1465" s="177"/>
      <c r="R1465" s="177"/>
      <c r="S1465" s="177"/>
      <c r="T1465" s="178"/>
      <c r="AT1465" s="173" t="s">
        <v>336</v>
      </c>
      <c r="AU1465" s="173" t="s">
        <v>90</v>
      </c>
      <c r="AV1465" s="13" t="s">
        <v>88</v>
      </c>
      <c r="AW1465" s="13" t="s">
        <v>36</v>
      </c>
      <c r="AX1465" s="13" t="s">
        <v>81</v>
      </c>
      <c r="AY1465" s="173" t="s">
        <v>199</v>
      </c>
    </row>
    <row r="1466" spans="1:65" s="14" customFormat="1" ht="10.199999999999999">
      <c r="B1466" s="179"/>
      <c r="D1466" s="163" t="s">
        <v>336</v>
      </c>
      <c r="E1466" s="180" t="s">
        <v>1</v>
      </c>
      <c r="F1466" s="181" t="s">
        <v>823</v>
      </c>
      <c r="H1466" s="182">
        <v>6</v>
      </c>
      <c r="I1466" s="183"/>
      <c r="L1466" s="179"/>
      <c r="M1466" s="184"/>
      <c r="N1466" s="185"/>
      <c r="O1466" s="185"/>
      <c r="P1466" s="185"/>
      <c r="Q1466" s="185"/>
      <c r="R1466" s="185"/>
      <c r="S1466" s="185"/>
      <c r="T1466" s="186"/>
      <c r="AT1466" s="180" t="s">
        <v>336</v>
      </c>
      <c r="AU1466" s="180" t="s">
        <v>90</v>
      </c>
      <c r="AV1466" s="14" t="s">
        <v>90</v>
      </c>
      <c r="AW1466" s="14" t="s">
        <v>36</v>
      </c>
      <c r="AX1466" s="14" t="s">
        <v>81</v>
      </c>
      <c r="AY1466" s="180" t="s">
        <v>199</v>
      </c>
    </row>
    <row r="1467" spans="1:65" s="15" customFormat="1" ht="10.199999999999999">
      <c r="B1467" s="187"/>
      <c r="D1467" s="163" t="s">
        <v>336</v>
      </c>
      <c r="E1467" s="188" t="s">
        <v>1</v>
      </c>
      <c r="F1467" s="189" t="s">
        <v>339</v>
      </c>
      <c r="H1467" s="190">
        <v>16.8</v>
      </c>
      <c r="I1467" s="191"/>
      <c r="L1467" s="187"/>
      <c r="M1467" s="192"/>
      <c r="N1467" s="193"/>
      <c r="O1467" s="193"/>
      <c r="P1467" s="193"/>
      <c r="Q1467" s="193"/>
      <c r="R1467" s="193"/>
      <c r="S1467" s="193"/>
      <c r="T1467" s="194"/>
      <c r="AT1467" s="188" t="s">
        <v>336</v>
      </c>
      <c r="AU1467" s="188" t="s">
        <v>90</v>
      </c>
      <c r="AV1467" s="15" t="s">
        <v>198</v>
      </c>
      <c r="AW1467" s="15" t="s">
        <v>36</v>
      </c>
      <c r="AX1467" s="15" t="s">
        <v>88</v>
      </c>
      <c r="AY1467" s="188" t="s">
        <v>199</v>
      </c>
    </row>
    <row r="1468" spans="1:65" s="2" customFormat="1" ht="21.75" customHeight="1">
      <c r="A1468" s="33"/>
      <c r="B1468" s="149"/>
      <c r="C1468" s="150" t="s">
        <v>2706</v>
      </c>
      <c r="D1468" s="150" t="s">
        <v>202</v>
      </c>
      <c r="E1468" s="151" t="s">
        <v>2707</v>
      </c>
      <c r="F1468" s="152" t="s">
        <v>2708</v>
      </c>
      <c r="G1468" s="153" t="s">
        <v>376</v>
      </c>
      <c r="H1468" s="154">
        <v>26.4</v>
      </c>
      <c r="I1468" s="155"/>
      <c r="J1468" s="156">
        <f>ROUND(I1468*H1468,2)</f>
        <v>0</v>
      </c>
      <c r="K1468" s="152" t="s">
        <v>333</v>
      </c>
      <c r="L1468" s="34"/>
      <c r="M1468" s="157" t="s">
        <v>1</v>
      </c>
      <c r="N1468" s="158" t="s">
        <v>46</v>
      </c>
      <c r="O1468" s="59"/>
      <c r="P1468" s="159">
        <f>O1468*H1468</f>
        <v>0</v>
      </c>
      <c r="Q1468" s="159">
        <v>4.6100000000000004E-3</v>
      </c>
      <c r="R1468" s="159">
        <f>Q1468*H1468</f>
        <v>0.12170400000000001</v>
      </c>
      <c r="S1468" s="159">
        <v>0</v>
      </c>
      <c r="T1468" s="160">
        <f>S1468*H1468</f>
        <v>0</v>
      </c>
      <c r="U1468" s="33"/>
      <c r="V1468" s="33"/>
      <c r="W1468" s="33"/>
      <c r="X1468" s="33"/>
      <c r="Y1468" s="33"/>
      <c r="Z1468" s="33"/>
      <c r="AA1468" s="33"/>
      <c r="AB1468" s="33"/>
      <c r="AC1468" s="33"/>
      <c r="AD1468" s="33"/>
      <c r="AE1468" s="33"/>
      <c r="AR1468" s="161" t="s">
        <v>276</v>
      </c>
      <c r="AT1468" s="161" t="s">
        <v>202</v>
      </c>
      <c r="AU1468" s="161" t="s">
        <v>90</v>
      </c>
      <c r="AY1468" s="18" t="s">
        <v>199</v>
      </c>
      <c r="BE1468" s="162">
        <f>IF(N1468="základní",J1468,0)</f>
        <v>0</v>
      </c>
      <c r="BF1468" s="162">
        <f>IF(N1468="snížená",J1468,0)</f>
        <v>0</v>
      </c>
      <c r="BG1468" s="162">
        <f>IF(N1468="zákl. přenesená",J1468,0)</f>
        <v>0</v>
      </c>
      <c r="BH1468" s="162">
        <f>IF(N1468="sníž. přenesená",J1468,0)</f>
        <v>0</v>
      </c>
      <c r="BI1468" s="162">
        <f>IF(N1468="nulová",J1468,0)</f>
        <v>0</v>
      </c>
      <c r="BJ1468" s="18" t="s">
        <v>88</v>
      </c>
      <c r="BK1468" s="162">
        <f>ROUND(I1468*H1468,2)</f>
        <v>0</v>
      </c>
      <c r="BL1468" s="18" t="s">
        <v>276</v>
      </c>
      <c r="BM1468" s="161" t="s">
        <v>2709</v>
      </c>
    </row>
    <row r="1469" spans="1:65" s="2" customFormat="1" ht="19.2">
      <c r="A1469" s="33"/>
      <c r="B1469" s="34"/>
      <c r="C1469" s="33"/>
      <c r="D1469" s="163" t="s">
        <v>207</v>
      </c>
      <c r="E1469" s="33"/>
      <c r="F1469" s="164" t="s">
        <v>2710</v>
      </c>
      <c r="G1469" s="33"/>
      <c r="H1469" s="33"/>
      <c r="I1469" s="165"/>
      <c r="J1469" s="33"/>
      <c r="K1469" s="33"/>
      <c r="L1469" s="34"/>
      <c r="M1469" s="166"/>
      <c r="N1469" s="167"/>
      <c r="O1469" s="59"/>
      <c r="P1469" s="59"/>
      <c r="Q1469" s="59"/>
      <c r="R1469" s="59"/>
      <c r="S1469" s="59"/>
      <c r="T1469" s="60"/>
      <c r="U1469" s="33"/>
      <c r="V1469" s="33"/>
      <c r="W1469" s="33"/>
      <c r="X1469" s="33"/>
      <c r="Y1469" s="33"/>
      <c r="Z1469" s="33"/>
      <c r="AA1469" s="33"/>
      <c r="AB1469" s="33"/>
      <c r="AC1469" s="33"/>
      <c r="AD1469" s="33"/>
      <c r="AE1469" s="33"/>
      <c r="AT1469" s="18" t="s">
        <v>207</v>
      </c>
      <c r="AU1469" s="18" t="s">
        <v>90</v>
      </c>
    </row>
    <row r="1470" spans="1:65" s="14" customFormat="1" ht="10.199999999999999">
      <c r="B1470" s="179"/>
      <c r="D1470" s="163" t="s">
        <v>336</v>
      </c>
      <c r="E1470" s="180" t="s">
        <v>1</v>
      </c>
      <c r="F1470" s="181" t="s">
        <v>2711</v>
      </c>
      <c r="H1470" s="182">
        <v>26.4</v>
      </c>
      <c r="I1470" s="183"/>
      <c r="L1470" s="179"/>
      <c r="M1470" s="184"/>
      <c r="N1470" s="185"/>
      <c r="O1470" s="185"/>
      <c r="P1470" s="185"/>
      <c r="Q1470" s="185"/>
      <c r="R1470" s="185"/>
      <c r="S1470" s="185"/>
      <c r="T1470" s="186"/>
      <c r="AT1470" s="180" t="s">
        <v>336</v>
      </c>
      <c r="AU1470" s="180" t="s">
        <v>90</v>
      </c>
      <c r="AV1470" s="14" t="s">
        <v>90</v>
      </c>
      <c r="AW1470" s="14" t="s">
        <v>36</v>
      </c>
      <c r="AX1470" s="14" t="s">
        <v>81</v>
      </c>
      <c r="AY1470" s="180" t="s">
        <v>199</v>
      </c>
    </row>
    <row r="1471" spans="1:65" s="15" customFormat="1" ht="10.199999999999999">
      <c r="B1471" s="187"/>
      <c r="D1471" s="163" t="s">
        <v>336</v>
      </c>
      <c r="E1471" s="188" t="s">
        <v>1</v>
      </c>
      <c r="F1471" s="189" t="s">
        <v>339</v>
      </c>
      <c r="H1471" s="190">
        <v>26.4</v>
      </c>
      <c r="I1471" s="191"/>
      <c r="L1471" s="187"/>
      <c r="M1471" s="192"/>
      <c r="N1471" s="193"/>
      <c r="O1471" s="193"/>
      <c r="P1471" s="193"/>
      <c r="Q1471" s="193"/>
      <c r="R1471" s="193"/>
      <c r="S1471" s="193"/>
      <c r="T1471" s="194"/>
      <c r="AT1471" s="188" t="s">
        <v>336</v>
      </c>
      <c r="AU1471" s="188" t="s">
        <v>90</v>
      </c>
      <c r="AV1471" s="15" t="s">
        <v>198</v>
      </c>
      <c r="AW1471" s="15" t="s">
        <v>36</v>
      </c>
      <c r="AX1471" s="15" t="s">
        <v>88</v>
      </c>
      <c r="AY1471" s="188" t="s">
        <v>199</v>
      </c>
    </row>
    <row r="1472" spans="1:65" s="2" customFormat="1" ht="37.799999999999997" customHeight="1">
      <c r="A1472" s="33"/>
      <c r="B1472" s="149"/>
      <c r="C1472" s="150" t="s">
        <v>2712</v>
      </c>
      <c r="D1472" s="150" t="s">
        <v>202</v>
      </c>
      <c r="E1472" s="151" t="s">
        <v>2713</v>
      </c>
      <c r="F1472" s="152" t="s">
        <v>2714</v>
      </c>
      <c r="G1472" s="153" t="s">
        <v>332</v>
      </c>
      <c r="H1472" s="154">
        <v>256.92</v>
      </c>
      <c r="I1472" s="155"/>
      <c r="J1472" s="156">
        <f>ROUND(I1472*H1472,2)</f>
        <v>0</v>
      </c>
      <c r="K1472" s="152" t="s">
        <v>333</v>
      </c>
      <c r="L1472" s="34"/>
      <c r="M1472" s="157" t="s">
        <v>1</v>
      </c>
      <c r="N1472" s="158" t="s">
        <v>46</v>
      </c>
      <c r="O1472" s="59"/>
      <c r="P1472" s="159">
        <f>O1472*H1472</f>
        <v>0</v>
      </c>
      <c r="Q1472" s="159">
        <v>1.17E-3</v>
      </c>
      <c r="R1472" s="159">
        <f>Q1472*H1472</f>
        <v>0.30059640000000004</v>
      </c>
      <c r="S1472" s="159">
        <v>0</v>
      </c>
      <c r="T1472" s="160">
        <f>S1472*H1472</f>
        <v>0</v>
      </c>
      <c r="U1472" s="33"/>
      <c r="V1472" s="33"/>
      <c r="W1472" s="33"/>
      <c r="X1472" s="33"/>
      <c r="Y1472" s="33"/>
      <c r="Z1472" s="33"/>
      <c r="AA1472" s="33"/>
      <c r="AB1472" s="33"/>
      <c r="AC1472" s="33"/>
      <c r="AD1472" s="33"/>
      <c r="AE1472" s="33"/>
      <c r="AR1472" s="161" t="s">
        <v>276</v>
      </c>
      <c r="AT1472" s="161" t="s">
        <v>202</v>
      </c>
      <c r="AU1472" s="161" t="s">
        <v>90</v>
      </c>
      <c r="AY1472" s="18" t="s">
        <v>199</v>
      </c>
      <c r="BE1472" s="162">
        <f>IF(N1472="základní",J1472,0)</f>
        <v>0</v>
      </c>
      <c r="BF1472" s="162">
        <f>IF(N1472="snížená",J1472,0)</f>
        <v>0</v>
      </c>
      <c r="BG1472" s="162">
        <f>IF(N1472="zákl. přenesená",J1472,0)</f>
        <v>0</v>
      </c>
      <c r="BH1472" s="162">
        <f>IF(N1472="sníž. přenesená",J1472,0)</f>
        <v>0</v>
      </c>
      <c r="BI1472" s="162">
        <f>IF(N1472="nulová",J1472,0)</f>
        <v>0</v>
      </c>
      <c r="BJ1472" s="18" t="s">
        <v>88</v>
      </c>
      <c r="BK1472" s="162">
        <f>ROUND(I1472*H1472,2)</f>
        <v>0</v>
      </c>
      <c r="BL1472" s="18" t="s">
        <v>276</v>
      </c>
      <c r="BM1472" s="161" t="s">
        <v>2715</v>
      </c>
    </row>
    <row r="1473" spans="1:65" s="2" customFormat="1" ht="28.8">
      <c r="A1473" s="33"/>
      <c r="B1473" s="34"/>
      <c r="C1473" s="33"/>
      <c r="D1473" s="163" t="s">
        <v>207</v>
      </c>
      <c r="E1473" s="33"/>
      <c r="F1473" s="164" t="s">
        <v>2716</v>
      </c>
      <c r="G1473" s="33"/>
      <c r="H1473" s="33"/>
      <c r="I1473" s="165"/>
      <c r="J1473" s="33"/>
      <c r="K1473" s="33"/>
      <c r="L1473" s="34"/>
      <c r="M1473" s="166"/>
      <c r="N1473" s="167"/>
      <c r="O1473" s="59"/>
      <c r="P1473" s="59"/>
      <c r="Q1473" s="59"/>
      <c r="R1473" s="59"/>
      <c r="S1473" s="59"/>
      <c r="T1473" s="60"/>
      <c r="U1473" s="33"/>
      <c r="V1473" s="33"/>
      <c r="W1473" s="33"/>
      <c r="X1473" s="33"/>
      <c r="Y1473" s="33"/>
      <c r="Z1473" s="33"/>
      <c r="AA1473" s="33"/>
      <c r="AB1473" s="33"/>
      <c r="AC1473" s="33"/>
      <c r="AD1473" s="33"/>
      <c r="AE1473" s="33"/>
      <c r="AT1473" s="18" t="s">
        <v>207</v>
      </c>
      <c r="AU1473" s="18" t="s">
        <v>90</v>
      </c>
    </row>
    <row r="1474" spans="1:65" s="13" customFormat="1" ht="10.199999999999999">
      <c r="B1474" s="172"/>
      <c r="D1474" s="163" t="s">
        <v>336</v>
      </c>
      <c r="E1474" s="173" t="s">
        <v>1</v>
      </c>
      <c r="F1474" s="174" t="s">
        <v>892</v>
      </c>
      <c r="H1474" s="173" t="s">
        <v>1</v>
      </c>
      <c r="I1474" s="175"/>
      <c r="L1474" s="172"/>
      <c r="M1474" s="176"/>
      <c r="N1474" s="177"/>
      <c r="O1474" s="177"/>
      <c r="P1474" s="177"/>
      <c r="Q1474" s="177"/>
      <c r="R1474" s="177"/>
      <c r="S1474" s="177"/>
      <c r="T1474" s="178"/>
      <c r="AT1474" s="173" t="s">
        <v>336</v>
      </c>
      <c r="AU1474" s="173" t="s">
        <v>90</v>
      </c>
      <c r="AV1474" s="13" t="s">
        <v>88</v>
      </c>
      <c r="AW1474" s="13" t="s">
        <v>36</v>
      </c>
      <c r="AX1474" s="13" t="s">
        <v>81</v>
      </c>
      <c r="AY1474" s="173" t="s">
        <v>199</v>
      </c>
    </row>
    <row r="1475" spans="1:65" s="14" customFormat="1" ht="10.199999999999999">
      <c r="B1475" s="179"/>
      <c r="D1475" s="163" t="s">
        <v>336</v>
      </c>
      <c r="E1475" s="180" t="s">
        <v>1</v>
      </c>
      <c r="F1475" s="181" t="s">
        <v>2717</v>
      </c>
      <c r="H1475" s="182">
        <v>7.67</v>
      </c>
      <c r="I1475" s="183"/>
      <c r="L1475" s="179"/>
      <c r="M1475" s="184"/>
      <c r="N1475" s="185"/>
      <c r="O1475" s="185"/>
      <c r="P1475" s="185"/>
      <c r="Q1475" s="185"/>
      <c r="R1475" s="185"/>
      <c r="S1475" s="185"/>
      <c r="T1475" s="186"/>
      <c r="AT1475" s="180" t="s">
        <v>336</v>
      </c>
      <c r="AU1475" s="180" t="s">
        <v>90</v>
      </c>
      <c r="AV1475" s="14" t="s">
        <v>90</v>
      </c>
      <c r="AW1475" s="14" t="s">
        <v>36</v>
      </c>
      <c r="AX1475" s="14" t="s">
        <v>81</v>
      </c>
      <c r="AY1475" s="180" t="s">
        <v>199</v>
      </c>
    </row>
    <row r="1476" spans="1:65" s="13" customFormat="1" ht="10.199999999999999">
      <c r="B1476" s="172"/>
      <c r="D1476" s="163" t="s">
        <v>336</v>
      </c>
      <c r="E1476" s="173" t="s">
        <v>1</v>
      </c>
      <c r="F1476" s="174" t="s">
        <v>559</v>
      </c>
      <c r="H1476" s="173" t="s">
        <v>1</v>
      </c>
      <c r="I1476" s="175"/>
      <c r="L1476" s="172"/>
      <c r="M1476" s="176"/>
      <c r="N1476" s="177"/>
      <c r="O1476" s="177"/>
      <c r="P1476" s="177"/>
      <c r="Q1476" s="177"/>
      <c r="R1476" s="177"/>
      <c r="S1476" s="177"/>
      <c r="T1476" s="178"/>
      <c r="AT1476" s="173" t="s">
        <v>336</v>
      </c>
      <c r="AU1476" s="173" t="s">
        <v>90</v>
      </c>
      <c r="AV1476" s="13" t="s">
        <v>88</v>
      </c>
      <c r="AW1476" s="13" t="s">
        <v>36</v>
      </c>
      <c r="AX1476" s="13" t="s">
        <v>81</v>
      </c>
      <c r="AY1476" s="173" t="s">
        <v>199</v>
      </c>
    </row>
    <row r="1477" spans="1:65" s="14" customFormat="1" ht="10.199999999999999">
      <c r="B1477" s="179"/>
      <c r="D1477" s="163" t="s">
        <v>336</v>
      </c>
      <c r="E1477" s="180" t="s">
        <v>1</v>
      </c>
      <c r="F1477" s="181" t="s">
        <v>2113</v>
      </c>
      <c r="H1477" s="182">
        <v>19.559999999999999</v>
      </c>
      <c r="I1477" s="183"/>
      <c r="L1477" s="179"/>
      <c r="M1477" s="184"/>
      <c r="N1477" s="185"/>
      <c r="O1477" s="185"/>
      <c r="P1477" s="185"/>
      <c r="Q1477" s="185"/>
      <c r="R1477" s="185"/>
      <c r="S1477" s="185"/>
      <c r="T1477" s="186"/>
      <c r="AT1477" s="180" t="s">
        <v>336</v>
      </c>
      <c r="AU1477" s="180" t="s">
        <v>90</v>
      </c>
      <c r="AV1477" s="14" t="s">
        <v>90</v>
      </c>
      <c r="AW1477" s="14" t="s">
        <v>36</v>
      </c>
      <c r="AX1477" s="14" t="s">
        <v>81</v>
      </c>
      <c r="AY1477" s="180" t="s">
        <v>199</v>
      </c>
    </row>
    <row r="1478" spans="1:65" s="13" customFormat="1" ht="10.199999999999999">
      <c r="B1478" s="172"/>
      <c r="D1478" s="163" t="s">
        <v>336</v>
      </c>
      <c r="E1478" s="173" t="s">
        <v>1</v>
      </c>
      <c r="F1478" s="174" t="s">
        <v>476</v>
      </c>
      <c r="H1478" s="173" t="s">
        <v>1</v>
      </c>
      <c r="I1478" s="175"/>
      <c r="L1478" s="172"/>
      <c r="M1478" s="176"/>
      <c r="N1478" s="177"/>
      <c r="O1478" s="177"/>
      <c r="P1478" s="177"/>
      <c r="Q1478" s="177"/>
      <c r="R1478" s="177"/>
      <c r="S1478" s="177"/>
      <c r="T1478" s="178"/>
      <c r="AT1478" s="173" t="s">
        <v>336</v>
      </c>
      <c r="AU1478" s="173" t="s">
        <v>90</v>
      </c>
      <c r="AV1478" s="13" t="s">
        <v>88</v>
      </c>
      <c r="AW1478" s="13" t="s">
        <v>36</v>
      </c>
      <c r="AX1478" s="13" t="s">
        <v>81</v>
      </c>
      <c r="AY1478" s="173" t="s">
        <v>199</v>
      </c>
    </row>
    <row r="1479" spans="1:65" s="14" customFormat="1" ht="10.199999999999999">
      <c r="B1479" s="179"/>
      <c r="D1479" s="163" t="s">
        <v>336</v>
      </c>
      <c r="E1479" s="180" t="s">
        <v>1</v>
      </c>
      <c r="F1479" s="181" t="s">
        <v>2718</v>
      </c>
      <c r="H1479" s="182">
        <v>163.18</v>
      </c>
      <c r="I1479" s="183"/>
      <c r="L1479" s="179"/>
      <c r="M1479" s="184"/>
      <c r="N1479" s="185"/>
      <c r="O1479" s="185"/>
      <c r="P1479" s="185"/>
      <c r="Q1479" s="185"/>
      <c r="R1479" s="185"/>
      <c r="S1479" s="185"/>
      <c r="T1479" s="186"/>
      <c r="AT1479" s="180" t="s">
        <v>336</v>
      </c>
      <c r="AU1479" s="180" t="s">
        <v>90</v>
      </c>
      <c r="AV1479" s="14" t="s">
        <v>90</v>
      </c>
      <c r="AW1479" s="14" t="s">
        <v>36</v>
      </c>
      <c r="AX1479" s="14" t="s">
        <v>81</v>
      </c>
      <c r="AY1479" s="180" t="s">
        <v>199</v>
      </c>
    </row>
    <row r="1480" spans="1:65" s="13" customFormat="1" ht="10.199999999999999">
      <c r="B1480" s="172"/>
      <c r="D1480" s="163" t="s">
        <v>336</v>
      </c>
      <c r="E1480" s="173" t="s">
        <v>1</v>
      </c>
      <c r="F1480" s="174" t="s">
        <v>553</v>
      </c>
      <c r="H1480" s="173" t="s">
        <v>1</v>
      </c>
      <c r="I1480" s="175"/>
      <c r="L1480" s="172"/>
      <c r="M1480" s="176"/>
      <c r="N1480" s="177"/>
      <c r="O1480" s="177"/>
      <c r="P1480" s="177"/>
      <c r="Q1480" s="177"/>
      <c r="R1480" s="177"/>
      <c r="S1480" s="177"/>
      <c r="T1480" s="178"/>
      <c r="AT1480" s="173" t="s">
        <v>336</v>
      </c>
      <c r="AU1480" s="173" t="s">
        <v>90</v>
      </c>
      <c r="AV1480" s="13" t="s">
        <v>88</v>
      </c>
      <c r="AW1480" s="13" t="s">
        <v>36</v>
      </c>
      <c r="AX1480" s="13" t="s">
        <v>81</v>
      </c>
      <c r="AY1480" s="173" t="s">
        <v>199</v>
      </c>
    </row>
    <row r="1481" spans="1:65" s="14" customFormat="1" ht="10.199999999999999">
      <c r="B1481" s="179"/>
      <c r="D1481" s="163" t="s">
        <v>336</v>
      </c>
      <c r="E1481" s="180" t="s">
        <v>1</v>
      </c>
      <c r="F1481" s="181" t="s">
        <v>2719</v>
      </c>
      <c r="H1481" s="182">
        <v>50.03</v>
      </c>
      <c r="I1481" s="183"/>
      <c r="L1481" s="179"/>
      <c r="M1481" s="184"/>
      <c r="N1481" s="185"/>
      <c r="O1481" s="185"/>
      <c r="P1481" s="185"/>
      <c r="Q1481" s="185"/>
      <c r="R1481" s="185"/>
      <c r="S1481" s="185"/>
      <c r="T1481" s="186"/>
      <c r="AT1481" s="180" t="s">
        <v>336</v>
      </c>
      <c r="AU1481" s="180" t="s">
        <v>90</v>
      </c>
      <c r="AV1481" s="14" t="s">
        <v>90</v>
      </c>
      <c r="AW1481" s="14" t="s">
        <v>36</v>
      </c>
      <c r="AX1481" s="14" t="s">
        <v>81</v>
      </c>
      <c r="AY1481" s="180" t="s">
        <v>199</v>
      </c>
    </row>
    <row r="1482" spans="1:65" s="13" customFormat="1" ht="10.199999999999999">
      <c r="B1482" s="172"/>
      <c r="D1482" s="163" t="s">
        <v>336</v>
      </c>
      <c r="E1482" s="173" t="s">
        <v>1</v>
      </c>
      <c r="F1482" s="174" t="s">
        <v>2120</v>
      </c>
      <c r="H1482" s="173" t="s">
        <v>1</v>
      </c>
      <c r="I1482" s="175"/>
      <c r="L1482" s="172"/>
      <c r="M1482" s="176"/>
      <c r="N1482" s="177"/>
      <c r="O1482" s="177"/>
      <c r="P1482" s="177"/>
      <c r="Q1482" s="177"/>
      <c r="R1482" s="177"/>
      <c r="S1482" s="177"/>
      <c r="T1482" s="178"/>
      <c r="AT1482" s="173" t="s">
        <v>336</v>
      </c>
      <c r="AU1482" s="173" t="s">
        <v>90</v>
      </c>
      <c r="AV1482" s="13" t="s">
        <v>88</v>
      </c>
      <c r="AW1482" s="13" t="s">
        <v>36</v>
      </c>
      <c r="AX1482" s="13" t="s">
        <v>81</v>
      </c>
      <c r="AY1482" s="173" t="s">
        <v>199</v>
      </c>
    </row>
    <row r="1483" spans="1:65" s="14" customFormat="1" ht="10.199999999999999">
      <c r="B1483" s="179"/>
      <c r="D1483" s="163" t="s">
        <v>336</v>
      </c>
      <c r="E1483" s="180" t="s">
        <v>1</v>
      </c>
      <c r="F1483" s="181" t="s">
        <v>2121</v>
      </c>
      <c r="H1483" s="182">
        <v>16.48</v>
      </c>
      <c r="I1483" s="183"/>
      <c r="L1483" s="179"/>
      <c r="M1483" s="184"/>
      <c r="N1483" s="185"/>
      <c r="O1483" s="185"/>
      <c r="P1483" s="185"/>
      <c r="Q1483" s="185"/>
      <c r="R1483" s="185"/>
      <c r="S1483" s="185"/>
      <c r="T1483" s="186"/>
      <c r="AT1483" s="180" t="s">
        <v>336</v>
      </c>
      <c r="AU1483" s="180" t="s">
        <v>90</v>
      </c>
      <c r="AV1483" s="14" t="s">
        <v>90</v>
      </c>
      <c r="AW1483" s="14" t="s">
        <v>36</v>
      </c>
      <c r="AX1483" s="14" t="s">
        <v>81</v>
      </c>
      <c r="AY1483" s="180" t="s">
        <v>199</v>
      </c>
    </row>
    <row r="1484" spans="1:65" s="15" customFormat="1" ht="10.199999999999999">
      <c r="B1484" s="187"/>
      <c r="D1484" s="163" t="s">
        <v>336</v>
      </c>
      <c r="E1484" s="188" t="s">
        <v>1</v>
      </c>
      <c r="F1484" s="189" t="s">
        <v>339</v>
      </c>
      <c r="H1484" s="190">
        <v>256.92</v>
      </c>
      <c r="I1484" s="191"/>
      <c r="L1484" s="187"/>
      <c r="M1484" s="192"/>
      <c r="N1484" s="193"/>
      <c r="O1484" s="193"/>
      <c r="P1484" s="193"/>
      <c r="Q1484" s="193"/>
      <c r="R1484" s="193"/>
      <c r="S1484" s="193"/>
      <c r="T1484" s="194"/>
      <c r="AT1484" s="188" t="s">
        <v>336</v>
      </c>
      <c r="AU1484" s="188" t="s">
        <v>90</v>
      </c>
      <c r="AV1484" s="15" t="s">
        <v>198</v>
      </c>
      <c r="AW1484" s="15" t="s">
        <v>36</v>
      </c>
      <c r="AX1484" s="15" t="s">
        <v>88</v>
      </c>
      <c r="AY1484" s="188" t="s">
        <v>199</v>
      </c>
    </row>
    <row r="1485" spans="1:65" s="2" customFormat="1" ht="24.15" customHeight="1">
      <c r="A1485" s="33"/>
      <c r="B1485" s="149"/>
      <c r="C1485" s="195" t="s">
        <v>2615</v>
      </c>
      <c r="D1485" s="195" t="s">
        <v>416</v>
      </c>
      <c r="E1485" s="196" t="s">
        <v>2720</v>
      </c>
      <c r="F1485" s="197" t="s">
        <v>2721</v>
      </c>
      <c r="G1485" s="198" t="s">
        <v>332</v>
      </c>
      <c r="H1485" s="199">
        <v>282.61200000000002</v>
      </c>
      <c r="I1485" s="200"/>
      <c r="J1485" s="201">
        <f>ROUND(I1485*H1485,2)</f>
        <v>0</v>
      </c>
      <c r="K1485" s="197" t="s">
        <v>333</v>
      </c>
      <c r="L1485" s="202"/>
      <c r="M1485" s="203" t="s">
        <v>1</v>
      </c>
      <c r="N1485" s="204" t="s">
        <v>46</v>
      </c>
      <c r="O1485" s="59"/>
      <c r="P1485" s="159">
        <f>O1485*H1485</f>
        <v>0</v>
      </c>
      <c r="Q1485" s="159">
        <v>4.0000000000000001E-3</v>
      </c>
      <c r="R1485" s="159">
        <f>Q1485*H1485</f>
        <v>1.1304480000000001</v>
      </c>
      <c r="S1485" s="159">
        <v>0</v>
      </c>
      <c r="T1485" s="160">
        <f>S1485*H1485</f>
        <v>0</v>
      </c>
      <c r="U1485" s="33"/>
      <c r="V1485" s="33"/>
      <c r="W1485" s="33"/>
      <c r="X1485" s="33"/>
      <c r="Y1485" s="33"/>
      <c r="Z1485" s="33"/>
      <c r="AA1485" s="33"/>
      <c r="AB1485" s="33"/>
      <c r="AC1485" s="33"/>
      <c r="AD1485" s="33"/>
      <c r="AE1485" s="33"/>
      <c r="AR1485" s="161" t="s">
        <v>573</v>
      </c>
      <c r="AT1485" s="161" t="s">
        <v>416</v>
      </c>
      <c r="AU1485" s="161" t="s">
        <v>90</v>
      </c>
      <c r="AY1485" s="18" t="s">
        <v>199</v>
      </c>
      <c r="BE1485" s="162">
        <f>IF(N1485="základní",J1485,0)</f>
        <v>0</v>
      </c>
      <c r="BF1485" s="162">
        <f>IF(N1485="snížená",J1485,0)</f>
        <v>0</v>
      </c>
      <c r="BG1485" s="162">
        <f>IF(N1485="zákl. přenesená",J1485,0)</f>
        <v>0</v>
      </c>
      <c r="BH1485" s="162">
        <f>IF(N1485="sníž. přenesená",J1485,0)</f>
        <v>0</v>
      </c>
      <c r="BI1485" s="162">
        <f>IF(N1485="nulová",J1485,0)</f>
        <v>0</v>
      </c>
      <c r="BJ1485" s="18" t="s">
        <v>88</v>
      </c>
      <c r="BK1485" s="162">
        <f>ROUND(I1485*H1485,2)</f>
        <v>0</v>
      </c>
      <c r="BL1485" s="18" t="s">
        <v>276</v>
      </c>
      <c r="BM1485" s="161" t="s">
        <v>2722</v>
      </c>
    </row>
    <row r="1486" spans="1:65" s="2" customFormat="1" ht="19.2">
      <c r="A1486" s="33"/>
      <c r="B1486" s="34"/>
      <c r="C1486" s="33"/>
      <c r="D1486" s="163" t="s">
        <v>207</v>
      </c>
      <c r="E1486" s="33"/>
      <c r="F1486" s="164" t="s">
        <v>2721</v>
      </c>
      <c r="G1486" s="33"/>
      <c r="H1486" s="33"/>
      <c r="I1486" s="165"/>
      <c r="J1486" s="33"/>
      <c r="K1486" s="33"/>
      <c r="L1486" s="34"/>
      <c r="M1486" s="166"/>
      <c r="N1486" s="167"/>
      <c r="O1486" s="59"/>
      <c r="P1486" s="59"/>
      <c r="Q1486" s="59"/>
      <c r="R1486" s="59"/>
      <c r="S1486" s="59"/>
      <c r="T1486" s="60"/>
      <c r="U1486" s="33"/>
      <c r="V1486" s="33"/>
      <c r="W1486" s="33"/>
      <c r="X1486" s="33"/>
      <c r="Y1486" s="33"/>
      <c r="Z1486" s="33"/>
      <c r="AA1486" s="33"/>
      <c r="AB1486" s="33"/>
      <c r="AC1486" s="33"/>
      <c r="AD1486" s="33"/>
      <c r="AE1486" s="33"/>
      <c r="AT1486" s="18" t="s">
        <v>207</v>
      </c>
      <c r="AU1486" s="18" t="s">
        <v>90</v>
      </c>
    </row>
    <row r="1487" spans="1:65" s="14" customFormat="1" ht="10.199999999999999">
      <c r="B1487" s="179"/>
      <c r="D1487" s="163" t="s">
        <v>336</v>
      </c>
      <c r="E1487" s="180" t="s">
        <v>1</v>
      </c>
      <c r="F1487" s="181" t="s">
        <v>2723</v>
      </c>
      <c r="H1487" s="182">
        <v>282.61200000000002</v>
      </c>
      <c r="I1487" s="183"/>
      <c r="L1487" s="179"/>
      <c r="M1487" s="184"/>
      <c r="N1487" s="185"/>
      <c r="O1487" s="185"/>
      <c r="P1487" s="185"/>
      <c r="Q1487" s="185"/>
      <c r="R1487" s="185"/>
      <c r="S1487" s="185"/>
      <c r="T1487" s="186"/>
      <c r="AT1487" s="180" t="s">
        <v>336</v>
      </c>
      <c r="AU1487" s="180" t="s">
        <v>90</v>
      </c>
      <c r="AV1487" s="14" t="s">
        <v>90</v>
      </c>
      <c r="AW1487" s="14" t="s">
        <v>36</v>
      </c>
      <c r="AX1487" s="14" t="s">
        <v>81</v>
      </c>
      <c r="AY1487" s="180" t="s">
        <v>199</v>
      </c>
    </row>
    <row r="1488" spans="1:65" s="15" customFormat="1" ht="10.199999999999999">
      <c r="B1488" s="187"/>
      <c r="D1488" s="163" t="s">
        <v>336</v>
      </c>
      <c r="E1488" s="188" t="s">
        <v>1</v>
      </c>
      <c r="F1488" s="189" t="s">
        <v>339</v>
      </c>
      <c r="H1488" s="190">
        <v>282.61200000000002</v>
      </c>
      <c r="I1488" s="191"/>
      <c r="L1488" s="187"/>
      <c r="M1488" s="192"/>
      <c r="N1488" s="193"/>
      <c r="O1488" s="193"/>
      <c r="P1488" s="193"/>
      <c r="Q1488" s="193"/>
      <c r="R1488" s="193"/>
      <c r="S1488" s="193"/>
      <c r="T1488" s="194"/>
      <c r="AT1488" s="188" t="s">
        <v>336</v>
      </c>
      <c r="AU1488" s="188" t="s">
        <v>90</v>
      </c>
      <c r="AV1488" s="15" t="s">
        <v>198</v>
      </c>
      <c r="AW1488" s="15" t="s">
        <v>36</v>
      </c>
      <c r="AX1488" s="15" t="s">
        <v>88</v>
      </c>
      <c r="AY1488" s="188" t="s">
        <v>199</v>
      </c>
    </row>
    <row r="1489" spans="1:65" s="2" customFormat="1" ht="24.15" customHeight="1">
      <c r="A1489" s="33"/>
      <c r="B1489" s="149"/>
      <c r="C1489" s="150" t="s">
        <v>2724</v>
      </c>
      <c r="D1489" s="150" t="s">
        <v>202</v>
      </c>
      <c r="E1489" s="151" t="s">
        <v>2725</v>
      </c>
      <c r="F1489" s="152" t="s">
        <v>2726</v>
      </c>
      <c r="G1489" s="153" t="s">
        <v>396</v>
      </c>
      <c r="H1489" s="154">
        <v>35.777999999999999</v>
      </c>
      <c r="I1489" s="155"/>
      <c r="J1489" s="156">
        <f>ROUND(I1489*H1489,2)</f>
        <v>0</v>
      </c>
      <c r="K1489" s="152" t="s">
        <v>333</v>
      </c>
      <c r="L1489" s="34"/>
      <c r="M1489" s="157" t="s">
        <v>1</v>
      </c>
      <c r="N1489" s="158" t="s">
        <v>46</v>
      </c>
      <c r="O1489" s="59"/>
      <c r="P1489" s="159">
        <f>O1489*H1489</f>
        <v>0</v>
      </c>
      <c r="Q1489" s="159">
        <v>0</v>
      </c>
      <c r="R1489" s="159">
        <f>Q1489*H1489</f>
        <v>0</v>
      </c>
      <c r="S1489" s="159">
        <v>0</v>
      </c>
      <c r="T1489" s="160">
        <f>S1489*H1489</f>
        <v>0</v>
      </c>
      <c r="U1489" s="33"/>
      <c r="V1489" s="33"/>
      <c r="W1489" s="33"/>
      <c r="X1489" s="33"/>
      <c r="Y1489" s="33"/>
      <c r="Z1489" s="33"/>
      <c r="AA1489" s="33"/>
      <c r="AB1489" s="33"/>
      <c r="AC1489" s="33"/>
      <c r="AD1489" s="33"/>
      <c r="AE1489" s="33"/>
      <c r="AR1489" s="161" t="s">
        <v>276</v>
      </c>
      <c r="AT1489" s="161" t="s">
        <v>202</v>
      </c>
      <c r="AU1489" s="161" t="s">
        <v>90</v>
      </c>
      <c r="AY1489" s="18" t="s">
        <v>199</v>
      </c>
      <c r="BE1489" s="162">
        <f>IF(N1489="základní",J1489,0)</f>
        <v>0</v>
      </c>
      <c r="BF1489" s="162">
        <f>IF(N1489="snížená",J1489,0)</f>
        <v>0</v>
      </c>
      <c r="BG1489" s="162">
        <f>IF(N1489="zákl. přenesená",J1489,0)</f>
        <v>0</v>
      </c>
      <c r="BH1489" s="162">
        <f>IF(N1489="sníž. přenesená",J1489,0)</f>
        <v>0</v>
      </c>
      <c r="BI1489" s="162">
        <f>IF(N1489="nulová",J1489,0)</f>
        <v>0</v>
      </c>
      <c r="BJ1489" s="18" t="s">
        <v>88</v>
      </c>
      <c r="BK1489" s="162">
        <f>ROUND(I1489*H1489,2)</f>
        <v>0</v>
      </c>
      <c r="BL1489" s="18" t="s">
        <v>276</v>
      </c>
      <c r="BM1489" s="161" t="s">
        <v>2727</v>
      </c>
    </row>
    <row r="1490" spans="1:65" s="2" customFormat="1" ht="48">
      <c r="A1490" s="33"/>
      <c r="B1490" s="34"/>
      <c r="C1490" s="33"/>
      <c r="D1490" s="163" t="s">
        <v>207</v>
      </c>
      <c r="E1490" s="33"/>
      <c r="F1490" s="164" t="s">
        <v>2728</v>
      </c>
      <c r="G1490" s="33"/>
      <c r="H1490" s="33"/>
      <c r="I1490" s="165"/>
      <c r="J1490" s="33"/>
      <c r="K1490" s="33"/>
      <c r="L1490" s="34"/>
      <c r="M1490" s="166"/>
      <c r="N1490" s="167"/>
      <c r="O1490" s="59"/>
      <c r="P1490" s="59"/>
      <c r="Q1490" s="59"/>
      <c r="R1490" s="59"/>
      <c r="S1490" s="59"/>
      <c r="T1490" s="60"/>
      <c r="U1490" s="33"/>
      <c r="V1490" s="33"/>
      <c r="W1490" s="33"/>
      <c r="X1490" s="33"/>
      <c r="Y1490" s="33"/>
      <c r="Z1490" s="33"/>
      <c r="AA1490" s="33"/>
      <c r="AB1490" s="33"/>
      <c r="AC1490" s="33"/>
      <c r="AD1490" s="33"/>
      <c r="AE1490" s="33"/>
      <c r="AT1490" s="18" t="s">
        <v>207</v>
      </c>
      <c r="AU1490" s="18" t="s">
        <v>90</v>
      </c>
    </row>
    <row r="1491" spans="1:65" s="12" customFormat="1" ht="22.8" customHeight="1">
      <c r="B1491" s="136"/>
      <c r="D1491" s="137" t="s">
        <v>80</v>
      </c>
      <c r="E1491" s="147" t="s">
        <v>1264</v>
      </c>
      <c r="F1491" s="147" t="s">
        <v>1265</v>
      </c>
      <c r="I1491" s="139"/>
      <c r="J1491" s="148">
        <f>BK1491</f>
        <v>0</v>
      </c>
      <c r="L1491" s="136"/>
      <c r="M1491" s="141"/>
      <c r="N1491" s="142"/>
      <c r="O1491" s="142"/>
      <c r="P1491" s="143">
        <f>SUM(P1492:P1660)</f>
        <v>0</v>
      </c>
      <c r="Q1491" s="142"/>
      <c r="R1491" s="143">
        <f>SUM(R1492:R1660)</f>
        <v>6.3738444400000001</v>
      </c>
      <c r="S1491" s="142"/>
      <c r="T1491" s="144">
        <f>SUM(T1492:T1660)</f>
        <v>0</v>
      </c>
      <c r="AR1491" s="137" t="s">
        <v>90</v>
      </c>
      <c r="AT1491" s="145" t="s">
        <v>80</v>
      </c>
      <c r="AU1491" s="145" t="s">
        <v>88</v>
      </c>
      <c r="AY1491" s="137" t="s">
        <v>199</v>
      </c>
      <c r="BK1491" s="146">
        <f>SUM(BK1492:BK1660)</f>
        <v>0</v>
      </c>
    </row>
    <row r="1492" spans="1:65" s="2" customFormat="1" ht="16.5" customHeight="1">
      <c r="A1492" s="33"/>
      <c r="B1492" s="149"/>
      <c r="C1492" s="150" t="s">
        <v>2729</v>
      </c>
      <c r="D1492" s="150" t="s">
        <v>202</v>
      </c>
      <c r="E1492" s="151" t="s">
        <v>2730</v>
      </c>
      <c r="F1492" s="152" t="s">
        <v>2731</v>
      </c>
      <c r="G1492" s="153" t="s">
        <v>376</v>
      </c>
      <c r="H1492" s="154">
        <v>417.9</v>
      </c>
      <c r="I1492" s="155"/>
      <c r="J1492" s="156">
        <f>ROUND(I1492*H1492,2)</f>
        <v>0</v>
      </c>
      <c r="K1492" s="152" t="s">
        <v>333</v>
      </c>
      <c r="L1492" s="34"/>
      <c r="M1492" s="157" t="s">
        <v>1</v>
      </c>
      <c r="N1492" s="158" t="s">
        <v>46</v>
      </c>
      <c r="O1492" s="59"/>
      <c r="P1492" s="159">
        <f>O1492*H1492</f>
        <v>0</v>
      </c>
      <c r="Q1492" s="159">
        <v>6.0999999999999997E-4</v>
      </c>
      <c r="R1492" s="159">
        <f>Q1492*H1492</f>
        <v>0.25491899999999995</v>
      </c>
      <c r="S1492" s="159">
        <v>0</v>
      </c>
      <c r="T1492" s="160">
        <f>S1492*H1492</f>
        <v>0</v>
      </c>
      <c r="U1492" s="33"/>
      <c r="V1492" s="33"/>
      <c r="W1492" s="33"/>
      <c r="X1492" s="33"/>
      <c r="Y1492" s="33"/>
      <c r="Z1492" s="33"/>
      <c r="AA1492" s="33"/>
      <c r="AB1492" s="33"/>
      <c r="AC1492" s="33"/>
      <c r="AD1492" s="33"/>
      <c r="AE1492" s="33"/>
      <c r="AR1492" s="161" t="s">
        <v>276</v>
      </c>
      <c r="AT1492" s="161" t="s">
        <v>202</v>
      </c>
      <c r="AU1492" s="161" t="s">
        <v>90</v>
      </c>
      <c r="AY1492" s="18" t="s">
        <v>199</v>
      </c>
      <c r="BE1492" s="162">
        <f>IF(N1492="základní",J1492,0)</f>
        <v>0</v>
      </c>
      <c r="BF1492" s="162">
        <f>IF(N1492="snížená",J1492,0)</f>
        <v>0</v>
      </c>
      <c r="BG1492" s="162">
        <f>IF(N1492="zákl. přenesená",J1492,0)</f>
        <v>0</v>
      </c>
      <c r="BH1492" s="162">
        <f>IF(N1492="sníž. přenesená",J1492,0)</f>
        <v>0</v>
      </c>
      <c r="BI1492" s="162">
        <f>IF(N1492="nulová",J1492,0)</f>
        <v>0</v>
      </c>
      <c r="BJ1492" s="18" t="s">
        <v>88</v>
      </c>
      <c r="BK1492" s="162">
        <f>ROUND(I1492*H1492,2)</f>
        <v>0</v>
      </c>
      <c r="BL1492" s="18" t="s">
        <v>276</v>
      </c>
      <c r="BM1492" s="161" t="s">
        <v>2732</v>
      </c>
    </row>
    <row r="1493" spans="1:65" s="2" customFormat="1" ht="10.199999999999999">
      <c r="A1493" s="33"/>
      <c r="B1493" s="34"/>
      <c r="C1493" s="33"/>
      <c r="D1493" s="163" t="s">
        <v>207</v>
      </c>
      <c r="E1493" s="33"/>
      <c r="F1493" s="164" t="s">
        <v>2733</v>
      </c>
      <c r="G1493" s="33"/>
      <c r="H1493" s="33"/>
      <c r="I1493" s="165"/>
      <c r="J1493" s="33"/>
      <c r="K1493" s="33"/>
      <c r="L1493" s="34"/>
      <c r="M1493" s="166"/>
      <c r="N1493" s="167"/>
      <c r="O1493" s="59"/>
      <c r="P1493" s="59"/>
      <c r="Q1493" s="59"/>
      <c r="R1493" s="59"/>
      <c r="S1493" s="59"/>
      <c r="T1493" s="60"/>
      <c r="U1493" s="33"/>
      <c r="V1493" s="33"/>
      <c r="W1493" s="33"/>
      <c r="X1493" s="33"/>
      <c r="Y1493" s="33"/>
      <c r="Z1493" s="33"/>
      <c r="AA1493" s="33"/>
      <c r="AB1493" s="33"/>
      <c r="AC1493" s="33"/>
      <c r="AD1493" s="33"/>
      <c r="AE1493" s="33"/>
      <c r="AT1493" s="18" t="s">
        <v>207</v>
      </c>
      <c r="AU1493" s="18" t="s">
        <v>90</v>
      </c>
    </row>
    <row r="1494" spans="1:65" s="13" customFormat="1" ht="10.199999999999999">
      <c r="B1494" s="172"/>
      <c r="D1494" s="163" t="s">
        <v>336</v>
      </c>
      <c r="E1494" s="173" t="s">
        <v>1</v>
      </c>
      <c r="F1494" s="174" t="s">
        <v>2734</v>
      </c>
      <c r="H1494" s="173" t="s">
        <v>1</v>
      </c>
      <c r="I1494" s="175"/>
      <c r="L1494" s="172"/>
      <c r="M1494" s="176"/>
      <c r="N1494" s="177"/>
      <c r="O1494" s="177"/>
      <c r="P1494" s="177"/>
      <c r="Q1494" s="177"/>
      <c r="R1494" s="177"/>
      <c r="S1494" s="177"/>
      <c r="T1494" s="178"/>
      <c r="AT1494" s="173" t="s">
        <v>336</v>
      </c>
      <c r="AU1494" s="173" t="s">
        <v>90</v>
      </c>
      <c r="AV1494" s="13" t="s">
        <v>88</v>
      </c>
      <c r="AW1494" s="13" t="s">
        <v>36</v>
      </c>
      <c r="AX1494" s="13" t="s">
        <v>81</v>
      </c>
      <c r="AY1494" s="173" t="s">
        <v>199</v>
      </c>
    </row>
    <row r="1495" spans="1:65" s="14" customFormat="1" ht="10.199999999999999">
      <c r="B1495" s="179"/>
      <c r="D1495" s="163" t="s">
        <v>336</v>
      </c>
      <c r="E1495" s="180" t="s">
        <v>1</v>
      </c>
      <c r="F1495" s="181" t="s">
        <v>2735</v>
      </c>
      <c r="H1495" s="182">
        <v>171.25</v>
      </c>
      <c r="I1495" s="183"/>
      <c r="L1495" s="179"/>
      <c r="M1495" s="184"/>
      <c r="N1495" s="185"/>
      <c r="O1495" s="185"/>
      <c r="P1495" s="185"/>
      <c r="Q1495" s="185"/>
      <c r="R1495" s="185"/>
      <c r="S1495" s="185"/>
      <c r="T1495" s="186"/>
      <c r="AT1495" s="180" t="s">
        <v>336</v>
      </c>
      <c r="AU1495" s="180" t="s">
        <v>90</v>
      </c>
      <c r="AV1495" s="14" t="s">
        <v>90</v>
      </c>
      <c r="AW1495" s="14" t="s">
        <v>36</v>
      </c>
      <c r="AX1495" s="14" t="s">
        <v>81</v>
      </c>
      <c r="AY1495" s="180" t="s">
        <v>199</v>
      </c>
    </row>
    <row r="1496" spans="1:65" s="13" customFormat="1" ht="10.199999999999999">
      <c r="B1496" s="172"/>
      <c r="D1496" s="163" t="s">
        <v>336</v>
      </c>
      <c r="E1496" s="173" t="s">
        <v>1</v>
      </c>
      <c r="F1496" s="174" t="s">
        <v>2736</v>
      </c>
      <c r="H1496" s="173" t="s">
        <v>1</v>
      </c>
      <c r="I1496" s="175"/>
      <c r="L1496" s="172"/>
      <c r="M1496" s="176"/>
      <c r="N1496" s="177"/>
      <c r="O1496" s="177"/>
      <c r="P1496" s="177"/>
      <c r="Q1496" s="177"/>
      <c r="R1496" s="177"/>
      <c r="S1496" s="177"/>
      <c r="T1496" s="178"/>
      <c r="AT1496" s="173" t="s">
        <v>336</v>
      </c>
      <c r="AU1496" s="173" t="s">
        <v>90</v>
      </c>
      <c r="AV1496" s="13" t="s">
        <v>88</v>
      </c>
      <c r="AW1496" s="13" t="s">
        <v>36</v>
      </c>
      <c r="AX1496" s="13" t="s">
        <v>81</v>
      </c>
      <c r="AY1496" s="173" t="s">
        <v>199</v>
      </c>
    </row>
    <row r="1497" spans="1:65" s="14" customFormat="1" ht="10.199999999999999">
      <c r="B1497" s="179"/>
      <c r="D1497" s="163" t="s">
        <v>336</v>
      </c>
      <c r="E1497" s="180" t="s">
        <v>1</v>
      </c>
      <c r="F1497" s="181" t="s">
        <v>2737</v>
      </c>
      <c r="H1497" s="182">
        <v>246.65</v>
      </c>
      <c r="I1497" s="183"/>
      <c r="L1497" s="179"/>
      <c r="M1497" s="184"/>
      <c r="N1497" s="185"/>
      <c r="O1497" s="185"/>
      <c r="P1497" s="185"/>
      <c r="Q1497" s="185"/>
      <c r="R1497" s="185"/>
      <c r="S1497" s="185"/>
      <c r="T1497" s="186"/>
      <c r="AT1497" s="180" t="s">
        <v>336</v>
      </c>
      <c r="AU1497" s="180" t="s">
        <v>90</v>
      </c>
      <c r="AV1497" s="14" t="s">
        <v>90</v>
      </c>
      <c r="AW1497" s="14" t="s">
        <v>36</v>
      </c>
      <c r="AX1497" s="14" t="s">
        <v>81</v>
      </c>
      <c r="AY1497" s="180" t="s">
        <v>199</v>
      </c>
    </row>
    <row r="1498" spans="1:65" s="15" customFormat="1" ht="10.199999999999999">
      <c r="B1498" s="187"/>
      <c r="D1498" s="163" t="s">
        <v>336</v>
      </c>
      <c r="E1498" s="188" t="s">
        <v>1</v>
      </c>
      <c r="F1498" s="189" t="s">
        <v>339</v>
      </c>
      <c r="H1498" s="190">
        <v>417.9</v>
      </c>
      <c r="I1498" s="191"/>
      <c r="L1498" s="187"/>
      <c r="M1498" s="192"/>
      <c r="N1498" s="193"/>
      <c r="O1498" s="193"/>
      <c r="P1498" s="193"/>
      <c r="Q1498" s="193"/>
      <c r="R1498" s="193"/>
      <c r="S1498" s="193"/>
      <c r="T1498" s="194"/>
      <c r="AT1498" s="188" t="s">
        <v>336</v>
      </c>
      <c r="AU1498" s="188" t="s">
        <v>90</v>
      </c>
      <c r="AV1498" s="15" t="s">
        <v>198</v>
      </c>
      <c r="AW1498" s="15" t="s">
        <v>36</v>
      </c>
      <c r="AX1498" s="15" t="s">
        <v>88</v>
      </c>
      <c r="AY1498" s="188" t="s">
        <v>199</v>
      </c>
    </row>
    <row r="1499" spans="1:65" s="2" customFormat="1" ht="24.15" customHeight="1">
      <c r="A1499" s="33"/>
      <c r="B1499" s="149"/>
      <c r="C1499" s="150" t="s">
        <v>2738</v>
      </c>
      <c r="D1499" s="150" t="s">
        <v>202</v>
      </c>
      <c r="E1499" s="151" t="s">
        <v>2739</v>
      </c>
      <c r="F1499" s="152" t="s">
        <v>2740</v>
      </c>
      <c r="G1499" s="153" t="s">
        <v>376</v>
      </c>
      <c r="H1499" s="154">
        <v>255.8</v>
      </c>
      <c r="I1499" s="155"/>
      <c r="J1499" s="156">
        <f>ROUND(I1499*H1499,2)</f>
        <v>0</v>
      </c>
      <c r="K1499" s="152" t="s">
        <v>333</v>
      </c>
      <c r="L1499" s="34"/>
      <c r="M1499" s="157" t="s">
        <v>1</v>
      </c>
      <c r="N1499" s="158" t="s">
        <v>46</v>
      </c>
      <c r="O1499" s="59"/>
      <c r="P1499" s="159">
        <f>O1499*H1499</f>
        <v>0</v>
      </c>
      <c r="Q1499" s="159">
        <v>2.9E-4</v>
      </c>
      <c r="R1499" s="159">
        <f>Q1499*H1499</f>
        <v>7.4181999999999998E-2</v>
      </c>
      <c r="S1499" s="159">
        <v>0</v>
      </c>
      <c r="T1499" s="160">
        <f>S1499*H1499</f>
        <v>0</v>
      </c>
      <c r="U1499" s="33"/>
      <c r="V1499" s="33"/>
      <c r="W1499" s="33"/>
      <c r="X1499" s="33"/>
      <c r="Y1499" s="33"/>
      <c r="Z1499" s="33"/>
      <c r="AA1499" s="33"/>
      <c r="AB1499" s="33"/>
      <c r="AC1499" s="33"/>
      <c r="AD1499" s="33"/>
      <c r="AE1499" s="33"/>
      <c r="AR1499" s="161" t="s">
        <v>276</v>
      </c>
      <c r="AT1499" s="161" t="s">
        <v>202</v>
      </c>
      <c r="AU1499" s="161" t="s">
        <v>90</v>
      </c>
      <c r="AY1499" s="18" t="s">
        <v>199</v>
      </c>
      <c r="BE1499" s="162">
        <f>IF(N1499="základní",J1499,0)</f>
        <v>0</v>
      </c>
      <c r="BF1499" s="162">
        <f>IF(N1499="snížená",J1499,0)</f>
        <v>0</v>
      </c>
      <c r="BG1499" s="162">
        <f>IF(N1499="zákl. přenesená",J1499,0)</f>
        <v>0</v>
      </c>
      <c r="BH1499" s="162">
        <f>IF(N1499="sníž. přenesená",J1499,0)</f>
        <v>0</v>
      </c>
      <c r="BI1499" s="162">
        <f>IF(N1499="nulová",J1499,0)</f>
        <v>0</v>
      </c>
      <c r="BJ1499" s="18" t="s">
        <v>88</v>
      </c>
      <c r="BK1499" s="162">
        <f>ROUND(I1499*H1499,2)</f>
        <v>0</v>
      </c>
      <c r="BL1499" s="18" t="s">
        <v>276</v>
      </c>
      <c r="BM1499" s="161" t="s">
        <v>2741</v>
      </c>
    </row>
    <row r="1500" spans="1:65" s="2" customFormat="1" ht="19.2">
      <c r="A1500" s="33"/>
      <c r="B1500" s="34"/>
      <c r="C1500" s="33"/>
      <c r="D1500" s="163" t="s">
        <v>207</v>
      </c>
      <c r="E1500" s="33"/>
      <c r="F1500" s="164" t="s">
        <v>2742</v>
      </c>
      <c r="G1500" s="33"/>
      <c r="H1500" s="33"/>
      <c r="I1500" s="165"/>
      <c r="J1500" s="33"/>
      <c r="K1500" s="33"/>
      <c r="L1500" s="34"/>
      <c r="M1500" s="166"/>
      <c r="N1500" s="167"/>
      <c r="O1500" s="59"/>
      <c r="P1500" s="59"/>
      <c r="Q1500" s="59"/>
      <c r="R1500" s="59"/>
      <c r="S1500" s="59"/>
      <c r="T1500" s="60"/>
      <c r="U1500" s="33"/>
      <c r="V1500" s="33"/>
      <c r="W1500" s="33"/>
      <c r="X1500" s="33"/>
      <c r="Y1500" s="33"/>
      <c r="Z1500" s="33"/>
      <c r="AA1500" s="33"/>
      <c r="AB1500" s="33"/>
      <c r="AC1500" s="33"/>
      <c r="AD1500" s="33"/>
      <c r="AE1500" s="33"/>
      <c r="AT1500" s="18" t="s">
        <v>207</v>
      </c>
      <c r="AU1500" s="18" t="s">
        <v>90</v>
      </c>
    </row>
    <row r="1501" spans="1:65" s="13" customFormat="1" ht="10.199999999999999">
      <c r="B1501" s="172"/>
      <c r="D1501" s="163" t="s">
        <v>336</v>
      </c>
      <c r="E1501" s="173" t="s">
        <v>1</v>
      </c>
      <c r="F1501" s="174" t="s">
        <v>2743</v>
      </c>
      <c r="H1501" s="173" t="s">
        <v>1</v>
      </c>
      <c r="I1501" s="175"/>
      <c r="L1501" s="172"/>
      <c r="M1501" s="176"/>
      <c r="N1501" s="177"/>
      <c r="O1501" s="177"/>
      <c r="P1501" s="177"/>
      <c r="Q1501" s="177"/>
      <c r="R1501" s="177"/>
      <c r="S1501" s="177"/>
      <c r="T1501" s="178"/>
      <c r="AT1501" s="173" t="s">
        <v>336</v>
      </c>
      <c r="AU1501" s="173" t="s">
        <v>90</v>
      </c>
      <c r="AV1501" s="13" t="s">
        <v>88</v>
      </c>
      <c r="AW1501" s="13" t="s">
        <v>36</v>
      </c>
      <c r="AX1501" s="13" t="s">
        <v>81</v>
      </c>
      <c r="AY1501" s="173" t="s">
        <v>199</v>
      </c>
    </row>
    <row r="1502" spans="1:65" s="14" customFormat="1" ht="10.199999999999999">
      <c r="B1502" s="179"/>
      <c r="D1502" s="163" t="s">
        <v>336</v>
      </c>
      <c r="E1502" s="180" t="s">
        <v>1</v>
      </c>
      <c r="F1502" s="181" t="s">
        <v>2744</v>
      </c>
      <c r="H1502" s="182">
        <v>4.8</v>
      </c>
      <c r="I1502" s="183"/>
      <c r="L1502" s="179"/>
      <c r="M1502" s="184"/>
      <c r="N1502" s="185"/>
      <c r="O1502" s="185"/>
      <c r="P1502" s="185"/>
      <c r="Q1502" s="185"/>
      <c r="R1502" s="185"/>
      <c r="S1502" s="185"/>
      <c r="T1502" s="186"/>
      <c r="AT1502" s="180" t="s">
        <v>336</v>
      </c>
      <c r="AU1502" s="180" t="s">
        <v>90</v>
      </c>
      <c r="AV1502" s="14" t="s">
        <v>90</v>
      </c>
      <c r="AW1502" s="14" t="s">
        <v>36</v>
      </c>
      <c r="AX1502" s="14" t="s">
        <v>81</v>
      </c>
      <c r="AY1502" s="180" t="s">
        <v>199</v>
      </c>
    </row>
    <row r="1503" spans="1:65" s="13" customFormat="1" ht="10.199999999999999">
      <c r="B1503" s="172"/>
      <c r="D1503" s="163" t="s">
        <v>336</v>
      </c>
      <c r="E1503" s="173" t="s">
        <v>1</v>
      </c>
      <c r="F1503" s="174" t="s">
        <v>2745</v>
      </c>
      <c r="H1503" s="173" t="s">
        <v>1</v>
      </c>
      <c r="I1503" s="175"/>
      <c r="L1503" s="172"/>
      <c r="M1503" s="176"/>
      <c r="N1503" s="177"/>
      <c r="O1503" s="177"/>
      <c r="P1503" s="177"/>
      <c r="Q1503" s="177"/>
      <c r="R1503" s="177"/>
      <c r="S1503" s="177"/>
      <c r="T1503" s="178"/>
      <c r="AT1503" s="173" t="s">
        <v>336</v>
      </c>
      <c r="AU1503" s="173" t="s">
        <v>90</v>
      </c>
      <c r="AV1503" s="13" t="s">
        <v>88</v>
      </c>
      <c r="AW1503" s="13" t="s">
        <v>36</v>
      </c>
      <c r="AX1503" s="13" t="s">
        <v>81</v>
      </c>
      <c r="AY1503" s="173" t="s">
        <v>199</v>
      </c>
    </row>
    <row r="1504" spans="1:65" s="14" customFormat="1" ht="10.199999999999999">
      <c r="B1504" s="179"/>
      <c r="D1504" s="163" t="s">
        <v>336</v>
      </c>
      <c r="E1504" s="180" t="s">
        <v>1</v>
      </c>
      <c r="F1504" s="181" t="s">
        <v>2746</v>
      </c>
      <c r="H1504" s="182">
        <v>251</v>
      </c>
      <c r="I1504" s="183"/>
      <c r="L1504" s="179"/>
      <c r="M1504" s="184"/>
      <c r="N1504" s="185"/>
      <c r="O1504" s="185"/>
      <c r="P1504" s="185"/>
      <c r="Q1504" s="185"/>
      <c r="R1504" s="185"/>
      <c r="S1504" s="185"/>
      <c r="T1504" s="186"/>
      <c r="AT1504" s="180" t="s">
        <v>336</v>
      </c>
      <c r="AU1504" s="180" t="s">
        <v>90</v>
      </c>
      <c r="AV1504" s="14" t="s">
        <v>90</v>
      </c>
      <c r="AW1504" s="14" t="s">
        <v>36</v>
      </c>
      <c r="AX1504" s="14" t="s">
        <v>81</v>
      </c>
      <c r="AY1504" s="180" t="s">
        <v>199</v>
      </c>
    </row>
    <row r="1505" spans="1:65" s="15" customFormat="1" ht="10.199999999999999">
      <c r="B1505" s="187"/>
      <c r="D1505" s="163" t="s">
        <v>336</v>
      </c>
      <c r="E1505" s="188" t="s">
        <v>1</v>
      </c>
      <c r="F1505" s="189" t="s">
        <v>339</v>
      </c>
      <c r="H1505" s="190">
        <v>255.8</v>
      </c>
      <c r="I1505" s="191"/>
      <c r="L1505" s="187"/>
      <c r="M1505" s="192"/>
      <c r="N1505" s="193"/>
      <c r="O1505" s="193"/>
      <c r="P1505" s="193"/>
      <c r="Q1505" s="193"/>
      <c r="R1505" s="193"/>
      <c r="S1505" s="193"/>
      <c r="T1505" s="194"/>
      <c r="AT1505" s="188" t="s">
        <v>336</v>
      </c>
      <c r="AU1505" s="188" t="s">
        <v>90</v>
      </c>
      <c r="AV1505" s="15" t="s">
        <v>198</v>
      </c>
      <c r="AW1505" s="15" t="s">
        <v>36</v>
      </c>
      <c r="AX1505" s="15" t="s">
        <v>88</v>
      </c>
      <c r="AY1505" s="188" t="s">
        <v>199</v>
      </c>
    </row>
    <row r="1506" spans="1:65" s="2" customFormat="1" ht="33" customHeight="1">
      <c r="A1506" s="33"/>
      <c r="B1506" s="149"/>
      <c r="C1506" s="150" t="s">
        <v>2747</v>
      </c>
      <c r="D1506" s="150" t="s">
        <v>202</v>
      </c>
      <c r="E1506" s="151" t="s">
        <v>2748</v>
      </c>
      <c r="F1506" s="152" t="s">
        <v>2749</v>
      </c>
      <c r="G1506" s="153" t="s">
        <v>332</v>
      </c>
      <c r="H1506" s="154">
        <v>867.54</v>
      </c>
      <c r="I1506" s="155"/>
      <c r="J1506" s="156">
        <f>ROUND(I1506*H1506,2)</f>
        <v>0</v>
      </c>
      <c r="K1506" s="152" t="s">
        <v>333</v>
      </c>
      <c r="L1506" s="34"/>
      <c r="M1506" s="157" t="s">
        <v>1</v>
      </c>
      <c r="N1506" s="158" t="s">
        <v>46</v>
      </c>
      <c r="O1506" s="59"/>
      <c r="P1506" s="159">
        <f>O1506*H1506</f>
        <v>0</v>
      </c>
      <c r="Q1506" s="159">
        <v>2.66E-3</v>
      </c>
      <c r="R1506" s="159">
        <f>Q1506*H1506</f>
        <v>2.3076563999999999</v>
      </c>
      <c r="S1506" s="159">
        <v>0</v>
      </c>
      <c r="T1506" s="160">
        <f>S1506*H1506</f>
        <v>0</v>
      </c>
      <c r="U1506" s="33"/>
      <c r="V1506" s="33"/>
      <c r="W1506" s="33"/>
      <c r="X1506" s="33"/>
      <c r="Y1506" s="33"/>
      <c r="Z1506" s="33"/>
      <c r="AA1506" s="33"/>
      <c r="AB1506" s="33"/>
      <c r="AC1506" s="33"/>
      <c r="AD1506" s="33"/>
      <c r="AE1506" s="33"/>
      <c r="AR1506" s="161" t="s">
        <v>276</v>
      </c>
      <c r="AT1506" s="161" t="s">
        <v>202</v>
      </c>
      <c r="AU1506" s="161" t="s">
        <v>90</v>
      </c>
      <c r="AY1506" s="18" t="s">
        <v>199</v>
      </c>
      <c r="BE1506" s="162">
        <f>IF(N1506="základní",J1506,0)</f>
        <v>0</v>
      </c>
      <c r="BF1506" s="162">
        <f>IF(N1506="snížená",J1506,0)</f>
        <v>0</v>
      </c>
      <c r="BG1506" s="162">
        <f>IF(N1506="zákl. přenesená",J1506,0)</f>
        <v>0</v>
      </c>
      <c r="BH1506" s="162">
        <f>IF(N1506="sníž. přenesená",J1506,0)</f>
        <v>0</v>
      </c>
      <c r="BI1506" s="162">
        <f>IF(N1506="nulová",J1506,0)</f>
        <v>0</v>
      </c>
      <c r="BJ1506" s="18" t="s">
        <v>88</v>
      </c>
      <c r="BK1506" s="162">
        <f>ROUND(I1506*H1506,2)</f>
        <v>0</v>
      </c>
      <c r="BL1506" s="18" t="s">
        <v>276</v>
      </c>
      <c r="BM1506" s="161" t="s">
        <v>2750</v>
      </c>
    </row>
    <row r="1507" spans="1:65" s="2" customFormat="1" ht="28.8">
      <c r="A1507" s="33"/>
      <c r="B1507" s="34"/>
      <c r="C1507" s="33"/>
      <c r="D1507" s="163" t="s">
        <v>207</v>
      </c>
      <c r="E1507" s="33"/>
      <c r="F1507" s="164" t="s">
        <v>2751</v>
      </c>
      <c r="G1507" s="33"/>
      <c r="H1507" s="33"/>
      <c r="I1507" s="165"/>
      <c r="J1507" s="33"/>
      <c r="K1507" s="33"/>
      <c r="L1507" s="34"/>
      <c r="M1507" s="166"/>
      <c r="N1507" s="167"/>
      <c r="O1507" s="59"/>
      <c r="P1507" s="59"/>
      <c r="Q1507" s="59"/>
      <c r="R1507" s="59"/>
      <c r="S1507" s="59"/>
      <c r="T1507" s="60"/>
      <c r="U1507" s="33"/>
      <c r="V1507" s="33"/>
      <c r="W1507" s="33"/>
      <c r="X1507" s="33"/>
      <c r="Y1507" s="33"/>
      <c r="Z1507" s="33"/>
      <c r="AA1507" s="33"/>
      <c r="AB1507" s="33"/>
      <c r="AC1507" s="33"/>
      <c r="AD1507" s="33"/>
      <c r="AE1507" s="33"/>
      <c r="AT1507" s="18" t="s">
        <v>207</v>
      </c>
      <c r="AU1507" s="18" t="s">
        <v>90</v>
      </c>
    </row>
    <row r="1508" spans="1:65" s="13" customFormat="1" ht="10.199999999999999">
      <c r="B1508" s="172"/>
      <c r="D1508" s="163" t="s">
        <v>336</v>
      </c>
      <c r="E1508" s="173" t="s">
        <v>1</v>
      </c>
      <c r="F1508" s="174" t="s">
        <v>2752</v>
      </c>
      <c r="H1508" s="173" t="s">
        <v>1</v>
      </c>
      <c r="I1508" s="175"/>
      <c r="L1508" s="172"/>
      <c r="M1508" s="176"/>
      <c r="N1508" s="177"/>
      <c r="O1508" s="177"/>
      <c r="P1508" s="177"/>
      <c r="Q1508" s="177"/>
      <c r="R1508" s="177"/>
      <c r="S1508" s="177"/>
      <c r="T1508" s="178"/>
      <c r="AT1508" s="173" t="s">
        <v>336</v>
      </c>
      <c r="AU1508" s="173" t="s">
        <v>90</v>
      </c>
      <c r="AV1508" s="13" t="s">
        <v>88</v>
      </c>
      <c r="AW1508" s="13" t="s">
        <v>36</v>
      </c>
      <c r="AX1508" s="13" t="s">
        <v>81</v>
      </c>
      <c r="AY1508" s="173" t="s">
        <v>199</v>
      </c>
    </row>
    <row r="1509" spans="1:65" s="13" customFormat="1" ht="10.199999999999999">
      <c r="B1509" s="172"/>
      <c r="D1509" s="163" t="s">
        <v>336</v>
      </c>
      <c r="E1509" s="173" t="s">
        <v>1</v>
      </c>
      <c r="F1509" s="174" t="s">
        <v>1343</v>
      </c>
      <c r="H1509" s="173" t="s">
        <v>1</v>
      </c>
      <c r="I1509" s="175"/>
      <c r="L1509" s="172"/>
      <c r="M1509" s="176"/>
      <c r="N1509" s="177"/>
      <c r="O1509" s="177"/>
      <c r="P1509" s="177"/>
      <c r="Q1509" s="177"/>
      <c r="R1509" s="177"/>
      <c r="S1509" s="177"/>
      <c r="T1509" s="178"/>
      <c r="AT1509" s="173" t="s">
        <v>336</v>
      </c>
      <c r="AU1509" s="173" t="s">
        <v>90</v>
      </c>
      <c r="AV1509" s="13" t="s">
        <v>88</v>
      </c>
      <c r="AW1509" s="13" t="s">
        <v>36</v>
      </c>
      <c r="AX1509" s="13" t="s">
        <v>81</v>
      </c>
      <c r="AY1509" s="173" t="s">
        <v>199</v>
      </c>
    </row>
    <row r="1510" spans="1:65" s="14" customFormat="1" ht="10.199999999999999">
      <c r="B1510" s="179"/>
      <c r="D1510" s="163" t="s">
        <v>336</v>
      </c>
      <c r="E1510" s="180" t="s">
        <v>1</v>
      </c>
      <c r="F1510" s="181" t="s">
        <v>2753</v>
      </c>
      <c r="H1510" s="182">
        <v>192.125</v>
      </c>
      <c r="I1510" s="183"/>
      <c r="L1510" s="179"/>
      <c r="M1510" s="184"/>
      <c r="N1510" s="185"/>
      <c r="O1510" s="185"/>
      <c r="P1510" s="185"/>
      <c r="Q1510" s="185"/>
      <c r="R1510" s="185"/>
      <c r="S1510" s="185"/>
      <c r="T1510" s="186"/>
      <c r="AT1510" s="180" t="s">
        <v>336</v>
      </c>
      <c r="AU1510" s="180" t="s">
        <v>90</v>
      </c>
      <c r="AV1510" s="14" t="s">
        <v>90</v>
      </c>
      <c r="AW1510" s="14" t="s">
        <v>36</v>
      </c>
      <c r="AX1510" s="14" t="s">
        <v>81</v>
      </c>
      <c r="AY1510" s="180" t="s">
        <v>199</v>
      </c>
    </row>
    <row r="1511" spans="1:65" s="14" customFormat="1" ht="10.199999999999999">
      <c r="B1511" s="179"/>
      <c r="D1511" s="163" t="s">
        <v>336</v>
      </c>
      <c r="E1511" s="180" t="s">
        <v>1</v>
      </c>
      <c r="F1511" s="181" t="s">
        <v>2754</v>
      </c>
      <c r="H1511" s="182">
        <v>9.1999999999999993</v>
      </c>
      <c r="I1511" s="183"/>
      <c r="L1511" s="179"/>
      <c r="M1511" s="184"/>
      <c r="N1511" s="185"/>
      <c r="O1511" s="185"/>
      <c r="P1511" s="185"/>
      <c r="Q1511" s="185"/>
      <c r="R1511" s="185"/>
      <c r="S1511" s="185"/>
      <c r="T1511" s="186"/>
      <c r="AT1511" s="180" t="s">
        <v>336</v>
      </c>
      <c r="AU1511" s="180" t="s">
        <v>90</v>
      </c>
      <c r="AV1511" s="14" t="s">
        <v>90</v>
      </c>
      <c r="AW1511" s="14" t="s">
        <v>36</v>
      </c>
      <c r="AX1511" s="14" t="s">
        <v>81</v>
      </c>
      <c r="AY1511" s="180" t="s">
        <v>199</v>
      </c>
    </row>
    <row r="1512" spans="1:65" s="14" customFormat="1" ht="10.199999999999999">
      <c r="B1512" s="179"/>
      <c r="D1512" s="163" t="s">
        <v>336</v>
      </c>
      <c r="E1512" s="180" t="s">
        <v>1</v>
      </c>
      <c r="F1512" s="181" t="s">
        <v>2755</v>
      </c>
      <c r="H1512" s="182">
        <v>111.55</v>
      </c>
      <c r="I1512" s="183"/>
      <c r="L1512" s="179"/>
      <c r="M1512" s="184"/>
      <c r="N1512" s="185"/>
      <c r="O1512" s="185"/>
      <c r="P1512" s="185"/>
      <c r="Q1512" s="185"/>
      <c r="R1512" s="185"/>
      <c r="S1512" s="185"/>
      <c r="T1512" s="186"/>
      <c r="AT1512" s="180" t="s">
        <v>336</v>
      </c>
      <c r="AU1512" s="180" t="s">
        <v>90</v>
      </c>
      <c r="AV1512" s="14" t="s">
        <v>90</v>
      </c>
      <c r="AW1512" s="14" t="s">
        <v>36</v>
      </c>
      <c r="AX1512" s="14" t="s">
        <v>81</v>
      </c>
      <c r="AY1512" s="180" t="s">
        <v>199</v>
      </c>
    </row>
    <row r="1513" spans="1:65" s="14" customFormat="1" ht="10.199999999999999">
      <c r="B1513" s="179"/>
      <c r="D1513" s="163" t="s">
        <v>336</v>
      </c>
      <c r="E1513" s="180" t="s">
        <v>1</v>
      </c>
      <c r="F1513" s="181" t="s">
        <v>2756</v>
      </c>
      <c r="H1513" s="182">
        <v>14.375</v>
      </c>
      <c r="I1513" s="183"/>
      <c r="L1513" s="179"/>
      <c r="M1513" s="184"/>
      <c r="N1513" s="185"/>
      <c r="O1513" s="185"/>
      <c r="P1513" s="185"/>
      <c r="Q1513" s="185"/>
      <c r="R1513" s="185"/>
      <c r="S1513" s="185"/>
      <c r="T1513" s="186"/>
      <c r="AT1513" s="180" t="s">
        <v>336</v>
      </c>
      <c r="AU1513" s="180" t="s">
        <v>90</v>
      </c>
      <c r="AV1513" s="14" t="s">
        <v>90</v>
      </c>
      <c r="AW1513" s="14" t="s">
        <v>36</v>
      </c>
      <c r="AX1513" s="14" t="s">
        <v>81</v>
      </c>
      <c r="AY1513" s="180" t="s">
        <v>199</v>
      </c>
    </row>
    <row r="1514" spans="1:65" s="13" customFormat="1" ht="10.199999999999999">
      <c r="B1514" s="172"/>
      <c r="D1514" s="163" t="s">
        <v>336</v>
      </c>
      <c r="E1514" s="173" t="s">
        <v>1</v>
      </c>
      <c r="F1514" s="174" t="s">
        <v>1348</v>
      </c>
      <c r="H1514" s="173" t="s">
        <v>1</v>
      </c>
      <c r="I1514" s="175"/>
      <c r="L1514" s="172"/>
      <c r="M1514" s="176"/>
      <c r="N1514" s="177"/>
      <c r="O1514" s="177"/>
      <c r="P1514" s="177"/>
      <c r="Q1514" s="177"/>
      <c r="R1514" s="177"/>
      <c r="S1514" s="177"/>
      <c r="T1514" s="178"/>
      <c r="AT1514" s="173" t="s">
        <v>336</v>
      </c>
      <c r="AU1514" s="173" t="s">
        <v>90</v>
      </c>
      <c r="AV1514" s="13" t="s">
        <v>88</v>
      </c>
      <c r="AW1514" s="13" t="s">
        <v>36</v>
      </c>
      <c r="AX1514" s="13" t="s">
        <v>81</v>
      </c>
      <c r="AY1514" s="173" t="s">
        <v>199</v>
      </c>
    </row>
    <row r="1515" spans="1:65" s="14" customFormat="1" ht="10.199999999999999">
      <c r="B1515" s="179"/>
      <c r="D1515" s="163" t="s">
        <v>336</v>
      </c>
      <c r="E1515" s="180" t="s">
        <v>1</v>
      </c>
      <c r="F1515" s="181" t="s">
        <v>2757</v>
      </c>
      <c r="H1515" s="182">
        <v>80.5</v>
      </c>
      <c r="I1515" s="183"/>
      <c r="L1515" s="179"/>
      <c r="M1515" s="184"/>
      <c r="N1515" s="185"/>
      <c r="O1515" s="185"/>
      <c r="P1515" s="185"/>
      <c r="Q1515" s="185"/>
      <c r="R1515" s="185"/>
      <c r="S1515" s="185"/>
      <c r="T1515" s="186"/>
      <c r="AT1515" s="180" t="s">
        <v>336</v>
      </c>
      <c r="AU1515" s="180" t="s">
        <v>90</v>
      </c>
      <c r="AV1515" s="14" t="s">
        <v>90</v>
      </c>
      <c r="AW1515" s="14" t="s">
        <v>36</v>
      </c>
      <c r="AX1515" s="14" t="s">
        <v>81</v>
      </c>
      <c r="AY1515" s="180" t="s">
        <v>199</v>
      </c>
    </row>
    <row r="1516" spans="1:65" s="14" customFormat="1" ht="10.199999999999999">
      <c r="B1516" s="179"/>
      <c r="D1516" s="163" t="s">
        <v>336</v>
      </c>
      <c r="E1516" s="180" t="s">
        <v>1</v>
      </c>
      <c r="F1516" s="181" t="s">
        <v>2758</v>
      </c>
      <c r="H1516" s="182">
        <v>64.349999999999994</v>
      </c>
      <c r="I1516" s="183"/>
      <c r="L1516" s="179"/>
      <c r="M1516" s="184"/>
      <c r="N1516" s="185"/>
      <c r="O1516" s="185"/>
      <c r="P1516" s="185"/>
      <c r="Q1516" s="185"/>
      <c r="R1516" s="185"/>
      <c r="S1516" s="185"/>
      <c r="T1516" s="186"/>
      <c r="AT1516" s="180" t="s">
        <v>336</v>
      </c>
      <c r="AU1516" s="180" t="s">
        <v>90</v>
      </c>
      <c r="AV1516" s="14" t="s">
        <v>90</v>
      </c>
      <c r="AW1516" s="14" t="s">
        <v>36</v>
      </c>
      <c r="AX1516" s="14" t="s">
        <v>81</v>
      </c>
      <c r="AY1516" s="180" t="s">
        <v>199</v>
      </c>
    </row>
    <row r="1517" spans="1:65" s="13" customFormat="1" ht="10.199999999999999">
      <c r="B1517" s="172"/>
      <c r="D1517" s="163" t="s">
        <v>336</v>
      </c>
      <c r="E1517" s="173" t="s">
        <v>1</v>
      </c>
      <c r="F1517" s="174" t="s">
        <v>1276</v>
      </c>
      <c r="H1517" s="173" t="s">
        <v>1</v>
      </c>
      <c r="I1517" s="175"/>
      <c r="L1517" s="172"/>
      <c r="M1517" s="176"/>
      <c r="N1517" s="177"/>
      <c r="O1517" s="177"/>
      <c r="P1517" s="177"/>
      <c r="Q1517" s="177"/>
      <c r="R1517" s="177"/>
      <c r="S1517" s="177"/>
      <c r="T1517" s="178"/>
      <c r="AT1517" s="173" t="s">
        <v>336</v>
      </c>
      <c r="AU1517" s="173" t="s">
        <v>90</v>
      </c>
      <c r="AV1517" s="13" t="s">
        <v>88</v>
      </c>
      <c r="AW1517" s="13" t="s">
        <v>36</v>
      </c>
      <c r="AX1517" s="13" t="s">
        <v>81</v>
      </c>
      <c r="AY1517" s="173" t="s">
        <v>199</v>
      </c>
    </row>
    <row r="1518" spans="1:65" s="14" customFormat="1" ht="10.199999999999999">
      <c r="B1518" s="179"/>
      <c r="D1518" s="163" t="s">
        <v>336</v>
      </c>
      <c r="E1518" s="180" t="s">
        <v>1</v>
      </c>
      <c r="F1518" s="181" t="s">
        <v>1352</v>
      </c>
      <c r="H1518" s="182">
        <v>265.5</v>
      </c>
      <c r="I1518" s="183"/>
      <c r="L1518" s="179"/>
      <c r="M1518" s="184"/>
      <c r="N1518" s="185"/>
      <c r="O1518" s="185"/>
      <c r="P1518" s="185"/>
      <c r="Q1518" s="185"/>
      <c r="R1518" s="185"/>
      <c r="S1518" s="185"/>
      <c r="T1518" s="186"/>
      <c r="AT1518" s="180" t="s">
        <v>336</v>
      </c>
      <c r="AU1518" s="180" t="s">
        <v>90</v>
      </c>
      <c r="AV1518" s="14" t="s">
        <v>90</v>
      </c>
      <c r="AW1518" s="14" t="s">
        <v>36</v>
      </c>
      <c r="AX1518" s="14" t="s">
        <v>81</v>
      </c>
      <c r="AY1518" s="180" t="s">
        <v>199</v>
      </c>
    </row>
    <row r="1519" spans="1:65" s="13" customFormat="1" ht="10.199999999999999">
      <c r="B1519" s="172"/>
      <c r="D1519" s="163" t="s">
        <v>336</v>
      </c>
      <c r="E1519" s="173" t="s">
        <v>1</v>
      </c>
      <c r="F1519" s="174" t="s">
        <v>2001</v>
      </c>
      <c r="H1519" s="173" t="s">
        <v>1</v>
      </c>
      <c r="I1519" s="175"/>
      <c r="L1519" s="172"/>
      <c r="M1519" s="176"/>
      <c r="N1519" s="177"/>
      <c r="O1519" s="177"/>
      <c r="P1519" s="177"/>
      <c r="Q1519" s="177"/>
      <c r="R1519" s="177"/>
      <c r="S1519" s="177"/>
      <c r="T1519" s="178"/>
      <c r="AT1519" s="173" t="s">
        <v>336</v>
      </c>
      <c r="AU1519" s="173" t="s">
        <v>90</v>
      </c>
      <c r="AV1519" s="13" t="s">
        <v>88</v>
      </c>
      <c r="AW1519" s="13" t="s">
        <v>36</v>
      </c>
      <c r="AX1519" s="13" t="s">
        <v>81</v>
      </c>
      <c r="AY1519" s="173" t="s">
        <v>199</v>
      </c>
    </row>
    <row r="1520" spans="1:65" s="14" customFormat="1" ht="10.199999999999999">
      <c r="B1520" s="179"/>
      <c r="D1520" s="163" t="s">
        <v>336</v>
      </c>
      <c r="E1520" s="180" t="s">
        <v>1</v>
      </c>
      <c r="F1520" s="181" t="s">
        <v>2759</v>
      </c>
      <c r="H1520" s="182">
        <v>129.94</v>
      </c>
      <c r="I1520" s="183"/>
      <c r="L1520" s="179"/>
      <c r="M1520" s="184"/>
      <c r="N1520" s="185"/>
      <c r="O1520" s="185"/>
      <c r="P1520" s="185"/>
      <c r="Q1520" s="185"/>
      <c r="R1520" s="185"/>
      <c r="S1520" s="185"/>
      <c r="T1520" s="186"/>
      <c r="AT1520" s="180" t="s">
        <v>336</v>
      </c>
      <c r="AU1520" s="180" t="s">
        <v>90</v>
      </c>
      <c r="AV1520" s="14" t="s">
        <v>90</v>
      </c>
      <c r="AW1520" s="14" t="s">
        <v>36</v>
      </c>
      <c r="AX1520" s="14" t="s">
        <v>81</v>
      </c>
      <c r="AY1520" s="180" t="s">
        <v>199</v>
      </c>
    </row>
    <row r="1521" spans="1:65" s="15" customFormat="1" ht="10.199999999999999">
      <c r="B1521" s="187"/>
      <c r="D1521" s="163" t="s">
        <v>336</v>
      </c>
      <c r="E1521" s="188" t="s">
        <v>1</v>
      </c>
      <c r="F1521" s="189" t="s">
        <v>339</v>
      </c>
      <c r="H1521" s="190">
        <v>867.54</v>
      </c>
      <c r="I1521" s="191"/>
      <c r="L1521" s="187"/>
      <c r="M1521" s="192"/>
      <c r="N1521" s="193"/>
      <c r="O1521" s="193"/>
      <c r="P1521" s="193"/>
      <c r="Q1521" s="193"/>
      <c r="R1521" s="193"/>
      <c r="S1521" s="193"/>
      <c r="T1521" s="194"/>
      <c r="AT1521" s="188" t="s">
        <v>336</v>
      </c>
      <c r="AU1521" s="188" t="s">
        <v>90</v>
      </c>
      <c r="AV1521" s="15" t="s">
        <v>198</v>
      </c>
      <c r="AW1521" s="15" t="s">
        <v>36</v>
      </c>
      <c r="AX1521" s="15" t="s">
        <v>88</v>
      </c>
      <c r="AY1521" s="188" t="s">
        <v>199</v>
      </c>
    </row>
    <row r="1522" spans="1:65" s="2" customFormat="1" ht="37.799999999999997" customHeight="1">
      <c r="A1522" s="33"/>
      <c r="B1522" s="149"/>
      <c r="C1522" s="150" t="s">
        <v>2760</v>
      </c>
      <c r="D1522" s="150" t="s">
        <v>202</v>
      </c>
      <c r="E1522" s="151" t="s">
        <v>2761</v>
      </c>
      <c r="F1522" s="152" t="s">
        <v>2762</v>
      </c>
      <c r="G1522" s="153" t="s">
        <v>332</v>
      </c>
      <c r="H1522" s="154">
        <v>449.60300000000001</v>
      </c>
      <c r="I1522" s="155"/>
      <c r="J1522" s="156">
        <f>ROUND(I1522*H1522,2)</f>
        <v>0</v>
      </c>
      <c r="K1522" s="152" t="s">
        <v>333</v>
      </c>
      <c r="L1522" s="34"/>
      <c r="M1522" s="157" t="s">
        <v>1</v>
      </c>
      <c r="N1522" s="158" t="s">
        <v>46</v>
      </c>
      <c r="O1522" s="59"/>
      <c r="P1522" s="159">
        <f>O1522*H1522</f>
        <v>0</v>
      </c>
      <c r="Q1522" s="159">
        <v>2.64E-3</v>
      </c>
      <c r="R1522" s="159">
        <f>Q1522*H1522</f>
        <v>1.18695192</v>
      </c>
      <c r="S1522" s="159">
        <v>0</v>
      </c>
      <c r="T1522" s="160">
        <f>S1522*H1522</f>
        <v>0</v>
      </c>
      <c r="U1522" s="33"/>
      <c r="V1522" s="33"/>
      <c r="W1522" s="33"/>
      <c r="X1522" s="33"/>
      <c r="Y1522" s="33"/>
      <c r="Z1522" s="33"/>
      <c r="AA1522" s="33"/>
      <c r="AB1522" s="33"/>
      <c r="AC1522" s="33"/>
      <c r="AD1522" s="33"/>
      <c r="AE1522" s="33"/>
      <c r="AR1522" s="161" t="s">
        <v>276</v>
      </c>
      <c r="AT1522" s="161" t="s">
        <v>202</v>
      </c>
      <c r="AU1522" s="161" t="s">
        <v>90</v>
      </c>
      <c r="AY1522" s="18" t="s">
        <v>199</v>
      </c>
      <c r="BE1522" s="162">
        <f>IF(N1522="základní",J1522,0)</f>
        <v>0</v>
      </c>
      <c r="BF1522" s="162">
        <f>IF(N1522="snížená",J1522,0)</f>
        <v>0</v>
      </c>
      <c r="BG1522" s="162">
        <f>IF(N1522="zákl. přenesená",J1522,0)</f>
        <v>0</v>
      </c>
      <c r="BH1522" s="162">
        <f>IF(N1522="sníž. přenesená",J1522,0)</f>
        <v>0</v>
      </c>
      <c r="BI1522" s="162">
        <f>IF(N1522="nulová",J1522,0)</f>
        <v>0</v>
      </c>
      <c r="BJ1522" s="18" t="s">
        <v>88</v>
      </c>
      <c r="BK1522" s="162">
        <f>ROUND(I1522*H1522,2)</f>
        <v>0</v>
      </c>
      <c r="BL1522" s="18" t="s">
        <v>276</v>
      </c>
      <c r="BM1522" s="161" t="s">
        <v>2763</v>
      </c>
    </row>
    <row r="1523" spans="1:65" s="2" customFormat="1" ht="28.8">
      <c r="A1523" s="33"/>
      <c r="B1523" s="34"/>
      <c r="C1523" s="33"/>
      <c r="D1523" s="163" t="s">
        <v>207</v>
      </c>
      <c r="E1523" s="33"/>
      <c r="F1523" s="164" t="s">
        <v>2764</v>
      </c>
      <c r="G1523" s="33"/>
      <c r="H1523" s="33"/>
      <c r="I1523" s="165"/>
      <c r="J1523" s="33"/>
      <c r="K1523" s="33"/>
      <c r="L1523" s="34"/>
      <c r="M1523" s="166"/>
      <c r="N1523" s="167"/>
      <c r="O1523" s="59"/>
      <c r="P1523" s="59"/>
      <c r="Q1523" s="59"/>
      <c r="R1523" s="59"/>
      <c r="S1523" s="59"/>
      <c r="T1523" s="60"/>
      <c r="U1523" s="33"/>
      <c r="V1523" s="33"/>
      <c r="W1523" s="33"/>
      <c r="X1523" s="33"/>
      <c r="Y1523" s="33"/>
      <c r="Z1523" s="33"/>
      <c r="AA1523" s="33"/>
      <c r="AB1523" s="33"/>
      <c r="AC1523" s="33"/>
      <c r="AD1523" s="33"/>
      <c r="AE1523" s="33"/>
      <c r="AT1523" s="18" t="s">
        <v>207</v>
      </c>
      <c r="AU1523" s="18" t="s">
        <v>90</v>
      </c>
    </row>
    <row r="1524" spans="1:65" s="13" customFormat="1" ht="10.199999999999999">
      <c r="B1524" s="172"/>
      <c r="D1524" s="163" t="s">
        <v>336</v>
      </c>
      <c r="E1524" s="173" t="s">
        <v>1</v>
      </c>
      <c r="F1524" s="174" t="s">
        <v>2765</v>
      </c>
      <c r="H1524" s="173" t="s">
        <v>1</v>
      </c>
      <c r="I1524" s="175"/>
      <c r="L1524" s="172"/>
      <c r="M1524" s="176"/>
      <c r="N1524" s="177"/>
      <c r="O1524" s="177"/>
      <c r="P1524" s="177"/>
      <c r="Q1524" s="177"/>
      <c r="R1524" s="177"/>
      <c r="S1524" s="177"/>
      <c r="T1524" s="178"/>
      <c r="AT1524" s="173" t="s">
        <v>336</v>
      </c>
      <c r="AU1524" s="173" t="s">
        <v>90</v>
      </c>
      <c r="AV1524" s="13" t="s">
        <v>88</v>
      </c>
      <c r="AW1524" s="13" t="s">
        <v>36</v>
      </c>
      <c r="AX1524" s="13" t="s">
        <v>81</v>
      </c>
      <c r="AY1524" s="173" t="s">
        <v>199</v>
      </c>
    </row>
    <row r="1525" spans="1:65" s="13" customFormat="1" ht="10.199999999999999">
      <c r="B1525" s="172"/>
      <c r="D1525" s="163" t="s">
        <v>336</v>
      </c>
      <c r="E1525" s="173" t="s">
        <v>1</v>
      </c>
      <c r="F1525" s="174" t="s">
        <v>1271</v>
      </c>
      <c r="H1525" s="173" t="s">
        <v>1</v>
      </c>
      <c r="I1525" s="175"/>
      <c r="L1525" s="172"/>
      <c r="M1525" s="176"/>
      <c r="N1525" s="177"/>
      <c r="O1525" s="177"/>
      <c r="P1525" s="177"/>
      <c r="Q1525" s="177"/>
      <c r="R1525" s="177"/>
      <c r="S1525" s="177"/>
      <c r="T1525" s="178"/>
      <c r="AT1525" s="173" t="s">
        <v>336</v>
      </c>
      <c r="AU1525" s="173" t="s">
        <v>90</v>
      </c>
      <c r="AV1525" s="13" t="s">
        <v>88</v>
      </c>
      <c r="AW1525" s="13" t="s">
        <v>36</v>
      </c>
      <c r="AX1525" s="13" t="s">
        <v>81</v>
      </c>
      <c r="AY1525" s="173" t="s">
        <v>199</v>
      </c>
    </row>
    <row r="1526" spans="1:65" s="14" customFormat="1" ht="10.199999999999999">
      <c r="B1526" s="179"/>
      <c r="D1526" s="163" t="s">
        <v>336</v>
      </c>
      <c r="E1526" s="180" t="s">
        <v>1</v>
      </c>
      <c r="F1526" s="181" t="s">
        <v>2766</v>
      </c>
      <c r="H1526" s="182">
        <v>86.5</v>
      </c>
      <c r="I1526" s="183"/>
      <c r="L1526" s="179"/>
      <c r="M1526" s="184"/>
      <c r="N1526" s="185"/>
      <c r="O1526" s="185"/>
      <c r="P1526" s="185"/>
      <c r="Q1526" s="185"/>
      <c r="R1526" s="185"/>
      <c r="S1526" s="185"/>
      <c r="T1526" s="186"/>
      <c r="AT1526" s="180" t="s">
        <v>336</v>
      </c>
      <c r="AU1526" s="180" t="s">
        <v>90</v>
      </c>
      <c r="AV1526" s="14" t="s">
        <v>90</v>
      </c>
      <c r="AW1526" s="14" t="s">
        <v>36</v>
      </c>
      <c r="AX1526" s="14" t="s">
        <v>81</v>
      </c>
      <c r="AY1526" s="180" t="s">
        <v>199</v>
      </c>
    </row>
    <row r="1527" spans="1:65" s="13" customFormat="1" ht="10.199999999999999">
      <c r="B1527" s="172"/>
      <c r="D1527" s="163" t="s">
        <v>336</v>
      </c>
      <c r="E1527" s="173" t="s">
        <v>1</v>
      </c>
      <c r="F1527" s="174" t="s">
        <v>1343</v>
      </c>
      <c r="H1527" s="173" t="s">
        <v>1</v>
      </c>
      <c r="I1527" s="175"/>
      <c r="L1527" s="172"/>
      <c r="M1527" s="176"/>
      <c r="N1527" s="177"/>
      <c r="O1527" s="177"/>
      <c r="P1527" s="177"/>
      <c r="Q1527" s="177"/>
      <c r="R1527" s="177"/>
      <c r="S1527" s="177"/>
      <c r="T1527" s="178"/>
      <c r="AT1527" s="173" t="s">
        <v>336</v>
      </c>
      <c r="AU1527" s="173" t="s">
        <v>90</v>
      </c>
      <c r="AV1527" s="13" t="s">
        <v>88</v>
      </c>
      <c r="AW1527" s="13" t="s">
        <v>36</v>
      </c>
      <c r="AX1527" s="13" t="s">
        <v>81</v>
      </c>
      <c r="AY1527" s="173" t="s">
        <v>199</v>
      </c>
    </row>
    <row r="1528" spans="1:65" s="14" customFormat="1" ht="10.199999999999999">
      <c r="B1528" s="179"/>
      <c r="D1528" s="163" t="s">
        <v>336</v>
      </c>
      <c r="E1528" s="180" t="s">
        <v>1</v>
      </c>
      <c r="F1528" s="181" t="s">
        <v>2767</v>
      </c>
      <c r="H1528" s="182">
        <v>43.32</v>
      </c>
      <c r="I1528" s="183"/>
      <c r="L1528" s="179"/>
      <c r="M1528" s="184"/>
      <c r="N1528" s="185"/>
      <c r="O1528" s="185"/>
      <c r="P1528" s="185"/>
      <c r="Q1528" s="185"/>
      <c r="R1528" s="185"/>
      <c r="S1528" s="185"/>
      <c r="T1528" s="186"/>
      <c r="AT1528" s="180" t="s">
        <v>336</v>
      </c>
      <c r="AU1528" s="180" t="s">
        <v>90</v>
      </c>
      <c r="AV1528" s="14" t="s">
        <v>90</v>
      </c>
      <c r="AW1528" s="14" t="s">
        <v>36</v>
      </c>
      <c r="AX1528" s="14" t="s">
        <v>81</v>
      </c>
      <c r="AY1528" s="180" t="s">
        <v>199</v>
      </c>
    </row>
    <row r="1529" spans="1:65" s="14" customFormat="1" ht="10.199999999999999">
      <c r="B1529" s="179"/>
      <c r="D1529" s="163" t="s">
        <v>336</v>
      </c>
      <c r="E1529" s="180" t="s">
        <v>1</v>
      </c>
      <c r="F1529" s="181" t="s">
        <v>2768</v>
      </c>
      <c r="H1529" s="182">
        <v>52.25</v>
      </c>
      <c r="I1529" s="183"/>
      <c r="L1529" s="179"/>
      <c r="M1529" s="184"/>
      <c r="N1529" s="185"/>
      <c r="O1529" s="185"/>
      <c r="P1529" s="185"/>
      <c r="Q1529" s="185"/>
      <c r="R1529" s="185"/>
      <c r="S1529" s="185"/>
      <c r="T1529" s="186"/>
      <c r="AT1529" s="180" t="s">
        <v>336</v>
      </c>
      <c r="AU1529" s="180" t="s">
        <v>90</v>
      </c>
      <c r="AV1529" s="14" t="s">
        <v>90</v>
      </c>
      <c r="AW1529" s="14" t="s">
        <v>36</v>
      </c>
      <c r="AX1529" s="14" t="s">
        <v>81</v>
      </c>
      <c r="AY1529" s="180" t="s">
        <v>199</v>
      </c>
    </row>
    <row r="1530" spans="1:65" s="14" customFormat="1" ht="10.199999999999999">
      <c r="B1530" s="179"/>
      <c r="D1530" s="163" t="s">
        <v>336</v>
      </c>
      <c r="E1530" s="180" t="s">
        <v>1</v>
      </c>
      <c r="F1530" s="181" t="s">
        <v>2769</v>
      </c>
      <c r="H1530" s="182">
        <v>25.65</v>
      </c>
      <c r="I1530" s="183"/>
      <c r="L1530" s="179"/>
      <c r="M1530" s="184"/>
      <c r="N1530" s="185"/>
      <c r="O1530" s="185"/>
      <c r="P1530" s="185"/>
      <c r="Q1530" s="185"/>
      <c r="R1530" s="185"/>
      <c r="S1530" s="185"/>
      <c r="T1530" s="186"/>
      <c r="AT1530" s="180" t="s">
        <v>336</v>
      </c>
      <c r="AU1530" s="180" t="s">
        <v>90</v>
      </c>
      <c r="AV1530" s="14" t="s">
        <v>90</v>
      </c>
      <c r="AW1530" s="14" t="s">
        <v>36</v>
      </c>
      <c r="AX1530" s="14" t="s">
        <v>81</v>
      </c>
      <c r="AY1530" s="180" t="s">
        <v>199</v>
      </c>
    </row>
    <row r="1531" spans="1:65" s="14" customFormat="1" ht="10.199999999999999">
      <c r="B1531" s="179"/>
      <c r="D1531" s="163" t="s">
        <v>336</v>
      </c>
      <c r="E1531" s="180" t="s">
        <v>1</v>
      </c>
      <c r="F1531" s="181" t="s">
        <v>2770</v>
      </c>
      <c r="H1531" s="182">
        <v>41.52</v>
      </c>
      <c r="I1531" s="183"/>
      <c r="L1531" s="179"/>
      <c r="M1531" s="184"/>
      <c r="N1531" s="185"/>
      <c r="O1531" s="185"/>
      <c r="P1531" s="185"/>
      <c r="Q1531" s="185"/>
      <c r="R1531" s="185"/>
      <c r="S1531" s="185"/>
      <c r="T1531" s="186"/>
      <c r="AT1531" s="180" t="s">
        <v>336</v>
      </c>
      <c r="AU1531" s="180" t="s">
        <v>90</v>
      </c>
      <c r="AV1531" s="14" t="s">
        <v>90</v>
      </c>
      <c r="AW1531" s="14" t="s">
        <v>36</v>
      </c>
      <c r="AX1531" s="14" t="s">
        <v>81</v>
      </c>
      <c r="AY1531" s="180" t="s">
        <v>199</v>
      </c>
    </row>
    <row r="1532" spans="1:65" s="14" customFormat="1" ht="10.199999999999999">
      <c r="B1532" s="179"/>
      <c r="D1532" s="163" t="s">
        <v>336</v>
      </c>
      <c r="E1532" s="180" t="s">
        <v>1</v>
      </c>
      <c r="F1532" s="181" t="s">
        <v>2771</v>
      </c>
      <c r="H1532" s="182">
        <v>75.254999999999995</v>
      </c>
      <c r="I1532" s="183"/>
      <c r="L1532" s="179"/>
      <c r="M1532" s="184"/>
      <c r="N1532" s="185"/>
      <c r="O1532" s="185"/>
      <c r="P1532" s="185"/>
      <c r="Q1532" s="185"/>
      <c r="R1532" s="185"/>
      <c r="S1532" s="185"/>
      <c r="T1532" s="186"/>
      <c r="AT1532" s="180" t="s">
        <v>336</v>
      </c>
      <c r="AU1532" s="180" t="s">
        <v>90</v>
      </c>
      <c r="AV1532" s="14" t="s">
        <v>90</v>
      </c>
      <c r="AW1532" s="14" t="s">
        <v>36</v>
      </c>
      <c r="AX1532" s="14" t="s">
        <v>81</v>
      </c>
      <c r="AY1532" s="180" t="s">
        <v>199</v>
      </c>
    </row>
    <row r="1533" spans="1:65" s="14" customFormat="1" ht="10.199999999999999">
      <c r="B1533" s="179"/>
      <c r="D1533" s="163" t="s">
        <v>336</v>
      </c>
      <c r="E1533" s="180" t="s">
        <v>1</v>
      </c>
      <c r="F1533" s="181" t="s">
        <v>2772</v>
      </c>
      <c r="H1533" s="182">
        <v>19.03</v>
      </c>
      <c r="I1533" s="183"/>
      <c r="L1533" s="179"/>
      <c r="M1533" s="184"/>
      <c r="N1533" s="185"/>
      <c r="O1533" s="185"/>
      <c r="P1533" s="185"/>
      <c r="Q1533" s="185"/>
      <c r="R1533" s="185"/>
      <c r="S1533" s="185"/>
      <c r="T1533" s="186"/>
      <c r="AT1533" s="180" t="s">
        <v>336</v>
      </c>
      <c r="AU1533" s="180" t="s">
        <v>90</v>
      </c>
      <c r="AV1533" s="14" t="s">
        <v>90</v>
      </c>
      <c r="AW1533" s="14" t="s">
        <v>36</v>
      </c>
      <c r="AX1533" s="14" t="s">
        <v>81</v>
      </c>
      <c r="AY1533" s="180" t="s">
        <v>199</v>
      </c>
    </row>
    <row r="1534" spans="1:65" s="13" customFormat="1" ht="10.199999999999999">
      <c r="B1534" s="172"/>
      <c r="D1534" s="163" t="s">
        <v>336</v>
      </c>
      <c r="E1534" s="173" t="s">
        <v>1</v>
      </c>
      <c r="F1534" s="174" t="s">
        <v>1348</v>
      </c>
      <c r="H1534" s="173" t="s">
        <v>1</v>
      </c>
      <c r="I1534" s="175"/>
      <c r="L1534" s="172"/>
      <c r="M1534" s="176"/>
      <c r="N1534" s="177"/>
      <c r="O1534" s="177"/>
      <c r="P1534" s="177"/>
      <c r="Q1534" s="177"/>
      <c r="R1534" s="177"/>
      <c r="S1534" s="177"/>
      <c r="T1534" s="178"/>
      <c r="AT1534" s="173" t="s">
        <v>336</v>
      </c>
      <c r="AU1534" s="173" t="s">
        <v>90</v>
      </c>
      <c r="AV1534" s="13" t="s">
        <v>88</v>
      </c>
      <c r="AW1534" s="13" t="s">
        <v>36</v>
      </c>
      <c r="AX1534" s="13" t="s">
        <v>81</v>
      </c>
      <c r="AY1534" s="173" t="s">
        <v>199</v>
      </c>
    </row>
    <row r="1535" spans="1:65" s="14" customFormat="1" ht="10.199999999999999">
      <c r="B1535" s="179"/>
      <c r="D1535" s="163" t="s">
        <v>336</v>
      </c>
      <c r="E1535" s="180" t="s">
        <v>1</v>
      </c>
      <c r="F1535" s="181" t="s">
        <v>2772</v>
      </c>
      <c r="H1535" s="182">
        <v>19.03</v>
      </c>
      <c r="I1535" s="183"/>
      <c r="L1535" s="179"/>
      <c r="M1535" s="184"/>
      <c r="N1535" s="185"/>
      <c r="O1535" s="185"/>
      <c r="P1535" s="185"/>
      <c r="Q1535" s="185"/>
      <c r="R1535" s="185"/>
      <c r="S1535" s="185"/>
      <c r="T1535" s="186"/>
      <c r="AT1535" s="180" t="s">
        <v>336</v>
      </c>
      <c r="AU1535" s="180" t="s">
        <v>90</v>
      </c>
      <c r="AV1535" s="14" t="s">
        <v>90</v>
      </c>
      <c r="AW1535" s="14" t="s">
        <v>36</v>
      </c>
      <c r="AX1535" s="14" t="s">
        <v>81</v>
      </c>
      <c r="AY1535" s="180" t="s">
        <v>199</v>
      </c>
    </row>
    <row r="1536" spans="1:65" s="13" customFormat="1" ht="10.199999999999999">
      <c r="B1536" s="172"/>
      <c r="D1536" s="163" t="s">
        <v>336</v>
      </c>
      <c r="E1536" s="173" t="s">
        <v>1</v>
      </c>
      <c r="F1536" s="174" t="s">
        <v>2004</v>
      </c>
      <c r="H1536" s="173" t="s">
        <v>1</v>
      </c>
      <c r="I1536" s="175"/>
      <c r="L1536" s="172"/>
      <c r="M1536" s="176"/>
      <c r="N1536" s="177"/>
      <c r="O1536" s="177"/>
      <c r="P1536" s="177"/>
      <c r="Q1536" s="177"/>
      <c r="R1536" s="177"/>
      <c r="S1536" s="177"/>
      <c r="T1536" s="178"/>
      <c r="AT1536" s="173" t="s">
        <v>336</v>
      </c>
      <c r="AU1536" s="173" t="s">
        <v>90</v>
      </c>
      <c r="AV1536" s="13" t="s">
        <v>88</v>
      </c>
      <c r="AW1536" s="13" t="s">
        <v>36</v>
      </c>
      <c r="AX1536" s="13" t="s">
        <v>81</v>
      </c>
      <c r="AY1536" s="173" t="s">
        <v>199</v>
      </c>
    </row>
    <row r="1537" spans="1:65" s="14" customFormat="1" ht="10.199999999999999">
      <c r="B1537" s="179"/>
      <c r="D1537" s="163" t="s">
        <v>336</v>
      </c>
      <c r="E1537" s="180" t="s">
        <v>1</v>
      </c>
      <c r="F1537" s="181" t="s">
        <v>2773</v>
      </c>
      <c r="H1537" s="182">
        <v>59.4</v>
      </c>
      <c r="I1537" s="183"/>
      <c r="L1537" s="179"/>
      <c r="M1537" s="184"/>
      <c r="N1537" s="185"/>
      <c r="O1537" s="185"/>
      <c r="P1537" s="185"/>
      <c r="Q1537" s="185"/>
      <c r="R1537" s="185"/>
      <c r="S1537" s="185"/>
      <c r="T1537" s="186"/>
      <c r="AT1537" s="180" t="s">
        <v>336</v>
      </c>
      <c r="AU1537" s="180" t="s">
        <v>90</v>
      </c>
      <c r="AV1537" s="14" t="s">
        <v>90</v>
      </c>
      <c r="AW1537" s="14" t="s">
        <v>36</v>
      </c>
      <c r="AX1537" s="14" t="s">
        <v>81</v>
      </c>
      <c r="AY1537" s="180" t="s">
        <v>199</v>
      </c>
    </row>
    <row r="1538" spans="1:65" s="13" customFormat="1" ht="10.199999999999999">
      <c r="B1538" s="172"/>
      <c r="D1538" s="163" t="s">
        <v>336</v>
      </c>
      <c r="E1538" s="173" t="s">
        <v>1</v>
      </c>
      <c r="F1538" s="174" t="s">
        <v>1280</v>
      </c>
      <c r="H1538" s="173" t="s">
        <v>1</v>
      </c>
      <c r="I1538" s="175"/>
      <c r="L1538" s="172"/>
      <c r="M1538" s="176"/>
      <c r="N1538" s="177"/>
      <c r="O1538" s="177"/>
      <c r="P1538" s="177"/>
      <c r="Q1538" s="177"/>
      <c r="R1538" s="177"/>
      <c r="S1538" s="177"/>
      <c r="T1538" s="178"/>
      <c r="AT1538" s="173" t="s">
        <v>336</v>
      </c>
      <c r="AU1538" s="173" t="s">
        <v>90</v>
      </c>
      <c r="AV1538" s="13" t="s">
        <v>88</v>
      </c>
      <c r="AW1538" s="13" t="s">
        <v>36</v>
      </c>
      <c r="AX1538" s="13" t="s">
        <v>81</v>
      </c>
      <c r="AY1538" s="173" t="s">
        <v>199</v>
      </c>
    </row>
    <row r="1539" spans="1:65" s="14" customFormat="1" ht="10.199999999999999">
      <c r="B1539" s="179"/>
      <c r="D1539" s="163" t="s">
        <v>336</v>
      </c>
      <c r="E1539" s="180" t="s">
        <v>1</v>
      </c>
      <c r="F1539" s="181" t="s">
        <v>2774</v>
      </c>
      <c r="H1539" s="182">
        <v>27.648</v>
      </c>
      <c r="I1539" s="183"/>
      <c r="L1539" s="179"/>
      <c r="M1539" s="184"/>
      <c r="N1539" s="185"/>
      <c r="O1539" s="185"/>
      <c r="P1539" s="185"/>
      <c r="Q1539" s="185"/>
      <c r="R1539" s="185"/>
      <c r="S1539" s="185"/>
      <c r="T1539" s="186"/>
      <c r="AT1539" s="180" t="s">
        <v>336</v>
      </c>
      <c r="AU1539" s="180" t="s">
        <v>90</v>
      </c>
      <c r="AV1539" s="14" t="s">
        <v>90</v>
      </c>
      <c r="AW1539" s="14" t="s">
        <v>36</v>
      </c>
      <c r="AX1539" s="14" t="s">
        <v>81</v>
      </c>
      <c r="AY1539" s="180" t="s">
        <v>199</v>
      </c>
    </row>
    <row r="1540" spans="1:65" s="15" customFormat="1" ht="10.199999999999999">
      <c r="B1540" s="187"/>
      <c r="D1540" s="163" t="s">
        <v>336</v>
      </c>
      <c r="E1540" s="188" t="s">
        <v>1</v>
      </c>
      <c r="F1540" s="189" t="s">
        <v>339</v>
      </c>
      <c r="H1540" s="190">
        <v>449.60300000000001</v>
      </c>
      <c r="I1540" s="191"/>
      <c r="L1540" s="187"/>
      <c r="M1540" s="192"/>
      <c r="N1540" s="193"/>
      <c r="O1540" s="193"/>
      <c r="P1540" s="193"/>
      <c r="Q1540" s="193"/>
      <c r="R1540" s="193"/>
      <c r="S1540" s="193"/>
      <c r="T1540" s="194"/>
      <c r="AT1540" s="188" t="s">
        <v>336</v>
      </c>
      <c r="AU1540" s="188" t="s">
        <v>90</v>
      </c>
      <c r="AV1540" s="15" t="s">
        <v>198</v>
      </c>
      <c r="AW1540" s="15" t="s">
        <v>36</v>
      </c>
      <c r="AX1540" s="15" t="s">
        <v>88</v>
      </c>
      <c r="AY1540" s="188" t="s">
        <v>199</v>
      </c>
    </row>
    <row r="1541" spans="1:65" s="2" customFormat="1" ht="24.15" customHeight="1">
      <c r="A1541" s="33"/>
      <c r="B1541" s="149"/>
      <c r="C1541" s="150" t="s">
        <v>2775</v>
      </c>
      <c r="D1541" s="150" t="s">
        <v>202</v>
      </c>
      <c r="E1541" s="151" t="s">
        <v>2776</v>
      </c>
      <c r="F1541" s="152" t="s">
        <v>2777</v>
      </c>
      <c r="G1541" s="153" t="s">
        <v>332</v>
      </c>
      <c r="H1541" s="154">
        <v>1317.143</v>
      </c>
      <c r="I1541" s="155"/>
      <c r="J1541" s="156">
        <f>ROUND(I1541*H1541,2)</f>
        <v>0</v>
      </c>
      <c r="K1541" s="152" t="s">
        <v>333</v>
      </c>
      <c r="L1541" s="34"/>
      <c r="M1541" s="157" t="s">
        <v>1</v>
      </c>
      <c r="N1541" s="158" t="s">
        <v>46</v>
      </c>
      <c r="O1541" s="59"/>
      <c r="P1541" s="159">
        <f>O1541*H1541</f>
        <v>0</v>
      </c>
      <c r="Q1541" s="159">
        <v>3.4000000000000002E-4</v>
      </c>
      <c r="R1541" s="159">
        <f>Q1541*H1541</f>
        <v>0.44782862000000007</v>
      </c>
      <c r="S1541" s="159">
        <v>0</v>
      </c>
      <c r="T1541" s="160">
        <f>S1541*H1541</f>
        <v>0</v>
      </c>
      <c r="U1541" s="33"/>
      <c r="V1541" s="33"/>
      <c r="W1541" s="33"/>
      <c r="X1541" s="33"/>
      <c r="Y1541" s="33"/>
      <c r="Z1541" s="33"/>
      <c r="AA1541" s="33"/>
      <c r="AB1541" s="33"/>
      <c r="AC1541" s="33"/>
      <c r="AD1541" s="33"/>
      <c r="AE1541" s="33"/>
      <c r="AR1541" s="161" t="s">
        <v>276</v>
      </c>
      <c r="AT1541" s="161" t="s">
        <v>202</v>
      </c>
      <c r="AU1541" s="161" t="s">
        <v>90</v>
      </c>
      <c r="AY1541" s="18" t="s">
        <v>199</v>
      </c>
      <c r="BE1541" s="162">
        <f>IF(N1541="základní",J1541,0)</f>
        <v>0</v>
      </c>
      <c r="BF1541" s="162">
        <f>IF(N1541="snížená",J1541,0)</f>
        <v>0</v>
      </c>
      <c r="BG1541" s="162">
        <f>IF(N1541="zákl. přenesená",J1541,0)</f>
        <v>0</v>
      </c>
      <c r="BH1541" s="162">
        <f>IF(N1541="sníž. přenesená",J1541,0)</f>
        <v>0</v>
      </c>
      <c r="BI1541" s="162">
        <f>IF(N1541="nulová",J1541,0)</f>
        <v>0</v>
      </c>
      <c r="BJ1541" s="18" t="s">
        <v>88</v>
      </c>
      <c r="BK1541" s="162">
        <f>ROUND(I1541*H1541,2)</f>
        <v>0</v>
      </c>
      <c r="BL1541" s="18" t="s">
        <v>276</v>
      </c>
      <c r="BM1541" s="161" t="s">
        <v>2778</v>
      </c>
    </row>
    <row r="1542" spans="1:65" s="2" customFormat="1" ht="19.2">
      <c r="A1542" s="33"/>
      <c r="B1542" s="34"/>
      <c r="C1542" s="33"/>
      <c r="D1542" s="163" t="s">
        <v>207</v>
      </c>
      <c r="E1542" s="33"/>
      <c r="F1542" s="164" t="s">
        <v>2779</v>
      </c>
      <c r="G1542" s="33"/>
      <c r="H1542" s="33"/>
      <c r="I1542" s="165"/>
      <c r="J1542" s="33"/>
      <c r="K1542" s="33"/>
      <c r="L1542" s="34"/>
      <c r="M1542" s="166"/>
      <c r="N1542" s="167"/>
      <c r="O1542" s="59"/>
      <c r="P1542" s="59"/>
      <c r="Q1542" s="59"/>
      <c r="R1542" s="59"/>
      <c r="S1542" s="59"/>
      <c r="T1542" s="60"/>
      <c r="U1542" s="33"/>
      <c r="V1542" s="33"/>
      <c r="W1542" s="33"/>
      <c r="X1542" s="33"/>
      <c r="Y1542" s="33"/>
      <c r="Z1542" s="33"/>
      <c r="AA1542" s="33"/>
      <c r="AB1542" s="33"/>
      <c r="AC1542" s="33"/>
      <c r="AD1542" s="33"/>
      <c r="AE1542" s="33"/>
      <c r="AT1542" s="18" t="s">
        <v>207</v>
      </c>
      <c r="AU1542" s="18" t="s">
        <v>90</v>
      </c>
    </row>
    <row r="1543" spans="1:65" s="14" customFormat="1" ht="10.199999999999999">
      <c r="B1543" s="179"/>
      <c r="D1543" s="163" t="s">
        <v>336</v>
      </c>
      <c r="E1543" s="180" t="s">
        <v>1</v>
      </c>
      <c r="F1543" s="181" t="s">
        <v>2780</v>
      </c>
      <c r="H1543" s="182">
        <v>867.54</v>
      </c>
      <c r="I1543" s="183"/>
      <c r="L1543" s="179"/>
      <c r="M1543" s="184"/>
      <c r="N1543" s="185"/>
      <c r="O1543" s="185"/>
      <c r="P1543" s="185"/>
      <c r="Q1543" s="185"/>
      <c r="R1543" s="185"/>
      <c r="S1543" s="185"/>
      <c r="T1543" s="186"/>
      <c r="AT1543" s="180" t="s">
        <v>336</v>
      </c>
      <c r="AU1543" s="180" t="s">
        <v>90</v>
      </c>
      <c r="AV1543" s="14" t="s">
        <v>90</v>
      </c>
      <c r="AW1543" s="14" t="s">
        <v>36</v>
      </c>
      <c r="AX1543" s="14" t="s">
        <v>81</v>
      </c>
      <c r="AY1543" s="180" t="s">
        <v>199</v>
      </c>
    </row>
    <row r="1544" spans="1:65" s="14" customFormat="1" ht="10.199999999999999">
      <c r="B1544" s="179"/>
      <c r="D1544" s="163" t="s">
        <v>336</v>
      </c>
      <c r="E1544" s="180" t="s">
        <v>1</v>
      </c>
      <c r="F1544" s="181" t="s">
        <v>2781</v>
      </c>
      <c r="H1544" s="182">
        <v>449.60300000000001</v>
      </c>
      <c r="I1544" s="183"/>
      <c r="L1544" s="179"/>
      <c r="M1544" s="184"/>
      <c r="N1544" s="185"/>
      <c r="O1544" s="185"/>
      <c r="P1544" s="185"/>
      <c r="Q1544" s="185"/>
      <c r="R1544" s="185"/>
      <c r="S1544" s="185"/>
      <c r="T1544" s="186"/>
      <c r="AT1544" s="180" t="s">
        <v>336</v>
      </c>
      <c r="AU1544" s="180" t="s">
        <v>90</v>
      </c>
      <c r="AV1544" s="14" t="s">
        <v>90</v>
      </c>
      <c r="AW1544" s="14" t="s">
        <v>36</v>
      </c>
      <c r="AX1544" s="14" t="s">
        <v>81</v>
      </c>
      <c r="AY1544" s="180" t="s">
        <v>199</v>
      </c>
    </row>
    <row r="1545" spans="1:65" s="15" customFormat="1" ht="10.199999999999999">
      <c r="B1545" s="187"/>
      <c r="D1545" s="163" t="s">
        <v>336</v>
      </c>
      <c r="E1545" s="188" t="s">
        <v>1</v>
      </c>
      <c r="F1545" s="189" t="s">
        <v>339</v>
      </c>
      <c r="H1545" s="190">
        <v>1317.143</v>
      </c>
      <c r="I1545" s="191"/>
      <c r="L1545" s="187"/>
      <c r="M1545" s="192"/>
      <c r="N1545" s="193"/>
      <c r="O1545" s="193"/>
      <c r="P1545" s="193"/>
      <c r="Q1545" s="193"/>
      <c r="R1545" s="193"/>
      <c r="S1545" s="193"/>
      <c r="T1545" s="194"/>
      <c r="AT1545" s="188" t="s">
        <v>336</v>
      </c>
      <c r="AU1545" s="188" t="s">
        <v>90</v>
      </c>
      <c r="AV1545" s="15" t="s">
        <v>198</v>
      </c>
      <c r="AW1545" s="15" t="s">
        <v>36</v>
      </c>
      <c r="AX1545" s="15" t="s">
        <v>88</v>
      </c>
      <c r="AY1545" s="188" t="s">
        <v>199</v>
      </c>
    </row>
    <row r="1546" spans="1:65" s="2" customFormat="1" ht="33" customHeight="1">
      <c r="A1546" s="33"/>
      <c r="B1546" s="149"/>
      <c r="C1546" s="150" t="s">
        <v>2782</v>
      </c>
      <c r="D1546" s="150" t="s">
        <v>202</v>
      </c>
      <c r="E1546" s="151" t="s">
        <v>2783</v>
      </c>
      <c r="F1546" s="152" t="s">
        <v>2784</v>
      </c>
      <c r="G1546" s="153" t="s">
        <v>376</v>
      </c>
      <c r="H1546" s="154">
        <v>73.95</v>
      </c>
      <c r="I1546" s="155"/>
      <c r="J1546" s="156">
        <f>ROUND(I1546*H1546,2)</f>
        <v>0</v>
      </c>
      <c r="K1546" s="152" t="s">
        <v>333</v>
      </c>
      <c r="L1546" s="34"/>
      <c r="M1546" s="157" t="s">
        <v>1</v>
      </c>
      <c r="N1546" s="158" t="s">
        <v>46</v>
      </c>
      <c r="O1546" s="59"/>
      <c r="P1546" s="159">
        <f>O1546*H1546</f>
        <v>0</v>
      </c>
      <c r="Q1546" s="159">
        <v>1.75E-3</v>
      </c>
      <c r="R1546" s="159">
        <f>Q1546*H1546</f>
        <v>0.12941250000000001</v>
      </c>
      <c r="S1546" s="159">
        <v>0</v>
      </c>
      <c r="T1546" s="160">
        <f>S1546*H1546</f>
        <v>0</v>
      </c>
      <c r="U1546" s="33"/>
      <c r="V1546" s="33"/>
      <c r="W1546" s="33"/>
      <c r="X1546" s="33"/>
      <c r="Y1546" s="33"/>
      <c r="Z1546" s="33"/>
      <c r="AA1546" s="33"/>
      <c r="AB1546" s="33"/>
      <c r="AC1546" s="33"/>
      <c r="AD1546" s="33"/>
      <c r="AE1546" s="33"/>
      <c r="AR1546" s="161" t="s">
        <v>276</v>
      </c>
      <c r="AT1546" s="161" t="s">
        <v>202</v>
      </c>
      <c r="AU1546" s="161" t="s">
        <v>90</v>
      </c>
      <c r="AY1546" s="18" t="s">
        <v>199</v>
      </c>
      <c r="BE1546" s="162">
        <f>IF(N1546="základní",J1546,0)</f>
        <v>0</v>
      </c>
      <c r="BF1546" s="162">
        <f>IF(N1546="snížená",J1546,0)</f>
        <v>0</v>
      </c>
      <c r="BG1546" s="162">
        <f>IF(N1546="zákl. přenesená",J1546,0)</f>
        <v>0</v>
      </c>
      <c r="BH1546" s="162">
        <f>IF(N1546="sníž. přenesená",J1546,0)</f>
        <v>0</v>
      </c>
      <c r="BI1546" s="162">
        <f>IF(N1546="nulová",J1546,0)</f>
        <v>0</v>
      </c>
      <c r="BJ1546" s="18" t="s">
        <v>88</v>
      </c>
      <c r="BK1546" s="162">
        <f>ROUND(I1546*H1546,2)</f>
        <v>0</v>
      </c>
      <c r="BL1546" s="18" t="s">
        <v>276</v>
      </c>
      <c r="BM1546" s="161" t="s">
        <v>2785</v>
      </c>
    </row>
    <row r="1547" spans="1:65" s="2" customFormat="1" ht="19.2">
      <c r="A1547" s="33"/>
      <c r="B1547" s="34"/>
      <c r="C1547" s="33"/>
      <c r="D1547" s="163" t="s">
        <v>207</v>
      </c>
      <c r="E1547" s="33"/>
      <c r="F1547" s="164" t="s">
        <v>2786</v>
      </c>
      <c r="G1547" s="33"/>
      <c r="H1547" s="33"/>
      <c r="I1547" s="165"/>
      <c r="J1547" s="33"/>
      <c r="K1547" s="33"/>
      <c r="L1547" s="34"/>
      <c r="M1547" s="166"/>
      <c r="N1547" s="167"/>
      <c r="O1547" s="59"/>
      <c r="P1547" s="59"/>
      <c r="Q1547" s="59"/>
      <c r="R1547" s="59"/>
      <c r="S1547" s="59"/>
      <c r="T1547" s="60"/>
      <c r="U1547" s="33"/>
      <c r="V1547" s="33"/>
      <c r="W1547" s="33"/>
      <c r="X1547" s="33"/>
      <c r="Y1547" s="33"/>
      <c r="Z1547" s="33"/>
      <c r="AA1547" s="33"/>
      <c r="AB1547" s="33"/>
      <c r="AC1547" s="33"/>
      <c r="AD1547" s="33"/>
      <c r="AE1547" s="33"/>
      <c r="AT1547" s="18" t="s">
        <v>207</v>
      </c>
      <c r="AU1547" s="18" t="s">
        <v>90</v>
      </c>
    </row>
    <row r="1548" spans="1:65" s="14" customFormat="1" ht="10.199999999999999">
      <c r="B1548" s="179"/>
      <c r="D1548" s="163" t="s">
        <v>336</v>
      </c>
      <c r="E1548" s="180" t="s">
        <v>1</v>
      </c>
      <c r="F1548" s="181" t="s">
        <v>2787</v>
      </c>
      <c r="H1548" s="182">
        <v>73.95</v>
      </c>
      <c r="I1548" s="183"/>
      <c r="L1548" s="179"/>
      <c r="M1548" s="184"/>
      <c r="N1548" s="185"/>
      <c r="O1548" s="185"/>
      <c r="P1548" s="185"/>
      <c r="Q1548" s="185"/>
      <c r="R1548" s="185"/>
      <c r="S1548" s="185"/>
      <c r="T1548" s="186"/>
      <c r="AT1548" s="180" t="s">
        <v>336</v>
      </c>
      <c r="AU1548" s="180" t="s">
        <v>90</v>
      </c>
      <c r="AV1548" s="14" t="s">
        <v>90</v>
      </c>
      <c r="AW1548" s="14" t="s">
        <v>36</v>
      </c>
      <c r="AX1548" s="14" t="s">
        <v>81</v>
      </c>
      <c r="AY1548" s="180" t="s">
        <v>199</v>
      </c>
    </row>
    <row r="1549" spans="1:65" s="15" customFormat="1" ht="10.199999999999999">
      <c r="B1549" s="187"/>
      <c r="D1549" s="163" t="s">
        <v>336</v>
      </c>
      <c r="E1549" s="188" t="s">
        <v>1</v>
      </c>
      <c r="F1549" s="189" t="s">
        <v>339</v>
      </c>
      <c r="H1549" s="190">
        <v>73.95</v>
      </c>
      <c r="I1549" s="191"/>
      <c r="L1549" s="187"/>
      <c r="M1549" s="192"/>
      <c r="N1549" s="193"/>
      <c r="O1549" s="193"/>
      <c r="P1549" s="193"/>
      <c r="Q1549" s="193"/>
      <c r="R1549" s="193"/>
      <c r="S1549" s="193"/>
      <c r="T1549" s="194"/>
      <c r="AT1549" s="188" t="s">
        <v>336</v>
      </c>
      <c r="AU1549" s="188" t="s">
        <v>90</v>
      </c>
      <c r="AV1549" s="15" t="s">
        <v>198</v>
      </c>
      <c r="AW1549" s="15" t="s">
        <v>36</v>
      </c>
      <c r="AX1549" s="15" t="s">
        <v>88</v>
      </c>
      <c r="AY1549" s="188" t="s">
        <v>199</v>
      </c>
    </row>
    <row r="1550" spans="1:65" s="2" customFormat="1" ht="24.15" customHeight="1">
      <c r="A1550" s="33"/>
      <c r="B1550" s="149"/>
      <c r="C1550" s="150" t="s">
        <v>2788</v>
      </c>
      <c r="D1550" s="150" t="s">
        <v>202</v>
      </c>
      <c r="E1550" s="151" t="s">
        <v>2789</v>
      </c>
      <c r="F1550" s="152" t="s">
        <v>2790</v>
      </c>
      <c r="G1550" s="153" t="s">
        <v>376</v>
      </c>
      <c r="H1550" s="154">
        <v>171.25</v>
      </c>
      <c r="I1550" s="155"/>
      <c r="J1550" s="156">
        <f>ROUND(I1550*H1550,2)</f>
        <v>0</v>
      </c>
      <c r="K1550" s="152" t="s">
        <v>333</v>
      </c>
      <c r="L1550" s="34"/>
      <c r="M1550" s="157" t="s">
        <v>1</v>
      </c>
      <c r="N1550" s="158" t="s">
        <v>46</v>
      </c>
      <c r="O1550" s="59"/>
      <c r="P1550" s="159">
        <f>O1550*H1550</f>
        <v>0</v>
      </c>
      <c r="Q1550" s="159">
        <v>7.3999999999999999E-4</v>
      </c>
      <c r="R1550" s="159">
        <f>Q1550*H1550</f>
        <v>0.126725</v>
      </c>
      <c r="S1550" s="159">
        <v>0</v>
      </c>
      <c r="T1550" s="160">
        <f>S1550*H1550</f>
        <v>0</v>
      </c>
      <c r="U1550" s="33"/>
      <c r="V1550" s="33"/>
      <c r="W1550" s="33"/>
      <c r="X1550" s="33"/>
      <c r="Y1550" s="33"/>
      <c r="Z1550" s="33"/>
      <c r="AA1550" s="33"/>
      <c r="AB1550" s="33"/>
      <c r="AC1550" s="33"/>
      <c r="AD1550" s="33"/>
      <c r="AE1550" s="33"/>
      <c r="AR1550" s="161" t="s">
        <v>276</v>
      </c>
      <c r="AT1550" s="161" t="s">
        <v>202</v>
      </c>
      <c r="AU1550" s="161" t="s">
        <v>90</v>
      </c>
      <c r="AY1550" s="18" t="s">
        <v>199</v>
      </c>
      <c r="BE1550" s="162">
        <f>IF(N1550="základní",J1550,0)</f>
        <v>0</v>
      </c>
      <c r="BF1550" s="162">
        <f>IF(N1550="snížená",J1550,0)</f>
        <v>0</v>
      </c>
      <c r="BG1550" s="162">
        <f>IF(N1550="zákl. přenesená",J1550,0)</f>
        <v>0</v>
      </c>
      <c r="BH1550" s="162">
        <f>IF(N1550="sníž. přenesená",J1550,0)</f>
        <v>0</v>
      </c>
      <c r="BI1550" s="162">
        <f>IF(N1550="nulová",J1550,0)</f>
        <v>0</v>
      </c>
      <c r="BJ1550" s="18" t="s">
        <v>88</v>
      </c>
      <c r="BK1550" s="162">
        <f>ROUND(I1550*H1550,2)</f>
        <v>0</v>
      </c>
      <c r="BL1550" s="18" t="s">
        <v>276</v>
      </c>
      <c r="BM1550" s="161" t="s">
        <v>2791</v>
      </c>
    </row>
    <row r="1551" spans="1:65" s="2" customFormat="1" ht="19.2">
      <c r="A1551" s="33"/>
      <c r="B1551" s="34"/>
      <c r="C1551" s="33"/>
      <c r="D1551" s="163" t="s">
        <v>207</v>
      </c>
      <c r="E1551" s="33"/>
      <c r="F1551" s="164" t="s">
        <v>2792</v>
      </c>
      <c r="G1551" s="33"/>
      <c r="H1551" s="33"/>
      <c r="I1551" s="165"/>
      <c r="J1551" s="33"/>
      <c r="K1551" s="33"/>
      <c r="L1551" s="34"/>
      <c r="M1551" s="166"/>
      <c r="N1551" s="167"/>
      <c r="O1551" s="59"/>
      <c r="P1551" s="59"/>
      <c r="Q1551" s="59"/>
      <c r="R1551" s="59"/>
      <c r="S1551" s="59"/>
      <c r="T1551" s="60"/>
      <c r="U1551" s="33"/>
      <c r="V1551" s="33"/>
      <c r="W1551" s="33"/>
      <c r="X1551" s="33"/>
      <c r="Y1551" s="33"/>
      <c r="Z1551" s="33"/>
      <c r="AA1551" s="33"/>
      <c r="AB1551" s="33"/>
      <c r="AC1551" s="33"/>
      <c r="AD1551" s="33"/>
      <c r="AE1551" s="33"/>
      <c r="AT1551" s="18" t="s">
        <v>207</v>
      </c>
      <c r="AU1551" s="18" t="s">
        <v>90</v>
      </c>
    </row>
    <row r="1552" spans="1:65" s="13" customFormat="1" ht="10.199999999999999">
      <c r="B1552" s="172"/>
      <c r="D1552" s="163" t="s">
        <v>336</v>
      </c>
      <c r="E1552" s="173" t="s">
        <v>1</v>
      </c>
      <c r="F1552" s="174" t="s">
        <v>1271</v>
      </c>
      <c r="H1552" s="173" t="s">
        <v>1</v>
      </c>
      <c r="I1552" s="175"/>
      <c r="L1552" s="172"/>
      <c r="M1552" s="176"/>
      <c r="N1552" s="177"/>
      <c r="O1552" s="177"/>
      <c r="P1552" s="177"/>
      <c r="Q1552" s="177"/>
      <c r="R1552" s="177"/>
      <c r="S1552" s="177"/>
      <c r="T1552" s="178"/>
      <c r="AT1552" s="173" t="s">
        <v>336</v>
      </c>
      <c r="AU1552" s="173" t="s">
        <v>90</v>
      </c>
      <c r="AV1552" s="13" t="s">
        <v>88</v>
      </c>
      <c r="AW1552" s="13" t="s">
        <v>36</v>
      </c>
      <c r="AX1552" s="13" t="s">
        <v>81</v>
      </c>
      <c r="AY1552" s="173" t="s">
        <v>199</v>
      </c>
    </row>
    <row r="1553" spans="1:65" s="14" customFormat="1" ht="10.199999999999999">
      <c r="B1553" s="179"/>
      <c r="D1553" s="163" t="s">
        <v>336</v>
      </c>
      <c r="E1553" s="180" t="s">
        <v>1</v>
      </c>
      <c r="F1553" s="181" t="s">
        <v>1998</v>
      </c>
      <c r="H1553" s="182">
        <v>17.3</v>
      </c>
      <c r="I1553" s="183"/>
      <c r="L1553" s="179"/>
      <c r="M1553" s="184"/>
      <c r="N1553" s="185"/>
      <c r="O1553" s="185"/>
      <c r="P1553" s="185"/>
      <c r="Q1553" s="185"/>
      <c r="R1553" s="185"/>
      <c r="S1553" s="185"/>
      <c r="T1553" s="186"/>
      <c r="AT1553" s="180" t="s">
        <v>336</v>
      </c>
      <c r="AU1553" s="180" t="s">
        <v>90</v>
      </c>
      <c r="AV1553" s="14" t="s">
        <v>90</v>
      </c>
      <c r="AW1553" s="14" t="s">
        <v>36</v>
      </c>
      <c r="AX1553" s="14" t="s">
        <v>81</v>
      </c>
      <c r="AY1553" s="180" t="s">
        <v>199</v>
      </c>
    </row>
    <row r="1554" spans="1:65" s="13" customFormat="1" ht="10.199999999999999">
      <c r="B1554" s="172"/>
      <c r="D1554" s="163" t="s">
        <v>336</v>
      </c>
      <c r="E1554" s="173" t="s">
        <v>1</v>
      </c>
      <c r="F1554" s="174" t="s">
        <v>1343</v>
      </c>
      <c r="H1554" s="173" t="s">
        <v>1</v>
      </c>
      <c r="I1554" s="175"/>
      <c r="L1554" s="172"/>
      <c r="M1554" s="176"/>
      <c r="N1554" s="177"/>
      <c r="O1554" s="177"/>
      <c r="P1554" s="177"/>
      <c r="Q1554" s="177"/>
      <c r="R1554" s="177"/>
      <c r="S1554" s="177"/>
      <c r="T1554" s="178"/>
      <c r="AT1554" s="173" t="s">
        <v>336</v>
      </c>
      <c r="AU1554" s="173" t="s">
        <v>90</v>
      </c>
      <c r="AV1554" s="13" t="s">
        <v>88</v>
      </c>
      <c r="AW1554" s="13" t="s">
        <v>36</v>
      </c>
      <c r="AX1554" s="13" t="s">
        <v>81</v>
      </c>
      <c r="AY1554" s="173" t="s">
        <v>199</v>
      </c>
    </row>
    <row r="1555" spans="1:65" s="14" customFormat="1" ht="10.199999999999999">
      <c r="B1555" s="179"/>
      <c r="D1555" s="163" t="s">
        <v>336</v>
      </c>
      <c r="E1555" s="180" t="s">
        <v>1</v>
      </c>
      <c r="F1555" s="181" t="s">
        <v>2000</v>
      </c>
      <c r="H1555" s="182">
        <v>46</v>
      </c>
      <c r="I1555" s="183"/>
      <c r="L1555" s="179"/>
      <c r="M1555" s="184"/>
      <c r="N1555" s="185"/>
      <c r="O1555" s="185"/>
      <c r="P1555" s="185"/>
      <c r="Q1555" s="185"/>
      <c r="R1555" s="185"/>
      <c r="S1555" s="185"/>
      <c r="T1555" s="186"/>
      <c r="AT1555" s="180" t="s">
        <v>336</v>
      </c>
      <c r="AU1555" s="180" t="s">
        <v>90</v>
      </c>
      <c r="AV1555" s="14" t="s">
        <v>90</v>
      </c>
      <c r="AW1555" s="14" t="s">
        <v>36</v>
      </c>
      <c r="AX1555" s="14" t="s">
        <v>81</v>
      </c>
      <c r="AY1555" s="180" t="s">
        <v>199</v>
      </c>
    </row>
    <row r="1556" spans="1:65" s="13" customFormat="1" ht="10.199999999999999">
      <c r="B1556" s="172"/>
      <c r="D1556" s="163" t="s">
        <v>336</v>
      </c>
      <c r="E1556" s="173" t="s">
        <v>1</v>
      </c>
      <c r="F1556" s="174" t="s">
        <v>1348</v>
      </c>
      <c r="H1556" s="173" t="s">
        <v>1</v>
      </c>
      <c r="I1556" s="175"/>
      <c r="L1556" s="172"/>
      <c r="M1556" s="176"/>
      <c r="N1556" s="177"/>
      <c r="O1556" s="177"/>
      <c r="P1556" s="177"/>
      <c r="Q1556" s="177"/>
      <c r="R1556" s="177"/>
      <c r="S1556" s="177"/>
      <c r="T1556" s="178"/>
      <c r="AT1556" s="173" t="s">
        <v>336</v>
      </c>
      <c r="AU1556" s="173" t="s">
        <v>90</v>
      </c>
      <c r="AV1556" s="13" t="s">
        <v>88</v>
      </c>
      <c r="AW1556" s="13" t="s">
        <v>36</v>
      </c>
      <c r="AX1556" s="13" t="s">
        <v>81</v>
      </c>
      <c r="AY1556" s="173" t="s">
        <v>199</v>
      </c>
    </row>
    <row r="1557" spans="1:65" s="14" customFormat="1" ht="10.199999999999999">
      <c r="B1557" s="179"/>
      <c r="D1557" s="163" t="s">
        <v>336</v>
      </c>
      <c r="E1557" s="180" t="s">
        <v>1</v>
      </c>
      <c r="F1557" s="181" t="s">
        <v>2793</v>
      </c>
      <c r="H1557" s="182">
        <v>15.65</v>
      </c>
      <c r="I1557" s="183"/>
      <c r="L1557" s="179"/>
      <c r="M1557" s="184"/>
      <c r="N1557" s="185"/>
      <c r="O1557" s="185"/>
      <c r="P1557" s="185"/>
      <c r="Q1557" s="185"/>
      <c r="R1557" s="185"/>
      <c r="S1557" s="185"/>
      <c r="T1557" s="186"/>
      <c r="AT1557" s="180" t="s">
        <v>336</v>
      </c>
      <c r="AU1557" s="180" t="s">
        <v>90</v>
      </c>
      <c r="AV1557" s="14" t="s">
        <v>90</v>
      </c>
      <c r="AW1557" s="14" t="s">
        <v>36</v>
      </c>
      <c r="AX1557" s="14" t="s">
        <v>81</v>
      </c>
      <c r="AY1557" s="180" t="s">
        <v>199</v>
      </c>
    </row>
    <row r="1558" spans="1:65" s="13" customFormat="1" ht="10.199999999999999">
      <c r="B1558" s="172"/>
      <c r="D1558" s="163" t="s">
        <v>336</v>
      </c>
      <c r="E1558" s="173" t="s">
        <v>1</v>
      </c>
      <c r="F1558" s="174" t="s">
        <v>1276</v>
      </c>
      <c r="H1558" s="173" t="s">
        <v>1</v>
      </c>
      <c r="I1558" s="175"/>
      <c r="L1558" s="172"/>
      <c r="M1558" s="176"/>
      <c r="N1558" s="177"/>
      <c r="O1558" s="177"/>
      <c r="P1558" s="177"/>
      <c r="Q1558" s="177"/>
      <c r="R1558" s="177"/>
      <c r="S1558" s="177"/>
      <c r="T1558" s="178"/>
      <c r="AT1558" s="173" t="s">
        <v>336</v>
      </c>
      <c r="AU1558" s="173" t="s">
        <v>90</v>
      </c>
      <c r="AV1558" s="13" t="s">
        <v>88</v>
      </c>
      <c r="AW1558" s="13" t="s">
        <v>36</v>
      </c>
      <c r="AX1558" s="13" t="s">
        <v>81</v>
      </c>
      <c r="AY1558" s="173" t="s">
        <v>199</v>
      </c>
    </row>
    <row r="1559" spans="1:65" s="14" customFormat="1" ht="10.199999999999999">
      <c r="B1559" s="179"/>
      <c r="D1559" s="163" t="s">
        <v>336</v>
      </c>
      <c r="E1559" s="180" t="s">
        <v>1</v>
      </c>
      <c r="F1559" s="181" t="s">
        <v>2794</v>
      </c>
      <c r="H1559" s="182">
        <v>35.6</v>
      </c>
      <c r="I1559" s="183"/>
      <c r="L1559" s="179"/>
      <c r="M1559" s="184"/>
      <c r="N1559" s="185"/>
      <c r="O1559" s="185"/>
      <c r="P1559" s="185"/>
      <c r="Q1559" s="185"/>
      <c r="R1559" s="185"/>
      <c r="S1559" s="185"/>
      <c r="T1559" s="186"/>
      <c r="AT1559" s="180" t="s">
        <v>336</v>
      </c>
      <c r="AU1559" s="180" t="s">
        <v>90</v>
      </c>
      <c r="AV1559" s="14" t="s">
        <v>90</v>
      </c>
      <c r="AW1559" s="14" t="s">
        <v>36</v>
      </c>
      <c r="AX1559" s="14" t="s">
        <v>81</v>
      </c>
      <c r="AY1559" s="180" t="s">
        <v>199</v>
      </c>
    </row>
    <row r="1560" spans="1:65" s="13" customFormat="1" ht="10.199999999999999">
      <c r="B1560" s="172"/>
      <c r="D1560" s="163" t="s">
        <v>336</v>
      </c>
      <c r="E1560" s="173" t="s">
        <v>1</v>
      </c>
      <c r="F1560" s="174" t="s">
        <v>2001</v>
      </c>
      <c r="H1560" s="173" t="s">
        <v>1</v>
      </c>
      <c r="I1560" s="175"/>
      <c r="L1560" s="172"/>
      <c r="M1560" s="176"/>
      <c r="N1560" s="177"/>
      <c r="O1560" s="177"/>
      <c r="P1560" s="177"/>
      <c r="Q1560" s="177"/>
      <c r="R1560" s="177"/>
      <c r="S1560" s="177"/>
      <c r="T1560" s="178"/>
      <c r="AT1560" s="173" t="s">
        <v>336</v>
      </c>
      <c r="AU1560" s="173" t="s">
        <v>90</v>
      </c>
      <c r="AV1560" s="13" t="s">
        <v>88</v>
      </c>
      <c r="AW1560" s="13" t="s">
        <v>36</v>
      </c>
      <c r="AX1560" s="13" t="s">
        <v>81</v>
      </c>
      <c r="AY1560" s="173" t="s">
        <v>199</v>
      </c>
    </row>
    <row r="1561" spans="1:65" s="14" customFormat="1" ht="10.199999999999999">
      <c r="B1561" s="179"/>
      <c r="D1561" s="163" t="s">
        <v>336</v>
      </c>
      <c r="E1561" s="180" t="s">
        <v>1</v>
      </c>
      <c r="F1561" s="181" t="s">
        <v>2002</v>
      </c>
      <c r="H1561" s="182">
        <v>29.2</v>
      </c>
      <c r="I1561" s="183"/>
      <c r="L1561" s="179"/>
      <c r="M1561" s="184"/>
      <c r="N1561" s="185"/>
      <c r="O1561" s="185"/>
      <c r="P1561" s="185"/>
      <c r="Q1561" s="185"/>
      <c r="R1561" s="185"/>
      <c r="S1561" s="185"/>
      <c r="T1561" s="186"/>
      <c r="AT1561" s="180" t="s">
        <v>336</v>
      </c>
      <c r="AU1561" s="180" t="s">
        <v>90</v>
      </c>
      <c r="AV1561" s="14" t="s">
        <v>90</v>
      </c>
      <c r="AW1561" s="14" t="s">
        <v>36</v>
      </c>
      <c r="AX1561" s="14" t="s">
        <v>81</v>
      </c>
      <c r="AY1561" s="180" t="s">
        <v>199</v>
      </c>
    </row>
    <row r="1562" spans="1:65" s="13" customFormat="1" ht="10.199999999999999">
      <c r="B1562" s="172"/>
      <c r="D1562" s="163" t="s">
        <v>336</v>
      </c>
      <c r="E1562" s="173" t="s">
        <v>1</v>
      </c>
      <c r="F1562" s="174" t="s">
        <v>2004</v>
      </c>
      <c r="H1562" s="173" t="s">
        <v>1</v>
      </c>
      <c r="I1562" s="175"/>
      <c r="L1562" s="172"/>
      <c r="M1562" s="176"/>
      <c r="N1562" s="177"/>
      <c r="O1562" s="177"/>
      <c r="P1562" s="177"/>
      <c r="Q1562" s="177"/>
      <c r="R1562" s="177"/>
      <c r="S1562" s="177"/>
      <c r="T1562" s="178"/>
      <c r="AT1562" s="173" t="s">
        <v>336</v>
      </c>
      <c r="AU1562" s="173" t="s">
        <v>90</v>
      </c>
      <c r="AV1562" s="13" t="s">
        <v>88</v>
      </c>
      <c r="AW1562" s="13" t="s">
        <v>36</v>
      </c>
      <c r="AX1562" s="13" t="s">
        <v>81</v>
      </c>
      <c r="AY1562" s="173" t="s">
        <v>199</v>
      </c>
    </row>
    <row r="1563" spans="1:65" s="14" customFormat="1" ht="10.199999999999999">
      <c r="B1563" s="179"/>
      <c r="D1563" s="163" t="s">
        <v>336</v>
      </c>
      <c r="E1563" s="180" t="s">
        <v>1</v>
      </c>
      <c r="F1563" s="181" t="s">
        <v>2795</v>
      </c>
      <c r="H1563" s="182">
        <v>19.8</v>
      </c>
      <c r="I1563" s="183"/>
      <c r="L1563" s="179"/>
      <c r="M1563" s="184"/>
      <c r="N1563" s="185"/>
      <c r="O1563" s="185"/>
      <c r="P1563" s="185"/>
      <c r="Q1563" s="185"/>
      <c r="R1563" s="185"/>
      <c r="S1563" s="185"/>
      <c r="T1563" s="186"/>
      <c r="AT1563" s="180" t="s">
        <v>336</v>
      </c>
      <c r="AU1563" s="180" t="s">
        <v>90</v>
      </c>
      <c r="AV1563" s="14" t="s">
        <v>90</v>
      </c>
      <c r="AW1563" s="14" t="s">
        <v>36</v>
      </c>
      <c r="AX1563" s="14" t="s">
        <v>81</v>
      </c>
      <c r="AY1563" s="180" t="s">
        <v>199</v>
      </c>
    </row>
    <row r="1564" spans="1:65" s="13" customFormat="1" ht="10.199999999999999">
      <c r="B1564" s="172"/>
      <c r="D1564" s="163" t="s">
        <v>336</v>
      </c>
      <c r="E1564" s="173" t="s">
        <v>1</v>
      </c>
      <c r="F1564" s="174" t="s">
        <v>1280</v>
      </c>
      <c r="H1564" s="173" t="s">
        <v>1</v>
      </c>
      <c r="I1564" s="175"/>
      <c r="L1564" s="172"/>
      <c r="M1564" s="176"/>
      <c r="N1564" s="177"/>
      <c r="O1564" s="177"/>
      <c r="P1564" s="177"/>
      <c r="Q1564" s="177"/>
      <c r="R1564" s="177"/>
      <c r="S1564" s="177"/>
      <c r="T1564" s="178"/>
      <c r="AT1564" s="173" t="s">
        <v>336</v>
      </c>
      <c r="AU1564" s="173" t="s">
        <v>90</v>
      </c>
      <c r="AV1564" s="13" t="s">
        <v>88</v>
      </c>
      <c r="AW1564" s="13" t="s">
        <v>36</v>
      </c>
      <c r="AX1564" s="13" t="s">
        <v>81</v>
      </c>
      <c r="AY1564" s="173" t="s">
        <v>199</v>
      </c>
    </row>
    <row r="1565" spans="1:65" s="14" customFormat="1" ht="10.199999999999999">
      <c r="B1565" s="179"/>
      <c r="D1565" s="163" t="s">
        <v>336</v>
      </c>
      <c r="E1565" s="180" t="s">
        <v>1</v>
      </c>
      <c r="F1565" s="181" t="s">
        <v>1281</v>
      </c>
      <c r="H1565" s="182">
        <v>7.7</v>
      </c>
      <c r="I1565" s="183"/>
      <c r="L1565" s="179"/>
      <c r="M1565" s="184"/>
      <c r="N1565" s="185"/>
      <c r="O1565" s="185"/>
      <c r="P1565" s="185"/>
      <c r="Q1565" s="185"/>
      <c r="R1565" s="185"/>
      <c r="S1565" s="185"/>
      <c r="T1565" s="186"/>
      <c r="AT1565" s="180" t="s">
        <v>336</v>
      </c>
      <c r="AU1565" s="180" t="s">
        <v>90</v>
      </c>
      <c r="AV1565" s="14" t="s">
        <v>90</v>
      </c>
      <c r="AW1565" s="14" t="s">
        <v>36</v>
      </c>
      <c r="AX1565" s="14" t="s">
        <v>81</v>
      </c>
      <c r="AY1565" s="180" t="s">
        <v>199</v>
      </c>
    </row>
    <row r="1566" spans="1:65" s="15" customFormat="1" ht="10.199999999999999">
      <c r="B1566" s="187"/>
      <c r="D1566" s="163" t="s">
        <v>336</v>
      </c>
      <c r="E1566" s="188" t="s">
        <v>1</v>
      </c>
      <c r="F1566" s="189" t="s">
        <v>339</v>
      </c>
      <c r="H1566" s="190">
        <v>171.25</v>
      </c>
      <c r="I1566" s="191"/>
      <c r="L1566" s="187"/>
      <c r="M1566" s="192"/>
      <c r="N1566" s="193"/>
      <c r="O1566" s="193"/>
      <c r="P1566" s="193"/>
      <c r="Q1566" s="193"/>
      <c r="R1566" s="193"/>
      <c r="S1566" s="193"/>
      <c r="T1566" s="194"/>
      <c r="AT1566" s="188" t="s">
        <v>336</v>
      </c>
      <c r="AU1566" s="188" t="s">
        <v>90</v>
      </c>
      <c r="AV1566" s="15" t="s">
        <v>198</v>
      </c>
      <c r="AW1566" s="15" t="s">
        <v>36</v>
      </c>
      <c r="AX1566" s="15" t="s">
        <v>88</v>
      </c>
      <c r="AY1566" s="188" t="s">
        <v>199</v>
      </c>
    </row>
    <row r="1567" spans="1:65" s="2" customFormat="1" ht="24.15" customHeight="1">
      <c r="A1567" s="33"/>
      <c r="B1567" s="149"/>
      <c r="C1567" s="150" t="s">
        <v>2796</v>
      </c>
      <c r="D1567" s="150" t="s">
        <v>202</v>
      </c>
      <c r="E1567" s="151" t="s">
        <v>2797</v>
      </c>
      <c r="F1567" s="152" t="s">
        <v>2798</v>
      </c>
      <c r="G1567" s="153" t="s">
        <v>376</v>
      </c>
      <c r="H1567" s="154">
        <v>246.65</v>
      </c>
      <c r="I1567" s="155"/>
      <c r="J1567" s="156">
        <f>ROUND(I1567*H1567,2)</f>
        <v>0</v>
      </c>
      <c r="K1567" s="152" t="s">
        <v>333</v>
      </c>
      <c r="L1567" s="34"/>
      <c r="M1567" s="157" t="s">
        <v>1</v>
      </c>
      <c r="N1567" s="158" t="s">
        <v>46</v>
      </c>
      <c r="O1567" s="59"/>
      <c r="P1567" s="159">
        <f>O1567*H1567</f>
        <v>0</v>
      </c>
      <c r="Q1567" s="159">
        <v>5.5999999999999995E-4</v>
      </c>
      <c r="R1567" s="159">
        <f>Q1567*H1567</f>
        <v>0.138124</v>
      </c>
      <c r="S1567" s="159">
        <v>0</v>
      </c>
      <c r="T1567" s="160">
        <f>S1567*H1567</f>
        <v>0</v>
      </c>
      <c r="U1567" s="33"/>
      <c r="V1567" s="33"/>
      <c r="W1567" s="33"/>
      <c r="X1567" s="33"/>
      <c r="Y1567" s="33"/>
      <c r="Z1567" s="33"/>
      <c r="AA1567" s="33"/>
      <c r="AB1567" s="33"/>
      <c r="AC1567" s="33"/>
      <c r="AD1567" s="33"/>
      <c r="AE1567" s="33"/>
      <c r="AR1567" s="161" t="s">
        <v>276</v>
      </c>
      <c r="AT1567" s="161" t="s">
        <v>202</v>
      </c>
      <c r="AU1567" s="161" t="s">
        <v>90</v>
      </c>
      <c r="AY1567" s="18" t="s">
        <v>199</v>
      </c>
      <c r="BE1567" s="162">
        <f>IF(N1567="základní",J1567,0)</f>
        <v>0</v>
      </c>
      <c r="BF1567" s="162">
        <f>IF(N1567="snížená",J1567,0)</f>
        <v>0</v>
      </c>
      <c r="BG1567" s="162">
        <f>IF(N1567="zákl. přenesená",J1567,0)</f>
        <v>0</v>
      </c>
      <c r="BH1567" s="162">
        <f>IF(N1567="sníž. přenesená",J1567,0)</f>
        <v>0</v>
      </c>
      <c r="BI1567" s="162">
        <f>IF(N1567="nulová",J1567,0)</f>
        <v>0</v>
      </c>
      <c r="BJ1567" s="18" t="s">
        <v>88</v>
      </c>
      <c r="BK1567" s="162">
        <f>ROUND(I1567*H1567,2)</f>
        <v>0</v>
      </c>
      <c r="BL1567" s="18" t="s">
        <v>276</v>
      </c>
      <c r="BM1567" s="161" t="s">
        <v>2799</v>
      </c>
    </row>
    <row r="1568" spans="1:65" s="2" customFormat="1" ht="19.2">
      <c r="A1568" s="33"/>
      <c r="B1568" s="34"/>
      <c r="C1568" s="33"/>
      <c r="D1568" s="163" t="s">
        <v>207</v>
      </c>
      <c r="E1568" s="33"/>
      <c r="F1568" s="164" t="s">
        <v>2800</v>
      </c>
      <c r="G1568" s="33"/>
      <c r="H1568" s="33"/>
      <c r="I1568" s="165"/>
      <c r="J1568" s="33"/>
      <c r="K1568" s="33"/>
      <c r="L1568" s="34"/>
      <c r="M1568" s="166"/>
      <c r="N1568" s="167"/>
      <c r="O1568" s="59"/>
      <c r="P1568" s="59"/>
      <c r="Q1568" s="59"/>
      <c r="R1568" s="59"/>
      <c r="S1568" s="59"/>
      <c r="T1568" s="60"/>
      <c r="U1568" s="33"/>
      <c r="V1568" s="33"/>
      <c r="W1568" s="33"/>
      <c r="X1568" s="33"/>
      <c r="Y1568" s="33"/>
      <c r="Z1568" s="33"/>
      <c r="AA1568" s="33"/>
      <c r="AB1568" s="33"/>
      <c r="AC1568" s="33"/>
      <c r="AD1568" s="33"/>
      <c r="AE1568" s="33"/>
      <c r="AT1568" s="18" t="s">
        <v>207</v>
      </c>
      <c r="AU1568" s="18" t="s">
        <v>90</v>
      </c>
    </row>
    <row r="1569" spans="1:65" s="2" customFormat="1" ht="24.15" customHeight="1">
      <c r="A1569" s="33"/>
      <c r="B1569" s="149"/>
      <c r="C1569" s="150" t="s">
        <v>2801</v>
      </c>
      <c r="D1569" s="150" t="s">
        <v>202</v>
      </c>
      <c r="E1569" s="151" t="s">
        <v>2802</v>
      </c>
      <c r="F1569" s="152" t="s">
        <v>2803</v>
      </c>
      <c r="G1569" s="153" t="s">
        <v>376</v>
      </c>
      <c r="H1569" s="154">
        <v>146.19999999999999</v>
      </c>
      <c r="I1569" s="155"/>
      <c r="J1569" s="156">
        <f>ROUND(I1569*H1569,2)</f>
        <v>0</v>
      </c>
      <c r="K1569" s="152" t="s">
        <v>333</v>
      </c>
      <c r="L1569" s="34"/>
      <c r="M1569" s="157" t="s">
        <v>1</v>
      </c>
      <c r="N1569" s="158" t="s">
        <v>46</v>
      </c>
      <c r="O1569" s="59"/>
      <c r="P1569" s="159">
        <f>O1569*H1569</f>
        <v>0</v>
      </c>
      <c r="Q1569" s="159">
        <v>1.72E-3</v>
      </c>
      <c r="R1569" s="159">
        <f>Q1569*H1569</f>
        <v>0.25146399999999997</v>
      </c>
      <c r="S1569" s="159">
        <v>0</v>
      </c>
      <c r="T1569" s="160">
        <f>S1569*H1569</f>
        <v>0</v>
      </c>
      <c r="U1569" s="33"/>
      <c r="V1569" s="33"/>
      <c r="W1569" s="33"/>
      <c r="X1569" s="33"/>
      <c r="Y1569" s="33"/>
      <c r="Z1569" s="33"/>
      <c r="AA1569" s="33"/>
      <c r="AB1569" s="33"/>
      <c r="AC1569" s="33"/>
      <c r="AD1569" s="33"/>
      <c r="AE1569" s="33"/>
      <c r="AR1569" s="161" t="s">
        <v>276</v>
      </c>
      <c r="AT1569" s="161" t="s">
        <v>202</v>
      </c>
      <c r="AU1569" s="161" t="s">
        <v>90</v>
      </c>
      <c r="AY1569" s="18" t="s">
        <v>199</v>
      </c>
      <c r="BE1569" s="162">
        <f>IF(N1569="základní",J1569,0)</f>
        <v>0</v>
      </c>
      <c r="BF1569" s="162">
        <f>IF(N1569="snížená",J1569,0)</f>
        <v>0</v>
      </c>
      <c r="BG1569" s="162">
        <f>IF(N1569="zákl. přenesená",J1569,0)</f>
        <v>0</v>
      </c>
      <c r="BH1569" s="162">
        <f>IF(N1569="sníž. přenesená",J1569,0)</f>
        <v>0</v>
      </c>
      <c r="BI1569" s="162">
        <f>IF(N1569="nulová",J1569,0)</f>
        <v>0</v>
      </c>
      <c r="BJ1569" s="18" t="s">
        <v>88</v>
      </c>
      <c r="BK1569" s="162">
        <f>ROUND(I1569*H1569,2)</f>
        <v>0</v>
      </c>
      <c r="BL1569" s="18" t="s">
        <v>276</v>
      </c>
      <c r="BM1569" s="161" t="s">
        <v>2804</v>
      </c>
    </row>
    <row r="1570" spans="1:65" s="2" customFormat="1" ht="19.2">
      <c r="A1570" s="33"/>
      <c r="B1570" s="34"/>
      <c r="C1570" s="33"/>
      <c r="D1570" s="163" t="s">
        <v>207</v>
      </c>
      <c r="E1570" s="33"/>
      <c r="F1570" s="164" t="s">
        <v>2805</v>
      </c>
      <c r="G1570" s="33"/>
      <c r="H1570" s="33"/>
      <c r="I1570" s="165"/>
      <c r="J1570" s="33"/>
      <c r="K1570" s="33"/>
      <c r="L1570" s="34"/>
      <c r="M1570" s="166"/>
      <c r="N1570" s="167"/>
      <c r="O1570" s="59"/>
      <c r="P1570" s="59"/>
      <c r="Q1570" s="59"/>
      <c r="R1570" s="59"/>
      <c r="S1570" s="59"/>
      <c r="T1570" s="60"/>
      <c r="U1570" s="33"/>
      <c r="V1570" s="33"/>
      <c r="W1570" s="33"/>
      <c r="X1570" s="33"/>
      <c r="Y1570" s="33"/>
      <c r="Z1570" s="33"/>
      <c r="AA1570" s="33"/>
      <c r="AB1570" s="33"/>
      <c r="AC1570" s="33"/>
      <c r="AD1570" s="33"/>
      <c r="AE1570" s="33"/>
      <c r="AT1570" s="18" t="s">
        <v>207</v>
      </c>
      <c r="AU1570" s="18" t="s">
        <v>90</v>
      </c>
    </row>
    <row r="1571" spans="1:65" s="13" customFormat="1" ht="10.199999999999999">
      <c r="B1571" s="172"/>
      <c r="D1571" s="163" t="s">
        <v>336</v>
      </c>
      <c r="E1571" s="173" t="s">
        <v>1</v>
      </c>
      <c r="F1571" s="174" t="s">
        <v>1271</v>
      </c>
      <c r="H1571" s="173" t="s">
        <v>1</v>
      </c>
      <c r="I1571" s="175"/>
      <c r="L1571" s="172"/>
      <c r="M1571" s="176"/>
      <c r="N1571" s="177"/>
      <c r="O1571" s="177"/>
      <c r="P1571" s="177"/>
      <c r="Q1571" s="177"/>
      <c r="R1571" s="177"/>
      <c r="S1571" s="177"/>
      <c r="T1571" s="178"/>
      <c r="AT1571" s="173" t="s">
        <v>336</v>
      </c>
      <c r="AU1571" s="173" t="s">
        <v>90</v>
      </c>
      <c r="AV1571" s="13" t="s">
        <v>88</v>
      </c>
      <c r="AW1571" s="13" t="s">
        <v>36</v>
      </c>
      <c r="AX1571" s="13" t="s">
        <v>81</v>
      </c>
      <c r="AY1571" s="173" t="s">
        <v>199</v>
      </c>
    </row>
    <row r="1572" spans="1:65" s="14" customFormat="1" ht="10.199999999999999">
      <c r="B1572" s="179"/>
      <c r="D1572" s="163" t="s">
        <v>336</v>
      </c>
      <c r="E1572" s="180" t="s">
        <v>1</v>
      </c>
      <c r="F1572" s="181" t="s">
        <v>2806</v>
      </c>
      <c r="H1572" s="182">
        <v>10</v>
      </c>
      <c r="I1572" s="183"/>
      <c r="L1572" s="179"/>
      <c r="M1572" s="184"/>
      <c r="N1572" s="185"/>
      <c r="O1572" s="185"/>
      <c r="P1572" s="185"/>
      <c r="Q1572" s="185"/>
      <c r="R1572" s="185"/>
      <c r="S1572" s="185"/>
      <c r="T1572" s="186"/>
      <c r="AT1572" s="180" t="s">
        <v>336</v>
      </c>
      <c r="AU1572" s="180" t="s">
        <v>90</v>
      </c>
      <c r="AV1572" s="14" t="s">
        <v>90</v>
      </c>
      <c r="AW1572" s="14" t="s">
        <v>36</v>
      </c>
      <c r="AX1572" s="14" t="s">
        <v>81</v>
      </c>
      <c r="AY1572" s="180" t="s">
        <v>199</v>
      </c>
    </row>
    <row r="1573" spans="1:65" s="13" customFormat="1" ht="10.199999999999999">
      <c r="B1573" s="172"/>
      <c r="D1573" s="163" t="s">
        <v>336</v>
      </c>
      <c r="E1573" s="173" t="s">
        <v>1</v>
      </c>
      <c r="F1573" s="174" t="s">
        <v>1343</v>
      </c>
      <c r="H1573" s="173" t="s">
        <v>1</v>
      </c>
      <c r="I1573" s="175"/>
      <c r="L1573" s="172"/>
      <c r="M1573" s="176"/>
      <c r="N1573" s="177"/>
      <c r="O1573" s="177"/>
      <c r="P1573" s="177"/>
      <c r="Q1573" s="177"/>
      <c r="R1573" s="177"/>
      <c r="S1573" s="177"/>
      <c r="T1573" s="178"/>
      <c r="AT1573" s="173" t="s">
        <v>336</v>
      </c>
      <c r="AU1573" s="173" t="s">
        <v>90</v>
      </c>
      <c r="AV1573" s="13" t="s">
        <v>88</v>
      </c>
      <c r="AW1573" s="13" t="s">
        <v>36</v>
      </c>
      <c r="AX1573" s="13" t="s">
        <v>81</v>
      </c>
      <c r="AY1573" s="173" t="s">
        <v>199</v>
      </c>
    </row>
    <row r="1574" spans="1:65" s="14" customFormat="1" ht="10.199999999999999">
      <c r="B1574" s="179"/>
      <c r="D1574" s="163" t="s">
        <v>336</v>
      </c>
      <c r="E1574" s="180" t="s">
        <v>1</v>
      </c>
      <c r="F1574" s="181" t="s">
        <v>2807</v>
      </c>
      <c r="H1574" s="182">
        <v>29</v>
      </c>
      <c r="I1574" s="183"/>
      <c r="L1574" s="179"/>
      <c r="M1574" s="184"/>
      <c r="N1574" s="185"/>
      <c r="O1574" s="185"/>
      <c r="P1574" s="185"/>
      <c r="Q1574" s="185"/>
      <c r="R1574" s="185"/>
      <c r="S1574" s="185"/>
      <c r="T1574" s="186"/>
      <c r="AT1574" s="180" t="s">
        <v>336</v>
      </c>
      <c r="AU1574" s="180" t="s">
        <v>90</v>
      </c>
      <c r="AV1574" s="14" t="s">
        <v>90</v>
      </c>
      <c r="AW1574" s="14" t="s">
        <v>36</v>
      </c>
      <c r="AX1574" s="14" t="s">
        <v>81</v>
      </c>
      <c r="AY1574" s="180" t="s">
        <v>199</v>
      </c>
    </row>
    <row r="1575" spans="1:65" s="14" customFormat="1" ht="10.199999999999999">
      <c r="B1575" s="179"/>
      <c r="D1575" s="163" t="s">
        <v>336</v>
      </c>
      <c r="E1575" s="180" t="s">
        <v>1</v>
      </c>
      <c r="F1575" s="181" t="s">
        <v>531</v>
      </c>
      <c r="H1575" s="182">
        <v>28</v>
      </c>
      <c r="I1575" s="183"/>
      <c r="L1575" s="179"/>
      <c r="M1575" s="184"/>
      <c r="N1575" s="185"/>
      <c r="O1575" s="185"/>
      <c r="P1575" s="185"/>
      <c r="Q1575" s="185"/>
      <c r="R1575" s="185"/>
      <c r="S1575" s="185"/>
      <c r="T1575" s="186"/>
      <c r="AT1575" s="180" t="s">
        <v>336</v>
      </c>
      <c r="AU1575" s="180" t="s">
        <v>90</v>
      </c>
      <c r="AV1575" s="14" t="s">
        <v>90</v>
      </c>
      <c r="AW1575" s="14" t="s">
        <v>36</v>
      </c>
      <c r="AX1575" s="14" t="s">
        <v>81</v>
      </c>
      <c r="AY1575" s="180" t="s">
        <v>199</v>
      </c>
    </row>
    <row r="1576" spans="1:65" s="13" customFormat="1" ht="10.199999999999999">
      <c r="B1576" s="172"/>
      <c r="D1576" s="163" t="s">
        <v>336</v>
      </c>
      <c r="E1576" s="173" t="s">
        <v>1</v>
      </c>
      <c r="F1576" s="174" t="s">
        <v>1348</v>
      </c>
      <c r="H1576" s="173" t="s">
        <v>1</v>
      </c>
      <c r="I1576" s="175"/>
      <c r="L1576" s="172"/>
      <c r="M1576" s="176"/>
      <c r="N1576" s="177"/>
      <c r="O1576" s="177"/>
      <c r="P1576" s="177"/>
      <c r="Q1576" s="177"/>
      <c r="R1576" s="177"/>
      <c r="S1576" s="177"/>
      <c r="T1576" s="178"/>
      <c r="AT1576" s="173" t="s">
        <v>336</v>
      </c>
      <c r="AU1576" s="173" t="s">
        <v>90</v>
      </c>
      <c r="AV1576" s="13" t="s">
        <v>88</v>
      </c>
      <c r="AW1576" s="13" t="s">
        <v>36</v>
      </c>
      <c r="AX1576" s="13" t="s">
        <v>81</v>
      </c>
      <c r="AY1576" s="173" t="s">
        <v>199</v>
      </c>
    </row>
    <row r="1577" spans="1:65" s="14" customFormat="1" ht="10.199999999999999">
      <c r="B1577" s="179"/>
      <c r="D1577" s="163" t="s">
        <v>336</v>
      </c>
      <c r="E1577" s="180" t="s">
        <v>1</v>
      </c>
      <c r="F1577" s="181" t="s">
        <v>2808</v>
      </c>
      <c r="H1577" s="182">
        <v>31.4</v>
      </c>
      <c r="I1577" s="183"/>
      <c r="L1577" s="179"/>
      <c r="M1577" s="184"/>
      <c r="N1577" s="185"/>
      <c r="O1577" s="185"/>
      <c r="P1577" s="185"/>
      <c r="Q1577" s="185"/>
      <c r="R1577" s="185"/>
      <c r="S1577" s="185"/>
      <c r="T1577" s="186"/>
      <c r="AT1577" s="180" t="s">
        <v>336</v>
      </c>
      <c r="AU1577" s="180" t="s">
        <v>90</v>
      </c>
      <c r="AV1577" s="14" t="s">
        <v>90</v>
      </c>
      <c r="AW1577" s="14" t="s">
        <v>36</v>
      </c>
      <c r="AX1577" s="14" t="s">
        <v>81</v>
      </c>
      <c r="AY1577" s="180" t="s">
        <v>199</v>
      </c>
    </row>
    <row r="1578" spans="1:65" s="13" customFormat="1" ht="10.199999999999999">
      <c r="B1578" s="172"/>
      <c r="D1578" s="163" t="s">
        <v>336</v>
      </c>
      <c r="E1578" s="173" t="s">
        <v>1</v>
      </c>
      <c r="F1578" s="174" t="s">
        <v>1276</v>
      </c>
      <c r="H1578" s="173" t="s">
        <v>1</v>
      </c>
      <c r="I1578" s="175"/>
      <c r="L1578" s="172"/>
      <c r="M1578" s="176"/>
      <c r="N1578" s="177"/>
      <c r="O1578" s="177"/>
      <c r="P1578" s="177"/>
      <c r="Q1578" s="177"/>
      <c r="R1578" s="177"/>
      <c r="S1578" s="177"/>
      <c r="T1578" s="178"/>
      <c r="AT1578" s="173" t="s">
        <v>336</v>
      </c>
      <c r="AU1578" s="173" t="s">
        <v>90</v>
      </c>
      <c r="AV1578" s="13" t="s">
        <v>88</v>
      </c>
      <c r="AW1578" s="13" t="s">
        <v>36</v>
      </c>
      <c r="AX1578" s="13" t="s">
        <v>81</v>
      </c>
      <c r="AY1578" s="173" t="s">
        <v>199</v>
      </c>
    </row>
    <row r="1579" spans="1:65" s="14" customFormat="1" ht="10.199999999999999">
      <c r="B1579" s="179"/>
      <c r="D1579" s="163" t="s">
        <v>336</v>
      </c>
      <c r="E1579" s="180" t="s">
        <v>1</v>
      </c>
      <c r="F1579" s="181" t="s">
        <v>2809</v>
      </c>
      <c r="H1579" s="182">
        <v>30</v>
      </c>
      <c r="I1579" s="183"/>
      <c r="L1579" s="179"/>
      <c r="M1579" s="184"/>
      <c r="N1579" s="185"/>
      <c r="O1579" s="185"/>
      <c r="P1579" s="185"/>
      <c r="Q1579" s="185"/>
      <c r="R1579" s="185"/>
      <c r="S1579" s="185"/>
      <c r="T1579" s="186"/>
      <c r="AT1579" s="180" t="s">
        <v>336</v>
      </c>
      <c r="AU1579" s="180" t="s">
        <v>90</v>
      </c>
      <c r="AV1579" s="14" t="s">
        <v>90</v>
      </c>
      <c r="AW1579" s="14" t="s">
        <v>36</v>
      </c>
      <c r="AX1579" s="14" t="s">
        <v>81</v>
      </c>
      <c r="AY1579" s="180" t="s">
        <v>199</v>
      </c>
    </row>
    <row r="1580" spans="1:65" s="13" customFormat="1" ht="10.199999999999999">
      <c r="B1580" s="172"/>
      <c r="D1580" s="163" t="s">
        <v>336</v>
      </c>
      <c r="E1580" s="173" t="s">
        <v>1</v>
      </c>
      <c r="F1580" s="174" t="s">
        <v>2001</v>
      </c>
      <c r="H1580" s="173" t="s">
        <v>1</v>
      </c>
      <c r="I1580" s="175"/>
      <c r="L1580" s="172"/>
      <c r="M1580" s="176"/>
      <c r="N1580" s="177"/>
      <c r="O1580" s="177"/>
      <c r="P1580" s="177"/>
      <c r="Q1580" s="177"/>
      <c r="R1580" s="177"/>
      <c r="S1580" s="177"/>
      <c r="T1580" s="178"/>
      <c r="AT1580" s="173" t="s">
        <v>336</v>
      </c>
      <c r="AU1580" s="173" t="s">
        <v>90</v>
      </c>
      <c r="AV1580" s="13" t="s">
        <v>88</v>
      </c>
      <c r="AW1580" s="13" t="s">
        <v>36</v>
      </c>
      <c r="AX1580" s="13" t="s">
        <v>81</v>
      </c>
      <c r="AY1580" s="173" t="s">
        <v>199</v>
      </c>
    </row>
    <row r="1581" spans="1:65" s="14" customFormat="1" ht="10.199999999999999">
      <c r="B1581" s="179"/>
      <c r="D1581" s="163" t="s">
        <v>336</v>
      </c>
      <c r="E1581" s="180" t="s">
        <v>1</v>
      </c>
      <c r="F1581" s="181" t="s">
        <v>2810</v>
      </c>
      <c r="H1581" s="182">
        <v>17.8</v>
      </c>
      <c r="I1581" s="183"/>
      <c r="L1581" s="179"/>
      <c r="M1581" s="184"/>
      <c r="N1581" s="185"/>
      <c r="O1581" s="185"/>
      <c r="P1581" s="185"/>
      <c r="Q1581" s="185"/>
      <c r="R1581" s="185"/>
      <c r="S1581" s="185"/>
      <c r="T1581" s="186"/>
      <c r="AT1581" s="180" t="s">
        <v>336</v>
      </c>
      <c r="AU1581" s="180" t="s">
        <v>90</v>
      </c>
      <c r="AV1581" s="14" t="s">
        <v>90</v>
      </c>
      <c r="AW1581" s="14" t="s">
        <v>36</v>
      </c>
      <c r="AX1581" s="14" t="s">
        <v>81</v>
      </c>
      <c r="AY1581" s="180" t="s">
        <v>199</v>
      </c>
    </row>
    <row r="1582" spans="1:65" s="15" customFormat="1" ht="10.199999999999999">
      <c r="B1582" s="187"/>
      <c r="D1582" s="163" t="s">
        <v>336</v>
      </c>
      <c r="E1582" s="188" t="s">
        <v>1</v>
      </c>
      <c r="F1582" s="189" t="s">
        <v>339</v>
      </c>
      <c r="H1582" s="190">
        <v>146.19999999999999</v>
      </c>
      <c r="I1582" s="191"/>
      <c r="L1582" s="187"/>
      <c r="M1582" s="192"/>
      <c r="N1582" s="193"/>
      <c r="O1582" s="193"/>
      <c r="P1582" s="193"/>
      <c r="Q1582" s="193"/>
      <c r="R1582" s="193"/>
      <c r="S1582" s="193"/>
      <c r="T1582" s="194"/>
      <c r="AT1582" s="188" t="s">
        <v>336</v>
      </c>
      <c r="AU1582" s="188" t="s">
        <v>90</v>
      </c>
      <c r="AV1582" s="15" t="s">
        <v>198</v>
      </c>
      <c r="AW1582" s="15" t="s">
        <v>36</v>
      </c>
      <c r="AX1582" s="15" t="s">
        <v>88</v>
      </c>
      <c r="AY1582" s="188" t="s">
        <v>199</v>
      </c>
    </row>
    <row r="1583" spans="1:65" s="2" customFormat="1" ht="24.15" customHeight="1">
      <c r="A1583" s="33"/>
      <c r="B1583" s="149"/>
      <c r="C1583" s="150" t="s">
        <v>2811</v>
      </c>
      <c r="D1583" s="150" t="s">
        <v>202</v>
      </c>
      <c r="E1583" s="151" t="s">
        <v>2812</v>
      </c>
      <c r="F1583" s="152" t="s">
        <v>2813</v>
      </c>
      <c r="G1583" s="153" t="s">
        <v>376</v>
      </c>
      <c r="H1583" s="154">
        <v>246.65</v>
      </c>
      <c r="I1583" s="155"/>
      <c r="J1583" s="156">
        <f>ROUND(I1583*H1583,2)</f>
        <v>0</v>
      </c>
      <c r="K1583" s="152" t="s">
        <v>333</v>
      </c>
      <c r="L1583" s="34"/>
      <c r="M1583" s="157" t="s">
        <v>1</v>
      </c>
      <c r="N1583" s="158" t="s">
        <v>46</v>
      </c>
      <c r="O1583" s="59"/>
      <c r="P1583" s="159">
        <f>O1583*H1583</f>
        <v>0</v>
      </c>
      <c r="Q1583" s="159">
        <v>2.8300000000000001E-3</v>
      </c>
      <c r="R1583" s="159">
        <f>Q1583*H1583</f>
        <v>0.69801950000000001</v>
      </c>
      <c r="S1583" s="159">
        <v>0</v>
      </c>
      <c r="T1583" s="160">
        <f>S1583*H1583</f>
        <v>0</v>
      </c>
      <c r="U1583" s="33"/>
      <c r="V1583" s="33"/>
      <c r="W1583" s="33"/>
      <c r="X1583" s="33"/>
      <c r="Y1583" s="33"/>
      <c r="Z1583" s="33"/>
      <c r="AA1583" s="33"/>
      <c r="AB1583" s="33"/>
      <c r="AC1583" s="33"/>
      <c r="AD1583" s="33"/>
      <c r="AE1583" s="33"/>
      <c r="AR1583" s="161" t="s">
        <v>276</v>
      </c>
      <c r="AT1583" s="161" t="s">
        <v>202</v>
      </c>
      <c r="AU1583" s="161" t="s">
        <v>90</v>
      </c>
      <c r="AY1583" s="18" t="s">
        <v>199</v>
      </c>
      <c r="BE1583" s="162">
        <f>IF(N1583="základní",J1583,0)</f>
        <v>0</v>
      </c>
      <c r="BF1583" s="162">
        <f>IF(N1583="snížená",J1583,0)</f>
        <v>0</v>
      </c>
      <c r="BG1583" s="162">
        <f>IF(N1583="zákl. přenesená",J1583,0)</f>
        <v>0</v>
      </c>
      <c r="BH1583" s="162">
        <f>IF(N1583="sníž. přenesená",J1583,0)</f>
        <v>0</v>
      </c>
      <c r="BI1583" s="162">
        <f>IF(N1583="nulová",J1583,0)</f>
        <v>0</v>
      </c>
      <c r="BJ1583" s="18" t="s">
        <v>88</v>
      </c>
      <c r="BK1583" s="162">
        <f>ROUND(I1583*H1583,2)</f>
        <v>0</v>
      </c>
      <c r="BL1583" s="18" t="s">
        <v>276</v>
      </c>
      <c r="BM1583" s="161" t="s">
        <v>2814</v>
      </c>
    </row>
    <row r="1584" spans="1:65" s="2" customFormat="1" ht="19.2">
      <c r="A1584" s="33"/>
      <c r="B1584" s="34"/>
      <c r="C1584" s="33"/>
      <c r="D1584" s="163" t="s">
        <v>207</v>
      </c>
      <c r="E1584" s="33"/>
      <c r="F1584" s="164" t="s">
        <v>2815</v>
      </c>
      <c r="G1584" s="33"/>
      <c r="H1584" s="33"/>
      <c r="I1584" s="165"/>
      <c r="J1584" s="33"/>
      <c r="K1584" s="33"/>
      <c r="L1584" s="34"/>
      <c r="M1584" s="166"/>
      <c r="N1584" s="167"/>
      <c r="O1584" s="59"/>
      <c r="P1584" s="59"/>
      <c r="Q1584" s="59"/>
      <c r="R1584" s="59"/>
      <c r="S1584" s="59"/>
      <c r="T1584" s="60"/>
      <c r="U1584" s="33"/>
      <c r="V1584" s="33"/>
      <c r="W1584" s="33"/>
      <c r="X1584" s="33"/>
      <c r="Y1584" s="33"/>
      <c r="Z1584" s="33"/>
      <c r="AA1584" s="33"/>
      <c r="AB1584" s="33"/>
      <c r="AC1584" s="33"/>
      <c r="AD1584" s="33"/>
      <c r="AE1584" s="33"/>
      <c r="AT1584" s="18" t="s">
        <v>207</v>
      </c>
      <c r="AU1584" s="18" t="s">
        <v>90</v>
      </c>
    </row>
    <row r="1585" spans="1:65" s="14" customFormat="1" ht="10.199999999999999">
      <c r="B1585" s="179"/>
      <c r="D1585" s="163" t="s">
        <v>336</v>
      </c>
      <c r="E1585" s="180" t="s">
        <v>1</v>
      </c>
      <c r="F1585" s="181" t="s">
        <v>2816</v>
      </c>
      <c r="H1585" s="182">
        <v>56.1</v>
      </c>
      <c r="I1585" s="183"/>
      <c r="L1585" s="179"/>
      <c r="M1585" s="184"/>
      <c r="N1585" s="185"/>
      <c r="O1585" s="185"/>
      <c r="P1585" s="185"/>
      <c r="Q1585" s="185"/>
      <c r="R1585" s="185"/>
      <c r="S1585" s="185"/>
      <c r="T1585" s="186"/>
      <c r="AT1585" s="180" t="s">
        <v>336</v>
      </c>
      <c r="AU1585" s="180" t="s">
        <v>90</v>
      </c>
      <c r="AV1585" s="14" t="s">
        <v>90</v>
      </c>
      <c r="AW1585" s="14" t="s">
        <v>36</v>
      </c>
      <c r="AX1585" s="14" t="s">
        <v>81</v>
      </c>
      <c r="AY1585" s="180" t="s">
        <v>199</v>
      </c>
    </row>
    <row r="1586" spans="1:65" s="14" customFormat="1" ht="10.199999999999999">
      <c r="B1586" s="179"/>
      <c r="D1586" s="163" t="s">
        <v>336</v>
      </c>
      <c r="E1586" s="180" t="s">
        <v>1</v>
      </c>
      <c r="F1586" s="181" t="s">
        <v>2817</v>
      </c>
      <c r="H1586" s="182">
        <v>36.9</v>
      </c>
      <c r="I1586" s="183"/>
      <c r="L1586" s="179"/>
      <c r="M1586" s="184"/>
      <c r="N1586" s="185"/>
      <c r="O1586" s="185"/>
      <c r="P1586" s="185"/>
      <c r="Q1586" s="185"/>
      <c r="R1586" s="185"/>
      <c r="S1586" s="185"/>
      <c r="T1586" s="186"/>
      <c r="AT1586" s="180" t="s">
        <v>336</v>
      </c>
      <c r="AU1586" s="180" t="s">
        <v>90</v>
      </c>
      <c r="AV1586" s="14" t="s">
        <v>90</v>
      </c>
      <c r="AW1586" s="14" t="s">
        <v>36</v>
      </c>
      <c r="AX1586" s="14" t="s">
        <v>81</v>
      </c>
      <c r="AY1586" s="180" t="s">
        <v>199</v>
      </c>
    </row>
    <row r="1587" spans="1:65" s="14" customFormat="1" ht="10.199999999999999">
      <c r="B1587" s="179"/>
      <c r="D1587" s="163" t="s">
        <v>336</v>
      </c>
      <c r="E1587" s="180" t="s">
        <v>1</v>
      </c>
      <c r="F1587" s="181" t="s">
        <v>2818</v>
      </c>
      <c r="H1587" s="182">
        <v>77.05</v>
      </c>
      <c r="I1587" s="183"/>
      <c r="L1587" s="179"/>
      <c r="M1587" s="184"/>
      <c r="N1587" s="185"/>
      <c r="O1587" s="185"/>
      <c r="P1587" s="185"/>
      <c r="Q1587" s="185"/>
      <c r="R1587" s="185"/>
      <c r="S1587" s="185"/>
      <c r="T1587" s="186"/>
      <c r="AT1587" s="180" t="s">
        <v>336</v>
      </c>
      <c r="AU1587" s="180" t="s">
        <v>90</v>
      </c>
      <c r="AV1587" s="14" t="s">
        <v>90</v>
      </c>
      <c r="AW1587" s="14" t="s">
        <v>36</v>
      </c>
      <c r="AX1587" s="14" t="s">
        <v>81</v>
      </c>
      <c r="AY1587" s="180" t="s">
        <v>199</v>
      </c>
    </row>
    <row r="1588" spans="1:65" s="14" customFormat="1" ht="10.199999999999999">
      <c r="B1588" s="179"/>
      <c r="D1588" s="163" t="s">
        <v>336</v>
      </c>
      <c r="E1588" s="180" t="s">
        <v>1</v>
      </c>
      <c r="F1588" s="181" t="s">
        <v>2819</v>
      </c>
      <c r="H1588" s="182">
        <v>76.599999999999994</v>
      </c>
      <c r="I1588" s="183"/>
      <c r="L1588" s="179"/>
      <c r="M1588" s="184"/>
      <c r="N1588" s="185"/>
      <c r="O1588" s="185"/>
      <c r="P1588" s="185"/>
      <c r="Q1588" s="185"/>
      <c r="R1588" s="185"/>
      <c r="S1588" s="185"/>
      <c r="T1588" s="186"/>
      <c r="AT1588" s="180" t="s">
        <v>336</v>
      </c>
      <c r="AU1588" s="180" t="s">
        <v>90</v>
      </c>
      <c r="AV1588" s="14" t="s">
        <v>90</v>
      </c>
      <c r="AW1588" s="14" t="s">
        <v>36</v>
      </c>
      <c r="AX1588" s="14" t="s">
        <v>81</v>
      </c>
      <c r="AY1588" s="180" t="s">
        <v>199</v>
      </c>
    </row>
    <row r="1589" spans="1:65" s="15" customFormat="1" ht="10.199999999999999">
      <c r="B1589" s="187"/>
      <c r="D1589" s="163" t="s">
        <v>336</v>
      </c>
      <c r="E1589" s="188" t="s">
        <v>1</v>
      </c>
      <c r="F1589" s="189" t="s">
        <v>339</v>
      </c>
      <c r="H1589" s="190">
        <v>246.65</v>
      </c>
      <c r="I1589" s="191"/>
      <c r="L1589" s="187"/>
      <c r="M1589" s="192"/>
      <c r="N1589" s="193"/>
      <c r="O1589" s="193"/>
      <c r="P1589" s="193"/>
      <c r="Q1589" s="193"/>
      <c r="R1589" s="193"/>
      <c r="S1589" s="193"/>
      <c r="T1589" s="194"/>
      <c r="AT1589" s="188" t="s">
        <v>336</v>
      </c>
      <c r="AU1589" s="188" t="s">
        <v>90</v>
      </c>
      <c r="AV1589" s="15" t="s">
        <v>198</v>
      </c>
      <c r="AW1589" s="15" t="s">
        <v>36</v>
      </c>
      <c r="AX1589" s="15" t="s">
        <v>88</v>
      </c>
      <c r="AY1589" s="188" t="s">
        <v>199</v>
      </c>
    </row>
    <row r="1590" spans="1:65" s="2" customFormat="1" ht="24.15" customHeight="1">
      <c r="A1590" s="33"/>
      <c r="B1590" s="149"/>
      <c r="C1590" s="150" t="s">
        <v>2820</v>
      </c>
      <c r="D1590" s="150" t="s">
        <v>202</v>
      </c>
      <c r="E1590" s="151" t="s">
        <v>2821</v>
      </c>
      <c r="F1590" s="152" t="s">
        <v>2822</v>
      </c>
      <c r="G1590" s="153" t="s">
        <v>376</v>
      </c>
      <c r="H1590" s="154">
        <v>142.80000000000001</v>
      </c>
      <c r="I1590" s="155"/>
      <c r="J1590" s="156">
        <f>ROUND(I1590*H1590,2)</f>
        <v>0</v>
      </c>
      <c r="K1590" s="152" t="s">
        <v>333</v>
      </c>
      <c r="L1590" s="34"/>
      <c r="M1590" s="157" t="s">
        <v>1</v>
      </c>
      <c r="N1590" s="158" t="s">
        <v>46</v>
      </c>
      <c r="O1590" s="59"/>
      <c r="P1590" s="159">
        <f>O1590*H1590</f>
        <v>0</v>
      </c>
      <c r="Q1590" s="159">
        <v>7.9000000000000001E-4</v>
      </c>
      <c r="R1590" s="159">
        <f>Q1590*H1590</f>
        <v>0.11281200000000001</v>
      </c>
      <c r="S1590" s="159">
        <v>0</v>
      </c>
      <c r="T1590" s="160">
        <f>S1590*H1590</f>
        <v>0</v>
      </c>
      <c r="U1590" s="33"/>
      <c r="V1590" s="33"/>
      <c r="W1590" s="33"/>
      <c r="X1590" s="33"/>
      <c r="Y1590" s="33"/>
      <c r="Z1590" s="33"/>
      <c r="AA1590" s="33"/>
      <c r="AB1590" s="33"/>
      <c r="AC1590" s="33"/>
      <c r="AD1590" s="33"/>
      <c r="AE1590" s="33"/>
      <c r="AR1590" s="161" t="s">
        <v>276</v>
      </c>
      <c r="AT1590" s="161" t="s">
        <v>202</v>
      </c>
      <c r="AU1590" s="161" t="s">
        <v>90</v>
      </c>
      <c r="AY1590" s="18" t="s">
        <v>199</v>
      </c>
      <c r="BE1590" s="162">
        <f>IF(N1590="základní",J1590,0)</f>
        <v>0</v>
      </c>
      <c r="BF1590" s="162">
        <f>IF(N1590="snížená",J1590,0)</f>
        <v>0</v>
      </c>
      <c r="BG1590" s="162">
        <f>IF(N1590="zákl. přenesená",J1590,0)</f>
        <v>0</v>
      </c>
      <c r="BH1590" s="162">
        <f>IF(N1590="sníž. přenesená",J1590,0)</f>
        <v>0</v>
      </c>
      <c r="BI1590" s="162">
        <f>IF(N1590="nulová",J1590,0)</f>
        <v>0</v>
      </c>
      <c r="BJ1590" s="18" t="s">
        <v>88</v>
      </c>
      <c r="BK1590" s="162">
        <f>ROUND(I1590*H1590,2)</f>
        <v>0</v>
      </c>
      <c r="BL1590" s="18" t="s">
        <v>276</v>
      </c>
      <c r="BM1590" s="161" t="s">
        <v>2823</v>
      </c>
    </row>
    <row r="1591" spans="1:65" s="2" customFormat="1" ht="19.2">
      <c r="A1591" s="33"/>
      <c r="B1591" s="34"/>
      <c r="C1591" s="33"/>
      <c r="D1591" s="163" t="s">
        <v>207</v>
      </c>
      <c r="E1591" s="33"/>
      <c r="F1591" s="164" t="s">
        <v>2824</v>
      </c>
      <c r="G1591" s="33"/>
      <c r="H1591" s="33"/>
      <c r="I1591" s="165"/>
      <c r="J1591" s="33"/>
      <c r="K1591" s="33"/>
      <c r="L1591" s="34"/>
      <c r="M1591" s="166"/>
      <c r="N1591" s="167"/>
      <c r="O1591" s="59"/>
      <c r="P1591" s="59"/>
      <c r="Q1591" s="59"/>
      <c r="R1591" s="59"/>
      <c r="S1591" s="59"/>
      <c r="T1591" s="60"/>
      <c r="U1591" s="33"/>
      <c r="V1591" s="33"/>
      <c r="W1591" s="33"/>
      <c r="X1591" s="33"/>
      <c r="Y1591" s="33"/>
      <c r="Z1591" s="33"/>
      <c r="AA1591" s="33"/>
      <c r="AB1591" s="33"/>
      <c r="AC1591" s="33"/>
      <c r="AD1591" s="33"/>
      <c r="AE1591" s="33"/>
      <c r="AT1591" s="18" t="s">
        <v>207</v>
      </c>
      <c r="AU1591" s="18" t="s">
        <v>90</v>
      </c>
    </row>
    <row r="1592" spans="1:65" s="13" customFormat="1" ht="10.199999999999999">
      <c r="B1592" s="172"/>
      <c r="D1592" s="163" t="s">
        <v>336</v>
      </c>
      <c r="E1592" s="173" t="s">
        <v>1</v>
      </c>
      <c r="F1592" s="174" t="s">
        <v>2825</v>
      </c>
      <c r="H1592" s="173" t="s">
        <v>1</v>
      </c>
      <c r="I1592" s="175"/>
      <c r="L1592" s="172"/>
      <c r="M1592" s="176"/>
      <c r="N1592" s="177"/>
      <c r="O1592" s="177"/>
      <c r="P1592" s="177"/>
      <c r="Q1592" s="177"/>
      <c r="R1592" s="177"/>
      <c r="S1592" s="177"/>
      <c r="T1592" s="178"/>
      <c r="AT1592" s="173" t="s">
        <v>336</v>
      </c>
      <c r="AU1592" s="173" t="s">
        <v>90</v>
      </c>
      <c r="AV1592" s="13" t="s">
        <v>88</v>
      </c>
      <c r="AW1592" s="13" t="s">
        <v>36</v>
      </c>
      <c r="AX1592" s="13" t="s">
        <v>81</v>
      </c>
      <c r="AY1592" s="173" t="s">
        <v>199</v>
      </c>
    </row>
    <row r="1593" spans="1:65" s="14" customFormat="1" ht="10.199999999999999">
      <c r="B1593" s="179"/>
      <c r="D1593" s="163" t="s">
        <v>336</v>
      </c>
      <c r="E1593" s="180" t="s">
        <v>1</v>
      </c>
      <c r="F1593" s="181" t="s">
        <v>2826</v>
      </c>
      <c r="H1593" s="182">
        <v>35.1</v>
      </c>
      <c r="I1593" s="183"/>
      <c r="L1593" s="179"/>
      <c r="M1593" s="184"/>
      <c r="N1593" s="185"/>
      <c r="O1593" s="185"/>
      <c r="P1593" s="185"/>
      <c r="Q1593" s="185"/>
      <c r="R1593" s="185"/>
      <c r="S1593" s="185"/>
      <c r="T1593" s="186"/>
      <c r="AT1593" s="180" t="s">
        <v>336</v>
      </c>
      <c r="AU1593" s="180" t="s">
        <v>90</v>
      </c>
      <c r="AV1593" s="14" t="s">
        <v>90</v>
      </c>
      <c r="AW1593" s="14" t="s">
        <v>36</v>
      </c>
      <c r="AX1593" s="14" t="s">
        <v>81</v>
      </c>
      <c r="AY1593" s="180" t="s">
        <v>199</v>
      </c>
    </row>
    <row r="1594" spans="1:65" s="14" customFormat="1" ht="10.199999999999999">
      <c r="B1594" s="179"/>
      <c r="D1594" s="163" t="s">
        <v>336</v>
      </c>
      <c r="E1594" s="180" t="s">
        <v>1</v>
      </c>
      <c r="F1594" s="181" t="s">
        <v>2827</v>
      </c>
      <c r="H1594" s="182">
        <v>48.1</v>
      </c>
      <c r="I1594" s="183"/>
      <c r="L1594" s="179"/>
      <c r="M1594" s="184"/>
      <c r="N1594" s="185"/>
      <c r="O1594" s="185"/>
      <c r="P1594" s="185"/>
      <c r="Q1594" s="185"/>
      <c r="R1594" s="185"/>
      <c r="S1594" s="185"/>
      <c r="T1594" s="186"/>
      <c r="AT1594" s="180" t="s">
        <v>336</v>
      </c>
      <c r="AU1594" s="180" t="s">
        <v>90</v>
      </c>
      <c r="AV1594" s="14" t="s">
        <v>90</v>
      </c>
      <c r="AW1594" s="14" t="s">
        <v>36</v>
      </c>
      <c r="AX1594" s="14" t="s">
        <v>81</v>
      </c>
      <c r="AY1594" s="180" t="s">
        <v>199</v>
      </c>
    </row>
    <row r="1595" spans="1:65" s="14" customFormat="1" ht="10.199999999999999">
      <c r="B1595" s="179"/>
      <c r="D1595" s="163" t="s">
        <v>336</v>
      </c>
      <c r="E1595" s="180" t="s">
        <v>1</v>
      </c>
      <c r="F1595" s="181" t="s">
        <v>2828</v>
      </c>
      <c r="H1595" s="182">
        <v>1.9</v>
      </c>
      <c r="I1595" s="183"/>
      <c r="L1595" s="179"/>
      <c r="M1595" s="184"/>
      <c r="N1595" s="185"/>
      <c r="O1595" s="185"/>
      <c r="P1595" s="185"/>
      <c r="Q1595" s="185"/>
      <c r="R1595" s="185"/>
      <c r="S1595" s="185"/>
      <c r="T1595" s="186"/>
      <c r="AT1595" s="180" t="s">
        <v>336</v>
      </c>
      <c r="AU1595" s="180" t="s">
        <v>90</v>
      </c>
      <c r="AV1595" s="14" t="s">
        <v>90</v>
      </c>
      <c r="AW1595" s="14" t="s">
        <v>36</v>
      </c>
      <c r="AX1595" s="14" t="s">
        <v>81</v>
      </c>
      <c r="AY1595" s="180" t="s">
        <v>199</v>
      </c>
    </row>
    <row r="1596" spans="1:65" s="14" customFormat="1" ht="10.199999999999999">
      <c r="B1596" s="179"/>
      <c r="D1596" s="163" t="s">
        <v>336</v>
      </c>
      <c r="E1596" s="180" t="s">
        <v>1</v>
      </c>
      <c r="F1596" s="181" t="s">
        <v>2829</v>
      </c>
      <c r="H1596" s="182">
        <v>2.5499999999999998</v>
      </c>
      <c r="I1596" s="183"/>
      <c r="L1596" s="179"/>
      <c r="M1596" s="184"/>
      <c r="N1596" s="185"/>
      <c r="O1596" s="185"/>
      <c r="P1596" s="185"/>
      <c r="Q1596" s="185"/>
      <c r="R1596" s="185"/>
      <c r="S1596" s="185"/>
      <c r="T1596" s="186"/>
      <c r="AT1596" s="180" t="s">
        <v>336</v>
      </c>
      <c r="AU1596" s="180" t="s">
        <v>90</v>
      </c>
      <c r="AV1596" s="14" t="s">
        <v>90</v>
      </c>
      <c r="AW1596" s="14" t="s">
        <v>36</v>
      </c>
      <c r="AX1596" s="14" t="s">
        <v>81</v>
      </c>
      <c r="AY1596" s="180" t="s">
        <v>199</v>
      </c>
    </row>
    <row r="1597" spans="1:65" s="14" customFormat="1" ht="10.199999999999999">
      <c r="B1597" s="179"/>
      <c r="D1597" s="163" t="s">
        <v>336</v>
      </c>
      <c r="E1597" s="180" t="s">
        <v>1</v>
      </c>
      <c r="F1597" s="181" t="s">
        <v>2830</v>
      </c>
      <c r="H1597" s="182">
        <v>15</v>
      </c>
      <c r="I1597" s="183"/>
      <c r="L1597" s="179"/>
      <c r="M1597" s="184"/>
      <c r="N1597" s="185"/>
      <c r="O1597" s="185"/>
      <c r="P1597" s="185"/>
      <c r="Q1597" s="185"/>
      <c r="R1597" s="185"/>
      <c r="S1597" s="185"/>
      <c r="T1597" s="186"/>
      <c r="AT1597" s="180" t="s">
        <v>336</v>
      </c>
      <c r="AU1597" s="180" t="s">
        <v>90</v>
      </c>
      <c r="AV1597" s="14" t="s">
        <v>90</v>
      </c>
      <c r="AW1597" s="14" t="s">
        <v>36</v>
      </c>
      <c r="AX1597" s="14" t="s">
        <v>81</v>
      </c>
      <c r="AY1597" s="180" t="s">
        <v>199</v>
      </c>
    </row>
    <row r="1598" spans="1:65" s="14" customFormat="1" ht="10.199999999999999">
      <c r="B1598" s="179"/>
      <c r="D1598" s="163" t="s">
        <v>336</v>
      </c>
      <c r="E1598" s="180" t="s">
        <v>1</v>
      </c>
      <c r="F1598" s="181" t="s">
        <v>2831</v>
      </c>
      <c r="H1598" s="182">
        <v>23</v>
      </c>
      <c r="I1598" s="183"/>
      <c r="L1598" s="179"/>
      <c r="M1598" s="184"/>
      <c r="N1598" s="185"/>
      <c r="O1598" s="185"/>
      <c r="P1598" s="185"/>
      <c r="Q1598" s="185"/>
      <c r="R1598" s="185"/>
      <c r="S1598" s="185"/>
      <c r="T1598" s="186"/>
      <c r="AT1598" s="180" t="s">
        <v>336</v>
      </c>
      <c r="AU1598" s="180" t="s">
        <v>90</v>
      </c>
      <c r="AV1598" s="14" t="s">
        <v>90</v>
      </c>
      <c r="AW1598" s="14" t="s">
        <v>36</v>
      </c>
      <c r="AX1598" s="14" t="s">
        <v>81</v>
      </c>
      <c r="AY1598" s="180" t="s">
        <v>199</v>
      </c>
    </row>
    <row r="1599" spans="1:65" s="14" customFormat="1" ht="10.199999999999999">
      <c r="B1599" s="179"/>
      <c r="D1599" s="163" t="s">
        <v>336</v>
      </c>
      <c r="E1599" s="180" t="s">
        <v>1</v>
      </c>
      <c r="F1599" s="181" t="s">
        <v>2832</v>
      </c>
      <c r="H1599" s="182">
        <v>2.85</v>
      </c>
      <c r="I1599" s="183"/>
      <c r="L1599" s="179"/>
      <c r="M1599" s="184"/>
      <c r="N1599" s="185"/>
      <c r="O1599" s="185"/>
      <c r="P1599" s="185"/>
      <c r="Q1599" s="185"/>
      <c r="R1599" s="185"/>
      <c r="S1599" s="185"/>
      <c r="T1599" s="186"/>
      <c r="AT1599" s="180" t="s">
        <v>336</v>
      </c>
      <c r="AU1599" s="180" t="s">
        <v>90</v>
      </c>
      <c r="AV1599" s="14" t="s">
        <v>90</v>
      </c>
      <c r="AW1599" s="14" t="s">
        <v>36</v>
      </c>
      <c r="AX1599" s="14" t="s">
        <v>81</v>
      </c>
      <c r="AY1599" s="180" t="s">
        <v>199</v>
      </c>
    </row>
    <row r="1600" spans="1:65" s="14" customFormat="1" ht="10.199999999999999">
      <c r="B1600" s="179"/>
      <c r="D1600" s="163" t="s">
        <v>336</v>
      </c>
      <c r="E1600" s="180" t="s">
        <v>1</v>
      </c>
      <c r="F1600" s="181" t="s">
        <v>2833</v>
      </c>
      <c r="H1600" s="182">
        <v>10.199999999999999</v>
      </c>
      <c r="I1600" s="183"/>
      <c r="L1600" s="179"/>
      <c r="M1600" s="184"/>
      <c r="N1600" s="185"/>
      <c r="O1600" s="185"/>
      <c r="P1600" s="185"/>
      <c r="Q1600" s="185"/>
      <c r="R1600" s="185"/>
      <c r="S1600" s="185"/>
      <c r="T1600" s="186"/>
      <c r="AT1600" s="180" t="s">
        <v>336</v>
      </c>
      <c r="AU1600" s="180" t="s">
        <v>90</v>
      </c>
      <c r="AV1600" s="14" t="s">
        <v>90</v>
      </c>
      <c r="AW1600" s="14" t="s">
        <v>36</v>
      </c>
      <c r="AX1600" s="14" t="s">
        <v>81</v>
      </c>
      <c r="AY1600" s="180" t="s">
        <v>199</v>
      </c>
    </row>
    <row r="1601" spans="1:65" s="14" customFormat="1" ht="10.199999999999999">
      <c r="B1601" s="179"/>
      <c r="D1601" s="163" t="s">
        <v>336</v>
      </c>
      <c r="E1601" s="180" t="s">
        <v>1</v>
      </c>
      <c r="F1601" s="181" t="s">
        <v>2834</v>
      </c>
      <c r="H1601" s="182">
        <v>4.0999999999999996</v>
      </c>
      <c r="I1601" s="183"/>
      <c r="L1601" s="179"/>
      <c r="M1601" s="184"/>
      <c r="N1601" s="185"/>
      <c r="O1601" s="185"/>
      <c r="P1601" s="185"/>
      <c r="Q1601" s="185"/>
      <c r="R1601" s="185"/>
      <c r="S1601" s="185"/>
      <c r="T1601" s="186"/>
      <c r="AT1601" s="180" t="s">
        <v>336</v>
      </c>
      <c r="AU1601" s="180" t="s">
        <v>90</v>
      </c>
      <c r="AV1601" s="14" t="s">
        <v>90</v>
      </c>
      <c r="AW1601" s="14" t="s">
        <v>36</v>
      </c>
      <c r="AX1601" s="14" t="s">
        <v>81</v>
      </c>
      <c r="AY1601" s="180" t="s">
        <v>199</v>
      </c>
    </row>
    <row r="1602" spans="1:65" s="15" customFormat="1" ht="10.199999999999999">
      <c r="B1602" s="187"/>
      <c r="D1602" s="163" t="s">
        <v>336</v>
      </c>
      <c r="E1602" s="188" t="s">
        <v>1</v>
      </c>
      <c r="F1602" s="189" t="s">
        <v>339</v>
      </c>
      <c r="H1602" s="190">
        <v>142.80000000000001</v>
      </c>
      <c r="I1602" s="191"/>
      <c r="L1602" s="187"/>
      <c r="M1602" s="192"/>
      <c r="N1602" s="193"/>
      <c r="O1602" s="193"/>
      <c r="P1602" s="193"/>
      <c r="Q1602" s="193"/>
      <c r="R1602" s="193"/>
      <c r="S1602" s="193"/>
      <c r="T1602" s="194"/>
      <c r="AT1602" s="188" t="s">
        <v>336</v>
      </c>
      <c r="AU1602" s="188" t="s">
        <v>90</v>
      </c>
      <c r="AV1602" s="15" t="s">
        <v>198</v>
      </c>
      <c r="AW1602" s="15" t="s">
        <v>36</v>
      </c>
      <c r="AX1602" s="15" t="s">
        <v>88</v>
      </c>
      <c r="AY1602" s="188" t="s">
        <v>199</v>
      </c>
    </row>
    <row r="1603" spans="1:65" s="2" customFormat="1" ht="33" customHeight="1">
      <c r="A1603" s="33"/>
      <c r="B1603" s="149"/>
      <c r="C1603" s="150" t="s">
        <v>2835</v>
      </c>
      <c r="D1603" s="150" t="s">
        <v>202</v>
      </c>
      <c r="E1603" s="151" t="s">
        <v>2836</v>
      </c>
      <c r="F1603" s="152" t="s">
        <v>2837</v>
      </c>
      <c r="G1603" s="153" t="s">
        <v>376</v>
      </c>
      <c r="H1603" s="154">
        <v>255.3</v>
      </c>
      <c r="I1603" s="155"/>
      <c r="J1603" s="156">
        <f>ROUND(I1603*H1603,2)</f>
        <v>0</v>
      </c>
      <c r="K1603" s="152" t="s">
        <v>333</v>
      </c>
      <c r="L1603" s="34"/>
      <c r="M1603" s="157" t="s">
        <v>1</v>
      </c>
      <c r="N1603" s="158" t="s">
        <v>46</v>
      </c>
      <c r="O1603" s="59"/>
      <c r="P1603" s="159">
        <f>O1603*H1603</f>
        <v>0</v>
      </c>
      <c r="Q1603" s="159">
        <v>9.2000000000000003E-4</v>
      </c>
      <c r="R1603" s="159">
        <f>Q1603*H1603</f>
        <v>0.23487600000000003</v>
      </c>
      <c r="S1603" s="159">
        <v>0</v>
      </c>
      <c r="T1603" s="160">
        <f>S1603*H1603</f>
        <v>0</v>
      </c>
      <c r="U1603" s="33"/>
      <c r="V1603" s="33"/>
      <c r="W1603" s="33"/>
      <c r="X1603" s="33"/>
      <c r="Y1603" s="33"/>
      <c r="Z1603" s="33"/>
      <c r="AA1603" s="33"/>
      <c r="AB1603" s="33"/>
      <c r="AC1603" s="33"/>
      <c r="AD1603" s="33"/>
      <c r="AE1603" s="33"/>
      <c r="AR1603" s="161" t="s">
        <v>276</v>
      </c>
      <c r="AT1603" s="161" t="s">
        <v>202</v>
      </c>
      <c r="AU1603" s="161" t="s">
        <v>90</v>
      </c>
      <c r="AY1603" s="18" t="s">
        <v>199</v>
      </c>
      <c r="BE1603" s="162">
        <f>IF(N1603="základní",J1603,0)</f>
        <v>0</v>
      </c>
      <c r="BF1603" s="162">
        <f>IF(N1603="snížená",J1603,0)</f>
        <v>0</v>
      </c>
      <c r="BG1603" s="162">
        <f>IF(N1603="zákl. přenesená",J1603,0)</f>
        <v>0</v>
      </c>
      <c r="BH1603" s="162">
        <f>IF(N1603="sníž. přenesená",J1603,0)</f>
        <v>0</v>
      </c>
      <c r="BI1603" s="162">
        <f>IF(N1603="nulová",J1603,0)</f>
        <v>0</v>
      </c>
      <c r="BJ1603" s="18" t="s">
        <v>88</v>
      </c>
      <c r="BK1603" s="162">
        <f>ROUND(I1603*H1603,2)</f>
        <v>0</v>
      </c>
      <c r="BL1603" s="18" t="s">
        <v>276</v>
      </c>
      <c r="BM1603" s="161" t="s">
        <v>2838</v>
      </c>
    </row>
    <row r="1604" spans="1:65" s="2" customFormat="1" ht="28.8">
      <c r="A1604" s="33"/>
      <c r="B1604" s="34"/>
      <c r="C1604" s="33"/>
      <c r="D1604" s="163" t="s">
        <v>207</v>
      </c>
      <c r="E1604" s="33"/>
      <c r="F1604" s="164" t="s">
        <v>2839</v>
      </c>
      <c r="G1604" s="33"/>
      <c r="H1604" s="33"/>
      <c r="I1604" s="165"/>
      <c r="J1604" s="33"/>
      <c r="K1604" s="33"/>
      <c r="L1604" s="34"/>
      <c r="M1604" s="166"/>
      <c r="N1604" s="167"/>
      <c r="O1604" s="59"/>
      <c r="P1604" s="59"/>
      <c r="Q1604" s="59"/>
      <c r="R1604" s="59"/>
      <c r="S1604" s="59"/>
      <c r="T1604" s="60"/>
      <c r="U1604" s="33"/>
      <c r="V1604" s="33"/>
      <c r="W1604" s="33"/>
      <c r="X1604" s="33"/>
      <c r="Y1604" s="33"/>
      <c r="Z1604" s="33"/>
      <c r="AA1604" s="33"/>
      <c r="AB1604" s="33"/>
      <c r="AC1604" s="33"/>
      <c r="AD1604" s="33"/>
      <c r="AE1604" s="33"/>
      <c r="AT1604" s="18" t="s">
        <v>207</v>
      </c>
      <c r="AU1604" s="18" t="s">
        <v>90</v>
      </c>
    </row>
    <row r="1605" spans="1:65" s="13" customFormat="1" ht="10.199999999999999">
      <c r="B1605" s="172"/>
      <c r="D1605" s="163" t="s">
        <v>336</v>
      </c>
      <c r="E1605" s="173" t="s">
        <v>1</v>
      </c>
      <c r="F1605" s="174" t="s">
        <v>1271</v>
      </c>
      <c r="H1605" s="173" t="s">
        <v>1</v>
      </c>
      <c r="I1605" s="175"/>
      <c r="L1605" s="172"/>
      <c r="M1605" s="176"/>
      <c r="N1605" s="177"/>
      <c r="O1605" s="177"/>
      <c r="P1605" s="177"/>
      <c r="Q1605" s="177"/>
      <c r="R1605" s="177"/>
      <c r="S1605" s="177"/>
      <c r="T1605" s="178"/>
      <c r="AT1605" s="173" t="s">
        <v>336</v>
      </c>
      <c r="AU1605" s="173" t="s">
        <v>90</v>
      </c>
      <c r="AV1605" s="13" t="s">
        <v>88</v>
      </c>
      <c r="AW1605" s="13" t="s">
        <v>36</v>
      </c>
      <c r="AX1605" s="13" t="s">
        <v>81</v>
      </c>
      <c r="AY1605" s="173" t="s">
        <v>199</v>
      </c>
    </row>
    <row r="1606" spans="1:65" s="14" customFormat="1" ht="10.199999999999999">
      <c r="B1606" s="179"/>
      <c r="D1606" s="163" t="s">
        <v>336</v>
      </c>
      <c r="E1606" s="180" t="s">
        <v>1</v>
      </c>
      <c r="F1606" s="181" t="s">
        <v>1998</v>
      </c>
      <c r="H1606" s="182">
        <v>17.3</v>
      </c>
      <c r="I1606" s="183"/>
      <c r="L1606" s="179"/>
      <c r="M1606" s="184"/>
      <c r="N1606" s="185"/>
      <c r="O1606" s="185"/>
      <c r="P1606" s="185"/>
      <c r="Q1606" s="185"/>
      <c r="R1606" s="185"/>
      <c r="S1606" s="185"/>
      <c r="T1606" s="186"/>
      <c r="AT1606" s="180" t="s">
        <v>336</v>
      </c>
      <c r="AU1606" s="180" t="s">
        <v>90</v>
      </c>
      <c r="AV1606" s="14" t="s">
        <v>90</v>
      </c>
      <c r="AW1606" s="14" t="s">
        <v>36</v>
      </c>
      <c r="AX1606" s="14" t="s">
        <v>81</v>
      </c>
      <c r="AY1606" s="180" t="s">
        <v>199</v>
      </c>
    </row>
    <row r="1607" spans="1:65" s="13" customFormat="1" ht="10.199999999999999">
      <c r="B1607" s="172"/>
      <c r="D1607" s="163" t="s">
        <v>336</v>
      </c>
      <c r="E1607" s="173" t="s">
        <v>1</v>
      </c>
      <c r="F1607" s="174" t="s">
        <v>1999</v>
      </c>
      <c r="H1607" s="173" t="s">
        <v>1</v>
      </c>
      <c r="I1607" s="175"/>
      <c r="L1607" s="172"/>
      <c r="M1607" s="176"/>
      <c r="N1607" s="177"/>
      <c r="O1607" s="177"/>
      <c r="P1607" s="177"/>
      <c r="Q1607" s="177"/>
      <c r="R1607" s="177"/>
      <c r="S1607" s="177"/>
      <c r="T1607" s="178"/>
      <c r="AT1607" s="173" t="s">
        <v>336</v>
      </c>
      <c r="AU1607" s="173" t="s">
        <v>90</v>
      </c>
      <c r="AV1607" s="13" t="s">
        <v>88</v>
      </c>
      <c r="AW1607" s="13" t="s">
        <v>36</v>
      </c>
      <c r="AX1607" s="13" t="s">
        <v>81</v>
      </c>
      <c r="AY1607" s="173" t="s">
        <v>199</v>
      </c>
    </row>
    <row r="1608" spans="1:65" s="14" customFormat="1" ht="10.199999999999999">
      <c r="B1608" s="179"/>
      <c r="D1608" s="163" t="s">
        <v>336</v>
      </c>
      <c r="E1608" s="180" t="s">
        <v>1</v>
      </c>
      <c r="F1608" s="181" t="s">
        <v>2000</v>
      </c>
      <c r="H1608" s="182">
        <v>46</v>
      </c>
      <c r="I1608" s="183"/>
      <c r="L1608" s="179"/>
      <c r="M1608" s="184"/>
      <c r="N1608" s="185"/>
      <c r="O1608" s="185"/>
      <c r="P1608" s="185"/>
      <c r="Q1608" s="185"/>
      <c r="R1608" s="185"/>
      <c r="S1608" s="185"/>
      <c r="T1608" s="186"/>
      <c r="AT1608" s="180" t="s">
        <v>336</v>
      </c>
      <c r="AU1608" s="180" t="s">
        <v>90</v>
      </c>
      <c r="AV1608" s="14" t="s">
        <v>90</v>
      </c>
      <c r="AW1608" s="14" t="s">
        <v>36</v>
      </c>
      <c r="AX1608" s="14" t="s">
        <v>81</v>
      </c>
      <c r="AY1608" s="180" t="s">
        <v>199</v>
      </c>
    </row>
    <row r="1609" spans="1:65" s="14" customFormat="1" ht="10.199999999999999">
      <c r="B1609" s="179"/>
      <c r="D1609" s="163" t="s">
        <v>336</v>
      </c>
      <c r="E1609" s="180" t="s">
        <v>1</v>
      </c>
      <c r="F1609" s="181" t="s">
        <v>2840</v>
      </c>
      <c r="H1609" s="182">
        <v>45.3</v>
      </c>
      <c r="I1609" s="183"/>
      <c r="L1609" s="179"/>
      <c r="M1609" s="184"/>
      <c r="N1609" s="185"/>
      <c r="O1609" s="185"/>
      <c r="P1609" s="185"/>
      <c r="Q1609" s="185"/>
      <c r="R1609" s="185"/>
      <c r="S1609" s="185"/>
      <c r="T1609" s="186"/>
      <c r="AT1609" s="180" t="s">
        <v>336</v>
      </c>
      <c r="AU1609" s="180" t="s">
        <v>90</v>
      </c>
      <c r="AV1609" s="14" t="s">
        <v>90</v>
      </c>
      <c r="AW1609" s="14" t="s">
        <v>36</v>
      </c>
      <c r="AX1609" s="14" t="s">
        <v>81</v>
      </c>
      <c r="AY1609" s="180" t="s">
        <v>199</v>
      </c>
    </row>
    <row r="1610" spans="1:65" s="14" customFormat="1" ht="10.199999999999999">
      <c r="B1610" s="179"/>
      <c r="D1610" s="163" t="s">
        <v>336</v>
      </c>
      <c r="E1610" s="180" t="s">
        <v>1</v>
      </c>
      <c r="F1610" s="181" t="s">
        <v>2841</v>
      </c>
      <c r="H1610" s="182">
        <v>27.5</v>
      </c>
      <c r="I1610" s="183"/>
      <c r="L1610" s="179"/>
      <c r="M1610" s="184"/>
      <c r="N1610" s="185"/>
      <c r="O1610" s="185"/>
      <c r="P1610" s="185"/>
      <c r="Q1610" s="185"/>
      <c r="R1610" s="185"/>
      <c r="S1610" s="185"/>
      <c r="T1610" s="186"/>
      <c r="AT1610" s="180" t="s">
        <v>336</v>
      </c>
      <c r="AU1610" s="180" t="s">
        <v>90</v>
      </c>
      <c r="AV1610" s="14" t="s">
        <v>90</v>
      </c>
      <c r="AW1610" s="14" t="s">
        <v>36</v>
      </c>
      <c r="AX1610" s="14" t="s">
        <v>81</v>
      </c>
      <c r="AY1610" s="180" t="s">
        <v>199</v>
      </c>
    </row>
    <row r="1611" spans="1:65" s="14" customFormat="1" ht="10.199999999999999">
      <c r="B1611" s="179"/>
      <c r="D1611" s="163" t="s">
        <v>336</v>
      </c>
      <c r="E1611" s="180" t="s">
        <v>1</v>
      </c>
      <c r="F1611" s="181" t="s">
        <v>2842</v>
      </c>
      <c r="H1611" s="182">
        <v>21.4</v>
      </c>
      <c r="I1611" s="183"/>
      <c r="L1611" s="179"/>
      <c r="M1611" s="184"/>
      <c r="N1611" s="185"/>
      <c r="O1611" s="185"/>
      <c r="P1611" s="185"/>
      <c r="Q1611" s="185"/>
      <c r="R1611" s="185"/>
      <c r="S1611" s="185"/>
      <c r="T1611" s="186"/>
      <c r="AT1611" s="180" t="s">
        <v>336</v>
      </c>
      <c r="AU1611" s="180" t="s">
        <v>90</v>
      </c>
      <c r="AV1611" s="14" t="s">
        <v>90</v>
      </c>
      <c r="AW1611" s="14" t="s">
        <v>36</v>
      </c>
      <c r="AX1611" s="14" t="s">
        <v>81</v>
      </c>
      <c r="AY1611" s="180" t="s">
        <v>199</v>
      </c>
    </row>
    <row r="1612" spans="1:65" s="13" customFormat="1" ht="10.199999999999999">
      <c r="B1612" s="172"/>
      <c r="D1612" s="163" t="s">
        <v>336</v>
      </c>
      <c r="E1612" s="173" t="s">
        <v>1</v>
      </c>
      <c r="F1612" s="174" t="s">
        <v>2001</v>
      </c>
      <c r="H1612" s="173" t="s">
        <v>1</v>
      </c>
      <c r="I1612" s="175"/>
      <c r="L1612" s="172"/>
      <c r="M1612" s="176"/>
      <c r="N1612" s="177"/>
      <c r="O1612" s="177"/>
      <c r="P1612" s="177"/>
      <c r="Q1612" s="177"/>
      <c r="R1612" s="177"/>
      <c r="S1612" s="177"/>
      <c r="T1612" s="178"/>
      <c r="AT1612" s="173" t="s">
        <v>336</v>
      </c>
      <c r="AU1612" s="173" t="s">
        <v>90</v>
      </c>
      <c r="AV1612" s="13" t="s">
        <v>88</v>
      </c>
      <c r="AW1612" s="13" t="s">
        <v>36</v>
      </c>
      <c r="AX1612" s="13" t="s">
        <v>81</v>
      </c>
      <c r="AY1612" s="173" t="s">
        <v>199</v>
      </c>
    </row>
    <row r="1613" spans="1:65" s="14" customFormat="1" ht="10.199999999999999">
      <c r="B1613" s="179"/>
      <c r="D1613" s="163" t="s">
        <v>336</v>
      </c>
      <c r="E1613" s="180" t="s">
        <v>1</v>
      </c>
      <c r="F1613" s="181" t="s">
        <v>2002</v>
      </c>
      <c r="H1613" s="182">
        <v>29.2</v>
      </c>
      <c r="I1613" s="183"/>
      <c r="L1613" s="179"/>
      <c r="M1613" s="184"/>
      <c r="N1613" s="185"/>
      <c r="O1613" s="185"/>
      <c r="P1613" s="185"/>
      <c r="Q1613" s="185"/>
      <c r="R1613" s="185"/>
      <c r="S1613" s="185"/>
      <c r="T1613" s="186"/>
      <c r="AT1613" s="180" t="s">
        <v>336</v>
      </c>
      <c r="AU1613" s="180" t="s">
        <v>90</v>
      </c>
      <c r="AV1613" s="14" t="s">
        <v>90</v>
      </c>
      <c r="AW1613" s="14" t="s">
        <v>36</v>
      </c>
      <c r="AX1613" s="14" t="s">
        <v>81</v>
      </c>
      <c r="AY1613" s="180" t="s">
        <v>199</v>
      </c>
    </row>
    <row r="1614" spans="1:65" s="14" customFormat="1" ht="10.199999999999999">
      <c r="B1614" s="179"/>
      <c r="D1614" s="163" t="s">
        <v>336</v>
      </c>
      <c r="E1614" s="180" t="s">
        <v>1</v>
      </c>
      <c r="F1614" s="181" t="s">
        <v>2003</v>
      </c>
      <c r="H1614" s="182">
        <v>17</v>
      </c>
      <c r="I1614" s="183"/>
      <c r="L1614" s="179"/>
      <c r="M1614" s="184"/>
      <c r="N1614" s="185"/>
      <c r="O1614" s="185"/>
      <c r="P1614" s="185"/>
      <c r="Q1614" s="185"/>
      <c r="R1614" s="185"/>
      <c r="S1614" s="185"/>
      <c r="T1614" s="186"/>
      <c r="AT1614" s="180" t="s">
        <v>336</v>
      </c>
      <c r="AU1614" s="180" t="s">
        <v>90</v>
      </c>
      <c r="AV1614" s="14" t="s">
        <v>90</v>
      </c>
      <c r="AW1614" s="14" t="s">
        <v>36</v>
      </c>
      <c r="AX1614" s="14" t="s">
        <v>81</v>
      </c>
      <c r="AY1614" s="180" t="s">
        <v>199</v>
      </c>
    </row>
    <row r="1615" spans="1:65" s="13" customFormat="1" ht="10.199999999999999">
      <c r="B1615" s="172"/>
      <c r="D1615" s="163" t="s">
        <v>336</v>
      </c>
      <c r="E1615" s="173" t="s">
        <v>1</v>
      </c>
      <c r="F1615" s="174" t="s">
        <v>2004</v>
      </c>
      <c r="H1615" s="173" t="s">
        <v>1</v>
      </c>
      <c r="I1615" s="175"/>
      <c r="L1615" s="172"/>
      <c r="M1615" s="176"/>
      <c r="N1615" s="177"/>
      <c r="O1615" s="177"/>
      <c r="P1615" s="177"/>
      <c r="Q1615" s="177"/>
      <c r="R1615" s="177"/>
      <c r="S1615" s="177"/>
      <c r="T1615" s="178"/>
      <c r="AT1615" s="173" t="s">
        <v>336</v>
      </c>
      <c r="AU1615" s="173" t="s">
        <v>90</v>
      </c>
      <c r="AV1615" s="13" t="s">
        <v>88</v>
      </c>
      <c r="AW1615" s="13" t="s">
        <v>36</v>
      </c>
      <c r="AX1615" s="13" t="s">
        <v>81</v>
      </c>
      <c r="AY1615" s="173" t="s">
        <v>199</v>
      </c>
    </row>
    <row r="1616" spans="1:65" s="14" customFormat="1" ht="10.199999999999999">
      <c r="B1616" s="179"/>
      <c r="D1616" s="163" t="s">
        <v>336</v>
      </c>
      <c r="E1616" s="180" t="s">
        <v>1</v>
      </c>
      <c r="F1616" s="181" t="s">
        <v>2005</v>
      </c>
      <c r="H1616" s="182">
        <v>39.6</v>
      </c>
      <c r="I1616" s="183"/>
      <c r="L1616" s="179"/>
      <c r="M1616" s="184"/>
      <c r="N1616" s="185"/>
      <c r="O1616" s="185"/>
      <c r="P1616" s="185"/>
      <c r="Q1616" s="185"/>
      <c r="R1616" s="185"/>
      <c r="S1616" s="185"/>
      <c r="T1616" s="186"/>
      <c r="AT1616" s="180" t="s">
        <v>336</v>
      </c>
      <c r="AU1616" s="180" t="s">
        <v>90</v>
      </c>
      <c r="AV1616" s="14" t="s">
        <v>90</v>
      </c>
      <c r="AW1616" s="14" t="s">
        <v>36</v>
      </c>
      <c r="AX1616" s="14" t="s">
        <v>81</v>
      </c>
      <c r="AY1616" s="180" t="s">
        <v>199</v>
      </c>
    </row>
    <row r="1617" spans="1:65" s="13" customFormat="1" ht="10.199999999999999">
      <c r="B1617" s="172"/>
      <c r="D1617" s="163" t="s">
        <v>336</v>
      </c>
      <c r="E1617" s="173" t="s">
        <v>1</v>
      </c>
      <c r="F1617" s="174" t="s">
        <v>1280</v>
      </c>
      <c r="H1617" s="173" t="s">
        <v>1</v>
      </c>
      <c r="I1617" s="175"/>
      <c r="L1617" s="172"/>
      <c r="M1617" s="176"/>
      <c r="N1617" s="177"/>
      <c r="O1617" s="177"/>
      <c r="P1617" s="177"/>
      <c r="Q1617" s="177"/>
      <c r="R1617" s="177"/>
      <c r="S1617" s="177"/>
      <c r="T1617" s="178"/>
      <c r="AT1617" s="173" t="s">
        <v>336</v>
      </c>
      <c r="AU1617" s="173" t="s">
        <v>90</v>
      </c>
      <c r="AV1617" s="13" t="s">
        <v>88</v>
      </c>
      <c r="AW1617" s="13" t="s">
        <v>36</v>
      </c>
      <c r="AX1617" s="13" t="s">
        <v>81</v>
      </c>
      <c r="AY1617" s="173" t="s">
        <v>199</v>
      </c>
    </row>
    <row r="1618" spans="1:65" s="14" customFormat="1" ht="10.199999999999999">
      <c r="B1618" s="179"/>
      <c r="D1618" s="163" t="s">
        <v>336</v>
      </c>
      <c r="E1618" s="180" t="s">
        <v>1</v>
      </c>
      <c r="F1618" s="181" t="s">
        <v>1281</v>
      </c>
      <c r="H1618" s="182">
        <v>7.7</v>
      </c>
      <c r="I1618" s="183"/>
      <c r="L1618" s="179"/>
      <c r="M1618" s="184"/>
      <c r="N1618" s="185"/>
      <c r="O1618" s="185"/>
      <c r="P1618" s="185"/>
      <c r="Q1618" s="185"/>
      <c r="R1618" s="185"/>
      <c r="S1618" s="185"/>
      <c r="T1618" s="186"/>
      <c r="AT1618" s="180" t="s">
        <v>336</v>
      </c>
      <c r="AU1618" s="180" t="s">
        <v>90</v>
      </c>
      <c r="AV1618" s="14" t="s">
        <v>90</v>
      </c>
      <c r="AW1618" s="14" t="s">
        <v>36</v>
      </c>
      <c r="AX1618" s="14" t="s">
        <v>81</v>
      </c>
      <c r="AY1618" s="180" t="s">
        <v>199</v>
      </c>
    </row>
    <row r="1619" spans="1:65" s="13" customFormat="1" ht="10.199999999999999">
      <c r="B1619" s="172"/>
      <c r="D1619" s="163" t="s">
        <v>336</v>
      </c>
      <c r="E1619" s="173" t="s">
        <v>1</v>
      </c>
      <c r="F1619" s="174" t="s">
        <v>2063</v>
      </c>
      <c r="H1619" s="173" t="s">
        <v>1</v>
      </c>
      <c r="I1619" s="175"/>
      <c r="L1619" s="172"/>
      <c r="M1619" s="176"/>
      <c r="N1619" s="177"/>
      <c r="O1619" s="177"/>
      <c r="P1619" s="177"/>
      <c r="Q1619" s="177"/>
      <c r="R1619" s="177"/>
      <c r="S1619" s="177"/>
      <c r="T1619" s="178"/>
      <c r="AT1619" s="173" t="s">
        <v>336</v>
      </c>
      <c r="AU1619" s="173" t="s">
        <v>90</v>
      </c>
      <c r="AV1619" s="13" t="s">
        <v>88</v>
      </c>
      <c r="AW1619" s="13" t="s">
        <v>36</v>
      </c>
      <c r="AX1619" s="13" t="s">
        <v>81</v>
      </c>
      <c r="AY1619" s="173" t="s">
        <v>199</v>
      </c>
    </row>
    <row r="1620" spans="1:65" s="14" customFormat="1" ht="10.199999999999999">
      <c r="B1620" s="179"/>
      <c r="D1620" s="163" t="s">
        <v>336</v>
      </c>
      <c r="E1620" s="180" t="s">
        <v>1</v>
      </c>
      <c r="F1620" s="181" t="s">
        <v>2843</v>
      </c>
      <c r="H1620" s="182">
        <v>4.3</v>
      </c>
      <c r="I1620" s="183"/>
      <c r="L1620" s="179"/>
      <c r="M1620" s="184"/>
      <c r="N1620" s="185"/>
      <c r="O1620" s="185"/>
      <c r="P1620" s="185"/>
      <c r="Q1620" s="185"/>
      <c r="R1620" s="185"/>
      <c r="S1620" s="185"/>
      <c r="T1620" s="186"/>
      <c r="AT1620" s="180" t="s">
        <v>336</v>
      </c>
      <c r="AU1620" s="180" t="s">
        <v>90</v>
      </c>
      <c r="AV1620" s="14" t="s">
        <v>90</v>
      </c>
      <c r="AW1620" s="14" t="s">
        <v>36</v>
      </c>
      <c r="AX1620" s="14" t="s">
        <v>81</v>
      </c>
      <c r="AY1620" s="180" t="s">
        <v>199</v>
      </c>
    </row>
    <row r="1621" spans="1:65" s="15" customFormat="1" ht="10.199999999999999">
      <c r="B1621" s="187"/>
      <c r="D1621" s="163" t="s">
        <v>336</v>
      </c>
      <c r="E1621" s="188" t="s">
        <v>1</v>
      </c>
      <c r="F1621" s="189" t="s">
        <v>339</v>
      </c>
      <c r="H1621" s="190">
        <v>255.3</v>
      </c>
      <c r="I1621" s="191"/>
      <c r="L1621" s="187"/>
      <c r="M1621" s="192"/>
      <c r="N1621" s="193"/>
      <c r="O1621" s="193"/>
      <c r="P1621" s="193"/>
      <c r="Q1621" s="193"/>
      <c r="R1621" s="193"/>
      <c r="S1621" s="193"/>
      <c r="T1621" s="194"/>
      <c r="AT1621" s="188" t="s">
        <v>336</v>
      </c>
      <c r="AU1621" s="188" t="s">
        <v>90</v>
      </c>
      <c r="AV1621" s="15" t="s">
        <v>198</v>
      </c>
      <c r="AW1621" s="15" t="s">
        <v>36</v>
      </c>
      <c r="AX1621" s="15" t="s">
        <v>88</v>
      </c>
      <c r="AY1621" s="188" t="s">
        <v>199</v>
      </c>
    </row>
    <row r="1622" spans="1:65" s="2" customFormat="1" ht="24.15" customHeight="1">
      <c r="A1622" s="33"/>
      <c r="B1622" s="149"/>
      <c r="C1622" s="150" t="s">
        <v>2844</v>
      </c>
      <c r="D1622" s="150" t="s">
        <v>202</v>
      </c>
      <c r="E1622" s="151" t="s">
        <v>2845</v>
      </c>
      <c r="F1622" s="152" t="s">
        <v>2846</v>
      </c>
      <c r="G1622" s="153" t="s">
        <v>332</v>
      </c>
      <c r="H1622" s="154">
        <v>6.8</v>
      </c>
      <c r="I1622" s="155"/>
      <c r="J1622" s="156">
        <f>ROUND(I1622*H1622,2)</f>
        <v>0</v>
      </c>
      <c r="K1622" s="152" t="s">
        <v>333</v>
      </c>
      <c r="L1622" s="34"/>
      <c r="M1622" s="157" t="s">
        <v>1</v>
      </c>
      <c r="N1622" s="158" t="s">
        <v>46</v>
      </c>
      <c r="O1622" s="59"/>
      <c r="P1622" s="159">
        <f>O1622*H1622</f>
        <v>0</v>
      </c>
      <c r="Q1622" s="159">
        <v>2.2899999999999999E-3</v>
      </c>
      <c r="R1622" s="159">
        <f>Q1622*H1622</f>
        <v>1.5571999999999999E-2</v>
      </c>
      <c r="S1622" s="159">
        <v>0</v>
      </c>
      <c r="T1622" s="160">
        <f>S1622*H1622</f>
        <v>0</v>
      </c>
      <c r="U1622" s="33"/>
      <c r="V1622" s="33"/>
      <c r="W1622" s="33"/>
      <c r="X1622" s="33"/>
      <c r="Y1622" s="33"/>
      <c r="Z1622" s="33"/>
      <c r="AA1622" s="33"/>
      <c r="AB1622" s="33"/>
      <c r="AC1622" s="33"/>
      <c r="AD1622" s="33"/>
      <c r="AE1622" s="33"/>
      <c r="AR1622" s="161" t="s">
        <v>276</v>
      </c>
      <c r="AT1622" s="161" t="s">
        <v>202</v>
      </c>
      <c r="AU1622" s="161" t="s">
        <v>90</v>
      </c>
      <c r="AY1622" s="18" t="s">
        <v>199</v>
      </c>
      <c r="BE1622" s="162">
        <f>IF(N1622="základní",J1622,0)</f>
        <v>0</v>
      </c>
      <c r="BF1622" s="162">
        <f>IF(N1622="snížená",J1622,0)</f>
        <v>0</v>
      </c>
      <c r="BG1622" s="162">
        <f>IF(N1622="zákl. přenesená",J1622,0)</f>
        <v>0</v>
      </c>
      <c r="BH1622" s="162">
        <f>IF(N1622="sníž. přenesená",J1622,0)</f>
        <v>0</v>
      </c>
      <c r="BI1622" s="162">
        <f>IF(N1622="nulová",J1622,0)</f>
        <v>0</v>
      </c>
      <c r="BJ1622" s="18" t="s">
        <v>88</v>
      </c>
      <c r="BK1622" s="162">
        <f>ROUND(I1622*H1622,2)</f>
        <v>0</v>
      </c>
      <c r="BL1622" s="18" t="s">
        <v>276</v>
      </c>
      <c r="BM1622" s="161" t="s">
        <v>2847</v>
      </c>
    </row>
    <row r="1623" spans="1:65" s="2" customFormat="1" ht="19.2">
      <c r="A1623" s="33"/>
      <c r="B1623" s="34"/>
      <c r="C1623" s="33"/>
      <c r="D1623" s="163" t="s">
        <v>207</v>
      </c>
      <c r="E1623" s="33"/>
      <c r="F1623" s="164" t="s">
        <v>2848</v>
      </c>
      <c r="G1623" s="33"/>
      <c r="H1623" s="33"/>
      <c r="I1623" s="165"/>
      <c r="J1623" s="33"/>
      <c r="K1623" s="33"/>
      <c r="L1623" s="34"/>
      <c r="M1623" s="166"/>
      <c r="N1623" s="167"/>
      <c r="O1623" s="59"/>
      <c r="P1623" s="59"/>
      <c r="Q1623" s="59"/>
      <c r="R1623" s="59"/>
      <c r="S1623" s="59"/>
      <c r="T1623" s="60"/>
      <c r="U1623" s="33"/>
      <c r="V1623" s="33"/>
      <c r="W1623" s="33"/>
      <c r="X1623" s="33"/>
      <c r="Y1623" s="33"/>
      <c r="Z1623" s="33"/>
      <c r="AA1623" s="33"/>
      <c r="AB1623" s="33"/>
      <c r="AC1623" s="33"/>
      <c r="AD1623" s="33"/>
      <c r="AE1623" s="33"/>
      <c r="AT1623" s="18" t="s">
        <v>207</v>
      </c>
      <c r="AU1623" s="18" t="s">
        <v>90</v>
      </c>
    </row>
    <row r="1624" spans="1:65" s="13" customFormat="1" ht="10.199999999999999">
      <c r="B1624" s="172"/>
      <c r="D1624" s="163" t="s">
        <v>336</v>
      </c>
      <c r="E1624" s="173" t="s">
        <v>1</v>
      </c>
      <c r="F1624" s="174" t="s">
        <v>2743</v>
      </c>
      <c r="H1624" s="173" t="s">
        <v>1</v>
      </c>
      <c r="I1624" s="175"/>
      <c r="L1624" s="172"/>
      <c r="M1624" s="176"/>
      <c r="N1624" s="177"/>
      <c r="O1624" s="177"/>
      <c r="P1624" s="177"/>
      <c r="Q1624" s="177"/>
      <c r="R1624" s="177"/>
      <c r="S1624" s="177"/>
      <c r="T1624" s="178"/>
      <c r="AT1624" s="173" t="s">
        <v>336</v>
      </c>
      <c r="AU1624" s="173" t="s">
        <v>90</v>
      </c>
      <c r="AV1624" s="13" t="s">
        <v>88</v>
      </c>
      <c r="AW1624" s="13" t="s">
        <v>36</v>
      </c>
      <c r="AX1624" s="13" t="s">
        <v>81</v>
      </c>
      <c r="AY1624" s="173" t="s">
        <v>199</v>
      </c>
    </row>
    <row r="1625" spans="1:65" s="14" customFormat="1" ht="10.199999999999999">
      <c r="B1625" s="179"/>
      <c r="D1625" s="163" t="s">
        <v>336</v>
      </c>
      <c r="E1625" s="180" t="s">
        <v>1</v>
      </c>
      <c r="F1625" s="181" t="s">
        <v>2849</v>
      </c>
      <c r="H1625" s="182">
        <v>6.8</v>
      </c>
      <c r="I1625" s="183"/>
      <c r="L1625" s="179"/>
      <c r="M1625" s="184"/>
      <c r="N1625" s="185"/>
      <c r="O1625" s="185"/>
      <c r="P1625" s="185"/>
      <c r="Q1625" s="185"/>
      <c r="R1625" s="185"/>
      <c r="S1625" s="185"/>
      <c r="T1625" s="186"/>
      <c r="AT1625" s="180" t="s">
        <v>336</v>
      </c>
      <c r="AU1625" s="180" t="s">
        <v>90</v>
      </c>
      <c r="AV1625" s="14" t="s">
        <v>90</v>
      </c>
      <c r="AW1625" s="14" t="s">
        <v>36</v>
      </c>
      <c r="AX1625" s="14" t="s">
        <v>81</v>
      </c>
      <c r="AY1625" s="180" t="s">
        <v>199</v>
      </c>
    </row>
    <row r="1626" spans="1:65" s="15" customFormat="1" ht="10.199999999999999">
      <c r="B1626" s="187"/>
      <c r="D1626" s="163" t="s">
        <v>336</v>
      </c>
      <c r="E1626" s="188" t="s">
        <v>1</v>
      </c>
      <c r="F1626" s="189" t="s">
        <v>339</v>
      </c>
      <c r="H1626" s="190">
        <v>6.8</v>
      </c>
      <c r="I1626" s="191"/>
      <c r="L1626" s="187"/>
      <c r="M1626" s="192"/>
      <c r="N1626" s="193"/>
      <c r="O1626" s="193"/>
      <c r="P1626" s="193"/>
      <c r="Q1626" s="193"/>
      <c r="R1626" s="193"/>
      <c r="S1626" s="193"/>
      <c r="T1626" s="194"/>
      <c r="AT1626" s="188" t="s">
        <v>336</v>
      </c>
      <c r="AU1626" s="188" t="s">
        <v>90</v>
      </c>
      <c r="AV1626" s="15" t="s">
        <v>198</v>
      </c>
      <c r="AW1626" s="15" t="s">
        <v>36</v>
      </c>
      <c r="AX1626" s="15" t="s">
        <v>88</v>
      </c>
      <c r="AY1626" s="188" t="s">
        <v>199</v>
      </c>
    </row>
    <row r="1627" spans="1:65" s="2" customFormat="1" ht="24.15" customHeight="1">
      <c r="A1627" s="33"/>
      <c r="B1627" s="149"/>
      <c r="C1627" s="150" t="s">
        <v>2850</v>
      </c>
      <c r="D1627" s="150" t="s">
        <v>202</v>
      </c>
      <c r="E1627" s="151" t="s">
        <v>2851</v>
      </c>
      <c r="F1627" s="152" t="s">
        <v>2852</v>
      </c>
      <c r="G1627" s="153" t="s">
        <v>529</v>
      </c>
      <c r="H1627" s="154">
        <v>6</v>
      </c>
      <c r="I1627" s="155"/>
      <c r="J1627" s="156">
        <f>ROUND(I1627*H1627,2)</f>
        <v>0</v>
      </c>
      <c r="K1627" s="152" t="s">
        <v>1</v>
      </c>
      <c r="L1627" s="34"/>
      <c r="M1627" s="157" t="s">
        <v>1</v>
      </c>
      <c r="N1627" s="158" t="s">
        <v>46</v>
      </c>
      <c r="O1627" s="59"/>
      <c r="P1627" s="159">
        <f>O1627*H1627</f>
        <v>0</v>
      </c>
      <c r="Q1627" s="159">
        <v>1.89E-3</v>
      </c>
      <c r="R1627" s="159">
        <f>Q1627*H1627</f>
        <v>1.1339999999999999E-2</v>
      </c>
      <c r="S1627" s="159">
        <v>0</v>
      </c>
      <c r="T1627" s="160">
        <f>S1627*H1627</f>
        <v>0</v>
      </c>
      <c r="U1627" s="33"/>
      <c r="V1627" s="33"/>
      <c r="W1627" s="33"/>
      <c r="X1627" s="33"/>
      <c r="Y1627" s="33"/>
      <c r="Z1627" s="33"/>
      <c r="AA1627" s="33"/>
      <c r="AB1627" s="33"/>
      <c r="AC1627" s="33"/>
      <c r="AD1627" s="33"/>
      <c r="AE1627" s="33"/>
      <c r="AR1627" s="161" t="s">
        <v>276</v>
      </c>
      <c r="AT1627" s="161" t="s">
        <v>202</v>
      </c>
      <c r="AU1627" s="161" t="s">
        <v>90</v>
      </c>
      <c r="AY1627" s="18" t="s">
        <v>199</v>
      </c>
      <c r="BE1627" s="162">
        <f>IF(N1627="základní",J1627,0)</f>
        <v>0</v>
      </c>
      <c r="BF1627" s="162">
        <f>IF(N1627="snížená",J1627,0)</f>
        <v>0</v>
      </c>
      <c r="BG1627" s="162">
        <f>IF(N1627="zákl. přenesená",J1627,0)</f>
        <v>0</v>
      </c>
      <c r="BH1627" s="162">
        <f>IF(N1627="sníž. přenesená",J1627,0)</f>
        <v>0</v>
      </c>
      <c r="BI1627" s="162">
        <f>IF(N1627="nulová",J1627,0)</f>
        <v>0</v>
      </c>
      <c r="BJ1627" s="18" t="s">
        <v>88</v>
      </c>
      <c r="BK1627" s="162">
        <f>ROUND(I1627*H1627,2)</f>
        <v>0</v>
      </c>
      <c r="BL1627" s="18" t="s">
        <v>276</v>
      </c>
      <c r="BM1627" s="161" t="s">
        <v>2853</v>
      </c>
    </row>
    <row r="1628" spans="1:65" s="2" customFormat="1" ht="37.799999999999997" customHeight="1">
      <c r="A1628" s="33"/>
      <c r="B1628" s="149"/>
      <c r="C1628" s="150" t="s">
        <v>2854</v>
      </c>
      <c r="D1628" s="150" t="s">
        <v>202</v>
      </c>
      <c r="E1628" s="151" t="s">
        <v>2855</v>
      </c>
      <c r="F1628" s="152" t="s">
        <v>2856</v>
      </c>
      <c r="G1628" s="153" t="s">
        <v>529</v>
      </c>
      <c r="H1628" s="154">
        <v>5</v>
      </c>
      <c r="I1628" s="155"/>
      <c r="J1628" s="156">
        <f>ROUND(I1628*H1628,2)</f>
        <v>0</v>
      </c>
      <c r="K1628" s="152" t="s">
        <v>333</v>
      </c>
      <c r="L1628" s="34"/>
      <c r="M1628" s="157" t="s">
        <v>1</v>
      </c>
      <c r="N1628" s="158" t="s">
        <v>46</v>
      </c>
      <c r="O1628" s="59"/>
      <c r="P1628" s="159">
        <f>O1628*H1628</f>
        <v>0</v>
      </c>
      <c r="Q1628" s="159">
        <v>7.2300000000000003E-3</v>
      </c>
      <c r="R1628" s="159">
        <f>Q1628*H1628</f>
        <v>3.6150000000000002E-2</v>
      </c>
      <c r="S1628" s="159">
        <v>0</v>
      </c>
      <c r="T1628" s="160">
        <f>S1628*H1628</f>
        <v>0</v>
      </c>
      <c r="U1628" s="33"/>
      <c r="V1628" s="33"/>
      <c r="W1628" s="33"/>
      <c r="X1628" s="33"/>
      <c r="Y1628" s="33"/>
      <c r="Z1628" s="33"/>
      <c r="AA1628" s="33"/>
      <c r="AB1628" s="33"/>
      <c r="AC1628" s="33"/>
      <c r="AD1628" s="33"/>
      <c r="AE1628" s="33"/>
      <c r="AR1628" s="161" t="s">
        <v>276</v>
      </c>
      <c r="AT1628" s="161" t="s">
        <v>202</v>
      </c>
      <c r="AU1628" s="161" t="s">
        <v>90</v>
      </c>
      <c r="AY1628" s="18" t="s">
        <v>199</v>
      </c>
      <c r="BE1628" s="162">
        <f>IF(N1628="základní",J1628,0)</f>
        <v>0</v>
      </c>
      <c r="BF1628" s="162">
        <f>IF(N1628="snížená",J1628,0)</f>
        <v>0</v>
      </c>
      <c r="BG1628" s="162">
        <f>IF(N1628="zákl. přenesená",J1628,0)</f>
        <v>0</v>
      </c>
      <c r="BH1628" s="162">
        <f>IF(N1628="sníž. přenesená",J1628,0)</f>
        <v>0</v>
      </c>
      <c r="BI1628" s="162">
        <f>IF(N1628="nulová",J1628,0)</f>
        <v>0</v>
      </c>
      <c r="BJ1628" s="18" t="s">
        <v>88</v>
      </c>
      <c r="BK1628" s="162">
        <f>ROUND(I1628*H1628,2)</f>
        <v>0</v>
      </c>
      <c r="BL1628" s="18" t="s">
        <v>276</v>
      </c>
      <c r="BM1628" s="161" t="s">
        <v>2857</v>
      </c>
    </row>
    <row r="1629" spans="1:65" s="2" customFormat="1" ht="28.8">
      <c r="A1629" s="33"/>
      <c r="B1629" s="34"/>
      <c r="C1629" s="33"/>
      <c r="D1629" s="163" t="s">
        <v>207</v>
      </c>
      <c r="E1629" s="33"/>
      <c r="F1629" s="164" t="s">
        <v>2858</v>
      </c>
      <c r="G1629" s="33"/>
      <c r="H1629" s="33"/>
      <c r="I1629" s="165"/>
      <c r="J1629" s="33"/>
      <c r="K1629" s="33"/>
      <c r="L1629" s="34"/>
      <c r="M1629" s="166"/>
      <c r="N1629" s="167"/>
      <c r="O1629" s="59"/>
      <c r="P1629" s="59"/>
      <c r="Q1629" s="59"/>
      <c r="R1629" s="59"/>
      <c r="S1629" s="59"/>
      <c r="T1629" s="60"/>
      <c r="U1629" s="33"/>
      <c r="V1629" s="33"/>
      <c r="W1629" s="33"/>
      <c r="X1629" s="33"/>
      <c r="Y1629" s="33"/>
      <c r="Z1629" s="33"/>
      <c r="AA1629" s="33"/>
      <c r="AB1629" s="33"/>
      <c r="AC1629" s="33"/>
      <c r="AD1629" s="33"/>
      <c r="AE1629" s="33"/>
      <c r="AT1629" s="18" t="s">
        <v>207</v>
      </c>
      <c r="AU1629" s="18" t="s">
        <v>90</v>
      </c>
    </row>
    <row r="1630" spans="1:65" s="13" customFormat="1" ht="10.199999999999999">
      <c r="B1630" s="172"/>
      <c r="D1630" s="163" t="s">
        <v>336</v>
      </c>
      <c r="E1630" s="173" t="s">
        <v>1</v>
      </c>
      <c r="F1630" s="174" t="s">
        <v>2859</v>
      </c>
      <c r="H1630" s="173" t="s">
        <v>1</v>
      </c>
      <c r="I1630" s="175"/>
      <c r="L1630" s="172"/>
      <c r="M1630" s="176"/>
      <c r="N1630" s="177"/>
      <c r="O1630" s="177"/>
      <c r="P1630" s="177"/>
      <c r="Q1630" s="177"/>
      <c r="R1630" s="177"/>
      <c r="S1630" s="177"/>
      <c r="T1630" s="178"/>
      <c r="AT1630" s="173" t="s">
        <v>336</v>
      </c>
      <c r="AU1630" s="173" t="s">
        <v>90</v>
      </c>
      <c r="AV1630" s="13" t="s">
        <v>88</v>
      </c>
      <c r="AW1630" s="13" t="s">
        <v>36</v>
      </c>
      <c r="AX1630" s="13" t="s">
        <v>81</v>
      </c>
      <c r="AY1630" s="173" t="s">
        <v>199</v>
      </c>
    </row>
    <row r="1631" spans="1:65" s="14" customFormat="1" ht="10.199999999999999">
      <c r="B1631" s="179"/>
      <c r="D1631" s="163" t="s">
        <v>336</v>
      </c>
      <c r="E1631" s="180" t="s">
        <v>1</v>
      </c>
      <c r="F1631" s="181" t="s">
        <v>222</v>
      </c>
      <c r="H1631" s="182">
        <v>5</v>
      </c>
      <c r="I1631" s="183"/>
      <c r="L1631" s="179"/>
      <c r="M1631" s="184"/>
      <c r="N1631" s="185"/>
      <c r="O1631" s="185"/>
      <c r="P1631" s="185"/>
      <c r="Q1631" s="185"/>
      <c r="R1631" s="185"/>
      <c r="S1631" s="185"/>
      <c r="T1631" s="186"/>
      <c r="AT1631" s="180" t="s">
        <v>336</v>
      </c>
      <c r="AU1631" s="180" t="s">
        <v>90</v>
      </c>
      <c r="AV1631" s="14" t="s">
        <v>90</v>
      </c>
      <c r="AW1631" s="14" t="s">
        <v>36</v>
      </c>
      <c r="AX1631" s="14" t="s">
        <v>81</v>
      </c>
      <c r="AY1631" s="180" t="s">
        <v>199</v>
      </c>
    </row>
    <row r="1632" spans="1:65" s="15" customFormat="1" ht="10.199999999999999">
      <c r="B1632" s="187"/>
      <c r="D1632" s="163" t="s">
        <v>336</v>
      </c>
      <c r="E1632" s="188" t="s">
        <v>1</v>
      </c>
      <c r="F1632" s="189" t="s">
        <v>339</v>
      </c>
      <c r="H1632" s="190">
        <v>5</v>
      </c>
      <c r="I1632" s="191"/>
      <c r="L1632" s="187"/>
      <c r="M1632" s="192"/>
      <c r="N1632" s="193"/>
      <c r="O1632" s="193"/>
      <c r="P1632" s="193"/>
      <c r="Q1632" s="193"/>
      <c r="R1632" s="193"/>
      <c r="S1632" s="193"/>
      <c r="T1632" s="194"/>
      <c r="AT1632" s="188" t="s">
        <v>336</v>
      </c>
      <c r="AU1632" s="188" t="s">
        <v>90</v>
      </c>
      <c r="AV1632" s="15" t="s">
        <v>198</v>
      </c>
      <c r="AW1632" s="15" t="s">
        <v>36</v>
      </c>
      <c r="AX1632" s="15" t="s">
        <v>88</v>
      </c>
      <c r="AY1632" s="188" t="s">
        <v>199</v>
      </c>
    </row>
    <row r="1633" spans="1:65" s="2" customFormat="1" ht="21.75" customHeight="1">
      <c r="A1633" s="33"/>
      <c r="B1633" s="149"/>
      <c r="C1633" s="150" t="s">
        <v>2860</v>
      </c>
      <c r="D1633" s="150" t="s">
        <v>202</v>
      </c>
      <c r="E1633" s="151" t="s">
        <v>2861</v>
      </c>
      <c r="F1633" s="152" t="s">
        <v>2862</v>
      </c>
      <c r="G1633" s="153" t="s">
        <v>376</v>
      </c>
      <c r="H1633" s="154">
        <v>246.65</v>
      </c>
      <c r="I1633" s="155"/>
      <c r="J1633" s="156">
        <f>ROUND(I1633*H1633,2)</f>
        <v>0</v>
      </c>
      <c r="K1633" s="152" t="s">
        <v>333</v>
      </c>
      <c r="L1633" s="34"/>
      <c r="M1633" s="157" t="s">
        <v>1</v>
      </c>
      <c r="N1633" s="158" t="s">
        <v>46</v>
      </c>
      <c r="O1633" s="59"/>
      <c r="P1633" s="159">
        <f>O1633*H1633</f>
        <v>0</v>
      </c>
      <c r="Q1633" s="159">
        <v>9.1E-4</v>
      </c>
      <c r="R1633" s="159">
        <f>Q1633*H1633</f>
        <v>0.2244515</v>
      </c>
      <c r="S1633" s="159">
        <v>0</v>
      </c>
      <c r="T1633" s="160">
        <f>S1633*H1633</f>
        <v>0</v>
      </c>
      <c r="U1633" s="33"/>
      <c r="V1633" s="33"/>
      <c r="W1633" s="33"/>
      <c r="X1633" s="33"/>
      <c r="Y1633" s="33"/>
      <c r="Z1633" s="33"/>
      <c r="AA1633" s="33"/>
      <c r="AB1633" s="33"/>
      <c r="AC1633" s="33"/>
      <c r="AD1633" s="33"/>
      <c r="AE1633" s="33"/>
      <c r="AR1633" s="161" t="s">
        <v>276</v>
      </c>
      <c r="AT1633" s="161" t="s">
        <v>202</v>
      </c>
      <c r="AU1633" s="161" t="s">
        <v>90</v>
      </c>
      <c r="AY1633" s="18" t="s">
        <v>199</v>
      </c>
      <c r="BE1633" s="162">
        <f>IF(N1633="základní",J1633,0)</f>
        <v>0</v>
      </c>
      <c r="BF1633" s="162">
        <f>IF(N1633="snížená",J1633,0)</f>
        <v>0</v>
      </c>
      <c r="BG1633" s="162">
        <f>IF(N1633="zákl. přenesená",J1633,0)</f>
        <v>0</v>
      </c>
      <c r="BH1633" s="162">
        <f>IF(N1633="sníž. přenesená",J1633,0)</f>
        <v>0</v>
      </c>
      <c r="BI1633" s="162">
        <f>IF(N1633="nulová",J1633,0)</f>
        <v>0</v>
      </c>
      <c r="BJ1633" s="18" t="s">
        <v>88</v>
      </c>
      <c r="BK1633" s="162">
        <f>ROUND(I1633*H1633,2)</f>
        <v>0</v>
      </c>
      <c r="BL1633" s="18" t="s">
        <v>276</v>
      </c>
      <c r="BM1633" s="161" t="s">
        <v>2863</v>
      </c>
    </row>
    <row r="1634" spans="1:65" s="2" customFormat="1" ht="19.2">
      <c r="A1634" s="33"/>
      <c r="B1634" s="34"/>
      <c r="C1634" s="33"/>
      <c r="D1634" s="163" t="s">
        <v>207</v>
      </c>
      <c r="E1634" s="33"/>
      <c r="F1634" s="164" t="s">
        <v>2864</v>
      </c>
      <c r="G1634" s="33"/>
      <c r="H1634" s="33"/>
      <c r="I1634" s="165"/>
      <c r="J1634" s="33"/>
      <c r="K1634" s="33"/>
      <c r="L1634" s="34"/>
      <c r="M1634" s="166"/>
      <c r="N1634" s="167"/>
      <c r="O1634" s="59"/>
      <c r="P1634" s="59"/>
      <c r="Q1634" s="59"/>
      <c r="R1634" s="59"/>
      <c r="S1634" s="59"/>
      <c r="T1634" s="60"/>
      <c r="U1634" s="33"/>
      <c r="V1634" s="33"/>
      <c r="W1634" s="33"/>
      <c r="X1634" s="33"/>
      <c r="Y1634" s="33"/>
      <c r="Z1634" s="33"/>
      <c r="AA1634" s="33"/>
      <c r="AB1634" s="33"/>
      <c r="AC1634" s="33"/>
      <c r="AD1634" s="33"/>
      <c r="AE1634" s="33"/>
      <c r="AT1634" s="18" t="s">
        <v>207</v>
      </c>
      <c r="AU1634" s="18" t="s">
        <v>90</v>
      </c>
    </row>
    <row r="1635" spans="1:65" s="14" customFormat="1" ht="10.199999999999999">
      <c r="B1635" s="179"/>
      <c r="D1635" s="163" t="s">
        <v>336</v>
      </c>
      <c r="E1635" s="180" t="s">
        <v>1</v>
      </c>
      <c r="F1635" s="181" t="s">
        <v>2816</v>
      </c>
      <c r="H1635" s="182">
        <v>56.1</v>
      </c>
      <c r="I1635" s="183"/>
      <c r="L1635" s="179"/>
      <c r="M1635" s="184"/>
      <c r="N1635" s="185"/>
      <c r="O1635" s="185"/>
      <c r="P1635" s="185"/>
      <c r="Q1635" s="185"/>
      <c r="R1635" s="185"/>
      <c r="S1635" s="185"/>
      <c r="T1635" s="186"/>
      <c r="AT1635" s="180" t="s">
        <v>336</v>
      </c>
      <c r="AU1635" s="180" t="s">
        <v>90</v>
      </c>
      <c r="AV1635" s="14" t="s">
        <v>90</v>
      </c>
      <c r="AW1635" s="14" t="s">
        <v>36</v>
      </c>
      <c r="AX1635" s="14" t="s">
        <v>81</v>
      </c>
      <c r="AY1635" s="180" t="s">
        <v>199</v>
      </c>
    </row>
    <row r="1636" spans="1:65" s="14" customFormat="1" ht="10.199999999999999">
      <c r="B1636" s="179"/>
      <c r="D1636" s="163" t="s">
        <v>336</v>
      </c>
      <c r="E1636" s="180" t="s">
        <v>1</v>
      </c>
      <c r="F1636" s="181" t="s">
        <v>2817</v>
      </c>
      <c r="H1636" s="182">
        <v>36.9</v>
      </c>
      <c r="I1636" s="183"/>
      <c r="L1636" s="179"/>
      <c r="M1636" s="184"/>
      <c r="N1636" s="185"/>
      <c r="O1636" s="185"/>
      <c r="P1636" s="185"/>
      <c r="Q1636" s="185"/>
      <c r="R1636" s="185"/>
      <c r="S1636" s="185"/>
      <c r="T1636" s="186"/>
      <c r="AT1636" s="180" t="s">
        <v>336</v>
      </c>
      <c r="AU1636" s="180" t="s">
        <v>90</v>
      </c>
      <c r="AV1636" s="14" t="s">
        <v>90</v>
      </c>
      <c r="AW1636" s="14" t="s">
        <v>36</v>
      </c>
      <c r="AX1636" s="14" t="s">
        <v>81</v>
      </c>
      <c r="AY1636" s="180" t="s">
        <v>199</v>
      </c>
    </row>
    <row r="1637" spans="1:65" s="14" customFormat="1" ht="10.199999999999999">
      <c r="B1637" s="179"/>
      <c r="D1637" s="163" t="s">
        <v>336</v>
      </c>
      <c r="E1637" s="180" t="s">
        <v>1</v>
      </c>
      <c r="F1637" s="181" t="s">
        <v>2818</v>
      </c>
      <c r="H1637" s="182">
        <v>77.05</v>
      </c>
      <c r="I1637" s="183"/>
      <c r="L1637" s="179"/>
      <c r="M1637" s="184"/>
      <c r="N1637" s="185"/>
      <c r="O1637" s="185"/>
      <c r="P1637" s="185"/>
      <c r="Q1637" s="185"/>
      <c r="R1637" s="185"/>
      <c r="S1637" s="185"/>
      <c r="T1637" s="186"/>
      <c r="AT1637" s="180" t="s">
        <v>336</v>
      </c>
      <c r="AU1637" s="180" t="s">
        <v>90</v>
      </c>
      <c r="AV1637" s="14" t="s">
        <v>90</v>
      </c>
      <c r="AW1637" s="14" t="s">
        <v>36</v>
      </c>
      <c r="AX1637" s="14" t="s">
        <v>81</v>
      </c>
      <c r="AY1637" s="180" t="s">
        <v>199</v>
      </c>
    </row>
    <row r="1638" spans="1:65" s="14" customFormat="1" ht="10.199999999999999">
      <c r="B1638" s="179"/>
      <c r="D1638" s="163" t="s">
        <v>336</v>
      </c>
      <c r="E1638" s="180" t="s">
        <v>1</v>
      </c>
      <c r="F1638" s="181" t="s">
        <v>2819</v>
      </c>
      <c r="H1638" s="182">
        <v>76.599999999999994</v>
      </c>
      <c r="I1638" s="183"/>
      <c r="L1638" s="179"/>
      <c r="M1638" s="184"/>
      <c r="N1638" s="185"/>
      <c r="O1638" s="185"/>
      <c r="P1638" s="185"/>
      <c r="Q1638" s="185"/>
      <c r="R1638" s="185"/>
      <c r="S1638" s="185"/>
      <c r="T1638" s="186"/>
      <c r="AT1638" s="180" t="s">
        <v>336</v>
      </c>
      <c r="AU1638" s="180" t="s">
        <v>90</v>
      </c>
      <c r="AV1638" s="14" t="s">
        <v>90</v>
      </c>
      <c r="AW1638" s="14" t="s">
        <v>36</v>
      </c>
      <c r="AX1638" s="14" t="s">
        <v>81</v>
      </c>
      <c r="AY1638" s="180" t="s">
        <v>199</v>
      </c>
    </row>
    <row r="1639" spans="1:65" s="15" customFormat="1" ht="10.199999999999999">
      <c r="B1639" s="187"/>
      <c r="D1639" s="163" t="s">
        <v>336</v>
      </c>
      <c r="E1639" s="188" t="s">
        <v>1</v>
      </c>
      <c r="F1639" s="189" t="s">
        <v>339</v>
      </c>
      <c r="H1639" s="190">
        <v>246.65</v>
      </c>
      <c r="I1639" s="191"/>
      <c r="L1639" s="187"/>
      <c r="M1639" s="192"/>
      <c r="N1639" s="193"/>
      <c r="O1639" s="193"/>
      <c r="P1639" s="193"/>
      <c r="Q1639" s="193"/>
      <c r="R1639" s="193"/>
      <c r="S1639" s="193"/>
      <c r="T1639" s="194"/>
      <c r="AT1639" s="188" t="s">
        <v>336</v>
      </c>
      <c r="AU1639" s="188" t="s">
        <v>90</v>
      </c>
      <c r="AV1639" s="15" t="s">
        <v>198</v>
      </c>
      <c r="AW1639" s="15" t="s">
        <v>36</v>
      </c>
      <c r="AX1639" s="15" t="s">
        <v>88</v>
      </c>
      <c r="AY1639" s="188" t="s">
        <v>199</v>
      </c>
    </row>
    <row r="1640" spans="1:65" s="2" customFormat="1" ht="24.15" customHeight="1">
      <c r="A1640" s="33"/>
      <c r="B1640" s="149"/>
      <c r="C1640" s="150" t="s">
        <v>2865</v>
      </c>
      <c r="D1640" s="150" t="s">
        <v>202</v>
      </c>
      <c r="E1640" s="151" t="s">
        <v>2866</v>
      </c>
      <c r="F1640" s="152" t="s">
        <v>2867</v>
      </c>
      <c r="G1640" s="153" t="s">
        <v>529</v>
      </c>
      <c r="H1640" s="154">
        <v>24</v>
      </c>
      <c r="I1640" s="155"/>
      <c r="J1640" s="156">
        <f>ROUND(I1640*H1640,2)</f>
        <v>0</v>
      </c>
      <c r="K1640" s="152" t="s">
        <v>333</v>
      </c>
      <c r="L1640" s="34"/>
      <c r="M1640" s="157" t="s">
        <v>1</v>
      </c>
      <c r="N1640" s="158" t="s">
        <v>46</v>
      </c>
      <c r="O1640" s="59"/>
      <c r="P1640" s="159">
        <f>O1640*H1640</f>
        <v>0</v>
      </c>
      <c r="Q1640" s="159">
        <v>1.9000000000000001E-4</v>
      </c>
      <c r="R1640" s="159">
        <f>Q1640*H1640</f>
        <v>4.5599999999999998E-3</v>
      </c>
      <c r="S1640" s="159">
        <v>0</v>
      </c>
      <c r="T1640" s="160">
        <f>S1640*H1640</f>
        <v>0</v>
      </c>
      <c r="U1640" s="33"/>
      <c r="V1640" s="33"/>
      <c r="W1640" s="33"/>
      <c r="X1640" s="33"/>
      <c r="Y1640" s="33"/>
      <c r="Z1640" s="33"/>
      <c r="AA1640" s="33"/>
      <c r="AB1640" s="33"/>
      <c r="AC1640" s="33"/>
      <c r="AD1640" s="33"/>
      <c r="AE1640" s="33"/>
      <c r="AR1640" s="161" t="s">
        <v>276</v>
      </c>
      <c r="AT1640" s="161" t="s">
        <v>202</v>
      </c>
      <c r="AU1640" s="161" t="s">
        <v>90</v>
      </c>
      <c r="AY1640" s="18" t="s">
        <v>199</v>
      </c>
      <c r="BE1640" s="162">
        <f>IF(N1640="základní",J1640,0)</f>
        <v>0</v>
      </c>
      <c r="BF1640" s="162">
        <f>IF(N1640="snížená",J1640,0)</f>
        <v>0</v>
      </c>
      <c r="BG1640" s="162">
        <f>IF(N1640="zákl. přenesená",J1640,0)</f>
        <v>0</v>
      </c>
      <c r="BH1640" s="162">
        <f>IF(N1640="sníž. přenesená",J1640,0)</f>
        <v>0</v>
      </c>
      <c r="BI1640" s="162">
        <f>IF(N1640="nulová",J1640,0)</f>
        <v>0</v>
      </c>
      <c r="BJ1640" s="18" t="s">
        <v>88</v>
      </c>
      <c r="BK1640" s="162">
        <f>ROUND(I1640*H1640,2)</f>
        <v>0</v>
      </c>
      <c r="BL1640" s="18" t="s">
        <v>276</v>
      </c>
      <c r="BM1640" s="161" t="s">
        <v>2868</v>
      </c>
    </row>
    <row r="1641" spans="1:65" s="2" customFormat="1" ht="19.2">
      <c r="A1641" s="33"/>
      <c r="B1641" s="34"/>
      <c r="C1641" s="33"/>
      <c r="D1641" s="163" t="s">
        <v>207</v>
      </c>
      <c r="E1641" s="33"/>
      <c r="F1641" s="164" t="s">
        <v>2869</v>
      </c>
      <c r="G1641" s="33"/>
      <c r="H1641" s="33"/>
      <c r="I1641" s="165"/>
      <c r="J1641" s="33"/>
      <c r="K1641" s="33"/>
      <c r="L1641" s="34"/>
      <c r="M1641" s="166"/>
      <c r="N1641" s="167"/>
      <c r="O1641" s="59"/>
      <c r="P1641" s="59"/>
      <c r="Q1641" s="59"/>
      <c r="R1641" s="59"/>
      <c r="S1641" s="59"/>
      <c r="T1641" s="60"/>
      <c r="U1641" s="33"/>
      <c r="V1641" s="33"/>
      <c r="W1641" s="33"/>
      <c r="X1641" s="33"/>
      <c r="Y1641" s="33"/>
      <c r="Z1641" s="33"/>
      <c r="AA1641" s="33"/>
      <c r="AB1641" s="33"/>
      <c r="AC1641" s="33"/>
      <c r="AD1641" s="33"/>
      <c r="AE1641" s="33"/>
      <c r="AT1641" s="18" t="s">
        <v>207</v>
      </c>
      <c r="AU1641" s="18" t="s">
        <v>90</v>
      </c>
    </row>
    <row r="1642" spans="1:65" s="2" customFormat="1" ht="24.15" customHeight="1">
      <c r="A1642" s="33"/>
      <c r="B1642" s="149"/>
      <c r="C1642" s="150" t="s">
        <v>2870</v>
      </c>
      <c r="D1642" s="150" t="s">
        <v>202</v>
      </c>
      <c r="E1642" s="151" t="s">
        <v>2871</v>
      </c>
      <c r="F1642" s="152" t="s">
        <v>2872</v>
      </c>
      <c r="G1642" s="153" t="s">
        <v>376</v>
      </c>
      <c r="H1642" s="154">
        <v>110</v>
      </c>
      <c r="I1642" s="155"/>
      <c r="J1642" s="156">
        <f>ROUND(I1642*H1642,2)</f>
        <v>0</v>
      </c>
      <c r="K1642" s="152" t="s">
        <v>333</v>
      </c>
      <c r="L1642" s="34"/>
      <c r="M1642" s="157" t="s">
        <v>1</v>
      </c>
      <c r="N1642" s="158" t="s">
        <v>46</v>
      </c>
      <c r="O1642" s="59"/>
      <c r="P1642" s="159">
        <f>O1642*H1642</f>
        <v>0</v>
      </c>
      <c r="Q1642" s="159">
        <v>1.08E-3</v>
      </c>
      <c r="R1642" s="159">
        <f>Q1642*H1642</f>
        <v>0.1188</v>
      </c>
      <c r="S1642" s="159">
        <v>0</v>
      </c>
      <c r="T1642" s="160">
        <f>S1642*H1642</f>
        <v>0</v>
      </c>
      <c r="U1642" s="33"/>
      <c r="V1642" s="33"/>
      <c r="W1642" s="33"/>
      <c r="X1642" s="33"/>
      <c r="Y1642" s="33"/>
      <c r="Z1642" s="33"/>
      <c r="AA1642" s="33"/>
      <c r="AB1642" s="33"/>
      <c r="AC1642" s="33"/>
      <c r="AD1642" s="33"/>
      <c r="AE1642" s="33"/>
      <c r="AR1642" s="161" t="s">
        <v>276</v>
      </c>
      <c r="AT1642" s="161" t="s">
        <v>202</v>
      </c>
      <c r="AU1642" s="161" t="s">
        <v>90</v>
      </c>
      <c r="AY1642" s="18" t="s">
        <v>199</v>
      </c>
      <c r="BE1642" s="162">
        <f>IF(N1642="základní",J1642,0)</f>
        <v>0</v>
      </c>
      <c r="BF1642" s="162">
        <f>IF(N1642="snížená",J1642,0)</f>
        <v>0</v>
      </c>
      <c r="BG1642" s="162">
        <f>IF(N1642="zákl. přenesená",J1642,0)</f>
        <v>0</v>
      </c>
      <c r="BH1642" s="162">
        <f>IF(N1642="sníž. přenesená",J1642,0)</f>
        <v>0</v>
      </c>
      <c r="BI1642" s="162">
        <f>IF(N1642="nulová",J1642,0)</f>
        <v>0</v>
      </c>
      <c r="BJ1642" s="18" t="s">
        <v>88</v>
      </c>
      <c r="BK1642" s="162">
        <f>ROUND(I1642*H1642,2)</f>
        <v>0</v>
      </c>
      <c r="BL1642" s="18" t="s">
        <v>276</v>
      </c>
      <c r="BM1642" s="161" t="s">
        <v>2873</v>
      </c>
    </row>
    <row r="1643" spans="1:65" s="2" customFormat="1" ht="19.2">
      <c r="A1643" s="33"/>
      <c r="B1643" s="34"/>
      <c r="C1643" s="33"/>
      <c r="D1643" s="163" t="s">
        <v>207</v>
      </c>
      <c r="E1643" s="33"/>
      <c r="F1643" s="164" t="s">
        <v>2874</v>
      </c>
      <c r="G1643" s="33"/>
      <c r="H1643" s="33"/>
      <c r="I1643" s="165"/>
      <c r="J1643" s="33"/>
      <c r="K1643" s="33"/>
      <c r="L1643" s="34"/>
      <c r="M1643" s="166"/>
      <c r="N1643" s="167"/>
      <c r="O1643" s="59"/>
      <c r="P1643" s="59"/>
      <c r="Q1643" s="59"/>
      <c r="R1643" s="59"/>
      <c r="S1643" s="59"/>
      <c r="T1643" s="60"/>
      <c r="U1643" s="33"/>
      <c r="V1643" s="33"/>
      <c r="W1643" s="33"/>
      <c r="X1643" s="33"/>
      <c r="Y1643" s="33"/>
      <c r="Z1643" s="33"/>
      <c r="AA1643" s="33"/>
      <c r="AB1643" s="33"/>
      <c r="AC1643" s="33"/>
      <c r="AD1643" s="33"/>
      <c r="AE1643" s="33"/>
      <c r="AT1643" s="18" t="s">
        <v>207</v>
      </c>
      <c r="AU1643" s="18" t="s">
        <v>90</v>
      </c>
    </row>
    <row r="1644" spans="1:65" s="13" customFormat="1" ht="10.199999999999999">
      <c r="B1644" s="172"/>
      <c r="D1644" s="163" t="s">
        <v>336</v>
      </c>
      <c r="E1644" s="173" t="s">
        <v>1</v>
      </c>
      <c r="F1644" s="174" t="s">
        <v>2875</v>
      </c>
      <c r="H1644" s="173" t="s">
        <v>1</v>
      </c>
      <c r="I1644" s="175"/>
      <c r="L1644" s="172"/>
      <c r="M1644" s="176"/>
      <c r="N1644" s="177"/>
      <c r="O1644" s="177"/>
      <c r="P1644" s="177"/>
      <c r="Q1644" s="177"/>
      <c r="R1644" s="177"/>
      <c r="S1644" s="177"/>
      <c r="T1644" s="178"/>
      <c r="AT1644" s="173" t="s">
        <v>336</v>
      </c>
      <c r="AU1644" s="173" t="s">
        <v>90</v>
      </c>
      <c r="AV1644" s="13" t="s">
        <v>88</v>
      </c>
      <c r="AW1644" s="13" t="s">
        <v>36</v>
      </c>
      <c r="AX1644" s="13" t="s">
        <v>81</v>
      </c>
      <c r="AY1644" s="173" t="s">
        <v>199</v>
      </c>
    </row>
    <row r="1645" spans="1:65" s="14" customFormat="1" ht="10.199999999999999">
      <c r="B1645" s="179"/>
      <c r="D1645" s="163" t="s">
        <v>336</v>
      </c>
      <c r="E1645" s="180" t="s">
        <v>1</v>
      </c>
      <c r="F1645" s="181" t="s">
        <v>2876</v>
      </c>
      <c r="H1645" s="182">
        <v>27</v>
      </c>
      <c r="I1645" s="183"/>
      <c r="L1645" s="179"/>
      <c r="M1645" s="184"/>
      <c r="N1645" s="185"/>
      <c r="O1645" s="185"/>
      <c r="P1645" s="185"/>
      <c r="Q1645" s="185"/>
      <c r="R1645" s="185"/>
      <c r="S1645" s="185"/>
      <c r="T1645" s="186"/>
      <c r="AT1645" s="180" t="s">
        <v>336</v>
      </c>
      <c r="AU1645" s="180" t="s">
        <v>90</v>
      </c>
      <c r="AV1645" s="14" t="s">
        <v>90</v>
      </c>
      <c r="AW1645" s="14" t="s">
        <v>36</v>
      </c>
      <c r="AX1645" s="14" t="s">
        <v>81</v>
      </c>
      <c r="AY1645" s="180" t="s">
        <v>199</v>
      </c>
    </row>
    <row r="1646" spans="1:65" s="13" customFormat="1" ht="10.199999999999999">
      <c r="B1646" s="172"/>
      <c r="D1646" s="163" t="s">
        <v>336</v>
      </c>
      <c r="E1646" s="173" t="s">
        <v>1</v>
      </c>
      <c r="F1646" s="174" t="s">
        <v>2877</v>
      </c>
      <c r="H1646" s="173" t="s">
        <v>1</v>
      </c>
      <c r="I1646" s="175"/>
      <c r="L1646" s="172"/>
      <c r="M1646" s="176"/>
      <c r="N1646" s="177"/>
      <c r="O1646" s="177"/>
      <c r="P1646" s="177"/>
      <c r="Q1646" s="177"/>
      <c r="R1646" s="177"/>
      <c r="S1646" s="177"/>
      <c r="T1646" s="178"/>
      <c r="AT1646" s="173" t="s">
        <v>336</v>
      </c>
      <c r="AU1646" s="173" t="s">
        <v>90</v>
      </c>
      <c r="AV1646" s="13" t="s">
        <v>88</v>
      </c>
      <c r="AW1646" s="13" t="s">
        <v>36</v>
      </c>
      <c r="AX1646" s="13" t="s">
        <v>81</v>
      </c>
      <c r="AY1646" s="173" t="s">
        <v>199</v>
      </c>
    </row>
    <row r="1647" spans="1:65" s="14" customFormat="1" ht="10.199999999999999">
      <c r="B1647" s="179"/>
      <c r="D1647" s="163" t="s">
        <v>336</v>
      </c>
      <c r="E1647" s="180" t="s">
        <v>1</v>
      </c>
      <c r="F1647" s="181" t="s">
        <v>823</v>
      </c>
      <c r="H1647" s="182">
        <v>6</v>
      </c>
      <c r="I1647" s="183"/>
      <c r="L1647" s="179"/>
      <c r="M1647" s="184"/>
      <c r="N1647" s="185"/>
      <c r="O1647" s="185"/>
      <c r="P1647" s="185"/>
      <c r="Q1647" s="185"/>
      <c r="R1647" s="185"/>
      <c r="S1647" s="185"/>
      <c r="T1647" s="186"/>
      <c r="AT1647" s="180" t="s">
        <v>336</v>
      </c>
      <c r="AU1647" s="180" t="s">
        <v>90</v>
      </c>
      <c r="AV1647" s="14" t="s">
        <v>90</v>
      </c>
      <c r="AW1647" s="14" t="s">
        <v>36</v>
      </c>
      <c r="AX1647" s="14" t="s">
        <v>81</v>
      </c>
      <c r="AY1647" s="180" t="s">
        <v>199</v>
      </c>
    </row>
    <row r="1648" spans="1:65" s="13" customFormat="1" ht="10.199999999999999">
      <c r="B1648" s="172"/>
      <c r="D1648" s="163" t="s">
        <v>336</v>
      </c>
      <c r="E1648" s="173" t="s">
        <v>1</v>
      </c>
      <c r="F1648" s="174" t="s">
        <v>2878</v>
      </c>
      <c r="H1648" s="173" t="s">
        <v>1</v>
      </c>
      <c r="I1648" s="175"/>
      <c r="L1648" s="172"/>
      <c r="M1648" s="176"/>
      <c r="N1648" s="177"/>
      <c r="O1648" s="177"/>
      <c r="P1648" s="177"/>
      <c r="Q1648" s="177"/>
      <c r="R1648" s="177"/>
      <c r="S1648" s="177"/>
      <c r="T1648" s="178"/>
      <c r="AT1648" s="173" t="s">
        <v>336</v>
      </c>
      <c r="AU1648" s="173" t="s">
        <v>90</v>
      </c>
      <c r="AV1648" s="13" t="s">
        <v>88</v>
      </c>
      <c r="AW1648" s="13" t="s">
        <v>36</v>
      </c>
      <c r="AX1648" s="13" t="s">
        <v>81</v>
      </c>
      <c r="AY1648" s="173" t="s">
        <v>199</v>
      </c>
    </row>
    <row r="1649" spans="1:65" s="14" customFormat="1" ht="10.199999999999999">
      <c r="B1649" s="179"/>
      <c r="D1649" s="163" t="s">
        <v>336</v>
      </c>
      <c r="E1649" s="180" t="s">
        <v>1</v>
      </c>
      <c r="F1649" s="181" t="s">
        <v>2879</v>
      </c>
      <c r="H1649" s="182">
        <v>30</v>
      </c>
      <c r="I1649" s="183"/>
      <c r="L1649" s="179"/>
      <c r="M1649" s="184"/>
      <c r="N1649" s="185"/>
      <c r="O1649" s="185"/>
      <c r="P1649" s="185"/>
      <c r="Q1649" s="185"/>
      <c r="R1649" s="185"/>
      <c r="S1649" s="185"/>
      <c r="T1649" s="186"/>
      <c r="AT1649" s="180" t="s">
        <v>336</v>
      </c>
      <c r="AU1649" s="180" t="s">
        <v>90</v>
      </c>
      <c r="AV1649" s="14" t="s">
        <v>90</v>
      </c>
      <c r="AW1649" s="14" t="s">
        <v>36</v>
      </c>
      <c r="AX1649" s="14" t="s">
        <v>81</v>
      </c>
      <c r="AY1649" s="180" t="s">
        <v>199</v>
      </c>
    </row>
    <row r="1650" spans="1:65" s="13" customFormat="1" ht="10.199999999999999">
      <c r="B1650" s="172"/>
      <c r="D1650" s="163" t="s">
        <v>336</v>
      </c>
      <c r="E1650" s="173" t="s">
        <v>1</v>
      </c>
      <c r="F1650" s="174" t="s">
        <v>2880</v>
      </c>
      <c r="H1650" s="173" t="s">
        <v>1</v>
      </c>
      <c r="I1650" s="175"/>
      <c r="L1650" s="172"/>
      <c r="M1650" s="176"/>
      <c r="N1650" s="177"/>
      <c r="O1650" s="177"/>
      <c r="P1650" s="177"/>
      <c r="Q1650" s="177"/>
      <c r="R1650" s="177"/>
      <c r="S1650" s="177"/>
      <c r="T1650" s="178"/>
      <c r="AT1650" s="173" t="s">
        <v>336</v>
      </c>
      <c r="AU1650" s="173" t="s">
        <v>90</v>
      </c>
      <c r="AV1650" s="13" t="s">
        <v>88</v>
      </c>
      <c r="AW1650" s="13" t="s">
        <v>36</v>
      </c>
      <c r="AX1650" s="13" t="s">
        <v>81</v>
      </c>
      <c r="AY1650" s="173" t="s">
        <v>199</v>
      </c>
    </row>
    <row r="1651" spans="1:65" s="14" customFormat="1" ht="10.199999999999999">
      <c r="B1651" s="179"/>
      <c r="D1651" s="163" t="s">
        <v>336</v>
      </c>
      <c r="E1651" s="180" t="s">
        <v>1</v>
      </c>
      <c r="F1651" s="181" t="s">
        <v>237</v>
      </c>
      <c r="H1651" s="182">
        <v>8</v>
      </c>
      <c r="I1651" s="183"/>
      <c r="L1651" s="179"/>
      <c r="M1651" s="184"/>
      <c r="N1651" s="185"/>
      <c r="O1651" s="185"/>
      <c r="P1651" s="185"/>
      <c r="Q1651" s="185"/>
      <c r="R1651" s="185"/>
      <c r="S1651" s="185"/>
      <c r="T1651" s="186"/>
      <c r="AT1651" s="180" t="s">
        <v>336</v>
      </c>
      <c r="AU1651" s="180" t="s">
        <v>90</v>
      </c>
      <c r="AV1651" s="14" t="s">
        <v>90</v>
      </c>
      <c r="AW1651" s="14" t="s">
        <v>36</v>
      </c>
      <c r="AX1651" s="14" t="s">
        <v>81</v>
      </c>
      <c r="AY1651" s="180" t="s">
        <v>199</v>
      </c>
    </row>
    <row r="1652" spans="1:65" s="13" customFormat="1" ht="10.199999999999999">
      <c r="B1652" s="172"/>
      <c r="D1652" s="163" t="s">
        <v>336</v>
      </c>
      <c r="E1652" s="173" t="s">
        <v>1</v>
      </c>
      <c r="F1652" s="174" t="s">
        <v>2881</v>
      </c>
      <c r="H1652" s="173" t="s">
        <v>1</v>
      </c>
      <c r="I1652" s="175"/>
      <c r="L1652" s="172"/>
      <c r="M1652" s="176"/>
      <c r="N1652" s="177"/>
      <c r="O1652" s="177"/>
      <c r="P1652" s="177"/>
      <c r="Q1652" s="177"/>
      <c r="R1652" s="177"/>
      <c r="S1652" s="177"/>
      <c r="T1652" s="178"/>
      <c r="AT1652" s="173" t="s">
        <v>336</v>
      </c>
      <c r="AU1652" s="173" t="s">
        <v>90</v>
      </c>
      <c r="AV1652" s="13" t="s">
        <v>88</v>
      </c>
      <c r="AW1652" s="13" t="s">
        <v>36</v>
      </c>
      <c r="AX1652" s="13" t="s">
        <v>81</v>
      </c>
      <c r="AY1652" s="173" t="s">
        <v>199</v>
      </c>
    </row>
    <row r="1653" spans="1:65" s="14" customFormat="1" ht="10.199999999999999">
      <c r="B1653" s="179"/>
      <c r="D1653" s="163" t="s">
        <v>336</v>
      </c>
      <c r="E1653" s="180" t="s">
        <v>1</v>
      </c>
      <c r="F1653" s="181" t="s">
        <v>1320</v>
      </c>
      <c r="H1653" s="182">
        <v>18</v>
      </c>
      <c r="I1653" s="183"/>
      <c r="L1653" s="179"/>
      <c r="M1653" s="184"/>
      <c r="N1653" s="185"/>
      <c r="O1653" s="185"/>
      <c r="P1653" s="185"/>
      <c r="Q1653" s="185"/>
      <c r="R1653" s="185"/>
      <c r="S1653" s="185"/>
      <c r="T1653" s="186"/>
      <c r="AT1653" s="180" t="s">
        <v>336</v>
      </c>
      <c r="AU1653" s="180" t="s">
        <v>90</v>
      </c>
      <c r="AV1653" s="14" t="s">
        <v>90</v>
      </c>
      <c r="AW1653" s="14" t="s">
        <v>36</v>
      </c>
      <c r="AX1653" s="14" t="s">
        <v>81</v>
      </c>
      <c r="AY1653" s="180" t="s">
        <v>199</v>
      </c>
    </row>
    <row r="1654" spans="1:65" s="13" customFormat="1" ht="10.199999999999999">
      <c r="B1654" s="172"/>
      <c r="D1654" s="163" t="s">
        <v>336</v>
      </c>
      <c r="E1654" s="173" t="s">
        <v>1</v>
      </c>
      <c r="F1654" s="174" t="s">
        <v>2882</v>
      </c>
      <c r="H1654" s="173" t="s">
        <v>1</v>
      </c>
      <c r="I1654" s="175"/>
      <c r="L1654" s="172"/>
      <c r="M1654" s="176"/>
      <c r="N1654" s="177"/>
      <c r="O1654" s="177"/>
      <c r="P1654" s="177"/>
      <c r="Q1654" s="177"/>
      <c r="R1654" s="177"/>
      <c r="S1654" s="177"/>
      <c r="T1654" s="178"/>
      <c r="AT1654" s="173" t="s">
        <v>336</v>
      </c>
      <c r="AU1654" s="173" t="s">
        <v>90</v>
      </c>
      <c r="AV1654" s="13" t="s">
        <v>88</v>
      </c>
      <c r="AW1654" s="13" t="s">
        <v>36</v>
      </c>
      <c r="AX1654" s="13" t="s">
        <v>81</v>
      </c>
      <c r="AY1654" s="173" t="s">
        <v>199</v>
      </c>
    </row>
    <row r="1655" spans="1:65" s="14" customFormat="1" ht="10.199999999999999">
      <c r="B1655" s="179"/>
      <c r="D1655" s="163" t="s">
        <v>336</v>
      </c>
      <c r="E1655" s="180" t="s">
        <v>1</v>
      </c>
      <c r="F1655" s="181" t="s">
        <v>1364</v>
      </c>
      <c r="H1655" s="182">
        <v>9</v>
      </c>
      <c r="I1655" s="183"/>
      <c r="L1655" s="179"/>
      <c r="M1655" s="184"/>
      <c r="N1655" s="185"/>
      <c r="O1655" s="185"/>
      <c r="P1655" s="185"/>
      <c r="Q1655" s="185"/>
      <c r="R1655" s="185"/>
      <c r="S1655" s="185"/>
      <c r="T1655" s="186"/>
      <c r="AT1655" s="180" t="s">
        <v>336</v>
      </c>
      <c r="AU1655" s="180" t="s">
        <v>90</v>
      </c>
      <c r="AV1655" s="14" t="s">
        <v>90</v>
      </c>
      <c r="AW1655" s="14" t="s">
        <v>36</v>
      </c>
      <c r="AX1655" s="14" t="s">
        <v>81</v>
      </c>
      <c r="AY1655" s="180" t="s">
        <v>199</v>
      </c>
    </row>
    <row r="1656" spans="1:65" s="13" customFormat="1" ht="10.199999999999999">
      <c r="B1656" s="172"/>
      <c r="D1656" s="163" t="s">
        <v>336</v>
      </c>
      <c r="E1656" s="173" t="s">
        <v>1</v>
      </c>
      <c r="F1656" s="174" t="s">
        <v>2883</v>
      </c>
      <c r="H1656" s="173" t="s">
        <v>1</v>
      </c>
      <c r="I1656" s="175"/>
      <c r="L1656" s="172"/>
      <c r="M1656" s="176"/>
      <c r="N1656" s="177"/>
      <c r="O1656" s="177"/>
      <c r="P1656" s="177"/>
      <c r="Q1656" s="177"/>
      <c r="R1656" s="177"/>
      <c r="S1656" s="177"/>
      <c r="T1656" s="178"/>
      <c r="AT1656" s="173" t="s">
        <v>336</v>
      </c>
      <c r="AU1656" s="173" t="s">
        <v>90</v>
      </c>
      <c r="AV1656" s="13" t="s">
        <v>88</v>
      </c>
      <c r="AW1656" s="13" t="s">
        <v>36</v>
      </c>
      <c r="AX1656" s="13" t="s">
        <v>81</v>
      </c>
      <c r="AY1656" s="173" t="s">
        <v>199</v>
      </c>
    </row>
    <row r="1657" spans="1:65" s="14" customFormat="1" ht="10.199999999999999">
      <c r="B1657" s="179"/>
      <c r="D1657" s="163" t="s">
        <v>336</v>
      </c>
      <c r="E1657" s="180" t="s">
        <v>1</v>
      </c>
      <c r="F1657" s="181" t="s">
        <v>2884</v>
      </c>
      <c r="H1657" s="182">
        <v>12</v>
      </c>
      <c r="I1657" s="183"/>
      <c r="L1657" s="179"/>
      <c r="M1657" s="184"/>
      <c r="N1657" s="185"/>
      <c r="O1657" s="185"/>
      <c r="P1657" s="185"/>
      <c r="Q1657" s="185"/>
      <c r="R1657" s="185"/>
      <c r="S1657" s="185"/>
      <c r="T1657" s="186"/>
      <c r="AT1657" s="180" t="s">
        <v>336</v>
      </c>
      <c r="AU1657" s="180" t="s">
        <v>90</v>
      </c>
      <c r="AV1657" s="14" t="s">
        <v>90</v>
      </c>
      <c r="AW1657" s="14" t="s">
        <v>36</v>
      </c>
      <c r="AX1657" s="14" t="s">
        <v>81</v>
      </c>
      <c r="AY1657" s="180" t="s">
        <v>199</v>
      </c>
    </row>
    <row r="1658" spans="1:65" s="15" customFormat="1" ht="10.199999999999999">
      <c r="B1658" s="187"/>
      <c r="D1658" s="163" t="s">
        <v>336</v>
      </c>
      <c r="E1658" s="188" t="s">
        <v>1</v>
      </c>
      <c r="F1658" s="189" t="s">
        <v>339</v>
      </c>
      <c r="H1658" s="190">
        <v>110</v>
      </c>
      <c r="I1658" s="191"/>
      <c r="L1658" s="187"/>
      <c r="M1658" s="192"/>
      <c r="N1658" s="193"/>
      <c r="O1658" s="193"/>
      <c r="P1658" s="193"/>
      <c r="Q1658" s="193"/>
      <c r="R1658" s="193"/>
      <c r="S1658" s="193"/>
      <c r="T1658" s="194"/>
      <c r="AT1658" s="188" t="s">
        <v>336</v>
      </c>
      <c r="AU1658" s="188" t="s">
        <v>90</v>
      </c>
      <c r="AV1658" s="15" t="s">
        <v>198</v>
      </c>
      <c r="AW1658" s="15" t="s">
        <v>36</v>
      </c>
      <c r="AX1658" s="15" t="s">
        <v>88</v>
      </c>
      <c r="AY1658" s="188" t="s">
        <v>199</v>
      </c>
    </row>
    <row r="1659" spans="1:65" s="2" customFormat="1" ht="24.15" customHeight="1">
      <c r="A1659" s="33"/>
      <c r="B1659" s="149"/>
      <c r="C1659" s="150" t="s">
        <v>2885</v>
      </c>
      <c r="D1659" s="150" t="s">
        <v>202</v>
      </c>
      <c r="E1659" s="151" t="s">
        <v>2886</v>
      </c>
      <c r="F1659" s="152" t="s">
        <v>2887</v>
      </c>
      <c r="G1659" s="153" t="s">
        <v>396</v>
      </c>
      <c r="H1659" s="154">
        <v>6.3739999999999997</v>
      </c>
      <c r="I1659" s="155"/>
      <c r="J1659" s="156">
        <f>ROUND(I1659*H1659,2)</f>
        <v>0</v>
      </c>
      <c r="K1659" s="152" t="s">
        <v>333</v>
      </c>
      <c r="L1659" s="34"/>
      <c r="M1659" s="157" t="s">
        <v>1</v>
      </c>
      <c r="N1659" s="158" t="s">
        <v>46</v>
      </c>
      <c r="O1659" s="59"/>
      <c r="P1659" s="159">
        <f>O1659*H1659</f>
        <v>0</v>
      </c>
      <c r="Q1659" s="159">
        <v>0</v>
      </c>
      <c r="R1659" s="159">
        <f>Q1659*H1659</f>
        <v>0</v>
      </c>
      <c r="S1659" s="159">
        <v>0</v>
      </c>
      <c r="T1659" s="160">
        <f>S1659*H1659</f>
        <v>0</v>
      </c>
      <c r="U1659" s="33"/>
      <c r="V1659" s="33"/>
      <c r="W1659" s="33"/>
      <c r="X1659" s="33"/>
      <c r="Y1659" s="33"/>
      <c r="Z1659" s="33"/>
      <c r="AA1659" s="33"/>
      <c r="AB1659" s="33"/>
      <c r="AC1659" s="33"/>
      <c r="AD1659" s="33"/>
      <c r="AE1659" s="33"/>
      <c r="AR1659" s="161" t="s">
        <v>276</v>
      </c>
      <c r="AT1659" s="161" t="s">
        <v>202</v>
      </c>
      <c r="AU1659" s="161" t="s">
        <v>90</v>
      </c>
      <c r="AY1659" s="18" t="s">
        <v>199</v>
      </c>
      <c r="BE1659" s="162">
        <f>IF(N1659="základní",J1659,0)</f>
        <v>0</v>
      </c>
      <c r="BF1659" s="162">
        <f>IF(N1659="snížená",J1659,0)</f>
        <v>0</v>
      </c>
      <c r="BG1659" s="162">
        <f>IF(N1659="zákl. přenesená",J1659,0)</f>
        <v>0</v>
      </c>
      <c r="BH1659" s="162">
        <f>IF(N1659="sníž. přenesená",J1659,0)</f>
        <v>0</v>
      </c>
      <c r="BI1659" s="162">
        <f>IF(N1659="nulová",J1659,0)</f>
        <v>0</v>
      </c>
      <c r="BJ1659" s="18" t="s">
        <v>88</v>
      </c>
      <c r="BK1659" s="162">
        <f>ROUND(I1659*H1659,2)</f>
        <v>0</v>
      </c>
      <c r="BL1659" s="18" t="s">
        <v>276</v>
      </c>
      <c r="BM1659" s="161" t="s">
        <v>2888</v>
      </c>
    </row>
    <row r="1660" spans="1:65" s="2" customFormat="1" ht="28.8">
      <c r="A1660" s="33"/>
      <c r="B1660" s="34"/>
      <c r="C1660" s="33"/>
      <c r="D1660" s="163" t="s">
        <v>207</v>
      </c>
      <c r="E1660" s="33"/>
      <c r="F1660" s="164" t="s">
        <v>2889</v>
      </c>
      <c r="G1660" s="33"/>
      <c r="H1660" s="33"/>
      <c r="I1660" s="165"/>
      <c r="J1660" s="33"/>
      <c r="K1660" s="33"/>
      <c r="L1660" s="34"/>
      <c r="M1660" s="166"/>
      <c r="N1660" s="167"/>
      <c r="O1660" s="59"/>
      <c r="P1660" s="59"/>
      <c r="Q1660" s="59"/>
      <c r="R1660" s="59"/>
      <c r="S1660" s="59"/>
      <c r="T1660" s="60"/>
      <c r="U1660" s="33"/>
      <c r="V1660" s="33"/>
      <c r="W1660" s="33"/>
      <c r="X1660" s="33"/>
      <c r="Y1660" s="33"/>
      <c r="Z1660" s="33"/>
      <c r="AA1660" s="33"/>
      <c r="AB1660" s="33"/>
      <c r="AC1660" s="33"/>
      <c r="AD1660" s="33"/>
      <c r="AE1660" s="33"/>
      <c r="AT1660" s="18" t="s">
        <v>207</v>
      </c>
      <c r="AU1660" s="18" t="s">
        <v>90</v>
      </c>
    </row>
    <row r="1661" spans="1:65" s="12" customFormat="1" ht="22.8" customHeight="1">
      <c r="B1661" s="136"/>
      <c r="D1661" s="137" t="s">
        <v>80</v>
      </c>
      <c r="E1661" s="147" t="s">
        <v>1335</v>
      </c>
      <c r="F1661" s="147" t="s">
        <v>1336</v>
      </c>
      <c r="I1661" s="139"/>
      <c r="J1661" s="148">
        <f>BK1661</f>
        <v>0</v>
      </c>
      <c r="L1661" s="136"/>
      <c r="M1661" s="141"/>
      <c r="N1661" s="142"/>
      <c r="O1661" s="142"/>
      <c r="P1661" s="143">
        <f>SUM(P1662:P1675)</f>
        <v>0</v>
      </c>
      <c r="Q1661" s="142"/>
      <c r="R1661" s="143">
        <f>SUM(R1662:R1675)</f>
        <v>6.5508259999999999E-2</v>
      </c>
      <c r="S1661" s="142"/>
      <c r="T1661" s="144">
        <f>SUM(T1662:T1675)</f>
        <v>0</v>
      </c>
      <c r="AR1661" s="137" t="s">
        <v>90</v>
      </c>
      <c r="AT1661" s="145" t="s">
        <v>80</v>
      </c>
      <c r="AU1661" s="145" t="s">
        <v>88</v>
      </c>
      <c r="AY1661" s="137" t="s">
        <v>199</v>
      </c>
      <c r="BK1661" s="146">
        <f>SUM(BK1662:BK1675)</f>
        <v>0</v>
      </c>
    </row>
    <row r="1662" spans="1:65" s="2" customFormat="1" ht="24.15" customHeight="1">
      <c r="A1662" s="33"/>
      <c r="B1662" s="149"/>
      <c r="C1662" s="150" t="s">
        <v>2890</v>
      </c>
      <c r="D1662" s="150" t="s">
        <v>202</v>
      </c>
      <c r="E1662" s="151" t="s">
        <v>2891</v>
      </c>
      <c r="F1662" s="152" t="s">
        <v>2892</v>
      </c>
      <c r="G1662" s="153" t="s">
        <v>529</v>
      </c>
      <c r="H1662" s="154">
        <v>2</v>
      </c>
      <c r="I1662" s="155"/>
      <c r="J1662" s="156">
        <f>ROUND(I1662*H1662,2)</f>
        <v>0</v>
      </c>
      <c r="K1662" s="152" t="s">
        <v>333</v>
      </c>
      <c r="L1662" s="34"/>
      <c r="M1662" s="157" t="s">
        <v>1</v>
      </c>
      <c r="N1662" s="158" t="s">
        <v>46</v>
      </c>
      <c r="O1662" s="59"/>
      <c r="P1662" s="159">
        <f>O1662*H1662</f>
        <v>0</v>
      </c>
      <c r="Q1662" s="159">
        <v>0</v>
      </c>
      <c r="R1662" s="159">
        <f>Q1662*H1662</f>
        <v>0</v>
      </c>
      <c r="S1662" s="159">
        <v>0</v>
      </c>
      <c r="T1662" s="160">
        <f>S1662*H1662</f>
        <v>0</v>
      </c>
      <c r="U1662" s="33"/>
      <c r="V1662" s="33"/>
      <c r="W1662" s="33"/>
      <c r="X1662" s="33"/>
      <c r="Y1662" s="33"/>
      <c r="Z1662" s="33"/>
      <c r="AA1662" s="33"/>
      <c r="AB1662" s="33"/>
      <c r="AC1662" s="33"/>
      <c r="AD1662" s="33"/>
      <c r="AE1662" s="33"/>
      <c r="AR1662" s="161" t="s">
        <v>276</v>
      </c>
      <c r="AT1662" s="161" t="s">
        <v>202</v>
      </c>
      <c r="AU1662" s="161" t="s">
        <v>90</v>
      </c>
      <c r="AY1662" s="18" t="s">
        <v>199</v>
      </c>
      <c r="BE1662" s="162">
        <f>IF(N1662="základní",J1662,0)</f>
        <v>0</v>
      </c>
      <c r="BF1662" s="162">
        <f>IF(N1662="snížená",J1662,0)</f>
        <v>0</v>
      </c>
      <c r="BG1662" s="162">
        <f>IF(N1662="zákl. přenesená",J1662,0)</f>
        <v>0</v>
      </c>
      <c r="BH1662" s="162">
        <f>IF(N1662="sníž. přenesená",J1662,0)</f>
        <v>0</v>
      </c>
      <c r="BI1662" s="162">
        <f>IF(N1662="nulová",J1662,0)</f>
        <v>0</v>
      </c>
      <c r="BJ1662" s="18" t="s">
        <v>88</v>
      </c>
      <c r="BK1662" s="162">
        <f>ROUND(I1662*H1662,2)</f>
        <v>0</v>
      </c>
      <c r="BL1662" s="18" t="s">
        <v>276</v>
      </c>
      <c r="BM1662" s="161" t="s">
        <v>2893</v>
      </c>
    </row>
    <row r="1663" spans="1:65" s="2" customFormat="1" ht="19.2">
      <c r="A1663" s="33"/>
      <c r="B1663" s="34"/>
      <c r="C1663" s="33"/>
      <c r="D1663" s="163" t="s">
        <v>207</v>
      </c>
      <c r="E1663" s="33"/>
      <c r="F1663" s="164" t="s">
        <v>2894</v>
      </c>
      <c r="G1663" s="33"/>
      <c r="H1663" s="33"/>
      <c r="I1663" s="165"/>
      <c r="J1663" s="33"/>
      <c r="K1663" s="33"/>
      <c r="L1663" s="34"/>
      <c r="M1663" s="166"/>
      <c r="N1663" s="167"/>
      <c r="O1663" s="59"/>
      <c r="P1663" s="59"/>
      <c r="Q1663" s="59"/>
      <c r="R1663" s="59"/>
      <c r="S1663" s="59"/>
      <c r="T1663" s="60"/>
      <c r="U1663" s="33"/>
      <c r="V1663" s="33"/>
      <c r="W1663" s="33"/>
      <c r="X1663" s="33"/>
      <c r="Y1663" s="33"/>
      <c r="Z1663" s="33"/>
      <c r="AA1663" s="33"/>
      <c r="AB1663" s="33"/>
      <c r="AC1663" s="33"/>
      <c r="AD1663" s="33"/>
      <c r="AE1663" s="33"/>
      <c r="AT1663" s="18" t="s">
        <v>207</v>
      </c>
      <c r="AU1663" s="18" t="s">
        <v>90</v>
      </c>
    </row>
    <row r="1664" spans="1:65" s="2" customFormat="1" ht="24.15" customHeight="1">
      <c r="A1664" s="33"/>
      <c r="B1664" s="149"/>
      <c r="C1664" s="195" t="s">
        <v>2895</v>
      </c>
      <c r="D1664" s="195" t="s">
        <v>416</v>
      </c>
      <c r="E1664" s="196" t="s">
        <v>2896</v>
      </c>
      <c r="F1664" s="197" t="s">
        <v>2897</v>
      </c>
      <c r="G1664" s="198" t="s">
        <v>529</v>
      </c>
      <c r="H1664" s="199">
        <v>2</v>
      </c>
      <c r="I1664" s="200"/>
      <c r="J1664" s="201">
        <f>ROUND(I1664*H1664,2)</f>
        <v>0</v>
      </c>
      <c r="K1664" s="197" t="s">
        <v>1</v>
      </c>
      <c r="L1664" s="202"/>
      <c r="M1664" s="203" t="s">
        <v>1</v>
      </c>
      <c r="N1664" s="204" t="s">
        <v>46</v>
      </c>
      <c r="O1664" s="59"/>
      <c r="P1664" s="159">
        <f>O1664*H1664</f>
        <v>0</v>
      </c>
      <c r="Q1664" s="159">
        <v>8.6999999999999994E-3</v>
      </c>
      <c r="R1664" s="159">
        <f>Q1664*H1664</f>
        <v>1.7399999999999999E-2</v>
      </c>
      <c r="S1664" s="159">
        <v>0</v>
      </c>
      <c r="T1664" s="160">
        <f>S1664*H1664</f>
        <v>0</v>
      </c>
      <c r="U1664" s="33"/>
      <c r="V1664" s="33"/>
      <c r="W1664" s="33"/>
      <c r="X1664" s="33"/>
      <c r="Y1664" s="33"/>
      <c r="Z1664" s="33"/>
      <c r="AA1664" s="33"/>
      <c r="AB1664" s="33"/>
      <c r="AC1664" s="33"/>
      <c r="AD1664" s="33"/>
      <c r="AE1664" s="33"/>
      <c r="AR1664" s="161" t="s">
        <v>573</v>
      </c>
      <c r="AT1664" s="161" t="s">
        <v>416</v>
      </c>
      <c r="AU1664" s="161" t="s">
        <v>90</v>
      </c>
      <c r="AY1664" s="18" t="s">
        <v>199</v>
      </c>
      <c r="BE1664" s="162">
        <f>IF(N1664="základní",J1664,0)</f>
        <v>0</v>
      </c>
      <c r="BF1664" s="162">
        <f>IF(N1664="snížená",J1664,0)</f>
        <v>0</v>
      </c>
      <c r="BG1664" s="162">
        <f>IF(N1664="zákl. přenesená",J1664,0)</f>
        <v>0</v>
      </c>
      <c r="BH1664" s="162">
        <f>IF(N1664="sníž. přenesená",J1664,0)</f>
        <v>0</v>
      </c>
      <c r="BI1664" s="162">
        <f>IF(N1664="nulová",J1664,0)</f>
        <v>0</v>
      </c>
      <c r="BJ1664" s="18" t="s">
        <v>88</v>
      </c>
      <c r="BK1664" s="162">
        <f>ROUND(I1664*H1664,2)</f>
        <v>0</v>
      </c>
      <c r="BL1664" s="18" t="s">
        <v>276</v>
      </c>
      <c r="BM1664" s="161" t="s">
        <v>2898</v>
      </c>
    </row>
    <row r="1665" spans="1:65" s="2" customFormat="1" ht="24.15" customHeight="1">
      <c r="A1665" s="33"/>
      <c r="B1665" s="149"/>
      <c r="C1665" s="150" t="s">
        <v>2899</v>
      </c>
      <c r="D1665" s="150" t="s">
        <v>202</v>
      </c>
      <c r="E1665" s="151" t="s">
        <v>2900</v>
      </c>
      <c r="F1665" s="152" t="s">
        <v>2901</v>
      </c>
      <c r="G1665" s="153" t="s">
        <v>529</v>
      </c>
      <c r="H1665" s="154">
        <v>4</v>
      </c>
      <c r="I1665" s="155"/>
      <c r="J1665" s="156">
        <f>ROUND(I1665*H1665,2)</f>
        <v>0</v>
      </c>
      <c r="K1665" s="152" t="s">
        <v>333</v>
      </c>
      <c r="L1665" s="34"/>
      <c r="M1665" s="157" t="s">
        <v>1</v>
      </c>
      <c r="N1665" s="158" t="s">
        <v>46</v>
      </c>
      <c r="O1665" s="59"/>
      <c r="P1665" s="159">
        <f>O1665*H1665</f>
        <v>0</v>
      </c>
      <c r="Q1665" s="159">
        <v>0</v>
      </c>
      <c r="R1665" s="159">
        <f>Q1665*H1665</f>
        <v>0</v>
      </c>
      <c r="S1665" s="159">
        <v>0</v>
      </c>
      <c r="T1665" s="160">
        <f>S1665*H1665</f>
        <v>0</v>
      </c>
      <c r="U1665" s="33"/>
      <c r="V1665" s="33"/>
      <c r="W1665" s="33"/>
      <c r="X1665" s="33"/>
      <c r="Y1665" s="33"/>
      <c r="Z1665" s="33"/>
      <c r="AA1665" s="33"/>
      <c r="AB1665" s="33"/>
      <c r="AC1665" s="33"/>
      <c r="AD1665" s="33"/>
      <c r="AE1665" s="33"/>
      <c r="AR1665" s="161" t="s">
        <v>276</v>
      </c>
      <c r="AT1665" s="161" t="s">
        <v>202</v>
      </c>
      <c r="AU1665" s="161" t="s">
        <v>90</v>
      </c>
      <c r="AY1665" s="18" t="s">
        <v>199</v>
      </c>
      <c r="BE1665" s="162">
        <f>IF(N1665="základní",J1665,0)</f>
        <v>0</v>
      </c>
      <c r="BF1665" s="162">
        <f>IF(N1665="snížená",J1665,0)</f>
        <v>0</v>
      </c>
      <c r="BG1665" s="162">
        <f>IF(N1665="zákl. přenesená",J1665,0)</f>
        <v>0</v>
      </c>
      <c r="BH1665" s="162">
        <f>IF(N1665="sníž. přenesená",J1665,0)</f>
        <v>0</v>
      </c>
      <c r="BI1665" s="162">
        <f>IF(N1665="nulová",J1665,0)</f>
        <v>0</v>
      </c>
      <c r="BJ1665" s="18" t="s">
        <v>88</v>
      </c>
      <c r="BK1665" s="162">
        <f>ROUND(I1665*H1665,2)</f>
        <v>0</v>
      </c>
      <c r="BL1665" s="18" t="s">
        <v>276</v>
      </c>
      <c r="BM1665" s="161" t="s">
        <v>2902</v>
      </c>
    </row>
    <row r="1666" spans="1:65" s="2" customFormat="1" ht="19.2">
      <c r="A1666" s="33"/>
      <c r="B1666" s="34"/>
      <c r="C1666" s="33"/>
      <c r="D1666" s="163" t="s">
        <v>207</v>
      </c>
      <c r="E1666" s="33"/>
      <c r="F1666" s="164" t="s">
        <v>2903</v>
      </c>
      <c r="G1666" s="33"/>
      <c r="H1666" s="33"/>
      <c r="I1666" s="165"/>
      <c r="J1666" s="33"/>
      <c r="K1666" s="33"/>
      <c r="L1666" s="34"/>
      <c r="M1666" s="166"/>
      <c r="N1666" s="167"/>
      <c r="O1666" s="59"/>
      <c r="P1666" s="59"/>
      <c r="Q1666" s="59"/>
      <c r="R1666" s="59"/>
      <c r="S1666" s="59"/>
      <c r="T1666" s="60"/>
      <c r="U1666" s="33"/>
      <c r="V1666" s="33"/>
      <c r="W1666" s="33"/>
      <c r="X1666" s="33"/>
      <c r="Y1666" s="33"/>
      <c r="Z1666" s="33"/>
      <c r="AA1666" s="33"/>
      <c r="AB1666" s="33"/>
      <c r="AC1666" s="33"/>
      <c r="AD1666" s="33"/>
      <c r="AE1666" s="33"/>
      <c r="AT1666" s="18" t="s">
        <v>207</v>
      </c>
      <c r="AU1666" s="18" t="s">
        <v>90</v>
      </c>
    </row>
    <row r="1667" spans="1:65" s="2" customFormat="1" ht="24.15" customHeight="1">
      <c r="A1667" s="33"/>
      <c r="B1667" s="149"/>
      <c r="C1667" s="195" t="s">
        <v>2904</v>
      </c>
      <c r="D1667" s="195" t="s">
        <v>416</v>
      </c>
      <c r="E1667" s="196" t="s">
        <v>2905</v>
      </c>
      <c r="F1667" s="197" t="s">
        <v>2906</v>
      </c>
      <c r="G1667" s="198" t="s">
        <v>2907</v>
      </c>
      <c r="H1667" s="199">
        <v>4</v>
      </c>
      <c r="I1667" s="200"/>
      <c r="J1667" s="201">
        <f>ROUND(I1667*H1667,2)</f>
        <v>0</v>
      </c>
      <c r="K1667" s="197" t="s">
        <v>1</v>
      </c>
      <c r="L1667" s="202"/>
      <c r="M1667" s="203" t="s">
        <v>1</v>
      </c>
      <c r="N1667" s="204" t="s">
        <v>46</v>
      </c>
      <c r="O1667" s="59"/>
      <c r="P1667" s="159">
        <f>O1667*H1667</f>
        <v>0</v>
      </c>
      <c r="Q1667" s="159">
        <v>7.6E-3</v>
      </c>
      <c r="R1667" s="159">
        <f>Q1667*H1667</f>
        <v>3.04E-2</v>
      </c>
      <c r="S1667" s="159">
        <v>0</v>
      </c>
      <c r="T1667" s="160">
        <f>S1667*H1667</f>
        <v>0</v>
      </c>
      <c r="U1667" s="33"/>
      <c r="V1667" s="33"/>
      <c r="W1667" s="33"/>
      <c r="X1667" s="33"/>
      <c r="Y1667" s="33"/>
      <c r="Z1667" s="33"/>
      <c r="AA1667" s="33"/>
      <c r="AB1667" s="33"/>
      <c r="AC1667" s="33"/>
      <c r="AD1667" s="33"/>
      <c r="AE1667" s="33"/>
      <c r="AR1667" s="161" t="s">
        <v>573</v>
      </c>
      <c r="AT1667" s="161" t="s">
        <v>416</v>
      </c>
      <c r="AU1667" s="161" t="s">
        <v>90</v>
      </c>
      <c r="AY1667" s="18" t="s">
        <v>199</v>
      </c>
      <c r="BE1667" s="162">
        <f>IF(N1667="základní",J1667,0)</f>
        <v>0</v>
      </c>
      <c r="BF1667" s="162">
        <f>IF(N1667="snížená",J1667,0)</f>
        <v>0</v>
      </c>
      <c r="BG1667" s="162">
        <f>IF(N1667="zákl. přenesená",J1667,0)</f>
        <v>0</v>
      </c>
      <c r="BH1667" s="162">
        <f>IF(N1667="sníž. přenesená",J1667,0)</f>
        <v>0</v>
      </c>
      <c r="BI1667" s="162">
        <f>IF(N1667="nulová",J1667,0)</f>
        <v>0</v>
      </c>
      <c r="BJ1667" s="18" t="s">
        <v>88</v>
      </c>
      <c r="BK1667" s="162">
        <f>ROUND(I1667*H1667,2)</f>
        <v>0</v>
      </c>
      <c r="BL1667" s="18" t="s">
        <v>276</v>
      </c>
      <c r="BM1667" s="161" t="s">
        <v>2908</v>
      </c>
    </row>
    <row r="1668" spans="1:65" s="2" customFormat="1" ht="16.5" customHeight="1">
      <c r="A1668" s="33"/>
      <c r="B1668" s="149"/>
      <c r="C1668" s="150" t="s">
        <v>2909</v>
      </c>
      <c r="D1668" s="150" t="s">
        <v>202</v>
      </c>
      <c r="E1668" s="151" t="s">
        <v>2910</v>
      </c>
      <c r="F1668" s="152" t="s">
        <v>2911</v>
      </c>
      <c r="G1668" s="153" t="s">
        <v>376</v>
      </c>
      <c r="H1668" s="154">
        <v>1609.8420000000001</v>
      </c>
      <c r="I1668" s="155"/>
      <c r="J1668" s="156">
        <f>ROUND(I1668*H1668,2)</f>
        <v>0</v>
      </c>
      <c r="K1668" s="152" t="s">
        <v>333</v>
      </c>
      <c r="L1668" s="34"/>
      <c r="M1668" s="157" t="s">
        <v>1</v>
      </c>
      <c r="N1668" s="158" t="s">
        <v>46</v>
      </c>
      <c r="O1668" s="59"/>
      <c r="P1668" s="159">
        <f>O1668*H1668</f>
        <v>0</v>
      </c>
      <c r="Q1668" s="159">
        <v>0</v>
      </c>
      <c r="R1668" s="159">
        <f>Q1668*H1668</f>
        <v>0</v>
      </c>
      <c r="S1668" s="159">
        <v>0</v>
      </c>
      <c r="T1668" s="160">
        <f>S1668*H1668</f>
        <v>0</v>
      </c>
      <c r="U1668" s="33"/>
      <c r="V1668" s="33"/>
      <c r="W1668" s="33"/>
      <c r="X1668" s="33"/>
      <c r="Y1668" s="33"/>
      <c r="Z1668" s="33"/>
      <c r="AA1668" s="33"/>
      <c r="AB1668" s="33"/>
      <c r="AC1668" s="33"/>
      <c r="AD1668" s="33"/>
      <c r="AE1668" s="33"/>
      <c r="AR1668" s="161" t="s">
        <v>276</v>
      </c>
      <c r="AT1668" s="161" t="s">
        <v>202</v>
      </c>
      <c r="AU1668" s="161" t="s">
        <v>90</v>
      </c>
      <c r="AY1668" s="18" t="s">
        <v>199</v>
      </c>
      <c r="BE1668" s="162">
        <f>IF(N1668="základní",J1668,0)</f>
        <v>0</v>
      </c>
      <c r="BF1668" s="162">
        <f>IF(N1668="snížená",J1668,0)</f>
        <v>0</v>
      </c>
      <c r="BG1668" s="162">
        <f>IF(N1668="zákl. přenesená",J1668,0)</f>
        <v>0</v>
      </c>
      <c r="BH1668" s="162">
        <f>IF(N1668="sníž. přenesená",J1668,0)</f>
        <v>0</v>
      </c>
      <c r="BI1668" s="162">
        <f>IF(N1668="nulová",J1668,0)</f>
        <v>0</v>
      </c>
      <c r="BJ1668" s="18" t="s">
        <v>88</v>
      </c>
      <c r="BK1668" s="162">
        <f>ROUND(I1668*H1668,2)</f>
        <v>0</v>
      </c>
      <c r="BL1668" s="18" t="s">
        <v>276</v>
      </c>
      <c r="BM1668" s="161" t="s">
        <v>2912</v>
      </c>
    </row>
    <row r="1669" spans="1:65" s="2" customFormat="1" ht="19.2">
      <c r="A1669" s="33"/>
      <c r="B1669" s="34"/>
      <c r="C1669" s="33"/>
      <c r="D1669" s="163" t="s">
        <v>207</v>
      </c>
      <c r="E1669" s="33"/>
      <c r="F1669" s="164" t="s">
        <v>2913</v>
      </c>
      <c r="G1669" s="33"/>
      <c r="H1669" s="33"/>
      <c r="I1669" s="165"/>
      <c r="J1669" s="33"/>
      <c r="K1669" s="33"/>
      <c r="L1669" s="34"/>
      <c r="M1669" s="166"/>
      <c r="N1669" s="167"/>
      <c r="O1669" s="59"/>
      <c r="P1669" s="59"/>
      <c r="Q1669" s="59"/>
      <c r="R1669" s="59"/>
      <c r="S1669" s="59"/>
      <c r="T1669" s="60"/>
      <c r="U1669" s="33"/>
      <c r="V1669" s="33"/>
      <c r="W1669" s="33"/>
      <c r="X1669" s="33"/>
      <c r="Y1669" s="33"/>
      <c r="Z1669" s="33"/>
      <c r="AA1669" s="33"/>
      <c r="AB1669" s="33"/>
      <c r="AC1669" s="33"/>
      <c r="AD1669" s="33"/>
      <c r="AE1669" s="33"/>
      <c r="AT1669" s="18" t="s">
        <v>207</v>
      </c>
      <c r="AU1669" s="18" t="s">
        <v>90</v>
      </c>
    </row>
    <row r="1670" spans="1:65" s="2" customFormat="1" ht="24.15" customHeight="1">
      <c r="A1670" s="33"/>
      <c r="B1670" s="149"/>
      <c r="C1670" s="195" t="s">
        <v>2914</v>
      </c>
      <c r="D1670" s="195" t="s">
        <v>416</v>
      </c>
      <c r="E1670" s="196" t="s">
        <v>2915</v>
      </c>
      <c r="F1670" s="197" t="s">
        <v>2916</v>
      </c>
      <c r="G1670" s="198" t="s">
        <v>376</v>
      </c>
      <c r="H1670" s="199">
        <v>1770.826</v>
      </c>
      <c r="I1670" s="200"/>
      <c r="J1670" s="201">
        <f>ROUND(I1670*H1670,2)</f>
        <v>0</v>
      </c>
      <c r="K1670" s="197" t="s">
        <v>333</v>
      </c>
      <c r="L1670" s="202"/>
      <c r="M1670" s="203" t="s">
        <v>1</v>
      </c>
      <c r="N1670" s="204" t="s">
        <v>46</v>
      </c>
      <c r="O1670" s="59"/>
      <c r="P1670" s="159">
        <f>O1670*H1670</f>
        <v>0</v>
      </c>
      <c r="Q1670" s="159">
        <v>1.0000000000000001E-5</v>
      </c>
      <c r="R1670" s="159">
        <f>Q1670*H1670</f>
        <v>1.770826E-2</v>
      </c>
      <c r="S1670" s="159">
        <v>0</v>
      </c>
      <c r="T1670" s="160">
        <f>S1670*H1670</f>
        <v>0</v>
      </c>
      <c r="U1670" s="33"/>
      <c r="V1670" s="33"/>
      <c r="W1670" s="33"/>
      <c r="X1670" s="33"/>
      <c r="Y1670" s="33"/>
      <c r="Z1670" s="33"/>
      <c r="AA1670" s="33"/>
      <c r="AB1670" s="33"/>
      <c r="AC1670" s="33"/>
      <c r="AD1670" s="33"/>
      <c r="AE1670" s="33"/>
      <c r="AR1670" s="161" t="s">
        <v>573</v>
      </c>
      <c r="AT1670" s="161" t="s">
        <v>416</v>
      </c>
      <c r="AU1670" s="161" t="s">
        <v>90</v>
      </c>
      <c r="AY1670" s="18" t="s">
        <v>199</v>
      </c>
      <c r="BE1670" s="162">
        <f>IF(N1670="základní",J1670,0)</f>
        <v>0</v>
      </c>
      <c r="BF1670" s="162">
        <f>IF(N1670="snížená",J1670,0)</f>
        <v>0</v>
      </c>
      <c r="BG1670" s="162">
        <f>IF(N1670="zákl. přenesená",J1670,0)</f>
        <v>0</v>
      </c>
      <c r="BH1670" s="162">
        <f>IF(N1670="sníž. přenesená",J1670,0)</f>
        <v>0</v>
      </c>
      <c r="BI1670" s="162">
        <f>IF(N1670="nulová",J1670,0)</f>
        <v>0</v>
      </c>
      <c r="BJ1670" s="18" t="s">
        <v>88</v>
      </c>
      <c r="BK1670" s="162">
        <f>ROUND(I1670*H1670,2)</f>
        <v>0</v>
      </c>
      <c r="BL1670" s="18" t="s">
        <v>276</v>
      </c>
      <c r="BM1670" s="161" t="s">
        <v>2917</v>
      </c>
    </row>
    <row r="1671" spans="1:65" s="2" customFormat="1" ht="19.2">
      <c r="A1671" s="33"/>
      <c r="B1671" s="34"/>
      <c r="C1671" s="33"/>
      <c r="D1671" s="163" t="s">
        <v>207</v>
      </c>
      <c r="E1671" s="33"/>
      <c r="F1671" s="164" t="s">
        <v>2916</v>
      </c>
      <c r="G1671" s="33"/>
      <c r="H1671" s="33"/>
      <c r="I1671" s="165"/>
      <c r="J1671" s="33"/>
      <c r="K1671" s="33"/>
      <c r="L1671" s="34"/>
      <c r="M1671" s="166"/>
      <c r="N1671" s="167"/>
      <c r="O1671" s="59"/>
      <c r="P1671" s="59"/>
      <c r="Q1671" s="59"/>
      <c r="R1671" s="59"/>
      <c r="S1671" s="59"/>
      <c r="T1671" s="60"/>
      <c r="U1671" s="33"/>
      <c r="V1671" s="33"/>
      <c r="W1671" s="33"/>
      <c r="X1671" s="33"/>
      <c r="Y1671" s="33"/>
      <c r="Z1671" s="33"/>
      <c r="AA1671" s="33"/>
      <c r="AB1671" s="33"/>
      <c r="AC1671" s="33"/>
      <c r="AD1671" s="33"/>
      <c r="AE1671" s="33"/>
      <c r="AT1671" s="18" t="s">
        <v>207</v>
      </c>
      <c r="AU1671" s="18" t="s">
        <v>90</v>
      </c>
    </row>
    <row r="1672" spans="1:65" s="14" customFormat="1" ht="10.199999999999999">
      <c r="B1672" s="179"/>
      <c r="D1672" s="163" t="s">
        <v>336</v>
      </c>
      <c r="E1672" s="180" t="s">
        <v>1</v>
      </c>
      <c r="F1672" s="181" t="s">
        <v>2918</v>
      </c>
      <c r="H1672" s="182">
        <v>1770.826</v>
      </c>
      <c r="I1672" s="183"/>
      <c r="L1672" s="179"/>
      <c r="M1672" s="184"/>
      <c r="N1672" s="185"/>
      <c r="O1672" s="185"/>
      <c r="P1672" s="185"/>
      <c r="Q1672" s="185"/>
      <c r="R1672" s="185"/>
      <c r="S1672" s="185"/>
      <c r="T1672" s="186"/>
      <c r="AT1672" s="180" t="s">
        <v>336</v>
      </c>
      <c r="AU1672" s="180" t="s">
        <v>90</v>
      </c>
      <c r="AV1672" s="14" t="s">
        <v>90</v>
      </c>
      <c r="AW1672" s="14" t="s">
        <v>36</v>
      </c>
      <c r="AX1672" s="14" t="s">
        <v>81</v>
      </c>
      <c r="AY1672" s="180" t="s">
        <v>199</v>
      </c>
    </row>
    <row r="1673" spans="1:65" s="15" customFormat="1" ht="10.199999999999999">
      <c r="B1673" s="187"/>
      <c r="D1673" s="163" t="s">
        <v>336</v>
      </c>
      <c r="E1673" s="188" t="s">
        <v>1</v>
      </c>
      <c r="F1673" s="189" t="s">
        <v>339</v>
      </c>
      <c r="H1673" s="190">
        <v>1770.826</v>
      </c>
      <c r="I1673" s="191"/>
      <c r="L1673" s="187"/>
      <c r="M1673" s="192"/>
      <c r="N1673" s="193"/>
      <c r="O1673" s="193"/>
      <c r="P1673" s="193"/>
      <c r="Q1673" s="193"/>
      <c r="R1673" s="193"/>
      <c r="S1673" s="193"/>
      <c r="T1673" s="194"/>
      <c r="AT1673" s="188" t="s">
        <v>336</v>
      </c>
      <c r="AU1673" s="188" t="s">
        <v>90</v>
      </c>
      <c r="AV1673" s="15" t="s">
        <v>198</v>
      </c>
      <c r="AW1673" s="15" t="s">
        <v>36</v>
      </c>
      <c r="AX1673" s="15" t="s">
        <v>88</v>
      </c>
      <c r="AY1673" s="188" t="s">
        <v>199</v>
      </c>
    </row>
    <row r="1674" spans="1:65" s="2" customFormat="1" ht="24.15" customHeight="1">
      <c r="A1674" s="33"/>
      <c r="B1674" s="149"/>
      <c r="C1674" s="150" t="s">
        <v>2292</v>
      </c>
      <c r="D1674" s="150" t="s">
        <v>202</v>
      </c>
      <c r="E1674" s="151" t="s">
        <v>2919</v>
      </c>
      <c r="F1674" s="152" t="s">
        <v>2920</v>
      </c>
      <c r="G1674" s="153" t="s">
        <v>396</v>
      </c>
      <c r="H1674" s="154">
        <v>6.6000000000000003E-2</v>
      </c>
      <c r="I1674" s="155"/>
      <c r="J1674" s="156">
        <f>ROUND(I1674*H1674,2)</f>
        <v>0</v>
      </c>
      <c r="K1674" s="152" t="s">
        <v>333</v>
      </c>
      <c r="L1674" s="34"/>
      <c r="M1674" s="157" t="s">
        <v>1</v>
      </c>
      <c r="N1674" s="158" t="s">
        <v>46</v>
      </c>
      <c r="O1674" s="59"/>
      <c r="P1674" s="159">
        <f>O1674*H1674</f>
        <v>0</v>
      </c>
      <c r="Q1674" s="159">
        <v>0</v>
      </c>
      <c r="R1674" s="159">
        <f>Q1674*H1674</f>
        <v>0</v>
      </c>
      <c r="S1674" s="159">
        <v>0</v>
      </c>
      <c r="T1674" s="160">
        <f>S1674*H1674</f>
        <v>0</v>
      </c>
      <c r="U1674" s="33"/>
      <c r="V1674" s="33"/>
      <c r="W1674" s="33"/>
      <c r="X1674" s="33"/>
      <c r="Y1674" s="33"/>
      <c r="Z1674" s="33"/>
      <c r="AA1674" s="33"/>
      <c r="AB1674" s="33"/>
      <c r="AC1674" s="33"/>
      <c r="AD1674" s="33"/>
      <c r="AE1674" s="33"/>
      <c r="AR1674" s="161" t="s">
        <v>276</v>
      </c>
      <c r="AT1674" s="161" t="s">
        <v>202</v>
      </c>
      <c r="AU1674" s="161" t="s">
        <v>90</v>
      </c>
      <c r="AY1674" s="18" t="s">
        <v>199</v>
      </c>
      <c r="BE1674" s="162">
        <f>IF(N1674="základní",J1674,0)</f>
        <v>0</v>
      </c>
      <c r="BF1674" s="162">
        <f>IF(N1674="snížená",J1674,0)</f>
        <v>0</v>
      </c>
      <c r="BG1674" s="162">
        <f>IF(N1674="zákl. přenesená",J1674,0)</f>
        <v>0</v>
      </c>
      <c r="BH1674" s="162">
        <f>IF(N1674="sníž. přenesená",J1674,0)</f>
        <v>0</v>
      </c>
      <c r="BI1674" s="162">
        <f>IF(N1674="nulová",J1674,0)</f>
        <v>0</v>
      </c>
      <c r="BJ1674" s="18" t="s">
        <v>88</v>
      </c>
      <c r="BK1674" s="162">
        <f>ROUND(I1674*H1674,2)</f>
        <v>0</v>
      </c>
      <c r="BL1674" s="18" t="s">
        <v>276</v>
      </c>
      <c r="BM1674" s="161" t="s">
        <v>2921</v>
      </c>
    </row>
    <row r="1675" spans="1:65" s="2" customFormat="1" ht="28.8">
      <c r="A1675" s="33"/>
      <c r="B1675" s="34"/>
      <c r="C1675" s="33"/>
      <c r="D1675" s="163" t="s">
        <v>207</v>
      </c>
      <c r="E1675" s="33"/>
      <c r="F1675" s="164" t="s">
        <v>2922</v>
      </c>
      <c r="G1675" s="33"/>
      <c r="H1675" s="33"/>
      <c r="I1675" s="165"/>
      <c r="J1675" s="33"/>
      <c r="K1675" s="33"/>
      <c r="L1675" s="34"/>
      <c r="M1675" s="166"/>
      <c r="N1675" s="167"/>
      <c r="O1675" s="59"/>
      <c r="P1675" s="59"/>
      <c r="Q1675" s="59"/>
      <c r="R1675" s="59"/>
      <c r="S1675" s="59"/>
      <c r="T1675" s="60"/>
      <c r="U1675" s="33"/>
      <c r="V1675" s="33"/>
      <c r="W1675" s="33"/>
      <c r="X1675" s="33"/>
      <c r="Y1675" s="33"/>
      <c r="Z1675" s="33"/>
      <c r="AA1675" s="33"/>
      <c r="AB1675" s="33"/>
      <c r="AC1675" s="33"/>
      <c r="AD1675" s="33"/>
      <c r="AE1675" s="33"/>
      <c r="AT1675" s="18" t="s">
        <v>207</v>
      </c>
      <c r="AU1675" s="18" t="s">
        <v>90</v>
      </c>
    </row>
    <row r="1676" spans="1:65" s="12" customFormat="1" ht="22.8" customHeight="1">
      <c r="B1676" s="136"/>
      <c r="D1676" s="137" t="s">
        <v>80</v>
      </c>
      <c r="E1676" s="147" t="s">
        <v>1395</v>
      </c>
      <c r="F1676" s="147" t="s">
        <v>1396</v>
      </c>
      <c r="I1676" s="139"/>
      <c r="J1676" s="148">
        <f>BK1676</f>
        <v>0</v>
      </c>
      <c r="L1676" s="136"/>
      <c r="M1676" s="141"/>
      <c r="N1676" s="142"/>
      <c r="O1676" s="142"/>
      <c r="P1676" s="143">
        <f>SUM(P1677:P1835)</f>
        <v>0</v>
      </c>
      <c r="Q1676" s="142"/>
      <c r="R1676" s="143">
        <f>SUM(R1677:R1835)</f>
        <v>6.5706069999999999</v>
      </c>
      <c r="S1676" s="142"/>
      <c r="T1676" s="144">
        <f>SUM(T1677:T1835)</f>
        <v>0</v>
      </c>
      <c r="AR1676" s="137" t="s">
        <v>90</v>
      </c>
      <c r="AT1676" s="145" t="s">
        <v>80</v>
      </c>
      <c r="AU1676" s="145" t="s">
        <v>88</v>
      </c>
      <c r="AY1676" s="137" t="s">
        <v>199</v>
      </c>
      <c r="BK1676" s="146">
        <f>SUM(BK1677:BK1835)</f>
        <v>0</v>
      </c>
    </row>
    <row r="1677" spans="1:65" s="2" customFormat="1" ht="16.5" customHeight="1">
      <c r="A1677" s="33"/>
      <c r="B1677" s="149"/>
      <c r="C1677" s="150" t="s">
        <v>2923</v>
      </c>
      <c r="D1677" s="150" t="s">
        <v>202</v>
      </c>
      <c r="E1677" s="151" t="s">
        <v>2924</v>
      </c>
      <c r="F1677" s="152" t="s">
        <v>2925</v>
      </c>
      <c r="G1677" s="153" t="s">
        <v>529</v>
      </c>
      <c r="H1677" s="154">
        <v>3</v>
      </c>
      <c r="I1677" s="155"/>
      <c r="J1677" s="156">
        <f>ROUND(I1677*H1677,2)</f>
        <v>0</v>
      </c>
      <c r="K1677" s="152" t="s">
        <v>333</v>
      </c>
      <c r="L1677" s="34"/>
      <c r="M1677" s="157" t="s">
        <v>1</v>
      </c>
      <c r="N1677" s="158" t="s">
        <v>46</v>
      </c>
      <c r="O1677" s="59"/>
      <c r="P1677" s="159">
        <f>O1677*H1677</f>
        <v>0</v>
      </c>
      <c r="Q1677" s="159">
        <v>4.4000000000000002E-4</v>
      </c>
      <c r="R1677" s="159">
        <f>Q1677*H1677</f>
        <v>1.32E-3</v>
      </c>
      <c r="S1677" s="159">
        <v>0</v>
      </c>
      <c r="T1677" s="160">
        <f>S1677*H1677</f>
        <v>0</v>
      </c>
      <c r="U1677" s="33"/>
      <c r="V1677" s="33"/>
      <c r="W1677" s="33"/>
      <c r="X1677" s="33"/>
      <c r="Y1677" s="33"/>
      <c r="Z1677" s="33"/>
      <c r="AA1677" s="33"/>
      <c r="AB1677" s="33"/>
      <c r="AC1677" s="33"/>
      <c r="AD1677" s="33"/>
      <c r="AE1677" s="33"/>
      <c r="AR1677" s="161" t="s">
        <v>276</v>
      </c>
      <c r="AT1677" s="161" t="s">
        <v>202</v>
      </c>
      <c r="AU1677" s="161" t="s">
        <v>90</v>
      </c>
      <c r="AY1677" s="18" t="s">
        <v>199</v>
      </c>
      <c r="BE1677" s="162">
        <f>IF(N1677="základní",J1677,0)</f>
        <v>0</v>
      </c>
      <c r="BF1677" s="162">
        <f>IF(N1677="snížená",J1677,0)</f>
        <v>0</v>
      </c>
      <c r="BG1677" s="162">
        <f>IF(N1677="zákl. přenesená",J1677,0)</f>
        <v>0</v>
      </c>
      <c r="BH1677" s="162">
        <f>IF(N1677="sníž. přenesená",J1677,0)</f>
        <v>0</v>
      </c>
      <c r="BI1677" s="162">
        <f>IF(N1677="nulová",J1677,0)</f>
        <v>0</v>
      </c>
      <c r="BJ1677" s="18" t="s">
        <v>88</v>
      </c>
      <c r="BK1677" s="162">
        <f>ROUND(I1677*H1677,2)</f>
        <v>0</v>
      </c>
      <c r="BL1677" s="18" t="s">
        <v>276</v>
      </c>
      <c r="BM1677" s="161" t="s">
        <v>2926</v>
      </c>
    </row>
    <row r="1678" spans="1:65" s="2" customFormat="1" ht="19.2">
      <c r="A1678" s="33"/>
      <c r="B1678" s="34"/>
      <c r="C1678" s="33"/>
      <c r="D1678" s="163" t="s">
        <v>207</v>
      </c>
      <c r="E1678" s="33"/>
      <c r="F1678" s="164" t="s">
        <v>2927</v>
      </c>
      <c r="G1678" s="33"/>
      <c r="H1678" s="33"/>
      <c r="I1678" s="165"/>
      <c r="J1678" s="33"/>
      <c r="K1678" s="33"/>
      <c r="L1678" s="34"/>
      <c r="M1678" s="166"/>
      <c r="N1678" s="167"/>
      <c r="O1678" s="59"/>
      <c r="P1678" s="59"/>
      <c r="Q1678" s="59"/>
      <c r="R1678" s="59"/>
      <c r="S1678" s="59"/>
      <c r="T1678" s="60"/>
      <c r="U1678" s="33"/>
      <c r="V1678" s="33"/>
      <c r="W1678" s="33"/>
      <c r="X1678" s="33"/>
      <c r="Y1678" s="33"/>
      <c r="Z1678" s="33"/>
      <c r="AA1678" s="33"/>
      <c r="AB1678" s="33"/>
      <c r="AC1678" s="33"/>
      <c r="AD1678" s="33"/>
      <c r="AE1678" s="33"/>
      <c r="AT1678" s="18" t="s">
        <v>207</v>
      </c>
      <c r="AU1678" s="18" t="s">
        <v>90</v>
      </c>
    </row>
    <row r="1679" spans="1:65" s="2" customFormat="1" ht="24.15" customHeight="1">
      <c r="A1679" s="33"/>
      <c r="B1679" s="149"/>
      <c r="C1679" s="195" t="s">
        <v>2928</v>
      </c>
      <c r="D1679" s="195" t="s">
        <v>416</v>
      </c>
      <c r="E1679" s="196" t="s">
        <v>2929</v>
      </c>
      <c r="F1679" s="197" t="s">
        <v>2930</v>
      </c>
      <c r="G1679" s="198" t="s">
        <v>529</v>
      </c>
      <c r="H1679" s="199">
        <v>3</v>
      </c>
      <c r="I1679" s="200"/>
      <c r="J1679" s="201">
        <f>ROUND(I1679*H1679,2)</f>
        <v>0</v>
      </c>
      <c r="K1679" s="197" t="s">
        <v>1</v>
      </c>
      <c r="L1679" s="202"/>
      <c r="M1679" s="203" t="s">
        <v>1</v>
      </c>
      <c r="N1679" s="204" t="s">
        <v>46</v>
      </c>
      <c r="O1679" s="59"/>
      <c r="P1679" s="159">
        <f>O1679*H1679</f>
        <v>0</v>
      </c>
      <c r="Q1679" s="159">
        <v>4.7E-2</v>
      </c>
      <c r="R1679" s="159">
        <f>Q1679*H1679</f>
        <v>0.14100000000000001</v>
      </c>
      <c r="S1679" s="159">
        <v>0</v>
      </c>
      <c r="T1679" s="160">
        <f>S1679*H1679</f>
        <v>0</v>
      </c>
      <c r="U1679" s="33"/>
      <c r="V1679" s="33"/>
      <c r="W1679" s="33"/>
      <c r="X1679" s="33"/>
      <c r="Y1679" s="33"/>
      <c r="Z1679" s="33"/>
      <c r="AA1679" s="33"/>
      <c r="AB1679" s="33"/>
      <c r="AC1679" s="33"/>
      <c r="AD1679" s="33"/>
      <c r="AE1679" s="33"/>
      <c r="AR1679" s="161" t="s">
        <v>573</v>
      </c>
      <c r="AT1679" s="161" t="s">
        <v>416</v>
      </c>
      <c r="AU1679" s="161" t="s">
        <v>90</v>
      </c>
      <c r="AY1679" s="18" t="s">
        <v>199</v>
      </c>
      <c r="BE1679" s="162">
        <f>IF(N1679="základní",J1679,0)</f>
        <v>0</v>
      </c>
      <c r="BF1679" s="162">
        <f>IF(N1679="snížená",J1679,0)</f>
        <v>0</v>
      </c>
      <c r="BG1679" s="162">
        <f>IF(N1679="zákl. přenesená",J1679,0)</f>
        <v>0</v>
      </c>
      <c r="BH1679" s="162">
        <f>IF(N1679="sníž. přenesená",J1679,0)</f>
        <v>0</v>
      </c>
      <c r="BI1679" s="162">
        <f>IF(N1679="nulová",J1679,0)</f>
        <v>0</v>
      </c>
      <c r="BJ1679" s="18" t="s">
        <v>88</v>
      </c>
      <c r="BK1679" s="162">
        <f>ROUND(I1679*H1679,2)</f>
        <v>0</v>
      </c>
      <c r="BL1679" s="18" t="s">
        <v>276</v>
      </c>
      <c r="BM1679" s="161" t="s">
        <v>2931</v>
      </c>
    </row>
    <row r="1680" spans="1:65" s="2" customFormat="1" ht="24.15" customHeight="1">
      <c r="A1680" s="33"/>
      <c r="B1680" s="149"/>
      <c r="C1680" s="150" t="s">
        <v>2932</v>
      </c>
      <c r="D1680" s="150" t="s">
        <v>202</v>
      </c>
      <c r="E1680" s="151" t="s">
        <v>2933</v>
      </c>
      <c r="F1680" s="152" t="s">
        <v>2934</v>
      </c>
      <c r="G1680" s="153" t="s">
        <v>332</v>
      </c>
      <c r="H1680" s="154">
        <v>112.785</v>
      </c>
      <c r="I1680" s="155"/>
      <c r="J1680" s="156">
        <f>ROUND(I1680*H1680,2)</f>
        <v>0</v>
      </c>
      <c r="K1680" s="152" t="s">
        <v>333</v>
      </c>
      <c r="L1680" s="34"/>
      <c r="M1680" s="157" t="s">
        <v>1</v>
      </c>
      <c r="N1680" s="158" t="s">
        <v>46</v>
      </c>
      <c r="O1680" s="59"/>
      <c r="P1680" s="159">
        <f>O1680*H1680</f>
        <v>0</v>
      </c>
      <c r="Q1680" s="159">
        <v>0.03</v>
      </c>
      <c r="R1680" s="159">
        <f>Q1680*H1680</f>
        <v>3.3835499999999996</v>
      </c>
      <c r="S1680" s="159">
        <v>0</v>
      </c>
      <c r="T1680" s="160">
        <f>S1680*H1680</f>
        <v>0</v>
      </c>
      <c r="U1680" s="33"/>
      <c r="V1680" s="33"/>
      <c r="W1680" s="33"/>
      <c r="X1680" s="33"/>
      <c r="Y1680" s="33"/>
      <c r="Z1680" s="33"/>
      <c r="AA1680" s="33"/>
      <c r="AB1680" s="33"/>
      <c r="AC1680" s="33"/>
      <c r="AD1680" s="33"/>
      <c r="AE1680" s="33"/>
      <c r="AR1680" s="161" t="s">
        <v>276</v>
      </c>
      <c r="AT1680" s="161" t="s">
        <v>202</v>
      </c>
      <c r="AU1680" s="161" t="s">
        <v>90</v>
      </c>
      <c r="AY1680" s="18" t="s">
        <v>199</v>
      </c>
      <c r="BE1680" s="162">
        <f>IF(N1680="základní",J1680,0)</f>
        <v>0</v>
      </c>
      <c r="BF1680" s="162">
        <f>IF(N1680="snížená",J1680,0)</f>
        <v>0</v>
      </c>
      <c r="BG1680" s="162">
        <f>IF(N1680="zákl. přenesená",J1680,0)</f>
        <v>0</v>
      </c>
      <c r="BH1680" s="162">
        <f>IF(N1680="sníž. přenesená",J1680,0)</f>
        <v>0</v>
      </c>
      <c r="BI1680" s="162">
        <f>IF(N1680="nulová",J1680,0)</f>
        <v>0</v>
      </c>
      <c r="BJ1680" s="18" t="s">
        <v>88</v>
      </c>
      <c r="BK1680" s="162">
        <f>ROUND(I1680*H1680,2)</f>
        <v>0</v>
      </c>
      <c r="BL1680" s="18" t="s">
        <v>276</v>
      </c>
      <c r="BM1680" s="161" t="s">
        <v>2935</v>
      </c>
    </row>
    <row r="1681" spans="1:65" s="2" customFormat="1" ht="19.2">
      <c r="A1681" s="33"/>
      <c r="B1681" s="34"/>
      <c r="C1681" s="33"/>
      <c r="D1681" s="163" t="s">
        <v>207</v>
      </c>
      <c r="E1681" s="33"/>
      <c r="F1681" s="164" t="s">
        <v>2936</v>
      </c>
      <c r="G1681" s="33"/>
      <c r="H1681" s="33"/>
      <c r="I1681" s="165"/>
      <c r="J1681" s="33"/>
      <c r="K1681" s="33"/>
      <c r="L1681" s="34"/>
      <c r="M1681" s="166"/>
      <c r="N1681" s="167"/>
      <c r="O1681" s="59"/>
      <c r="P1681" s="59"/>
      <c r="Q1681" s="59"/>
      <c r="R1681" s="59"/>
      <c r="S1681" s="59"/>
      <c r="T1681" s="60"/>
      <c r="U1681" s="33"/>
      <c r="V1681" s="33"/>
      <c r="W1681" s="33"/>
      <c r="X1681" s="33"/>
      <c r="Y1681" s="33"/>
      <c r="Z1681" s="33"/>
      <c r="AA1681" s="33"/>
      <c r="AB1681" s="33"/>
      <c r="AC1681" s="33"/>
      <c r="AD1681" s="33"/>
      <c r="AE1681" s="33"/>
      <c r="AT1681" s="18" t="s">
        <v>207</v>
      </c>
      <c r="AU1681" s="18" t="s">
        <v>90</v>
      </c>
    </row>
    <row r="1682" spans="1:65" s="14" customFormat="1" ht="10.199999999999999">
      <c r="B1682" s="179"/>
      <c r="D1682" s="163" t="s">
        <v>336</v>
      </c>
      <c r="E1682" s="180" t="s">
        <v>1</v>
      </c>
      <c r="F1682" s="181" t="s">
        <v>1746</v>
      </c>
      <c r="H1682" s="182">
        <v>43.2</v>
      </c>
      <c r="I1682" s="183"/>
      <c r="L1682" s="179"/>
      <c r="M1682" s="184"/>
      <c r="N1682" s="185"/>
      <c r="O1682" s="185"/>
      <c r="P1682" s="185"/>
      <c r="Q1682" s="185"/>
      <c r="R1682" s="185"/>
      <c r="S1682" s="185"/>
      <c r="T1682" s="186"/>
      <c r="AT1682" s="180" t="s">
        <v>336</v>
      </c>
      <c r="AU1682" s="180" t="s">
        <v>90</v>
      </c>
      <c r="AV1682" s="14" t="s">
        <v>90</v>
      </c>
      <c r="AW1682" s="14" t="s">
        <v>36</v>
      </c>
      <c r="AX1682" s="14" t="s">
        <v>81</v>
      </c>
      <c r="AY1682" s="180" t="s">
        <v>199</v>
      </c>
    </row>
    <row r="1683" spans="1:65" s="14" customFormat="1" ht="10.199999999999999">
      <c r="B1683" s="179"/>
      <c r="D1683" s="163" t="s">
        <v>336</v>
      </c>
      <c r="E1683" s="180" t="s">
        <v>1</v>
      </c>
      <c r="F1683" s="181" t="s">
        <v>1747</v>
      </c>
      <c r="H1683" s="182">
        <v>2.16</v>
      </c>
      <c r="I1683" s="183"/>
      <c r="L1683" s="179"/>
      <c r="M1683" s="184"/>
      <c r="N1683" s="185"/>
      <c r="O1683" s="185"/>
      <c r="P1683" s="185"/>
      <c r="Q1683" s="185"/>
      <c r="R1683" s="185"/>
      <c r="S1683" s="185"/>
      <c r="T1683" s="186"/>
      <c r="AT1683" s="180" t="s">
        <v>336</v>
      </c>
      <c r="AU1683" s="180" t="s">
        <v>90</v>
      </c>
      <c r="AV1683" s="14" t="s">
        <v>90</v>
      </c>
      <c r="AW1683" s="14" t="s">
        <v>36</v>
      </c>
      <c r="AX1683" s="14" t="s">
        <v>81</v>
      </c>
      <c r="AY1683" s="180" t="s">
        <v>199</v>
      </c>
    </row>
    <row r="1684" spans="1:65" s="14" customFormat="1" ht="10.199999999999999">
      <c r="B1684" s="179"/>
      <c r="D1684" s="163" t="s">
        <v>336</v>
      </c>
      <c r="E1684" s="180" t="s">
        <v>1</v>
      </c>
      <c r="F1684" s="181" t="s">
        <v>1749</v>
      </c>
      <c r="H1684" s="182">
        <v>22.77</v>
      </c>
      <c r="I1684" s="183"/>
      <c r="L1684" s="179"/>
      <c r="M1684" s="184"/>
      <c r="N1684" s="185"/>
      <c r="O1684" s="185"/>
      <c r="P1684" s="185"/>
      <c r="Q1684" s="185"/>
      <c r="R1684" s="185"/>
      <c r="S1684" s="185"/>
      <c r="T1684" s="186"/>
      <c r="AT1684" s="180" t="s">
        <v>336</v>
      </c>
      <c r="AU1684" s="180" t="s">
        <v>90</v>
      </c>
      <c r="AV1684" s="14" t="s">
        <v>90</v>
      </c>
      <c r="AW1684" s="14" t="s">
        <v>36</v>
      </c>
      <c r="AX1684" s="14" t="s">
        <v>81</v>
      </c>
      <c r="AY1684" s="180" t="s">
        <v>199</v>
      </c>
    </row>
    <row r="1685" spans="1:65" s="14" customFormat="1" ht="10.199999999999999">
      <c r="B1685" s="179"/>
      <c r="D1685" s="163" t="s">
        <v>336</v>
      </c>
      <c r="E1685" s="180" t="s">
        <v>1</v>
      </c>
      <c r="F1685" s="181" t="s">
        <v>778</v>
      </c>
      <c r="H1685" s="182">
        <v>3.06</v>
      </c>
      <c r="I1685" s="183"/>
      <c r="L1685" s="179"/>
      <c r="M1685" s="184"/>
      <c r="N1685" s="185"/>
      <c r="O1685" s="185"/>
      <c r="P1685" s="185"/>
      <c r="Q1685" s="185"/>
      <c r="R1685" s="185"/>
      <c r="S1685" s="185"/>
      <c r="T1685" s="186"/>
      <c r="AT1685" s="180" t="s">
        <v>336</v>
      </c>
      <c r="AU1685" s="180" t="s">
        <v>90</v>
      </c>
      <c r="AV1685" s="14" t="s">
        <v>90</v>
      </c>
      <c r="AW1685" s="14" t="s">
        <v>36</v>
      </c>
      <c r="AX1685" s="14" t="s">
        <v>81</v>
      </c>
      <c r="AY1685" s="180" t="s">
        <v>199</v>
      </c>
    </row>
    <row r="1686" spans="1:65" s="14" customFormat="1" ht="10.199999999999999">
      <c r="B1686" s="179"/>
      <c r="D1686" s="163" t="s">
        <v>336</v>
      </c>
      <c r="E1686" s="180" t="s">
        <v>1</v>
      </c>
      <c r="F1686" s="181" t="s">
        <v>782</v>
      </c>
      <c r="H1686" s="182">
        <v>11.04</v>
      </c>
      <c r="I1686" s="183"/>
      <c r="L1686" s="179"/>
      <c r="M1686" s="184"/>
      <c r="N1686" s="185"/>
      <c r="O1686" s="185"/>
      <c r="P1686" s="185"/>
      <c r="Q1686" s="185"/>
      <c r="R1686" s="185"/>
      <c r="S1686" s="185"/>
      <c r="T1686" s="186"/>
      <c r="AT1686" s="180" t="s">
        <v>336</v>
      </c>
      <c r="AU1686" s="180" t="s">
        <v>90</v>
      </c>
      <c r="AV1686" s="14" t="s">
        <v>90</v>
      </c>
      <c r="AW1686" s="14" t="s">
        <v>36</v>
      </c>
      <c r="AX1686" s="14" t="s">
        <v>81</v>
      </c>
      <c r="AY1686" s="180" t="s">
        <v>199</v>
      </c>
    </row>
    <row r="1687" spans="1:65" s="14" customFormat="1" ht="10.199999999999999">
      <c r="B1687" s="179"/>
      <c r="D1687" s="163" t="s">
        <v>336</v>
      </c>
      <c r="E1687" s="180" t="s">
        <v>1</v>
      </c>
      <c r="F1687" s="181" t="s">
        <v>1750</v>
      </c>
      <c r="H1687" s="182">
        <v>8.2799999999999994</v>
      </c>
      <c r="I1687" s="183"/>
      <c r="L1687" s="179"/>
      <c r="M1687" s="184"/>
      <c r="N1687" s="185"/>
      <c r="O1687" s="185"/>
      <c r="P1687" s="185"/>
      <c r="Q1687" s="185"/>
      <c r="R1687" s="185"/>
      <c r="S1687" s="185"/>
      <c r="T1687" s="186"/>
      <c r="AT1687" s="180" t="s">
        <v>336</v>
      </c>
      <c r="AU1687" s="180" t="s">
        <v>90</v>
      </c>
      <c r="AV1687" s="14" t="s">
        <v>90</v>
      </c>
      <c r="AW1687" s="14" t="s">
        <v>36</v>
      </c>
      <c r="AX1687" s="14" t="s">
        <v>81</v>
      </c>
      <c r="AY1687" s="180" t="s">
        <v>199</v>
      </c>
    </row>
    <row r="1688" spans="1:65" s="14" customFormat="1" ht="10.199999999999999">
      <c r="B1688" s="179"/>
      <c r="D1688" s="163" t="s">
        <v>336</v>
      </c>
      <c r="E1688" s="180" t="s">
        <v>1</v>
      </c>
      <c r="F1688" s="181" t="s">
        <v>1751</v>
      </c>
      <c r="H1688" s="182">
        <v>2.76</v>
      </c>
      <c r="I1688" s="183"/>
      <c r="L1688" s="179"/>
      <c r="M1688" s="184"/>
      <c r="N1688" s="185"/>
      <c r="O1688" s="185"/>
      <c r="P1688" s="185"/>
      <c r="Q1688" s="185"/>
      <c r="R1688" s="185"/>
      <c r="S1688" s="185"/>
      <c r="T1688" s="186"/>
      <c r="AT1688" s="180" t="s">
        <v>336</v>
      </c>
      <c r="AU1688" s="180" t="s">
        <v>90</v>
      </c>
      <c r="AV1688" s="14" t="s">
        <v>90</v>
      </c>
      <c r="AW1688" s="14" t="s">
        <v>36</v>
      </c>
      <c r="AX1688" s="14" t="s">
        <v>81</v>
      </c>
      <c r="AY1688" s="180" t="s">
        <v>199</v>
      </c>
    </row>
    <row r="1689" spans="1:65" s="14" customFormat="1" ht="10.199999999999999">
      <c r="B1689" s="179"/>
      <c r="D1689" s="163" t="s">
        <v>336</v>
      </c>
      <c r="E1689" s="180" t="s">
        <v>1</v>
      </c>
      <c r="F1689" s="181" t="s">
        <v>1752</v>
      </c>
      <c r="H1689" s="182">
        <v>4.32</v>
      </c>
      <c r="I1689" s="183"/>
      <c r="L1689" s="179"/>
      <c r="M1689" s="184"/>
      <c r="N1689" s="185"/>
      <c r="O1689" s="185"/>
      <c r="P1689" s="185"/>
      <c r="Q1689" s="185"/>
      <c r="R1689" s="185"/>
      <c r="S1689" s="185"/>
      <c r="T1689" s="186"/>
      <c r="AT1689" s="180" t="s">
        <v>336</v>
      </c>
      <c r="AU1689" s="180" t="s">
        <v>90</v>
      </c>
      <c r="AV1689" s="14" t="s">
        <v>90</v>
      </c>
      <c r="AW1689" s="14" t="s">
        <v>36</v>
      </c>
      <c r="AX1689" s="14" t="s">
        <v>81</v>
      </c>
      <c r="AY1689" s="180" t="s">
        <v>199</v>
      </c>
    </row>
    <row r="1690" spans="1:65" s="14" customFormat="1" ht="10.199999999999999">
      <c r="B1690" s="179"/>
      <c r="D1690" s="163" t="s">
        <v>336</v>
      </c>
      <c r="E1690" s="180" t="s">
        <v>1</v>
      </c>
      <c r="F1690" s="181" t="s">
        <v>1753</v>
      </c>
      <c r="H1690" s="182">
        <v>1.0349999999999999</v>
      </c>
      <c r="I1690" s="183"/>
      <c r="L1690" s="179"/>
      <c r="M1690" s="184"/>
      <c r="N1690" s="185"/>
      <c r="O1690" s="185"/>
      <c r="P1690" s="185"/>
      <c r="Q1690" s="185"/>
      <c r="R1690" s="185"/>
      <c r="S1690" s="185"/>
      <c r="T1690" s="186"/>
      <c r="AT1690" s="180" t="s">
        <v>336</v>
      </c>
      <c r="AU1690" s="180" t="s">
        <v>90</v>
      </c>
      <c r="AV1690" s="14" t="s">
        <v>90</v>
      </c>
      <c r="AW1690" s="14" t="s">
        <v>36</v>
      </c>
      <c r="AX1690" s="14" t="s">
        <v>81</v>
      </c>
      <c r="AY1690" s="180" t="s">
        <v>199</v>
      </c>
    </row>
    <row r="1691" spans="1:65" s="14" customFormat="1" ht="10.199999999999999">
      <c r="B1691" s="179"/>
      <c r="D1691" s="163" t="s">
        <v>336</v>
      </c>
      <c r="E1691" s="180" t="s">
        <v>1</v>
      </c>
      <c r="F1691" s="181" t="s">
        <v>1754</v>
      </c>
      <c r="H1691" s="182">
        <v>5.52</v>
      </c>
      <c r="I1691" s="183"/>
      <c r="L1691" s="179"/>
      <c r="M1691" s="184"/>
      <c r="N1691" s="185"/>
      <c r="O1691" s="185"/>
      <c r="P1691" s="185"/>
      <c r="Q1691" s="185"/>
      <c r="R1691" s="185"/>
      <c r="S1691" s="185"/>
      <c r="T1691" s="186"/>
      <c r="AT1691" s="180" t="s">
        <v>336</v>
      </c>
      <c r="AU1691" s="180" t="s">
        <v>90</v>
      </c>
      <c r="AV1691" s="14" t="s">
        <v>90</v>
      </c>
      <c r="AW1691" s="14" t="s">
        <v>36</v>
      </c>
      <c r="AX1691" s="14" t="s">
        <v>81</v>
      </c>
      <c r="AY1691" s="180" t="s">
        <v>199</v>
      </c>
    </row>
    <row r="1692" spans="1:65" s="14" customFormat="1" ht="10.199999999999999">
      <c r="B1692" s="179"/>
      <c r="D1692" s="163" t="s">
        <v>336</v>
      </c>
      <c r="E1692" s="180" t="s">
        <v>1</v>
      </c>
      <c r="F1692" s="181" t="s">
        <v>738</v>
      </c>
      <c r="H1692" s="182">
        <v>8.64</v>
      </c>
      <c r="I1692" s="183"/>
      <c r="L1692" s="179"/>
      <c r="M1692" s="184"/>
      <c r="N1692" s="185"/>
      <c r="O1692" s="185"/>
      <c r="P1692" s="185"/>
      <c r="Q1692" s="185"/>
      <c r="R1692" s="185"/>
      <c r="S1692" s="185"/>
      <c r="T1692" s="186"/>
      <c r="AT1692" s="180" t="s">
        <v>336</v>
      </c>
      <c r="AU1692" s="180" t="s">
        <v>90</v>
      </c>
      <c r="AV1692" s="14" t="s">
        <v>90</v>
      </c>
      <c r="AW1692" s="14" t="s">
        <v>36</v>
      </c>
      <c r="AX1692" s="14" t="s">
        <v>81</v>
      </c>
      <c r="AY1692" s="180" t="s">
        <v>199</v>
      </c>
    </row>
    <row r="1693" spans="1:65" s="15" customFormat="1" ht="10.199999999999999">
      <c r="B1693" s="187"/>
      <c r="D1693" s="163" t="s">
        <v>336</v>
      </c>
      <c r="E1693" s="188" t="s">
        <v>1</v>
      </c>
      <c r="F1693" s="189" t="s">
        <v>339</v>
      </c>
      <c r="H1693" s="190">
        <v>112.785</v>
      </c>
      <c r="I1693" s="191"/>
      <c r="L1693" s="187"/>
      <c r="M1693" s="192"/>
      <c r="N1693" s="193"/>
      <c r="O1693" s="193"/>
      <c r="P1693" s="193"/>
      <c r="Q1693" s="193"/>
      <c r="R1693" s="193"/>
      <c r="S1693" s="193"/>
      <c r="T1693" s="194"/>
      <c r="AT1693" s="188" t="s">
        <v>336</v>
      </c>
      <c r="AU1693" s="188" t="s">
        <v>90</v>
      </c>
      <c r="AV1693" s="15" t="s">
        <v>198</v>
      </c>
      <c r="AW1693" s="15" t="s">
        <v>36</v>
      </c>
      <c r="AX1693" s="15" t="s">
        <v>88</v>
      </c>
      <c r="AY1693" s="188" t="s">
        <v>199</v>
      </c>
    </row>
    <row r="1694" spans="1:65" s="2" customFormat="1" ht="24.15" customHeight="1">
      <c r="A1694" s="33"/>
      <c r="B1694" s="149"/>
      <c r="C1694" s="195" t="s">
        <v>2937</v>
      </c>
      <c r="D1694" s="195" t="s">
        <v>416</v>
      </c>
      <c r="E1694" s="196" t="s">
        <v>2938</v>
      </c>
      <c r="F1694" s="197" t="s">
        <v>2939</v>
      </c>
      <c r="G1694" s="198" t="s">
        <v>529</v>
      </c>
      <c r="H1694" s="199">
        <v>10</v>
      </c>
      <c r="I1694" s="200"/>
      <c r="J1694" s="201">
        <f t="shared" ref="J1694:J1705" si="0">ROUND(I1694*H1694,2)</f>
        <v>0</v>
      </c>
      <c r="K1694" s="197" t="s">
        <v>1</v>
      </c>
      <c r="L1694" s="202"/>
      <c r="M1694" s="203" t="s">
        <v>1</v>
      </c>
      <c r="N1694" s="204" t="s">
        <v>46</v>
      </c>
      <c r="O1694" s="59"/>
      <c r="P1694" s="159">
        <f t="shared" ref="P1694:P1705" si="1">O1694*H1694</f>
        <v>0</v>
      </c>
      <c r="Q1694" s="159">
        <v>0</v>
      </c>
      <c r="R1694" s="159">
        <f t="shared" ref="R1694:R1705" si="2">Q1694*H1694</f>
        <v>0</v>
      </c>
      <c r="S1694" s="159">
        <v>0</v>
      </c>
      <c r="T1694" s="160">
        <f t="shared" ref="T1694:T1705" si="3">S1694*H1694</f>
        <v>0</v>
      </c>
      <c r="U1694" s="33"/>
      <c r="V1694" s="33"/>
      <c r="W1694" s="33"/>
      <c r="X1694" s="33"/>
      <c r="Y1694" s="33"/>
      <c r="Z1694" s="33"/>
      <c r="AA1694" s="33"/>
      <c r="AB1694" s="33"/>
      <c r="AC1694" s="33"/>
      <c r="AD1694" s="33"/>
      <c r="AE1694" s="33"/>
      <c r="AR1694" s="161" t="s">
        <v>573</v>
      </c>
      <c r="AT1694" s="161" t="s">
        <v>416</v>
      </c>
      <c r="AU1694" s="161" t="s">
        <v>90</v>
      </c>
      <c r="AY1694" s="18" t="s">
        <v>199</v>
      </c>
      <c r="BE1694" s="162">
        <f t="shared" ref="BE1694:BE1705" si="4">IF(N1694="základní",J1694,0)</f>
        <v>0</v>
      </c>
      <c r="BF1694" s="162">
        <f t="shared" ref="BF1694:BF1705" si="5">IF(N1694="snížená",J1694,0)</f>
        <v>0</v>
      </c>
      <c r="BG1694" s="162">
        <f t="shared" ref="BG1694:BG1705" si="6">IF(N1694="zákl. přenesená",J1694,0)</f>
        <v>0</v>
      </c>
      <c r="BH1694" s="162">
        <f t="shared" ref="BH1694:BH1705" si="7">IF(N1694="sníž. přenesená",J1694,0)</f>
        <v>0</v>
      </c>
      <c r="BI1694" s="162">
        <f t="shared" ref="BI1694:BI1705" si="8">IF(N1694="nulová",J1694,0)</f>
        <v>0</v>
      </c>
      <c r="BJ1694" s="18" t="s">
        <v>88</v>
      </c>
      <c r="BK1694" s="162">
        <f t="shared" ref="BK1694:BK1705" si="9">ROUND(I1694*H1694,2)</f>
        <v>0</v>
      </c>
      <c r="BL1694" s="18" t="s">
        <v>276</v>
      </c>
      <c r="BM1694" s="161" t="s">
        <v>2940</v>
      </c>
    </row>
    <row r="1695" spans="1:65" s="2" customFormat="1" ht="24.15" customHeight="1">
      <c r="A1695" s="33"/>
      <c r="B1695" s="149"/>
      <c r="C1695" s="195" t="s">
        <v>2941</v>
      </c>
      <c r="D1695" s="195" t="s">
        <v>416</v>
      </c>
      <c r="E1695" s="196" t="s">
        <v>2942</v>
      </c>
      <c r="F1695" s="197" t="s">
        <v>2943</v>
      </c>
      <c r="G1695" s="198" t="s">
        <v>529</v>
      </c>
      <c r="H1695" s="199">
        <v>1</v>
      </c>
      <c r="I1695" s="200"/>
      <c r="J1695" s="201">
        <f t="shared" si="0"/>
        <v>0</v>
      </c>
      <c r="K1695" s="197" t="s">
        <v>1</v>
      </c>
      <c r="L1695" s="202"/>
      <c r="M1695" s="203" t="s">
        <v>1</v>
      </c>
      <c r="N1695" s="204" t="s">
        <v>46</v>
      </c>
      <c r="O1695" s="59"/>
      <c r="P1695" s="159">
        <f t="shared" si="1"/>
        <v>0</v>
      </c>
      <c r="Q1695" s="159">
        <v>0</v>
      </c>
      <c r="R1695" s="159">
        <f t="shared" si="2"/>
        <v>0</v>
      </c>
      <c r="S1695" s="159">
        <v>0</v>
      </c>
      <c r="T1695" s="160">
        <f t="shared" si="3"/>
        <v>0</v>
      </c>
      <c r="U1695" s="33"/>
      <c r="V1695" s="33"/>
      <c r="W1695" s="33"/>
      <c r="X1695" s="33"/>
      <c r="Y1695" s="33"/>
      <c r="Z1695" s="33"/>
      <c r="AA1695" s="33"/>
      <c r="AB1695" s="33"/>
      <c r="AC1695" s="33"/>
      <c r="AD1695" s="33"/>
      <c r="AE1695" s="33"/>
      <c r="AR1695" s="161" t="s">
        <v>573</v>
      </c>
      <c r="AT1695" s="161" t="s">
        <v>416</v>
      </c>
      <c r="AU1695" s="161" t="s">
        <v>90</v>
      </c>
      <c r="AY1695" s="18" t="s">
        <v>199</v>
      </c>
      <c r="BE1695" s="162">
        <f t="shared" si="4"/>
        <v>0</v>
      </c>
      <c r="BF1695" s="162">
        <f t="shared" si="5"/>
        <v>0</v>
      </c>
      <c r="BG1695" s="162">
        <f t="shared" si="6"/>
        <v>0</v>
      </c>
      <c r="BH1695" s="162">
        <f t="shared" si="7"/>
        <v>0</v>
      </c>
      <c r="BI1695" s="162">
        <f t="shared" si="8"/>
        <v>0</v>
      </c>
      <c r="BJ1695" s="18" t="s">
        <v>88</v>
      </c>
      <c r="BK1695" s="162">
        <f t="shared" si="9"/>
        <v>0</v>
      </c>
      <c r="BL1695" s="18" t="s">
        <v>276</v>
      </c>
      <c r="BM1695" s="161" t="s">
        <v>2944</v>
      </c>
    </row>
    <row r="1696" spans="1:65" s="2" customFormat="1" ht="24.15" customHeight="1">
      <c r="A1696" s="33"/>
      <c r="B1696" s="149"/>
      <c r="C1696" s="195" t="s">
        <v>2945</v>
      </c>
      <c r="D1696" s="195" t="s">
        <v>416</v>
      </c>
      <c r="E1696" s="196" t="s">
        <v>2946</v>
      </c>
      <c r="F1696" s="197" t="s">
        <v>2947</v>
      </c>
      <c r="G1696" s="198" t="s">
        <v>529</v>
      </c>
      <c r="H1696" s="199">
        <v>22</v>
      </c>
      <c r="I1696" s="200"/>
      <c r="J1696" s="201">
        <f t="shared" si="0"/>
        <v>0</v>
      </c>
      <c r="K1696" s="197" t="s">
        <v>1</v>
      </c>
      <c r="L1696" s="202"/>
      <c r="M1696" s="203" t="s">
        <v>1</v>
      </c>
      <c r="N1696" s="204" t="s">
        <v>46</v>
      </c>
      <c r="O1696" s="59"/>
      <c r="P1696" s="159">
        <f t="shared" si="1"/>
        <v>0</v>
      </c>
      <c r="Q1696" s="159">
        <v>0</v>
      </c>
      <c r="R1696" s="159">
        <f t="shared" si="2"/>
        <v>0</v>
      </c>
      <c r="S1696" s="159">
        <v>0</v>
      </c>
      <c r="T1696" s="160">
        <f t="shared" si="3"/>
        <v>0</v>
      </c>
      <c r="U1696" s="33"/>
      <c r="V1696" s="33"/>
      <c r="W1696" s="33"/>
      <c r="X1696" s="33"/>
      <c r="Y1696" s="33"/>
      <c r="Z1696" s="33"/>
      <c r="AA1696" s="33"/>
      <c r="AB1696" s="33"/>
      <c r="AC1696" s="33"/>
      <c r="AD1696" s="33"/>
      <c r="AE1696" s="33"/>
      <c r="AR1696" s="161" t="s">
        <v>573</v>
      </c>
      <c r="AT1696" s="161" t="s">
        <v>416</v>
      </c>
      <c r="AU1696" s="161" t="s">
        <v>90</v>
      </c>
      <c r="AY1696" s="18" t="s">
        <v>199</v>
      </c>
      <c r="BE1696" s="162">
        <f t="shared" si="4"/>
        <v>0</v>
      </c>
      <c r="BF1696" s="162">
        <f t="shared" si="5"/>
        <v>0</v>
      </c>
      <c r="BG1696" s="162">
        <f t="shared" si="6"/>
        <v>0</v>
      </c>
      <c r="BH1696" s="162">
        <f t="shared" si="7"/>
        <v>0</v>
      </c>
      <c r="BI1696" s="162">
        <f t="shared" si="8"/>
        <v>0</v>
      </c>
      <c r="BJ1696" s="18" t="s">
        <v>88</v>
      </c>
      <c r="BK1696" s="162">
        <f t="shared" si="9"/>
        <v>0</v>
      </c>
      <c r="BL1696" s="18" t="s">
        <v>276</v>
      </c>
      <c r="BM1696" s="161" t="s">
        <v>2948</v>
      </c>
    </row>
    <row r="1697" spans="1:65" s="2" customFormat="1" ht="24.15" customHeight="1">
      <c r="A1697" s="33"/>
      <c r="B1697" s="149"/>
      <c r="C1697" s="195" t="s">
        <v>2949</v>
      </c>
      <c r="D1697" s="195" t="s">
        <v>416</v>
      </c>
      <c r="E1697" s="196" t="s">
        <v>2950</v>
      </c>
      <c r="F1697" s="197" t="s">
        <v>2951</v>
      </c>
      <c r="G1697" s="198" t="s">
        <v>529</v>
      </c>
      <c r="H1697" s="199">
        <v>3</v>
      </c>
      <c r="I1697" s="200"/>
      <c r="J1697" s="201">
        <f t="shared" si="0"/>
        <v>0</v>
      </c>
      <c r="K1697" s="197" t="s">
        <v>1</v>
      </c>
      <c r="L1697" s="202"/>
      <c r="M1697" s="203" t="s">
        <v>1</v>
      </c>
      <c r="N1697" s="204" t="s">
        <v>46</v>
      </c>
      <c r="O1697" s="59"/>
      <c r="P1697" s="159">
        <f t="shared" si="1"/>
        <v>0</v>
      </c>
      <c r="Q1697" s="159">
        <v>0</v>
      </c>
      <c r="R1697" s="159">
        <f t="shared" si="2"/>
        <v>0</v>
      </c>
      <c r="S1697" s="159">
        <v>0</v>
      </c>
      <c r="T1697" s="160">
        <f t="shared" si="3"/>
        <v>0</v>
      </c>
      <c r="U1697" s="33"/>
      <c r="V1697" s="33"/>
      <c r="W1697" s="33"/>
      <c r="X1697" s="33"/>
      <c r="Y1697" s="33"/>
      <c r="Z1697" s="33"/>
      <c r="AA1697" s="33"/>
      <c r="AB1697" s="33"/>
      <c r="AC1697" s="33"/>
      <c r="AD1697" s="33"/>
      <c r="AE1697" s="33"/>
      <c r="AR1697" s="161" t="s">
        <v>573</v>
      </c>
      <c r="AT1697" s="161" t="s">
        <v>416</v>
      </c>
      <c r="AU1697" s="161" t="s">
        <v>90</v>
      </c>
      <c r="AY1697" s="18" t="s">
        <v>199</v>
      </c>
      <c r="BE1697" s="162">
        <f t="shared" si="4"/>
        <v>0</v>
      </c>
      <c r="BF1697" s="162">
        <f t="shared" si="5"/>
        <v>0</v>
      </c>
      <c r="BG1697" s="162">
        <f t="shared" si="6"/>
        <v>0</v>
      </c>
      <c r="BH1697" s="162">
        <f t="shared" si="7"/>
        <v>0</v>
      </c>
      <c r="BI1697" s="162">
        <f t="shared" si="8"/>
        <v>0</v>
      </c>
      <c r="BJ1697" s="18" t="s">
        <v>88</v>
      </c>
      <c r="BK1697" s="162">
        <f t="shared" si="9"/>
        <v>0</v>
      </c>
      <c r="BL1697" s="18" t="s">
        <v>276</v>
      </c>
      <c r="BM1697" s="161" t="s">
        <v>2952</v>
      </c>
    </row>
    <row r="1698" spans="1:65" s="2" customFormat="1" ht="24.15" customHeight="1">
      <c r="A1698" s="33"/>
      <c r="B1698" s="149"/>
      <c r="C1698" s="195" t="s">
        <v>2953</v>
      </c>
      <c r="D1698" s="195" t="s">
        <v>416</v>
      </c>
      <c r="E1698" s="196" t="s">
        <v>2954</v>
      </c>
      <c r="F1698" s="197" t="s">
        <v>2955</v>
      </c>
      <c r="G1698" s="198" t="s">
        <v>529</v>
      </c>
      <c r="H1698" s="199">
        <v>6</v>
      </c>
      <c r="I1698" s="200"/>
      <c r="J1698" s="201">
        <f t="shared" si="0"/>
        <v>0</v>
      </c>
      <c r="K1698" s="197" t="s">
        <v>1</v>
      </c>
      <c r="L1698" s="202"/>
      <c r="M1698" s="203" t="s">
        <v>1</v>
      </c>
      <c r="N1698" s="204" t="s">
        <v>46</v>
      </c>
      <c r="O1698" s="59"/>
      <c r="P1698" s="159">
        <f t="shared" si="1"/>
        <v>0</v>
      </c>
      <c r="Q1698" s="159">
        <v>0</v>
      </c>
      <c r="R1698" s="159">
        <f t="shared" si="2"/>
        <v>0</v>
      </c>
      <c r="S1698" s="159">
        <v>0</v>
      </c>
      <c r="T1698" s="160">
        <f t="shared" si="3"/>
        <v>0</v>
      </c>
      <c r="U1698" s="33"/>
      <c r="V1698" s="33"/>
      <c r="W1698" s="33"/>
      <c r="X1698" s="33"/>
      <c r="Y1698" s="33"/>
      <c r="Z1698" s="33"/>
      <c r="AA1698" s="33"/>
      <c r="AB1698" s="33"/>
      <c r="AC1698" s="33"/>
      <c r="AD1698" s="33"/>
      <c r="AE1698" s="33"/>
      <c r="AR1698" s="161" t="s">
        <v>573</v>
      </c>
      <c r="AT1698" s="161" t="s">
        <v>416</v>
      </c>
      <c r="AU1698" s="161" t="s">
        <v>90</v>
      </c>
      <c r="AY1698" s="18" t="s">
        <v>199</v>
      </c>
      <c r="BE1698" s="162">
        <f t="shared" si="4"/>
        <v>0</v>
      </c>
      <c r="BF1698" s="162">
        <f t="shared" si="5"/>
        <v>0</v>
      </c>
      <c r="BG1698" s="162">
        <f t="shared" si="6"/>
        <v>0</v>
      </c>
      <c r="BH1698" s="162">
        <f t="shared" si="7"/>
        <v>0</v>
      </c>
      <c r="BI1698" s="162">
        <f t="shared" si="8"/>
        <v>0</v>
      </c>
      <c r="BJ1698" s="18" t="s">
        <v>88</v>
      </c>
      <c r="BK1698" s="162">
        <f t="shared" si="9"/>
        <v>0</v>
      </c>
      <c r="BL1698" s="18" t="s">
        <v>276</v>
      </c>
      <c r="BM1698" s="161" t="s">
        <v>2956</v>
      </c>
    </row>
    <row r="1699" spans="1:65" s="2" customFormat="1" ht="24.15" customHeight="1">
      <c r="A1699" s="33"/>
      <c r="B1699" s="149"/>
      <c r="C1699" s="195" t="s">
        <v>2957</v>
      </c>
      <c r="D1699" s="195" t="s">
        <v>416</v>
      </c>
      <c r="E1699" s="196" t="s">
        <v>2958</v>
      </c>
      <c r="F1699" s="197" t="s">
        <v>2959</v>
      </c>
      <c r="G1699" s="198" t="s">
        <v>529</v>
      </c>
      <c r="H1699" s="199">
        <v>3</v>
      </c>
      <c r="I1699" s="200"/>
      <c r="J1699" s="201">
        <f t="shared" si="0"/>
        <v>0</v>
      </c>
      <c r="K1699" s="197" t="s">
        <v>1</v>
      </c>
      <c r="L1699" s="202"/>
      <c r="M1699" s="203" t="s">
        <v>1</v>
      </c>
      <c r="N1699" s="204" t="s">
        <v>46</v>
      </c>
      <c r="O1699" s="59"/>
      <c r="P1699" s="159">
        <f t="shared" si="1"/>
        <v>0</v>
      </c>
      <c r="Q1699" s="159">
        <v>0</v>
      </c>
      <c r="R1699" s="159">
        <f t="shared" si="2"/>
        <v>0</v>
      </c>
      <c r="S1699" s="159">
        <v>0</v>
      </c>
      <c r="T1699" s="160">
        <f t="shared" si="3"/>
        <v>0</v>
      </c>
      <c r="U1699" s="33"/>
      <c r="V1699" s="33"/>
      <c r="W1699" s="33"/>
      <c r="X1699" s="33"/>
      <c r="Y1699" s="33"/>
      <c r="Z1699" s="33"/>
      <c r="AA1699" s="33"/>
      <c r="AB1699" s="33"/>
      <c r="AC1699" s="33"/>
      <c r="AD1699" s="33"/>
      <c r="AE1699" s="33"/>
      <c r="AR1699" s="161" t="s">
        <v>573</v>
      </c>
      <c r="AT1699" s="161" t="s">
        <v>416</v>
      </c>
      <c r="AU1699" s="161" t="s">
        <v>90</v>
      </c>
      <c r="AY1699" s="18" t="s">
        <v>199</v>
      </c>
      <c r="BE1699" s="162">
        <f t="shared" si="4"/>
        <v>0</v>
      </c>
      <c r="BF1699" s="162">
        <f t="shared" si="5"/>
        <v>0</v>
      </c>
      <c r="BG1699" s="162">
        <f t="shared" si="6"/>
        <v>0</v>
      </c>
      <c r="BH1699" s="162">
        <f t="shared" si="7"/>
        <v>0</v>
      </c>
      <c r="BI1699" s="162">
        <f t="shared" si="8"/>
        <v>0</v>
      </c>
      <c r="BJ1699" s="18" t="s">
        <v>88</v>
      </c>
      <c r="BK1699" s="162">
        <f t="shared" si="9"/>
        <v>0</v>
      </c>
      <c r="BL1699" s="18" t="s">
        <v>276</v>
      </c>
      <c r="BM1699" s="161" t="s">
        <v>2960</v>
      </c>
    </row>
    <row r="1700" spans="1:65" s="2" customFormat="1" ht="24.15" customHeight="1">
      <c r="A1700" s="33"/>
      <c r="B1700" s="149"/>
      <c r="C1700" s="195" t="s">
        <v>2961</v>
      </c>
      <c r="D1700" s="195" t="s">
        <v>416</v>
      </c>
      <c r="E1700" s="196" t="s">
        <v>2962</v>
      </c>
      <c r="F1700" s="197" t="s">
        <v>2963</v>
      </c>
      <c r="G1700" s="198" t="s">
        <v>529</v>
      </c>
      <c r="H1700" s="199">
        <v>1</v>
      </c>
      <c r="I1700" s="200"/>
      <c r="J1700" s="201">
        <f t="shared" si="0"/>
        <v>0</v>
      </c>
      <c r="K1700" s="197" t="s">
        <v>1</v>
      </c>
      <c r="L1700" s="202"/>
      <c r="M1700" s="203" t="s">
        <v>1</v>
      </c>
      <c r="N1700" s="204" t="s">
        <v>46</v>
      </c>
      <c r="O1700" s="59"/>
      <c r="P1700" s="159">
        <f t="shared" si="1"/>
        <v>0</v>
      </c>
      <c r="Q1700" s="159">
        <v>0</v>
      </c>
      <c r="R1700" s="159">
        <f t="shared" si="2"/>
        <v>0</v>
      </c>
      <c r="S1700" s="159">
        <v>0</v>
      </c>
      <c r="T1700" s="160">
        <f t="shared" si="3"/>
        <v>0</v>
      </c>
      <c r="U1700" s="33"/>
      <c r="V1700" s="33"/>
      <c r="W1700" s="33"/>
      <c r="X1700" s="33"/>
      <c r="Y1700" s="33"/>
      <c r="Z1700" s="33"/>
      <c r="AA1700" s="33"/>
      <c r="AB1700" s="33"/>
      <c r="AC1700" s="33"/>
      <c r="AD1700" s="33"/>
      <c r="AE1700" s="33"/>
      <c r="AR1700" s="161" t="s">
        <v>573</v>
      </c>
      <c r="AT1700" s="161" t="s">
        <v>416</v>
      </c>
      <c r="AU1700" s="161" t="s">
        <v>90</v>
      </c>
      <c r="AY1700" s="18" t="s">
        <v>199</v>
      </c>
      <c r="BE1700" s="162">
        <f t="shared" si="4"/>
        <v>0</v>
      </c>
      <c r="BF1700" s="162">
        <f t="shared" si="5"/>
        <v>0</v>
      </c>
      <c r="BG1700" s="162">
        <f t="shared" si="6"/>
        <v>0</v>
      </c>
      <c r="BH1700" s="162">
        <f t="shared" si="7"/>
        <v>0</v>
      </c>
      <c r="BI1700" s="162">
        <f t="shared" si="8"/>
        <v>0</v>
      </c>
      <c r="BJ1700" s="18" t="s">
        <v>88</v>
      </c>
      <c r="BK1700" s="162">
        <f t="shared" si="9"/>
        <v>0</v>
      </c>
      <c r="BL1700" s="18" t="s">
        <v>276</v>
      </c>
      <c r="BM1700" s="161" t="s">
        <v>2964</v>
      </c>
    </row>
    <row r="1701" spans="1:65" s="2" customFormat="1" ht="24.15" customHeight="1">
      <c r="A1701" s="33"/>
      <c r="B1701" s="149"/>
      <c r="C1701" s="195" t="s">
        <v>2965</v>
      </c>
      <c r="D1701" s="195" t="s">
        <v>416</v>
      </c>
      <c r="E1701" s="196" t="s">
        <v>2966</v>
      </c>
      <c r="F1701" s="197" t="s">
        <v>2967</v>
      </c>
      <c r="G1701" s="198" t="s">
        <v>529</v>
      </c>
      <c r="H1701" s="199">
        <v>1</v>
      </c>
      <c r="I1701" s="200"/>
      <c r="J1701" s="201">
        <f t="shared" si="0"/>
        <v>0</v>
      </c>
      <c r="K1701" s="197" t="s">
        <v>1</v>
      </c>
      <c r="L1701" s="202"/>
      <c r="M1701" s="203" t="s">
        <v>1</v>
      </c>
      <c r="N1701" s="204" t="s">
        <v>46</v>
      </c>
      <c r="O1701" s="59"/>
      <c r="P1701" s="159">
        <f t="shared" si="1"/>
        <v>0</v>
      </c>
      <c r="Q1701" s="159">
        <v>0</v>
      </c>
      <c r="R1701" s="159">
        <f t="shared" si="2"/>
        <v>0</v>
      </c>
      <c r="S1701" s="159">
        <v>0</v>
      </c>
      <c r="T1701" s="160">
        <f t="shared" si="3"/>
        <v>0</v>
      </c>
      <c r="U1701" s="33"/>
      <c r="V1701" s="33"/>
      <c r="W1701" s="33"/>
      <c r="X1701" s="33"/>
      <c r="Y1701" s="33"/>
      <c r="Z1701" s="33"/>
      <c r="AA1701" s="33"/>
      <c r="AB1701" s="33"/>
      <c r="AC1701" s="33"/>
      <c r="AD1701" s="33"/>
      <c r="AE1701" s="33"/>
      <c r="AR1701" s="161" t="s">
        <v>573</v>
      </c>
      <c r="AT1701" s="161" t="s">
        <v>416</v>
      </c>
      <c r="AU1701" s="161" t="s">
        <v>90</v>
      </c>
      <c r="AY1701" s="18" t="s">
        <v>199</v>
      </c>
      <c r="BE1701" s="162">
        <f t="shared" si="4"/>
        <v>0</v>
      </c>
      <c r="BF1701" s="162">
        <f t="shared" si="5"/>
        <v>0</v>
      </c>
      <c r="BG1701" s="162">
        <f t="shared" si="6"/>
        <v>0</v>
      </c>
      <c r="BH1701" s="162">
        <f t="shared" si="7"/>
        <v>0</v>
      </c>
      <c r="BI1701" s="162">
        <f t="shared" si="8"/>
        <v>0</v>
      </c>
      <c r="BJ1701" s="18" t="s">
        <v>88</v>
      </c>
      <c r="BK1701" s="162">
        <f t="shared" si="9"/>
        <v>0</v>
      </c>
      <c r="BL1701" s="18" t="s">
        <v>276</v>
      </c>
      <c r="BM1701" s="161" t="s">
        <v>2968</v>
      </c>
    </row>
    <row r="1702" spans="1:65" s="2" customFormat="1" ht="24.15" customHeight="1">
      <c r="A1702" s="33"/>
      <c r="B1702" s="149"/>
      <c r="C1702" s="195" t="s">
        <v>2969</v>
      </c>
      <c r="D1702" s="195" t="s">
        <v>416</v>
      </c>
      <c r="E1702" s="196" t="s">
        <v>2970</v>
      </c>
      <c r="F1702" s="197" t="s">
        <v>2971</v>
      </c>
      <c r="G1702" s="198" t="s">
        <v>529</v>
      </c>
      <c r="H1702" s="199">
        <v>1</v>
      </c>
      <c r="I1702" s="200"/>
      <c r="J1702" s="201">
        <f t="shared" si="0"/>
        <v>0</v>
      </c>
      <c r="K1702" s="197" t="s">
        <v>1</v>
      </c>
      <c r="L1702" s="202"/>
      <c r="M1702" s="203" t="s">
        <v>1</v>
      </c>
      <c r="N1702" s="204" t="s">
        <v>46</v>
      </c>
      <c r="O1702" s="59"/>
      <c r="P1702" s="159">
        <f t="shared" si="1"/>
        <v>0</v>
      </c>
      <c r="Q1702" s="159">
        <v>0</v>
      </c>
      <c r="R1702" s="159">
        <f t="shared" si="2"/>
        <v>0</v>
      </c>
      <c r="S1702" s="159">
        <v>0</v>
      </c>
      <c r="T1702" s="160">
        <f t="shared" si="3"/>
        <v>0</v>
      </c>
      <c r="U1702" s="33"/>
      <c r="V1702" s="33"/>
      <c r="W1702" s="33"/>
      <c r="X1702" s="33"/>
      <c r="Y1702" s="33"/>
      <c r="Z1702" s="33"/>
      <c r="AA1702" s="33"/>
      <c r="AB1702" s="33"/>
      <c r="AC1702" s="33"/>
      <c r="AD1702" s="33"/>
      <c r="AE1702" s="33"/>
      <c r="AR1702" s="161" t="s">
        <v>573</v>
      </c>
      <c r="AT1702" s="161" t="s">
        <v>416</v>
      </c>
      <c r="AU1702" s="161" t="s">
        <v>90</v>
      </c>
      <c r="AY1702" s="18" t="s">
        <v>199</v>
      </c>
      <c r="BE1702" s="162">
        <f t="shared" si="4"/>
        <v>0</v>
      </c>
      <c r="BF1702" s="162">
        <f t="shared" si="5"/>
        <v>0</v>
      </c>
      <c r="BG1702" s="162">
        <f t="shared" si="6"/>
        <v>0</v>
      </c>
      <c r="BH1702" s="162">
        <f t="shared" si="7"/>
        <v>0</v>
      </c>
      <c r="BI1702" s="162">
        <f t="shared" si="8"/>
        <v>0</v>
      </c>
      <c r="BJ1702" s="18" t="s">
        <v>88</v>
      </c>
      <c r="BK1702" s="162">
        <f t="shared" si="9"/>
        <v>0</v>
      </c>
      <c r="BL1702" s="18" t="s">
        <v>276</v>
      </c>
      <c r="BM1702" s="161" t="s">
        <v>2972</v>
      </c>
    </row>
    <row r="1703" spans="1:65" s="2" customFormat="1" ht="24.15" customHeight="1">
      <c r="A1703" s="33"/>
      <c r="B1703" s="149"/>
      <c r="C1703" s="195" t="s">
        <v>2973</v>
      </c>
      <c r="D1703" s="195" t="s">
        <v>416</v>
      </c>
      <c r="E1703" s="196" t="s">
        <v>2974</v>
      </c>
      <c r="F1703" s="197" t="s">
        <v>2975</v>
      </c>
      <c r="G1703" s="198" t="s">
        <v>529</v>
      </c>
      <c r="H1703" s="199">
        <v>2</v>
      </c>
      <c r="I1703" s="200"/>
      <c r="J1703" s="201">
        <f t="shared" si="0"/>
        <v>0</v>
      </c>
      <c r="K1703" s="197" t="s">
        <v>1</v>
      </c>
      <c r="L1703" s="202"/>
      <c r="M1703" s="203" t="s">
        <v>1</v>
      </c>
      <c r="N1703" s="204" t="s">
        <v>46</v>
      </c>
      <c r="O1703" s="59"/>
      <c r="P1703" s="159">
        <f t="shared" si="1"/>
        <v>0</v>
      </c>
      <c r="Q1703" s="159">
        <v>0</v>
      </c>
      <c r="R1703" s="159">
        <f t="shared" si="2"/>
        <v>0</v>
      </c>
      <c r="S1703" s="159">
        <v>0</v>
      </c>
      <c r="T1703" s="160">
        <f t="shared" si="3"/>
        <v>0</v>
      </c>
      <c r="U1703" s="33"/>
      <c r="V1703" s="33"/>
      <c r="W1703" s="33"/>
      <c r="X1703" s="33"/>
      <c r="Y1703" s="33"/>
      <c r="Z1703" s="33"/>
      <c r="AA1703" s="33"/>
      <c r="AB1703" s="33"/>
      <c r="AC1703" s="33"/>
      <c r="AD1703" s="33"/>
      <c r="AE1703" s="33"/>
      <c r="AR1703" s="161" t="s">
        <v>573</v>
      </c>
      <c r="AT1703" s="161" t="s">
        <v>416</v>
      </c>
      <c r="AU1703" s="161" t="s">
        <v>90</v>
      </c>
      <c r="AY1703" s="18" t="s">
        <v>199</v>
      </c>
      <c r="BE1703" s="162">
        <f t="shared" si="4"/>
        <v>0</v>
      </c>
      <c r="BF1703" s="162">
        <f t="shared" si="5"/>
        <v>0</v>
      </c>
      <c r="BG1703" s="162">
        <f t="shared" si="6"/>
        <v>0</v>
      </c>
      <c r="BH1703" s="162">
        <f t="shared" si="7"/>
        <v>0</v>
      </c>
      <c r="BI1703" s="162">
        <f t="shared" si="8"/>
        <v>0</v>
      </c>
      <c r="BJ1703" s="18" t="s">
        <v>88</v>
      </c>
      <c r="BK1703" s="162">
        <f t="shared" si="9"/>
        <v>0</v>
      </c>
      <c r="BL1703" s="18" t="s">
        <v>276</v>
      </c>
      <c r="BM1703" s="161" t="s">
        <v>2976</v>
      </c>
    </row>
    <row r="1704" spans="1:65" s="2" customFormat="1" ht="24.15" customHeight="1">
      <c r="A1704" s="33"/>
      <c r="B1704" s="149"/>
      <c r="C1704" s="195" t="s">
        <v>2977</v>
      </c>
      <c r="D1704" s="195" t="s">
        <v>416</v>
      </c>
      <c r="E1704" s="196" t="s">
        <v>2978</v>
      </c>
      <c r="F1704" s="197" t="s">
        <v>2979</v>
      </c>
      <c r="G1704" s="198" t="s">
        <v>529</v>
      </c>
      <c r="H1704" s="199">
        <v>2</v>
      </c>
      <c r="I1704" s="200"/>
      <c r="J1704" s="201">
        <f t="shared" si="0"/>
        <v>0</v>
      </c>
      <c r="K1704" s="197" t="s">
        <v>1</v>
      </c>
      <c r="L1704" s="202"/>
      <c r="M1704" s="203" t="s">
        <v>1</v>
      </c>
      <c r="N1704" s="204" t="s">
        <v>46</v>
      </c>
      <c r="O1704" s="59"/>
      <c r="P1704" s="159">
        <f t="shared" si="1"/>
        <v>0</v>
      </c>
      <c r="Q1704" s="159">
        <v>0</v>
      </c>
      <c r="R1704" s="159">
        <f t="shared" si="2"/>
        <v>0</v>
      </c>
      <c r="S1704" s="159">
        <v>0</v>
      </c>
      <c r="T1704" s="160">
        <f t="shared" si="3"/>
        <v>0</v>
      </c>
      <c r="U1704" s="33"/>
      <c r="V1704" s="33"/>
      <c r="W1704" s="33"/>
      <c r="X1704" s="33"/>
      <c r="Y1704" s="33"/>
      <c r="Z1704" s="33"/>
      <c r="AA1704" s="33"/>
      <c r="AB1704" s="33"/>
      <c r="AC1704" s="33"/>
      <c r="AD1704" s="33"/>
      <c r="AE1704" s="33"/>
      <c r="AR1704" s="161" t="s">
        <v>573</v>
      </c>
      <c r="AT1704" s="161" t="s">
        <v>416</v>
      </c>
      <c r="AU1704" s="161" t="s">
        <v>90</v>
      </c>
      <c r="AY1704" s="18" t="s">
        <v>199</v>
      </c>
      <c r="BE1704" s="162">
        <f t="shared" si="4"/>
        <v>0</v>
      </c>
      <c r="BF1704" s="162">
        <f t="shared" si="5"/>
        <v>0</v>
      </c>
      <c r="BG1704" s="162">
        <f t="shared" si="6"/>
        <v>0</v>
      </c>
      <c r="BH1704" s="162">
        <f t="shared" si="7"/>
        <v>0</v>
      </c>
      <c r="BI1704" s="162">
        <f t="shared" si="8"/>
        <v>0</v>
      </c>
      <c r="BJ1704" s="18" t="s">
        <v>88</v>
      </c>
      <c r="BK1704" s="162">
        <f t="shared" si="9"/>
        <v>0</v>
      </c>
      <c r="BL1704" s="18" t="s">
        <v>276</v>
      </c>
      <c r="BM1704" s="161" t="s">
        <v>2980</v>
      </c>
    </row>
    <row r="1705" spans="1:65" s="2" customFormat="1" ht="24.15" customHeight="1">
      <c r="A1705" s="33"/>
      <c r="B1705" s="149"/>
      <c r="C1705" s="150" t="s">
        <v>2981</v>
      </c>
      <c r="D1705" s="150" t="s">
        <v>202</v>
      </c>
      <c r="E1705" s="151" t="s">
        <v>2982</v>
      </c>
      <c r="F1705" s="152" t="s">
        <v>2983</v>
      </c>
      <c r="G1705" s="153" t="s">
        <v>332</v>
      </c>
      <c r="H1705" s="154">
        <v>51.84</v>
      </c>
      <c r="I1705" s="155"/>
      <c r="J1705" s="156">
        <f t="shared" si="0"/>
        <v>0</v>
      </c>
      <c r="K1705" s="152" t="s">
        <v>333</v>
      </c>
      <c r="L1705" s="34"/>
      <c r="M1705" s="157" t="s">
        <v>1</v>
      </c>
      <c r="N1705" s="158" t="s">
        <v>46</v>
      </c>
      <c r="O1705" s="59"/>
      <c r="P1705" s="159">
        <f t="shared" si="1"/>
        <v>0</v>
      </c>
      <c r="Q1705" s="159">
        <v>0.03</v>
      </c>
      <c r="R1705" s="159">
        <f t="shared" si="2"/>
        <v>1.5552000000000001</v>
      </c>
      <c r="S1705" s="159">
        <v>0</v>
      </c>
      <c r="T1705" s="160">
        <f t="shared" si="3"/>
        <v>0</v>
      </c>
      <c r="U1705" s="33"/>
      <c r="V1705" s="33"/>
      <c r="W1705" s="33"/>
      <c r="X1705" s="33"/>
      <c r="Y1705" s="33"/>
      <c r="Z1705" s="33"/>
      <c r="AA1705" s="33"/>
      <c r="AB1705" s="33"/>
      <c r="AC1705" s="33"/>
      <c r="AD1705" s="33"/>
      <c r="AE1705" s="33"/>
      <c r="AR1705" s="161" t="s">
        <v>276</v>
      </c>
      <c r="AT1705" s="161" t="s">
        <v>202</v>
      </c>
      <c r="AU1705" s="161" t="s">
        <v>90</v>
      </c>
      <c r="AY1705" s="18" t="s">
        <v>199</v>
      </c>
      <c r="BE1705" s="162">
        <f t="shared" si="4"/>
        <v>0</v>
      </c>
      <c r="BF1705" s="162">
        <f t="shared" si="5"/>
        <v>0</v>
      </c>
      <c r="BG1705" s="162">
        <f t="shared" si="6"/>
        <v>0</v>
      </c>
      <c r="BH1705" s="162">
        <f t="shared" si="7"/>
        <v>0</v>
      </c>
      <c r="BI1705" s="162">
        <f t="shared" si="8"/>
        <v>0</v>
      </c>
      <c r="BJ1705" s="18" t="s">
        <v>88</v>
      </c>
      <c r="BK1705" s="162">
        <f t="shared" si="9"/>
        <v>0</v>
      </c>
      <c r="BL1705" s="18" t="s">
        <v>276</v>
      </c>
      <c r="BM1705" s="161" t="s">
        <v>2984</v>
      </c>
    </row>
    <row r="1706" spans="1:65" s="2" customFormat="1" ht="19.2">
      <c r="A1706" s="33"/>
      <c r="B1706" s="34"/>
      <c r="C1706" s="33"/>
      <c r="D1706" s="163" t="s">
        <v>207</v>
      </c>
      <c r="E1706" s="33"/>
      <c r="F1706" s="164" t="s">
        <v>2985</v>
      </c>
      <c r="G1706" s="33"/>
      <c r="H1706" s="33"/>
      <c r="I1706" s="165"/>
      <c r="J1706" s="33"/>
      <c r="K1706" s="33"/>
      <c r="L1706" s="34"/>
      <c r="M1706" s="166"/>
      <c r="N1706" s="167"/>
      <c r="O1706" s="59"/>
      <c r="P1706" s="59"/>
      <c r="Q1706" s="59"/>
      <c r="R1706" s="59"/>
      <c r="S1706" s="59"/>
      <c r="T1706" s="60"/>
      <c r="U1706" s="33"/>
      <c r="V1706" s="33"/>
      <c r="W1706" s="33"/>
      <c r="X1706" s="33"/>
      <c r="Y1706" s="33"/>
      <c r="Z1706" s="33"/>
      <c r="AA1706" s="33"/>
      <c r="AB1706" s="33"/>
      <c r="AC1706" s="33"/>
      <c r="AD1706" s="33"/>
      <c r="AE1706" s="33"/>
      <c r="AT1706" s="18" t="s">
        <v>207</v>
      </c>
      <c r="AU1706" s="18" t="s">
        <v>90</v>
      </c>
    </row>
    <row r="1707" spans="1:65" s="14" customFormat="1" ht="10.199999999999999">
      <c r="B1707" s="179"/>
      <c r="D1707" s="163" t="s">
        <v>336</v>
      </c>
      <c r="E1707" s="180" t="s">
        <v>1</v>
      </c>
      <c r="F1707" s="181" t="s">
        <v>1745</v>
      </c>
      <c r="H1707" s="182">
        <v>51.84</v>
      </c>
      <c r="I1707" s="183"/>
      <c r="L1707" s="179"/>
      <c r="M1707" s="184"/>
      <c r="N1707" s="185"/>
      <c r="O1707" s="185"/>
      <c r="P1707" s="185"/>
      <c r="Q1707" s="185"/>
      <c r="R1707" s="185"/>
      <c r="S1707" s="185"/>
      <c r="T1707" s="186"/>
      <c r="AT1707" s="180" t="s">
        <v>336</v>
      </c>
      <c r="AU1707" s="180" t="s">
        <v>90</v>
      </c>
      <c r="AV1707" s="14" t="s">
        <v>90</v>
      </c>
      <c r="AW1707" s="14" t="s">
        <v>36</v>
      </c>
      <c r="AX1707" s="14" t="s">
        <v>81</v>
      </c>
      <c r="AY1707" s="180" t="s">
        <v>199</v>
      </c>
    </row>
    <row r="1708" spans="1:65" s="15" customFormat="1" ht="10.199999999999999">
      <c r="B1708" s="187"/>
      <c r="D1708" s="163" t="s">
        <v>336</v>
      </c>
      <c r="E1708" s="188" t="s">
        <v>1</v>
      </c>
      <c r="F1708" s="189" t="s">
        <v>339</v>
      </c>
      <c r="H1708" s="190">
        <v>51.84</v>
      </c>
      <c r="I1708" s="191"/>
      <c r="L1708" s="187"/>
      <c r="M1708" s="192"/>
      <c r="N1708" s="193"/>
      <c r="O1708" s="193"/>
      <c r="P1708" s="193"/>
      <c r="Q1708" s="193"/>
      <c r="R1708" s="193"/>
      <c r="S1708" s="193"/>
      <c r="T1708" s="194"/>
      <c r="AT1708" s="188" t="s">
        <v>336</v>
      </c>
      <c r="AU1708" s="188" t="s">
        <v>90</v>
      </c>
      <c r="AV1708" s="15" t="s">
        <v>198</v>
      </c>
      <c r="AW1708" s="15" t="s">
        <v>36</v>
      </c>
      <c r="AX1708" s="15" t="s">
        <v>88</v>
      </c>
      <c r="AY1708" s="188" t="s">
        <v>199</v>
      </c>
    </row>
    <row r="1709" spans="1:65" s="2" customFormat="1" ht="24.15" customHeight="1">
      <c r="A1709" s="33"/>
      <c r="B1709" s="149"/>
      <c r="C1709" s="195" t="s">
        <v>2986</v>
      </c>
      <c r="D1709" s="195" t="s">
        <v>416</v>
      </c>
      <c r="E1709" s="196" t="s">
        <v>2987</v>
      </c>
      <c r="F1709" s="197" t="s">
        <v>2988</v>
      </c>
      <c r="G1709" s="198" t="s">
        <v>529</v>
      </c>
      <c r="H1709" s="199">
        <v>27</v>
      </c>
      <c r="I1709" s="200"/>
      <c r="J1709" s="201">
        <f>ROUND(I1709*H1709,2)</f>
        <v>0</v>
      </c>
      <c r="K1709" s="197" t="s">
        <v>1</v>
      </c>
      <c r="L1709" s="202"/>
      <c r="M1709" s="203" t="s">
        <v>1</v>
      </c>
      <c r="N1709" s="204" t="s">
        <v>46</v>
      </c>
      <c r="O1709" s="59"/>
      <c r="P1709" s="159">
        <f>O1709*H1709</f>
        <v>0</v>
      </c>
      <c r="Q1709" s="159">
        <v>0</v>
      </c>
      <c r="R1709" s="159">
        <f>Q1709*H1709</f>
        <v>0</v>
      </c>
      <c r="S1709" s="159">
        <v>0</v>
      </c>
      <c r="T1709" s="160">
        <f>S1709*H1709</f>
        <v>0</v>
      </c>
      <c r="U1709" s="33"/>
      <c r="V1709" s="33"/>
      <c r="W1709" s="33"/>
      <c r="X1709" s="33"/>
      <c r="Y1709" s="33"/>
      <c r="Z1709" s="33"/>
      <c r="AA1709" s="33"/>
      <c r="AB1709" s="33"/>
      <c r="AC1709" s="33"/>
      <c r="AD1709" s="33"/>
      <c r="AE1709" s="33"/>
      <c r="AR1709" s="161" t="s">
        <v>573</v>
      </c>
      <c r="AT1709" s="161" t="s">
        <v>416</v>
      </c>
      <c r="AU1709" s="161" t="s">
        <v>90</v>
      </c>
      <c r="AY1709" s="18" t="s">
        <v>199</v>
      </c>
      <c r="BE1709" s="162">
        <f>IF(N1709="základní",J1709,0)</f>
        <v>0</v>
      </c>
      <c r="BF1709" s="162">
        <f>IF(N1709="snížená",J1709,0)</f>
        <v>0</v>
      </c>
      <c r="BG1709" s="162">
        <f>IF(N1709="zákl. přenesená",J1709,0)</f>
        <v>0</v>
      </c>
      <c r="BH1709" s="162">
        <f>IF(N1709="sníž. přenesená",J1709,0)</f>
        <v>0</v>
      </c>
      <c r="BI1709" s="162">
        <f>IF(N1709="nulová",J1709,0)</f>
        <v>0</v>
      </c>
      <c r="BJ1709" s="18" t="s">
        <v>88</v>
      </c>
      <c r="BK1709" s="162">
        <f>ROUND(I1709*H1709,2)</f>
        <v>0</v>
      </c>
      <c r="BL1709" s="18" t="s">
        <v>276</v>
      </c>
      <c r="BM1709" s="161" t="s">
        <v>2989</v>
      </c>
    </row>
    <row r="1710" spans="1:65" s="2" customFormat="1" ht="24.15" customHeight="1">
      <c r="A1710" s="33"/>
      <c r="B1710" s="149"/>
      <c r="C1710" s="150" t="s">
        <v>2990</v>
      </c>
      <c r="D1710" s="150" t="s">
        <v>202</v>
      </c>
      <c r="E1710" s="151" t="s">
        <v>2991</v>
      </c>
      <c r="F1710" s="152" t="s">
        <v>2992</v>
      </c>
      <c r="G1710" s="153" t="s">
        <v>332</v>
      </c>
      <c r="H1710" s="154">
        <v>11.515000000000001</v>
      </c>
      <c r="I1710" s="155"/>
      <c r="J1710" s="156">
        <f>ROUND(I1710*H1710,2)</f>
        <v>0</v>
      </c>
      <c r="K1710" s="152" t="s">
        <v>333</v>
      </c>
      <c r="L1710" s="34"/>
      <c r="M1710" s="157" t="s">
        <v>1</v>
      </c>
      <c r="N1710" s="158" t="s">
        <v>46</v>
      </c>
      <c r="O1710" s="59"/>
      <c r="P1710" s="159">
        <f>O1710*H1710</f>
        <v>0</v>
      </c>
      <c r="Q1710" s="159">
        <v>0.03</v>
      </c>
      <c r="R1710" s="159">
        <f>Q1710*H1710</f>
        <v>0.34544999999999998</v>
      </c>
      <c r="S1710" s="159">
        <v>0</v>
      </c>
      <c r="T1710" s="160">
        <f>S1710*H1710</f>
        <v>0</v>
      </c>
      <c r="U1710" s="33"/>
      <c r="V1710" s="33"/>
      <c r="W1710" s="33"/>
      <c r="X1710" s="33"/>
      <c r="Y1710" s="33"/>
      <c r="Z1710" s="33"/>
      <c r="AA1710" s="33"/>
      <c r="AB1710" s="33"/>
      <c r="AC1710" s="33"/>
      <c r="AD1710" s="33"/>
      <c r="AE1710" s="33"/>
      <c r="AR1710" s="161" t="s">
        <v>276</v>
      </c>
      <c r="AT1710" s="161" t="s">
        <v>202</v>
      </c>
      <c r="AU1710" s="161" t="s">
        <v>90</v>
      </c>
      <c r="AY1710" s="18" t="s">
        <v>199</v>
      </c>
      <c r="BE1710" s="162">
        <f>IF(N1710="základní",J1710,0)</f>
        <v>0</v>
      </c>
      <c r="BF1710" s="162">
        <f>IF(N1710="snížená",J1710,0)</f>
        <v>0</v>
      </c>
      <c r="BG1710" s="162">
        <f>IF(N1710="zákl. přenesená",J1710,0)</f>
        <v>0</v>
      </c>
      <c r="BH1710" s="162">
        <f>IF(N1710="sníž. přenesená",J1710,0)</f>
        <v>0</v>
      </c>
      <c r="BI1710" s="162">
        <f>IF(N1710="nulová",J1710,0)</f>
        <v>0</v>
      </c>
      <c r="BJ1710" s="18" t="s">
        <v>88</v>
      </c>
      <c r="BK1710" s="162">
        <f>ROUND(I1710*H1710,2)</f>
        <v>0</v>
      </c>
      <c r="BL1710" s="18" t="s">
        <v>276</v>
      </c>
      <c r="BM1710" s="161" t="s">
        <v>2993</v>
      </c>
    </row>
    <row r="1711" spans="1:65" s="2" customFormat="1" ht="19.2">
      <c r="A1711" s="33"/>
      <c r="B1711" s="34"/>
      <c r="C1711" s="33"/>
      <c r="D1711" s="163" t="s">
        <v>207</v>
      </c>
      <c r="E1711" s="33"/>
      <c r="F1711" s="164" t="s">
        <v>2994</v>
      </c>
      <c r="G1711" s="33"/>
      <c r="H1711" s="33"/>
      <c r="I1711" s="165"/>
      <c r="J1711" s="33"/>
      <c r="K1711" s="33"/>
      <c r="L1711" s="34"/>
      <c r="M1711" s="166"/>
      <c r="N1711" s="167"/>
      <c r="O1711" s="59"/>
      <c r="P1711" s="59"/>
      <c r="Q1711" s="59"/>
      <c r="R1711" s="59"/>
      <c r="S1711" s="59"/>
      <c r="T1711" s="60"/>
      <c r="U1711" s="33"/>
      <c r="V1711" s="33"/>
      <c r="W1711" s="33"/>
      <c r="X1711" s="33"/>
      <c r="Y1711" s="33"/>
      <c r="Z1711" s="33"/>
      <c r="AA1711" s="33"/>
      <c r="AB1711" s="33"/>
      <c r="AC1711" s="33"/>
      <c r="AD1711" s="33"/>
      <c r="AE1711" s="33"/>
      <c r="AT1711" s="18" t="s">
        <v>207</v>
      </c>
      <c r="AU1711" s="18" t="s">
        <v>90</v>
      </c>
    </row>
    <row r="1712" spans="1:65" s="14" customFormat="1" ht="10.199999999999999">
      <c r="B1712" s="179"/>
      <c r="D1712" s="163" t="s">
        <v>336</v>
      </c>
      <c r="E1712" s="180" t="s">
        <v>1</v>
      </c>
      <c r="F1712" s="181" t="s">
        <v>708</v>
      </c>
      <c r="H1712" s="182">
        <v>11.515000000000001</v>
      </c>
      <c r="I1712" s="183"/>
      <c r="L1712" s="179"/>
      <c r="M1712" s="184"/>
      <c r="N1712" s="185"/>
      <c r="O1712" s="185"/>
      <c r="P1712" s="185"/>
      <c r="Q1712" s="185"/>
      <c r="R1712" s="185"/>
      <c r="S1712" s="185"/>
      <c r="T1712" s="186"/>
      <c r="AT1712" s="180" t="s">
        <v>336</v>
      </c>
      <c r="AU1712" s="180" t="s">
        <v>90</v>
      </c>
      <c r="AV1712" s="14" t="s">
        <v>90</v>
      </c>
      <c r="AW1712" s="14" t="s">
        <v>36</v>
      </c>
      <c r="AX1712" s="14" t="s">
        <v>81</v>
      </c>
      <c r="AY1712" s="180" t="s">
        <v>199</v>
      </c>
    </row>
    <row r="1713" spans="1:65" s="15" customFormat="1" ht="10.199999999999999">
      <c r="B1713" s="187"/>
      <c r="D1713" s="163" t="s">
        <v>336</v>
      </c>
      <c r="E1713" s="188" t="s">
        <v>1</v>
      </c>
      <c r="F1713" s="189" t="s">
        <v>339</v>
      </c>
      <c r="H1713" s="190">
        <v>11.515000000000001</v>
      </c>
      <c r="I1713" s="191"/>
      <c r="L1713" s="187"/>
      <c r="M1713" s="192"/>
      <c r="N1713" s="193"/>
      <c r="O1713" s="193"/>
      <c r="P1713" s="193"/>
      <c r="Q1713" s="193"/>
      <c r="R1713" s="193"/>
      <c r="S1713" s="193"/>
      <c r="T1713" s="194"/>
      <c r="AT1713" s="188" t="s">
        <v>336</v>
      </c>
      <c r="AU1713" s="188" t="s">
        <v>90</v>
      </c>
      <c r="AV1713" s="15" t="s">
        <v>198</v>
      </c>
      <c r="AW1713" s="15" t="s">
        <v>36</v>
      </c>
      <c r="AX1713" s="15" t="s">
        <v>88</v>
      </c>
      <c r="AY1713" s="188" t="s">
        <v>199</v>
      </c>
    </row>
    <row r="1714" spans="1:65" s="2" customFormat="1" ht="24.15" customHeight="1">
      <c r="A1714" s="33"/>
      <c r="B1714" s="149"/>
      <c r="C1714" s="195" t="s">
        <v>2995</v>
      </c>
      <c r="D1714" s="195" t="s">
        <v>416</v>
      </c>
      <c r="E1714" s="196" t="s">
        <v>2996</v>
      </c>
      <c r="F1714" s="197" t="s">
        <v>2997</v>
      </c>
      <c r="G1714" s="198" t="s">
        <v>529</v>
      </c>
      <c r="H1714" s="199">
        <v>1</v>
      </c>
      <c r="I1714" s="200"/>
      <c r="J1714" s="201">
        <f>ROUND(I1714*H1714,2)</f>
        <v>0</v>
      </c>
      <c r="K1714" s="197" t="s">
        <v>1</v>
      </c>
      <c r="L1714" s="202"/>
      <c r="M1714" s="203" t="s">
        <v>1</v>
      </c>
      <c r="N1714" s="204" t="s">
        <v>46</v>
      </c>
      <c r="O1714" s="59"/>
      <c r="P1714" s="159">
        <f>O1714*H1714</f>
        <v>0</v>
      </c>
      <c r="Q1714" s="159">
        <v>0</v>
      </c>
      <c r="R1714" s="159">
        <f>Q1714*H1714</f>
        <v>0</v>
      </c>
      <c r="S1714" s="159">
        <v>0</v>
      </c>
      <c r="T1714" s="160">
        <f>S1714*H1714</f>
        <v>0</v>
      </c>
      <c r="U1714" s="33"/>
      <c r="V1714" s="33"/>
      <c r="W1714" s="33"/>
      <c r="X1714" s="33"/>
      <c r="Y1714" s="33"/>
      <c r="Z1714" s="33"/>
      <c r="AA1714" s="33"/>
      <c r="AB1714" s="33"/>
      <c r="AC1714" s="33"/>
      <c r="AD1714" s="33"/>
      <c r="AE1714" s="33"/>
      <c r="AR1714" s="161" t="s">
        <v>573</v>
      </c>
      <c r="AT1714" s="161" t="s">
        <v>416</v>
      </c>
      <c r="AU1714" s="161" t="s">
        <v>90</v>
      </c>
      <c r="AY1714" s="18" t="s">
        <v>199</v>
      </c>
      <c r="BE1714" s="162">
        <f>IF(N1714="základní",J1714,0)</f>
        <v>0</v>
      </c>
      <c r="BF1714" s="162">
        <f>IF(N1714="snížená",J1714,0)</f>
        <v>0</v>
      </c>
      <c r="BG1714" s="162">
        <f>IF(N1714="zákl. přenesená",J1714,0)</f>
        <v>0</v>
      </c>
      <c r="BH1714" s="162">
        <f>IF(N1714="sníž. přenesená",J1714,0)</f>
        <v>0</v>
      </c>
      <c r="BI1714" s="162">
        <f>IF(N1714="nulová",J1714,0)</f>
        <v>0</v>
      </c>
      <c r="BJ1714" s="18" t="s">
        <v>88</v>
      </c>
      <c r="BK1714" s="162">
        <f>ROUND(I1714*H1714,2)</f>
        <v>0</v>
      </c>
      <c r="BL1714" s="18" t="s">
        <v>276</v>
      </c>
      <c r="BM1714" s="161" t="s">
        <v>2998</v>
      </c>
    </row>
    <row r="1715" spans="1:65" s="2" customFormat="1" ht="33" customHeight="1">
      <c r="A1715" s="33"/>
      <c r="B1715" s="149"/>
      <c r="C1715" s="150" t="s">
        <v>2999</v>
      </c>
      <c r="D1715" s="150" t="s">
        <v>202</v>
      </c>
      <c r="E1715" s="151" t="s">
        <v>3000</v>
      </c>
      <c r="F1715" s="152" t="s">
        <v>3001</v>
      </c>
      <c r="G1715" s="153" t="s">
        <v>376</v>
      </c>
      <c r="H1715" s="154">
        <v>528.9</v>
      </c>
      <c r="I1715" s="155"/>
      <c r="J1715" s="156">
        <f>ROUND(I1715*H1715,2)</f>
        <v>0</v>
      </c>
      <c r="K1715" s="152" t="s">
        <v>333</v>
      </c>
      <c r="L1715" s="34"/>
      <c r="M1715" s="157" t="s">
        <v>1</v>
      </c>
      <c r="N1715" s="158" t="s">
        <v>46</v>
      </c>
      <c r="O1715" s="59"/>
      <c r="P1715" s="159">
        <f>O1715*H1715</f>
        <v>0</v>
      </c>
      <c r="Q1715" s="159">
        <v>1.6000000000000001E-4</v>
      </c>
      <c r="R1715" s="159">
        <f>Q1715*H1715</f>
        <v>8.4624000000000005E-2</v>
      </c>
      <c r="S1715" s="159">
        <v>0</v>
      </c>
      <c r="T1715" s="160">
        <f>S1715*H1715</f>
        <v>0</v>
      </c>
      <c r="U1715" s="33"/>
      <c r="V1715" s="33"/>
      <c r="W1715" s="33"/>
      <c r="X1715" s="33"/>
      <c r="Y1715" s="33"/>
      <c r="Z1715" s="33"/>
      <c r="AA1715" s="33"/>
      <c r="AB1715" s="33"/>
      <c r="AC1715" s="33"/>
      <c r="AD1715" s="33"/>
      <c r="AE1715" s="33"/>
      <c r="AR1715" s="161" t="s">
        <v>276</v>
      </c>
      <c r="AT1715" s="161" t="s">
        <v>202</v>
      </c>
      <c r="AU1715" s="161" t="s">
        <v>90</v>
      </c>
      <c r="AY1715" s="18" t="s">
        <v>199</v>
      </c>
      <c r="BE1715" s="162">
        <f>IF(N1715="základní",J1715,0)</f>
        <v>0</v>
      </c>
      <c r="BF1715" s="162">
        <f>IF(N1715="snížená",J1715,0)</f>
        <v>0</v>
      </c>
      <c r="BG1715" s="162">
        <f>IF(N1715="zákl. přenesená",J1715,0)</f>
        <v>0</v>
      </c>
      <c r="BH1715" s="162">
        <f>IF(N1715="sníž. přenesená",J1715,0)</f>
        <v>0</v>
      </c>
      <c r="BI1715" s="162">
        <f>IF(N1715="nulová",J1715,0)</f>
        <v>0</v>
      </c>
      <c r="BJ1715" s="18" t="s">
        <v>88</v>
      </c>
      <c r="BK1715" s="162">
        <f>ROUND(I1715*H1715,2)</f>
        <v>0</v>
      </c>
      <c r="BL1715" s="18" t="s">
        <v>276</v>
      </c>
      <c r="BM1715" s="161" t="s">
        <v>3002</v>
      </c>
    </row>
    <row r="1716" spans="1:65" s="2" customFormat="1" ht="28.8">
      <c r="A1716" s="33"/>
      <c r="B1716" s="34"/>
      <c r="C1716" s="33"/>
      <c r="D1716" s="163" t="s">
        <v>207</v>
      </c>
      <c r="E1716" s="33"/>
      <c r="F1716" s="164" t="s">
        <v>3003</v>
      </c>
      <c r="G1716" s="33"/>
      <c r="H1716" s="33"/>
      <c r="I1716" s="165"/>
      <c r="J1716" s="33"/>
      <c r="K1716" s="33"/>
      <c r="L1716" s="34"/>
      <c r="M1716" s="166"/>
      <c r="N1716" s="167"/>
      <c r="O1716" s="59"/>
      <c r="P1716" s="59"/>
      <c r="Q1716" s="59"/>
      <c r="R1716" s="59"/>
      <c r="S1716" s="59"/>
      <c r="T1716" s="60"/>
      <c r="U1716" s="33"/>
      <c r="V1716" s="33"/>
      <c r="W1716" s="33"/>
      <c r="X1716" s="33"/>
      <c r="Y1716" s="33"/>
      <c r="Z1716" s="33"/>
      <c r="AA1716" s="33"/>
      <c r="AB1716" s="33"/>
      <c r="AC1716" s="33"/>
      <c r="AD1716" s="33"/>
      <c r="AE1716" s="33"/>
      <c r="AT1716" s="18" t="s">
        <v>207</v>
      </c>
      <c r="AU1716" s="18" t="s">
        <v>90</v>
      </c>
    </row>
    <row r="1717" spans="1:65" s="14" customFormat="1" ht="10.199999999999999">
      <c r="B1717" s="179"/>
      <c r="D1717" s="163" t="s">
        <v>336</v>
      </c>
      <c r="E1717" s="180" t="s">
        <v>1</v>
      </c>
      <c r="F1717" s="181" t="s">
        <v>3004</v>
      </c>
      <c r="H1717" s="182">
        <v>151.19999999999999</v>
      </c>
      <c r="I1717" s="183"/>
      <c r="L1717" s="179"/>
      <c r="M1717" s="184"/>
      <c r="N1717" s="185"/>
      <c r="O1717" s="185"/>
      <c r="P1717" s="185"/>
      <c r="Q1717" s="185"/>
      <c r="R1717" s="185"/>
      <c r="S1717" s="185"/>
      <c r="T1717" s="186"/>
      <c r="AT1717" s="180" t="s">
        <v>336</v>
      </c>
      <c r="AU1717" s="180" t="s">
        <v>90</v>
      </c>
      <c r="AV1717" s="14" t="s">
        <v>90</v>
      </c>
      <c r="AW1717" s="14" t="s">
        <v>36</v>
      </c>
      <c r="AX1717" s="14" t="s">
        <v>81</v>
      </c>
      <c r="AY1717" s="180" t="s">
        <v>199</v>
      </c>
    </row>
    <row r="1718" spans="1:65" s="14" customFormat="1" ht="10.199999999999999">
      <c r="B1718" s="179"/>
      <c r="D1718" s="163" t="s">
        <v>336</v>
      </c>
      <c r="E1718" s="180" t="s">
        <v>1</v>
      </c>
      <c r="F1718" s="181" t="s">
        <v>3005</v>
      </c>
      <c r="H1718" s="182">
        <v>96</v>
      </c>
      <c r="I1718" s="183"/>
      <c r="L1718" s="179"/>
      <c r="M1718" s="184"/>
      <c r="N1718" s="185"/>
      <c r="O1718" s="185"/>
      <c r="P1718" s="185"/>
      <c r="Q1718" s="185"/>
      <c r="R1718" s="185"/>
      <c r="S1718" s="185"/>
      <c r="T1718" s="186"/>
      <c r="AT1718" s="180" t="s">
        <v>336</v>
      </c>
      <c r="AU1718" s="180" t="s">
        <v>90</v>
      </c>
      <c r="AV1718" s="14" t="s">
        <v>90</v>
      </c>
      <c r="AW1718" s="14" t="s">
        <v>36</v>
      </c>
      <c r="AX1718" s="14" t="s">
        <v>81</v>
      </c>
      <c r="AY1718" s="180" t="s">
        <v>199</v>
      </c>
    </row>
    <row r="1719" spans="1:65" s="14" customFormat="1" ht="10.199999999999999">
      <c r="B1719" s="179"/>
      <c r="D1719" s="163" t="s">
        <v>336</v>
      </c>
      <c r="E1719" s="180" t="s">
        <v>1</v>
      </c>
      <c r="F1719" s="181" t="s">
        <v>3006</v>
      </c>
      <c r="H1719" s="182">
        <v>6</v>
      </c>
      <c r="I1719" s="183"/>
      <c r="L1719" s="179"/>
      <c r="M1719" s="184"/>
      <c r="N1719" s="185"/>
      <c r="O1719" s="185"/>
      <c r="P1719" s="185"/>
      <c r="Q1719" s="185"/>
      <c r="R1719" s="185"/>
      <c r="S1719" s="185"/>
      <c r="T1719" s="186"/>
      <c r="AT1719" s="180" t="s">
        <v>336</v>
      </c>
      <c r="AU1719" s="180" t="s">
        <v>90</v>
      </c>
      <c r="AV1719" s="14" t="s">
        <v>90</v>
      </c>
      <c r="AW1719" s="14" t="s">
        <v>36</v>
      </c>
      <c r="AX1719" s="14" t="s">
        <v>81</v>
      </c>
      <c r="AY1719" s="180" t="s">
        <v>199</v>
      </c>
    </row>
    <row r="1720" spans="1:65" s="14" customFormat="1" ht="10.199999999999999">
      <c r="B1720" s="179"/>
      <c r="D1720" s="163" t="s">
        <v>336</v>
      </c>
      <c r="E1720" s="180" t="s">
        <v>1</v>
      </c>
      <c r="F1720" s="181" t="s">
        <v>3007</v>
      </c>
      <c r="H1720" s="182">
        <v>14.3</v>
      </c>
      <c r="I1720" s="183"/>
      <c r="L1720" s="179"/>
      <c r="M1720" s="184"/>
      <c r="N1720" s="185"/>
      <c r="O1720" s="185"/>
      <c r="P1720" s="185"/>
      <c r="Q1720" s="185"/>
      <c r="R1720" s="185"/>
      <c r="S1720" s="185"/>
      <c r="T1720" s="186"/>
      <c r="AT1720" s="180" t="s">
        <v>336</v>
      </c>
      <c r="AU1720" s="180" t="s">
        <v>90</v>
      </c>
      <c r="AV1720" s="14" t="s">
        <v>90</v>
      </c>
      <c r="AW1720" s="14" t="s">
        <v>36</v>
      </c>
      <c r="AX1720" s="14" t="s">
        <v>81</v>
      </c>
      <c r="AY1720" s="180" t="s">
        <v>199</v>
      </c>
    </row>
    <row r="1721" spans="1:65" s="14" customFormat="1" ht="10.199999999999999">
      <c r="B1721" s="179"/>
      <c r="D1721" s="163" t="s">
        <v>336</v>
      </c>
      <c r="E1721" s="180" t="s">
        <v>1</v>
      </c>
      <c r="F1721" s="181" t="s">
        <v>3008</v>
      </c>
      <c r="H1721" s="182">
        <v>90.2</v>
      </c>
      <c r="I1721" s="183"/>
      <c r="L1721" s="179"/>
      <c r="M1721" s="184"/>
      <c r="N1721" s="185"/>
      <c r="O1721" s="185"/>
      <c r="P1721" s="185"/>
      <c r="Q1721" s="185"/>
      <c r="R1721" s="185"/>
      <c r="S1721" s="185"/>
      <c r="T1721" s="186"/>
      <c r="AT1721" s="180" t="s">
        <v>336</v>
      </c>
      <c r="AU1721" s="180" t="s">
        <v>90</v>
      </c>
      <c r="AV1721" s="14" t="s">
        <v>90</v>
      </c>
      <c r="AW1721" s="14" t="s">
        <v>36</v>
      </c>
      <c r="AX1721" s="14" t="s">
        <v>81</v>
      </c>
      <c r="AY1721" s="180" t="s">
        <v>199</v>
      </c>
    </row>
    <row r="1722" spans="1:65" s="14" customFormat="1" ht="10.199999999999999">
      <c r="B1722" s="179"/>
      <c r="D1722" s="163" t="s">
        <v>336</v>
      </c>
      <c r="E1722" s="180" t="s">
        <v>1</v>
      </c>
      <c r="F1722" s="181" t="s">
        <v>3009</v>
      </c>
      <c r="H1722" s="182">
        <v>12.3</v>
      </c>
      <c r="I1722" s="183"/>
      <c r="L1722" s="179"/>
      <c r="M1722" s="184"/>
      <c r="N1722" s="185"/>
      <c r="O1722" s="185"/>
      <c r="P1722" s="185"/>
      <c r="Q1722" s="185"/>
      <c r="R1722" s="185"/>
      <c r="S1722" s="185"/>
      <c r="T1722" s="186"/>
      <c r="AT1722" s="180" t="s">
        <v>336</v>
      </c>
      <c r="AU1722" s="180" t="s">
        <v>90</v>
      </c>
      <c r="AV1722" s="14" t="s">
        <v>90</v>
      </c>
      <c r="AW1722" s="14" t="s">
        <v>36</v>
      </c>
      <c r="AX1722" s="14" t="s">
        <v>81</v>
      </c>
      <c r="AY1722" s="180" t="s">
        <v>199</v>
      </c>
    </row>
    <row r="1723" spans="1:65" s="14" customFormat="1" ht="10.199999999999999">
      <c r="B1723" s="179"/>
      <c r="D1723" s="163" t="s">
        <v>336</v>
      </c>
      <c r="E1723" s="180" t="s">
        <v>1</v>
      </c>
      <c r="F1723" s="181" t="s">
        <v>3010</v>
      </c>
      <c r="H1723" s="182">
        <v>33</v>
      </c>
      <c r="I1723" s="183"/>
      <c r="L1723" s="179"/>
      <c r="M1723" s="184"/>
      <c r="N1723" s="185"/>
      <c r="O1723" s="185"/>
      <c r="P1723" s="185"/>
      <c r="Q1723" s="185"/>
      <c r="R1723" s="185"/>
      <c r="S1723" s="185"/>
      <c r="T1723" s="186"/>
      <c r="AT1723" s="180" t="s">
        <v>336</v>
      </c>
      <c r="AU1723" s="180" t="s">
        <v>90</v>
      </c>
      <c r="AV1723" s="14" t="s">
        <v>90</v>
      </c>
      <c r="AW1723" s="14" t="s">
        <v>36</v>
      </c>
      <c r="AX1723" s="14" t="s">
        <v>81</v>
      </c>
      <c r="AY1723" s="180" t="s">
        <v>199</v>
      </c>
    </row>
    <row r="1724" spans="1:65" s="14" customFormat="1" ht="10.199999999999999">
      <c r="B1724" s="179"/>
      <c r="D1724" s="163" t="s">
        <v>336</v>
      </c>
      <c r="E1724" s="180" t="s">
        <v>1</v>
      </c>
      <c r="F1724" s="181" t="s">
        <v>3011</v>
      </c>
      <c r="H1724" s="182">
        <v>21.3</v>
      </c>
      <c r="I1724" s="183"/>
      <c r="L1724" s="179"/>
      <c r="M1724" s="184"/>
      <c r="N1724" s="185"/>
      <c r="O1724" s="185"/>
      <c r="P1724" s="185"/>
      <c r="Q1724" s="185"/>
      <c r="R1724" s="185"/>
      <c r="S1724" s="185"/>
      <c r="T1724" s="186"/>
      <c r="AT1724" s="180" t="s">
        <v>336</v>
      </c>
      <c r="AU1724" s="180" t="s">
        <v>90</v>
      </c>
      <c r="AV1724" s="14" t="s">
        <v>90</v>
      </c>
      <c r="AW1724" s="14" t="s">
        <v>36</v>
      </c>
      <c r="AX1724" s="14" t="s">
        <v>81</v>
      </c>
      <c r="AY1724" s="180" t="s">
        <v>199</v>
      </c>
    </row>
    <row r="1725" spans="1:65" s="14" customFormat="1" ht="10.199999999999999">
      <c r="B1725" s="179"/>
      <c r="D1725" s="163" t="s">
        <v>336</v>
      </c>
      <c r="E1725" s="180" t="s">
        <v>1</v>
      </c>
      <c r="F1725" s="181" t="s">
        <v>3012</v>
      </c>
      <c r="H1725" s="182">
        <v>7.1</v>
      </c>
      <c r="I1725" s="183"/>
      <c r="L1725" s="179"/>
      <c r="M1725" s="184"/>
      <c r="N1725" s="185"/>
      <c r="O1725" s="185"/>
      <c r="P1725" s="185"/>
      <c r="Q1725" s="185"/>
      <c r="R1725" s="185"/>
      <c r="S1725" s="185"/>
      <c r="T1725" s="186"/>
      <c r="AT1725" s="180" t="s">
        <v>336</v>
      </c>
      <c r="AU1725" s="180" t="s">
        <v>90</v>
      </c>
      <c r="AV1725" s="14" t="s">
        <v>90</v>
      </c>
      <c r="AW1725" s="14" t="s">
        <v>36</v>
      </c>
      <c r="AX1725" s="14" t="s">
        <v>81</v>
      </c>
      <c r="AY1725" s="180" t="s">
        <v>199</v>
      </c>
    </row>
    <row r="1726" spans="1:65" s="14" customFormat="1" ht="10.199999999999999">
      <c r="B1726" s="179"/>
      <c r="D1726" s="163" t="s">
        <v>336</v>
      </c>
      <c r="E1726" s="180" t="s">
        <v>1</v>
      </c>
      <c r="F1726" s="181" t="s">
        <v>3013</v>
      </c>
      <c r="H1726" s="182">
        <v>9.6</v>
      </c>
      <c r="I1726" s="183"/>
      <c r="L1726" s="179"/>
      <c r="M1726" s="184"/>
      <c r="N1726" s="185"/>
      <c r="O1726" s="185"/>
      <c r="P1726" s="185"/>
      <c r="Q1726" s="185"/>
      <c r="R1726" s="185"/>
      <c r="S1726" s="185"/>
      <c r="T1726" s="186"/>
      <c r="AT1726" s="180" t="s">
        <v>336</v>
      </c>
      <c r="AU1726" s="180" t="s">
        <v>90</v>
      </c>
      <c r="AV1726" s="14" t="s">
        <v>90</v>
      </c>
      <c r="AW1726" s="14" t="s">
        <v>36</v>
      </c>
      <c r="AX1726" s="14" t="s">
        <v>81</v>
      </c>
      <c r="AY1726" s="180" t="s">
        <v>199</v>
      </c>
    </row>
    <row r="1727" spans="1:65" s="14" customFormat="1" ht="10.199999999999999">
      <c r="B1727" s="179"/>
      <c r="D1727" s="163" t="s">
        <v>336</v>
      </c>
      <c r="E1727" s="180" t="s">
        <v>1</v>
      </c>
      <c r="F1727" s="181" t="s">
        <v>3014</v>
      </c>
      <c r="H1727" s="182">
        <v>4.0999999999999996</v>
      </c>
      <c r="I1727" s="183"/>
      <c r="L1727" s="179"/>
      <c r="M1727" s="184"/>
      <c r="N1727" s="185"/>
      <c r="O1727" s="185"/>
      <c r="P1727" s="185"/>
      <c r="Q1727" s="185"/>
      <c r="R1727" s="185"/>
      <c r="S1727" s="185"/>
      <c r="T1727" s="186"/>
      <c r="AT1727" s="180" t="s">
        <v>336</v>
      </c>
      <c r="AU1727" s="180" t="s">
        <v>90</v>
      </c>
      <c r="AV1727" s="14" t="s">
        <v>90</v>
      </c>
      <c r="AW1727" s="14" t="s">
        <v>36</v>
      </c>
      <c r="AX1727" s="14" t="s">
        <v>81</v>
      </c>
      <c r="AY1727" s="180" t="s">
        <v>199</v>
      </c>
    </row>
    <row r="1728" spans="1:65" s="14" customFormat="1" ht="10.199999999999999">
      <c r="B1728" s="179"/>
      <c r="D1728" s="163" t="s">
        <v>336</v>
      </c>
      <c r="E1728" s="180" t="s">
        <v>1</v>
      </c>
      <c r="F1728" s="181" t="s">
        <v>3015</v>
      </c>
      <c r="H1728" s="182">
        <v>14.2</v>
      </c>
      <c r="I1728" s="183"/>
      <c r="L1728" s="179"/>
      <c r="M1728" s="184"/>
      <c r="N1728" s="185"/>
      <c r="O1728" s="185"/>
      <c r="P1728" s="185"/>
      <c r="Q1728" s="185"/>
      <c r="R1728" s="185"/>
      <c r="S1728" s="185"/>
      <c r="T1728" s="186"/>
      <c r="AT1728" s="180" t="s">
        <v>336</v>
      </c>
      <c r="AU1728" s="180" t="s">
        <v>90</v>
      </c>
      <c r="AV1728" s="14" t="s">
        <v>90</v>
      </c>
      <c r="AW1728" s="14" t="s">
        <v>36</v>
      </c>
      <c r="AX1728" s="14" t="s">
        <v>81</v>
      </c>
      <c r="AY1728" s="180" t="s">
        <v>199</v>
      </c>
    </row>
    <row r="1729" spans="1:65" s="14" customFormat="1" ht="10.199999999999999">
      <c r="B1729" s="179"/>
      <c r="D1729" s="163" t="s">
        <v>336</v>
      </c>
      <c r="E1729" s="180" t="s">
        <v>1</v>
      </c>
      <c r="F1729" s="181" t="s">
        <v>3016</v>
      </c>
      <c r="H1729" s="182">
        <v>17.399999999999999</v>
      </c>
      <c r="I1729" s="183"/>
      <c r="L1729" s="179"/>
      <c r="M1729" s="184"/>
      <c r="N1729" s="185"/>
      <c r="O1729" s="185"/>
      <c r="P1729" s="185"/>
      <c r="Q1729" s="185"/>
      <c r="R1729" s="185"/>
      <c r="S1729" s="185"/>
      <c r="T1729" s="186"/>
      <c r="AT1729" s="180" t="s">
        <v>336</v>
      </c>
      <c r="AU1729" s="180" t="s">
        <v>90</v>
      </c>
      <c r="AV1729" s="14" t="s">
        <v>90</v>
      </c>
      <c r="AW1729" s="14" t="s">
        <v>36</v>
      </c>
      <c r="AX1729" s="14" t="s">
        <v>81</v>
      </c>
      <c r="AY1729" s="180" t="s">
        <v>199</v>
      </c>
    </row>
    <row r="1730" spans="1:65" s="14" customFormat="1" ht="10.199999999999999">
      <c r="B1730" s="179"/>
      <c r="D1730" s="163" t="s">
        <v>336</v>
      </c>
      <c r="E1730" s="180" t="s">
        <v>1</v>
      </c>
      <c r="F1730" s="181" t="s">
        <v>3017</v>
      </c>
      <c r="H1730" s="182">
        <v>8.6</v>
      </c>
      <c r="I1730" s="183"/>
      <c r="L1730" s="179"/>
      <c r="M1730" s="184"/>
      <c r="N1730" s="185"/>
      <c r="O1730" s="185"/>
      <c r="P1730" s="185"/>
      <c r="Q1730" s="185"/>
      <c r="R1730" s="185"/>
      <c r="S1730" s="185"/>
      <c r="T1730" s="186"/>
      <c r="AT1730" s="180" t="s">
        <v>336</v>
      </c>
      <c r="AU1730" s="180" t="s">
        <v>90</v>
      </c>
      <c r="AV1730" s="14" t="s">
        <v>90</v>
      </c>
      <c r="AW1730" s="14" t="s">
        <v>36</v>
      </c>
      <c r="AX1730" s="14" t="s">
        <v>81</v>
      </c>
      <c r="AY1730" s="180" t="s">
        <v>199</v>
      </c>
    </row>
    <row r="1731" spans="1:65" s="14" customFormat="1" ht="10.199999999999999">
      <c r="B1731" s="179"/>
      <c r="D1731" s="163" t="s">
        <v>336</v>
      </c>
      <c r="E1731" s="180" t="s">
        <v>1</v>
      </c>
      <c r="F1731" s="181" t="s">
        <v>3018</v>
      </c>
      <c r="H1731" s="182">
        <v>6.2</v>
      </c>
      <c r="I1731" s="183"/>
      <c r="L1731" s="179"/>
      <c r="M1731" s="184"/>
      <c r="N1731" s="185"/>
      <c r="O1731" s="185"/>
      <c r="P1731" s="185"/>
      <c r="Q1731" s="185"/>
      <c r="R1731" s="185"/>
      <c r="S1731" s="185"/>
      <c r="T1731" s="186"/>
      <c r="AT1731" s="180" t="s">
        <v>336</v>
      </c>
      <c r="AU1731" s="180" t="s">
        <v>90</v>
      </c>
      <c r="AV1731" s="14" t="s">
        <v>90</v>
      </c>
      <c r="AW1731" s="14" t="s">
        <v>36</v>
      </c>
      <c r="AX1731" s="14" t="s">
        <v>81</v>
      </c>
      <c r="AY1731" s="180" t="s">
        <v>199</v>
      </c>
    </row>
    <row r="1732" spans="1:65" s="14" customFormat="1" ht="10.199999999999999">
      <c r="B1732" s="179"/>
      <c r="D1732" s="163" t="s">
        <v>336</v>
      </c>
      <c r="E1732" s="180" t="s">
        <v>1</v>
      </c>
      <c r="F1732" s="181" t="s">
        <v>3019</v>
      </c>
      <c r="H1732" s="182">
        <v>7.6</v>
      </c>
      <c r="I1732" s="183"/>
      <c r="L1732" s="179"/>
      <c r="M1732" s="184"/>
      <c r="N1732" s="185"/>
      <c r="O1732" s="185"/>
      <c r="P1732" s="185"/>
      <c r="Q1732" s="185"/>
      <c r="R1732" s="185"/>
      <c r="S1732" s="185"/>
      <c r="T1732" s="186"/>
      <c r="AT1732" s="180" t="s">
        <v>336</v>
      </c>
      <c r="AU1732" s="180" t="s">
        <v>90</v>
      </c>
      <c r="AV1732" s="14" t="s">
        <v>90</v>
      </c>
      <c r="AW1732" s="14" t="s">
        <v>36</v>
      </c>
      <c r="AX1732" s="14" t="s">
        <v>81</v>
      </c>
      <c r="AY1732" s="180" t="s">
        <v>199</v>
      </c>
    </row>
    <row r="1733" spans="1:65" s="14" customFormat="1" ht="10.199999999999999">
      <c r="B1733" s="179"/>
      <c r="D1733" s="163" t="s">
        <v>336</v>
      </c>
      <c r="E1733" s="180" t="s">
        <v>1</v>
      </c>
      <c r="F1733" s="181" t="s">
        <v>3020</v>
      </c>
      <c r="H1733" s="182">
        <v>12.4</v>
      </c>
      <c r="I1733" s="183"/>
      <c r="L1733" s="179"/>
      <c r="M1733" s="184"/>
      <c r="N1733" s="185"/>
      <c r="O1733" s="185"/>
      <c r="P1733" s="185"/>
      <c r="Q1733" s="185"/>
      <c r="R1733" s="185"/>
      <c r="S1733" s="185"/>
      <c r="T1733" s="186"/>
      <c r="AT1733" s="180" t="s">
        <v>336</v>
      </c>
      <c r="AU1733" s="180" t="s">
        <v>90</v>
      </c>
      <c r="AV1733" s="14" t="s">
        <v>90</v>
      </c>
      <c r="AW1733" s="14" t="s">
        <v>36</v>
      </c>
      <c r="AX1733" s="14" t="s">
        <v>81</v>
      </c>
      <c r="AY1733" s="180" t="s">
        <v>199</v>
      </c>
    </row>
    <row r="1734" spans="1:65" s="14" customFormat="1" ht="10.199999999999999">
      <c r="B1734" s="179"/>
      <c r="D1734" s="163" t="s">
        <v>336</v>
      </c>
      <c r="E1734" s="180" t="s">
        <v>1</v>
      </c>
      <c r="F1734" s="181" t="s">
        <v>3016</v>
      </c>
      <c r="H1734" s="182">
        <v>17.399999999999999</v>
      </c>
      <c r="I1734" s="183"/>
      <c r="L1734" s="179"/>
      <c r="M1734" s="184"/>
      <c r="N1734" s="185"/>
      <c r="O1734" s="185"/>
      <c r="P1734" s="185"/>
      <c r="Q1734" s="185"/>
      <c r="R1734" s="185"/>
      <c r="S1734" s="185"/>
      <c r="T1734" s="186"/>
      <c r="AT1734" s="180" t="s">
        <v>336</v>
      </c>
      <c r="AU1734" s="180" t="s">
        <v>90</v>
      </c>
      <c r="AV1734" s="14" t="s">
        <v>90</v>
      </c>
      <c r="AW1734" s="14" t="s">
        <v>36</v>
      </c>
      <c r="AX1734" s="14" t="s">
        <v>81</v>
      </c>
      <c r="AY1734" s="180" t="s">
        <v>199</v>
      </c>
    </row>
    <row r="1735" spans="1:65" s="15" customFormat="1" ht="10.199999999999999">
      <c r="B1735" s="187"/>
      <c r="D1735" s="163" t="s">
        <v>336</v>
      </c>
      <c r="E1735" s="188" t="s">
        <v>1</v>
      </c>
      <c r="F1735" s="189" t="s">
        <v>339</v>
      </c>
      <c r="H1735" s="190">
        <v>528.9</v>
      </c>
      <c r="I1735" s="191"/>
      <c r="L1735" s="187"/>
      <c r="M1735" s="192"/>
      <c r="N1735" s="193"/>
      <c r="O1735" s="193"/>
      <c r="P1735" s="193"/>
      <c r="Q1735" s="193"/>
      <c r="R1735" s="193"/>
      <c r="S1735" s="193"/>
      <c r="T1735" s="194"/>
      <c r="AT1735" s="188" t="s">
        <v>336</v>
      </c>
      <c r="AU1735" s="188" t="s">
        <v>90</v>
      </c>
      <c r="AV1735" s="15" t="s">
        <v>198</v>
      </c>
      <c r="AW1735" s="15" t="s">
        <v>36</v>
      </c>
      <c r="AX1735" s="15" t="s">
        <v>88</v>
      </c>
      <c r="AY1735" s="188" t="s">
        <v>199</v>
      </c>
    </row>
    <row r="1736" spans="1:65" s="2" customFormat="1" ht="24.15" customHeight="1">
      <c r="A1736" s="33"/>
      <c r="B1736" s="149"/>
      <c r="C1736" s="150" t="s">
        <v>3021</v>
      </c>
      <c r="D1736" s="150" t="s">
        <v>202</v>
      </c>
      <c r="E1736" s="151" t="s">
        <v>3022</v>
      </c>
      <c r="F1736" s="152" t="s">
        <v>3023</v>
      </c>
      <c r="G1736" s="153" t="s">
        <v>529</v>
      </c>
      <c r="H1736" s="154">
        <v>24</v>
      </c>
      <c r="I1736" s="155"/>
      <c r="J1736" s="156">
        <f>ROUND(I1736*H1736,2)</f>
        <v>0</v>
      </c>
      <c r="K1736" s="152" t="s">
        <v>333</v>
      </c>
      <c r="L1736" s="34"/>
      <c r="M1736" s="157" t="s">
        <v>1</v>
      </c>
      <c r="N1736" s="158" t="s">
        <v>46</v>
      </c>
      <c r="O1736" s="59"/>
      <c r="P1736" s="159">
        <f>O1736*H1736</f>
        <v>0</v>
      </c>
      <c r="Q1736" s="159">
        <v>0</v>
      </c>
      <c r="R1736" s="159">
        <f>Q1736*H1736</f>
        <v>0</v>
      </c>
      <c r="S1736" s="159">
        <v>0</v>
      </c>
      <c r="T1736" s="160">
        <f>S1736*H1736</f>
        <v>0</v>
      </c>
      <c r="U1736" s="33"/>
      <c r="V1736" s="33"/>
      <c r="W1736" s="33"/>
      <c r="X1736" s="33"/>
      <c r="Y1736" s="33"/>
      <c r="Z1736" s="33"/>
      <c r="AA1736" s="33"/>
      <c r="AB1736" s="33"/>
      <c r="AC1736" s="33"/>
      <c r="AD1736" s="33"/>
      <c r="AE1736" s="33"/>
      <c r="AR1736" s="161" t="s">
        <v>276</v>
      </c>
      <c r="AT1736" s="161" t="s">
        <v>202</v>
      </c>
      <c r="AU1736" s="161" t="s">
        <v>90</v>
      </c>
      <c r="AY1736" s="18" t="s">
        <v>199</v>
      </c>
      <c r="BE1736" s="162">
        <f>IF(N1736="základní",J1736,0)</f>
        <v>0</v>
      </c>
      <c r="BF1736" s="162">
        <f>IF(N1736="snížená",J1736,0)</f>
        <v>0</v>
      </c>
      <c r="BG1736" s="162">
        <f>IF(N1736="zákl. přenesená",J1736,0)</f>
        <v>0</v>
      </c>
      <c r="BH1736" s="162">
        <f>IF(N1736="sníž. přenesená",J1736,0)</f>
        <v>0</v>
      </c>
      <c r="BI1736" s="162">
        <f>IF(N1736="nulová",J1736,0)</f>
        <v>0</v>
      </c>
      <c r="BJ1736" s="18" t="s">
        <v>88</v>
      </c>
      <c r="BK1736" s="162">
        <f>ROUND(I1736*H1736,2)</f>
        <v>0</v>
      </c>
      <c r="BL1736" s="18" t="s">
        <v>276</v>
      </c>
      <c r="BM1736" s="161" t="s">
        <v>3024</v>
      </c>
    </row>
    <row r="1737" spans="1:65" s="2" customFormat="1" ht="28.8">
      <c r="A1737" s="33"/>
      <c r="B1737" s="34"/>
      <c r="C1737" s="33"/>
      <c r="D1737" s="163" t="s">
        <v>207</v>
      </c>
      <c r="E1737" s="33"/>
      <c r="F1737" s="164" t="s">
        <v>3025</v>
      </c>
      <c r="G1737" s="33"/>
      <c r="H1737" s="33"/>
      <c r="I1737" s="165"/>
      <c r="J1737" s="33"/>
      <c r="K1737" s="33"/>
      <c r="L1737" s="34"/>
      <c r="M1737" s="166"/>
      <c r="N1737" s="167"/>
      <c r="O1737" s="59"/>
      <c r="P1737" s="59"/>
      <c r="Q1737" s="59"/>
      <c r="R1737" s="59"/>
      <c r="S1737" s="59"/>
      <c r="T1737" s="60"/>
      <c r="U1737" s="33"/>
      <c r="V1737" s="33"/>
      <c r="W1737" s="33"/>
      <c r="X1737" s="33"/>
      <c r="Y1737" s="33"/>
      <c r="Z1737" s="33"/>
      <c r="AA1737" s="33"/>
      <c r="AB1737" s="33"/>
      <c r="AC1737" s="33"/>
      <c r="AD1737" s="33"/>
      <c r="AE1737" s="33"/>
      <c r="AT1737" s="18" t="s">
        <v>207</v>
      </c>
      <c r="AU1737" s="18" t="s">
        <v>90</v>
      </c>
    </row>
    <row r="1738" spans="1:65" s="2" customFormat="1" ht="24.15" customHeight="1">
      <c r="A1738" s="33"/>
      <c r="B1738" s="149"/>
      <c r="C1738" s="195" t="s">
        <v>2746</v>
      </c>
      <c r="D1738" s="195" t="s">
        <v>416</v>
      </c>
      <c r="E1738" s="196" t="s">
        <v>3026</v>
      </c>
      <c r="F1738" s="197" t="s">
        <v>3027</v>
      </c>
      <c r="G1738" s="198" t="s">
        <v>529</v>
      </c>
      <c r="H1738" s="199">
        <v>17</v>
      </c>
      <c r="I1738" s="200"/>
      <c r="J1738" s="201">
        <f>ROUND(I1738*H1738,2)</f>
        <v>0</v>
      </c>
      <c r="K1738" s="197" t="s">
        <v>333</v>
      </c>
      <c r="L1738" s="202"/>
      <c r="M1738" s="203" t="s">
        <v>1</v>
      </c>
      <c r="N1738" s="204" t="s">
        <v>46</v>
      </c>
      <c r="O1738" s="59"/>
      <c r="P1738" s="159">
        <f>O1738*H1738</f>
        <v>0</v>
      </c>
      <c r="Q1738" s="159">
        <v>1.2999999999999999E-2</v>
      </c>
      <c r="R1738" s="159">
        <f>Q1738*H1738</f>
        <v>0.221</v>
      </c>
      <c r="S1738" s="159">
        <v>0</v>
      </c>
      <c r="T1738" s="160">
        <f>S1738*H1738</f>
        <v>0</v>
      </c>
      <c r="U1738" s="33"/>
      <c r="V1738" s="33"/>
      <c r="W1738" s="33"/>
      <c r="X1738" s="33"/>
      <c r="Y1738" s="33"/>
      <c r="Z1738" s="33"/>
      <c r="AA1738" s="33"/>
      <c r="AB1738" s="33"/>
      <c r="AC1738" s="33"/>
      <c r="AD1738" s="33"/>
      <c r="AE1738" s="33"/>
      <c r="AR1738" s="161" t="s">
        <v>573</v>
      </c>
      <c r="AT1738" s="161" t="s">
        <v>416</v>
      </c>
      <c r="AU1738" s="161" t="s">
        <v>90</v>
      </c>
      <c r="AY1738" s="18" t="s">
        <v>199</v>
      </c>
      <c r="BE1738" s="162">
        <f>IF(N1738="základní",J1738,0)</f>
        <v>0</v>
      </c>
      <c r="BF1738" s="162">
        <f>IF(N1738="snížená",J1738,0)</f>
        <v>0</v>
      </c>
      <c r="BG1738" s="162">
        <f>IF(N1738="zákl. přenesená",J1738,0)</f>
        <v>0</v>
      </c>
      <c r="BH1738" s="162">
        <f>IF(N1738="sníž. přenesená",J1738,0)</f>
        <v>0</v>
      </c>
      <c r="BI1738" s="162">
        <f>IF(N1738="nulová",J1738,0)</f>
        <v>0</v>
      </c>
      <c r="BJ1738" s="18" t="s">
        <v>88</v>
      </c>
      <c r="BK1738" s="162">
        <f>ROUND(I1738*H1738,2)</f>
        <v>0</v>
      </c>
      <c r="BL1738" s="18" t="s">
        <v>276</v>
      </c>
      <c r="BM1738" s="161" t="s">
        <v>3028</v>
      </c>
    </row>
    <row r="1739" spans="1:65" s="2" customFormat="1" ht="10.199999999999999">
      <c r="A1739" s="33"/>
      <c r="B1739" s="34"/>
      <c r="C1739" s="33"/>
      <c r="D1739" s="163" t="s">
        <v>207</v>
      </c>
      <c r="E1739" s="33"/>
      <c r="F1739" s="164" t="s">
        <v>3027</v>
      </c>
      <c r="G1739" s="33"/>
      <c r="H1739" s="33"/>
      <c r="I1739" s="165"/>
      <c r="J1739" s="33"/>
      <c r="K1739" s="33"/>
      <c r="L1739" s="34"/>
      <c r="M1739" s="166"/>
      <c r="N1739" s="167"/>
      <c r="O1739" s="59"/>
      <c r="P1739" s="59"/>
      <c r="Q1739" s="59"/>
      <c r="R1739" s="59"/>
      <c r="S1739" s="59"/>
      <c r="T1739" s="60"/>
      <c r="U1739" s="33"/>
      <c r="V1739" s="33"/>
      <c r="W1739" s="33"/>
      <c r="X1739" s="33"/>
      <c r="Y1739" s="33"/>
      <c r="Z1739" s="33"/>
      <c r="AA1739" s="33"/>
      <c r="AB1739" s="33"/>
      <c r="AC1739" s="33"/>
      <c r="AD1739" s="33"/>
      <c r="AE1739" s="33"/>
      <c r="AT1739" s="18" t="s">
        <v>207</v>
      </c>
      <c r="AU1739" s="18" t="s">
        <v>90</v>
      </c>
    </row>
    <row r="1740" spans="1:65" s="13" customFormat="1" ht="10.199999999999999">
      <c r="B1740" s="172"/>
      <c r="D1740" s="163" t="s">
        <v>336</v>
      </c>
      <c r="E1740" s="173" t="s">
        <v>1</v>
      </c>
      <c r="F1740" s="174" t="s">
        <v>3029</v>
      </c>
      <c r="H1740" s="173" t="s">
        <v>1</v>
      </c>
      <c r="I1740" s="175"/>
      <c r="L1740" s="172"/>
      <c r="M1740" s="176"/>
      <c r="N1740" s="177"/>
      <c r="O1740" s="177"/>
      <c r="P1740" s="177"/>
      <c r="Q1740" s="177"/>
      <c r="R1740" s="177"/>
      <c r="S1740" s="177"/>
      <c r="T1740" s="178"/>
      <c r="AT1740" s="173" t="s">
        <v>336</v>
      </c>
      <c r="AU1740" s="173" t="s">
        <v>90</v>
      </c>
      <c r="AV1740" s="13" t="s">
        <v>88</v>
      </c>
      <c r="AW1740" s="13" t="s">
        <v>36</v>
      </c>
      <c r="AX1740" s="13" t="s">
        <v>81</v>
      </c>
      <c r="AY1740" s="173" t="s">
        <v>199</v>
      </c>
    </row>
    <row r="1741" spans="1:65" s="14" customFormat="1" ht="10.199999999999999">
      <c r="B1741" s="179"/>
      <c r="D1741" s="163" t="s">
        <v>336</v>
      </c>
      <c r="E1741" s="180" t="s">
        <v>1</v>
      </c>
      <c r="F1741" s="181" t="s">
        <v>281</v>
      </c>
      <c r="H1741" s="182">
        <v>17</v>
      </c>
      <c r="I1741" s="183"/>
      <c r="L1741" s="179"/>
      <c r="M1741" s="184"/>
      <c r="N1741" s="185"/>
      <c r="O1741" s="185"/>
      <c r="P1741" s="185"/>
      <c r="Q1741" s="185"/>
      <c r="R1741" s="185"/>
      <c r="S1741" s="185"/>
      <c r="T1741" s="186"/>
      <c r="AT1741" s="180" t="s">
        <v>336</v>
      </c>
      <c r="AU1741" s="180" t="s">
        <v>90</v>
      </c>
      <c r="AV1741" s="14" t="s">
        <v>90</v>
      </c>
      <c r="AW1741" s="14" t="s">
        <v>36</v>
      </c>
      <c r="AX1741" s="14" t="s">
        <v>81</v>
      </c>
      <c r="AY1741" s="180" t="s">
        <v>199</v>
      </c>
    </row>
    <row r="1742" spans="1:65" s="15" customFormat="1" ht="10.199999999999999">
      <c r="B1742" s="187"/>
      <c r="D1742" s="163" t="s">
        <v>336</v>
      </c>
      <c r="E1742" s="188" t="s">
        <v>1</v>
      </c>
      <c r="F1742" s="189" t="s">
        <v>339</v>
      </c>
      <c r="H1742" s="190">
        <v>17</v>
      </c>
      <c r="I1742" s="191"/>
      <c r="L1742" s="187"/>
      <c r="M1742" s="192"/>
      <c r="N1742" s="193"/>
      <c r="O1742" s="193"/>
      <c r="P1742" s="193"/>
      <c r="Q1742" s="193"/>
      <c r="R1742" s="193"/>
      <c r="S1742" s="193"/>
      <c r="T1742" s="194"/>
      <c r="AT1742" s="188" t="s">
        <v>336</v>
      </c>
      <c r="AU1742" s="188" t="s">
        <v>90</v>
      </c>
      <c r="AV1742" s="15" t="s">
        <v>198</v>
      </c>
      <c r="AW1742" s="15" t="s">
        <v>36</v>
      </c>
      <c r="AX1742" s="15" t="s">
        <v>88</v>
      </c>
      <c r="AY1742" s="188" t="s">
        <v>199</v>
      </c>
    </row>
    <row r="1743" spans="1:65" s="2" customFormat="1" ht="24.15" customHeight="1">
      <c r="A1743" s="33"/>
      <c r="B1743" s="149"/>
      <c r="C1743" s="195" t="s">
        <v>3030</v>
      </c>
      <c r="D1743" s="195" t="s">
        <v>416</v>
      </c>
      <c r="E1743" s="196" t="s">
        <v>3031</v>
      </c>
      <c r="F1743" s="197" t="s">
        <v>3032</v>
      </c>
      <c r="G1743" s="198" t="s">
        <v>529</v>
      </c>
      <c r="H1743" s="199">
        <v>2</v>
      </c>
      <c r="I1743" s="200"/>
      <c r="J1743" s="201">
        <f>ROUND(I1743*H1743,2)</f>
        <v>0</v>
      </c>
      <c r="K1743" s="197" t="s">
        <v>333</v>
      </c>
      <c r="L1743" s="202"/>
      <c r="M1743" s="203" t="s">
        <v>1</v>
      </c>
      <c r="N1743" s="204" t="s">
        <v>46</v>
      </c>
      <c r="O1743" s="59"/>
      <c r="P1743" s="159">
        <f>O1743*H1743</f>
        <v>0</v>
      </c>
      <c r="Q1743" s="159">
        <v>1.4500000000000001E-2</v>
      </c>
      <c r="R1743" s="159">
        <f>Q1743*H1743</f>
        <v>2.9000000000000001E-2</v>
      </c>
      <c r="S1743" s="159">
        <v>0</v>
      </c>
      <c r="T1743" s="160">
        <f>S1743*H1743</f>
        <v>0</v>
      </c>
      <c r="U1743" s="33"/>
      <c r="V1743" s="33"/>
      <c r="W1743" s="33"/>
      <c r="X1743" s="33"/>
      <c r="Y1743" s="33"/>
      <c r="Z1743" s="33"/>
      <c r="AA1743" s="33"/>
      <c r="AB1743" s="33"/>
      <c r="AC1743" s="33"/>
      <c r="AD1743" s="33"/>
      <c r="AE1743" s="33"/>
      <c r="AR1743" s="161" t="s">
        <v>573</v>
      </c>
      <c r="AT1743" s="161" t="s">
        <v>416</v>
      </c>
      <c r="AU1743" s="161" t="s">
        <v>90</v>
      </c>
      <c r="AY1743" s="18" t="s">
        <v>199</v>
      </c>
      <c r="BE1743" s="162">
        <f>IF(N1743="základní",J1743,0)</f>
        <v>0</v>
      </c>
      <c r="BF1743" s="162">
        <f>IF(N1743="snížená",J1743,0)</f>
        <v>0</v>
      </c>
      <c r="BG1743" s="162">
        <f>IF(N1743="zákl. přenesená",J1743,0)</f>
        <v>0</v>
      </c>
      <c r="BH1743" s="162">
        <f>IF(N1743="sníž. přenesená",J1743,0)</f>
        <v>0</v>
      </c>
      <c r="BI1743" s="162">
        <f>IF(N1743="nulová",J1743,0)</f>
        <v>0</v>
      </c>
      <c r="BJ1743" s="18" t="s">
        <v>88</v>
      </c>
      <c r="BK1743" s="162">
        <f>ROUND(I1743*H1743,2)</f>
        <v>0</v>
      </c>
      <c r="BL1743" s="18" t="s">
        <v>276</v>
      </c>
      <c r="BM1743" s="161" t="s">
        <v>3033</v>
      </c>
    </row>
    <row r="1744" spans="1:65" s="2" customFormat="1" ht="10.199999999999999">
      <c r="A1744" s="33"/>
      <c r="B1744" s="34"/>
      <c r="C1744" s="33"/>
      <c r="D1744" s="163" t="s">
        <v>207</v>
      </c>
      <c r="E1744" s="33"/>
      <c r="F1744" s="164" t="s">
        <v>3032</v>
      </c>
      <c r="G1744" s="33"/>
      <c r="H1744" s="33"/>
      <c r="I1744" s="165"/>
      <c r="J1744" s="33"/>
      <c r="K1744" s="33"/>
      <c r="L1744" s="34"/>
      <c r="M1744" s="166"/>
      <c r="N1744" s="167"/>
      <c r="O1744" s="59"/>
      <c r="P1744" s="59"/>
      <c r="Q1744" s="59"/>
      <c r="R1744" s="59"/>
      <c r="S1744" s="59"/>
      <c r="T1744" s="60"/>
      <c r="U1744" s="33"/>
      <c r="V1744" s="33"/>
      <c r="W1744" s="33"/>
      <c r="X1744" s="33"/>
      <c r="Y1744" s="33"/>
      <c r="Z1744" s="33"/>
      <c r="AA1744" s="33"/>
      <c r="AB1744" s="33"/>
      <c r="AC1744" s="33"/>
      <c r="AD1744" s="33"/>
      <c r="AE1744" s="33"/>
      <c r="AT1744" s="18" t="s">
        <v>207</v>
      </c>
      <c r="AU1744" s="18" t="s">
        <v>90</v>
      </c>
    </row>
    <row r="1745" spans="1:65" s="13" customFormat="1" ht="10.199999999999999">
      <c r="B1745" s="172"/>
      <c r="D1745" s="163" t="s">
        <v>336</v>
      </c>
      <c r="E1745" s="173" t="s">
        <v>1</v>
      </c>
      <c r="F1745" s="174" t="s">
        <v>3034</v>
      </c>
      <c r="H1745" s="173" t="s">
        <v>1</v>
      </c>
      <c r="I1745" s="175"/>
      <c r="L1745" s="172"/>
      <c r="M1745" s="176"/>
      <c r="N1745" s="177"/>
      <c r="O1745" s="177"/>
      <c r="P1745" s="177"/>
      <c r="Q1745" s="177"/>
      <c r="R1745" s="177"/>
      <c r="S1745" s="177"/>
      <c r="T1745" s="178"/>
      <c r="AT1745" s="173" t="s">
        <v>336</v>
      </c>
      <c r="AU1745" s="173" t="s">
        <v>90</v>
      </c>
      <c r="AV1745" s="13" t="s">
        <v>88</v>
      </c>
      <c r="AW1745" s="13" t="s">
        <v>36</v>
      </c>
      <c r="AX1745" s="13" t="s">
        <v>81</v>
      </c>
      <c r="AY1745" s="173" t="s">
        <v>199</v>
      </c>
    </row>
    <row r="1746" spans="1:65" s="14" customFormat="1" ht="10.199999999999999">
      <c r="B1746" s="179"/>
      <c r="D1746" s="163" t="s">
        <v>336</v>
      </c>
      <c r="E1746" s="180" t="s">
        <v>1</v>
      </c>
      <c r="F1746" s="181" t="s">
        <v>90</v>
      </c>
      <c r="H1746" s="182">
        <v>2</v>
      </c>
      <c r="I1746" s="183"/>
      <c r="L1746" s="179"/>
      <c r="M1746" s="184"/>
      <c r="N1746" s="185"/>
      <c r="O1746" s="185"/>
      <c r="P1746" s="185"/>
      <c r="Q1746" s="185"/>
      <c r="R1746" s="185"/>
      <c r="S1746" s="185"/>
      <c r="T1746" s="186"/>
      <c r="AT1746" s="180" t="s">
        <v>336</v>
      </c>
      <c r="AU1746" s="180" t="s">
        <v>90</v>
      </c>
      <c r="AV1746" s="14" t="s">
        <v>90</v>
      </c>
      <c r="AW1746" s="14" t="s">
        <v>36</v>
      </c>
      <c r="AX1746" s="14" t="s">
        <v>81</v>
      </c>
      <c r="AY1746" s="180" t="s">
        <v>199</v>
      </c>
    </row>
    <row r="1747" spans="1:65" s="15" customFormat="1" ht="10.199999999999999">
      <c r="B1747" s="187"/>
      <c r="D1747" s="163" t="s">
        <v>336</v>
      </c>
      <c r="E1747" s="188" t="s">
        <v>1</v>
      </c>
      <c r="F1747" s="189" t="s">
        <v>339</v>
      </c>
      <c r="H1747" s="190">
        <v>2</v>
      </c>
      <c r="I1747" s="191"/>
      <c r="L1747" s="187"/>
      <c r="M1747" s="192"/>
      <c r="N1747" s="193"/>
      <c r="O1747" s="193"/>
      <c r="P1747" s="193"/>
      <c r="Q1747" s="193"/>
      <c r="R1747" s="193"/>
      <c r="S1747" s="193"/>
      <c r="T1747" s="194"/>
      <c r="AT1747" s="188" t="s">
        <v>336</v>
      </c>
      <c r="AU1747" s="188" t="s">
        <v>90</v>
      </c>
      <c r="AV1747" s="15" t="s">
        <v>198</v>
      </c>
      <c r="AW1747" s="15" t="s">
        <v>36</v>
      </c>
      <c r="AX1747" s="15" t="s">
        <v>88</v>
      </c>
      <c r="AY1747" s="188" t="s">
        <v>199</v>
      </c>
    </row>
    <row r="1748" spans="1:65" s="2" customFormat="1" ht="24.15" customHeight="1">
      <c r="A1748" s="33"/>
      <c r="B1748" s="149"/>
      <c r="C1748" s="195" t="s">
        <v>3035</v>
      </c>
      <c r="D1748" s="195" t="s">
        <v>416</v>
      </c>
      <c r="E1748" s="196" t="s">
        <v>3036</v>
      </c>
      <c r="F1748" s="197" t="s">
        <v>3037</v>
      </c>
      <c r="G1748" s="198" t="s">
        <v>529</v>
      </c>
      <c r="H1748" s="199">
        <v>5</v>
      </c>
      <c r="I1748" s="200"/>
      <c r="J1748" s="201">
        <f>ROUND(I1748*H1748,2)</f>
        <v>0</v>
      </c>
      <c r="K1748" s="197" t="s">
        <v>333</v>
      </c>
      <c r="L1748" s="202"/>
      <c r="M1748" s="203" t="s">
        <v>1</v>
      </c>
      <c r="N1748" s="204" t="s">
        <v>46</v>
      </c>
      <c r="O1748" s="59"/>
      <c r="P1748" s="159">
        <f>O1748*H1748</f>
        <v>0</v>
      </c>
      <c r="Q1748" s="159">
        <v>1.6E-2</v>
      </c>
      <c r="R1748" s="159">
        <f>Q1748*H1748</f>
        <v>0.08</v>
      </c>
      <c r="S1748" s="159">
        <v>0</v>
      </c>
      <c r="T1748" s="160">
        <f>S1748*H1748</f>
        <v>0</v>
      </c>
      <c r="U1748" s="33"/>
      <c r="V1748" s="33"/>
      <c r="W1748" s="33"/>
      <c r="X1748" s="33"/>
      <c r="Y1748" s="33"/>
      <c r="Z1748" s="33"/>
      <c r="AA1748" s="33"/>
      <c r="AB1748" s="33"/>
      <c r="AC1748" s="33"/>
      <c r="AD1748" s="33"/>
      <c r="AE1748" s="33"/>
      <c r="AR1748" s="161" t="s">
        <v>573</v>
      </c>
      <c r="AT1748" s="161" t="s">
        <v>416</v>
      </c>
      <c r="AU1748" s="161" t="s">
        <v>90</v>
      </c>
      <c r="AY1748" s="18" t="s">
        <v>199</v>
      </c>
      <c r="BE1748" s="162">
        <f>IF(N1748="základní",J1748,0)</f>
        <v>0</v>
      </c>
      <c r="BF1748" s="162">
        <f>IF(N1748="snížená",J1748,0)</f>
        <v>0</v>
      </c>
      <c r="BG1748" s="162">
        <f>IF(N1748="zákl. přenesená",J1748,0)</f>
        <v>0</v>
      </c>
      <c r="BH1748" s="162">
        <f>IF(N1748="sníž. přenesená",J1748,0)</f>
        <v>0</v>
      </c>
      <c r="BI1748" s="162">
        <f>IF(N1748="nulová",J1748,0)</f>
        <v>0</v>
      </c>
      <c r="BJ1748" s="18" t="s">
        <v>88</v>
      </c>
      <c r="BK1748" s="162">
        <f>ROUND(I1748*H1748,2)</f>
        <v>0</v>
      </c>
      <c r="BL1748" s="18" t="s">
        <v>276</v>
      </c>
      <c r="BM1748" s="161" t="s">
        <v>3038</v>
      </c>
    </row>
    <row r="1749" spans="1:65" s="2" customFormat="1" ht="10.199999999999999">
      <c r="A1749" s="33"/>
      <c r="B1749" s="34"/>
      <c r="C1749" s="33"/>
      <c r="D1749" s="163" t="s">
        <v>207</v>
      </c>
      <c r="E1749" s="33"/>
      <c r="F1749" s="164" t="s">
        <v>3037</v>
      </c>
      <c r="G1749" s="33"/>
      <c r="H1749" s="33"/>
      <c r="I1749" s="165"/>
      <c r="J1749" s="33"/>
      <c r="K1749" s="33"/>
      <c r="L1749" s="34"/>
      <c r="M1749" s="166"/>
      <c r="N1749" s="167"/>
      <c r="O1749" s="59"/>
      <c r="P1749" s="59"/>
      <c r="Q1749" s="59"/>
      <c r="R1749" s="59"/>
      <c r="S1749" s="59"/>
      <c r="T1749" s="60"/>
      <c r="U1749" s="33"/>
      <c r="V1749" s="33"/>
      <c r="W1749" s="33"/>
      <c r="X1749" s="33"/>
      <c r="Y1749" s="33"/>
      <c r="Z1749" s="33"/>
      <c r="AA1749" s="33"/>
      <c r="AB1749" s="33"/>
      <c r="AC1749" s="33"/>
      <c r="AD1749" s="33"/>
      <c r="AE1749" s="33"/>
      <c r="AT1749" s="18" t="s">
        <v>207</v>
      </c>
      <c r="AU1749" s="18" t="s">
        <v>90</v>
      </c>
    </row>
    <row r="1750" spans="1:65" s="13" customFormat="1" ht="10.199999999999999">
      <c r="B1750" s="172"/>
      <c r="D1750" s="163" t="s">
        <v>336</v>
      </c>
      <c r="E1750" s="173" t="s">
        <v>1</v>
      </c>
      <c r="F1750" s="174" t="s">
        <v>3039</v>
      </c>
      <c r="H1750" s="173" t="s">
        <v>1</v>
      </c>
      <c r="I1750" s="175"/>
      <c r="L1750" s="172"/>
      <c r="M1750" s="176"/>
      <c r="N1750" s="177"/>
      <c r="O1750" s="177"/>
      <c r="P1750" s="177"/>
      <c r="Q1750" s="177"/>
      <c r="R1750" s="177"/>
      <c r="S1750" s="177"/>
      <c r="T1750" s="178"/>
      <c r="AT1750" s="173" t="s">
        <v>336</v>
      </c>
      <c r="AU1750" s="173" t="s">
        <v>90</v>
      </c>
      <c r="AV1750" s="13" t="s">
        <v>88</v>
      </c>
      <c r="AW1750" s="13" t="s">
        <v>36</v>
      </c>
      <c r="AX1750" s="13" t="s">
        <v>81</v>
      </c>
      <c r="AY1750" s="173" t="s">
        <v>199</v>
      </c>
    </row>
    <row r="1751" spans="1:65" s="14" customFormat="1" ht="10.199999999999999">
      <c r="B1751" s="179"/>
      <c r="D1751" s="163" t="s">
        <v>336</v>
      </c>
      <c r="E1751" s="180" t="s">
        <v>1</v>
      </c>
      <c r="F1751" s="181" t="s">
        <v>222</v>
      </c>
      <c r="H1751" s="182">
        <v>5</v>
      </c>
      <c r="I1751" s="183"/>
      <c r="L1751" s="179"/>
      <c r="M1751" s="184"/>
      <c r="N1751" s="185"/>
      <c r="O1751" s="185"/>
      <c r="P1751" s="185"/>
      <c r="Q1751" s="185"/>
      <c r="R1751" s="185"/>
      <c r="S1751" s="185"/>
      <c r="T1751" s="186"/>
      <c r="AT1751" s="180" t="s">
        <v>336</v>
      </c>
      <c r="AU1751" s="180" t="s">
        <v>90</v>
      </c>
      <c r="AV1751" s="14" t="s">
        <v>90</v>
      </c>
      <c r="AW1751" s="14" t="s">
        <v>36</v>
      </c>
      <c r="AX1751" s="14" t="s">
        <v>81</v>
      </c>
      <c r="AY1751" s="180" t="s">
        <v>199</v>
      </c>
    </row>
    <row r="1752" spans="1:65" s="15" customFormat="1" ht="10.199999999999999">
      <c r="B1752" s="187"/>
      <c r="D1752" s="163" t="s">
        <v>336</v>
      </c>
      <c r="E1752" s="188" t="s">
        <v>1</v>
      </c>
      <c r="F1752" s="189" t="s">
        <v>339</v>
      </c>
      <c r="H1752" s="190">
        <v>5</v>
      </c>
      <c r="I1752" s="191"/>
      <c r="L1752" s="187"/>
      <c r="M1752" s="192"/>
      <c r="N1752" s="193"/>
      <c r="O1752" s="193"/>
      <c r="P1752" s="193"/>
      <c r="Q1752" s="193"/>
      <c r="R1752" s="193"/>
      <c r="S1752" s="193"/>
      <c r="T1752" s="194"/>
      <c r="AT1752" s="188" t="s">
        <v>336</v>
      </c>
      <c r="AU1752" s="188" t="s">
        <v>90</v>
      </c>
      <c r="AV1752" s="15" t="s">
        <v>198</v>
      </c>
      <c r="AW1752" s="15" t="s">
        <v>36</v>
      </c>
      <c r="AX1752" s="15" t="s">
        <v>88</v>
      </c>
      <c r="AY1752" s="188" t="s">
        <v>199</v>
      </c>
    </row>
    <row r="1753" spans="1:65" s="2" customFormat="1" ht="24.15" customHeight="1">
      <c r="A1753" s="33"/>
      <c r="B1753" s="149"/>
      <c r="C1753" s="150" t="s">
        <v>3040</v>
      </c>
      <c r="D1753" s="150" t="s">
        <v>202</v>
      </c>
      <c r="E1753" s="151" t="s">
        <v>3041</v>
      </c>
      <c r="F1753" s="152" t="s">
        <v>3042</v>
      </c>
      <c r="G1753" s="153" t="s">
        <v>529</v>
      </c>
      <c r="H1753" s="154">
        <v>2</v>
      </c>
      <c r="I1753" s="155"/>
      <c r="J1753" s="156">
        <f>ROUND(I1753*H1753,2)</f>
        <v>0</v>
      </c>
      <c r="K1753" s="152" t="s">
        <v>333</v>
      </c>
      <c r="L1753" s="34"/>
      <c r="M1753" s="157" t="s">
        <v>1</v>
      </c>
      <c r="N1753" s="158" t="s">
        <v>46</v>
      </c>
      <c r="O1753" s="59"/>
      <c r="P1753" s="159">
        <f>O1753*H1753</f>
        <v>0</v>
      </c>
      <c r="Q1753" s="159">
        <v>0</v>
      </c>
      <c r="R1753" s="159">
        <f>Q1753*H1753</f>
        <v>0</v>
      </c>
      <c r="S1753" s="159">
        <v>0</v>
      </c>
      <c r="T1753" s="160">
        <f>S1753*H1753</f>
        <v>0</v>
      </c>
      <c r="U1753" s="33"/>
      <c r="V1753" s="33"/>
      <c r="W1753" s="33"/>
      <c r="X1753" s="33"/>
      <c r="Y1753" s="33"/>
      <c r="Z1753" s="33"/>
      <c r="AA1753" s="33"/>
      <c r="AB1753" s="33"/>
      <c r="AC1753" s="33"/>
      <c r="AD1753" s="33"/>
      <c r="AE1753" s="33"/>
      <c r="AR1753" s="161" t="s">
        <v>276</v>
      </c>
      <c r="AT1753" s="161" t="s">
        <v>202</v>
      </c>
      <c r="AU1753" s="161" t="s">
        <v>90</v>
      </c>
      <c r="AY1753" s="18" t="s">
        <v>199</v>
      </c>
      <c r="BE1753" s="162">
        <f>IF(N1753="základní",J1753,0)</f>
        <v>0</v>
      </c>
      <c r="BF1753" s="162">
        <f>IF(N1753="snížená",J1753,0)</f>
        <v>0</v>
      </c>
      <c r="BG1753" s="162">
        <f>IF(N1753="zákl. přenesená",J1753,0)</f>
        <v>0</v>
      </c>
      <c r="BH1753" s="162">
        <f>IF(N1753="sníž. přenesená",J1753,0)</f>
        <v>0</v>
      </c>
      <c r="BI1753" s="162">
        <f>IF(N1753="nulová",J1753,0)</f>
        <v>0</v>
      </c>
      <c r="BJ1753" s="18" t="s">
        <v>88</v>
      </c>
      <c r="BK1753" s="162">
        <f>ROUND(I1753*H1753,2)</f>
        <v>0</v>
      </c>
      <c r="BL1753" s="18" t="s">
        <v>276</v>
      </c>
      <c r="BM1753" s="161" t="s">
        <v>3043</v>
      </c>
    </row>
    <row r="1754" spans="1:65" s="2" customFormat="1" ht="28.8">
      <c r="A1754" s="33"/>
      <c r="B1754" s="34"/>
      <c r="C1754" s="33"/>
      <c r="D1754" s="163" t="s">
        <v>207</v>
      </c>
      <c r="E1754" s="33"/>
      <c r="F1754" s="164" t="s">
        <v>3044</v>
      </c>
      <c r="G1754" s="33"/>
      <c r="H1754" s="33"/>
      <c r="I1754" s="165"/>
      <c r="J1754" s="33"/>
      <c r="K1754" s="33"/>
      <c r="L1754" s="34"/>
      <c r="M1754" s="166"/>
      <c r="N1754" s="167"/>
      <c r="O1754" s="59"/>
      <c r="P1754" s="59"/>
      <c r="Q1754" s="59"/>
      <c r="R1754" s="59"/>
      <c r="S1754" s="59"/>
      <c r="T1754" s="60"/>
      <c r="U1754" s="33"/>
      <c r="V1754" s="33"/>
      <c r="W1754" s="33"/>
      <c r="X1754" s="33"/>
      <c r="Y1754" s="33"/>
      <c r="Z1754" s="33"/>
      <c r="AA1754" s="33"/>
      <c r="AB1754" s="33"/>
      <c r="AC1754" s="33"/>
      <c r="AD1754" s="33"/>
      <c r="AE1754" s="33"/>
      <c r="AT1754" s="18" t="s">
        <v>207</v>
      </c>
      <c r="AU1754" s="18" t="s">
        <v>90</v>
      </c>
    </row>
    <row r="1755" spans="1:65" s="2" customFormat="1" ht="24.15" customHeight="1">
      <c r="A1755" s="33"/>
      <c r="B1755" s="149"/>
      <c r="C1755" s="195" t="s">
        <v>3045</v>
      </c>
      <c r="D1755" s="195" t="s">
        <v>416</v>
      </c>
      <c r="E1755" s="196" t="s">
        <v>3046</v>
      </c>
      <c r="F1755" s="197" t="s">
        <v>3047</v>
      </c>
      <c r="G1755" s="198" t="s">
        <v>529</v>
      </c>
      <c r="H1755" s="199">
        <v>2</v>
      </c>
      <c r="I1755" s="200"/>
      <c r="J1755" s="201">
        <f>ROUND(I1755*H1755,2)</f>
        <v>0</v>
      </c>
      <c r="K1755" s="197" t="s">
        <v>333</v>
      </c>
      <c r="L1755" s="202"/>
      <c r="M1755" s="203" t="s">
        <v>1</v>
      </c>
      <c r="N1755" s="204" t="s">
        <v>46</v>
      </c>
      <c r="O1755" s="59"/>
      <c r="P1755" s="159">
        <f>O1755*H1755</f>
        <v>0</v>
      </c>
      <c r="Q1755" s="159">
        <v>6.5000000000000002E-2</v>
      </c>
      <c r="R1755" s="159">
        <f>Q1755*H1755</f>
        <v>0.13</v>
      </c>
      <c r="S1755" s="159">
        <v>0</v>
      </c>
      <c r="T1755" s="160">
        <f>S1755*H1755</f>
        <v>0</v>
      </c>
      <c r="U1755" s="33"/>
      <c r="V1755" s="33"/>
      <c r="W1755" s="33"/>
      <c r="X1755" s="33"/>
      <c r="Y1755" s="33"/>
      <c r="Z1755" s="33"/>
      <c r="AA1755" s="33"/>
      <c r="AB1755" s="33"/>
      <c r="AC1755" s="33"/>
      <c r="AD1755" s="33"/>
      <c r="AE1755" s="33"/>
      <c r="AR1755" s="161" t="s">
        <v>573</v>
      </c>
      <c r="AT1755" s="161" t="s">
        <v>416</v>
      </c>
      <c r="AU1755" s="161" t="s">
        <v>90</v>
      </c>
      <c r="AY1755" s="18" t="s">
        <v>199</v>
      </c>
      <c r="BE1755" s="162">
        <f>IF(N1755="základní",J1755,0)</f>
        <v>0</v>
      </c>
      <c r="BF1755" s="162">
        <f>IF(N1755="snížená",J1755,0)</f>
        <v>0</v>
      </c>
      <c r="BG1755" s="162">
        <f>IF(N1755="zákl. přenesená",J1755,0)</f>
        <v>0</v>
      </c>
      <c r="BH1755" s="162">
        <f>IF(N1755="sníž. přenesená",J1755,0)</f>
        <v>0</v>
      </c>
      <c r="BI1755" s="162">
        <f>IF(N1755="nulová",J1755,0)</f>
        <v>0</v>
      </c>
      <c r="BJ1755" s="18" t="s">
        <v>88</v>
      </c>
      <c r="BK1755" s="162">
        <f>ROUND(I1755*H1755,2)</f>
        <v>0</v>
      </c>
      <c r="BL1755" s="18" t="s">
        <v>276</v>
      </c>
      <c r="BM1755" s="161" t="s">
        <v>3048</v>
      </c>
    </row>
    <row r="1756" spans="1:65" s="2" customFormat="1" ht="19.2">
      <c r="A1756" s="33"/>
      <c r="B1756" s="34"/>
      <c r="C1756" s="33"/>
      <c r="D1756" s="163" t="s">
        <v>207</v>
      </c>
      <c r="E1756" s="33"/>
      <c r="F1756" s="164" t="s">
        <v>3049</v>
      </c>
      <c r="G1756" s="33"/>
      <c r="H1756" s="33"/>
      <c r="I1756" s="165"/>
      <c r="J1756" s="33"/>
      <c r="K1756" s="33"/>
      <c r="L1756" s="34"/>
      <c r="M1756" s="166"/>
      <c r="N1756" s="167"/>
      <c r="O1756" s="59"/>
      <c r="P1756" s="59"/>
      <c r="Q1756" s="59"/>
      <c r="R1756" s="59"/>
      <c r="S1756" s="59"/>
      <c r="T1756" s="60"/>
      <c r="U1756" s="33"/>
      <c r="V1756" s="33"/>
      <c r="W1756" s="33"/>
      <c r="X1756" s="33"/>
      <c r="Y1756" s="33"/>
      <c r="Z1756" s="33"/>
      <c r="AA1756" s="33"/>
      <c r="AB1756" s="33"/>
      <c r="AC1756" s="33"/>
      <c r="AD1756" s="33"/>
      <c r="AE1756" s="33"/>
      <c r="AT1756" s="18" t="s">
        <v>207</v>
      </c>
      <c r="AU1756" s="18" t="s">
        <v>90</v>
      </c>
    </row>
    <row r="1757" spans="1:65" s="13" customFormat="1" ht="10.199999999999999">
      <c r="B1757" s="172"/>
      <c r="D1757" s="163" t="s">
        <v>336</v>
      </c>
      <c r="E1757" s="173" t="s">
        <v>1</v>
      </c>
      <c r="F1757" s="174" t="s">
        <v>3050</v>
      </c>
      <c r="H1757" s="173" t="s">
        <v>1</v>
      </c>
      <c r="I1757" s="175"/>
      <c r="L1757" s="172"/>
      <c r="M1757" s="176"/>
      <c r="N1757" s="177"/>
      <c r="O1757" s="177"/>
      <c r="P1757" s="177"/>
      <c r="Q1757" s="177"/>
      <c r="R1757" s="177"/>
      <c r="S1757" s="177"/>
      <c r="T1757" s="178"/>
      <c r="AT1757" s="173" t="s">
        <v>336</v>
      </c>
      <c r="AU1757" s="173" t="s">
        <v>90</v>
      </c>
      <c r="AV1757" s="13" t="s">
        <v>88</v>
      </c>
      <c r="AW1757" s="13" t="s">
        <v>36</v>
      </c>
      <c r="AX1757" s="13" t="s">
        <v>81</v>
      </c>
      <c r="AY1757" s="173" t="s">
        <v>199</v>
      </c>
    </row>
    <row r="1758" spans="1:65" s="14" customFormat="1" ht="10.199999999999999">
      <c r="B1758" s="179"/>
      <c r="D1758" s="163" t="s">
        <v>336</v>
      </c>
      <c r="E1758" s="180" t="s">
        <v>1</v>
      </c>
      <c r="F1758" s="181" t="s">
        <v>90</v>
      </c>
      <c r="H1758" s="182">
        <v>2</v>
      </c>
      <c r="I1758" s="183"/>
      <c r="L1758" s="179"/>
      <c r="M1758" s="184"/>
      <c r="N1758" s="185"/>
      <c r="O1758" s="185"/>
      <c r="P1758" s="185"/>
      <c r="Q1758" s="185"/>
      <c r="R1758" s="185"/>
      <c r="S1758" s="185"/>
      <c r="T1758" s="186"/>
      <c r="AT1758" s="180" t="s">
        <v>336</v>
      </c>
      <c r="AU1758" s="180" t="s">
        <v>90</v>
      </c>
      <c r="AV1758" s="14" t="s">
        <v>90</v>
      </c>
      <c r="AW1758" s="14" t="s">
        <v>36</v>
      </c>
      <c r="AX1758" s="14" t="s">
        <v>81</v>
      </c>
      <c r="AY1758" s="180" t="s">
        <v>199</v>
      </c>
    </row>
    <row r="1759" spans="1:65" s="15" customFormat="1" ht="10.199999999999999">
      <c r="B1759" s="187"/>
      <c r="D1759" s="163" t="s">
        <v>336</v>
      </c>
      <c r="E1759" s="188" t="s">
        <v>1</v>
      </c>
      <c r="F1759" s="189" t="s">
        <v>339</v>
      </c>
      <c r="H1759" s="190">
        <v>2</v>
      </c>
      <c r="I1759" s="191"/>
      <c r="L1759" s="187"/>
      <c r="M1759" s="192"/>
      <c r="N1759" s="193"/>
      <c r="O1759" s="193"/>
      <c r="P1759" s="193"/>
      <c r="Q1759" s="193"/>
      <c r="R1759" s="193"/>
      <c r="S1759" s="193"/>
      <c r="T1759" s="194"/>
      <c r="AT1759" s="188" t="s">
        <v>336</v>
      </c>
      <c r="AU1759" s="188" t="s">
        <v>90</v>
      </c>
      <c r="AV1759" s="15" t="s">
        <v>198</v>
      </c>
      <c r="AW1759" s="15" t="s">
        <v>36</v>
      </c>
      <c r="AX1759" s="15" t="s">
        <v>88</v>
      </c>
      <c r="AY1759" s="188" t="s">
        <v>199</v>
      </c>
    </row>
    <row r="1760" spans="1:65" s="2" customFormat="1" ht="24.15" customHeight="1">
      <c r="A1760" s="33"/>
      <c r="B1760" s="149"/>
      <c r="C1760" s="150" t="s">
        <v>3051</v>
      </c>
      <c r="D1760" s="150" t="s">
        <v>202</v>
      </c>
      <c r="E1760" s="151" t="s">
        <v>3052</v>
      </c>
      <c r="F1760" s="152" t="s">
        <v>3053</v>
      </c>
      <c r="G1760" s="153" t="s">
        <v>529</v>
      </c>
      <c r="H1760" s="154">
        <v>3</v>
      </c>
      <c r="I1760" s="155"/>
      <c r="J1760" s="156">
        <f>ROUND(I1760*H1760,2)</f>
        <v>0</v>
      </c>
      <c r="K1760" s="152" t="s">
        <v>333</v>
      </c>
      <c r="L1760" s="34"/>
      <c r="M1760" s="157" t="s">
        <v>1</v>
      </c>
      <c r="N1760" s="158" t="s">
        <v>46</v>
      </c>
      <c r="O1760" s="59"/>
      <c r="P1760" s="159">
        <f>O1760*H1760</f>
        <v>0</v>
      </c>
      <c r="Q1760" s="159">
        <v>9.2000000000000003E-4</v>
      </c>
      <c r="R1760" s="159">
        <f>Q1760*H1760</f>
        <v>2.7600000000000003E-3</v>
      </c>
      <c r="S1760" s="159">
        <v>0</v>
      </c>
      <c r="T1760" s="160">
        <f>S1760*H1760</f>
        <v>0</v>
      </c>
      <c r="U1760" s="33"/>
      <c r="V1760" s="33"/>
      <c r="W1760" s="33"/>
      <c r="X1760" s="33"/>
      <c r="Y1760" s="33"/>
      <c r="Z1760" s="33"/>
      <c r="AA1760" s="33"/>
      <c r="AB1760" s="33"/>
      <c r="AC1760" s="33"/>
      <c r="AD1760" s="33"/>
      <c r="AE1760" s="33"/>
      <c r="AR1760" s="161" t="s">
        <v>276</v>
      </c>
      <c r="AT1760" s="161" t="s">
        <v>202</v>
      </c>
      <c r="AU1760" s="161" t="s">
        <v>90</v>
      </c>
      <c r="AY1760" s="18" t="s">
        <v>199</v>
      </c>
      <c r="BE1760" s="162">
        <f>IF(N1760="základní",J1760,0)</f>
        <v>0</v>
      </c>
      <c r="BF1760" s="162">
        <f>IF(N1760="snížená",J1760,0)</f>
        <v>0</v>
      </c>
      <c r="BG1760" s="162">
        <f>IF(N1760="zákl. přenesená",J1760,0)</f>
        <v>0</v>
      </c>
      <c r="BH1760" s="162">
        <f>IF(N1760="sníž. přenesená",J1760,0)</f>
        <v>0</v>
      </c>
      <c r="BI1760" s="162">
        <f>IF(N1760="nulová",J1760,0)</f>
        <v>0</v>
      </c>
      <c r="BJ1760" s="18" t="s">
        <v>88</v>
      </c>
      <c r="BK1760" s="162">
        <f>ROUND(I1760*H1760,2)</f>
        <v>0</v>
      </c>
      <c r="BL1760" s="18" t="s">
        <v>276</v>
      </c>
      <c r="BM1760" s="161" t="s">
        <v>3054</v>
      </c>
    </row>
    <row r="1761" spans="1:65" s="2" customFormat="1" ht="19.2">
      <c r="A1761" s="33"/>
      <c r="B1761" s="34"/>
      <c r="C1761" s="33"/>
      <c r="D1761" s="163" t="s">
        <v>207</v>
      </c>
      <c r="E1761" s="33"/>
      <c r="F1761" s="164" t="s">
        <v>3055</v>
      </c>
      <c r="G1761" s="33"/>
      <c r="H1761" s="33"/>
      <c r="I1761" s="165"/>
      <c r="J1761" s="33"/>
      <c r="K1761" s="33"/>
      <c r="L1761" s="34"/>
      <c r="M1761" s="166"/>
      <c r="N1761" s="167"/>
      <c r="O1761" s="59"/>
      <c r="P1761" s="59"/>
      <c r="Q1761" s="59"/>
      <c r="R1761" s="59"/>
      <c r="S1761" s="59"/>
      <c r="T1761" s="60"/>
      <c r="U1761" s="33"/>
      <c r="V1761" s="33"/>
      <c r="W1761" s="33"/>
      <c r="X1761" s="33"/>
      <c r="Y1761" s="33"/>
      <c r="Z1761" s="33"/>
      <c r="AA1761" s="33"/>
      <c r="AB1761" s="33"/>
      <c r="AC1761" s="33"/>
      <c r="AD1761" s="33"/>
      <c r="AE1761" s="33"/>
      <c r="AT1761" s="18" t="s">
        <v>207</v>
      </c>
      <c r="AU1761" s="18" t="s">
        <v>90</v>
      </c>
    </row>
    <row r="1762" spans="1:65" s="2" customFormat="1" ht="24.15" customHeight="1">
      <c r="A1762" s="33"/>
      <c r="B1762" s="149"/>
      <c r="C1762" s="195" t="s">
        <v>3056</v>
      </c>
      <c r="D1762" s="195" t="s">
        <v>416</v>
      </c>
      <c r="E1762" s="196" t="s">
        <v>3057</v>
      </c>
      <c r="F1762" s="197" t="s">
        <v>3058</v>
      </c>
      <c r="G1762" s="198" t="s">
        <v>529</v>
      </c>
      <c r="H1762" s="199">
        <v>1</v>
      </c>
      <c r="I1762" s="200"/>
      <c r="J1762" s="201">
        <f>ROUND(I1762*H1762,2)</f>
        <v>0</v>
      </c>
      <c r="K1762" s="197" t="s">
        <v>1</v>
      </c>
      <c r="L1762" s="202"/>
      <c r="M1762" s="203" t="s">
        <v>1</v>
      </c>
      <c r="N1762" s="204" t="s">
        <v>46</v>
      </c>
      <c r="O1762" s="59"/>
      <c r="P1762" s="159">
        <f>O1762*H1762</f>
        <v>0</v>
      </c>
      <c r="Q1762" s="159">
        <v>0</v>
      </c>
      <c r="R1762" s="159">
        <f>Q1762*H1762</f>
        <v>0</v>
      </c>
      <c r="S1762" s="159">
        <v>0</v>
      </c>
      <c r="T1762" s="160">
        <f>S1762*H1762</f>
        <v>0</v>
      </c>
      <c r="U1762" s="33"/>
      <c r="V1762" s="33"/>
      <c r="W1762" s="33"/>
      <c r="X1762" s="33"/>
      <c r="Y1762" s="33"/>
      <c r="Z1762" s="33"/>
      <c r="AA1762" s="33"/>
      <c r="AB1762" s="33"/>
      <c r="AC1762" s="33"/>
      <c r="AD1762" s="33"/>
      <c r="AE1762" s="33"/>
      <c r="AR1762" s="161" t="s">
        <v>573</v>
      </c>
      <c r="AT1762" s="161" t="s">
        <v>416</v>
      </c>
      <c r="AU1762" s="161" t="s">
        <v>90</v>
      </c>
      <c r="AY1762" s="18" t="s">
        <v>199</v>
      </c>
      <c r="BE1762" s="162">
        <f>IF(N1762="základní",J1762,0)</f>
        <v>0</v>
      </c>
      <c r="BF1762" s="162">
        <f>IF(N1762="snížená",J1762,0)</f>
        <v>0</v>
      </c>
      <c r="BG1762" s="162">
        <f>IF(N1762="zákl. přenesená",J1762,0)</f>
        <v>0</v>
      </c>
      <c r="BH1762" s="162">
        <f>IF(N1762="sníž. přenesená",J1762,0)</f>
        <v>0</v>
      </c>
      <c r="BI1762" s="162">
        <f>IF(N1762="nulová",J1762,0)</f>
        <v>0</v>
      </c>
      <c r="BJ1762" s="18" t="s">
        <v>88</v>
      </c>
      <c r="BK1762" s="162">
        <f>ROUND(I1762*H1762,2)</f>
        <v>0</v>
      </c>
      <c r="BL1762" s="18" t="s">
        <v>276</v>
      </c>
      <c r="BM1762" s="161" t="s">
        <v>3059</v>
      </c>
    </row>
    <row r="1763" spans="1:65" s="2" customFormat="1" ht="24.15" customHeight="1">
      <c r="A1763" s="33"/>
      <c r="B1763" s="149"/>
      <c r="C1763" s="195" t="s">
        <v>3060</v>
      </c>
      <c r="D1763" s="195" t="s">
        <v>416</v>
      </c>
      <c r="E1763" s="196" t="s">
        <v>3061</v>
      </c>
      <c r="F1763" s="197" t="s">
        <v>3062</v>
      </c>
      <c r="G1763" s="198" t="s">
        <v>529</v>
      </c>
      <c r="H1763" s="199">
        <v>2</v>
      </c>
      <c r="I1763" s="200"/>
      <c r="J1763" s="201">
        <f>ROUND(I1763*H1763,2)</f>
        <v>0</v>
      </c>
      <c r="K1763" s="197" t="s">
        <v>1</v>
      </c>
      <c r="L1763" s="202"/>
      <c r="M1763" s="203" t="s">
        <v>1</v>
      </c>
      <c r="N1763" s="204" t="s">
        <v>46</v>
      </c>
      <c r="O1763" s="59"/>
      <c r="P1763" s="159">
        <f>O1763*H1763</f>
        <v>0</v>
      </c>
      <c r="Q1763" s="159">
        <v>0</v>
      </c>
      <c r="R1763" s="159">
        <f>Q1763*H1763</f>
        <v>0</v>
      </c>
      <c r="S1763" s="159">
        <v>0</v>
      </c>
      <c r="T1763" s="160">
        <f>S1763*H1763</f>
        <v>0</v>
      </c>
      <c r="U1763" s="33"/>
      <c r="V1763" s="33"/>
      <c r="W1763" s="33"/>
      <c r="X1763" s="33"/>
      <c r="Y1763" s="33"/>
      <c r="Z1763" s="33"/>
      <c r="AA1763" s="33"/>
      <c r="AB1763" s="33"/>
      <c r="AC1763" s="33"/>
      <c r="AD1763" s="33"/>
      <c r="AE1763" s="33"/>
      <c r="AR1763" s="161" t="s">
        <v>573</v>
      </c>
      <c r="AT1763" s="161" t="s">
        <v>416</v>
      </c>
      <c r="AU1763" s="161" t="s">
        <v>90</v>
      </c>
      <c r="AY1763" s="18" t="s">
        <v>199</v>
      </c>
      <c r="BE1763" s="162">
        <f>IF(N1763="základní",J1763,0)</f>
        <v>0</v>
      </c>
      <c r="BF1763" s="162">
        <f>IF(N1763="snížená",J1763,0)</f>
        <v>0</v>
      </c>
      <c r="BG1763" s="162">
        <f>IF(N1763="zákl. přenesená",J1763,0)</f>
        <v>0</v>
      </c>
      <c r="BH1763" s="162">
        <f>IF(N1763="sníž. přenesená",J1763,0)</f>
        <v>0</v>
      </c>
      <c r="BI1763" s="162">
        <f>IF(N1763="nulová",J1763,0)</f>
        <v>0</v>
      </c>
      <c r="BJ1763" s="18" t="s">
        <v>88</v>
      </c>
      <c r="BK1763" s="162">
        <f>ROUND(I1763*H1763,2)</f>
        <v>0</v>
      </c>
      <c r="BL1763" s="18" t="s">
        <v>276</v>
      </c>
      <c r="BM1763" s="161" t="s">
        <v>3063</v>
      </c>
    </row>
    <row r="1764" spans="1:65" s="2" customFormat="1" ht="24.15" customHeight="1">
      <c r="A1764" s="33"/>
      <c r="B1764" s="149"/>
      <c r="C1764" s="150" t="s">
        <v>3064</v>
      </c>
      <c r="D1764" s="150" t="s">
        <v>202</v>
      </c>
      <c r="E1764" s="151" t="s">
        <v>3065</v>
      </c>
      <c r="F1764" s="152" t="s">
        <v>3066</v>
      </c>
      <c r="G1764" s="153" t="s">
        <v>529</v>
      </c>
      <c r="H1764" s="154">
        <v>2</v>
      </c>
      <c r="I1764" s="155"/>
      <c r="J1764" s="156">
        <f>ROUND(I1764*H1764,2)</f>
        <v>0</v>
      </c>
      <c r="K1764" s="152" t="s">
        <v>333</v>
      </c>
      <c r="L1764" s="34"/>
      <c r="M1764" s="157" t="s">
        <v>1</v>
      </c>
      <c r="N1764" s="158" t="s">
        <v>46</v>
      </c>
      <c r="O1764" s="59"/>
      <c r="P1764" s="159">
        <f>O1764*H1764</f>
        <v>0</v>
      </c>
      <c r="Q1764" s="159">
        <v>8.8000000000000003E-4</v>
      </c>
      <c r="R1764" s="159">
        <f>Q1764*H1764</f>
        <v>1.7600000000000001E-3</v>
      </c>
      <c r="S1764" s="159">
        <v>0</v>
      </c>
      <c r="T1764" s="160">
        <f>S1764*H1764</f>
        <v>0</v>
      </c>
      <c r="U1764" s="33"/>
      <c r="V1764" s="33"/>
      <c r="W1764" s="33"/>
      <c r="X1764" s="33"/>
      <c r="Y1764" s="33"/>
      <c r="Z1764" s="33"/>
      <c r="AA1764" s="33"/>
      <c r="AB1764" s="33"/>
      <c r="AC1764" s="33"/>
      <c r="AD1764" s="33"/>
      <c r="AE1764" s="33"/>
      <c r="AR1764" s="161" t="s">
        <v>276</v>
      </c>
      <c r="AT1764" s="161" t="s">
        <v>202</v>
      </c>
      <c r="AU1764" s="161" t="s">
        <v>90</v>
      </c>
      <c r="AY1764" s="18" t="s">
        <v>199</v>
      </c>
      <c r="BE1764" s="162">
        <f>IF(N1764="základní",J1764,0)</f>
        <v>0</v>
      </c>
      <c r="BF1764" s="162">
        <f>IF(N1764="snížená",J1764,0)</f>
        <v>0</v>
      </c>
      <c r="BG1764" s="162">
        <f>IF(N1764="zákl. přenesená",J1764,0)</f>
        <v>0</v>
      </c>
      <c r="BH1764" s="162">
        <f>IF(N1764="sníž. přenesená",J1764,0)</f>
        <v>0</v>
      </c>
      <c r="BI1764" s="162">
        <f>IF(N1764="nulová",J1764,0)</f>
        <v>0</v>
      </c>
      <c r="BJ1764" s="18" t="s">
        <v>88</v>
      </c>
      <c r="BK1764" s="162">
        <f>ROUND(I1764*H1764,2)</f>
        <v>0</v>
      </c>
      <c r="BL1764" s="18" t="s">
        <v>276</v>
      </c>
      <c r="BM1764" s="161" t="s">
        <v>3067</v>
      </c>
    </row>
    <row r="1765" spans="1:65" s="2" customFormat="1" ht="19.2">
      <c r="A1765" s="33"/>
      <c r="B1765" s="34"/>
      <c r="C1765" s="33"/>
      <c r="D1765" s="163" t="s">
        <v>207</v>
      </c>
      <c r="E1765" s="33"/>
      <c r="F1765" s="164" t="s">
        <v>3068</v>
      </c>
      <c r="G1765" s="33"/>
      <c r="H1765" s="33"/>
      <c r="I1765" s="165"/>
      <c r="J1765" s="33"/>
      <c r="K1765" s="33"/>
      <c r="L1765" s="34"/>
      <c r="M1765" s="166"/>
      <c r="N1765" s="167"/>
      <c r="O1765" s="59"/>
      <c r="P1765" s="59"/>
      <c r="Q1765" s="59"/>
      <c r="R1765" s="59"/>
      <c r="S1765" s="59"/>
      <c r="T1765" s="60"/>
      <c r="U1765" s="33"/>
      <c r="V1765" s="33"/>
      <c r="W1765" s="33"/>
      <c r="X1765" s="33"/>
      <c r="Y1765" s="33"/>
      <c r="Z1765" s="33"/>
      <c r="AA1765" s="33"/>
      <c r="AB1765" s="33"/>
      <c r="AC1765" s="33"/>
      <c r="AD1765" s="33"/>
      <c r="AE1765" s="33"/>
      <c r="AT1765" s="18" t="s">
        <v>207</v>
      </c>
      <c r="AU1765" s="18" t="s">
        <v>90</v>
      </c>
    </row>
    <row r="1766" spans="1:65" s="2" customFormat="1" ht="24.15" customHeight="1">
      <c r="A1766" s="33"/>
      <c r="B1766" s="149"/>
      <c r="C1766" s="195" t="s">
        <v>3069</v>
      </c>
      <c r="D1766" s="195" t="s">
        <v>416</v>
      </c>
      <c r="E1766" s="196" t="s">
        <v>3070</v>
      </c>
      <c r="F1766" s="197" t="s">
        <v>3071</v>
      </c>
      <c r="G1766" s="198" t="s">
        <v>529</v>
      </c>
      <c r="H1766" s="199">
        <v>1</v>
      </c>
      <c r="I1766" s="200"/>
      <c r="J1766" s="201">
        <f>ROUND(I1766*H1766,2)</f>
        <v>0</v>
      </c>
      <c r="K1766" s="197" t="s">
        <v>1</v>
      </c>
      <c r="L1766" s="202"/>
      <c r="M1766" s="203" t="s">
        <v>1</v>
      </c>
      <c r="N1766" s="204" t="s">
        <v>46</v>
      </c>
      <c r="O1766" s="59"/>
      <c r="P1766" s="159">
        <f>O1766*H1766</f>
        <v>0</v>
      </c>
      <c r="Q1766" s="159">
        <v>0</v>
      </c>
      <c r="R1766" s="159">
        <f>Q1766*H1766</f>
        <v>0</v>
      </c>
      <c r="S1766" s="159">
        <v>0</v>
      </c>
      <c r="T1766" s="160">
        <f>S1766*H1766</f>
        <v>0</v>
      </c>
      <c r="U1766" s="33"/>
      <c r="V1766" s="33"/>
      <c r="W1766" s="33"/>
      <c r="X1766" s="33"/>
      <c r="Y1766" s="33"/>
      <c r="Z1766" s="33"/>
      <c r="AA1766" s="33"/>
      <c r="AB1766" s="33"/>
      <c r="AC1766" s="33"/>
      <c r="AD1766" s="33"/>
      <c r="AE1766" s="33"/>
      <c r="AR1766" s="161" t="s">
        <v>573</v>
      </c>
      <c r="AT1766" s="161" t="s">
        <v>416</v>
      </c>
      <c r="AU1766" s="161" t="s">
        <v>90</v>
      </c>
      <c r="AY1766" s="18" t="s">
        <v>199</v>
      </c>
      <c r="BE1766" s="162">
        <f>IF(N1766="základní",J1766,0)</f>
        <v>0</v>
      </c>
      <c r="BF1766" s="162">
        <f>IF(N1766="snížená",J1766,0)</f>
        <v>0</v>
      </c>
      <c r="BG1766" s="162">
        <f>IF(N1766="zákl. přenesená",J1766,0)</f>
        <v>0</v>
      </c>
      <c r="BH1766" s="162">
        <f>IF(N1766="sníž. přenesená",J1766,0)</f>
        <v>0</v>
      </c>
      <c r="BI1766" s="162">
        <f>IF(N1766="nulová",J1766,0)</f>
        <v>0</v>
      </c>
      <c r="BJ1766" s="18" t="s">
        <v>88</v>
      </c>
      <c r="BK1766" s="162">
        <f>ROUND(I1766*H1766,2)</f>
        <v>0</v>
      </c>
      <c r="BL1766" s="18" t="s">
        <v>276</v>
      </c>
      <c r="BM1766" s="161" t="s">
        <v>3072</v>
      </c>
    </row>
    <row r="1767" spans="1:65" s="2" customFormat="1" ht="24.15" customHeight="1">
      <c r="A1767" s="33"/>
      <c r="B1767" s="149"/>
      <c r="C1767" s="195" t="s">
        <v>3073</v>
      </c>
      <c r="D1767" s="195" t="s">
        <v>416</v>
      </c>
      <c r="E1767" s="196" t="s">
        <v>3074</v>
      </c>
      <c r="F1767" s="197" t="s">
        <v>3075</v>
      </c>
      <c r="G1767" s="198" t="s">
        <v>529</v>
      </c>
      <c r="H1767" s="199">
        <v>1</v>
      </c>
      <c r="I1767" s="200"/>
      <c r="J1767" s="201">
        <f>ROUND(I1767*H1767,2)</f>
        <v>0</v>
      </c>
      <c r="K1767" s="197" t="s">
        <v>1</v>
      </c>
      <c r="L1767" s="202"/>
      <c r="M1767" s="203" t="s">
        <v>1</v>
      </c>
      <c r="N1767" s="204" t="s">
        <v>46</v>
      </c>
      <c r="O1767" s="59"/>
      <c r="P1767" s="159">
        <f>O1767*H1767</f>
        <v>0</v>
      </c>
      <c r="Q1767" s="159">
        <v>0</v>
      </c>
      <c r="R1767" s="159">
        <f>Q1767*H1767</f>
        <v>0</v>
      </c>
      <c r="S1767" s="159">
        <v>0</v>
      </c>
      <c r="T1767" s="160">
        <f>S1767*H1767</f>
        <v>0</v>
      </c>
      <c r="U1767" s="33"/>
      <c r="V1767" s="33"/>
      <c r="W1767" s="33"/>
      <c r="X1767" s="33"/>
      <c r="Y1767" s="33"/>
      <c r="Z1767" s="33"/>
      <c r="AA1767" s="33"/>
      <c r="AB1767" s="33"/>
      <c r="AC1767" s="33"/>
      <c r="AD1767" s="33"/>
      <c r="AE1767" s="33"/>
      <c r="AR1767" s="161" t="s">
        <v>573</v>
      </c>
      <c r="AT1767" s="161" t="s">
        <v>416</v>
      </c>
      <c r="AU1767" s="161" t="s">
        <v>90</v>
      </c>
      <c r="AY1767" s="18" t="s">
        <v>199</v>
      </c>
      <c r="BE1767" s="162">
        <f>IF(N1767="základní",J1767,0)</f>
        <v>0</v>
      </c>
      <c r="BF1767" s="162">
        <f>IF(N1767="snížená",J1767,0)</f>
        <v>0</v>
      </c>
      <c r="BG1767" s="162">
        <f>IF(N1767="zákl. přenesená",J1767,0)</f>
        <v>0</v>
      </c>
      <c r="BH1767" s="162">
        <f>IF(N1767="sníž. přenesená",J1767,0)</f>
        <v>0</v>
      </c>
      <c r="BI1767" s="162">
        <f>IF(N1767="nulová",J1767,0)</f>
        <v>0</v>
      </c>
      <c r="BJ1767" s="18" t="s">
        <v>88</v>
      </c>
      <c r="BK1767" s="162">
        <f>ROUND(I1767*H1767,2)</f>
        <v>0</v>
      </c>
      <c r="BL1767" s="18" t="s">
        <v>276</v>
      </c>
      <c r="BM1767" s="161" t="s">
        <v>3076</v>
      </c>
    </row>
    <row r="1768" spans="1:65" s="2" customFormat="1" ht="24.15" customHeight="1">
      <c r="A1768" s="33"/>
      <c r="B1768" s="149"/>
      <c r="C1768" s="150" t="s">
        <v>3077</v>
      </c>
      <c r="D1768" s="150" t="s">
        <v>202</v>
      </c>
      <c r="E1768" s="151" t="s">
        <v>3078</v>
      </c>
      <c r="F1768" s="152" t="s">
        <v>3079</v>
      </c>
      <c r="G1768" s="153" t="s">
        <v>529</v>
      </c>
      <c r="H1768" s="154">
        <v>2</v>
      </c>
      <c r="I1768" s="155"/>
      <c r="J1768" s="156">
        <f>ROUND(I1768*H1768,2)</f>
        <v>0</v>
      </c>
      <c r="K1768" s="152" t="s">
        <v>333</v>
      </c>
      <c r="L1768" s="34"/>
      <c r="M1768" s="157" t="s">
        <v>1</v>
      </c>
      <c r="N1768" s="158" t="s">
        <v>46</v>
      </c>
      <c r="O1768" s="59"/>
      <c r="P1768" s="159">
        <f>O1768*H1768</f>
        <v>0</v>
      </c>
      <c r="Q1768" s="159">
        <v>8.5999999999999998E-4</v>
      </c>
      <c r="R1768" s="159">
        <f>Q1768*H1768</f>
        <v>1.72E-3</v>
      </c>
      <c r="S1768" s="159">
        <v>0</v>
      </c>
      <c r="T1768" s="160">
        <f>S1768*H1768</f>
        <v>0</v>
      </c>
      <c r="U1768" s="33"/>
      <c r="V1768" s="33"/>
      <c r="W1768" s="33"/>
      <c r="X1768" s="33"/>
      <c r="Y1768" s="33"/>
      <c r="Z1768" s="33"/>
      <c r="AA1768" s="33"/>
      <c r="AB1768" s="33"/>
      <c r="AC1768" s="33"/>
      <c r="AD1768" s="33"/>
      <c r="AE1768" s="33"/>
      <c r="AR1768" s="161" t="s">
        <v>276</v>
      </c>
      <c r="AT1768" s="161" t="s">
        <v>202</v>
      </c>
      <c r="AU1768" s="161" t="s">
        <v>90</v>
      </c>
      <c r="AY1768" s="18" t="s">
        <v>199</v>
      </c>
      <c r="BE1768" s="162">
        <f>IF(N1768="základní",J1768,0)</f>
        <v>0</v>
      </c>
      <c r="BF1768" s="162">
        <f>IF(N1768="snížená",J1768,0)</f>
        <v>0</v>
      </c>
      <c r="BG1768" s="162">
        <f>IF(N1768="zákl. přenesená",J1768,0)</f>
        <v>0</v>
      </c>
      <c r="BH1768" s="162">
        <f>IF(N1768="sníž. přenesená",J1768,0)</f>
        <v>0</v>
      </c>
      <c r="BI1768" s="162">
        <f>IF(N1768="nulová",J1768,0)</f>
        <v>0</v>
      </c>
      <c r="BJ1768" s="18" t="s">
        <v>88</v>
      </c>
      <c r="BK1768" s="162">
        <f>ROUND(I1768*H1768,2)</f>
        <v>0</v>
      </c>
      <c r="BL1768" s="18" t="s">
        <v>276</v>
      </c>
      <c r="BM1768" s="161" t="s">
        <v>3080</v>
      </c>
    </row>
    <row r="1769" spans="1:65" s="2" customFormat="1" ht="19.2">
      <c r="A1769" s="33"/>
      <c r="B1769" s="34"/>
      <c r="C1769" s="33"/>
      <c r="D1769" s="163" t="s">
        <v>207</v>
      </c>
      <c r="E1769" s="33"/>
      <c r="F1769" s="164" t="s">
        <v>3081</v>
      </c>
      <c r="G1769" s="33"/>
      <c r="H1769" s="33"/>
      <c r="I1769" s="165"/>
      <c r="J1769" s="33"/>
      <c r="K1769" s="33"/>
      <c r="L1769" s="34"/>
      <c r="M1769" s="166"/>
      <c r="N1769" s="167"/>
      <c r="O1769" s="59"/>
      <c r="P1769" s="59"/>
      <c r="Q1769" s="59"/>
      <c r="R1769" s="59"/>
      <c r="S1769" s="59"/>
      <c r="T1769" s="60"/>
      <c r="U1769" s="33"/>
      <c r="V1769" s="33"/>
      <c r="W1769" s="33"/>
      <c r="X1769" s="33"/>
      <c r="Y1769" s="33"/>
      <c r="Z1769" s="33"/>
      <c r="AA1769" s="33"/>
      <c r="AB1769" s="33"/>
      <c r="AC1769" s="33"/>
      <c r="AD1769" s="33"/>
      <c r="AE1769" s="33"/>
      <c r="AT1769" s="18" t="s">
        <v>207</v>
      </c>
      <c r="AU1769" s="18" t="s">
        <v>90</v>
      </c>
    </row>
    <row r="1770" spans="1:65" s="2" customFormat="1" ht="24.15" customHeight="1">
      <c r="A1770" s="33"/>
      <c r="B1770" s="149"/>
      <c r="C1770" s="195" t="s">
        <v>3082</v>
      </c>
      <c r="D1770" s="195" t="s">
        <v>416</v>
      </c>
      <c r="E1770" s="196" t="s">
        <v>3083</v>
      </c>
      <c r="F1770" s="197" t="s">
        <v>3084</v>
      </c>
      <c r="G1770" s="198" t="s">
        <v>529</v>
      </c>
      <c r="H1770" s="199">
        <v>2</v>
      </c>
      <c r="I1770" s="200"/>
      <c r="J1770" s="201">
        <f>ROUND(I1770*H1770,2)</f>
        <v>0</v>
      </c>
      <c r="K1770" s="197" t="s">
        <v>1</v>
      </c>
      <c r="L1770" s="202"/>
      <c r="M1770" s="203" t="s">
        <v>1</v>
      </c>
      <c r="N1770" s="204" t="s">
        <v>46</v>
      </c>
      <c r="O1770" s="59"/>
      <c r="P1770" s="159">
        <f>O1770*H1770</f>
        <v>0</v>
      </c>
      <c r="Q1770" s="159">
        <v>0</v>
      </c>
      <c r="R1770" s="159">
        <f>Q1770*H1770</f>
        <v>0</v>
      </c>
      <c r="S1770" s="159">
        <v>0</v>
      </c>
      <c r="T1770" s="160">
        <f>S1770*H1770</f>
        <v>0</v>
      </c>
      <c r="U1770" s="33"/>
      <c r="V1770" s="33"/>
      <c r="W1770" s="33"/>
      <c r="X1770" s="33"/>
      <c r="Y1770" s="33"/>
      <c r="Z1770" s="33"/>
      <c r="AA1770" s="33"/>
      <c r="AB1770" s="33"/>
      <c r="AC1770" s="33"/>
      <c r="AD1770" s="33"/>
      <c r="AE1770" s="33"/>
      <c r="AR1770" s="161" t="s">
        <v>573</v>
      </c>
      <c r="AT1770" s="161" t="s">
        <v>416</v>
      </c>
      <c r="AU1770" s="161" t="s">
        <v>90</v>
      </c>
      <c r="AY1770" s="18" t="s">
        <v>199</v>
      </c>
      <c r="BE1770" s="162">
        <f>IF(N1770="základní",J1770,0)</f>
        <v>0</v>
      </c>
      <c r="BF1770" s="162">
        <f>IF(N1770="snížená",J1770,0)</f>
        <v>0</v>
      </c>
      <c r="BG1770" s="162">
        <f>IF(N1770="zákl. přenesená",J1770,0)</f>
        <v>0</v>
      </c>
      <c r="BH1770" s="162">
        <f>IF(N1770="sníž. přenesená",J1770,0)</f>
        <v>0</v>
      </c>
      <c r="BI1770" s="162">
        <f>IF(N1770="nulová",J1770,0)</f>
        <v>0</v>
      </c>
      <c r="BJ1770" s="18" t="s">
        <v>88</v>
      </c>
      <c r="BK1770" s="162">
        <f>ROUND(I1770*H1770,2)</f>
        <v>0</v>
      </c>
      <c r="BL1770" s="18" t="s">
        <v>276</v>
      </c>
      <c r="BM1770" s="161" t="s">
        <v>3085</v>
      </c>
    </row>
    <row r="1771" spans="1:65" s="2" customFormat="1" ht="24.15" customHeight="1">
      <c r="A1771" s="33"/>
      <c r="B1771" s="149"/>
      <c r="C1771" s="150" t="s">
        <v>3086</v>
      </c>
      <c r="D1771" s="150" t="s">
        <v>202</v>
      </c>
      <c r="E1771" s="151" t="s">
        <v>3087</v>
      </c>
      <c r="F1771" s="152" t="s">
        <v>3088</v>
      </c>
      <c r="G1771" s="153" t="s">
        <v>529</v>
      </c>
      <c r="H1771" s="154">
        <v>2</v>
      </c>
      <c r="I1771" s="155"/>
      <c r="J1771" s="156">
        <f>ROUND(I1771*H1771,2)</f>
        <v>0</v>
      </c>
      <c r="K1771" s="152" t="s">
        <v>333</v>
      </c>
      <c r="L1771" s="34"/>
      <c r="M1771" s="157" t="s">
        <v>1</v>
      </c>
      <c r="N1771" s="158" t="s">
        <v>46</v>
      </c>
      <c r="O1771" s="59"/>
      <c r="P1771" s="159">
        <f>O1771*H1771</f>
        <v>0</v>
      </c>
      <c r="Q1771" s="159">
        <v>0</v>
      </c>
      <c r="R1771" s="159">
        <f>Q1771*H1771</f>
        <v>0</v>
      </c>
      <c r="S1771" s="159">
        <v>0</v>
      </c>
      <c r="T1771" s="160">
        <f>S1771*H1771</f>
        <v>0</v>
      </c>
      <c r="U1771" s="33"/>
      <c r="V1771" s="33"/>
      <c r="W1771" s="33"/>
      <c r="X1771" s="33"/>
      <c r="Y1771" s="33"/>
      <c r="Z1771" s="33"/>
      <c r="AA1771" s="33"/>
      <c r="AB1771" s="33"/>
      <c r="AC1771" s="33"/>
      <c r="AD1771" s="33"/>
      <c r="AE1771" s="33"/>
      <c r="AR1771" s="161" t="s">
        <v>276</v>
      </c>
      <c r="AT1771" s="161" t="s">
        <v>202</v>
      </c>
      <c r="AU1771" s="161" t="s">
        <v>90</v>
      </c>
      <c r="AY1771" s="18" t="s">
        <v>199</v>
      </c>
      <c r="BE1771" s="162">
        <f>IF(N1771="základní",J1771,0)</f>
        <v>0</v>
      </c>
      <c r="BF1771" s="162">
        <f>IF(N1771="snížená",J1771,0)</f>
        <v>0</v>
      </c>
      <c r="BG1771" s="162">
        <f>IF(N1771="zákl. přenesená",J1771,0)</f>
        <v>0</v>
      </c>
      <c r="BH1771" s="162">
        <f>IF(N1771="sníž. přenesená",J1771,0)</f>
        <v>0</v>
      </c>
      <c r="BI1771" s="162">
        <f>IF(N1771="nulová",J1771,0)</f>
        <v>0</v>
      </c>
      <c r="BJ1771" s="18" t="s">
        <v>88</v>
      </c>
      <c r="BK1771" s="162">
        <f>ROUND(I1771*H1771,2)</f>
        <v>0</v>
      </c>
      <c r="BL1771" s="18" t="s">
        <v>276</v>
      </c>
      <c r="BM1771" s="161" t="s">
        <v>3089</v>
      </c>
    </row>
    <row r="1772" spans="1:65" s="2" customFormat="1" ht="10.199999999999999">
      <c r="A1772" s="33"/>
      <c r="B1772" s="34"/>
      <c r="C1772" s="33"/>
      <c r="D1772" s="163" t="s">
        <v>207</v>
      </c>
      <c r="E1772" s="33"/>
      <c r="F1772" s="164" t="s">
        <v>3090</v>
      </c>
      <c r="G1772" s="33"/>
      <c r="H1772" s="33"/>
      <c r="I1772" s="165"/>
      <c r="J1772" s="33"/>
      <c r="K1772" s="33"/>
      <c r="L1772" s="34"/>
      <c r="M1772" s="166"/>
      <c r="N1772" s="167"/>
      <c r="O1772" s="59"/>
      <c r="P1772" s="59"/>
      <c r="Q1772" s="59"/>
      <c r="R1772" s="59"/>
      <c r="S1772" s="59"/>
      <c r="T1772" s="60"/>
      <c r="U1772" s="33"/>
      <c r="V1772" s="33"/>
      <c r="W1772" s="33"/>
      <c r="X1772" s="33"/>
      <c r="Y1772" s="33"/>
      <c r="Z1772" s="33"/>
      <c r="AA1772" s="33"/>
      <c r="AB1772" s="33"/>
      <c r="AC1772" s="33"/>
      <c r="AD1772" s="33"/>
      <c r="AE1772" s="33"/>
      <c r="AT1772" s="18" t="s">
        <v>207</v>
      </c>
      <c r="AU1772" s="18" t="s">
        <v>90</v>
      </c>
    </row>
    <row r="1773" spans="1:65" s="2" customFormat="1" ht="16.5" customHeight="1">
      <c r="A1773" s="33"/>
      <c r="B1773" s="149"/>
      <c r="C1773" s="195" t="s">
        <v>3091</v>
      </c>
      <c r="D1773" s="195" t="s">
        <v>416</v>
      </c>
      <c r="E1773" s="196" t="s">
        <v>3092</v>
      </c>
      <c r="F1773" s="197" t="s">
        <v>3093</v>
      </c>
      <c r="G1773" s="198" t="s">
        <v>529</v>
      </c>
      <c r="H1773" s="199">
        <v>2</v>
      </c>
      <c r="I1773" s="200"/>
      <c r="J1773" s="201">
        <f>ROUND(I1773*H1773,2)</f>
        <v>0</v>
      </c>
      <c r="K1773" s="197" t="s">
        <v>1</v>
      </c>
      <c r="L1773" s="202"/>
      <c r="M1773" s="203" t="s">
        <v>1</v>
      </c>
      <c r="N1773" s="204" t="s">
        <v>46</v>
      </c>
      <c r="O1773" s="59"/>
      <c r="P1773" s="159">
        <f>O1773*H1773</f>
        <v>0</v>
      </c>
      <c r="Q1773" s="159">
        <v>2.3999999999999998E-3</v>
      </c>
      <c r="R1773" s="159">
        <f>Q1773*H1773</f>
        <v>4.7999999999999996E-3</v>
      </c>
      <c r="S1773" s="159">
        <v>0</v>
      </c>
      <c r="T1773" s="160">
        <f>S1773*H1773</f>
        <v>0</v>
      </c>
      <c r="U1773" s="33"/>
      <c r="V1773" s="33"/>
      <c r="W1773" s="33"/>
      <c r="X1773" s="33"/>
      <c r="Y1773" s="33"/>
      <c r="Z1773" s="33"/>
      <c r="AA1773" s="33"/>
      <c r="AB1773" s="33"/>
      <c r="AC1773" s="33"/>
      <c r="AD1773" s="33"/>
      <c r="AE1773" s="33"/>
      <c r="AR1773" s="161" t="s">
        <v>573</v>
      </c>
      <c r="AT1773" s="161" t="s">
        <v>416</v>
      </c>
      <c r="AU1773" s="161" t="s">
        <v>90</v>
      </c>
      <c r="AY1773" s="18" t="s">
        <v>199</v>
      </c>
      <c r="BE1773" s="162">
        <f>IF(N1773="základní",J1773,0)</f>
        <v>0</v>
      </c>
      <c r="BF1773" s="162">
        <f>IF(N1773="snížená",J1773,0)</f>
        <v>0</v>
      </c>
      <c r="BG1773" s="162">
        <f>IF(N1773="zákl. přenesená",J1773,0)</f>
        <v>0</v>
      </c>
      <c r="BH1773" s="162">
        <f>IF(N1773="sníž. přenesená",J1773,0)</f>
        <v>0</v>
      </c>
      <c r="BI1773" s="162">
        <f>IF(N1773="nulová",J1773,0)</f>
        <v>0</v>
      </c>
      <c r="BJ1773" s="18" t="s">
        <v>88</v>
      </c>
      <c r="BK1773" s="162">
        <f>ROUND(I1773*H1773,2)</f>
        <v>0</v>
      </c>
      <c r="BL1773" s="18" t="s">
        <v>276</v>
      </c>
      <c r="BM1773" s="161" t="s">
        <v>3094</v>
      </c>
    </row>
    <row r="1774" spans="1:65" s="2" customFormat="1" ht="16.5" customHeight="1">
      <c r="A1774" s="33"/>
      <c r="B1774" s="149"/>
      <c r="C1774" s="150" t="s">
        <v>3095</v>
      </c>
      <c r="D1774" s="150" t="s">
        <v>202</v>
      </c>
      <c r="E1774" s="151" t="s">
        <v>3096</v>
      </c>
      <c r="F1774" s="152" t="s">
        <v>3097</v>
      </c>
      <c r="G1774" s="153" t="s">
        <v>529</v>
      </c>
      <c r="H1774" s="154">
        <v>28</v>
      </c>
      <c r="I1774" s="155"/>
      <c r="J1774" s="156">
        <f>ROUND(I1774*H1774,2)</f>
        <v>0</v>
      </c>
      <c r="K1774" s="152" t="s">
        <v>333</v>
      </c>
      <c r="L1774" s="34"/>
      <c r="M1774" s="157" t="s">
        <v>1</v>
      </c>
      <c r="N1774" s="158" t="s">
        <v>46</v>
      </c>
      <c r="O1774" s="59"/>
      <c r="P1774" s="159">
        <f>O1774*H1774</f>
        <v>0</v>
      </c>
      <c r="Q1774" s="159">
        <v>0</v>
      </c>
      <c r="R1774" s="159">
        <f>Q1774*H1774</f>
        <v>0</v>
      </c>
      <c r="S1774" s="159">
        <v>0</v>
      </c>
      <c r="T1774" s="160">
        <f>S1774*H1774</f>
        <v>0</v>
      </c>
      <c r="U1774" s="33"/>
      <c r="V1774" s="33"/>
      <c r="W1774" s="33"/>
      <c r="X1774" s="33"/>
      <c r="Y1774" s="33"/>
      <c r="Z1774" s="33"/>
      <c r="AA1774" s="33"/>
      <c r="AB1774" s="33"/>
      <c r="AC1774" s="33"/>
      <c r="AD1774" s="33"/>
      <c r="AE1774" s="33"/>
      <c r="AR1774" s="161" t="s">
        <v>276</v>
      </c>
      <c r="AT1774" s="161" t="s">
        <v>202</v>
      </c>
      <c r="AU1774" s="161" t="s">
        <v>90</v>
      </c>
      <c r="AY1774" s="18" t="s">
        <v>199</v>
      </c>
      <c r="BE1774" s="162">
        <f>IF(N1774="základní",J1774,0)</f>
        <v>0</v>
      </c>
      <c r="BF1774" s="162">
        <f>IF(N1774="snížená",J1774,0)</f>
        <v>0</v>
      </c>
      <c r="BG1774" s="162">
        <f>IF(N1774="zákl. přenesená",J1774,0)</f>
        <v>0</v>
      </c>
      <c r="BH1774" s="162">
        <f>IF(N1774="sníž. přenesená",J1774,0)</f>
        <v>0</v>
      </c>
      <c r="BI1774" s="162">
        <f>IF(N1774="nulová",J1774,0)</f>
        <v>0</v>
      </c>
      <c r="BJ1774" s="18" t="s">
        <v>88</v>
      </c>
      <c r="BK1774" s="162">
        <f>ROUND(I1774*H1774,2)</f>
        <v>0</v>
      </c>
      <c r="BL1774" s="18" t="s">
        <v>276</v>
      </c>
      <c r="BM1774" s="161" t="s">
        <v>3098</v>
      </c>
    </row>
    <row r="1775" spans="1:65" s="2" customFormat="1" ht="10.199999999999999">
      <c r="A1775" s="33"/>
      <c r="B1775" s="34"/>
      <c r="C1775" s="33"/>
      <c r="D1775" s="163" t="s">
        <v>207</v>
      </c>
      <c r="E1775" s="33"/>
      <c r="F1775" s="164" t="s">
        <v>3099</v>
      </c>
      <c r="G1775" s="33"/>
      <c r="H1775" s="33"/>
      <c r="I1775" s="165"/>
      <c r="J1775" s="33"/>
      <c r="K1775" s="33"/>
      <c r="L1775" s="34"/>
      <c r="M1775" s="166"/>
      <c r="N1775" s="167"/>
      <c r="O1775" s="59"/>
      <c r="P1775" s="59"/>
      <c r="Q1775" s="59"/>
      <c r="R1775" s="59"/>
      <c r="S1775" s="59"/>
      <c r="T1775" s="60"/>
      <c r="U1775" s="33"/>
      <c r="V1775" s="33"/>
      <c r="W1775" s="33"/>
      <c r="X1775" s="33"/>
      <c r="Y1775" s="33"/>
      <c r="Z1775" s="33"/>
      <c r="AA1775" s="33"/>
      <c r="AB1775" s="33"/>
      <c r="AC1775" s="33"/>
      <c r="AD1775" s="33"/>
      <c r="AE1775" s="33"/>
      <c r="AT1775" s="18" t="s">
        <v>207</v>
      </c>
      <c r="AU1775" s="18" t="s">
        <v>90</v>
      </c>
    </row>
    <row r="1776" spans="1:65" s="14" customFormat="1" ht="10.199999999999999">
      <c r="B1776" s="179"/>
      <c r="D1776" s="163" t="s">
        <v>336</v>
      </c>
      <c r="E1776" s="180" t="s">
        <v>1</v>
      </c>
      <c r="F1776" s="181" t="s">
        <v>3100</v>
      </c>
      <c r="H1776" s="182">
        <v>4</v>
      </c>
      <c r="I1776" s="183"/>
      <c r="L1776" s="179"/>
      <c r="M1776" s="184"/>
      <c r="N1776" s="185"/>
      <c r="O1776" s="185"/>
      <c r="P1776" s="185"/>
      <c r="Q1776" s="185"/>
      <c r="R1776" s="185"/>
      <c r="S1776" s="185"/>
      <c r="T1776" s="186"/>
      <c r="AT1776" s="180" t="s">
        <v>336</v>
      </c>
      <c r="AU1776" s="180" t="s">
        <v>90</v>
      </c>
      <c r="AV1776" s="14" t="s">
        <v>90</v>
      </c>
      <c r="AW1776" s="14" t="s">
        <v>36</v>
      </c>
      <c r="AX1776" s="14" t="s">
        <v>81</v>
      </c>
      <c r="AY1776" s="180" t="s">
        <v>199</v>
      </c>
    </row>
    <row r="1777" spans="1:65" s="14" customFormat="1" ht="10.199999999999999">
      <c r="B1777" s="179"/>
      <c r="D1777" s="163" t="s">
        <v>336</v>
      </c>
      <c r="E1777" s="180" t="s">
        <v>1</v>
      </c>
      <c r="F1777" s="181" t="s">
        <v>497</v>
      </c>
      <c r="H1777" s="182">
        <v>24</v>
      </c>
      <c r="I1777" s="183"/>
      <c r="L1777" s="179"/>
      <c r="M1777" s="184"/>
      <c r="N1777" s="185"/>
      <c r="O1777" s="185"/>
      <c r="P1777" s="185"/>
      <c r="Q1777" s="185"/>
      <c r="R1777" s="185"/>
      <c r="S1777" s="185"/>
      <c r="T1777" s="186"/>
      <c r="AT1777" s="180" t="s">
        <v>336</v>
      </c>
      <c r="AU1777" s="180" t="s">
        <v>90</v>
      </c>
      <c r="AV1777" s="14" t="s">
        <v>90</v>
      </c>
      <c r="AW1777" s="14" t="s">
        <v>36</v>
      </c>
      <c r="AX1777" s="14" t="s">
        <v>81</v>
      </c>
      <c r="AY1777" s="180" t="s">
        <v>199</v>
      </c>
    </row>
    <row r="1778" spans="1:65" s="15" customFormat="1" ht="10.199999999999999">
      <c r="B1778" s="187"/>
      <c r="D1778" s="163" t="s">
        <v>336</v>
      </c>
      <c r="E1778" s="188" t="s">
        <v>1</v>
      </c>
      <c r="F1778" s="189" t="s">
        <v>339</v>
      </c>
      <c r="H1778" s="190">
        <v>28</v>
      </c>
      <c r="I1778" s="191"/>
      <c r="L1778" s="187"/>
      <c r="M1778" s="192"/>
      <c r="N1778" s="193"/>
      <c r="O1778" s="193"/>
      <c r="P1778" s="193"/>
      <c r="Q1778" s="193"/>
      <c r="R1778" s="193"/>
      <c r="S1778" s="193"/>
      <c r="T1778" s="194"/>
      <c r="AT1778" s="188" t="s">
        <v>336</v>
      </c>
      <c r="AU1778" s="188" t="s">
        <v>90</v>
      </c>
      <c r="AV1778" s="15" t="s">
        <v>198</v>
      </c>
      <c r="AW1778" s="15" t="s">
        <v>36</v>
      </c>
      <c r="AX1778" s="15" t="s">
        <v>88</v>
      </c>
      <c r="AY1778" s="188" t="s">
        <v>199</v>
      </c>
    </row>
    <row r="1779" spans="1:65" s="2" customFormat="1" ht="16.5" customHeight="1">
      <c r="A1779" s="33"/>
      <c r="B1779" s="149"/>
      <c r="C1779" s="195" t="s">
        <v>3101</v>
      </c>
      <c r="D1779" s="195" t="s">
        <v>416</v>
      </c>
      <c r="E1779" s="196" t="s">
        <v>3102</v>
      </c>
      <c r="F1779" s="197" t="s">
        <v>3103</v>
      </c>
      <c r="G1779" s="198" t="s">
        <v>529</v>
      </c>
      <c r="H1779" s="199">
        <v>28</v>
      </c>
      <c r="I1779" s="200"/>
      <c r="J1779" s="201">
        <f>ROUND(I1779*H1779,2)</f>
        <v>0</v>
      </c>
      <c r="K1779" s="197" t="s">
        <v>333</v>
      </c>
      <c r="L1779" s="202"/>
      <c r="M1779" s="203" t="s">
        <v>1</v>
      </c>
      <c r="N1779" s="204" t="s">
        <v>46</v>
      </c>
      <c r="O1779" s="59"/>
      <c r="P1779" s="159">
        <f>O1779*H1779</f>
        <v>0</v>
      </c>
      <c r="Q1779" s="159">
        <v>2.1000000000000001E-4</v>
      </c>
      <c r="R1779" s="159">
        <f>Q1779*H1779</f>
        <v>5.8799999999999998E-3</v>
      </c>
      <c r="S1779" s="159">
        <v>0</v>
      </c>
      <c r="T1779" s="160">
        <f>S1779*H1779</f>
        <v>0</v>
      </c>
      <c r="U1779" s="33"/>
      <c r="V1779" s="33"/>
      <c r="W1779" s="33"/>
      <c r="X1779" s="33"/>
      <c r="Y1779" s="33"/>
      <c r="Z1779" s="33"/>
      <c r="AA1779" s="33"/>
      <c r="AB1779" s="33"/>
      <c r="AC1779" s="33"/>
      <c r="AD1779" s="33"/>
      <c r="AE1779" s="33"/>
      <c r="AR1779" s="161" t="s">
        <v>573</v>
      </c>
      <c r="AT1779" s="161" t="s">
        <v>416</v>
      </c>
      <c r="AU1779" s="161" t="s">
        <v>90</v>
      </c>
      <c r="AY1779" s="18" t="s">
        <v>199</v>
      </c>
      <c r="BE1779" s="162">
        <f>IF(N1779="základní",J1779,0)</f>
        <v>0</v>
      </c>
      <c r="BF1779" s="162">
        <f>IF(N1779="snížená",J1779,0)</f>
        <v>0</v>
      </c>
      <c r="BG1779" s="162">
        <f>IF(N1779="zákl. přenesená",J1779,0)</f>
        <v>0</v>
      </c>
      <c r="BH1779" s="162">
        <f>IF(N1779="sníž. přenesená",J1779,0)</f>
        <v>0</v>
      </c>
      <c r="BI1779" s="162">
        <f>IF(N1779="nulová",J1779,0)</f>
        <v>0</v>
      </c>
      <c r="BJ1779" s="18" t="s">
        <v>88</v>
      </c>
      <c r="BK1779" s="162">
        <f>ROUND(I1779*H1779,2)</f>
        <v>0</v>
      </c>
      <c r="BL1779" s="18" t="s">
        <v>276</v>
      </c>
      <c r="BM1779" s="161" t="s">
        <v>3104</v>
      </c>
    </row>
    <row r="1780" spans="1:65" s="2" customFormat="1" ht="10.199999999999999">
      <c r="A1780" s="33"/>
      <c r="B1780" s="34"/>
      <c r="C1780" s="33"/>
      <c r="D1780" s="163" t="s">
        <v>207</v>
      </c>
      <c r="E1780" s="33"/>
      <c r="F1780" s="164" t="s">
        <v>3103</v>
      </c>
      <c r="G1780" s="33"/>
      <c r="H1780" s="33"/>
      <c r="I1780" s="165"/>
      <c r="J1780" s="33"/>
      <c r="K1780" s="33"/>
      <c r="L1780" s="34"/>
      <c r="M1780" s="166"/>
      <c r="N1780" s="167"/>
      <c r="O1780" s="59"/>
      <c r="P1780" s="59"/>
      <c r="Q1780" s="59"/>
      <c r="R1780" s="59"/>
      <c r="S1780" s="59"/>
      <c r="T1780" s="60"/>
      <c r="U1780" s="33"/>
      <c r="V1780" s="33"/>
      <c r="W1780" s="33"/>
      <c r="X1780" s="33"/>
      <c r="Y1780" s="33"/>
      <c r="Z1780" s="33"/>
      <c r="AA1780" s="33"/>
      <c r="AB1780" s="33"/>
      <c r="AC1780" s="33"/>
      <c r="AD1780" s="33"/>
      <c r="AE1780" s="33"/>
      <c r="AT1780" s="18" t="s">
        <v>207</v>
      </c>
      <c r="AU1780" s="18" t="s">
        <v>90</v>
      </c>
    </row>
    <row r="1781" spans="1:65" s="2" customFormat="1" ht="16.5" customHeight="1">
      <c r="A1781" s="33"/>
      <c r="B1781" s="149"/>
      <c r="C1781" s="150" t="s">
        <v>3105</v>
      </c>
      <c r="D1781" s="150" t="s">
        <v>202</v>
      </c>
      <c r="E1781" s="151" t="s">
        <v>3106</v>
      </c>
      <c r="F1781" s="152" t="s">
        <v>3107</v>
      </c>
      <c r="G1781" s="153" t="s">
        <v>529</v>
      </c>
      <c r="H1781" s="154">
        <v>24</v>
      </c>
      <c r="I1781" s="155"/>
      <c r="J1781" s="156">
        <f>ROUND(I1781*H1781,2)</f>
        <v>0</v>
      </c>
      <c r="K1781" s="152" t="s">
        <v>333</v>
      </c>
      <c r="L1781" s="34"/>
      <c r="M1781" s="157" t="s">
        <v>1</v>
      </c>
      <c r="N1781" s="158" t="s">
        <v>46</v>
      </c>
      <c r="O1781" s="59"/>
      <c r="P1781" s="159">
        <f>O1781*H1781</f>
        <v>0</v>
      </c>
      <c r="Q1781" s="159">
        <v>0</v>
      </c>
      <c r="R1781" s="159">
        <f>Q1781*H1781</f>
        <v>0</v>
      </c>
      <c r="S1781" s="159">
        <v>0</v>
      </c>
      <c r="T1781" s="160">
        <f>S1781*H1781</f>
        <v>0</v>
      </c>
      <c r="U1781" s="33"/>
      <c r="V1781" s="33"/>
      <c r="W1781" s="33"/>
      <c r="X1781" s="33"/>
      <c r="Y1781" s="33"/>
      <c r="Z1781" s="33"/>
      <c r="AA1781" s="33"/>
      <c r="AB1781" s="33"/>
      <c r="AC1781" s="33"/>
      <c r="AD1781" s="33"/>
      <c r="AE1781" s="33"/>
      <c r="AR1781" s="161" t="s">
        <v>276</v>
      </c>
      <c r="AT1781" s="161" t="s">
        <v>202</v>
      </c>
      <c r="AU1781" s="161" t="s">
        <v>90</v>
      </c>
      <c r="AY1781" s="18" t="s">
        <v>199</v>
      </c>
      <c r="BE1781" s="162">
        <f>IF(N1781="základní",J1781,0)</f>
        <v>0</v>
      </c>
      <c r="BF1781" s="162">
        <f>IF(N1781="snížená",J1781,0)</f>
        <v>0</v>
      </c>
      <c r="BG1781" s="162">
        <f>IF(N1781="zákl. přenesená",J1781,0)</f>
        <v>0</v>
      </c>
      <c r="BH1781" s="162">
        <f>IF(N1781="sníž. přenesená",J1781,0)</f>
        <v>0</v>
      </c>
      <c r="BI1781" s="162">
        <f>IF(N1781="nulová",J1781,0)</f>
        <v>0</v>
      </c>
      <c r="BJ1781" s="18" t="s">
        <v>88</v>
      </c>
      <c r="BK1781" s="162">
        <f>ROUND(I1781*H1781,2)</f>
        <v>0</v>
      </c>
      <c r="BL1781" s="18" t="s">
        <v>276</v>
      </c>
      <c r="BM1781" s="161" t="s">
        <v>3108</v>
      </c>
    </row>
    <row r="1782" spans="1:65" s="2" customFormat="1" ht="10.199999999999999">
      <c r="A1782" s="33"/>
      <c r="B1782" s="34"/>
      <c r="C1782" s="33"/>
      <c r="D1782" s="163" t="s">
        <v>207</v>
      </c>
      <c r="E1782" s="33"/>
      <c r="F1782" s="164" t="s">
        <v>3109</v>
      </c>
      <c r="G1782" s="33"/>
      <c r="H1782" s="33"/>
      <c r="I1782" s="165"/>
      <c r="J1782" s="33"/>
      <c r="K1782" s="33"/>
      <c r="L1782" s="34"/>
      <c r="M1782" s="166"/>
      <c r="N1782" s="167"/>
      <c r="O1782" s="59"/>
      <c r="P1782" s="59"/>
      <c r="Q1782" s="59"/>
      <c r="R1782" s="59"/>
      <c r="S1782" s="59"/>
      <c r="T1782" s="60"/>
      <c r="U1782" s="33"/>
      <c r="V1782" s="33"/>
      <c r="W1782" s="33"/>
      <c r="X1782" s="33"/>
      <c r="Y1782" s="33"/>
      <c r="Z1782" s="33"/>
      <c r="AA1782" s="33"/>
      <c r="AB1782" s="33"/>
      <c r="AC1782" s="33"/>
      <c r="AD1782" s="33"/>
      <c r="AE1782" s="33"/>
      <c r="AT1782" s="18" t="s">
        <v>207</v>
      </c>
      <c r="AU1782" s="18" t="s">
        <v>90</v>
      </c>
    </row>
    <row r="1783" spans="1:65" s="2" customFormat="1" ht="16.5" customHeight="1">
      <c r="A1783" s="33"/>
      <c r="B1783" s="149"/>
      <c r="C1783" s="195" t="s">
        <v>3110</v>
      </c>
      <c r="D1783" s="195" t="s">
        <v>416</v>
      </c>
      <c r="E1783" s="196" t="s">
        <v>3111</v>
      </c>
      <c r="F1783" s="197" t="s">
        <v>3112</v>
      </c>
      <c r="G1783" s="198" t="s">
        <v>529</v>
      </c>
      <c r="H1783" s="199">
        <v>24</v>
      </c>
      <c r="I1783" s="200"/>
      <c r="J1783" s="201">
        <f>ROUND(I1783*H1783,2)</f>
        <v>0</v>
      </c>
      <c r="K1783" s="197" t="s">
        <v>1</v>
      </c>
      <c r="L1783" s="202"/>
      <c r="M1783" s="203" t="s">
        <v>1</v>
      </c>
      <c r="N1783" s="204" t="s">
        <v>46</v>
      </c>
      <c r="O1783" s="59"/>
      <c r="P1783" s="159">
        <f>O1783*H1783</f>
        <v>0</v>
      </c>
      <c r="Q1783" s="159">
        <v>0</v>
      </c>
      <c r="R1783" s="159">
        <f>Q1783*H1783</f>
        <v>0</v>
      </c>
      <c r="S1783" s="159">
        <v>0</v>
      </c>
      <c r="T1783" s="160">
        <f>S1783*H1783</f>
        <v>0</v>
      </c>
      <c r="U1783" s="33"/>
      <c r="V1783" s="33"/>
      <c r="W1783" s="33"/>
      <c r="X1783" s="33"/>
      <c r="Y1783" s="33"/>
      <c r="Z1783" s="33"/>
      <c r="AA1783" s="33"/>
      <c r="AB1783" s="33"/>
      <c r="AC1783" s="33"/>
      <c r="AD1783" s="33"/>
      <c r="AE1783" s="33"/>
      <c r="AR1783" s="161" t="s">
        <v>573</v>
      </c>
      <c r="AT1783" s="161" t="s">
        <v>416</v>
      </c>
      <c r="AU1783" s="161" t="s">
        <v>90</v>
      </c>
      <c r="AY1783" s="18" t="s">
        <v>199</v>
      </c>
      <c r="BE1783" s="162">
        <f>IF(N1783="základní",J1783,0)</f>
        <v>0</v>
      </c>
      <c r="BF1783" s="162">
        <f>IF(N1783="snížená",J1783,0)</f>
        <v>0</v>
      </c>
      <c r="BG1783" s="162">
        <f>IF(N1783="zákl. přenesená",J1783,0)</f>
        <v>0</v>
      </c>
      <c r="BH1783" s="162">
        <f>IF(N1783="sníž. přenesená",J1783,0)</f>
        <v>0</v>
      </c>
      <c r="BI1783" s="162">
        <f>IF(N1783="nulová",J1783,0)</f>
        <v>0</v>
      </c>
      <c r="BJ1783" s="18" t="s">
        <v>88</v>
      </c>
      <c r="BK1783" s="162">
        <f>ROUND(I1783*H1783,2)</f>
        <v>0</v>
      </c>
      <c r="BL1783" s="18" t="s">
        <v>276</v>
      </c>
      <c r="BM1783" s="161" t="s">
        <v>3113</v>
      </c>
    </row>
    <row r="1784" spans="1:65" s="2" customFormat="1" ht="10.199999999999999">
      <c r="A1784" s="33"/>
      <c r="B1784" s="34"/>
      <c r="C1784" s="33"/>
      <c r="D1784" s="163" t="s">
        <v>207</v>
      </c>
      <c r="E1784" s="33"/>
      <c r="F1784" s="164" t="s">
        <v>3112</v>
      </c>
      <c r="G1784" s="33"/>
      <c r="H1784" s="33"/>
      <c r="I1784" s="165"/>
      <c r="J1784" s="33"/>
      <c r="K1784" s="33"/>
      <c r="L1784" s="34"/>
      <c r="M1784" s="166"/>
      <c r="N1784" s="167"/>
      <c r="O1784" s="59"/>
      <c r="P1784" s="59"/>
      <c r="Q1784" s="59"/>
      <c r="R1784" s="59"/>
      <c r="S1784" s="59"/>
      <c r="T1784" s="60"/>
      <c r="U1784" s="33"/>
      <c r="V1784" s="33"/>
      <c r="W1784" s="33"/>
      <c r="X1784" s="33"/>
      <c r="Y1784" s="33"/>
      <c r="Z1784" s="33"/>
      <c r="AA1784" s="33"/>
      <c r="AB1784" s="33"/>
      <c r="AC1784" s="33"/>
      <c r="AD1784" s="33"/>
      <c r="AE1784" s="33"/>
      <c r="AT1784" s="18" t="s">
        <v>207</v>
      </c>
      <c r="AU1784" s="18" t="s">
        <v>90</v>
      </c>
    </row>
    <row r="1785" spans="1:65" s="2" customFormat="1" ht="16.5" customHeight="1">
      <c r="A1785" s="33"/>
      <c r="B1785" s="149"/>
      <c r="C1785" s="150" t="s">
        <v>3114</v>
      </c>
      <c r="D1785" s="150" t="s">
        <v>202</v>
      </c>
      <c r="E1785" s="151" t="s">
        <v>3115</v>
      </c>
      <c r="F1785" s="152" t="s">
        <v>3116</v>
      </c>
      <c r="G1785" s="153" t="s">
        <v>529</v>
      </c>
      <c r="H1785" s="154">
        <v>26</v>
      </c>
      <c r="I1785" s="155"/>
      <c r="J1785" s="156">
        <f>ROUND(I1785*H1785,2)</f>
        <v>0</v>
      </c>
      <c r="K1785" s="152" t="s">
        <v>333</v>
      </c>
      <c r="L1785" s="34"/>
      <c r="M1785" s="157" t="s">
        <v>1</v>
      </c>
      <c r="N1785" s="158" t="s">
        <v>46</v>
      </c>
      <c r="O1785" s="59"/>
      <c r="P1785" s="159">
        <f>O1785*H1785</f>
        <v>0</v>
      </c>
      <c r="Q1785" s="159">
        <v>0</v>
      </c>
      <c r="R1785" s="159">
        <f>Q1785*H1785</f>
        <v>0</v>
      </c>
      <c r="S1785" s="159">
        <v>0</v>
      </c>
      <c r="T1785" s="160">
        <f>S1785*H1785</f>
        <v>0</v>
      </c>
      <c r="U1785" s="33"/>
      <c r="V1785" s="33"/>
      <c r="W1785" s="33"/>
      <c r="X1785" s="33"/>
      <c r="Y1785" s="33"/>
      <c r="Z1785" s="33"/>
      <c r="AA1785" s="33"/>
      <c r="AB1785" s="33"/>
      <c r="AC1785" s="33"/>
      <c r="AD1785" s="33"/>
      <c r="AE1785" s="33"/>
      <c r="AR1785" s="161" t="s">
        <v>276</v>
      </c>
      <c r="AT1785" s="161" t="s">
        <v>202</v>
      </c>
      <c r="AU1785" s="161" t="s">
        <v>90</v>
      </c>
      <c r="AY1785" s="18" t="s">
        <v>199</v>
      </c>
      <c r="BE1785" s="162">
        <f>IF(N1785="základní",J1785,0)</f>
        <v>0</v>
      </c>
      <c r="BF1785" s="162">
        <f>IF(N1785="snížená",J1785,0)</f>
        <v>0</v>
      </c>
      <c r="BG1785" s="162">
        <f>IF(N1785="zákl. přenesená",J1785,0)</f>
        <v>0</v>
      </c>
      <c r="BH1785" s="162">
        <f>IF(N1785="sníž. přenesená",J1785,0)</f>
        <v>0</v>
      </c>
      <c r="BI1785" s="162">
        <f>IF(N1785="nulová",J1785,0)</f>
        <v>0</v>
      </c>
      <c r="BJ1785" s="18" t="s">
        <v>88</v>
      </c>
      <c r="BK1785" s="162">
        <f>ROUND(I1785*H1785,2)</f>
        <v>0</v>
      </c>
      <c r="BL1785" s="18" t="s">
        <v>276</v>
      </c>
      <c r="BM1785" s="161" t="s">
        <v>3117</v>
      </c>
    </row>
    <row r="1786" spans="1:65" s="2" customFormat="1" ht="10.199999999999999">
      <c r="A1786" s="33"/>
      <c r="B1786" s="34"/>
      <c r="C1786" s="33"/>
      <c r="D1786" s="163" t="s">
        <v>207</v>
      </c>
      <c r="E1786" s="33"/>
      <c r="F1786" s="164" t="s">
        <v>3118</v>
      </c>
      <c r="G1786" s="33"/>
      <c r="H1786" s="33"/>
      <c r="I1786" s="165"/>
      <c r="J1786" s="33"/>
      <c r="K1786" s="33"/>
      <c r="L1786" s="34"/>
      <c r="M1786" s="166"/>
      <c r="N1786" s="167"/>
      <c r="O1786" s="59"/>
      <c r="P1786" s="59"/>
      <c r="Q1786" s="59"/>
      <c r="R1786" s="59"/>
      <c r="S1786" s="59"/>
      <c r="T1786" s="60"/>
      <c r="U1786" s="33"/>
      <c r="V1786" s="33"/>
      <c r="W1786" s="33"/>
      <c r="X1786" s="33"/>
      <c r="Y1786" s="33"/>
      <c r="Z1786" s="33"/>
      <c r="AA1786" s="33"/>
      <c r="AB1786" s="33"/>
      <c r="AC1786" s="33"/>
      <c r="AD1786" s="33"/>
      <c r="AE1786" s="33"/>
      <c r="AT1786" s="18" t="s">
        <v>207</v>
      </c>
      <c r="AU1786" s="18" t="s">
        <v>90</v>
      </c>
    </row>
    <row r="1787" spans="1:65" s="2" customFormat="1" ht="16.5" customHeight="1">
      <c r="A1787" s="33"/>
      <c r="B1787" s="149"/>
      <c r="C1787" s="195" t="s">
        <v>3119</v>
      </c>
      <c r="D1787" s="195" t="s">
        <v>416</v>
      </c>
      <c r="E1787" s="196" t="s">
        <v>3120</v>
      </c>
      <c r="F1787" s="197" t="s">
        <v>3121</v>
      </c>
      <c r="G1787" s="198" t="s">
        <v>529</v>
      </c>
      <c r="H1787" s="199">
        <v>26</v>
      </c>
      <c r="I1787" s="200"/>
      <c r="J1787" s="201">
        <f>ROUND(I1787*H1787,2)</f>
        <v>0</v>
      </c>
      <c r="K1787" s="197" t="s">
        <v>333</v>
      </c>
      <c r="L1787" s="202"/>
      <c r="M1787" s="203" t="s">
        <v>1</v>
      </c>
      <c r="N1787" s="204" t="s">
        <v>46</v>
      </c>
      <c r="O1787" s="59"/>
      <c r="P1787" s="159">
        <f>O1787*H1787</f>
        <v>0</v>
      </c>
      <c r="Q1787" s="159">
        <v>1.4999999999999999E-4</v>
      </c>
      <c r="R1787" s="159">
        <f>Q1787*H1787</f>
        <v>3.8999999999999998E-3</v>
      </c>
      <c r="S1787" s="159">
        <v>0</v>
      </c>
      <c r="T1787" s="160">
        <f>S1787*H1787</f>
        <v>0</v>
      </c>
      <c r="U1787" s="33"/>
      <c r="V1787" s="33"/>
      <c r="W1787" s="33"/>
      <c r="X1787" s="33"/>
      <c r="Y1787" s="33"/>
      <c r="Z1787" s="33"/>
      <c r="AA1787" s="33"/>
      <c r="AB1787" s="33"/>
      <c r="AC1787" s="33"/>
      <c r="AD1787" s="33"/>
      <c r="AE1787" s="33"/>
      <c r="AR1787" s="161" t="s">
        <v>573</v>
      </c>
      <c r="AT1787" s="161" t="s">
        <v>416</v>
      </c>
      <c r="AU1787" s="161" t="s">
        <v>90</v>
      </c>
      <c r="AY1787" s="18" t="s">
        <v>199</v>
      </c>
      <c r="BE1787" s="162">
        <f>IF(N1787="základní",J1787,0)</f>
        <v>0</v>
      </c>
      <c r="BF1787" s="162">
        <f>IF(N1787="snížená",J1787,0)</f>
        <v>0</v>
      </c>
      <c r="BG1787" s="162">
        <f>IF(N1787="zákl. přenesená",J1787,0)</f>
        <v>0</v>
      </c>
      <c r="BH1787" s="162">
        <f>IF(N1787="sníž. přenesená",J1787,0)</f>
        <v>0</v>
      </c>
      <c r="BI1787" s="162">
        <f>IF(N1787="nulová",J1787,0)</f>
        <v>0</v>
      </c>
      <c r="BJ1787" s="18" t="s">
        <v>88</v>
      </c>
      <c r="BK1787" s="162">
        <f>ROUND(I1787*H1787,2)</f>
        <v>0</v>
      </c>
      <c r="BL1787" s="18" t="s">
        <v>276</v>
      </c>
      <c r="BM1787" s="161" t="s">
        <v>3122</v>
      </c>
    </row>
    <row r="1788" spans="1:65" s="2" customFormat="1" ht="10.199999999999999">
      <c r="A1788" s="33"/>
      <c r="B1788" s="34"/>
      <c r="C1788" s="33"/>
      <c r="D1788" s="163" t="s">
        <v>207</v>
      </c>
      <c r="E1788" s="33"/>
      <c r="F1788" s="164" t="s">
        <v>3121</v>
      </c>
      <c r="G1788" s="33"/>
      <c r="H1788" s="33"/>
      <c r="I1788" s="165"/>
      <c r="J1788" s="33"/>
      <c r="K1788" s="33"/>
      <c r="L1788" s="34"/>
      <c r="M1788" s="166"/>
      <c r="N1788" s="167"/>
      <c r="O1788" s="59"/>
      <c r="P1788" s="59"/>
      <c r="Q1788" s="59"/>
      <c r="R1788" s="59"/>
      <c r="S1788" s="59"/>
      <c r="T1788" s="60"/>
      <c r="U1788" s="33"/>
      <c r="V1788" s="33"/>
      <c r="W1788" s="33"/>
      <c r="X1788" s="33"/>
      <c r="Y1788" s="33"/>
      <c r="Z1788" s="33"/>
      <c r="AA1788" s="33"/>
      <c r="AB1788" s="33"/>
      <c r="AC1788" s="33"/>
      <c r="AD1788" s="33"/>
      <c r="AE1788" s="33"/>
      <c r="AT1788" s="18" t="s">
        <v>207</v>
      </c>
      <c r="AU1788" s="18" t="s">
        <v>90</v>
      </c>
    </row>
    <row r="1789" spans="1:65" s="2" customFormat="1" ht="21.75" customHeight="1">
      <c r="A1789" s="33"/>
      <c r="B1789" s="149"/>
      <c r="C1789" s="150" t="s">
        <v>3123</v>
      </c>
      <c r="D1789" s="150" t="s">
        <v>202</v>
      </c>
      <c r="E1789" s="151" t="s">
        <v>3124</v>
      </c>
      <c r="F1789" s="152" t="s">
        <v>3125</v>
      </c>
      <c r="G1789" s="153" t="s">
        <v>529</v>
      </c>
      <c r="H1789" s="154">
        <v>26</v>
      </c>
      <c r="I1789" s="155"/>
      <c r="J1789" s="156">
        <f>ROUND(I1789*H1789,2)</f>
        <v>0</v>
      </c>
      <c r="K1789" s="152" t="s">
        <v>333</v>
      </c>
      <c r="L1789" s="34"/>
      <c r="M1789" s="157" t="s">
        <v>1</v>
      </c>
      <c r="N1789" s="158" t="s">
        <v>46</v>
      </c>
      <c r="O1789" s="59"/>
      <c r="P1789" s="159">
        <f>O1789*H1789</f>
        <v>0</v>
      </c>
      <c r="Q1789" s="159">
        <v>0</v>
      </c>
      <c r="R1789" s="159">
        <f>Q1789*H1789</f>
        <v>0</v>
      </c>
      <c r="S1789" s="159">
        <v>0</v>
      </c>
      <c r="T1789" s="160">
        <f>S1789*H1789</f>
        <v>0</v>
      </c>
      <c r="U1789" s="33"/>
      <c r="V1789" s="33"/>
      <c r="W1789" s="33"/>
      <c r="X1789" s="33"/>
      <c r="Y1789" s="33"/>
      <c r="Z1789" s="33"/>
      <c r="AA1789" s="33"/>
      <c r="AB1789" s="33"/>
      <c r="AC1789" s="33"/>
      <c r="AD1789" s="33"/>
      <c r="AE1789" s="33"/>
      <c r="AR1789" s="161" t="s">
        <v>276</v>
      </c>
      <c r="AT1789" s="161" t="s">
        <v>202</v>
      </c>
      <c r="AU1789" s="161" t="s">
        <v>90</v>
      </c>
      <c r="AY1789" s="18" t="s">
        <v>199</v>
      </c>
      <c r="BE1789" s="162">
        <f>IF(N1789="základní",J1789,0)</f>
        <v>0</v>
      </c>
      <c r="BF1789" s="162">
        <f>IF(N1789="snížená",J1789,0)</f>
        <v>0</v>
      </c>
      <c r="BG1789" s="162">
        <f>IF(N1789="zákl. přenesená",J1789,0)</f>
        <v>0</v>
      </c>
      <c r="BH1789" s="162">
        <f>IF(N1789="sníž. přenesená",J1789,0)</f>
        <v>0</v>
      </c>
      <c r="BI1789" s="162">
        <f>IF(N1789="nulová",J1789,0)</f>
        <v>0</v>
      </c>
      <c r="BJ1789" s="18" t="s">
        <v>88</v>
      </c>
      <c r="BK1789" s="162">
        <f>ROUND(I1789*H1789,2)</f>
        <v>0</v>
      </c>
      <c r="BL1789" s="18" t="s">
        <v>276</v>
      </c>
      <c r="BM1789" s="161" t="s">
        <v>3126</v>
      </c>
    </row>
    <row r="1790" spans="1:65" s="2" customFormat="1" ht="19.2">
      <c r="A1790" s="33"/>
      <c r="B1790" s="34"/>
      <c r="C1790" s="33"/>
      <c r="D1790" s="163" t="s">
        <v>207</v>
      </c>
      <c r="E1790" s="33"/>
      <c r="F1790" s="164" t="s">
        <v>3127</v>
      </c>
      <c r="G1790" s="33"/>
      <c r="H1790" s="33"/>
      <c r="I1790" s="165"/>
      <c r="J1790" s="33"/>
      <c r="K1790" s="33"/>
      <c r="L1790" s="34"/>
      <c r="M1790" s="166"/>
      <c r="N1790" s="167"/>
      <c r="O1790" s="59"/>
      <c r="P1790" s="59"/>
      <c r="Q1790" s="59"/>
      <c r="R1790" s="59"/>
      <c r="S1790" s="59"/>
      <c r="T1790" s="60"/>
      <c r="U1790" s="33"/>
      <c r="V1790" s="33"/>
      <c r="W1790" s="33"/>
      <c r="X1790" s="33"/>
      <c r="Y1790" s="33"/>
      <c r="Z1790" s="33"/>
      <c r="AA1790" s="33"/>
      <c r="AB1790" s="33"/>
      <c r="AC1790" s="33"/>
      <c r="AD1790" s="33"/>
      <c r="AE1790" s="33"/>
      <c r="AT1790" s="18" t="s">
        <v>207</v>
      </c>
      <c r="AU1790" s="18" t="s">
        <v>90</v>
      </c>
    </row>
    <row r="1791" spans="1:65" s="2" customFormat="1" ht="24.15" customHeight="1">
      <c r="A1791" s="33"/>
      <c r="B1791" s="149"/>
      <c r="C1791" s="195" t="s">
        <v>3128</v>
      </c>
      <c r="D1791" s="195" t="s">
        <v>416</v>
      </c>
      <c r="E1791" s="196" t="s">
        <v>3129</v>
      </c>
      <c r="F1791" s="197" t="s">
        <v>3130</v>
      </c>
      <c r="G1791" s="198" t="s">
        <v>529</v>
      </c>
      <c r="H1791" s="199">
        <v>26</v>
      </c>
      <c r="I1791" s="200"/>
      <c r="J1791" s="201">
        <f>ROUND(I1791*H1791,2)</f>
        <v>0</v>
      </c>
      <c r="K1791" s="197" t="s">
        <v>333</v>
      </c>
      <c r="L1791" s="202"/>
      <c r="M1791" s="203" t="s">
        <v>1</v>
      </c>
      <c r="N1791" s="204" t="s">
        <v>46</v>
      </c>
      <c r="O1791" s="59"/>
      <c r="P1791" s="159">
        <f>O1791*H1791</f>
        <v>0</v>
      </c>
      <c r="Q1791" s="159">
        <v>1.1999999999999999E-3</v>
      </c>
      <c r="R1791" s="159">
        <f>Q1791*H1791</f>
        <v>3.1199999999999999E-2</v>
      </c>
      <c r="S1791" s="159">
        <v>0</v>
      </c>
      <c r="T1791" s="160">
        <f>S1791*H1791</f>
        <v>0</v>
      </c>
      <c r="U1791" s="33"/>
      <c r="V1791" s="33"/>
      <c r="W1791" s="33"/>
      <c r="X1791" s="33"/>
      <c r="Y1791" s="33"/>
      <c r="Z1791" s="33"/>
      <c r="AA1791" s="33"/>
      <c r="AB1791" s="33"/>
      <c r="AC1791" s="33"/>
      <c r="AD1791" s="33"/>
      <c r="AE1791" s="33"/>
      <c r="AR1791" s="161" t="s">
        <v>573</v>
      </c>
      <c r="AT1791" s="161" t="s">
        <v>416</v>
      </c>
      <c r="AU1791" s="161" t="s">
        <v>90</v>
      </c>
      <c r="AY1791" s="18" t="s">
        <v>199</v>
      </c>
      <c r="BE1791" s="162">
        <f>IF(N1791="základní",J1791,0)</f>
        <v>0</v>
      </c>
      <c r="BF1791" s="162">
        <f>IF(N1791="snížená",J1791,0)</f>
        <v>0</v>
      </c>
      <c r="BG1791" s="162">
        <f>IF(N1791="zákl. přenesená",J1791,0)</f>
        <v>0</v>
      </c>
      <c r="BH1791" s="162">
        <f>IF(N1791="sníž. přenesená",J1791,0)</f>
        <v>0</v>
      </c>
      <c r="BI1791" s="162">
        <f>IF(N1791="nulová",J1791,0)</f>
        <v>0</v>
      </c>
      <c r="BJ1791" s="18" t="s">
        <v>88</v>
      </c>
      <c r="BK1791" s="162">
        <f>ROUND(I1791*H1791,2)</f>
        <v>0</v>
      </c>
      <c r="BL1791" s="18" t="s">
        <v>276</v>
      </c>
      <c r="BM1791" s="161" t="s">
        <v>3131</v>
      </c>
    </row>
    <row r="1792" spans="1:65" s="2" customFormat="1" ht="10.199999999999999">
      <c r="A1792" s="33"/>
      <c r="B1792" s="34"/>
      <c r="C1792" s="33"/>
      <c r="D1792" s="163" t="s">
        <v>207</v>
      </c>
      <c r="E1792" s="33"/>
      <c r="F1792" s="164" t="s">
        <v>3132</v>
      </c>
      <c r="G1792" s="33"/>
      <c r="H1792" s="33"/>
      <c r="I1792" s="165"/>
      <c r="J1792" s="33"/>
      <c r="K1792" s="33"/>
      <c r="L1792" s="34"/>
      <c r="M1792" s="166"/>
      <c r="N1792" s="167"/>
      <c r="O1792" s="59"/>
      <c r="P1792" s="59"/>
      <c r="Q1792" s="59"/>
      <c r="R1792" s="59"/>
      <c r="S1792" s="59"/>
      <c r="T1792" s="60"/>
      <c r="U1792" s="33"/>
      <c r="V1792" s="33"/>
      <c r="W1792" s="33"/>
      <c r="X1792" s="33"/>
      <c r="Y1792" s="33"/>
      <c r="Z1792" s="33"/>
      <c r="AA1792" s="33"/>
      <c r="AB1792" s="33"/>
      <c r="AC1792" s="33"/>
      <c r="AD1792" s="33"/>
      <c r="AE1792" s="33"/>
      <c r="AT1792" s="18" t="s">
        <v>207</v>
      </c>
      <c r="AU1792" s="18" t="s">
        <v>90</v>
      </c>
    </row>
    <row r="1793" spans="1:65" s="2" customFormat="1" ht="21.75" customHeight="1">
      <c r="A1793" s="33"/>
      <c r="B1793" s="149"/>
      <c r="C1793" s="150" t="s">
        <v>3133</v>
      </c>
      <c r="D1793" s="150" t="s">
        <v>202</v>
      </c>
      <c r="E1793" s="151" t="s">
        <v>3134</v>
      </c>
      <c r="F1793" s="152" t="s">
        <v>3135</v>
      </c>
      <c r="G1793" s="153" t="s">
        <v>529</v>
      </c>
      <c r="H1793" s="154">
        <v>6</v>
      </c>
      <c r="I1793" s="155"/>
      <c r="J1793" s="156">
        <f>ROUND(I1793*H1793,2)</f>
        <v>0</v>
      </c>
      <c r="K1793" s="152" t="s">
        <v>333</v>
      </c>
      <c r="L1793" s="34"/>
      <c r="M1793" s="157" t="s">
        <v>1</v>
      </c>
      <c r="N1793" s="158" t="s">
        <v>46</v>
      </c>
      <c r="O1793" s="59"/>
      <c r="P1793" s="159">
        <f>O1793*H1793</f>
        <v>0</v>
      </c>
      <c r="Q1793" s="159">
        <v>2.7E-4</v>
      </c>
      <c r="R1793" s="159">
        <f>Q1793*H1793</f>
        <v>1.6199999999999999E-3</v>
      </c>
      <c r="S1793" s="159">
        <v>0</v>
      </c>
      <c r="T1793" s="160">
        <f>S1793*H1793</f>
        <v>0</v>
      </c>
      <c r="U1793" s="33"/>
      <c r="V1793" s="33"/>
      <c r="W1793" s="33"/>
      <c r="X1793" s="33"/>
      <c r="Y1793" s="33"/>
      <c r="Z1793" s="33"/>
      <c r="AA1793" s="33"/>
      <c r="AB1793" s="33"/>
      <c r="AC1793" s="33"/>
      <c r="AD1793" s="33"/>
      <c r="AE1793" s="33"/>
      <c r="AR1793" s="161" t="s">
        <v>276</v>
      </c>
      <c r="AT1793" s="161" t="s">
        <v>202</v>
      </c>
      <c r="AU1793" s="161" t="s">
        <v>90</v>
      </c>
      <c r="AY1793" s="18" t="s">
        <v>199</v>
      </c>
      <c r="BE1793" s="162">
        <f>IF(N1793="základní",J1793,0)</f>
        <v>0</v>
      </c>
      <c r="BF1793" s="162">
        <f>IF(N1793="snížená",J1793,0)</f>
        <v>0</v>
      </c>
      <c r="BG1793" s="162">
        <f>IF(N1793="zákl. přenesená",J1793,0)</f>
        <v>0</v>
      </c>
      <c r="BH1793" s="162">
        <f>IF(N1793="sníž. přenesená",J1793,0)</f>
        <v>0</v>
      </c>
      <c r="BI1793" s="162">
        <f>IF(N1793="nulová",J1793,0)</f>
        <v>0</v>
      </c>
      <c r="BJ1793" s="18" t="s">
        <v>88</v>
      </c>
      <c r="BK1793" s="162">
        <f>ROUND(I1793*H1793,2)</f>
        <v>0</v>
      </c>
      <c r="BL1793" s="18" t="s">
        <v>276</v>
      </c>
      <c r="BM1793" s="161" t="s">
        <v>3136</v>
      </c>
    </row>
    <row r="1794" spans="1:65" s="2" customFormat="1" ht="38.4">
      <c r="A1794" s="33"/>
      <c r="B1794" s="34"/>
      <c r="C1794" s="33"/>
      <c r="D1794" s="163" t="s">
        <v>207</v>
      </c>
      <c r="E1794" s="33"/>
      <c r="F1794" s="164" t="s">
        <v>3137</v>
      </c>
      <c r="G1794" s="33"/>
      <c r="H1794" s="33"/>
      <c r="I1794" s="165"/>
      <c r="J1794" s="33"/>
      <c r="K1794" s="33"/>
      <c r="L1794" s="34"/>
      <c r="M1794" s="166"/>
      <c r="N1794" s="167"/>
      <c r="O1794" s="59"/>
      <c r="P1794" s="59"/>
      <c r="Q1794" s="59"/>
      <c r="R1794" s="59"/>
      <c r="S1794" s="59"/>
      <c r="T1794" s="60"/>
      <c r="U1794" s="33"/>
      <c r="V1794" s="33"/>
      <c r="W1794" s="33"/>
      <c r="X1794" s="33"/>
      <c r="Y1794" s="33"/>
      <c r="Z1794" s="33"/>
      <c r="AA1794" s="33"/>
      <c r="AB1794" s="33"/>
      <c r="AC1794" s="33"/>
      <c r="AD1794" s="33"/>
      <c r="AE1794" s="33"/>
      <c r="AT1794" s="18" t="s">
        <v>207</v>
      </c>
      <c r="AU1794" s="18" t="s">
        <v>90</v>
      </c>
    </row>
    <row r="1795" spans="1:65" s="2" customFormat="1" ht="33" customHeight="1">
      <c r="A1795" s="33"/>
      <c r="B1795" s="149"/>
      <c r="C1795" s="195" t="s">
        <v>3138</v>
      </c>
      <c r="D1795" s="195" t="s">
        <v>416</v>
      </c>
      <c r="E1795" s="196" t="s">
        <v>3139</v>
      </c>
      <c r="F1795" s="197" t="s">
        <v>3140</v>
      </c>
      <c r="G1795" s="198" t="s">
        <v>529</v>
      </c>
      <c r="H1795" s="199">
        <v>6</v>
      </c>
      <c r="I1795" s="200"/>
      <c r="J1795" s="201">
        <f>ROUND(I1795*H1795,2)</f>
        <v>0</v>
      </c>
      <c r="K1795" s="197" t="s">
        <v>1</v>
      </c>
      <c r="L1795" s="202"/>
      <c r="M1795" s="203" t="s">
        <v>1</v>
      </c>
      <c r="N1795" s="204" t="s">
        <v>46</v>
      </c>
      <c r="O1795" s="59"/>
      <c r="P1795" s="159">
        <f>O1795*H1795</f>
        <v>0</v>
      </c>
      <c r="Q1795" s="159">
        <v>4.3999999999999997E-2</v>
      </c>
      <c r="R1795" s="159">
        <f>Q1795*H1795</f>
        <v>0.26400000000000001</v>
      </c>
      <c r="S1795" s="159">
        <v>0</v>
      </c>
      <c r="T1795" s="160">
        <f>S1795*H1795</f>
        <v>0</v>
      </c>
      <c r="U1795" s="33"/>
      <c r="V1795" s="33"/>
      <c r="W1795" s="33"/>
      <c r="X1795" s="33"/>
      <c r="Y1795" s="33"/>
      <c r="Z1795" s="33"/>
      <c r="AA1795" s="33"/>
      <c r="AB1795" s="33"/>
      <c r="AC1795" s="33"/>
      <c r="AD1795" s="33"/>
      <c r="AE1795" s="33"/>
      <c r="AR1795" s="161" t="s">
        <v>573</v>
      </c>
      <c r="AT1795" s="161" t="s">
        <v>416</v>
      </c>
      <c r="AU1795" s="161" t="s">
        <v>90</v>
      </c>
      <c r="AY1795" s="18" t="s">
        <v>199</v>
      </c>
      <c r="BE1795" s="162">
        <f>IF(N1795="základní",J1795,0)</f>
        <v>0</v>
      </c>
      <c r="BF1795" s="162">
        <f>IF(N1795="snížená",J1795,0)</f>
        <v>0</v>
      </c>
      <c r="BG1795" s="162">
        <f>IF(N1795="zákl. přenesená",J1795,0)</f>
        <v>0</v>
      </c>
      <c r="BH1795" s="162">
        <f>IF(N1795="sníž. přenesená",J1795,0)</f>
        <v>0</v>
      </c>
      <c r="BI1795" s="162">
        <f>IF(N1795="nulová",J1795,0)</f>
        <v>0</v>
      </c>
      <c r="BJ1795" s="18" t="s">
        <v>88</v>
      </c>
      <c r="BK1795" s="162">
        <f>ROUND(I1795*H1795,2)</f>
        <v>0</v>
      </c>
      <c r="BL1795" s="18" t="s">
        <v>276</v>
      </c>
      <c r="BM1795" s="161" t="s">
        <v>3141</v>
      </c>
    </row>
    <row r="1796" spans="1:65" s="2" customFormat="1" ht="16.5" customHeight="1">
      <c r="A1796" s="33"/>
      <c r="B1796" s="149"/>
      <c r="C1796" s="195" t="s">
        <v>3142</v>
      </c>
      <c r="D1796" s="195" t="s">
        <v>416</v>
      </c>
      <c r="E1796" s="196" t="s">
        <v>3143</v>
      </c>
      <c r="F1796" s="197" t="s">
        <v>3144</v>
      </c>
      <c r="G1796" s="198" t="s">
        <v>2907</v>
      </c>
      <c r="H1796" s="199">
        <v>6</v>
      </c>
      <c r="I1796" s="200"/>
      <c r="J1796" s="201">
        <f>ROUND(I1796*H1796,2)</f>
        <v>0</v>
      </c>
      <c r="K1796" s="197" t="s">
        <v>333</v>
      </c>
      <c r="L1796" s="202"/>
      <c r="M1796" s="203" t="s">
        <v>1</v>
      </c>
      <c r="N1796" s="204" t="s">
        <v>46</v>
      </c>
      <c r="O1796" s="59"/>
      <c r="P1796" s="159">
        <f>O1796*H1796</f>
        <v>0</v>
      </c>
      <c r="Q1796" s="159">
        <v>3.8999999999999998E-3</v>
      </c>
      <c r="R1796" s="159">
        <f>Q1796*H1796</f>
        <v>2.3399999999999997E-2</v>
      </c>
      <c r="S1796" s="159">
        <v>0</v>
      </c>
      <c r="T1796" s="160">
        <f>S1796*H1796</f>
        <v>0</v>
      </c>
      <c r="U1796" s="33"/>
      <c r="V1796" s="33"/>
      <c r="W1796" s="33"/>
      <c r="X1796" s="33"/>
      <c r="Y1796" s="33"/>
      <c r="Z1796" s="33"/>
      <c r="AA1796" s="33"/>
      <c r="AB1796" s="33"/>
      <c r="AC1796" s="33"/>
      <c r="AD1796" s="33"/>
      <c r="AE1796" s="33"/>
      <c r="AR1796" s="161" t="s">
        <v>573</v>
      </c>
      <c r="AT1796" s="161" t="s">
        <v>416</v>
      </c>
      <c r="AU1796" s="161" t="s">
        <v>90</v>
      </c>
      <c r="AY1796" s="18" t="s">
        <v>199</v>
      </c>
      <c r="BE1796" s="162">
        <f>IF(N1796="základní",J1796,0)</f>
        <v>0</v>
      </c>
      <c r="BF1796" s="162">
        <f>IF(N1796="snížená",J1796,0)</f>
        <v>0</v>
      </c>
      <c r="BG1796" s="162">
        <f>IF(N1796="zákl. přenesená",J1796,0)</f>
        <v>0</v>
      </c>
      <c r="BH1796" s="162">
        <f>IF(N1796="sníž. přenesená",J1796,0)</f>
        <v>0</v>
      </c>
      <c r="BI1796" s="162">
        <f>IF(N1796="nulová",J1796,0)</f>
        <v>0</v>
      </c>
      <c r="BJ1796" s="18" t="s">
        <v>88</v>
      </c>
      <c r="BK1796" s="162">
        <f>ROUND(I1796*H1796,2)</f>
        <v>0</v>
      </c>
      <c r="BL1796" s="18" t="s">
        <v>276</v>
      </c>
      <c r="BM1796" s="161" t="s">
        <v>3145</v>
      </c>
    </row>
    <row r="1797" spans="1:65" s="2" customFormat="1" ht="10.199999999999999">
      <c r="A1797" s="33"/>
      <c r="B1797" s="34"/>
      <c r="C1797" s="33"/>
      <c r="D1797" s="163" t="s">
        <v>207</v>
      </c>
      <c r="E1797" s="33"/>
      <c r="F1797" s="164" t="s">
        <v>3144</v>
      </c>
      <c r="G1797" s="33"/>
      <c r="H1797" s="33"/>
      <c r="I1797" s="165"/>
      <c r="J1797" s="33"/>
      <c r="K1797" s="33"/>
      <c r="L1797" s="34"/>
      <c r="M1797" s="166"/>
      <c r="N1797" s="167"/>
      <c r="O1797" s="59"/>
      <c r="P1797" s="59"/>
      <c r="Q1797" s="59"/>
      <c r="R1797" s="59"/>
      <c r="S1797" s="59"/>
      <c r="T1797" s="60"/>
      <c r="U1797" s="33"/>
      <c r="V1797" s="33"/>
      <c r="W1797" s="33"/>
      <c r="X1797" s="33"/>
      <c r="Y1797" s="33"/>
      <c r="Z1797" s="33"/>
      <c r="AA1797" s="33"/>
      <c r="AB1797" s="33"/>
      <c r="AC1797" s="33"/>
      <c r="AD1797" s="33"/>
      <c r="AE1797" s="33"/>
      <c r="AT1797" s="18" t="s">
        <v>207</v>
      </c>
      <c r="AU1797" s="18" t="s">
        <v>90</v>
      </c>
    </row>
    <row r="1798" spans="1:65" s="2" customFormat="1" ht="24.15" customHeight="1">
      <c r="A1798" s="33"/>
      <c r="B1798" s="149"/>
      <c r="C1798" s="195" t="s">
        <v>3146</v>
      </c>
      <c r="D1798" s="195" t="s">
        <v>416</v>
      </c>
      <c r="E1798" s="196" t="s">
        <v>3147</v>
      </c>
      <c r="F1798" s="197" t="s">
        <v>3148</v>
      </c>
      <c r="G1798" s="198" t="s">
        <v>2907</v>
      </c>
      <c r="H1798" s="199">
        <v>6</v>
      </c>
      <c r="I1798" s="200"/>
      <c r="J1798" s="201">
        <f>ROUND(I1798*H1798,2)</f>
        <v>0</v>
      </c>
      <c r="K1798" s="197" t="s">
        <v>333</v>
      </c>
      <c r="L1798" s="202"/>
      <c r="M1798" s="203" t="s">
        <v>1</v>
      </c>
      <c r="N1798" s="204" t="s">
        <v>46</v>
      </c>
      <c r="O1798" s="59"/>
      <c r="P1798" s="159">
        <f>O1798*H1798</f>
        <v>0</v>
      </c>
      <c r="Q1798" s="159">
        <v>2.9999999999999997E-4</v>
      </c>
      <c r="R1798" s="159">
        <f>Q1798*H1798</f>
        <v>1.8E-3</v>
      </c>
      <c r="S1798" s="159">
        <v>0</v>
      </c>
      <c r="T1798" s="160">
        <f>S1798*H1798</f>
        <v>0</v>
      </c>
      <c r="U1798" s="33"/>
      <c r="V1798" s="33"/>
      <c r="W1798" s="33"/>
      <c r="X1798" s="33"/>
      <c r="Y1798" s="33"/>
      <c r="Z1798" s="33"/>
      <c r="AA1798" s="33"/>
      <c r="AB1798" s="33"/>
      <c r="AC1798" s="33"/>
      <c r="AD1798" s="33"/>
      <c r="AE1798" s="33"/>
      <c r="AR1798" s="161" t="s">
        <v>573</v>
      </c>
      <c r="AT1798" s="161" t="s">
        <v>416</v>
      </c>
      <c r="AU1798" s="161" t="s">
        <v>90</v>
      </c>
      <c r="AY1798" s="18" t="s">
        <v>199</v>
      </c>
      <c r="BE1798" s="162">
        <f>IF(N1798="základní",J1798,0)</f>
        <v>0</v>
      </c>
      <c r="BF1798" s="162">
        <f>IF(N1798="snížená",J1798,0)</f>
        <v>0</v>
      </c>
      <c r="BG1798" s="162">
        <f>IF(N1798="zákl. přenesená",J1798,0)</f>
        <v>0</v>
      </c>
      <c r="BH1798" s="162">
        <f>IF(N1798="sníž. přenesená",J1798,0)</f>
        <v>0</v>
      </c>
      <c r="BI1798" s="162">
        <f>IF(N1798="nulová",J1798,0)</f>
        <v>0</v>
      </c>
      <c r="BJ1798" s="18" t="s">
        <v>88</v>
      </c>
      <c r="BK1798" s="162">
        <f>ROUND(I1798*H1798,2)</f>
        <v>0</v>
      </c>
      <c r="BL1798" s="18" t="s">
        <v>276</v>
      </c>
      <c r="BM1798" s="161" t="s">
        <v>3149</v>
      </c>
    </row>
    <row r="1799" spans="1:65" s="2" customFormat="1" ht="19.2">
      <c r="A1799" s="33"/>
      <c r="B1799" s="34"/>
      <c r="C1799" s="33"/>
      <c r="D1799" s="163" t="s">
        <v>207</v>
      </c>
      <c r="E1799" s="33"/>
      <c r="F1799" s="164" t="s">
        <v>3148</v>
      </c>
      <c r="G1799" s="33"/>
      <c r="H1799" s="33"/>
      <c r="I1799" s="165"/>
      <c r="J1799" s="33"/>
      <c r="K1799" s="33"/>
      <c r="L1799" s="34"/>
      <c r="M1799" s="166"/>
      <c r="N1799" s="167"/>
      <c r="O1799" s="59"/>
      <c r="P1799" s="59"/>
      <c r="Q1799" s="59"/>
      <c r="R1799" s="59"/>
      <c r="S1799" s="59"/>
      <c r="T1799" s="60"/>
      <c r="U1799" s="33"/>
      <c r="V1799" s="33"/>
      <c r="W1799" s="33"/>
      <c r="X1799" s="33"/>
      <c r="Y1799" s="33"/>
      <c r="Z1799" s="33"/>
      <c r="AA1799" s="33"/>
      <c r="AB1799" s="33"/>
      <c r="AC1799" s="33"/>
      <c r="AD1799" s="33"/>
      <c r="AE1799" s="33"/>
      <c r="AT1799" s="18" t="s">
        <v>207</v>
      </c>
      <c r="AU1799" s="18" t="s">
        <v>90</v>
      </c>
    </row>
    <row r="1800" spans="1:65" s="2" customFormat="1" ht="24.15" customHeight="1">
      <c r="A1800" s="33"/>
      <c r="B1800" s="149"/>
      <c r="C1800" s="150" t="s">
        <v>3150</v>
      </c>
      <c r="D1800" s="150" t="s">
        <v>202</v>
      </c>
      <c r="E1800" s="151" t="s">
        <v>3151</v>
      </c>
      <c r="F1800" s="152" t="s">
        <v>3152</v>
      </c>
      <c r="G1800" s="153" t="s">
        <v>529</v>
      </c>
      <c r="H1800" s="154">
        <v>26</v>
      </c>
      <c r="I1800" s="155"/>
      <c r="J1800" s="156">
        <f>ROUND(I1800*H1800,2)</f>
        <v>0</v>
      </c>
      <c r="K1800" s="152" t="s">
        <v>333</v>
      </c>
      <c r="L1800" s="34"/>
      <c r="M1800" s="157" t="s">
        <v>1</v>
      </c>
      <c r="N1800" s="158" t="s">
        <v>46</v>
      </c>
      <c r="O1800" s="59"/>
      <c r="P1800" s="159">
        <f>O1800*H1800</f>
        <v>0</v>
      </c>
      <c r="Q1800" s="159">
        <v>0</v>
      </c>
      <c r="R1800" s="159">
        <f>Q1800*H1800</f>
        <v>0</v>
      </c>
      <c r="S1800" s="159">
        <v>0</v>
      </c>
      <c r="T1800" s="160">
        <f>S1800*H1800</f>
        <v>0</v>
      </c>
      <c r="U1800" s="33"/>
      <c r="V1800" s="33"/>
      <c r="W1800" s="33"/>
      <c r="X1800" s="33"/>
      <c r="Y1800" s="33"/>
      <c r="Z1800" s="33"/>
      <c r="AA1800" s="33"/>
      <c r="AB1800" s="33"/>
      <c r="AC1800" s="33"/>
      <c r="AD1800" s="33"/>
      <c r="AE1800" s="33"/>
      <c r="AR1800" s="161" t="s">
        <v>276</v>
      </c>
      <c r="AT1800" s="161" t="s">
        <v>202</v>
      </c>
      <c r="AU1800" s="161" t="s">
        <v>90</v>
      </c>
      <c r="AY1800" s="18" t="s">
        <v>199</v>
      </c>
      <c r="BE1800" s="162">
        <f>IF(N1800="základní",J1800,0)</f>
        <v>0</v>
      </c>
      <c r="BF1800" s="162">
        <f>IF(N1800="snížená",J1800,0)</f>
        <v>0</v>
      </c>
      <c r="BG1800" s="162">
        <f>IF(N1800="zákl. přenesená",J1800,0)</f>
        <v>0</v>
      </c>
      <c r="BH1800" s="162">
        <f>IF(N1800="sníž. přenesená",J1800,0)</f>
        <v>0</v>
      </c>
      <c r="BI1800" s="162">
        <f>IF(N1800="nulová",J1800,0)</f>
        <v>0</v>
      </c>
      <c r="BJ1800" s="18" t="s">
        <v>88</v>
      </c>
      <c r="BK1800" s="162">
        <f>ROUND(I1800*H1800,2)</f>
        <v>0</v>
      </c>
      <c r="BL1800" s="18" t="s">
        <v>276</v>
      </c>
      <c r="BM1800" s="161" t="s">
        <v>3153</v>
      </c>
    </row>
    <row r="1801" spans="1:65" s="2" customFormat="1" ht="28.8">
      <c r="A1801" s="33"/>
      <c r="B1801" s="34"/>
      <c r="C1801" s="33"/>
      <c r="D1801" s="163" t="s">
        <v>207</v>
      </c>
      <c r="E1801" s="33"/>
      <c r="F1801" s="164" t="s">
        <v>3154</v>
      </c>
      <c r="G1801" s="33"/>
      <c r="H1801" s="33"/>
      <c r="I1801" s="165"/>
      <c r="J1801" s="33"/>
      <c r="K1801" s="33"/>
      <c r="L1801" s="34"/>
      <c r="M1801" s="166"/>
      <c r="N1801" s="167"/>
      <c r="O1801" s="59"/>
      <c r="P1801" s="59"/>
      <c r="Q1801" s="59"/>
      <c r="R1801" s="59"/>
      <c r="S1801" s="59"/>
      <c r="T1801" s="60"/>
      <c r="U1801" s="33"/>
      <c r="V1801" s="33"/>
      <c r="W1801" s="33"/>
      <c r="X1801" s="33"/>
      <c r="Y1801" s="33"/>
      <c r="Z1801" s="33"/>
      <c r="AA1801" s="33"/>
      <c r="AB1801" s="33"/>
      <c r="AC1801" s="33"/>
      <c r="AD1801" s="33"/>
      <c r="AE1801" s="33"/>
      <c r="AT1801" s="18" t="s">
        <v>207</v>
      </c>
      <c r="AU1801" s="18" t="s">
        <v>90</v>
      </c>
    </row>
    <row r="1802" spans="1:65" s="14" customFormat="1" ht="10.199999999999999">
      <c r="B1802" s="179"/>
      <c r="D1802" s="163" t="s">
        <v>336</v>
      </c>
      <c r="E1802" s="180" t="s">
        <v>1</v>
      </c>
      <c r="F1802" s="181" t="s">
        <v>492</v>
      </c>
      <c r="H1802" s="182">
        <v>23</v>
      </c>
      <c r="I1802" s="183"/>
      <c r="L1802" s="179"/>
      <c r="M1802" s="184"/>
      <c r="N1802" s="185"/>
      <c r="O1802" s="185"/>
      <c r="P1802" s="185"/>
      <c r="Q1802" s="185"/>
      <c r="R1802" s="185"/>
      <c r="S1802" s="185"/>
      <c r="T1802" s="186"/>
      <c r="AT1802" s="180" t="s">
        <v>336</v>
      </c>
      <c r="AU1802" s="180" t="s">
        <v>90</v>
      </c>
      <c r="AV1802" s="14" t="s">
        <v>90</v>
      </c>
      <c r="AW1802" s="14" t="s">
        <v>36</v>
      </c>
      <c r="AX1802" s="14" t="s">
        <v>81</v>
      </c>
      <c r="AY1802" s="180" t="s">
        <v>199</v>
      </c>
    </row>
    <row r="1803" spans="1:65" s="14" customFormat="1" ht="10.199999999999999">
      <c r="B1803" s="179"/>
      <c r="D1803" s="163" t="s">
        <v>336</v>
      </c>
      <c r="E1803" s="180" t="s">
        <v>1</v>
      </c>
      <c r="F1803" s="181" t="s">
        <v>213</v>
      </c>
      <c r="H1803" s="182">
        <v>3</v>
      </c>
      <c r="I1803" s="183"/>
      <c r="L1803" s="179"/>
      <c r="M1803" s="184"/>
      <c r="N1803" s="185"/>
      <c r="O1803" s="185"/>
      <c r="P1803" s="185"/>
      <c r="Q1803" s="185"/>
      <c r="R1803" s="185"/>
      <c r="S1803" s="185"/>
      <c r="T1803" s="186"/>
      <c r="AT1803" s="180" t="s">
        <v>336</v>
      </c>
      <c r="AU1803" s="180" t="s">
        <v>90</v>
      </c>
      <c r="AV1803" s="14" t="s">
        <v>90</v>
      </c>
      <c r="AW1803" s="14" t="s">
        <v>36</v>
      </c>
      <c r="AX1803" s="14" t="s">
        <v>81</v>
      </c>
      <c r="AY1803" s="180" t="s">
        <v>199</v>
      </c>
    </row>
    <row r="1804" spans="1:65" s="15" customFormat="1" ht="10.199999999999999">
      <c r="B1804" s="187"/>
      <c r="D1804" s="163" t="s">
        <v>336</v>
      </c>
      <c r="E1804" s="188" t="s">
        <v>1</v>
      </c>
      <c r="F1804" s="189" t="s">
        <v>339</v>
      </c>
      <c r="H1804" s="190">
        <v>26</v>
      </c>
      <c r="I1804" s="191"/>
      <c r="L1804" s="187"/>
      <c r="M1804" s="192"/>
      <c r="N1804" s="193"/>
      <c r="O1804" s="193"/>
      <c r="P1804" s="193"/>
      <c r="Q1804" s="193"/>
      <c r="R1804" s="193"/>
      <c r="S1804" s="193"/>
      <c r="T1804" s="194"/>
      <c r="AT1804" s="188" t="s">
        <v>336</v>
      </c>
      <c r="AU1804" s="188" t="s">
        <v>90</v>
      </c>
      <c r="AV1804" s="15" t="s">
        <v>198</v>
      </c>
      <c r="AW1804" s="15" t="s">
        <v>36</v>
      </c>
      <c r="AX1804" s="15" t="s">
        <v>88</v>
      </c>
      <c r="AY1804" s="188" t="s">
        <v>199</v>
      </c>
    </row>
    <row r="1805" spans="1:65" s="2" customFormat="1" ht="24.15" customHeight="1">
      <c r="A1805" s="33"/>
      <c r="B1805" s="149"/>
      <c r="C1805" s="150" t="s">
        <v>3155</v>
      </c>
      <c r="D1805" s="150" t="s">
        <v>202</v>
      </c>
      <c r="E1805" s="151" t="s">
        <v>3156</v>
      </c>
      <c r="F1805" s="152" t="s">
        <v>3157</v>
      </c>
      <c r="G1805" s="153" t="s">
        <v>529</v>
      </c>
      <c r="H1805" s="154">
        <v>33</v>
      </c>
      <c r="I1805" s="155"/>
      <c r="J1805" s="156">
        <f>ROUND(I1805*H1805,2)</f>
        <v>0</v>
      </c>
      <c r="K1805" s="152" t="s">
        <v>333</v>
      </c>
      <c r="L1805" s="34"/>
      <c r="M1805" s="157" t="s">
        <v>1</v>
      </c>
      <c r="N1805" s="158" t="s">
        <v>46</v>
      </c>
      <c r="O1805" s="59"/>
      <c r="P1805" s="159">
        <f>O1805*H1805</f>
        <v>0</v>
      </c>
      <c r="Q1805" s="159">
        <v>0</v>
      </c>
      <c r="R1805" s="159">
        <f>Q1805*H1805</f>
        <v>0</v>
      </c>
      <c r="S1805" s="159">
        <v>0</v>
      </c>
      <c r="T1805" s="160">
        <f>S1805*H1805</f>
        <v>0</v>
      </c>
      <c r="U1805" s="33"/>
      <c r="V1805" s="33"/>
      <c r="W1805" s="33"/>
      <c r="X1805" s="33"/>
      <c r="Y1805" s="33"/>
      <c r="Z1805" s="33"/>
      <c r="AA1805" s="33"/>
      <c r="AB1805" s="33"/>
      <c r="AC1805" s="33"/>
      <c r="AD1805" s="33"/>
      <c r="AE1805" s="33"/>
      <c r="AR1805" s="161" t="s">
        <v>276</v>
      </c>
      <c r="AT1805" s="161" t="s">
        <v>202</v>
      </c>
      <c r="AU1805" s="161" t="s">
        <v>90</v>
      </c>
      <c r="AY1805" s="18" t="s">
        <v>199</v>
      </c>
      <c r="BE1805" s="162">
        <f>IF(N1805="základní",J1805,0)</f>
        <v>0</v>
      </c>
      <c r="BF1805" s="162">
        <f>IF(N1805="snížená",J1805,0)</f>
        <v>0</v>
      </c>
      <c r="BG1805" s="162">
        <f>IF(N1805="zákl. přenesená",J1805,0)</f>
        <v>0</v>
      </c>
      <c r="BH1805" s="162">
        <f>IF(N1805="sníž. přenesená",J1805,0)</f>
        <v>0</v>
      </c>
      <c r="BI1805" s="162">
        <f>IF(N1805="nulová",J1805,0)</f>
        <v>0</v>
      </c>
      <c r="BJ1805" s="18" t="s">
        <v>88</v>
      </c>
      <c r="BK1805" s="162">
        <f>ROUND(I1805*H1805,2)</f>
        <v>0</v>
      </c>
      <c r="BL1805" s="18" t="s">
        <v>276</v>
      </c>
      <c r="BM1805" s="161" t="s">
        <v>3158</v>
      </c>
    </row>
    <row r="1806" spans="1:65" s="2" customFormat="1" ht="28.8">
      <c r="A1806" s="33"/>
      <c r="B1806" s="34"/>
      <c r="C1806" s="33"/>
      <c r="D1806" s="163" t="s">
        <v>207</v>
      </c>
      <c r="E1806" s="33"/>
      <c r="F1806" s="164" t="s">
        <v>3159</v>
      </c>
      <c r="G1806" s="33"/>
      <c r="H1806" s="33"/>
      <c r="I1806" s="165"/>
      <c r="J1806" s="33"/>
      <c r="K1806" s="33"/>
      <c r="L1806" s="34"/>
      <c r="M1806" s="166"/>
      <c r="N1806" s="167"/>
      <c r="O1806" s="59"/>
      <c r="P1806" s="59"/>
      <c r="Q1806" s="59"/>
      <c r="R1806" s="59"/>
      <c r="S1806" s="59"/>
      <c r="T1806" s="60"/>
      <c r="U1806" s="33"/>
      <c r="V1806" s="33"/>
      <c r="W1806" s="33"/>
      <c r="X1806" s="33"/>
      <c r="Y1806" s="33"/>
      <c r="Z1806" s="33"/>
      <c r="AA1806" s="33"/>
      <c r="AB1806" s="33"/>
      <c r="AC1806" s="33"/>
      <c r="AD1806" s="33"/>
      <c r="AE1806" s="33"/>
      <c r="AT1806" s="18" t="s">
        <v>207</v>
      </c>
      <c r="AU1806" s="18" t="s">
        <v>90</v>
      </c>
    </row>
    <row r="1807" spans="1:65" s="14" customFormat="1" ht="10.199999999999999">
      <c r="B1807" s="179"/>
      <c r="D1807" s="163" t="s">
        <v>336</v>
      </c>
      <c r="E1807" s="180" t="s">
        <v>1</v>
      </c>
      <c r="F1807" s="181" t="s">
        <v>526</v>
      </c>
      <c r="H1807" s="182">
        <v>27</v>
      </c>
      <c r="I1807" s="183"/>
      <c r="L1807" s="179"/>
      <c r="M1807" s="184"/>
      <c r="N1807" s="185"/>
      <c r="O1807" s="185"/>
      <c r="P1807" s="185"/>
      <c r="Q1807" s="185"/>
      <c r="R1807" s="185"/>
      <c r="S1807" s="185"/>
      <c r="T1807" s="186"/>
      <c r="AT1807" s="180" t="s">
        <v>336</v>
      </c>
      <c r="AU1807" s="180" t="s">
        <v>90</v>
      </c>
      <c r="AV1807" s="14" t="s">
        <v>90</v>
      </c>
      <c r="AW1807" s="14" t="s">
        <v>36</v>
      </c>
      <c r="AX1807" s="14" t="s">
        <v>81</v>
      </c>
      <c r="AY1807" s="180" t="s">
        <v>199</v>
      </c>
    </row>
    <row r="1808" spans="1:65" s="14" customFormat="1" ht="10.199999999999999">
      <c r="B1808" s="179"/>
      <c r="D1808" s="163" t="s">
        <v>336</v>
      </c>
      <c r="E1808" s="180" t="s">
        <v>1</v>
      </c>
      <c r="F1808" s="181" t="s">
        <v>227</v>
      </c>
      <c r="H1808" s="182">
        <v>6</v>
      </c>
      <c r="I1808" s="183"/>
      <c r="L1808" s="179"/>
      <c r="M1808" s="184"/>
      <c r="N1808" s="185"/>
      <c r="O1808" s="185"/>
      <c r="P1808" s="185"/>
      <c r="Q1808" s="185"/>
      <c r="R1808" s="185"/>
      <c r="S1808" s="185"/>
      <c r="T1808" s="186"/>
      <c r="AT1808" s="180" t="s">
        <v>336</v>
      </c>
      <c r="AU1808" s="180" t="s">
        <v>90</v>
      </c>
      <c r="AV1808" s="14" t="s">
        <v>90</v>
      </c>
      <c r="AW1808" s="14" t="s">
        <v>36</v>
      </c>
      <c r="AX1808" s="14" t="s">
        <v>81</v>
      </c>
      <c r="AY1808" s="180" t="s">
        <v>199</v>
      </c>
    </row>
    <row r="1809" spans="1:65" s="15" customFormat="1" ht="10.199999999999999">
      <c r="B1809" s="187"/>
      <c r="D1809" s="163" t="s">
        <v>336</v>
      </c>
      <c r="E1809" s="188" t="s">
        <v>1</v>
      </c>
      <c r="F1809" s="189" t="s">
        <v>339</v>
      </c>
      <c r="H1809" s="190">
        <v>33</v>
      </c>
      <c r="I1809" s="191"/>
      <c r="L1809" s="187"/>
      <c r="M1809" s="192"/>
      <c r="N1809" s="193"/>
      <c r="O1809" s="193"/>
      <c r="P1809" s="193"/>
      <c r="Q1809" s="193"/>
      <c r="R1809" s="193"/>
      <c r="S1809" s="193"/>
      <c r="T1809" s="194"/>
      <c r="AT1809" s="188" t="s">
        <v>336</v>
      </c>
      <c r="AU1809" s="188" t="s">
        <v>90</v>
      </c>
      <c r="AV1809" s="15" t="s">
        <v>198</v>
      </c>
      <c r="AW1809" s="15" t="s">
        <v>36</v>
      </c>
      <c r="AX1809" s="15" t="s">
        <v>88</v>
      </c>
      <c r="AY1809" s="188" t="s">
        <v>199</v>
      </c>
    </row>
    <row r="1810" spans="1:65" s="2" customFormat="1" ht="24.15" customHeight="1">
      <c r="A1810" s="33"/>
      <c r="B1810" s="149"/>
      <c r="C1810" s="150" t="s">
        <v>3160</v>
      </c>
      <c r="D1810" s="150" t="s">
        <v>202</v>
      </c>
      <c r="E1810" s="151" t="s">
        <v>3161</v>
      </c>
      <c r="F1810" s="152" t="s">
        <v>3162</v>
      </c>
      <c r="G1810" s="153" t="s">
        <v>529</v>
      </c>
      <c r="H1810" s="154">
        <v>8</v>
      </c>
      <c r="I1810" s="155"/>
      <c r="J1810" s="156">
        <f>ROUND(I1810*H1810,2)</f>
        <v>0</v>
      </c>
      <c r="K1810" s="152" t="s">
        <v>333</v>
      </c>
      <c r="L1810" s="34"/>
      <c r="M1810" s="157" t="s">
        <v>1</v>
      </c>
      <c r="N1810" s="158" t="s">
        <v>46</v>
      </c>
      <c r="O1810" s="59"/>
      <c r="P1810" s="159">
        <f>O1810*H1810</f>
        <v>0</v>
      </c>
      <c r="Q1810" s="159">
        <v>0</v>
      </c>
      <c r="R1810" s="159">
        <f>Q1810*H1810</f>
        <v>0</v>
      </c>
      <c r="S1810" s="159">
        <v>0</v>
      </c>
      <c r="T1810" s="160">
        <f>S1810*H1810</f>
        <v>0</v>
      </c>
      <c r="U1810" s="33"/>
      <c r="V1810" s="33"/>
      <c r="W1810" s="33"/>
      <c r="X1810" s="33"/>
      <c r="Y1810" s="33"/>
      <c r="Z1810" s="33"/>
      <c r="AA1810" s="33"/>
      <c r="AB1810" s="33"/>
      <c r="AC1810" s="33"/>
      <c r="AD1810" s="33"/>
      <c r="AE1810" s="33"/>
      <c r="AR1810" s="161" t="s">
        <v>276</v>
      </c>
      <c r="AT1810" s="161" t="s">
        <v>202</v>
      </c>
      <c r="AU1810" s="161" t="s">
        <v>90</v>
      </c>
      <c r="AY1810" s="18" t="s">
        <v>199</v>
      </c>
      <c r="BE1810" s="162">
        <f>IF(N1810="základní",J1810,0)</f>
        <v>0</v>
      </c>
      <c r="BF1810" s="162">
        <f>IF(N1810="snížená",J1810,0)</f>
        <v>0</v>
      </c>
      <c r="BG1810" s="162">
        <f>IF(N1810="zákl. přenesená",J1810,0)</f>
        <v>0</v>
      </c>
      <c r="BH1810" s="162">
        <f>IF(N1810="sníž. přenesená",J1810,0)</f>
        <v>0</v>
      </c>
      <c r="BI1810" s="162">
        <f>IF(N1810="nulová",J1810,0)</f>
        <v>0</v>
      </c>
      <c r="BJ1810" s="18" t="s">
        <v>88</v>
      </c>
      <c r="BK1810" s="162">
        <f>ROUND(I1810*H1810,2)</f>
        <v>0</v>
      </c>
      <c r="BL1810" s="18" t="s">
        <v>276</v>
      </c>
      <c r="BM1810" s="161" t="s">
        <v>3163</v>
      </c>
    </row>
    <row r="1811" spans="1:65" s="2" customFormat="1" ht="28.8">
      <c r="A1811" s="33"/>
      <c r="B1811" s="34"/>
      <c r="C1811" s="33"/>
      <c r="D1811" s="163" t="s">
        <v>207</v>
      </c>
      <c r="E1811" s="33"/>
      <c r="F1811" s="164" t="s">
        <v>3164</v>
      </c>
      <c r="G1811" s="33"/>
      <c r="H1811" s="33"/>
      <c r="I1811" s="165"/>
      <c r="J1811" s="33"/>
      <c r="K1811" s="33"/>
      <c r="L1811" s="34"/>
      <c r="M1811" s="166"/>
      <c r="N1811" s="167"/>
      <c r="O1811" s="59"/>
      <c r="P1811" s="59"/>
      <c r="Q1811" s="59"/>
      <c r="R1811" s="59"/>
      <c r="S1811" s="59"/>
      <c r="T1811" s="60"/>
      <c r="U1811" s="33"/>
      <c r="V1811" s="33"/>
      <c r="W1811" s="33"/>
      <c r="X1811" s="33"/>
      <c r="Y1811" s="33"/>
      <c r="Z1811" s="33"/>
      <c r="AA1811" s="33"/>
      <c r="AB1811" s="33"/>
      <c r="AC1811" s="33"/>
      <c r="AD1811" s="33"/>
      <c r="AE1811" s="33"/>
      <c r="AT1811" s="18" t="s">
        <v>207</v>
      </c>
      <c r="AU1811" s="18" t="s">
        <v>90</v>
      </c>
    </row>
    <row r="1812" spans="1:65" s="14" customFormat="1" ht="10.199999999999999">
      <c r="B1812" s="179"/>
      <c r="D1812" s="163" t="s">
        <v>336</v>
      </c>
      <c r="E1812" s="180" t="s">
        <v>1</v>
      </c>
      <c r="F1812" s="181" t="s">
        <v>88</v>
      </c>
      <c r="H1812" s="182">
        <v>1</v>
      </c>
      <c r="I1812" s="183"/>
      <c r="L1812" s="179"/>
      <c r="M1812" s="184"/>
      <c r="N1812" s="185"/>
      <c r="O1812" s="185"/>
      <c r="P1812" s="185"/>
      <c r="Q1812" s="185"/>
      <c r="R1812" s="185"/>
      <c r="S1812" s="185"/>
      <c r="T1812" s="186"/>
      <c r="AT1812" s="180" t="s">
        <v>336</v>
      </c>
      <c r="AU1812" s="180" t="s">
        <v>90</v>
      </c>
      <c r="AV1812" s="14" t="s">
        <v>90</v>
      </c>
      <c r="AW1812" s="14" t="s">
        <v>36</v>
      </c>
      <c r="AX1812" s="14" t="s">
        <v>81</v>
      </c>
      <c r="AY1812" s="180" t="s">
        <v>199</v>
      </c>
    </row>
    <row r="1813" spans="1:65" s="14" customFormat="1" ht="10.199999999999999">
      <c r="B1813" s="179"/>
      <c r="D1813" s="163" t="s">
        <v>336</v>
      </c>
      <c r="E1813" s="180" t="s">
        <v>1</v>
      </c>
      <c r="F1813" s="181" t="s">
        <v>88</v>
      </c>
      <c r="H1813" s="182">
        <v>1</v>
      </c>
      <c r="I1813" s="183"/>
      <c r="L1813" s="179"/>
      <c r="M1813" s="184"/>
      <c r="N1813" s="185"/>
      <c r="O1813" s="185"/>
      <c r="P1813" s="185"/>
      <c r="Q1813" s="185"/>
      <c r="R1813" s="185"/>
      <c r="S1813" s="185"/>
      <c r="T1813" s="186"/>
      <c r="AT1813" s="180" t="s">
        <v>336</v>
      </c>
      <c r="AU1813" s="180" t="s">
        <v>90</v>
      </c>
      <c r="AV1813" s="14" t="s">
        <v>90</v>
      </c>
      <c r="AW1813" s="14" t="s">
        <v>36</v>
      </c>
      <c r="AX1813" s="14" t="s">
        <v>81</v>
      </c>
      <c r="AY1813" s="180" t="s">
        <v>199</v>
      </c>
    </row>
    <row r="1814" spans="1:65" s="14" customFormat="1" ht="10.199999999999999">
      <c r="B1814" s="179"/>
      <c r="D1814" s="163" t="s">
        <v>336</v>
      </c>
      <c r="E1814" s="180" t="s">
        <v>1</v>
      </c>
      <c r="F1814" s="181" t="s">
        <v>227</v>
      </c>
      <c r="H1814" s="182">
        <v>6</v>
      </c>
      <c r="I1814" s="183"/>
      <c r="L1814" s="179"/>
      <c r="M1814" s="184"/>
      <c r="N1814" s="185"/>
      <c r="O1814" s="185"/>
      <c r="P1814" s="185"/>
      <c r="Q1814" s="185"/>
      <c r="R1814" s="185"/>
      <c r="S1814" s="185"/>
      <c r="T1814" s="186"/>
      <c r="AT1814" s="180" t="s">
        <v>336</v>
      </c>
      <c r="AU1814" s="180" t="s">
        <v>90</v>
      </c>
      <c r="AV1814" s="14" t="s">
        <v>90</v>
      </c>
      <c r="AW1814" s="14" t="s">
        <v>36</v>
      </c>
      <c r="AX1814" s="14" t="s">
        <v>81</v>
      </c>
      <c r="AY1814" s="180" t="s">
        <v>199</v>
      </c>
    </row>
    <row r="1815" spans="1:65" s="15" customFormat="1" ht="10.199999999999999">
      <c r="B1815" s="187"/>
      <c r="D1815" s="163" t="s">
        <v>336</v>
      </c>
      <c r="E1815" s="188" t="s">
        <v>1</v>
      </c>
      <c r="F1815" s="189" t="s">
        <v>339</v>
      </c>
      <c r="H1815" s="190">
        <v>8</v>
      </c>
      <c r="I1815" s="191"/>
      <c r="L1815" s="187"/>
      <c r="M1815" s="192"/>
      <c r="N1815" s="193"/>
      <c r="O1815" s="193"/>
      <c r="P1815" s="193"/>
      <c r="Q1815" s="193"/>
      <c r="R1815" s="193"/>
      <c r="S1815" s="193"/>
      <c r="T1815" s="194"/>
      <c r="AT1815" s="188" t="s">
        <v>336</v>
      </c>
      <c r="AU1815" s="188" t="s">
        <v>90</v>
      </c>
      <c r="AV1815" s="15" t="s">
        <v>198</v>
      </c>
      <c r="AW1815" s="15" t="s">
        <v>36</v>
      </c>
      <c r="AX1815" s="15" t="s">
        <v>88</v>
      </c>
      <c r="AY1815" s="188" t="s">
        <v>199</v>
      </c>
    </row>
    <row r="1816" spans="1:65" s="2" customFormat="1" ht="24.15" customHeight="1">
      <c r="A1816" s="33"/>
      <c r="B1816" s="149"/>
      <c r="C1816" s="150" t="s">
        <v>3165</v>
      </c>
      <c r="D1816" s="150" t="s">
        <v>202</v>
      </c>
      <c r="E1816" s="151" t="s">
        <v>3166</v>
      </c>
      <c r="F1816" s="152" t="s">
        <v>3167</v>
      </c>
      <c r="G1816" s="153" t="s">
        <v>529</v>
      </c>
      <c r="H1816" s="154">
        <v>13</v>
      </c>
      <c r="I1816" s="155"/>
      <c r="J1816" s="156">
        <f>ROUND(I1816*H1816,2)</f>
        <v>0</v>
      </c>
      <c r="K1816" s="152" t="s">
        <v>333</v>
      </c>
      <c r="L1816" s="34"/>
      <c r="M1816" s="157" t="s">
        <v>1</v>
      </c>
      <c r="N1816" s="158" t="s">
        <v>46</v>
      </c>
      <c r="O1816" s="59"/>
      <c r="P1816" s="159">
        <f>O1816*H1816</f>
        <v>0</v>
      </c>
      <c r="Q1816" s="159">
        <v>0</v>
      </c>
      <c r="R1816" s="159">
        <f>Q1816*H1816</f>
        <v>0</v>
      </c>
      <c r="S1816" s="159">
        <v>0</v>
      </c>
      <c r="T1816" s="160">
        <f>S1816*H1816</f>
        <v>0</v>
      </c>
      <c r="U1816" s="33"/>
      <c r="V1816" s="33"/>
      <c r="W1816" s="33"/>
      <c r="X1816" s="33"/>
      <c r="Y1816" s="33"/>
      <c r="Z1816" s="33"/>
      <c r="AA1816" s="33"/>
      <c r="AB1816" s="33"/>
      <c r="AC1816" s="33"/>
      <c r="AD1816" s="33"/>
      <c r="AE1816" s="33"/>
      <c r="AR1816" s="161" t="s">
        <v>276</v>
      </c>
      <c r="AT1816" s="161" t="s">
        <v>202</v>
      </c>
      <c r="AU1816" s="161" t="s">
        <v>90</v>
      </c>
      <c r="AY1816" s="18" t="s">
        <v>199</v>
      </c>
      <c r="BE1816" s="162">
        <f>IF(N1816="základní",J1816,0)</f>
        <v>0</v>
      </c>
      <c r="BF1816" s="162">
        <f>IF(N1816="snížená",J1816,0)</f>
        <v>0</v>
      </c>
      <c r="BG1816" s="162">
        <f>IF(N1816="zákl. přenesená",J1816,0)</f>
        <v>0</v>
      </c>
      <c r="BH1816" s="162">
        <f>IF(N1816="sníž. přenesená",J1816,0)</f>
        <v>0</v>
      </c>
      <c r="BI1816" s="162">
        <f>IF(N1816="nulová",J1816,0)</f>
        <v>0</v>
      </c>
      <c r="BJ1816" s="18" t="s">
        <v>88</v>
      </c>
      <c r="BK1816" s="162">
        <f>ROUND(I1816*H1816,2)</f>
        <v>0</v>
      </c>
      <c r="BL1816" s="18" t="s">
        <v>276</v>
      </c>
      <c r="BM1816" s="161" t="s">
        <v>3168</v>
      </c>
    </row>
    <row r="1817" spans="1:65" s="2" customFormat="1" ht="28.8">
      <c r="A1817" s="33"/>
      <c r="B1817" s="34"/>
      <c r="C1817" s="33"/>
      <c r="D1817" s="163" t="s">
        <v>207</v>
      </c>
      <c r="E1817" s="33"/>
      <c r="F1817" s="164" t="s">
        <v>3169</v>
      </c>
      <c r="G1817" s="33"/>
      <c r="H1817" s="33"/>
      <c r="I1817" s="165"/>
      <c r="J1817" s="33"/>
      <c r="K1817" s="33"/>
      <c r="L1817" s="34"/>
      <c r="M1817" s="166"/>
      <c r="N1817" s="167"/>
      <c r="O1817" s="59"/>
      <c r="P1817" s="59"/>
      <c r="Q1817" s="59"/>
      <c r="R1817" s="59"/>
      <c r="S1817" s="59"/>
      <c r="T1817" s="60"/>
      <c r="U1817" s="33"/>
      <c r="V1817" s="33"/>
      <c r="W1817" s="33"/>
      <c r="X1817" s="33"/>
      <c r="Y1817" s="33"/>
      <c r="Z1817" s="33"/>
      <c r="AA1817" s="33"/>
      <c r="AB1817" s="33"/>
      <c r="AC1817" s="33"/>
      <c r="AD1817" s="33"/>
      <c r="AE1817" s="33"/>
      <c r="AT1817" s="18" t="s">
        <v>207</v>
      </c>
      <c r="AU1817" s="18" t="s">
        <v>90</v>
      </c>
    </row>
    <row r="1818" spans="1:65" s="2" customFormat="1" ht="16.5" customHeight="1">
      <c r="A1818" s="33"/>
      <c r="B1818" s="149"/>
      <c r="C1818" s="195" t="s">
        <v>3170</v>
      </c>
      <c r="D1818" s="195" t="s">
        <v>416</v>
      </c>
      <c r="E1818" s="196" t="s">
        <v>3171</v>
      </c>
      <c r="F1818" s="197" t="s">
        <v>3172</v>
      </c>
      <c r="G1818" s="198" t="s">
        <v>376</v>
      </c>
      <c r="H1818" s="199">
        <v>137.23500000000001</v>
      </c>
      <c r="I1818" s="200"/>
      <c r="J1818" s="201">
        <f>ROUND(I1818*H1818,2)</f>
        <v>0</v>
      </c>
      <c r="K1818" s="197" t="s">
        <v>333</v>
      </c>
      <c r="L1818" s="202"/>
      <c r="M1818" s="203" t="s">
        <v>1</v>
      </c>
      <c r="N1818" s="204" t="s">
        <v>46</v>
      </c>
      <c r="O1818" s="59"/>
      <c r="P1818" s="159">
        <f>O1818*H1818</f>
        <v>0</v>
      </c>
      <c r="Q1818" s="159">
        <v>1.8E-3</v>
      </c>
      <c r="R1818" s="159">
        <f>Q1818*H1818</f>
        <v>0.24702300000000002</v>
      </c>
      <c r="S1818" s="159">
        <v>0</v>
      </c>
      <c r="T1818" s="160">
        <f>S1818*H1818</f>
        <v>0</v>
      </c>
      <c r="U1818" s="33"/>
      <c r="V1818" s="33"/>
      <c r="W1818" s="33"/>
      <c r="X1818" s="33"/>
      <c r="Y1818" s="33"/>
      <c r="Z1818" s="33"/>
      <c r="AA1818" s="33"/>
      <c r="AB1818" s="33"/>
      <c r="AC1818" s="33"/>
      <c r="AD1818" s="33"/>
      <c r="AE1818" s="33"/>
      <c r="AR1818" s="161" t="s">
        <v>573</v>
      </c>
      <c r="AT1818" s="161" t="s">
        <v>416</v>
      </c>
      <c r="AU1818" s="161" t="s">
        <v>90</v>
      </c>
      <c r="AY1818" s="18" t="s">
        <v>199</v>
      </c>
      <c r="BE1818" s="162">
        <f>IF(N1818="základní",J1818,0)</f>
        <v>0</v>
      </c>
      <c r="BF1818" s="162">
        <f>IF(N1818="snížená",J1818,0)</f>
        <v>0</v>
      </c>
      <c r="BG1818" s="162">
        <f>IF(N1818="zákl. přenesená",J1818,0)</f>
        <v>0</v>
      </c>
      <c r="BH1818" s="162">
        <f>IF(N1818="sníž. přenesená",J1818,0)</f>
        <v>0</v>
      </c>
      <c r="BI1818" s="162">
        <f>IF(N1818="nulová",J1818,0)</f>
        <v>0</v>
      </c>
      <c r="BJ1818" s="18" t="s">
        <v>88</v>
      </c>
      <c r="BK1818" s="162">
        <f>ROUND(I1818*H1818,2)</f>
        <v>0</v>
      </c>
      <c r="BL1818" s="18" t="s">
        <v>276</v>
      </c>
      <c r="BM1818" s="161" t="s">
        <v>3173</v>
      </c>
    </row>
    <row r="1819" spans="1:65" s="2" customFormat="1" ht="10.199999999999999">
      <c r="A1819" s="33"/>
      <c r="B1819" s="34"/>
      <c r="C1819" s="33"/>
      <c r="D1819" s="163" t="s">
        <v>207</v>
      </c>
      <c r="E1819" s="33"/>
      <c r="F1819" s="164" t="s">
        <v>3172</v>
      </c>
      <c r="G1819" s="33"/>
      <c r="H1819" s="33"/>
      <c r="I1819" s="165"/>
      <c r="J1819" s="33"/>
      <c r="K1819" s="33"/>
      <c r="L1819" s="34"/>
      <c r="M1819" s="166"/>
      <c r="N1819" s="167"/>
      <c r="O1819" s="59"/>
      <c r="P1819" s="59"/>
      <c r="Q1819" s="59"/>
      <c r="R1819" s="59"/>
      <c r="S1819" s="59"/>
      <c r="T1819" s="60"/>
      <c r="U1819" s="33"/>
      <c r="V1819" s="33"/>
      <c r="W1819" s="33"/>
      <c r="X1819" s="33"/>
      <c r="Y1819" s="33"/>
      <c r="Z1819" s="33"/>
      <c r="AA1819" s="33"/>
      <c r="AB1819" s="33"/>
      <c r="AC1819" s="33"/>
      <c r="AD1819" s="33"/>
      <c r="AE1819" s="33"/>
      <c r="AT1819" s="18" t="s">
        <v>207</v>
      </c>
      <c r="AU1819" s="18" t="s">
        <v>90</v>
      </c>
    </row>
    <row r="1820" spans="1:65" s="13" customFormat="1" ht="10.199999999999999">
      <c r="B1820" s="172"/>
      <c r="D1820" s="163" t="s">
        <v>336</v>
      </c>
      <c r="E1820" s="173" t="s">
        <v>1</v>
      </c>
      <c r="F1820" s="174" t="s">
        <v>3174</v>
      </c>
      <c r="H1820" s="173" t="s">
        <v>1</v>
      </c>
      <c r="I1820" s="175"/>
      <c r="L1820" s="172"/>
      <c r="M1820" s="176"/>
      <c r="N1820" s="177"/>
      <c r="O1820" s="177"/>
      <c r="P1820" s="177"/>
      <c r="Q1820" s="177"/>
      <c r="R1820" s="177"/>
      <c r="S1820" s="177"/>
      <c r="T1820" s="178"/>
      <c r="AT1820" s="173" t="s">
        <v>336</v>
      </c>
      <c r="AU1820" s="173" t="s">
        <v>90</v>
      </c>
      <c r="AV1820" s="13" t="s">
        <v>88</v>
      </c>
      <c r="AW1820" s="13" t="s">
        <v>36</v>
      </c>
      <c r="AX1820" s="13" t="s">
        <v>81</v>
      </c>
      <c r="AY1820" s="173" t="s">
        <v>199</v>
      </c>
    </row>
    <row r="1821" spans="1:65" s="14" customFormat="1" ht="10.199999999999999">
      <c r="B1821" s="179"/>
      <c r="D1821" s="163" t="s">
        <v>336</v>
      </c>
      <c r="E1821" s="180" t="s">
        <v>1</v>
      </c>
      <c r="F1821" s="181" t="s">
        <v>1864</v>
      </c>
      <c r="H1821" s="182">
        <v>32.4</v>
      </c>
      <c r="I1821" s="183"/>
      <c r="L1821" s="179"/>
      <c r="M1821" s="184"/>
      <c r="N1821" s="185"/>
      <c r="O1821" s="185"/>
      <c r="P1821" s="185"/>
      <c r="Q1821" s="185"/>
      <c r="R1821" s="185"/>
      <c r="S1821" s="185"/>
      <c r="T1821" s="186"/>
      <c r="AT1821" s="180" t="s">
        <v>336</v>
      </c>
      <c r="AU1821" s="180" t="s">
        <v>90</v>
      </c>
      <c r="AV1821" s="14" t="s">
        <v>90</v>
      </c>
      <c r="AW1821" s="14" t="s">
        <v>36</v>
      </c>
      <c r="AX1821" s="14" t="s">
        <v>81</v>
      </c>
      <c r="AY1821" s="180" t="s">
        <v>199</v>
      </c>
    </row>
    <row r="1822" spans="1:65" s="14" customFormat="1" ht="10.199999999999999">
      <c r="B1822" s="179"/>
      <c r="D1822" s="163" t="s">
        <v>336</v>
      </c>
      <c r="E1822" s="180" t="s">
        <v>1</v>
      </c>
      <c r="F1822" s="181" t="s">
        <v>3175</v>
      </c>
      <c r="H1822" s="182">
        <v>46.8</v>
      </c>
      <c r="I1822" s="183"/>
      <c r="L1822" s="179"/>
      <c r="M1822" s="184"/>
      <c r="N1822" s="185"/>
      <c r="O1822" s="185"/>
      <c r="P1822" s="185"/>
      <c r="Q1822" s="185"/>
      <c r="R1822" s="185"/>
      <c r="S1822" s="185"/>
      <c r="T1822" s="186"/>
      <c r="AT1822" s="180" t="s">
        <v>336</v>
      </c>
      <c r="AU1822" s="180" t="s">
        <v>90</v>
      </c>
      <c r="AV1822" s="14" t="s">
        <v>90</v>
      </c>
      <c r="AW1822" s="14" t="s">
        <v>36</v>
      </c>
      <c r="AX1822" s="14" t="s">
        <v>81</v>
      </c>
      <c r="AY1822" s="180" t="s">
        <v>199</v>
      </c>
    </row>
    <row r="1823" spans="1:65" s="14" customFormat="1" ht="10.199999999999999">
      <c r="B1823" s="179"/>
      <c r="D1823" s="163" t="s">
        <v>336</v>
      </c>
      <c r="E1823" s="180" t="s">
        <v>1</v>
      </c>
      <c r="F1823" s="181" t="s">
        <v>816</v>
      </c>
      <c r="H1823" s="182">
        <v>1.8</v>
      </c>
      <c r="I1823" s="183"/>
      <c r="L1823" s="179"/>
      <c r="M1823" s="184"/>
      <c r="N1823" s="185"/>
      <c r="O1823" s="185"/>
      <c r="P1823" s="185"/>
      <c r="Q1823" s="185"/>
      <c r="R1823" s="185"/>
      <c r="S1823" s="185"/>
      <c r="T1823" s="186"/>
      <c r="AT1823" s="180" t="s">
        <v>336</v>
      </c>
      <c r="AU1823" s="180" t="s">
        <v>90</v>
      </c>
      <c r="AV1823" s="14" t="s">
        <v>90</v>
      </c>
      <c r="AW1823" s="14" t="s">
        <v>36</v>
      </c>
      <c r="AX1823" s="14" t="s">
        <v>81</v>
      </c>
      <c r="AY1823" s="180" t="s">
        <v>199</v>
      </c>
    </row>
    <row r="1824" spans="1:65" s="14" customFormat="1" ht="10.199999999999999">
      <c r="B1824" s="179"/>
      <c r="D1824" s="163" t="s">
        <v>336</v>
      </c>
      <c r="E1824" s="180" t="s">
        <v>1</v>
      </c>
      <c r="F1824" s="181" t="s">
        <v>3176</v>
      </c>
      <c r="H1824" s="182">
        <v>2.4500000000000002</v>
      </c>
      <c r="I1824" s="183"/>
      <c r="L1824" s="179"/>
      <c r="M1824" s="184"/>
      <c r="N1824" s="185"/>
      <c r="O1824" s="185"/>
      <c r="P1824" s="185"/>
      <c r="Q1824" s="185"/>
      <c r="R1824" s="185"/>
      <c r="S1824" s="185"/>
      <c r="T1824" s="186"/>
      <c r="AT1824" s="180" t="s">
        <v>336</v>
      </c>
      <c r="AU1824" s="180" t="s">
        <v>90</v>
      </c>
      <c r="AV1824" s="14" t="s">
        <v>90</v>
      </c>
      <c r="AW1824" s="14" t="s">
        <v>36</v>
      </c>
      <c r="AX1824" s="14" t="s">
        <v>81</v>
      </c>
      <c r="AY1824" s="180" t="s">
        <v>199</v>
      </c>
    </row>
    <row r="1825" spans="1:65" s="14" customFormat="1" ht="10.199999999999999">
      <c r="B1825" s="179"/>
      <c r="D1825" s="163" t="s">
        <v>336</v>
      </c>
      <c r="E1825" s="180" t="s">
        <v>1</v>
      </c>
      <c r="F1825" s="181" t="s">
        <v>3177</v>
      </c>
      <c r="H1825" s="182">
        <v>14.4</v>
      </c>
      <c r="I1825" s="183"/>
      <c r="L1825" s="179"/>
      <c r="M1825" s="184"/>
      <c r="N1825" s="185"/>
      <c r="O1825" s="185"/>
      <c r="P1825" s="185"/>
      <c r="Q1825" s="185"/>
      <c r="R1825" s="185"/>
      <c r="S1825" s="185"/>
      <c r="T1825" s="186"/>
      <c r="AT1825" s="180" t="s">
        <v>336</v>
      </c>
      <c r="AU1825" s="180" t="s">
        <v>90</v>
      </c>
      <c r="AV1825" s="14" t="s">
        <v>90</v>
      </c>
      <c r="AW1825" s="14" t="s">
        <v>36</v>
      </c>
      <c r="AX1825" s="14" t="s">
        <v>81</v>
      </c>
      <c r="AY1825" s="180" t="s">
        <v>199</v>
      </c>
    </row>
    <row r="1826" spans="1:65" s="14" customFormat="1" ht="10.199999999999999">
      <c r="B1826" s="179"/>
      <c r="D1826" s="163" t="s">
        <v>336</v>
      </c>
      <c r="E1826" s="180" t="s">
        <v>1</v>
      </c>
      <c r="F1826" s="181" t="s">
        <v>3178</v>
      </c>
      <c r="H1826" s="182">
        <v>20.7</v>
      </c>
      <c r="I1826" s="183"/>
      <c r="L1826" s="179"/>
      <c r="M1826" s="184"/>
      <c r="N1826" s="185"/>
      <c r="O1826" s="185"/>
      <c r="P1826" s="185"/>
      <c r="Q1826" s="185"/>
      <c r="R1826" s="185"/>
      <c r="S1826" s="185"/>
      <c r="T1826" s="186"/>
      <c r="AT1826" s="180" t="s">
        <v>336</v>
      </c>
      <c r="AU1826" s="180" t="s">
        <v>90</v>
      </c>
      <c r="AV1826" s="14" t="s">
        <v>90</v>
      </c>
      <c r="AW1826" s="14" t="s">
        <v>36</v>
      </c>
      <c r="AX1826" s="14" t="s">
        <v>81</v>
      </c>
      <c r="AY1826" s="180" t="s">
        <v>199</v>
      </c>
    </row>
    <row r="1827" spans="1:65" s="14" customFormat="1" ht="10.199999999999999">
      <c r="B1827" s="179"/>
      <c r="D1827" s="163" t="s">
        <v>336</v>
      </c>
      <c r="E1827" s="180" t="s">
        <v>1</v>
      </c>
      <c r="F1827" s="181" t="s">
        <v>1307</v>
      </c>
      <c r="H1827" s="182">
        <v>2.5499999999999998</v>
      </c>
      <c r="I1827" s="183"/>
      <c r="L1827" s="179"/>
      <c r="M1827" s="184"/>
      <c r="N1827" s="185"/>
      <c r="O1827" s="185"/>
      <c r="P1827" s="185"/>
      <c r="Q1827" s="185"/>
      <c r="R1827" s="185"/>
      <c r="S1827" s="185"/>
      <c r="T1827" s="186"/>
      <c r="AT1827" s="180" t="s">
        <v>336</v>
      </c>
      <c r="AU1827" s="180" t="s">
        <v>90</v>
      </c>
      <c r="AV1827" s="14" t="s">
        <v>90</v>
      </c>
      <c r="AW1827" s="14" t="s">
        <v>36</v>
      </c>
      <c r="AX1827" s="14" t="s">
        <v>81</v>
      </c>
      <c r="AY1827" s="180" t="s">
        <v>199</v>
      </c>
    </row>
    <row r="1828" spans="1:65" s="14" customFormat="1" ht="10.199999999999999">
      <c r="B1828" s="179"/>
      <c r="D1828" s="163" t="s">
        <v>336</v>
      </c>
      <c r="E1828" s="180" t="s">
        <v>1</v>
      </c>
      <c r="F1828" s="181" t="s">
        <v>1310</v>
      </c>
      <c r="H1828" s="182">
        <v>9.6</v>
      </c>
      <c r="I1828" s="183"/>
      <c r="L1828" s="179"/>
      <c r="M1828" s="184"/>
      <c r="N1828" s="185"/>
      <c r="O1828" s="185"/>
      <c r="P1828" s="185"/>
      <c r="Q1828" s="185"/>
      <c r="R1828" s="185"/>
      <c r="S1828" s="185"/>
      <c r="T1828" s="186"/>
      <c r="AT1828" s="180" t="s">
        <v>336</v>
      </c>
      <c r="AU1828" s="180" t="s">
        <v>90</v>
      </c>
      <c r="AV1828" s="14" t="s">
        <v>90</v>
      </c>
      <c r="AW1828" s="14" t="s">
        <v>36</v>
      </c>
      <c r="AX1828" s="14" t="s">
        <v>81</v>
      </c>
      <c r="AY1828" s="180" t="s">
        <v>199</v>
      </c>
    </row>
    <row r="1829" spans="1:65" s="16" customFormat="1" ht="10.199999999999999">
      <c r="B1829" s="205"/>
      <c r="D1829" s="163" t="s">
        <v>336</v>
      </c>
      <c r="E1829" s="206" t="s">
        <v>1</v>
      </c>
      <c r="F1829" s="207" t="s">
        <v>1127</v>
      </c>
      <c r="H1829" s="208">
        <v>130.69999999999999</v>
      </c>
      <c r="I1829" s="209"/>
      <c r="L1829" s="205"/>
      <c r="M1829" s="210"/>
      <c r="N1829" s="211"/>
      <c r="O1829" s="211"/>
      <c r="P1829" s="211"/>
      <c r="Q1829" s="211"/>
      <c r="R1829" s="211"/>
      <c r="S1829" s="211"/>
      <c r="T1829" s="212"/>
      <c r="AT1829" s="206" t="s">
        <v>336</v>
      </c>
      <c r="AU1829" s="206" t="s">
        <v>90</v>
      </c>
      <c r="AV1829" s="16" t="s">
        <v>213</v>
      </c>
      <c r="AW1829" s="16" t="s">
        <v>36</v>
      </c>
      <c r="AX1829" s="16" t="s">
        <v>81</v>
      </c>
      <c r="AY1829" s="206" t="s">
        <v>199</v>
      </c>
    </row>
    <row r="1830" spans="1:65" s="14" customFormat="1" ht="10.199999999999999">
      <c r="B1830" s="179"/>
      <c r="D1830" s="163" t="s">
        <v>336</v>
      </c>
      <c r="E1830" s="180" t="s">
        <v>1</v>
      </c>
      <c r="F1830" s="181" t="s">
        <v>3179</v>
      </c>
      <c r="H1830" s="182">
        <v>6.5350000000000001</v>
      </c>
      <c r="I1830" s="183"/>
      <c r="L1830" s="179"/>
      <c r="M1830" s="184"/>
      <c r="N1830" s="185"/>
      <c r="O1830" s="185"/>
      <c r="P1830" s="185"/>
      <c r="Q1830" s="185"/>
      <c r="R1830" s="185"/>
      <c r="S1830" s="185"/>
      <c r="T1830" s="186"/>
      <c r="AT1830" s="180" t="s">
        <v>336</v>
      </c>
      <c r="AU1830" s="180" t="s">
        <v>90</v>
      </c>
      <c r="AV1830" s="14" t="s">
        <v>90</v>
      </c>
      <c r="AW1830" s="14" t="s">
        <v>36</v>
      </c>
      <c r="AX1830" s="14" t="s">
        <v>81</v>
      </c>
      <c r="AY1830" s="180" t="s">
        <v>199</v>
      </c>
    </row>
    <row r="1831" spans="1:65" s="15" customFormat="1" ht="10.199999999999999">
      <c r="B1831" s="187"/>
      <c r="D1831" s="163" t="s">
        <v>336</v>
      </c>
      <c r="E1831" s="188" t="s">
        <v>1</v>
      </c>
      <c r="F1831" s="189" t="s">
        <v>339</v>
      </c>
      <c r="H1831" s="190">
        <v>137.23500000000001</v>
      </c>
      <c r="I1831" s="191"/>
      <c r="L1831" s="187"/>
      <c r="M1831" s="192"/>
      <c r="N1831" s="193"/>
      <c r="O1831" s="193"/>
      <c r="P1831" s="193"/>
      <c r="Q1831" s="193"/>
      <c r="R1831" s="193"/>
      <c r="S1831" s="193"/>
      <c r="T1831" s="194"/>
      <c r="AT1831" s="188" t="s">
        <v>336</v>
      </c>
      <c r="AU1831" s="188" t="s">
        <v>90</v>
      </c>
      <c r="AV1831" s="15" t="s">
        <v>198</v>
      </c>
      <c r="AW1831" s="15" t="s">
        <v>36</v>
      </c>
      <c r="AX1831" s="15" t="s">
        <v>88</v>
      </c>
      <c r="AY1831" s="188" t="s">
        <v>199</v>
      </c>
    </row>
    <row r="1832" spans="1:65" s="2" customFormat="1" ht="21.75" customHeight="1">
      <c r="A1832" s="33"/>
      <c r="B1832" s="149"/>
      <c r="C1832" s="195" t="s">
        <v>3180</v>
      </c>
      <c r="D1832" s="195" t="s">
        <v>416</v>
      </c>
      <c r="E1832" s="196" t="s">
        <v>3181</v>
      </c>
      <c r="F1832" s="197" t="s">
        <v>3182</v>
      </c>
      <c r="G1832" s="198" t="s">
        <v>529</v>
      </c>
      <c r="H1832" s="199">
        <v>160</v>
      </c>
      <c r="I1832" s="200"/>
      <c r="J1832" s="201">
        <f>ROUND(I1832*H1832,2)</f>
        <v>0</v>
      </c>
      <c r="K1832" s="197" t="s">
        <v>333</v>
      </c>
      <c r="L1832" s="202"/>
      <c r="M1832" s="203" t="s">
        <v>1</v>
      </c>
      <c r="N1832" s="204" t="s">
        <v>46</v>
      </c>
      <c r="O1832" s="59"/>
      <c r="P1832" s="159">
        <f>O1832*H1832</f>
        <v>0</v>
      </c>
      <c r="Q1832" s="159">
        <v>6.0000000000000002E-5</v>
      </c>
      <c r="R1832" s="159">
        <f>Q1832*H1832</f>
        <v>9.6000000000000009E-3</v>
      </c>
      <c r="S1832" s="159">
        <v>0</v>
      </c>
      <c r="T1832" s="160">
        <f>S1832*H1832</f>
        <v>0</v>
      </c>
      <c r="U1832" s="33"/>
      <c r="V1832" s="33"/>
      <c r="W1832" s="33"/>
      <c r="X1832" s="33"/>
      <c r="Y1832" s="33"/>
      <c r="Z1832" s="33"/>
      <c r="AA1832" s="33"/>
      <c r="AB1832" s="33"/>
      <c r="AC1832" s="33"/>
      <c r="AD1832" s="33"/>
      <c r="AE1832" s="33"/>
      <c r="AR1832" s="161" t="s">
        <v>573</v>
      </c>
      <c r="AT1832" s="161" t="s">
        <v>416</v>
      </c>
      <c r="AU1832" s="161" t="s">
        <v>90</v>
      </c>
      <c r="AY1832" s="18" t="s">
        <v>199</v>
      </c>
      <c r="BE1832" s="162">
        <f>IF(N1832="základní",J1832,0)</f>
        <v>0</v>
      </c>
      <c r="BF1832" s="162">
        <f>IF(N1832="snížená",J1832,0)</f>
        <v>0</v>
      </c>
      <c r="BG1832" s="162">
        <f>IF(N1832="zákl. přenesená",J1832,0)</f>
        <v>0</v>
      </c>
      <c r="BH1832" s="162">
        <f>IF(N1832="sníž. přenesená",J1832,0)</f>
        <v>0</v>
      </c>
      <c r="BI1832" s="162">
        <f>IF(N1832="nulová",J1832,0)</f>
        <v>0</v>
      </c>
      <c r="BJ1832" s="18" t="s">
        <v>88</v>
      </c>
      <c r="BK1832" s="162">
        <f>ROUND(I1832*H1832,2)</f>
        <v>0</v>
      </c>
      <c r="BL1832" s="18" t="s">
        <v>276</v>
      </c>
      <c r="BM1832" s="161" t="s">
        <v>3183</v>
      </c>
    </row>
    <row r="1833" spans="1:65" s="2" customFormat="1" ht="10.199999999999999">
      <c r="A1833" s="33"/>
      <c r="B1833" s="34"/>
      <c r="C1833" s="33"/>
      <c r="D1833" s="163" t="s">
        <v>207</v>
      </c>
      <c r="E1833" s="33"/>
      <c r="F1833" s="164" t="s">
        <v>3182</v>
      </c>
      <c r="G1833" s="33"/>
      <c r="H1833" s="33"/>
      <c r="I1833" s="165"/>
      <c r="J1833" s="33"/>
      <c r="K1833" s="33"/>
      <c r="L1833" s="34"/>
      <c r="M1833" s="166"/>
      <c r="N1833" s="167"/>
      <c r="O1833" s="59"/>
      <c r="P1833" s="59"/>
      <c r="Q1833" s="59"/>
      <c r="R1833" s="59"/>
      <c r="S1833" s="59"/>
      <c r="T1833" s="60"/>
      <c r="U1833" s="33"/>
      <c r="V1833" s="33"/>
      <c r="W1833" s="33"/>
      <c r="X1833" s="33"/>
      <c r="Y1833" s="33"/>
      <c r="Z1833" s="33"/>
      <c r="AA1833" s="33"/>
      <c r="AB1833" s="33"/>
      <c r="AC1833" s="33"/>
      <c r="AD1833" s="33"/>
      <c r="AE1833" s="33"/>
      <c r="AT1833" s="18" t="s">
        <v>207</v>
      </c>
      <c r="AU1833" s="18" t="s">
        <v>90</v>
      </c>
    </row>
    <row r="1834" spans="1:65" s="2" customFormat="1" ht="24.15" customHeight="1">
      <c r="A1834" s="33"/>
      <c r="B1834" s="149"/>
      <c r="C1834" s="150" t="s">
        <v>3184</v>
      </c>
      <c r="D1834" s="150" t="s">
        <v>202</v>
      </c>
      <c r="E1834" s="151" t="s">
        <v>3185</v>
      </c>
      <c r="F1834" s="152" t="s">
        <v>3186</v>
      </c>
      <c r="G1834" s="153" t="s">
        <v>396</v>
      </c>
      <c r="H1834" s="154">
        <v>6.5709999999999997</v>
      </c>
      <c r="I1834" s="155"/>
      <c r="J1834" s="156">
        <f>ROUND(I1834*H1834,2)</f>
        <v>0</v>
      </c>
      <c r="K1834" s="152" t="s">
        <v>333</v>
      </c>
      <c r="L1834" s="34"/>
      <c r="M1834" s="157" t="s">
        <v>1</v>
      </c>
      <c r="N1834" s="158" t="s">
        <v>46</v>
      </c>
      <c r="O1834" s="59"/>
      <c r="P1834" s="159">
        <f>O1834*H1834</f>
        <v>0</v>
      </c>
      <c r="Q1834" s="159">
        <v>0</v>
      </c>
      <c r="R1834" s="159">
        <f>Q1834*H1834</f>
        <v>0</v>
      </c>
      <c r="S1834" s="159">
        <v>0</v>
      </c>
      <c r="T1834" s="160">
        <f>S1834*H1834</f>
        <v>0</v>
      </c>
      <c r="U1834" s="33"/>
      <c r="V1834" s="33"/>
      <c r="W1834" s="33"/>
      <c r="X1834" s="33"/>
      <c r="Y1834" s="33"/>
      <c r="Z1834" s="33"/>
      <c r="AA1834" s="33"/>
      <c r="AB1834" s="33"/>
      <c r="AC1834" s="33"/>
      <c r="AD1834" s="33"/>
      <c r="AE1834" s="33"/>
      <c r="AR1834" s="161" t="s">
        <v>276</v>
      </c>
      <c r="AT1834" s="161" t="s">
        <v>202</v>
      </c>
      <c r="AU1834" s="161" t="s">
        <v>90</v>
      </c>
      <c r="AY1834" s="18" t="s">
        <v>199</v>
      </c>
      <c r="BE1834" s="162">
        <f>IF(N1834="základní",J1834,0)</f>
        <v>0</v>
      </c>
      <c r="BF1834" s="162">
        <f>IF(N1834="snížená",J1834,0)</f>
        <v>0</v>
      </c>
      <c r="BG1834" s="162">
        <f>IF(N1834="zákl. přenesená",J1834,0)</f>
        <v>0</v>
      </c>
      <c r="BH1834" s="162">
        <f>IF(N1834="sníž. přenesená",J1834,0)</f>
        <v>0</v>
      </c>
      <c r="BI1834" s="162">
        <f>IF(N1834="nulová",J1834,0)</f>
        <v>0</v>
      </c>
      <c r="BJ1834" s="18" t="s">
        <v>88</v>
      </c>
      <c r="BK1834" s="162">
        <f>ROUND(I1834*H1834,2)</f>
        <v>0</v>
      </c>
      <c r="BL1834" s="18" t="s">
        <v>276</v>
      </c>
      <c r="BM1834" s="161" t="s">
        <v>3187</v>
      </c>
    </row>
    <row r="1835" spans="1:65" s="2" customFormat="1" ht="28.8">
      <c r="A1835" s="33"/>
      <c r="B1835" s="34"/>
      <c r="C1835" s="33"/>
      <c r="D1835" s="163" t="s">
        <v>207</v>
      </c>
      <c r="E1835" s="33"/>
      <c r="F1835" s="164" t="s">
        <v>3188</v>
      </c>
      <c r="G1835" s="33"/>
      <c r="H1835" s="33"/>
      <c r="I1835" s="165"/>
      <c r="J1835" s="33"/>
      <c r="K1835" s="33"/>
      <c r="L1835" s="34"/>
      <c r="M1835" s="166"/>
      <c r="N1835" s="167"/>
      <c r="O1835" s="59"/>
      <c r="P1835" s="59"/>
      <c r="Q1835" s="59"/>
      <c r="R1835" s="59"/>
      <c r="S1835" s="59"/>
      <c r="T1835" s="60"/>
      <c r="U1835" s="33"/>
      <c r="V1835" s="33"/>
      <c r="W1835" s="33"/>
      <c r="X1835" s="33"/>
      <c r="Y1835" s="33"/>
      <c r="Z1835" s="33"/>
      <c r="AA1835" s="33"/>
      <c r="AB1835" s="33"/>
      <c r="AC1835" s="33"/>
      <c r="AD1835" s="33"/>
      <c r="AE1835" s="33"/>
      <c r="AT1835" s="18" t="s">
        <v>207</v>
      </c>
      <c r="AU1835" s="18" t="s">
        <v>90</v>
      </c>
    </row>
    <row r="1836" spans="1:65" s="12" customFormat="1" ht="22.8" customHeight="1">
      <c r="B1836" s="136"/>
      <c r="D1836" s="137" t="s">
        <v>80</v>
      </c>
      <c r="E1836" s="147" t="s">
        <v>1427</v>
      </c>
      <c r="F1836" s="147" t="s">
        <v>1428</v>
      </c>
      <c r="I1836" s="139"/>
      <c r="J1836" s="148">
        <f>BK1836</f>
        <v>0</v>
      </c>
      <c r="L1836" s="136"/>
      <c r="M1836" s="141"/>
      <c r="N1836" s="142"/>
      <c r="O1836" s="142"/>
      <c r="P1836" s="143">
        <f>SUM(P1837:P1877)</f>
        <v>0</v>
      </c>
      <c r="Q1836" s="142"/>
      <c r="R1836" s="143">
        <f>SUM(R1837:R1877)</f>
        <v>0.24992999999999999</v>
      </c>
      <c r="S1836" s="142"/>
      <c r="T1836" s="144">
        <f>SUM(T1837:T1877)</f>
        <v>0</v>
      </c>
      <c r="AR1836" s="137" t="s">
        <v>90</v>
      </c>
      <c r="AT1836" s="145" t="s">
        <v>80</v>
      </c>
      <c r="AU1836" s="145" t="s">
        <v>88</v>
      </c>
      <c r="AY1836" s="137" t="s">
        <v>199</v>
      </c>
      <c r="BK1836" s="146">
        <f>SUM(BK1837:BK1877)</f>
        <v>0</v>
      </c>
    </row>
    <row r="1837" spans="1:65" s="2" customFormat="1" ht="24.15" customHeight="1">
      <c r="A1837" s="33"/>
      <c r="B1837" s="149"/>
      <c r="C1837" s="150" t="s">
        <v>3189</v>
      </c>
      <c r="D1837" s="150" t="s">
        <v>202</v>
      </c>
      <c r="E1837" s="151" t="s">
        <v>3190</v>
      </c>
      <c r="F1837" s="152" t="s">
        <v>3191</v>
      </c>
      <c r="G1837" s="153" t="s">
        <v>332</v>
      </c>
      <c r="H1837" s="154">
        <v>3.68</v>
      </c>
      <c r="I1837" s="155"/>
      <c r="J1837" s="156">
        <f>ROUND(I1837*H1837,2)</f>
        <v>0</v>
      </c>
      <c r="K1837" s="152" t="s">
        <v>333</v>
      </c>
      <c r="L1837" s="34"/>
      <c r="M1837" s="157" t="s">
        <v>1</v>
      </c>
      <c r="N1837" s="158" t="s">
        <v>46</v>
      </c>
      <c r="O1837" s="59"/>
      <c r="P1837" s="159">
        <f>O1837*H1837</f>
        <v>0</v>
      </c>
      <c r="Q1837" s="159">
        <v>0</v>
      </c>
      <c r="R1837" s="159">
        <f>Q1837*H1837</f>
        <v>0</v>
      </c>
      <c r="S1837" s="159">
        <v>0</v>
      </c>
      <c r="T1837" s="160">
        <f>S1837*H1837</f>
        <v>0</v>
      </c>
      <c r="U1837" s="33"/>
      <c r="V1837" s="33"/>
      <c r="W1837" s="33"/>
      <c r="X1837" s="33"/>
      <c r="Y1837" s="33"/>
      <c r="Z1837" s="33"/>
      <c r="AA1837" s="33"/>
      <c r="AB1837" s="33"/>
      <c r="AC1837" s="33"/>
      <c r="AD1837" s="33"/>
      <c r="AE1837" s="33"/>
      <c r="AR1837" s="161" t="s">
        <v>276</v>
      </c>
      <c r="AT1837" s="161" t="s">
        <v>202</v>
      </c>
      <c r="AU1837" s="161" t="s">
        <v>90</v>
      </c>
      <c r="AY1837" s="18" t="s">
        <v>199</v>
      </c>
      <c r="BE1837" s="162">
        <f>IF(N1837="základní",J1837,0)</f>
        <v>0</v>
      </c>
      <c r="BF1837" s="162">
        <f>IF(N1837="snížená",J1837,0)</f>
        <v>0</v>
      </c>
      <c r="BG1837" s="162">
        <f>IF(N1837="zákl. přenesená",J1837,0)</f>
        <v>0</v>
      </c>
      <c r="BH1837" s="162">
        <f>IF(N1837="sníž. přenesená",J1837,0)</f>
        <v>0</v>
      </c>
      <c r="BI1837" s="162">
        <f>IF(N1837="nulová",J1837,0)</f>
        <v>0</v>
      </c>
      <c r="BJ1837" s="18" t="s">
        <v>88</v>
      </c>
      <c r="BK1837" s="162">
        <f>ROUND(I1837*H1837,2)</f>
        <v>0</v>
      </c>
      <c r="BL1837" s="18" t="s">
        <v>276</v>
      </c>
      <c r="BM1837" s="161" t="s">
        <v>3192</v>
      </c>
    </row>
    <row r="1838" spans="1:65" s="2" customFormat="1" ht="19.2">
      <c r="A1838" s="33"/>
      <c r="B1838" s="34"/>
      <c r="C1838" s="33"/>
      <c r="D1838" s="163" t="s">
        <v>207</v>
      </c>
      <c r="E1838" s="33"/>
      <c r="F1838" s="164" t="s">
        <v>3193</v>
      </c>
      <c r="G1838" s="33"/>
      <c r="H1838" s="33"/>
      <c r="I1838" s="165"/>
      <c r="J1838" s="33"/>
      <c r="K1838" s="33"/>
      <c r="L1838" s="34"/>
      <c r="M1838" s="166"/>
      <c r="N1838" s="167"/>
      <c r="O1838" s="59"/>
      <c r="P1838" s="59"/>
      <c r="Q1838" s="59"/>
      <c r="R1838" s="59"/>
      <c r="S1838" s="59"/>
      <c r="T1838" s="60"/>
      <c r="U1838" s="33"/>
      <c r="V1838" s="33"/>
      <c r="W1838" s="33"/>
      <c r="X1838" s="33"/>
      <c r="Y1838" s="33"/>
      <c r="Z1838" s="33"/>
      <c r="AA1838" s="33"/>
      <c r="AB1838" s="33"/>
      <c r="AC1838" s="33"/>
      <c r="AD1838" s="33"/>
      <c r="AE1838" s="33"/>
      <c r="AT1838" s="18" t="s">
        <v>207</v>
      </c>
      <c r="AU1838" s="18" t="s">
        <v>90</v>
      </c>
    </row>
    <row r="1839" spans="1:65" s="13" customFormat="1" ht="10.199999999999999">
      <c r="B1839" s="172"/>
      <c r="D1839" s="163" t="s">
        <v>336</v>
      </c>
      <c r="E1839" s="173" t="s">
        <v>1</v>
      </c>
      <c r="F1839" s="174" t="s">
        <v>2069</v>
      </c>
      <c r="H1839" s="173" t="s">
        <v>1</v>
      </c>
      <c r="I1839" s="175"/>
      <c r="L1839" s="172"/>
      <c r="M1839" s="176"/>
      <c r="N1839" s="177"/>
      <c r="O1839" s="177"/>
      <c r="P1839" s="177"/>
      <c r="Q1839" s="177"/>
      <c r="R1839" s="177"/>
      <c r="S1839" s="177"/>
      <c r="T1839" s="178"/>
      <c r="AT1839" s="173" t="s">
        <v>336</v>
      </c>
      <c r="AU1839" s="173" t="s">
        <v>90</v>
      </c>
      <c r="AV1839" s="13" t="s">
        <v>88</v>
      </c>
      <c r="AW1839" s="13" t="s">
        <v>36</v>
      </c>
      <c r="AX1839" s="13" t="s">
        <v>81</v>
      </c>
      <c r="AY1839" s="173" t="s">
        <v>199</v>
      </c>
    </row>
    <row r="1840" spans="1:65" s="14" customFormat="1" ht="10.199999999999999">
      <c r="B1840" s="179"/>
      <c r="D1840" s="163" t="s">
        <v>336</v>
      </c>
      <c r="E1840" s="180" t="s">
        <v>1</v>
      </c>
      <c r="F1840" s="181" t="s">
        <v>3194</v>
      </c>
      <c r="H1840" s="182">
        <v>2.72</v>
      </c>
      <c r="I1840" s="183"/>
      <c r="L1840" s="179"/>
      <c r="M1840" s="184"/>
      <c r="N1840" s="185"/>
      <c r="O1840" s="185"/>
      <c r="P1840" s="185"/>
      <c r="Q1840" s="185"/>
      <c r="R1840" s="185"/>
      <c r="S1840" s="185"/>
      <c r="T1840" s="186"/>
      <c r="AT1840" s="180" t="s">
        <v>336</v>
      </c>
      <c r="AU1840" s="180" t="s">
        <v>90</v>
      </c>
      <c r="AV1840" s="14" t="s">
        <v>90</v>
      </c>
      <c r="AW1840" s="14" t="s">
        <v>36</v>
      </c>
      <c r="AX1840" s="14" t="s">
        <v>81</v>
      </c>
      <c r="AY1840" s="180" t="s">
        <v>199</v>
      </c>
    </row>
    <row r="1841" spans="1:65" s="13" customFormat="1" ht="10.199999999999999">
      <c r="B1841" s="172"/>
      <c r="D1841" s="163" t="s">
        <v>336</v>
      </c>
      <c r="E1841" s="173" t="s">
        <v>1</v>
      </c>
      <c r="F1841" s="174" t="s">
        <v>2071</v>
      </c>
      <c r="H1841" s="173" t="s">
        <v>1</v>
      </c>
      <c r="I1841" s="175"/>
      <c r="L1841" s="172"/>
      <c r="M1841" s="176"/>
      <c r="N1841" s="177"/>
      <c r="O1841" s="177"/>
      <c r="P1841" s="177"/>
      <c r="Q1841" s="177"/>
      <c r="R1841" s="177"/>
      <c r="S1841" s="177"/>
      <c r="T1841" s="178"/>
      <c r="AT1841" s="173" t="s">
        <v>336</v>
      </c>
      <c r="AU1841" s="173" t="s">
        <v>90</v>
      </c>
      <c r="AV1841" s="13" t="s">
        <v>88</v>
      </c>
      <c r="AW1841" s="13" t="s">
        <v>36</v>
      </c>
      <c r="AX1841" s="13" t="s">
        <v>81</v>
      </c>
      <c r="AY1841" s="173" t="s">
        <v>199</v>
      </c>
    </row>
    <row r="1842" spans="1:65" s="14" customFormat="1" ht="10.199999999999999">
      <c r="B1842" s="179"/>
      <c r="D1842" s="163" t="s">
        <v>336</v>
      </c>
      <c r="E1842" s="180" t="s">
        <v>1</v>
      </c>
      <c r="F1842" s="181" t="s">
        <v>3195</v>
      </c>
      <c r="H1842" s="182">
        <v>0.96</v>
      </c>
      <c r="I1842" s="183"/>
      <c r="L1842" s="179"/>
      <c r="M1842" s="184"/>
      <c r="N1842" s="185"/>
      <c r="O1842" s="185"/>
      <c r="P1842" s="185"/>
      <c r="Q1842" s="185"/>
      <c r="R1842" s="185"/>
      <c r="S1842" s="185"/>
      <c r="T1842" s="186"/>
      <c r="AT1842" s="180" t="s">
        <v>336</v>
      </c>
      <c r="AU1842" s="180" t="s">
        <v>90</v>
      </c>
      <c r="AV1842" s="14" t="s">
        <v>90</v>
      </c>
      <c r="AW1842" s="14" t="s">
        <v>36</v>
      </c>
      <c r="AX1842" s="14" t="s">
        <v>81</v>
      </c>
      <c r="AY1842" s="180" t="s">
        <v>199</v>
      </c>
    </row>
    <row r="1843" spans="1:65" s="15" customFormat="1" ht="10.199999999999999">
      <c r="B1843" s="187"/>
      <c r="D1843" s="163" t="s">
        <v>336</v>
      </c>
      <c r="E1843" s="188" t="s">
        <v>1</v>
      </c>
      <c r="F1843" s="189" t="s">
        <v>339</v>
      </c>
      <c r="H1843" s="190">
        <v>3.68</v>
      </c>
      <c r="I1843" s="191"/>
      <c r="L1843" s="187"/>
      <c r="M1843" s="192"/>
      <c r="N1843" s="193"/>
      <c r="O1843" s="193"/>
      <c r="P1843" s="193"/>
      <c r="Q1843" s="193"/>
      <c r="R1843" s="193"/>
      <c r="S1843" s="193"/>
      <c r="T1843" s="194"/>
      <c r="AT1843" s="188" t="s">
        <v>336</v>
      </c>
      <c r="AU1843" s="188" t="s">
        <v>90</v>
      </c>
      <c r="AV1843" s="15" t="s">
        <v>198</v>
      </c>
      <c r="AW1843" s="15" t="s">
        <v>36</v>
      </c>
      <c r="AX1843" s="15" t="s">
        <v>88</v>
      </c>
      <c r="AY1843" s="188" t="s">
        <v>199</v>
      </c>
    </row>
    <row r="1844" spans="1:65" s="2" customFormat="1" ht="16.5" customHeight="1">
      <c r="A1844" s="33"/>
      <c r="B1844" s="149"/>
      <c r="C1844" s="195" t="s">
        <v>3196</v>
      </c>
      <c r="D1844" s="195" t="s">
        <v>416</v>
      </c>
      <c r="E1844" s="196" t="s">
        <v>3197</v>
      </c>
      <c r="F1844" s="197" t="s">
        <v>3198</v>
      </c>
      <c r="G1844" s="198" t="s">
        <v>332</v>
      </c>
      <c r="H1844" s="199">
        <v>3.68</v>
      </c>
      <c r="I1844" s="200"/>
      <c r="J1844" s="201">
        <f>ROUND(I1844*H1844,2)</f>
        <v>0</v>
      </c>
      <c r="K1844" s="197" t="s">
        <v>333</v>
      </c>
      <c r="L1844" s="202"/>
      <c r="M1844" s="203" t="s">
        <v>1</v>
      </c>
      <c r="N1844" s="204" t="s">
        <v>46</v>
      </c>
      <c r="O1844" s="59"/>
      <c r="P1844" s="159">
        <f>O1844*H1844</f>
        <v>0</v>
      </c>
      <c r="Q1844" s="159">
        <v>2.1999999999999999E-2</v>
      </c>
      <c r="R1844" s="159">
        <f>Q1844*H1844</f>
        <v>8.0960000000000004E-2</v>
      </c>
      <c r="S1844" s="159">
        <v>0</v>
      </c>
      <c r="T1844" s="160">
        <f>S1844*H1844</f>
        <v>0</v>
      </c>
      <c r="U1844" s="33"/>
      <c r="V1844" s="33"/>
      <c r="W1844" s="33"/>
      <c r="X1844" s="33"/>
      <c r="Y1844" s="33"/>
      <c r="Z1844" s="33"/>
      <c r="AA1844" s="33"/>
      <c r="AB1844" s="33"/>
      <c r="AC1844" s="33"/>
      <c r="AD1844" s="33"/>
      <c r="AE1844" s="33"/>
      <c r="AR1844" s="161" t="s">
        <v>573</v>
      </c>
      <c r="AT1844" s="161" t="s">
        <v>416</v>
      </c>
      <c r="AU1844" s="161" t="s">
        <v>90</v>
      </c>
      <c r="AY1844" s="18" t="s">
        <v>199</v>
      </c>
      <c r="BE1844" s="162">
        <f>IF(N1844="základní",J1844,0)</f>
        <v>0</v>
      </c>
      <c r="BF1844" s="162">
        <f>IF(N1844="snížená",J1844,0)</f>
        <v>0</v>
      </c>
      <c r="BG1844" s="162">
        <f>IF(N1844="zákl. přenesená",J1844,0)</f>
        <v>0</v>
      </c>
      <c r="BH1844" s="162">
        <f>IF(N1844="sníž. přenesená",J1844,0)</f>
        <v>0</v>
      </c>
      <c r="BI1844" s="162">
        <f>IF(N1844="nulová",J1844,0)</f>
        <v>0</v>
      </c>
      <c r="BJ1844" s="18" t="s">
        <v>88</v>
      </c>
      <c r="BK1844" s="162">
        <f>ROUND(I1844*H1844,2)</f>
        <v>0</v>
      </c>
      <c r="BL1844" s="18" t="s">
        <v>276</v>
      </c>
      <c r="BM1844" s="161" t="s">
        <v>3199</v>
      </c>
    </row>
    <row r="1845" spans="1:65" s="2" customFormat="1" ht="10.199999999999999">
      <c r="A1845" s="33"/>
      <c r="B1845" s="34"/>
      <c r="C1845" s="33"/>
      <c r="D1845" s="163" t="s">
        <v>207</v>
      </c>
      <c r="E1845" s="33"/>
      <c r="F1845" s="164" t="s">
        <v>3198</v>
      </c>
      <c r="G1845" s="33"/>
      <c r="H1845" s="33"/>
      <c r="I1845" s="165"/>
      <c r="J1845" s="33"/>
      <c r="K1845" s="33"/>
      <c r="L1845" s="34"/>
      <c r="M1845" s="166"/>
      <c r="N1845" s="167"/>
      <c r="O1845" s="59"/>
      <c r="P1845" s="59"/>
      <c r="Q1845" s="59"/>
      <c r="R1845" s="59"/>
      <c r="S1845" s="59"/>
      <c r="T1845" s="60"/>
      <c r="U1845" s="33"/>
      <c r="V1845" s="33"/>
      <c r="W1845" s="33"/>
      <c r="X1845" s="33"/>
      <c r="Y1845" s="33"/>
      <c r="Z1845" s="33"/>
      <c r="AA1845" s="33"/>
      <c r="AB1845" s="33"/>
      <c r="AC1845" s="33"/>
      <c r="AD1845" s="33"/>
      <c r="AE1845" s="33"/>
      <c r="AT1845" s="18" t="s">
        <v>207</v>
      </c>
      <c r="AU1845" s="18" t="s">
        <v>90</v>
      </c>
    </row>
    <row r="1846" spans="1:65" s="2" customFormat="1" ht="24.15" customHeight="1">
      <c r="A1846" s="33"/>
      <c r="B1846" s="149"/>
      <c r="C1846" s="150" t="s">
        <v>3200</v>
      </c>
      <c r="D1846" s="150" t="s">
        <v>202</v>
      </c>
      <c r="E1846" s="151" t="s">
        <v>3201</v>
      </c>
      <c r="F1846" s="152" t="s">
        <v>3202</v>
      </c>
      <c r="G1846" s="153" t="s">
        <v>376</v>
      </c>
      <c r="H1846" s="154">
        <v>14</v>
      </c>
      <c r="I1846" s="155"/>
      <c r="J1846" s="156">
        <f>ROUND(I1846*H1846,2)</f>
        <v>0</v>
      </c>
      <c r="K1846" s="152" t="s">
        <v>333</v>
      </c>
      <c r="L1846" s="34"/>
      <c r="M1846" s="157" t="s">
        <v>1</v>
      </c>
      <c r="N1846" s="158" t="s">
        <v>46</v>
      </c>
      <c r="O1846" s="59"/>
      <c r="P1846" s="159">
        <f>O1846*H1846</f>
        <v>0</v>
      </c>
      <c r="Q1846" s="159">
        <v>0</v>
      </c>
      <c r="R1846" s="159">
        <f>Q1846*H1846</f>
        <v>0</v>
      </c>
      <c r="S1846" s="159">
        <v>0</v>
      </c>
      <c r="T1846" s="160">
        <f>S1846*H1846</f>
        <v>0</v>
      </c>
      <c r="U1846" s="33"/>
      <c r="V1846" s="33"/>
      <c r="W1846" s="33"/>
      <c r="X1846" s="33"/>
      <c r="Y1846" s="33"/>
      <c r="Z1846" s="33"/>
      <c r="AA1846" s="33"/>
      <c r="AB1846" s="33"/>
      <c r="AC1846" s="33"/>
      <c r="AD1846" s="33"/>
      <c r="AE1846" s="33"/>
      <c r="AR1846" s="161" t="s">
        <v>276</v>
      </c>
      <c r="AT1846" s="161" t="s">
        <v>202</v>
      </c>
      <c r="AU1846" s="161" t="s">
        <v>90</v>
      </c>
      <c r="AY1846" s="18" t="s">
        <v>199</v>
      </c>
      <c r="BE1846" s="162">
        <f>IF(N1846="základní",J1846,0)</f>
        <v>0</v>
      </c>
      <c r="BF1846" s="162">
        <f>IF(N1846="snížená",J1846,0)</f>
        <v>0</v>
      </c>
      <c r="BG1846" s="162">
        <f>IF(N1846="zákl. přenesená",J1846,0)</f>
        <v>0</v>
      </c>
      <c r="BH1846" s="162">
        <f>IF(N1846="sníž. přenesená",J1846,0)</f>
        <v>0</v>
      </c>
      <c r="BI1846" s="162">
        <f>IF(N1846="nulová",J1846,0)</f>
        <v>0</v>
      </c>
      <c r="BJ1846" s="18" t="s">
        <v>88</v>
      </c>
      <c r="BK1846" s="162">
        <f>ROUND(I1846*H1846,2)</f>
        <v>0</v>
      </c>
      <c r="BL1846" s="18" t="s">
        <v>276</v>
      </c>
      <c r="BM1846" s="161" t="s">
        <v>3203</v>
      </c>
    </row>
    <row r="1847" spans="1:65" s="2" customFormat="1" ht="19.2">
      <c r="A1847" s="33"/>
      <c r="B1847" s="34"/>
      <c r="C1847" s="33"/>
      <c r="D1847" s="163" t="s">
        <v>207</v>
      </c>
      <c r="E1847" s="33"/>
      <c r="F1847" s="164" t="s">
        <v>3204</v>
      </c>
      <c r="G1847" s="33"/>
      <c r="H1847" s="33"/>
      <c r="I1847" s="165"/>
      <c r="J1847" s="33"/>
      <c r="K1847" s="33"/>
      <c r="L1847" s="34"/>
      <c r="M1847" s="166"/>
      <c r="N1847" s="167"/>
      <c r="O1847" s="59"/>
      <c r="P1847" s="59"/>
      <c r="Q1847" s="59"/>
      <c r="R1847" s="59"/>
      <c r="S1847" s="59"/>
      <c r="T1847" s="60"/>
      <c r="U1847" s="33"/>
      <c r="V1847" s="33"/>
      <c r="W1847" s="33"/>
      <c r="X1847" s="33"/>
      <c r="Y1847" s="33"/>
      <c r="Z1847" s="33"/>
      <c r="AA1847" s="33"/>
      <c r="AB1847" s="33"/>
      <c r="AC1847" s="33"/>
      <c r="AD1847" s="33"/>
      <c r="AE1847" s="33"/>
      <c r="AT1847" s="18" t="s">
        <v>207</v>
      </c>
      <c r="AU1847" s="18" t="s">
        <v>90</v>
      </c>
    </row>
    <row r="1848" spans="1:65" s="13" customFormat="1" ht="10.199999999999999">
      <c r="B1848" s="172"/>
      <c r="D1848" s="163" t="s">
        <v>336</v>
      </c>
      <c r="E1848" s="173" t="s">
        <v>1</v>
      </c>
      <c r="F1848" s="174" t="s">
        <v>2069</v>
      </c>
      <c r="H1848" s="173" t="s">
        <v>1</v>
      </c>
      <c r="I1848" s="175"/>
      <c r="L1848" s="172"/>
      <c r="M1848" s="176"/>
      <c r="N1848" s="177"/>
      <c r="O1848" s="177"/>
      <c r="P1848" s="177"/>
      <c r="Q1848" s="177"/>
      <c r="R1848" s="177"/>
      <c r="S1848" s="177"/>
      <c r="T1848" s="178"/>
      <c r="AT1848" s="173" t="s">
        <v>336</v>
      </c>
      <c r="AU1848" s="173" t="s">
        <v>90</v>
      </c>
      <c r="AV1848" s="13" t="s">
        <v>88</v>
      </c>
      <c r="AW1848" s="13" t="s">
        <v>36</v>
      </c>
      <c r="AX1848" s="13" t="s">
        <v>81</v>
      </c>
      <c r="AY1848" s="173" t="s">
        <v>199</v>
      </c>
    </row>
    <row r="1849" spans="1:65" s="14" customFormat="1" ht="10.199999999999999">
      <c r="B1849" s="179"/>
      <c r="D1849" s="163" t="s">
        <v>336</v>
      </c>
      <c r="E1849" s="180" t="s">
        <v>1</v>
      </c>
      <c r="F1849" s="181" t="s">
        <v>3205</v>
      </c>
      <c r="H1849" s="182">
        <v>10</v>
      </c>
      <c r="I1849" s="183"/>
      <c r="L1849" s="179"/>
      <c r="M1849" s="184"/>
      <c r="N1849" s="185"/>
      <c r="O1849" s="185"/>
      <c r="P1849" s="185"/>
      <c r="Q1849" s="185"/>
      <c r="R1849" s="185"/>
      <c r="S1849" s="185"/>
      <c r="T1849" s="186"/>
      <c r="AT1849" s="180" t="s">
        <v>336</v>
      </c>
      <c r="AU1849" s="180" t="s">
        <v>90</v>
      </c>
      <c r="AV1849" s="14" t="s">
        <v>90</v>
      </c>
      <c r="AW1849" s="14" t="s">
        <v>36</v>
      </c>
      <c r="AX1849" s="14" t="s">
        <v>81</v>
      </c>
      <c r="AY1849" s="180" t="s">
        <v>199</v>
      </c>
    </row>
    <row r="1850" spans="1:65" s="13" customFormat="1" ht="10.199999999999999">
      <c r="B1850" s="172"/>
      <c r="D1850" s="163" t="s">
        <v>336</v>
      </c>
      <c r="E1850" s="173" t="s">
        <v>1</v>
      </c>
      <c r="F1850" s="174" t="s">
        <v>2071</v>
      </c>
      <c r="H1850" s="173" t="s">
        <v>1</v>
      </c>
      <c r="I1850" s="175"/>
      <c r="L1850" s="172"/>
      <c r="M1850" s="176"/>
      <c r="N1850" s="177"/>
      <c r="O1850" s="177"/>
      <c r="P1850" s="177"/>
      <c r="Q1850" s="177"/>
      <c r="R1850" s="177"/>
      <c r="S1850" s="177"/>
      <c r="T1850" s="178"/>
      <c r="AT1850" s="173" t="s">
        <v>336</v>
      </c>
      <c r="AU1850" s="173" t="s">
        <v>90</v>
      </c>
      <c r="AV1850" s="13" t="s">
        <v>88</v>
      </c>
      <c r="AW1850" s="13" t="s">
        <v>36</v>
      </c>
      <c r="AX1850" s="13" t="s">
        <v>81</v>
      </c>
      <c r="AY1850" s="173" t="s">
        <v>199</v>
      </c>
    </row>
    <row r="1851" spans="1:65" s="14" customFormat="1" ht="10.199999999999999">
      <c r="B1851" s="179"/>
      <c r="D1851" s="163" t="s">
        <v>336</v>
      </c>
      <c r="E1851" s="180" t="s">
        <v>1</v>
      </c>
      <c r="F1851" s="181" t="s">
        <v>3206</v>
      </c>
      <c r="H1851" s="182">
        <v>4</v>
      </c>
      <c r="I1851" s="183"/>
      <c r="L1851" s="179"/>
      <c r="M1851" s="184"/>
      <c r="N1851" s="185"/>
      <c r="O1851" s="185"/>
      <c r="P1851" s="185"/>
      <c r="Q1851" s="185"/>
      <c r="R1851" s="185"/>
      <c r="S1851" s="185"/>
      <c r="T1851" s="186"/>
      <c r="AT1851" s="180" t="s">
        <v>336</v>
      </c>
      <c r="AU1851" s="180" t="s">
        <v>90</v>
      </c>
      <c r="AV1851" s="14" t="s">
        <v>90</v>
      </c>
      <c r="AW1851" s="14" t="s">
        <v>36</v>
      </c>
      <c r="AX1851" s="14" t="s">
        <v>81</v>
      </c>
      <c r="AY1851" s="180" t="s">
        <v>199</v>
      </c>
    </row>
    <row r="1852" spans="1:65" s="15" customFormat="1" ht="10.199999999999999">
      <c r="B1852" s="187"/>
      <c r="D1852" s="163" t="s">
        <v>336</v>
      </c>
      <c r="E1852" s="188" t="s">
        <v>1</v>
      </c>
      <c r="F1852" s="189" t="s">
        <v>339</v>
      </c>
      <c r="H1852" s="190">
        <v>14</v>
      </c>
      <c r="I1852" s="191"/>
      <c r="L1852" s="187"/>
      <c r="M1852" s="192"/>
      <c r="N1852" s="193"/>
      <c r="O1852" s="193"/>
      <c r="P1852" s="193"/>
      <c r="Q1852" s="193"/>
      <c r="R1852" s="193"/>
      <c r="S1852" s="193"/>
      <c r="T1852" s="194"/>
      <c r="AT1852" s="188" t="s">
        <v>336</v>
      </c>
      <c r="AU1852" s="188" t="s">
        <v>90</v>
      </c>
      <c r="AV1852" s="15" t="s">
        <v>198</v>
      </c>
      <c r="AW1852" s="15" t="s">
        <v>36</v>
      </c>
      <c r="AX1852" s="15" t="s">
        <v>88</v>
      </c>
      <c r="AY1852" s="188" t="s">
        <v>199</v>
      </c>
    </row>
    <row r="1853" spans="1:65" s="2" customFormat="1" ht="21.75" customHeight="1">
      <c r="A1853" s="33"/>
      <c r="B1853" s="149"/>
      <c r="C1853" s="195" t="s">
        <v>3207</v>
      </c>
      <c r="D1853" s="195" t="s">
        <v>416</v>
      </c>
      <c r="E1853" s="196" t="s">
        <v>3208</v>
      </c>
      <c r="F1853" s="197" t="s">
        <v>3209</v>
      </c>
      <c r="G1853" s="198" t="s">
        <v>376</v>
      </c>
      <c r="H1853" s="199">
        <v>14</v>
      </c>
      <c r="I1853" s="200"/>
      <c r="J1853" s="201">
        <f>ROUND(I1853*H1853,2)</f>
        <v>0</v>
      </c>
      <c r="K1853" s="197" t="s">
        <v>333</v>
      </c>
      <c r="L1853" s="202"/>
      <c r="M1853" s="203" t="s">
        <v>1</v>
      </c>
      <c r="N1853" s="204" t="s">
        <v>46</v>
      </c>
      <c r="O1853" s="59"/>
      <c r="P1853" s="159">
        <f>O1853*H1853</f>
        <v>0</v>
      </c>
      <c r="Q1853" s="159">
        <v>2.0000000000000001E-4</v>
      </c>
      <c r="R1853" s="159">
        <f>Q1853*H1853</f>
        <v>2.8E-3</v>
      </c>
      <c r="S1853" s="159">
        <v>0</v>
      </c>
      <c r="T1853" s="160">
        <f>S1853*H1853</f>
        <v>0</v>
      </c>
      <c r="U1853" s="33"/>
      <c r="V1853" s="33"/>
      <c r="W1853" s="33"/>
      <c r="X1853" s="33"/>
      <c r="Y1853" s="33"/>
      <c r="Z1853" s="33"/>
      <c r="AA1853" s="33"/>
      <c r="AB1853" s="33"/>
      <c r="AC1853" s="33"/>
      <c r="AD1853" s="33"/>
      <c r="AE1853" s="33"/>
      <c r="AR1853" s="161" t="s">
        <v>573</v>
      </c>
      <c r="AT1853" s="161" t="s">
        <v>416</v>
      </c>
      <c r="AU1853" s="161" t="s">
        <v>90</v>
      </c>
      <c r="AY1853" s="18" t="s">
        <v>199</v>
      </c>
      <c r="BE1853" s="162">
        <f>IF(N1853="základní",J1853,0)</f>
        <v>0</v>
      </c>
      <c r="BF1853" s="162">
        <f>IF(N1853="snížená",J1853,0)</f>
        <v>0</v>
      </c>
      <c r="BG1853" s="162">
        <f>IF(N1853="zákl. přenesená",J1853,0)</f>
        <v>0</v>
      </c>
      <c r="BH1853" s="162">
        <f>IF(N1853="sníž. přenesená",J1853,0)</f>
        <v>0</v>
      </c>
      <c r="BI1853" s="162">
        <f>IF(N1853="nulová",J1853,0)</f>
        <v>0</v>
      </c>
      <c r="BJ1853" s="18" t="s">
        <v>88</v>
      </c>
      <c r="BK1853" s="162">
        <f>ROUND(I1853*H1853,2)</f>
        <v>0</v>
      </c>
      <c r="BL1853" s="18" t="s">
        <v>276</v>
      </c>
      <c r="BM1853" s="161" t="s">
        <v>3210</v>
      </c>
    </row>
    <row r="1854" spans="1:65" s="2" customFormat="1" ht="10.199999999999999">
      <c r="A1854" s="33"/>
      <c r="B1854" s="34"/>
      <c r="C1854" s="33"/>
      <c r="D1854" s="163" t="s">
        <v>207</v>
      </c>
      <c r="E1854" s="33"/>
      <c r="F1854" s="164" t="s">
        <v>3209</v>
      </c>
      <c r="G1854" s="33"/>
      <c r="H1854" s="33"/>
      <c r="I1854" s="165"/>
      <c r="J1854" s="33"/>
      <c r="K1854" s="33"/>
      <c r="L1854" s="34"/>
      <c r="M1854" s="166"/>
      <c r="N1854" s="167"/>
      <c r="O1854" s="59"/>
      <c r="P1854" s="59"/>
      <c r="Q1854" s="59"/>
      <c r="R1854" s="59"/>
      <c r="S1854" s="59"/>
      <c r="T1854" s="60"/>
      <c r="U1854" s="33"/>
      <c r="V1854" s="33"/>
      <c r="W1854" s="33"/>
      <c r="X1854" s="33"/>
      <c r="Y1854" s="33"/>
      <c r="Z1854" s="33"/>
      <c r="AA1854" s="33"/>
      <c r="AB1854" s="33"/>
      <c r="AC1854" s="33"/>
      <c r="AD1854" s="33"/>
      <c r="AE1854" s="33"/>
      <c r="AT1854" s="18" t="s">
        <v>207</v>
      </c>
      <c r="AU1854" s="18" t="s">
        <v>90</v>
      </c>
    </row>
    <row r="1855" spans="1:65" s="2" customFormat="1" ht="24.15" customHeight="1">
      <c r="A1855" s="33"/>
      <c r="B1855" s="149"/>
      <c r="C1855" s="150" t="s">
        <v>3211</v>
      </c>
      <c r="D1855" s="150" t="s">
        <v>202</v>
      </c>
      <c r="E1855" s="151" t="s">
        <v>3212</v>
      </c>
      <c r="F1855" s="152" t="s">
        <v>3213</v>
      </c>
      <c r="G1855" s="153" t="s">
        <v>529</v>
      </c>
      <c r="H1855" s="154">
        <v>37</v>
      </c>
      <c r="I1855" s="155"/>
      <c r="J1855" s="156">
        <f>ROUND(I1855*H1855,2)</f>
        <v>0</v>
      </c>
      <c r="K1855" s="152" t="s">
        <v>333</v>
      </c>
      <c r="L1855" s="34"/>
      <c r="M1855" s="157" t="s">
        <v>1</v>
      </c>
      <c r="N1855" s="158" t="s">
        <v>46</v>
      </c>
      <c r="O1855" s="59"/>
      <c r="P1855" s="159">
        <f>O1855*H1855</f>
        <v>0</v>
      </c>
      <c r="Q1855" s="159">
        <v>0</v>
      </c>
      <c r="R1855" s="159">
        <f>Q1855*H1855</f>
        <v>0</v>
      </c>
      <c r="S1855" s="159">
        <v>0</v>
      </c>
      <c r="T1855" s="160">
        <f>S1855*H1855</f>
        <v>0</v>
      </c>
      <c r="U1855" s="33"/>
      <c r="V1855" s="33"/>
      <c r="W1855" s="33"/>
      <c r="X1855" s="33"/>
      <c r="Y1855" s="33"/>
      <c r="Z1855" s="33"/>
      <c r="AA1855" s="33"/>
      <c r="AB1855" s="33"/>
      <c r="AC1855" s="33"/>
      <c r="AD1855" s="33"/>
      <c r="AE1855" s="33"/>
      <c r="AR1855" s="161" t="s">
        <v>276</v>
      </c>
      <c r="AT1855" s="161" t="s">
        <v>202</v>
      </c>
      <c r="AU1855" s="161" t="s">
        <v>90</v>
      </c>
      <c r="AY1855" s="18" t="s">
        <v>199</v>
      </c>
      <c r="BE1855" s="162">
        <f>IF(N1855="základní",J1855,0)</f>
        <v>0</v>
      </c>
      <c r="BF1855" s="162">
        <f>IF(N1855="snížená",J1855,0)</f>
        <v>0</v>
      </c>
      <c r="BG1855" s="162">
        <f>IF(N1855="zákl. přenesená",J1855,0)</f>
        <v>0</v>
      </c>
      <c r="BH1855" s="162">
        <f>IF(N1855="sníž. přenesená",J1855,0)</f>
        <v>0</v>
      </c>
      <c r="BI1855" s="162">
        <f>IF(N1855="nulová",J1855,0)</f>
        <v>0</v>
      </c>
      <c r="BJ1855" s="18" t="s">
        <v>88</v>
      </c>
      <c r="BK1855" s="162">
        <f>ROUND(I1855*H1855,2)</f>
        <v>0</v>
      </c>
      <c r="BL1855" s="18" t="s">
        <v>276</v>
      </c>
      <c r="BM1855" s="161" t="s">
        <v>3214</v>
      </c>
    </row>
    <row r="1856" spans="1:65" s="2" customFormat="1" ht="28.8">
      <c r="A1856" s="33"/>
      <c r="B1856" s="34"/>
      <c r="C1856" s="33"/>
      <c r="D1856" s="163" t="s">
        <v>207</v>
      </c>
      <c r="E1856" s="33"/>
      <c r="F1856" s="164" t="s">
        <v>3215</v>
      </c>
      <c r="G1856" s="33"/>
      <c r="H1856" s="33"/>
      <c r="I1856" s="165"/>
      <c r="J1856" s="33"/>
      <c r="K1856" s="33"/>
      <c r="L1856" s="34"/>
      <c r="M1856" s="166"/>
      <c r="N1856" s="167"/>
      <c r="O1856" s="59"/>
      <c r="P1856" s="59"/>
      <c r="Q1856" s="59"/>
      <c r="R1856" s="59"/>
      <c r="S1856" s="59"/>
      <c r="T1856" s="60"/>
      <c r="U1856" s="33"/>
      <c r="V1856" s="33"/>
      <c r="W1856" s="33"/>
      <c r="X1856" s="33"/>
      <c r="Y1856" s="33"/>
      <c r="Z1856" s="33"/>
      <c r="AA1856" s="33"/>
      <c r="AB1856" s="33"/>
      <c r="AC1856" s="33"/>
      <c r="AD1856" s="33"/>
      <c r="AE1856" s="33"/>
      <c r="AT1856" s="18" t="s">
        <v>207</v>
      </c>
      <c r="AU1856" s="18" t="s">
        <v>90</v>
      </c>
    </row>
    <row r="1857" spans="1:65" s="2" customFormat="1" ht="37.799999999999997" customHeight="1">
      <c r="A1857" s="33"/>
      <c r="B1857" s="149"/>
      <c r="C1857" s="195" t="s">
        <v>3216</v>
      </c>
      <c r="D1857" s="195" t="s">
        <v>416</v>
      </c>
      <c r="E1857" s="196" t="s">
        <v>3217</v>
      </c>
      <c r="F1857" s="197" t="s">
        <v>3218</v>
      </c>
      <c r="G1857" s="198" t="s">
        <v>529</v>
      </c>
      <c r="H1857" s="199">
        <v>27</v>
      </c>
      <c r="I1857" s="200"/>
      <c r="J1857" s="201">
        <f>ROUND(I1857*H1857,2)</f>
        <v>0</v>
      </c>
      <c r="K1857" s="197" t="s">
        <v>1</v>
      </c>
      <c r="L1857" s="202"/>
      <c r="M1857" s="203" t="s">
        <v>1</v>
      </c>
      <c r="N1857" s="204" t="s">
        <v>46</v>
      </c>
      <c r="O1857" s="59"/>
      <c r="P1857" s="159">
        <f>O1857*H1857</f>
        <v>0</v>
      </c>
      <c r="Q1857" s="159">
        <v>8.0999999999999996E-4</v>
      </c>
      <c r="R1857" s="159">
        <f>Q1857*H1857</f>
        <v>2.1870000000000001E-2</v>
      </c>
      <c r="S1857" s="159">
        <v>0</v>
      </c>
      <c r="T1857" s="160">
        <f>S1857*H1857</f>
        <v>0</v>
      </c>
      <c r="U1857" s="33"/>
      <c r="V1857" s="33"/>
      <c r="W1857" s="33"/>
      <c r="X1857" s="33"/>
      <c r="Y1857" s="33"/>
      <c r="Z1857" s="33"/>
      <c r="AA1857" s="33"/>
      <c r="AB1857" s="33"/>
      <c r="AC1857" s="33"/>
      <c r="AD1857" s="33"/>
      <c r="AE1857" s="33"/>
      <c r="AR1857" s="161" t="s">
        <v>573</v>
      </c>
      <c r="AT1857" s="161" t="s">
        <v>416</v>
      </c>
      <c r="AU1857" s="161" t="s">
        <v>90</v>
      </c>
      <c r="AY1857" s="18" t="s">
        <v>199</v>
      </c>
      <c r="BE1857" s="162">
        <f>IF(N1857="základní",J1857,0)</f>
        <v>0</v>
      </c>
      <c r="BF1857" s="162">
        <f>IF(N1857="snížená",J1857,0)</f>
        <v>0</v>
      </c>
      <c r="BG1857" s="162">
        <f>IF(N1857="zákl. přenesená",J1857,0)</f>
        <v>0</v>
      </c>
      <c r="BH1857" s="162">
        <f>IF(N1857="sníž. přenesená",J1857,0)</f>
        <v>0</v>
      </c>
      <c r="BI1857" s="162">
        <f>IF(N1857="nulová",J1857,0)</f>
        <v>0</v>
      </c>
      <c r="BJ1857" s="18" t="s">
        <v>88</v>
      </c>
      <c r="BK1857" s="162">
        <f>ROUND(I1857*H1857,2)</f>
        <v>0</v>
      </c>
      <c r="BL1857" s="18" t="s">
        <v>276</v>
      </c>
      <c r="BM1857" s="161" t="s">
        <v>3219</v>
      </c>
    </row>
    <row r="1858" spans="1:65" s="2" customFormat="1" ht="19.2">
      <c r="A1858" s="33"/>
      <c r="B1858" s="34"/>
      <c r="C1858" s="33"/>
      <c r="D1858" s="163" t="s">
        <v>207</v>
      </c>
      <c r="E1858" s="33"/>
      <c r="F1858" s="164" t="s">
        <v>3220</v>
      </c>
      <c r="G1858" s="33"/>
      <c r="H1858" s="33"/>
      <c r="I1858" s="165"/>
      <c r="J1858" s="33"/>
      <c r="K1858" s="33"/>
      <c r="L1858" s="34"/>
      <c r="M1858" s="166"/>
      <c r="N1858" s="167"/>
      <c r="O1858" s="59"/>
      <c r="P1858" s="59"/>
      <c r="Q1858" s="59"/>
      <c r="R1858" s="59"/>
      <c r="S1858" s="59"/>
      <c r="T1858" s="60"/>
      <c r="U1858" s="33"/>
      <c r="V1858" s="33"/>
      <c r="W1858" s="33"/>
      <c r="X1858" s="33"/>
      <c r="Y1858" s="33"/>
      <c r="Z1858" s="33"/>
      <c r="AA1858" s="33"/>
      <c r="AB1858" s="33"/>
      <c r="AC1858" s="33"/>
      <c r="AD1858" s="33"/>
      <c r="AE1858" s="33"/>
      <c r="AT1858" s="18" t="s">
        <v>207</v>
      </c>
      <c r="AU1858" s="18" t="s">
        <v>90</v>
      </c>
    </row>
    <row r="1859" spans="1:65" s="2" customFormat="1" ht="37.799999999999997" customHeight="1">
      <c r="A1859" s="33"/>
      <c r="B1859" s="149"/>
      <c r="C1859" s="195" t="s">
        <v>3221</v>
      </c>
      <c r="D1859" s="195" t="s">
        <v>416</v>
      </c>
      <c r="E1859" s="196" t="s">
        <v>3222</v>
      </c>
      <c r="F1859" s="197" t="s">
        <v>3223</v>
      </c>
      <c r="G1859" s="198" t="s">
        <v>529</v>
      </c>
      <c r="H1859" s="199">
        <v>6</v>
      </c>
      <c r="I1859" s="200"/>
      <c r="J1859" s="201">
        <f>ROUND(I1859*H1859,2)</f>
        <v>0</v>
      </c>
      <c r="K1859" s="197" t="s">
        <v>1</v>
      </c>
      <c r="L1859" s="202"/>
      <c r="M1859" s="203" t="s">
        <v>1</v>
      </c>
      <c r="N1859" s="204" t="s">
        <v>46</v>
      </c>
      <c r="O1859" s="59"/>
      <c r="P1859" s="159">
        <f>O1859*H1859</f>
        <v>0</v>
      </c>
      <c r="Q1859" s="159">
        <v>8.0999999999999996E-4</v>
      </c>
      <c r="R1859" s="159">
        <f>Q1859*H1859</f>
        <v>4.8599999999999997E-3</v>
      </c>
      <c r="S1859" s="159">
        <v>0</v>
      </c>
      <c r="T1859" s="160">
        <f>S1859*H1859</f>
        <v>0</v>
      </c>
      <c r="U1859" s="33"/>
      <c r="V1859" s="33"/>
      <c r="W1859" s="33"/>
      <c r="X1859" s="33"/>
      <c r="Y1859" s="33"/>
      <c r="Z1859" s="33"/>
      <c r="AA1859" s="33"/>
      <c r="AB1859" s="33"/>
      <c r="AC1859" s="33"/>
      <c r="AD1859" s="33"/>
      <c r="AE1859" s="33"/>
      <c r="AR1859" s="161" t="s">
        <v>573</v>
      </c>
      <c r="AT1859" s="161" t="s">
        <v>416</v>
      </c>
      <c r="AU1859" s="161" t="s">
        <v>90</v>
      </c>
      <c r="AY1859" s="18" t="s">
        <v>199</v>
      </c>
      <c r="BE1859" s="162">
        <f>IF(N1859="základní",J1859,0)</f>
        <v>0</v>
      </c>
      <c r="BF1859" s="162">
        <f>IF(N1859="snížená",J1859,0)</f>
        <v>0</v>
      </c>
      <c r="BG1859" s="162">
        <f>IF(N1859="zákl. přenesená",J1859,0)</f>
        <v>0</v>
      </c>
      <c r="BH1859" s="162">
        <f>IF(N1859="sníž. přenesená",J1859,0)</f>
        <v>0</v>
      </c>
      <c r="BI1859" s="162">
        <f>IF(N1859="nulová",J1859,0)</f>
        <v>0</v>
      </c>
      <c r="BJ1859" s="18" t="s">
        <v>88</v>
      </c>
      <c r="BK1859" s="162">
        <f>ROUND(I1859*H1859,2)</f>
        <v>0</v>
      </c>
      <c r="BL1859" s="18" t="s">
        <v>276</v>
      </c>
      <c r="BM1859" s="161" t="s">
        <v>3224</v>
      </c>
    </row>
    <row r="1860" spans="1:65" s="2" customFormat="1" ht="19.2">
      <c r="A1860" s="33"/>
      <c r="B1860" s="34"/>
      <c r="C1860" s="33"/>
      <c r="D1860" s="163" t="s">
        <v>207</v>
      </c>
      <c r="E1860" s="33"/>
      <c r="F1860" s="164" t="s">
        <v>3220</v>
      </c>
      <c r="G1860" s="33"/>
      <c r="H1860" s="33"/>
      <c r="I1860" s="165"/>
      <c r="J1860" s="33"/>
      <c r="K1860" s="33"/>
      <c r="L1860" s="34"/>
      <c r="M1860" s="166"/>
      <c r="N1860" s="167"/>
      <c r="O1860" s="59"/>
      <c r="P1860" s="59"/>
      <c r="Q1860" s="59"/>
      <c r="R1860" s="59"/>
      <c r="S1860" s="59"/>
      <c r="T1860" s="60"/>
      <c r="U1860" s="33"/>
      <c r="V1860" s="33"/>
      <c r="W1860" s="33"/>
      <c r="X1860" s="33"/>
      <c r="Y1860" s="33"/>
      <c r="Z1860" s="33"/>
      <c r="AA1860" s="33"/>
      <c r="AB1860" s="33"/>
      <c r="AC1860" s="33"/>
      <c r="AD1860" s="33"/>
      <c r="AE1860" s="33"/>
      <c r="AT1860" s="18" t="s">
        <v>207</v>
      </c>
      <c r="AU1860" s="18" t="s">
        <v>90</v>
      </c>
    </row>
    <row r="1861" spans="1:65" s="2" customFormat="1" ht="37.799999999999997" customHeight="1">
      <c r="A1861" s="33"/>
      <c r="B1861" s="149"/>
      <c r="C1861" s="195" t="s">
        <v>3225</v>
      </c>
      <c r="D1861" s="195" t="s">
        <v>416</v>
      </c>
      <c r="E1861" s="196" t="s">
        <v>3226</v>
      </c>
      <c r="F1861" s="197" t="s">
        <v>3227</v>
      </c>
      <c r="G1861" s="198" t="s">
        <v>529</v>
      </c>
      <c r="H1861" s="199">
        <v>4</v>
      </c>
      <c r="I1861" s="200"/>
      <c r="J1861" s="201">
        <f>ROUND(I1861*H1861,2)</f>
        <v>0</v>
      </c>
      <c r="K1861" s="197" t="s">
        <v>1</v>
      </c>
      <c r="L1861" s="202"/>
      <c r="M1861" s="203" t="s">
        <v>1</v>
      </c>
      <c r="N1861" s="204" t="s">
        <v>46</v>
      </c>
      <c r="O1861" s="59"/>
      <c r="P1861" s="159">
        <f>O1861*H1861</f>
        <v>0</v>
      </c>
      <c r="Q1861" s="159">
        <v>8.0999999999999996E-4</v>
      </c>
      <c r="R1861" s="159">
        <f>Q1861*H1861</f>
        <v>3.2399999999999998E-3</v>
      </c>
      <c r="S1861" s="159">
        <v>0</v>
      </c>
      <c r="T1861" s="160">
        <f>S1861*H1861</f>
        <v>0</v>
      </c>
      <c r="U1861" s="33"/>
      <c r="V1861" s="33"/>
      <c r="W1861" s="33"/>
      <c r="X1861" s="33"/>
      <c r="Y1861" s="33"/>
      <c r="Z1861" s="33"/>
      <c r="AA1861" s="33"/>
      <c r="AB1861" s="33"/>
      <c r="AC1861" s="33"/>
      <c r="AD1861" s="33"/>
      <c r="AE1861" s="33"/>
      <c r="AR1861" s="161" t="s">
        <v>573</v>
      </c>
      <c r="AT1861" s="161" t="s">
        <v>416</v>
      </c>
      <c r="AU1861" s="161" t="s">
        <v>90</v>
      </c>
      <c r="AY1861" s="18" t="s">
        <v>199</v>
      </c>
      <c r="BE1861" s="162">
        <f>IF(N1861="základní",J1861,0)</f>
        <v>0</v>
      </c>
      <c r="BF1861" s="162">
        <f>IF(N1861="snížená",J1861,0)</f>
        <v>0</v>
      </c>
      <c r="BG1861" s="162">
        <f>IF(N1861="zákl. přenesená",J1861,0)</f>
        <v>0</v>
      </c>
      <c r="BH1861" s="162">
        <f>IF(N1861="sníž. přenesená",J1861,0)</f>
        <v>0</v>
      </c>
      <c r="BI1861" s="162">
        <f>IF(N1861="nulová",J1861,0)</f>
        <v>0</v>
      </c>
      <c r="BJ1861" s="18" t="s">
        <v>88</v>
      </c>
      <c r="BK1861" s="162">
        <f>ROUND(I1861*H1861,2)</f>
        <v>0</v>
      </c>
      <c r="BL1861" s="18" t="s">
        <v>276</v>
      </c>
      <c r="BM1861" s="161" t="s">
        <v>3228</v>
      </c>
    </row>
    <row r="1862" spans="1:65" s="2" customFormat="1" ht="19.2">
      <c r="A1862" s="33"/>
      <c r="B1862" s="34"/>
      <c r="C1862" s="33"/>
      <c r="D1862" s="163" t="s">
        <v>207</v>
      </c>
      <c r="E1862" s="33"/>
      <c r="F1862" s="164" t="s">
        <v>3220</v>
      </c>
      <c r="G1862" s="33"/>
      <c r="H1862" s="33"/>
      <c r="I1862" s="165"/>
      <c r="J1862" s="33"/>
      <c r="K1862" s="33"/>
      <c r="L1862" s="34"/>
      <c r="M1862" s="166"/>
      <c r="N1862" s="167"/>
      <c r="O1862" s="59"/>
      <c r="P1862" s="59"/>
      <c r="Q1862" s="59"/>
      <c r="R1862" s="59"/>
      <c r="S1862" s="59"/>
      <c r="T1862" s="60"/>
      <c r="U1862" s="33"/>
      <c r="V1862" s="33"/>
      <c r="W1862" s="33"/>
      <c r="X1862" s="33"/>
      <c r="Y1862" s="33"/>
      <c r="Z1862" s="33"/>
      <c r="AA1862" s="33"/>
      <c r="AB1862" s="33"/>
      <c r="AC1862" s="33"/>
      <c r="AD1862" s="33"/>
      <c r="AE1862" s="33"/>
      <c r="AT1862" s="18" t="s">
        <v>207</v>
      </c>
      <c r="AU1862" s="18" t="s">
        <v>90</v>
      </c>
    </row>
    <row r="1863" spans="1:65" s="2" customFormat="1" ht="16.5" customHeight="1">
      <c r="A1863" s="33"/>
      <c r="B1863" s="149"/>
      <c r="C1863" s="150" t="s">
        <v>3229</v>
      </c>
      <c r="D1863" s="150" t="s">
        <v>202</v>
      </c>
      <c r="E1863" s="151" t="s">
        <v>3230</v>
      </c>
      <c r="F1863" s="152" t="s">
        <v>3231</v>
      </c>
      <c r="G1863" s="153" t="s">
        <v>529</v>
      </c>
      <c r="H1863" s="154">
        <v>1</v>
      </c>
      <c r="I1863" s="155"/>
      <c r="J1863" s="156">
        <f>ROUND(I1863*H1863,2)</f>
        <v>0</v>
      </c>
      <c r="K1863" s="152" t="s">
        <v>1</v>
      </c>
      <c r="L1863" s="34"/>
      <c r="M1863" s="157" t="s">
        <v>1</v>
      </c>
      <c r="N1863" s="158" t="s">
        <v>46</v>
      </c>
      <c r="O1863" s="59"/>
      <c r="P1863" s="159">
        <f>O1863*H1863</f>
        <v>0</v>
      </c>
      <c r="Q1863" s="159">
        <v>0</v>
      </c>
      <c r="R1863" s="159">
        <f>Q1863*H1863</f>
        <v>0</v>
      </c>
      <c r="S1863" s="159">
        <v>0</v>
      </c>
      <c r="T1863" s="160">
        <f>S1863*H1863</f>
        <v>0</v>
      </c>
      <c r="U1863" s="33"/>
      <c r="V1863" s="33"/>
      <c r="W1863" s="33"/>
      <c r="X1863" s="33"/>
      <c r="Y1863" s="33"/>
      <c r="Z1863" s="33"/>
      <c r="AA1863" s="33"/>
      <c r="AB1863" s="33"/>
      <c r="AC1863" s="33"/>
      <c r="AD1863" s="33"/>
      <c r="AE1863" s="33"/>
      <c r="AR1863" s="161" t="s">
        <v>276</v>
      </c>
      <c r="AT1863" s="161" t="s">
        <v>202</v>
      </c>
      <c r="AU1863" s="161" t="s">
        <v>90</v>
      </c>
      <c r="AY1863" s="18" t="s">
        <v>199</v>
      </c>
      <c r="BE1863" s="162">
        <f>IF(N1863="základní",J1863,0)</f>
        <v>0</v>
      </c>
      <c r="BF1863" s="162">
        <f>IF(N1863="snížená",J1863,0)</f>
        <v>0</v>
      </c>
      <c r="BG1863" s="162">
        <f>IF(N1863="zákl. přenesená",J1863,0)</f>
        <v>0</v>
      </c>
      <c r="BH1863" s="162">
        <f>IF(N1863="sníž. přenesená",J1863,0)</f>
        <v>0</v>
      </c>
      <c r="BI1863" s="162">
        <f>IF(N1863="nulová",J1863,0)</f>
        <v>0</v>
      </c>
      <c r="BJ1863" s="18" t="s">
        <v>88</v>
      </c>
      <c r="BK1863" s="162">
        <f>ROUND(I1863*H1863,2)</f>
        <v>0</v>
      </c>
      <c r="BL1863" s="18" t="s">
        <v>276</v>
      </c>
      <c r="BM1863" s="161" t="s">
        <v>3232</v>
      </c>
    </row>
    <row r="1864" spans="1:65" s="2" customFormat="1" ht="24.15" customHeight="1">
      <c r="A1864" s="33"/>
      <c r="B1864" s="149"/>
      <c r="C1864" s="150" t="s">
        <v>3233</v>
      </c>
      <c r="D1864" s="150" t="s">
        <v>202</v>
      </c>
      <c r="E1864" s="151" t="s">
        <v>3234</v>
      </c>
      <c r="F1864" s="152" t="s">
        <v>3235</v>
      </c>
      <c r="G1864" s="153" t="s">
        <v>529</v>
      </c>
      <c r="H1864" s="154">
        <v>1</v>
      </c>
      <c r="I1864" s="155"/>
      <c r="J1864" s="156">
        <f>ROUND(I1864*H1864,2)</f>
        <v>0</v>
      </c>
      <c r="K1864" s="152" t="s">
        <v>333</v>
      </c>
      <c r="L1864" s="34"/>
      <c r="M1864" s="157" t="s">
        <v>1</v>
      </c>
      <c r="N1864" s="158" t="s">
        <v>46</v>
      </c>
      <c r="O1864" s="59"/>
      <c r="P1864" s="159">
        <f>O1864*H1864</f>
        <v>0</v>
      </c>
      <c r="Q1864" s="159">
        <v>0</v>
      </c>
      <c r="R1864" s="159">
        <f>Q1864*H1864</f>
        <v>0</v>
      </c>
      <c r="S1864" s="159">
        <v>0</v>
      </c>
      <c r="T1864" s="160">
        <f>S1864*H1864</f>
        <v>0</v>
      </c>
      <c r="U1864" s="33"/>
      <c r="V1864" s="33"/>
      <c r="W1864" s="33"/>
      <c r="X1864" s="33"/>
      <c r="Y1864" s="33"/>
      <c r="Z1864" s="33"/>
      <c r="AA1864" s="33"/>
      <c r="AB1864" s="33"/>
      <c r="AC1864" s="33"/>
      <c r="AD1864" s="33"/>
      <c r="AE1864" s="33"/>
      <c r="AR1864" s="161" t="s">
        <v>276</v>
      </c>
      <c r="AT1864" s="161" t="s">
        <v>202</v>
      </c>
      <c r="AU1864" s="161" t="s">
        <v>90</v>
      </c>
      <c r="AY1864" s="18" t="s">
        <v>199</v>
      </c>
      <c r="BE1864" s="162">
        <f>IF(N1864="základní",J1864,0)</f>
        <v>0</v>
      </c>
      <c r="BF1864" s="162">
        <f>IF(N1864="snížená",J1864,0)</f>
        <v>0</v>
      </c>
      <c r="BG1864" s="162">
        <f>IF(N1864="zákl. přenesená",J1864,0)</f>
        <v>0</v>
      </c>
      <c r="BH1864" s="162">
        <f>IF(N1864="sníž. přenesená",J1864,0)</f>
        <v>0</v>
      </c>
      <c r="BI1864" s="162">
        <f>IF(N1864="nulová",J1864,0)</f>
        <v>0</v>
      </c>
      <c r="BJ1864" s="18" t="s">
        <v>88</v>
      </c>
      <c r="BK1864" s="162">
        <f>ROUND(I1864*H1864,2)</f>
        <v>0</v>
      </c>
      <c r="BL1864" s="18" t="s">
        <v>276</v>
      </c>
      <c r="BM1864" s="161" t="s">
        <v>3236</v>
      </c>
    </row>
    <row r="1865" spans="1:65" s="2" customFormat="1" ht="28.8">
      <c r="A1865" s="33"/>
      <c r="B1865" s="34"/>
      <c r="C1865" s="33"/>
      <c r="D1865" s="163" t="s">
        <v>207</v>
      </c>
      <c r="E1865" s="33"/>
      <c r="F1865" s="164" t="s">
        <v>3237</v>
      </c>
      <c r="G1865" s="33"/>
      <c r="H1865" s="33"/>
      <c r="I1865" s="165"/>
      <c r="J1865" s="33"/>
      <c r="K1865" s="33"/>
      <c r="L1865" s="34"/>
      <c r="M1865" s="166"/>
      <c r="N1865" s="167"/>
      <c r="O1865" s="59"/>
      <c r="P1865" s="59"/>
      <c r="Q1865" s="59"/>
      <c r="R1865" s="59"/>
      <c r="S1865" s="59"/>
      <c r="T1865" s="60"/>
      <c r="U1865" s="33"/>
      <c r="V1865" s="33"/>
      <c r="W1865" s="33"/>
      <c r="X1865" s="33"/>
      <c r="Y1865" s="33"/>
      <c r="Z1865" s="33"/>
      <c r="AA1865" s="33"/>
      <c r="AB1865" s="33"/>
      <c r="AC1865" s="33"/>
      <c r="AD1865" s="33"/>
      <c r="AE1865" s="33"/>
      <c r="AT1865" s="18" t="s">
        <v>207</v>
      </c>
      <c r="AU1865" s="18" t="s">
        <v>90</v>
      </c>
    </row>
    <row r="1866" spans="1:65" s="2" customFormat="1" ht="33" customHeight="1">
      <c r="A1866" s="33"/>
      <c r="B1866" s="149"/>
      <c r="C1866" s="195" t="s">
        <v>3238</v>
      </c>
      <c r="D1866" s="195" t="s">
        <v>416</v>
      </c>
      <c r="E1866" s="196" t="s">
        <v>3239</v>
      </c>
      <c r="F1866" s="197" t="s">
        <v>3240</v>
      </c>
      <c r="G1866" s="198" t="s">
        <v>376</v>
      </c>
      <c r="H1866" s="199">
        <v>23</v>
      </c>
      <c r="I1866" s="200"/>
      <c r="J1866" s="201">
        <f>ROUND(I1866*H1866,2)</f>
        <v>0</v>
      </c>
      <c r="K1866" s="197" t="s">
        <v>333</v>
      </c>
      <c r="L1866" s="202"/>
      <c r="M1866" s="203" t="s">
        <v>1</v>
      </c>
      <c r="N1866" s="204" t="s">
        <v>46</v>
      </c>
      <c r="O1866" s="59"/>
      <c r="P1866" s="159">
        <f>O1866*H1866</f>
        <v>0</v>
      </c>
      <c r="Q1866" s="159">
        <v>2.4000000000000001E-4</v>
      </c>
      <c r="R1866" s="159">
        <f>Q1866*H1866</f>
        <v>5.5199999999999997E-3</v>
      </c>
      <c r="S1866" s="159">
        <v>0</v>
      </c>
      <c r="T1866" s="160">
        <f>S1866*H1866</f>
        <v>0</v>
      </c>
      <c r="U1866" s="33"/>
      <c r="V1866" s="33"/>
      <c r="W1866" s="33"/>
      <c r="X1866" s="33"/>
      <c r="Y1866" s="33"/>
      <c r="Z1866" s="33"/>
      <c r="AA1866" s="33"/>
      <c r="AB1866" s="33"/>
      <c r="AC1866" s="33"/>
      <c r="AD1866" s="33"/>
      <c r="AE1866" s="33"/>
      <c r="AR1866" s="161" t="s">
        <v>573</v>
      </c>
      <c r="AT1866" s="161" t="s">
        <v>416</v>
      </c>
      <c r="AU1866" s="161" t="s">
        <v>90</v>
      </c>
      <c r="AY1866" s="18" t="s">
        <v>199</v>
      </c>
      <c r="BE1866" s="162">
        <f>IF(N1866="základní",J1866,0)</f>
        <v>0</v>
      </c>
      <c r="BF1866" s="162">
        <f>IF(N1866="snížená",J1866,0)</f>
        <v>0</v>
      </c>
      <c r="BG1866" s="162">
        <f>IF(N1866="zákl. přenesená",J1866,0)</f>
        <v>0</v>
      </c>
      <c r="BH1866" s="162">
        <f>IF(N1866="sníž. přenesená",J1866,0)</f>
        <v>0</v>
      </c>
      <c r="BI1866" s="162">
        <f>IF(N1866="nulová",J1866,0)</f>
        <v>0</v>
      </c>
      <c r="BJ1866" s="18" t="s">
        <v>88</v>
      </c>
      <c r="BK1866" s="162">
        <f>ROUND(I1866*H1866,2)</f>
        <v>0</v>
      </c>
      <c r="BL1866" s="18" t="s">
        <v>276</v>
      </c>
      <c r="BM1866" s="161" t="s">
        <v>3241</v>
      </c>
    </row>
    <row r="1867" spans="1:65" s="2" customFormat="1" ht="19.2">
      <c r="A1867" s="33"/>
      <c r="B1867" s="34"/>
      <c r="C1867" s="33"/>
      <c r="D1867" s="163" t="s">
        <v>207</v>
      </c>
      <c r="E1867" s="33"/>
      <c r="F1867" s="164" t="s">
        <v>3240</v>
      </c>
      <c r="G1867" s="33"/>
      <c r="H1867" s="33"/>
      <c r="I1867" s="165"/>
      <c r="J1867" s="33"/>
      <c r="K1867" s="33"/>
      <c r="L1867" s="34"/>
      <c r="M1867" s="166"/>
      <c r="N1867" s="167"/>
      <c r="O1867" s="59"/>
      <c r="P1867" s="59"/>
      <c r="Q1867" s="59"/>
      <c r="R1867" s="59"/>
      <c r="S1867" s="59"/>
      <c r="T1867" s="60"/>
      <c r="U1867" s="33"/>
      <c r="V1867" s="33"/>
      <c r="W1867" s="33"/>
      <c r="X1867" s="33"/>
      <c r="Y1867" s="33"/>
      <c r="Z1867" s="33"/>
      <c r="AA1867" s="33"/>
      <c r="AB1867" s="33"/>
      <c r="AC1867" s="33"/>
      <c r="AD1867" s="33"/>
      <c r="AE1867" s="33"/>
      <c r="AT1867" s="18" t="s">
        <v>207</v>
      </c>
      <c r="AU1867" s="18" t="s">
        <v>90</v>
      </c>
    </row>
    <row r="1868" spans="1:65" s="2" customFormat="1" ht="37.799999999999997" customHeight="1">
      <c r="A1868" s="33"/>
      <c r="B1868" s="149"/>
      <c r="C1868" s="195" t="s">
        <v>3242</v>
      </c>
      <c r="D1868" s="195" t="s">
        <v>416</v>
      </c>
      <c r="E1868" s="196" t="s">
        <v>3243</v>
      </c>
      <c r="F1868" s="197" t="s">
        <v>3244</v>
      </c>
      <c r="G1868" s="198" t="s">
        <v>529</v>
      </c>
      <c r="H1868" s="199">
        <v>2</v>
      </c>
      <c r="I1868" s="200"/>
      <c r="J1868" s="201">
        <f>ROUND(I1868*H1868,2)</f>
        <v>0</v>
      </c>
      <c r="K1868" s="197" t="s">
        <v>333</v>
      </c>
      <c r="L1868" s="202"/>
      <c r="M1868" s="203" t="s">
        <v>1</v>
      </c>
      <c r="N1868" s="204" t="s">
        <v>46</v>
      </c>
      <c r="O1868" s="59"/>
      <c r="P1868" s="159">
        <f>O1868*H1868</f>
        <v>0</v>
      </c>
      <c r="Q1868" s="159">
        <v>8.4000000000000003E-4</v>
      </c>
      <c r="R1868" s="159">
        <f>Q1868*H1868</f>
        <v>1.6800000000000001E-3</v>
      </c>
      <c r="S1868" s="159">
        <v>0</v>
      </c>
      <c r="T1868" s="160">
        <f>S1868*H1868</f>
        <v>0</v>
      </c>
      <c r="U1868" s="33"/>
      <c r="V1868" s="33"/>
      <c r="W1868" s="33"/>
      <c r="X1868" s="33"/>
      <c r="Y1868" s="33"/>
      <c r="Z1868" s="33"/>
      <c r="AA1868" s="33"/>
      <c r="AB1868" s="33"/>
      <c r="AC1868" s="33"/>
      <c r="AD1868" s="33"/>
      <c r="AE1868" s="33"/>
      <c r="AR1868" s="161" t="s">
        <v>573</v>
      </c>
      <c r="AT1868" s="161" t="s">
        <v>416</v>
      </c>
      <c r="AU1868" s="161" t="s">
        <v>90</v>
      </c>
      <c r="AY1868" s="18" t="s">
        <v>199</v>
      </c>
      <c r="BE1868" s="162">
        <f>IF(N1868="základní",J1868,0)</f>
        <v>0</v>
      </c>
      <c r="BF1868" s="162">
        <f>IF(N1868="snížená",J1868,0)</f>
        <v>0</v>
      </c>
      <c r="BG1868" s="162">
        <f>IF(N1868="zákl. přenesená",J1868,0)</f>
        <v>0</v>
      </c>
      <c r="BH1868" s="162">
        <f>IF(N1868="sníž. přenesená",J1868,0)</f>
        <v>0</v>
      </c>
      <c r="BI1868" s="162">
        <f>IF(N1868="nulová",J1868,0)</f>
        <v>0</v>
      </c>
      <c r="BJ1868" s="18" t="s">
        <v>88</v>
      </c>
      <c r="BK1868" s="162">
        <f>ROUND(I1868*H1868,2)</f>
        <v>0</v>
      </c>
      <c r="BL1868" s="18" t="s">
        <v>276</v>
      </c>
      <c r="BM1868" s="161" t="s">
        <v>3245</v>
      </c>
    </row>
    <row r="1869" spans="1:65" s="2" customFormat="1" ht="19.2">
      <c r="A1869" s="33"/>
      <c r="B1869" s="34"/>
      <c r="C1869" s="33"/>
      <c r="D1869" s="163" t="s">
        <v>207</v>
      </c>
      <c r="E1869" s="33"/>
      <c r="F1869" s="164" t="s">
        <v>3244</v>
      </c>
      <c r="G1869" s="33"/>
      <c r="H1869" s="33"/>
      <c r="I1869" s="165"/>
      <c r="J1869" s="33"/>
      <c r="K1869" s="33"/>
      <c r="L1869" s="34"/>
      <c r="M1869" s="166"/>
      <c r="N1869" s="167"/>
      <c r="O1869" s="59"/>
      <c r="P1869" s="59"/>
      <c r="Q1869" s="59"/>
      <c r="R1869" s="59"/>
      <c r="S1869" s="59"/>
      <c r="T1869" s="60"/>
      <c r="U1869" s="33"/>
      <c r="V1869" s="33"/>
      <c r="W1869" s="33"/>
      <c r="X1869" s="33"/>
      <c r="Y1869" s="33"/>
      <c r="Z1869" s="33"/>
      <c r="AA1869" s="33"/>
      <c r="AB1869" s="33"/>
      <c r="AC1869" s="33"/>
      <c r="AD1869" s="33"/>
      <c r="AE1869" s="33"/>
      <c r="AT1869" s="18" t="s">
        <v>207</v>
      </c>
      <c r="AU1869" s="18" t="s">
        <v>90</v>
      </c>
    </row>
    <row r="1870" spans="1:65" s="2" customFormat="1" ht="16.5" customHeight="1">
      <c r="A1870" s="33"/>
      <c r="B1870" s="149"/>
      <c r="C1870" s="195" t="s">
        <v>3246</v>
      </c>
      <c r="D1870" s="195" t="s">
        <v>416</v>
      </c>
      <c r="E1870" s="196" t="s">
        <v>3247</v>
      </c>
      <c r="F1870" s="197" t="s">
        <v>3248</v>
      </c>
      <c r="G1870" s="198" t="s">
        <v>529</v>
      </c>
      <c r="H1870" s="199">
        <v>1</v>
      </c>
      <c r="I1870" s="200"/>
      <c r="J1870" s="201">
        <f>ROUND(I1870*H1870,2)</f>
        <v>0</v>
      </c>
      <c r="K1870" s="197" t="s">
        <v>1</v>
      </c>
      <c r="L1870" s="202"/>
      <c r="M1870" s="203" t="s">
        <v>1</v>
      </c>
      <c r="N1870" s="204" t="s">
        <v>46</v>
      </c>
      <c r="O1870" s="59"/>
      <c r="P1870" s="159">
        <f>O1870*H1870</f>
        <v>0</v>
      </c>
      <c r="Q1870" s="159">
        <v>0</v>
      </c>
      <c r="R1870" s="159">
        <f>Q1870*H1870</f>
        <v>0</v>
      </c>
      <c r="S1870" s="159">
        <v>0</v>
      </c>
      <c r="T1870" s="160">
        <f>S1870*H1870</f>
        <v>0</v>
      </c>
      <c r="U1870" s="33"/>
      <c r="V1870" s="33"/>
      <c r="W1870" s="33"/>
      <c r="X1870" s="33"/>
      <c r="Y1870" s="33"/>
      <c r="Z1870" s="33"/>
      <c r="AA1870" s="33"/>
      <c r="AB1870" s="33"/>
      <c r="AC1870" s="33"/>
      <c r="AD1870" s="33"/>
      <c r="AE1870" s="33"/>
      <c r="AR1870" s="161" t="s">
        <v>573</v>
      </c>
      <c r="AT1870" s="161" t="s">
        <v>416</v>
      </c>
      <c r="AU1870" s="161" t="s">
        <v>90</v>
      </c>
      <c r="AY1870" s="18" t="s">
        <v>199</v>
      </c>
      <c r="BE1870" s="162">
        <f>IF(N1870="základní",J1870,0)</f>
        <v>0</v>
      </c>
      <c r="BF1870" s="162">
        <f>IF(N1870="snížená",J1870,0)</f>
        <v>0</v>
      </c>
      <c r="BG1870" s="162">
        <f>IF(N1870="zákl. přenesená",J1870,0)</f>
        <v>0</v>
      </c>
      <c r="BH1870" s="162">
        <f>IF(N1870="sníž. přenesená",J1870,0)</f>
        <v>0</v>
      </c>
      <c r="BI1870" s="162">
        <f>IF(N1870="nulová",J1870,0)</f>
        <v>0</v>
      </c>
      <c r="BJ1870" s="18" t="s">
        <v>88</v>
      </c>
      <c r="BK1870" s="162">
        <f>ROUND(I1870*H1870,2)</f>
        <v>0</v>
      </c>
      <c r="BL1870" s="18" t="s">
        <v>276</v>
      </c>
      <c r="BM1870" s="161" t="s">
        <v>3249</v>
      </c>
    </row>
    <row r="1871" spans="1:65" s="2" customFormat="1" ht="10.199999999999999">
      <c r="A1871" s="33"/>
      <c r="B1871" s="34"/>
      <c r="C1871" s="33"/>
      <c r="D1871" s="163" t="s">
        <v>207</v>
      </c>
      <c r="E1871" s="33"/>
      <c r="F1871" s="164" t="s">
        <v>3248</v>
      </c>
      <c r="G1871" s="33"/>
      <c r="H1871" s="33"/>
      <c r="I1871" s="165"/>
      <c r="J1871" s="33"/>
      <c r="K1871" s="33"/>
      <c r="L1871" s="34"/>
      <c r="M1871" s="166"/>
      <c r="N1871" s="167"/>
      <c r="O1871" s="59"/>
      <c r="P1871" s="59"/>
      <c r="Q1871" s="59"/>
      <c r="R1871" s="59"/>
      <c r="S1871" s="59"/>
      <c r="T1871" s="60"/>
      <c r="U1871" s="33"/>
      <c r="V1871" s="33"/>
      <c r="W1871" s="33"/>
      <c r="X1871" s="33"/>
      <c r="Y1871" s="33"/>
      <c r="Z1871" s="33"/>
      <c r="AA1871" s="33"/>
      <c r="AB1871" s="33"/>
      <c r="AC1871" s="33"/>
      <c r="AD1871" s="33"/>
      <c r="AE1871" s="33"/>
      <c r="AT1871" s="18" t="s">
        <v>207</v>
      </c>
      <c r="AU1871" s="18" t="s">
        <v>90</v>
      </c>
    </row>
    <row r="1872" spans="1:65" s="2" customFormat="1" ht="24.15" customHeight="1">
      <c r="A1872" s="33"/>
      <c r="B1872" s="149"/>
      <c r="C1872" s="150" t="s">
        <v>3250</v>
      </c>
      <c r="D1872" s="150" t="s">
        <v>202</v>
      </c>
      <c r="E1872" s="151" t="s">
        <v>3251</v>
      </c>
      <c r="F1872" s="152" t="s">
        <v>3252</v>
      </c>
      <c r="G1872" s="153" t="s">
        <v>529</v>
      </c>
      <c r="H1872" s="154">
        <v>1</v>
      </c>
      <c r="I1872" s="155"/>
      <c r="J1872" s="156">
        <f>ROUND(I1872*H1872,2)</f>
        <v>0</v>
      </c>
      <c r="K1872" s="152" t="s">
        <v>1</v>
      </c>
      <c r="L1872" s="34"/>
      <c r="M1872" s="157" t="s">
        <v>1</v>
      </c>
      <c r="N1872" s="158" t="s">
        <v>46</v>
      </c>
      <c r="O1872" s="59"/>
      <c r="P1872" s="159">
        <f>O1872*H1872</f>
        <v>0</v>
      </c>
      <c r="Q1872" s="159">
        <v>0</v>
      </c>
      <c r="R1872" s="159">
        <f>Q1872*H1872</f>
        <v>0</v>
      </c>
      <c r="S1872" s="159">
        <v>0</v>
      </c>
      <c r="T1872" s="160">
        <f>S1872*H1872</f>
        <v>0</v>
      </c>
      <c r="U1872" s="33"/>
      <c r="V1872" s="33"/>
      <c r="W1872" s="33"/>
      <c r="X1872" s="33"/>
      <c r="Y1872" s="33"/>
      <c r="Z1872" s="33"/>
      <c r="AA1872" s="33"/>
      <c r="AB1872" s="33"/>
      <c r="AC1872" s="33"/>
      <c r="AD1872" s="33"/>
      <c r="AE1872" s="33"/>
      <c r="AR1872" s="161" t="s">
        <v>276</v>
      </c>
      <c r="AT1872" s="161" t="s">
        <v>202</v>
      </c>
      <c r="AU1872" s="161" t="s">
        <v>90</v>
      </c>
      <c r="AY1872" s="18" t="s">
        <v>199</v>
      </c>
      <c r="BE1872" s="162">
        <f>IF(N1872="základní",J1872,0)</f>
        <v>0</v>
      </c>
      <c r="BF1872" s="162">
        <f>IF(N1872="snížená",J1872,0)</f>
        <v>0</v>
      </c>
      <c r="BG1872" s="162">
        <f>IF(N1872="zákl. přenesená",J1872,0)</f>
        <v>0</v>
      </c>
      <c r="BH1872" s="162">
        <f>IF(N1872="sníž. přenesená",J1872,0)</f>
        <v>0</v>
      </c>
      <c r="BI1872" s="162">
        <f>IF(N1872="nulová",J1872,0)</f>
        <v>0</v>
      </c>
      <c r="BJ1872" s="18" t="s">
        <v>88</v>
      </c>
      <c r="BK1872" s="162">
        <f>ROUND(I1872*H1872,2)</f>
        <v>0</v>
      </c>
      <c r="BL1872" s="18" t="s">
        <v>276</v>
      </c>
      <c r="BM1872" s="161" t="s">
        <v>3253</v>
      </c>
    </row>
    <row r="1873" spans="1:65" s="2" customFormat="1" ht="24.15" customHeight="1">
      <c r="A1873" s="33"/>
      <c r="B1873" s="149"/>
      <c r="C1873" s="150" t="s">
        <v>3254</v>
      </c>
      <c r="D1873" s="150" t="s">
        <v>202</v>
      </c>
      <c r="E1873" s="151" t="s">
        <v>3255</v>
      </c>
      <c r="F1873" s="152" t="s">
        <v>3256</v>
      </c>
      <c r="G1873" s="153" t="s">
        <v>529</v>
      </c>
      <c r="H1873" s="154">
        <v>5</v>
      </c>
      <c r="I1873" s="155"/>
      <c r="J1873" s="156">
        <f>ROUND(I1873*H1873,2)</f>
        <v>0</v>
      </c>
      <c r="K1873" s="152" t="s">
        <v>1</v>
      </c>
      <c r="L1873" s="34"/>
      <c r="M1873" s="157" t="s">
        <v>1</v>
      </c>
      <c r="N1873" s="158" t="s">
        <v>46</v>
      </c>
      <c r="O1873" s="59"/>
      <c r="P1873" s="159">
        <f>O1873*H1873</f>
        <v>0</v>
      </c>
      <c r="Q1873" s="159">
        <v>0</v>
      </c>
      <c r="R1873" s="159">
        <f>Q1873*H1873</f>
        <v>0</v>
      </c>
      <c r="S1873" s="159">
        <v>0</v>
      </c>
      <c r="T1873" s="160">
        <f>S1873*H1873</f>
        <v>0</v>
      </c>
      <c r="U1873" s="33"/>
      <c r="V1873" s="33"/>
      <c r="W1873" s="33"/>
      <c r="X1873" s="33"/>
      <c r="Y1873" s="33"/>
      <c r="Z1873" s="33"/>
      <c r="AA1873" s="33"/>
      <c r="AB1873" s="33"/>
      <c r="AC1873" s="33"/>
      <c r="AD1873" s="33"/>
      <c r="AE1873" s="33"/>
      <c r="AR1873" s="161" t="s">
        <v>276</v>
      </c>
      <c r="AT1873" s="161" t="s">
        <v>202</v>
      </c>
      <c r="AU1873" s="161" t="s">
        <v>90</v>
      </c>
      <c r="AY1873" s="18" t="s">
        <v>199</v>
      </c>
      <c r="BE1873" s="162">
        <f>IF(N1873="základní",J1873,0)</f>
        <v>0</v>
      </c>
      <c r="BF1873" s="162">
        <f>IF(N1873="snížená",J1873,0)</f>
        <v>0</v>
      </c>
      <c r="BG1873" s="162">
        <f>IF(N1873="zákl. přenesená",J1873,0)</f>
        <v>0</v>
      </c>
      <c r="BH1873" s="162">
        <f>IF(N1873="sníž. přenesená",J1873,0)</f>
        <v>0</v>
      </c>
      <c r="BI1873" s="162">
        <f>IF(N1873="nulová",J1873,0)</f>
        <v>0</v>
      </c>
      <c r="BJ1873" s="18" t="s">
        <v>88</v>
      </c>
      <c r="BK1873" s="162">
        <f>ROUND(I1873*H1873,2)</f>
        <v>0</v>
      </c>
      <c r="BL1873" s="18" t="s">
        <v>276</v>
      </c>
      <c r="BM1873" s="161" t="s">
        <v>3257</v>
      </c>
    </row>
    <row r="1874" spans="1:65" s="2" customFormat="1" ht="24.15" customHeight="1">
      <c r="A1874" s="33"/>
      <c r="B1874" s="149"/>
      <c r="C1874" s="150" t="s">
        <v>3258</v>
      </c>
      <c r="D1874" s="150" t="s">
        <v>202</v>
      </c>
      <c r="E1874" s="151" t="s">
        <v>3259</v>
      </c>
      <c r="F1874" s="152" t="s">
        <v>3260</v>
      </c>
      <c r="G1874" s="153" t="s">
        <v>529</v>
      </c>
      <c r="H1874" s="154">
        <v>1</v>
      </c>
      <c r="I1874" s="155"/>
      <c r="J1874" s="156">
        <f>ROUND(I1874*H1874,2)</f>
        <v>0</v>
      </c>
      <c r="K1874" s="152" t="s">
        <v>1</v>
      </c>
      <c r="L1874" s="34"/>
      <c r="M1874" s="157" t="s">
        <v>1</v>
      </c>
      <c r="N1874" s="158" t="s">
        <v>46</v>
      </c>
      <c r="O1874" s="59"/>
      <c r="P1874" s="159">
        <f>O1874*H1874</f>
        <v>0</v>
      </c>
      <c r="Q1874" s="159">
        <v>0</v>
      </c>
      <c r="R1874" s="159">
        <f>Q1874*H1874</f>
        <v>0</v>
      </c>
      <c r="S1874" s="159">
        <v>0</v>
      </c>
      <c r="T1874" s="160">
        <f>S1874*H1874</f>
        <v>0</v>
      </c>
      <c r="U1874" s="33"/>
      <c r="V1874" s="33"/>
      <c r="W1874" s="33"/>
      <c r="X1874" s="33"/>
      <c r="Y1874" s="33"/>
      <c r="Z1874" s="33"/>
      <c r="AA1874" s="33"/>
      <c r="AB1874" s="33"/>
      <c r="AC1874" s="33"/>
      <c r="AD1874" s="33"/>
      <c r="AE1874" s="33"/>
      <c r="AR1874" s="161" t="s">
        <v>276</v>
      </c>
      <c r="AT1874" s="161" t="s">
        <v>202</v>
      </c>
      <c r="AU1874" s="161" t="s">
        <v>90</v>
      </c>
      <c r="AY1874" s="18" t="s">
        <v>199</v>
      </c>
      <c r="BE1874" s="162">
        <f>IF(N1874="základní",J1874,0)</f>
        <v>0</v>
      </c>
      <c r="BF1874" s="162">
        <f>IF(N1874="snížená",J1874,0)</f>
        <v>0</v>
      </c>
      <c r="BG1874" s="162">
        <f>IF(N1874="zákl. přenesená",J1874,0)</f>
        <v>0</v>
      </c>
      <c r="BH1874" s="162">
        <f>IF(N1874="sníž. přenesená",J1874,0)</f>
        <v>0</v>
      </c>
      <c r="BI1874" s="162">
        <f>IF(N1874="nulová",J1874,0)</f>
        <v>0</v>
      </c>
      <c r="BJ1874" s="18" t="s">
        <v>88</v>
      </c>
      <c r="BK1874" s="162">
        <f>ROUND(I1874*H1874,2)</f>
        <v>0</v>
      </c>
      <c r="BL1874" s="18" t="s">
        <v>276</v>
      </c>
      <c r="BM1874" s="161" t="s">
        <v>3261</v>
      </c>
    </row>
    <row r="1875" spans="1:65" s="2" customFormat="1" ht="24.15" customHeight="1">
      <c r="A1875" s="33"/>
      <c r="B1875" s="149"/>
      <c r="C1875" s="150" t="s">
        <v>3262</v>
      </c>
      <c r="D1875" s="150" t="s">
        <v>202</v>
      </c>
      <c r="E1875" s="151" t="s">
        <v>3263</v>
      </c>
      <c r="F1875" s="152" t="s">
        <v>3264</v>
      </c>
      <c r="G1875" s="153" t="s">
        <v>376</v>
      </c>
      <c r="H1875" s="154">
        <v>4.3</v>
      </c>
      <c r="I1875" s="155"/>
      <c r="J1875" s="156">
        <f>ROUND(I1875*H1875,2)</f>
        <v>0</v>
      </c>
      <c r="K1875" s="152" t="s">
        <v>1</v>
      </c>
      <c r="L1875" s="34"/>
      <c r="M1875" s="157" t="s">
        <v>1</v>
      </c>
      <c r="N1875" s="158" t="s">
        <v>46</v>
      </c>
      <c r="O1875" s="59"/>
      <c r="P1875" s="159">
        <f>O1875*H1875</f>
        <v>0</v>
      </c>
      <c r="Q1875" s="159">
        <v>0.03</v>
      </c>
      <c r="R1875" s="159">
        <f>Q1875*H1875</f>
        <v>0.129</v>
      </c>
      <c r="S1875" s="159">
        <v>0</v>
      </c>
      <c r="T1875" s="160">
        <f>S1875*H1875</f>
        <v>0</v>
      </c>
      <c r="U1875" s="33"/>
      <c r="V1875" s="33"/>
      <c r="W1875" s="33"/>
      <c r="X1875" s="33"/>
      <c r="Y1875" s="33"/>
      <c r="Z1875" s="33"/>
      <c r="AA1875" s="33"/>
      <c r="AB1875" s="33"/>
      <c r="AC1875" s="33"/>
      <c r="AD1875" s="33"/>
      <c r="AE1875" s="33"/>
      <c r="AR1875" s="161" t="s">
        <v>276</v>
      </c>
      <c r="AT1875" s="161" t="s">
        <v>202</v>
      </c>
      <c r="AU1875" s="161" t="s">
        <v>90</v>
      </c>
      <c r="AY1875" s="18" t="s">
        <v>199</v>
      </c>
      <c r="BE1875" s="162">
        <f>IF(N1875="základní",J1875,0)</f>
        <v>0</v>
      </c>
      <c r="BF1875" s="162">
        <f>IF(N1875="snížená",J1875,0)</f>
        <v>0</v>
      </c>
      <c r="BG1875" s="162">
        <f>IF(N1875="zákl. přenesená",J1875,0)</f>
        <v>0</v>
      </c>
      <c r="BH1875" s="162">
        <f>IF(N1875="sníž. přenesená",J1875,0)</f>
        <v>0</v>
      </c>
      <c r="BI1875" s="162">
        <f>IF(N1875="nulová",J1875,0)</f>
        <v>0</v>
      </c>
      <c r="BJ1875" s="18" t="s">
        <v>88</v>
      </c>
      <c r="BK1875" s="162">
        <f>ROUND(I1875*H1875,2)</f>
        <v>0</v>
      </c>
      <c r="BL1875" s="18" t="s">
        <v>276</v>
      </c>
      <c r="BM1875" s="161" t="s">
        <v>3265</v>
      </c>
    </row>
    <row r="1876" spans="1:65" s="2" customFormat="1" ht="24.15" customHeight="1">
      <c r="A1876" s="33"/>
      <c r="B1876" s="149"/>
      <c r="C1876" s="150" t="s">
        <v>3266</v>
      </c>
      <c r="D1876" s="150" t="s">
        <v>202</v>
      </c>
      <c r="E1876" s="151" t="s">
        <v>3267</v>
      </c>
      <c r="F1876" s="152" t="s">
        <v>3268</v>
      </c>
      <c r="G1876" s="153" t="s">
        <v>396</v>
      </c>
      <c r="H1876" s="154">
        <v>0.25</v>
      </c>
      <c r="I1876" s="155"/>
      <c r="J1876" s="156">
        <f>ROUND(I1876*H1876,2)</f>
        <v>0</v>
      </c>
      <c r="K1876" s="152" t="s">
        <v>333</v>
      </c>
      <c r="L1876" s="34"/>
      <c r="M1876" s="157" t="s">
        <v>1</v>
      </c>
      <c r="N1876" s="158" t="s">
        <v>46</v>
      </c>
      <c r="O1876" s="59"/>
      <c r="P1876" s="159">
        <f>O1876*H1876</f>
        <v>0</v>
      </c>
      <c r="Q1876" s="159">
        <v>0</v>
      </c>
      <c r="R1876" s="159">
        <f>Q1876*H1876</f>
        <v>0</v>
      </c>
      <c r="S1876" s="159">
        <v>0</v>
      </c>
      <c r="T1876" s="160">
        <f>S1876*H1876</f>
        <v>0</v>
      </c>
      <c r="U1876" s="33"/>
      <c r="V1876" s="33"/>
      <c r="W1876" s="33"/>
      <c r="X1876" s="33"/>
      <c r="Y1876" s="33"/>
      <c r="Z1876" s="33"/>
      <c r="AA1876" s="33"/>
      <c r="AB1876" s="33"/>
      <c r="AC1876" s="33"/>
      <c r="AD1876" s="33"/>
      <c r="AE1876" s="33"/>
      <c r="AR1876" s="161" t="s">
        <v>276</v>
      </c>
      <c r="AT1876" s="161" t="s">
        <v>202</v>
      </c>
      <c r="AU1876" s="161" t="s">
        <v>90</v>
      </c>
      <c r="AY1876" s="18" t="s">
        <v>199</v>
      </c>
      <c r="BE1876" s="162">
        <f>IF(N1876="základní",J1876,0)</f>
        <v>0</v>
      </c>
      <c r="BF1876" s="162">
        <f>IF(N1876="snížená",J1876,0)</f>
        <v>0</v>
      </c>
      <c r="BG1876" s="162">
        <f>IF(N1876="zákl. přenesená",J1876,0)</f>
        <v>0</v>
      </c>
      <c r="BH1876" s="162">
        <f>IF(N1876="sníž. přenesená",J1876,0)</f>
        <v>0</v>
      </c>
      <c r="BI1876" s="162">
        <f>IF(N1876="nulová",J1876,0)</f>
        <v>0</v>
      </c>
      <c r="BJ1876" s="18" t="s">
        <v>88</v>
      </c>
      <c r="BK1876" s="162">
        <f>ROUND(I1876*H1876,2)</f>
        <v>0</v>
      </c>
      <c r="BL1876" s="18" t="s">
        <v>276</v>
      </c>
      <c r="BM1876" s="161" t="s">
        <v>3269</v>
      </c>
    </row>
    <row r="1877" spans="1:65" s="2" customFormat="1" ht="28.8">
      <c r="A1877" s="33"/>
      <c r="B1877" s="34"/>
      <c r="C1877" s="33"/>
      <c r="D1877" s="163" t="s">
        <v>207</v>
      </c>
      <c r="E1877" s="33"/>
      <c r="F1877" s="164" t="s">
        <v>3270</v>
      </c>
      <c r="G1877" s="33"/>
      <c r="H1877" s="33"/>
      <c r="I1877" s="165"/>
      <c r="J1877" s="33"/>
      <c r="K1877" s="33"/>
      <c r="L1877" s="34"/>
      <c r="M1877" s="166"/>
      <c r="N1877" s="167"/>
      <c r="O1877" s="59"/>
      <c r="P1877" s="59"/>
      <c r="Q1877" s="59"/>
      <c r="R1877" s="59"/>
      <c r="S1877" s="59"/>
      <c r="T1877" s="60"/>
      <c r="U1877" s="33"/>
      <c r="V1877" s="33"/>
      <c r="W1877" s="33"/>
      <c r="X1877" s="33"/>
      <c r="Y1877" s="33"/>
      <c r="Z1877" s="33"/>
      <c r="AA1877" s="33"/>
      <c r="AB1877" s="33"/>
      <c r="AC1877" s="33"/>
      <c r="AD1877" s="33"/>
      <c r="AE1877" s="33"/>
      <c r="AT1877" s="18" t="s">
        <v>207</v>
      </c>
      <c r="AU1877" s="18" t="s">
        <v>90</v>
      </c>
    </row>
    <row r="1878" spans="1:65" s="12" customFormat="1" ht="22.8" customHeight="1">
      <c r="B1878" s="136"/>
      <c r="D1878" s="137" t="s">
        <v>80</v>
      </c>
      <c r="E1878" s="147" t="s">
        <v>3271</v>
      </c>
      <c r="F1878" s="147" t="s">
        <v>3272</v>
      </c>
      <c r="I1878" s="139"/>
      <c r="J1878" s="148">
        <f>BK1878</f>
        <v>0</v>
      </c>
      <c r="L1878" s="136"/>
      <c r="M1878" s="141"/>
      <c r="N1878" s="142"/>
      <c r="O1878" s="142"/>
      <c r="P1878" s="143">
        <f>SUM(P1879:P1890)</f>
        <v>0</v>
      </c>
      <c r="Q1878" s="142"/>
      <c r="R1878" s="143">
        <f>SUM(R1879:R1890)</f>
        <v>3.9627000000000004E-3</v>
      </c>
      <c r="S1878" s="142"/>
      <c r="T1878" s="144">
        <f>SUM(T1879:T1890)</f>
        <v>0</v>
      </c>
      <c r="AR1878" s="137" t="s">
        <v>90</v>
      </c>
      <c r="AT1878" s="145" t="s">
        <v>80</v>
      </c>
      <c r="AU1878" s="145" t="s">
        <v>88</v>
      </c>
      <c r="AY1878" s="137" t="s">
        <v>199</v>
      </c>
      <c r="BK1878" s="146">
        <f>SUM(BK1879:BK1890)</f>
        <v>0</v>
      </c>
    </row>
    <row r="1879" spans="1:65" s="2" customFormat="1" ht="16.5" customHeight="1">
      <c r="A1879" s="33"/>
      <c r="B1879" s="149"/>
      <c r="C1879" s="150" t="s">
        <v>3273</v>
      </c>
      <c r="D1879" s="150" t="s">
        <v>202</v>
      </c>
      <c r="E1879" s="151" t="s">
        <v>3274</v>
      </c>
      <c r="F1879" s="152" t="s">
        <v>3275</v>
      </c>
      <c r="G1879" s="153" t="s">
        <v>376</v>
      </c>
      <c r="H1879" s="154">
        <v>18.5</v>
      </c>
      <c r="I1879" s="155"/>
      <c r="J1879" s="156">
        <f>ROUND(I1879*H1879,2)</f>
        <v>0</v>
      </c>
      <c r="K1879" s="152" t="s">
        <v>333</v>
      </c>
      <c r="L1879" s="34"/>
      <c r="M1879" s="157" t="s">
        <v>1</v>
      </c>
      <c r="N1879" s="158" t="s">
        <v>46</v>
      </c>
      <c r="O1879" s="59"/>
      <c r="P1879" s="159">
        <f>O1879*H1879</f>
        <v>0</v>
      </c>
      <c r="Q1879" s="159">
        <v>0</v>
      </c>
      <c r="R1879" s="159">
        <f>Q1879*H1879</f>
        <v>0</v>
      </c>
      <c r="S1879" s="159">
        <v>0</v>
      </c>
      <c r="T1879" s="160">
        <f>S1879*H1879</f>
        <v>0</v>
      </c>
      <c r="U1879" s="33"/>
      <c r="V1879" s="33"/>
      <c r="W1879" s="33"/>
      <c r="X1879" s="33"/>
      <c r="Y1879" s="33"/>
      <c r="Z1879" s="33"/>
      <c r="AA1879" s="33"/>
      <c r="AB1879" s="33"/>
      <c r="AC1879" s="33"/>
      <c r="AD1879" s="33"/>
      <c r="AE1879" s="33"/>
      <c r="AR1879" s="161" t="s">
        <v>276</v>
      </c>
      <c r="AT1879" s="161" t="s">
        <v>202</v>
      </c>
      <c r="AU1879" s="161" t="s">
        <v>90</v>
      </c>
      <c r="AY1879" s="18" t="s">
        <v>199</v>
      </c>
      <c r="BE1879" s="162">
        <f>IF(N1879="základní",J1879,0)</f>
        <v>0</v>
      </c>
      <c r="BF1879" s="162">
        <f>IF(N1879="snížená",J1879,0)</f>
        <v>0</v>
      </c>
      <c r="BG1879" s="162">
        <f>IF(N1879="zákl. přenesená",J1879,0)</f>
        <v>0</v>
      </c>
      <c r="BH1879" s="162">
        <f>IF(N1879="sníž. přenesená",J1879,0)</f>
        <v>0</v>
      </c>
      <c r="BI1879" s="162">
        <f>IF(N1879="nulová",J1879,0)</f>
        <v>0</v>
      </c>
      <c r="BJ1879" s="18" t="s">
        <v>88</v>
      </c>
      <c r="BK1879" s="162">
        <f>ROUND(I1879*H1879,2)</f>
        <v>0</v>
      </c>
      <c r="BL1879" s="18" t="s">
        <v>276</v>
      </c>
      <c r="BM1879" s="161" t="s">
        <v>3276</v>
      </c>
    </row>
    <row r="1880" spans="1:65" s="2" customFormat="1" ht="10.199999999999999">
      <c r="A1880" s="33"/>
      <c r="B1880" s="34"/>
      <c r="C1880" s="33"/>
      <c r="D1880" s="163" t="s">
        <v>207</v>
      </c>
      <c r="E1880" s="33"/>
      <c r="F1880" s="164" t="s">
        <v>3277</v>
      </c>
      <c r="G1880" s="33"/>
      <c r="H1880" s="33"/>
      <c r="I1880" s="165"/>
      <c r="J1880" s="33"/>
      <c r="K1880" s="33"/>
      <c r="L1880" s="34"/>
      <c r="M1880" s="166"/>
      <c r="N1880" s="167"/>
      <c r="O1880" s="59"/>
      <c r="P1880" s="59"/>
      <c r="Q1880" s="59"/>
      <c r="R1880" s="59"/>
      <c r="S1880" s="59"/>
      <c r="T1880" s="60"/>
      <c r="U1880" s="33"/>
      <c r="V1880" s="33"/>
      <c r="W1880" s="33"/>
      <c r="X1880" s="33"/>
      <c r="Y1880" s="33"/>
      <c r="Z1880" s="33"/>
      <c r="AA1880" s="33"/>
      <c r="AB1880" s="33"/>
      <c r="AC1880" s="33"/>
      <c r="AD1880" s="33"/>
      <c r="AE1880" s="33"/>
      <c r="AT1880" s="18" t="s">
        <v>207</v>
      </c>
      <c r="AU1880" s="18" t="s">
        <v>90</v>
      </c>
    </row>
    <row r="1881" spans="1:65" s="14" customFormat="1" ht="10.199999999999999">
      <c r="B1881" s="179"/>
      <c r="D1881" s="163" t="s">
        <v>336</v>
      </c>
      <c r="E1881" s="180" t="s">
        <v>1</v>
      </c>
      <c r="F1881" s="181" t="s">
        <v>3278</v>
      </c>
      <c r="H1881" s="182">
        <v>10.199999999999999</v>
      </c>
      <c r="I1881" s="183"/>
      <c r="L1881" s="179"/>
      <c r="M1881" s="184"/>
      <c r="N1881" s="185"/>
      <c r="O1881" s="185"/>
      <c r="P1881" s="185"/>
      <c r="Q1881" s="185"/>
      <c r="R1881" s="185"/>
      <c r="S1881" s="185"/>
      <c r="T1881" s="186"/>
      <c r="AT1881" s="180" t="s">
        <v>336</v>
      </c>
      <c r="AU1881" s="180" t="s">
        <v>90</v>
      </c>
      <c r="AV1881" s="14" t="s">
        <v>90</v>
      </c>
      <c r="AW1881" s="14" t="s">
        <v>36</v>
      </c>
      <c r="AX1881" s="14" t="s">
        <v>81</v>
      </c>
      <c r="AY1881" s="180" t="s">
        <v>199</v>
      </c>
    </row>
    <row r="1882" spans="1:65" s="14" customFormat="1" ht="10.199999999999999">
      <c r="B1882" s="179"/>
      <c r="D1882" s="163" t="s">
        <v>336</v>
      </c>
      <c r="E1882" s="180" t="s">
        <v>1</v>
      </c>
      <c r="F1882" s="181" t="s">
        <v>3279</v>
      </c>
      <c r="H1882" s="182">
        <v>1.4</v>
      </c>
      <c r="I1882" s="183"/>
      <c r="L1882" s="179"/>
      <c r="M1882" s="184"/>
      <c r="N1882" s="185"/>
      <c r="O1882" s="185"/>
      <c r="P1882" s="185"/>
      <c r="Q1882" s="185"/>
      <c r="R1882" s="185"/>
      <c r="S1882" s="185"/>
      <c r="T1882" s="186"/>
      <c r="AT1882" s="180" t="s">
        <v>336</v>
      </c>
      <c r="AU1882" s="180" t="s">
        <v>90</v>
      </c>
      <c r="AV1882" s="14" t="s">
        <v>90</v>
      </c>
      <c r="AW1882" s="14" t="s">
        <v>36</v>
      </c>
      <c r="AX1882" s="14" t="s">
        <v>81</v>
      </c>
      <c r="AY1882" s="180" t="s">
        <v>199</v>
      </c>
    </row>
    <row r="1883" spans="1:65" s="14" customFormat="1" ht="10.199999999999999">
      <c r="B1883" s="179"/>
      <c r="D1883" s="163" t="s">
        <v>336</v>
      </c>
      <c r="E1883" s="180" t="s">
        <v>1</v>
      </c>
      <c r="F1883" s="181" t="s">
        <v>3280</v>
      </c>
      <c r="H1883" s="182">
        <v>4</v>
      </c>
      <c r="I1883" s="183"/>
      <c r="L1883" s="179"/>
      <c r="M1883" s="184"/>
      <c r="N1883" s="185"/>
      <c r="O1883" s="185"/>
      <c r="P1883" s="185"/>
      <c r="Q1883" s="185"/>
      <c r="R1883" s="185"/>
      <c r="S1883" s="185"/>
      <c r="T1883" s="186"/>
      <c r="AT1883" s="180" t="s">
        <v>336</v>
      </c>
      <c r="AU1883" s="180" t="s">
        <v>90</v>
      </c>
      <c r="AV1883" s="14" t="s">
        <v>90</v>
      </c>
      <c r="AW1883" s="14" t="s">
        <v>36</v>
      </c>
      <c r="AX1883" s="14" t="s">
        <v>81</v>
      </c>
      <c r="AY1883" s="180" t="s">
        <v>199</v>
      </c>
    </row>
    <row r="1884" spans="1:65" s="14" customFormat="1" ht="10.199999999999999">
      <c r="B1884" s="179"/>
      <c r="D1884" s="163" t="s">
        <v>336</v>
      </c>
      <c r="E1884" s="180" t="s">
        <v>1</v>
      </c>
      <c r="F1884" s="181" t="s">
        <v>3281</v>
      </c>
      <c r="H1884" s="182">
        <v>2.9</v>
      </c>
      <c r="I1884" s="183"/>
      <c r="L1884" s="179"/>
      <c r="M1884" s="184"/>
      <c r="N1884" s="185"/>
      <c r="O1884" s="185"/>
      <c r="P1884" s="185"/>
      <c r="Q1884" s="185"/>
      <c r="R1884" s="185"/>
      <c r="S1884" s="185"/>
      <c r="T1884" s="186"/>
      <c r="AT1884" s="180" t="s">
        <v>336</v>
      </c>
      <c r="AU1884" s="180" t="s">
        <v>90</v>
      </c>
      <c r="AV1884" s="14" t="s">
        <v>90</v>
      </c>
      <c r="AW1884" s="14" t="s">
        <v>36</v>
      </c>
      <c r="AX1884" s="14" t="s">
        <v>81</v>
      </c>
      <c r="AY1884" s="180" t="s">
        <v>199</v>
      </c>
    </row>
    <row r="1885" spans="1:65" s="15" customFormat="1" ht="10.199999999999999">
      <c r="B1885" s="187"/>
      <c r="D1885" s="163" t="s">
        <v>336</v>
      </c>
      <c r="E1885" s="188" t="s">
        <v>1</v>
      </c>
      <c r="F1885" s="189" t="s">
        <v>339</v>
      </c>
      <c r="H1885" s="190">
        <v>18.5</v>
      </c>
      <c r="I1885" s="191"/>
      <c r="L1885" s="187"/>
      <c r="M1885" s="192"/>
      <c r="N1885" s="193"/>
      <c r="O1885" s="193"/>
      <c r="P1885" s="193"/>
      <c r="Q1885" s="193"/>
      <c r="R1885" s="193"/>
      <c r="S1885" s="193"/>
      <c r="T1885" s="194"/>
      <c r="AT1885" s="188" t="s">
        <v>336</v>
      </c>
      <c r="AU1885" s="188" t="s">
        <v>90</v>
      </c>
      <c r="AV1885" s="15" t="s">
        <v>198</v>
      </c>
      <c r="AW1885" s="15" t="s">
        <v>36</v>
      </c>
      <c r="AX1885" s="15" t="s">
        <v>88</v>
      </c>
      <c r="AY1885" s="188" t="s">
        <v>199</v>
      </c>
    </row>
    <row r="1886" spans="1:65" s="2" customFormat="1" ht="16.5" customHeight="1">
      <c r="A1886" s="33"/>
      <c r="B1886" s="149"/>
      <c r="C1886" s="195" t="s">
        <v>3282</v>
      </c>
      <c r="D1886" s="195" t="s">
        <v>416</v>
      </c>
      <c r="E1886" s="196" t="s">
        <v>3283</v>
      </c>
      <c r="F1886" s="197" t="s">
        <v>3284</v>
      </c>
      <c r="G1886" s="198" t="s">
        <v>376</v>
      </c>
      <c r="H1886" s="199">
        <v>18.87</v>
      </c>
      <c r="I1886" s="200"/>
      <c r="J1886" s="201">
        <f>ROUND(I1886*H1886,2)</f>
        <v>0</v>
      </c>
      <c r="K1886" s="197" t="s">
        <v>333</v>
      </c>
      <c r="L1886" s="202"/>
      <c r="M1886" s="203" t="s">
        <v>1</v>
      </c>
      <c r="N1886" s="204" t="s">
        <v>46</v>
      </c>
      <c r="O1886" s="59"/>
      <c r="P1886" s="159">
        <f>O1886*H1886</f>
        <v>0</v>
      </c>
      <c r="Q1886" s="159">
        <v>2.1000000000000001E-4</v>
      </c>
      <c r="R1886" s="159">
        <f>Q1886*H1886</f>
        <v>3.9627000000000004E-3</v>
      </c>
      <c r="S1886" s="159">
        <v>0</v>
      </c>
      <c r="T1886" s="160">
        <f>S1886*H1886</f>
        <v>0</v>
      </c>
      <c r="U1886" s="33"/>
      <c r="V1886" s="33"/>
      <c r="W1886" s="33"/>
      <c r="X1886" s="33"/>
      <c r="Y1886" s="33"/>
      <c r="Z1886" s="33"/>
      <c r="AA1886" s="33"/>
      <c r="AB1886" s="33"/>
      <c r="AC1886" s="33"/>
      <c r="AD1886" s="33"/>
      <c r="AE1886" s="33"/>
      <c r="AR1886" s="161" t="s">
        <v>573</v>
      </c>
      <c r="AT1886" s="161" t="s">
        <v>416</v>
      </c>
      <c r="AU1886" s="161" t="s">
        <v>90</v>
      </c>
      <c r="AY1886" s="18" t="s">
        <v>199</v>
      </c>
      <c r="BE1886" s="162">
        <f>IF(N1886="základní",J1886,0)</f>
        <v>0</v>
      </c>
      <c r="BF1886" s="162">
        <f>IF(N1886="snížená",J1886,0)</f>
        <v>0</v>
      </c>
      <c r="BG1886" s="162">
        <f>IF(N1886="zákl. přenesená",J1886,0)</f>
        <v>0</v>
      </c>
      <c r="BH1886" s="162">
        <f>IF(N1886="sníž. přenesená",J1886,0)</f>
        <v>0</v>
      </c>
      <c r="BI1886" s="162">
        <f>IF(N1886="nulová",J1886,0)</f>
        <v>0</v>
      </c>
      <c r="BJ1886" s="18" t="s">
        <v>88</v>
      </c>
      <c r="BK1886" s="162">
        <f>ROUND(I1886*H1886,2)</f>
        <v>0</v>
      </c>
      <c r="BL1886" s="18" t="s">
        <v>276</v>
      </c>
      <c r="BM1886" s="161" t="s">
        <v>3285</v>
      </c>
    </row>
    <row r="1887" spans="1:65" s="14" customFormat="1" ht="10.199999999999999">
      <c r="B1887" s="179"/>
      <c r="D1887" s="163" t="s">
        <v>336</v>
      </c>
      <c r="E1887" s="180" t="s">
        <v>1</v>
      </c>
      <c r="F1887" s="181" t="s">
        <v>3286</v>
      </c>
      <c r="H1887" s="182">
        <v>18.87</v>
      </c>
      <c r="I1887" s="183"/>
      <c r="L1887" s="179"/>
      <c r="M1887" s="184"/>
      <c r="N1887" s="185"/>
      <c r="O1887" s="185"/>
      <c r="P1887" s="185"/>
      <c r="Q1887" s="185"/>
      <c r="R1887" s="185"/>
      <c r="S1887" s="185"/>
      <c r="T1887" s="186"/>
      <c r="AT1887" s="180" t="s">
        <v>336</v>
      </c>
      <c r="AU1887" s="180" t="s">
        <v>90</v>
      </c>
      <c r="AV1887" s="14" t="s">
        <v>90</v>
      </c>
      <c r="AW1887" s="14" t="s">
        <v>36</v>
      </c>
      <c r="AX1887" s="14" t="s">
        <v>81</v>
      </c>
      <c r="AY1887" s="180" t="s">
        <v>199</v>
      </c>
    </row>
    <row r="1888" spans="1:65" s="15" customFormat="1" ht="10.199999999999999">
      <c r="B1888" s="187"/>
      <c r="D1888" s="163" t="s">
        <v>336</v>
      </c>
      <c r="E1888" s="188" t="s">
        <v>1</v>
      </c>
      <c r="F1888" s="189" t="s">
        <v>339</v>
      </c>
      <c r="H1888" s="190">
        <v>18.87</v>
      </c>
      <c r="I1888" s="191"/>
      <c r="L1888" s="187"/>
      <c r="M1888" s="192"/>
      <c r="N1888" s="193"/>
      <c r="O1888" s="193"/>
      <c r="P1888" s="193"/>
      <c r="Q1888" s="193"/>
      <c r="R1888" s="193"/>
      <c r="S1888" s="193"/>
      <c r="T1888" s="194"/>
      <c r="AT1888" s="188" t="s">
        <v>336</v>
      </c>
      <c r="AU1888" s="188" t="s">
        <v>90</v>
      </c>
      <c r="AV1888" s="15" t="s">
        <v>198</v>
      </c>
      <c r="AW1888" s="15" t="s">
        <v>36</v>
      </c>
      <c r="AX1888" s="15" t="s">
        <v>88</v>
      </c>
      <c r="AY1888" s="188" t="s">
        <v>199</v>
      </c>
    </row>
    <row r="1889" spans="1:65" s="2" customFormat="1" ht="24.15" customHeight="1">
      <c r="A1889" s="33"/>
      <c r="B1889" s="149"/>
      <c r="C1889" s="150" t="s">
        <v>3287</v>
      </c>
      <c r="D1889" s="150" t="s">
        <v>202</v>
      </c>
      <c r="E1889" s="151" t="s">
        <v>3288</v>
      </c>
      <c r="F1889" s="152" t="s">
        <v>3289</v>
      </c>
      <c r="G1889" s="153" t="s">
        <v>396</v>
      </c>
      <c r="H1889" s="154">
        <v>4.0000000000000001E-3</v>
      </c>
      <c r="I1889" s="155"/>
      <c r="J1889" s="156">
        <f>ROUND(I1889*H1889,2)</f>
        <v>0</v>
      </c>
      <c r="K1889" s="152" t="s">
        <v>333</v>
      </c>
      <c r="L1889" s="34"/>
      <c r="M1889" s="157" t="s">
        <v>1</v>
      </c>
      <c r="N1889" s="158" t="s">
        <v>46</v>
      </c>
      <c r="O1889" s="59"/>
      <c r="P1889" s="159">
        <f>O1889*H1889</f>
        <v>0</v>
      </c>
      <c r="Q1889" s="159">
        <v>0</v>
      </c>
      <c r="R1889" s="159">
        <f>Q1889*H1889</f>
        <v>0</v>
      </c>
      <c r="S1889" s="159">
        <v>0</v>
      </c>
      <c r="T1889" s="160">
        <f>S1889*H1889</f>
        <v>0</v>
      </c>
      <c r="U1889" s="33"/>
      <c r="V1889" s="33"/>
      <c r="W1889" s="33"/>
      <c r="X1889" s="33"/>
      <c r="Y1889" s="33"/>
      <c r="Z1889" s="33"/>
      <c r="AA1889" s="33"/>
      <c r="AB1889" s="33"/>
      <c r="AC1889" s="33"/>
      <c r="AD1889" s="33"/>
      <c r="AE1889" s="33"/>
      <c r="AR1889" s="161" t="s">
        <v>276</v>
      </c>
      <c r="AT1889" s="161" t="s">
        <v>202</v>
      </c>
      <c r="AU1889" s="161" t="s">
        <v>90</v>
      </c>
      <c r="AY1889" s="18" t="s">
        <v>199</v>
      </c>
      <c r="BE1889" s="162">
        <f>IF(N1889="základní",J1889,0)</f>
        <v>0</v>
      </c>
      <c r="BF1889" s="162">
        <f>IF(N1889="snížená",J1889,0)</f>
        <v>0</v>
      </c>
      <c r="BG1889" s="162">
        <f>IF(N1889="zákl. přenesená",J1889,0)</f>
        <v>0</v>
      </c>
      <c r="BH1889" s="162">
        <f>IF(N1889="sníž. přenesená",J1889,0)</f>
        <v>0</v>
      </c>
      <c r="BI1889" s="162">
        <f>IF(N1889="nulová",J1889,0)</f>
        <v>0</v>
      </c>
      <c r="BJ1889" s="18" t="s">
        <v>88</v>
      </c>
      <c r="BK1889" s="162">
        <f>ROUND(I1889*H1889,2)</f>
        <v>0</v>
      </c>
      <c r="BL1889" s="18" t="s">
        <v>276</v>
      </c>
      <c r="BM1889" s="161" t="s">
        <v>3290</v>
      </c>
    </row>
    <row r="1890" spans="1:65" s="2" customFormat="1" ht="28.8">
      <c r="A1890" s="33"/>
      <c r="B1890" s="34"/>
      <c r="C1890" s="33"/>
      <c r="D1890" s="163" t="s">
        <v>207</v>
      </c>
      <c r="E1890" s="33"/>
      <c r="F1890" s="164" t="s">
        <v>3291</v>
      </c>
      <c r="G1890" s="33"/>
      <c r="H1890" s="33"/>
      <c r="I1890" s="165"/>
      <c r="J1890" s="33"/>
      <c r="K1890" s="33"/>
      <c r="L1890" s="34"/>
      <c r="M1890" s="166"/>
      <c r="N1890" s="167"/>
      <c r="O1890" s="59"/>
      <c r="P1890" s="59"/>
      <c r="Q1890" s="59"/>
      <c r="R1890" s="59"/>
      <c r="S1890" s="59"/>
      <c r="T1890" s="60"/>
      <c r="U1890" s="33"/>
      <c r="V1890" s="33"/>
      <c r="W1890" s="33"/>
      <c r="X1890" s="33"/>
      <c r="Y1890" s="33"/>
      <c r="Z1890" s="33"/>
      <c r="AA1890" s="33"/>
      <c r="AB1890" s="33"/>
      <c r="AC1890" s="33"/>
      <c r="AD1890" s="33"/>
      <c r="AE1890" s="33"/>
      <c r="AT1890" s="18" t="s">
        <v>207</v>
      </c>
      <c r="AU1890" s="18" t="s">
        <v>90</v>
      </c>
    </row>
    <row r="1891" spans="1:65" s="12" customFormat="1" ht="25.95" customHeight="1">
      <c r="B1891" s="136"/>
      <c r="D1891" s="137" t="s">
        <v>80</v>
      </c>
      <c r="E1891" s="138" t="s">
        <v>3292</v>
      </c>
      <c r="F1891" s="138" t="s">
        <v>3293</v>
      </c>
      <c r="I1891" s="139"/>
      <c r="J1891" s="140">
        <f>BK1891</f>
        <v>0</v>
      </c>
      <c r="L1891" s="136"/>
      <c r="M1891" s="141"/>
      <c r="N1891" s="142"/>
      <c r="O1891" s="142"/>
      <c r="P1891" s="143">
        <f>SUM(P1892:P1959)</f>
        <v>0</v>
      </c>
      <c r="Q1891" s="142"/>
      <c r="R1891" s="143">
        <f>SUM(R1892:R1959)</f>
        <v>2.2504609000000002</v>
      </c>
      <c r="S1891" s="142"/>
      <c r="T1891" s="144">
        <f>SUM(T1892:T1959)</f>
        <v>0</v>
      </c>
      <c r="AR1891" s="137" t="s">
        <v>90</v>
      </c>
      <c r="AT1891" s="145" t="s">
        <v>80</v>
      </c>
      <c r="AU1891" s="145" t="s">
        <v>81</v>
      </c>
      <c r="AY1891" s="137" t="s">
        <v>199</v>
      </c>
      <c r="BK1891" s="146">
        <f>SUM(BK1892:BK1959)</f>
        <v>0</v>
      </c>
    </row>
    <row r="1892" spans="1:65" s="2" customFormat="1" ht="16.5" customHeight="1">
      <c r="A1892" s="33"/>
      <c r="B1892" s="149"/>
      <c r="C1892" s="150" t="s">
        <v>3294</v>
      </c>
      <c r="D1892" s="150" t="s">
        <v>202</v>
      </c>
      <c r="E1892" s="151" t="s">
        <v>3295</v>
      </c>
      <c r="F1892" s="152" t="s">
        <v>3296</v>
      </c>
      <c r="G1892" s="153" t="s">
        <v>332</v>
      </c>
      <c r="H1892" s="154">
        <v>73.290000000000006</v>
      </c>
      <c r="I1892" s="155"/>
      <c r="J1892" s="156">
        <f>ROUND(I1892*H1892,2)</f>
        <v>0</v>
      </c>
      <c r="K1892" s="152" t="s">
        <v>333</v>
      </c>
      <c r="L1892" s="34"/>
      <c r="M1892" s="157" t="s">
        <v>1</v>
      </c>
      <c r="N1892" s="158" t="s">
        <v>46</v>
      </c>
      <c r="O1892" s="59"/>
      <c r="P1892" s="159">
        <f>O1892*H1892</f>
        <v>0</v>
      </c>
      <c r="Q1892" s="159">
        <v>0</v>
      </c>
      <c r="R1892" s="159">
        <f>Q1892*H1892</f>
        <v>0</v>
      </c>
      <c r="S1892" s="159">
        <v>0</v>
      </c>
      <c r="T1892" s="160">
        <f>S1892*H1892</f>
        <v>0</v>
      </c>
      <c r="U1892" s="33"/>
      <c r="V1892" s="33"/>
      <c r="W1892" s="33"/>
      <c r="X1892" s="33"/>
      <c r="Y1892" s="33"/>
      <c r="Z1892" s="33"/>
      <c r="AA1892" s="33"/>
      <c r="AB1892" s="33"/>
      <c r="AC1892" s="33"/>
      <c r="AD1892" s="33"/>
      <c r="AE1892" s="33"/>
      <c r="AR1892" s="161" t="s">
        <v>276</v>
      </c>
      <c r="AT1892" s="161" t="s">
        <v>202</v>
      </c>
      <c r="AU1892" s="161" t="s">
        <v>88</v>
      </c>
      <c r="AY1892" s="18" t="s">
        <v>199</v>
      </c>
      <c r="BE1892" s="162">
        <f>IF(N1892="základní",J1892,0)</f>
        <v>0</v>
      </c>
      <c r="BF1892" s="162">
        <f>IF(N1892="snížená",J1892,0)</f>
        <v>0</v>
      </c>
      <c r="BG1892" s="162">
        <f>IF(N1892="zákl. přenesená",J1892,0)</f>
        <v>0</v>
      </c>
      <c r="BH1892" s="162">
        <f>IF(N1892="sníž. přenesená",J1892,0)</f>
        <v>0</v>
      </c>
      <c r="BI1892" s="162">
        <f>IF(N1892="nulová",J1892,0)</f>
        <v>0</v>
      </c>
      <c r="BJ1892" s="18" t="s">
        <v>88</v>
      </c>
      <c r="BK1892" s="162">
        <f>ROUND(I1892*H1892,2)</f>
        <v>0</v>
      </c>
      <c r="BL1892" s="18" t="s">
        <v>276</v>
      </c>
      <c r="BM1892" s="161" t="s">
        <v>3297</v>
      </c>
    </row>
    <row r="1893" spans="1:65" s="2" customFormat="1" ht="10.199999999999999">
      <c r="A1893" s="33"/>
      <c r="B1893" s="34"/>
      <c r="C1893" s="33"/>
      <c r="D1893" s="163" t="s">
        <v>207</v>
      </c>
      <c r="E1893" s="33"/>
      <c r="F1893" s="164" t="s">
        <v>3298</v>
      </c>
      <c r="G1893" s="33"/>
      <c r="H1893" s="33"/>
      <c r="I1893" s="165"/>
      <c r="J1893" s="33"/>
      <c r="K1893" s="33"/>
      <c r="L1893" s="34"/>
      <c r="M1893" s="166"/>
      <c r="N1893" s="167"/>
      <c r="O1893" s="59"/>
      <c r="P1893" s="59"/>
      <c r="Q1893" s="59"/>
      <c r="R1893" s="59"/>
      <c r="S1893" s="59"/>
      <c r="T1893" s="60"/>
      <c r="U1893" s="33"/>
      <c r="V1893" s="33"/>
      <c r="W1893" s="33"/>
      <c r="X1893" s="33"/>
      <c r="Y1893" s="33"/>
      <c r="Z1893" s="33"/>
      <c r="AA1893" s="33"/>
      <c r="AB1893" s="33"/>
      <c r="AC1893" s="33"/>
      <c r="AD1893" s="33"/>
      <c r="AE1893" s="33"/>
      <c r="AT1893" s="18" t="s">
        <v>207</v>
      </c>
      <c r="AU1893" s="18" t="s">
        <v>88</v>
      </c>
    </row>
    <row r="1894" spans="1:65" s="13" customFormat="1" ht="10.199999999999999">
      <c r="B1894" s="172"/>
      <c r="D1894" s="163" t="s">
        <v>336</v>
      </c>
      <c r="E1894" s="173" t="s">
        <v>1</v>
      </c>
      <c r="F1894" s="174" t="s">
        <v>2112</v>
      </c>
      <c r="H1894" s="173" t="s">
        <v>1</v>
      </c>
      <c r="I1894" s="175"/>
      <c r="L1894" s="172"/>
      <c r="M1894" s="176"/>
      <c r="N1894" s="177"/>
      <c r="O1894" s="177"/>
      <c r="P1894" s="177"/>
      <c r="Q1894" s="177"/>
      <c r="R1894" s="177"/>
      <c r="S1894" s="177"/>
      <c r="T1894" s="178"/>
      <c r="AT1894" s="173" t="s">
        <v>336</v>
      </c>
      <c r="AU1894" s="173" t="s">
        <v>88</v>
      </c>
      <c r="AV1894" s="13" t="s">
        <v>88</v>
      </c>
      <c r="AW1894" s="13" t="s">
        <v>36</v>
      </c>
      <c r="AX1894" s="13" t="s">
        <v>81</v>
      </c>
      <c r="AY1894" s="173" t="s">
        <v>199</v>
      </c>
    </row>
    <row r="1895" spans="1:65" s="14" customFormat="1" ht="10.199999999999999">
      <c r="B1895" s="179"/>
      <c r="D1895" s="163" t="s">
        <v>336</v>
      </c>
      <c r="E1895" s="180" t="s">
        <v>1</v>
      </c>
      <c r="F1895" s="181" t="s">
        <v>2136</v>
      </c>
      <c r="H1895" s="182">
        <v>19.559999999999999</v>
      </c>
      <c r="I1895" s="183"/>
      <c r="L1895" s="179"/>
      <c r="M1895" s="184"/>
      <c r="N1895" s="185"/>
      <c r="O1895" s="185"/>
      <c r="P1895" s="185"/>
      <c r="Q1895" s="185"/>
      <c r="R1895" s="185"/>
      <c r="S1895" s="185"/>
      <c r="T1895" s="186"/>
      <c r="AT1895" s="180" t="s">
        <v>336</v>
      </c>
      <c r="AU1895" s="180" t="s">
        <v>88</v>
      </c>
      <c r="AV1895" s="14" t="s">
        <v>90</v>
      </c>
      <c r="AW1895" s="14" t="s">
        <v>36</v>
      </c>
      <c r="AX1895" s="14" t="s">
        <v>81</v>
      </c>
      <c r="AY1895" s="180" t="s">
        <v>199</v>
      </c>
    </row>
    <row r="1896" spans="1:65" s="13" customFormat="1" ht="10.199999999999999">
      <c r="B1896" s="172"/>
      <c r="D1896" s="163" t="s">
        <v>336</v>
      </c>
      <c r="E1896" s="173" t="s">
        <v>1</v>
      </c>
      <c r="F1896" s="174" t="s">
        <v>2114</v>
      </c>
      <c r="H1896" s="173" t="s">
        <v>1</v>
      </c>
      <c r="I1896" s="175"/>
      <c r="L1896" s="172"/>
      <c r="M1896" s="176"/>
      <c r="N1896" s="177"/>
      <c r="O1896" s="177"/>
      <c r="P1896" s="177"/>
      <c r="Q1896" s="177"/>
      <c r="R1896" s="177"/>
      <c r="S1896" s="177"/>
      <c r="T1896" s="178"/>
      <c r="AT1896" s="173" t="s">
        <v>336</v>
      </c>
      <c r="AU1896" s="173" t="s">
        <v>88</v>
      </c>
      <c r="AV1896" s="13" t="s">
        <v>88</v>
      </c>
      <c r="AW1896" s="13" t="s">
        <v>36</v>
      </c>
      <c r="AX1896" s="13" t="s">
        <v>81</v>
      </c>
      <c r="AY1896" s="173" t="s">
        <v>199</v>
      </c>
    </row>
    <row r="1897" spans="1:65" s="14" customFormat="1" ht="10.199999999999999">
      <c r="B1897" s="179"/>
      <c r="D1897" s="163" t="s">
        <v>336</v>
      </c>
      <c r="E1897" s="180" t="s">
        <v>1</v>
      </c>
      <c r="F1897" s="181" t="s">
        <v>2137</v>
      </c>
      <c r="H1897" s="182">
        <v>52.53</v>
      </c>
      <c r="I1897" s="183"/>
      <c r="L1897" s="179"/>
      <c r="M1897" s="184"/>
      <c r="N1897" s="185"/>
      <c r="O1897" s="185"/>
      <c r="P1897" s="185"/>
      <c r="Q1897" s="185"/>
      <c r="R1897" s="185"/>
      <c r="S1897" s="185"/>
      <c r="T1897" s="186"/>
      <c r="AT1897" s="180" t="s">
        <v>336</v>
      </c>
      <c r="AU1897" s="180" t="s">
        <v>88</v>
      </c>
      <c r="AV1897" s="14" t="s">
        <v>90</v>
      </c>
      <c r="AW1897" s="14" t="s">
        <v>36</v>
      </c>
      <c r="AX1897" s="14" t="s">
        <v>81</v>
      </c>
      <c r="AY1897" s="180" t="s">
        <v>199</v>
      </c>
    </row>
    <row r="1898" spans="1:65" s="13" customFormat="1" ht="10.199999999999999">
      <c r="B1898" s="172"/>
      <c r="D1898" s="163" t="s">
        <v>336</v>
      </c>
      <c r="E1898" s="173" t="s">
        <v>1</v>
      </c>
      <c r="F1898" s="174" t="s">
        <v>2063</v>
      </c>
      <c r="H1898" s="173" t="s">
        <v>1</v>
      </c>
      <c r="I1898" s="175"/>
      <c r="L1898" s="172"/>
      <c r="M1898" s="176"/>
      <c r="N1898" s="177"/>
      <c r="O1898" s="177"/>
      <c r="P1898" s="177"/>
      <c r="Q1898" s="177"/>
      <c r="R1898" s="177"/>
      <c r="S1898" s="177"/>
      <c r="T1898" s="178"/>
      <c r="AT1898" s="173" t="s">
        <v>336</v>
      </c>
      <c r="AU1898" s="173" t="s">
        <v>88</v>
      </c>
      <c r="AV1898" s="13" t="s">
        <v>88</v>
      </c>
      <c r="AW1898" s="13" t="s">
        <v>36</v>
      </c>
      <c r="AX1898" s="13" t="s">
        <v>81</v>
      </c>
      <c r="AY1898" s="173" t="s">
        <v>199</v>
      </c>
    </row>
    <row r="1899" spans="1:65" s="14" customFormat="1" ht="10.199999999999999">
      <c r="B1899" s="179"/>
      <c r="D1899" s="163" t="s">
        <v>336</v>
      </c>
      <c r="E1899" s="180" t="s">
        <v>1</v>
      </c>
      <c r="F1899" s="181" t="s">
        <v>3299</v>
      </c>
      <c r="H1899" s="182">
        <v>1.2</v>
      </c>
      <c r="I1899" s="183"/>
      <c r="L1899" s="179"/>
      <c r="M1899" s="184"/>
      <c r="N1899" s="185"/>
      <c r="O1899" s="185"/>
      <c r="P1899" s="185"/>
      <c r="Q1899" s="185"/>
      <c r="R1899" s="185"/>
      <c r="S1899" s="185"/>
      <c r="T1899" s="186"/>
      <c r="AT1899" s="180" t="s">
        <v>336</v>
      </c>
      <c r="AU1899" s="180" t="s">
        <v>88</v>
      </c>
      <c r="AV1899" s="14" t="s">
        <v>90</v>
      </c>
      <c r="AW1899" s="14" t="s">
        <v>36</v>
      </c>
      <c r="AX1899" s="14" t="s">
        <v>81</v>
      </c>
      <c r="AY1899" s="180" t="s">
        <v>199</v>
      </c>
    </row>
    <row r="1900" spans="1:65" s="15" customFormat="1" ht="10.199999999999999">
      <c r="B1900" s="187"/>
      <c r="D1900" s="163" t="s">
        <v>336</v>
      </c>
      <c r="E1900" s="188" t="s">
        <v>1</v>
      </c>
      <c r="F1900" s="189" t="s">
        <v>339</v>
      </c>
      <c r="H1900" s="190">
        <v>73.290000000000006</v>
      </c>
      <c r="I1900" s="191"/>
      <c r="L1900" s="187"/>
      <c r="M1900" s="192"/>
      <c r="N1900" s="193"/>
      <c r="O1900" s="193"/>
      <c r="P1900" s="193"/>
      <c r="Q1900" s="193"/>
      <c r="R1900" s="193"/>
      <c r="S1900" s="193"/>
      <c r="T1900" s="194"/>
      <c r="AT1900" s="188" t="s">
        <v>336</v>
      </c>
      <c r="AU1900" s="188" t="s">
        <v>88</v>
      </c>
      <c r="AV1900" s="15" t="s">
        <v>198</v>
      </c>
      <c r="AW1900" s="15" t="s">
        <v>36</v>
      </c>
      <c r="AX1900" s="15" t="s">
        <v>88</v>
      </c>
      <c r="AY1900" s="188" t="s">
        <v>199</v>
      </c>
    </row>
    <row r="1901" spans="1:65" s="2" customFormat="1" ht="16.5" customHeight="1">
      <c r="A1901" s="33"/>
      <c r="B1901" s="149"/>
      <c r="C1901" s="150" t="s">
        <v>3300</v>
      </c>
      <c r="D1901" s="150" t="s">
        <v>202</v>
      </c>
      <c r="E1901" s="151" t="s">
        <v>3301</v>
      </c>
      <c r="F1901" s="152" t="s">
        <v>3302</v>
      </c>
      <c r="G1901" s="153" t="s">
        <v>332</v>
      </c>
      <c r="H1901" s="154">
        <v>73.290000000000006</v>
      </c>
      <c r="I1901" s="155"/>
      <c r="J1901" s="156">
        <f>ROUND(I1901*H1901,2)</f>
        <v>0</v>
      </c>
      <c r="K1901" s="152" t="s">
        <v>333</v>
      </c>
      <c r="L1901" s="34"/>
      <c r="M1901" s="157" t="s">
        <v>1</v>
      </c>
      <c r="N1901" s="158" t="s">
        <v>46</v>
      </c>
      <c r="O1901" s="59"/>
      <c r="P1901" s="159">
        <f>O1901*H1901</f>
        <v>0</v>
      </c>
      <c r="Q1901" s="159">
        <v>2.9999999999999997E-4</v>
      </c>
      <c r="R1901" s="159">
        <f>Q1901*H1901</f>
        <v>2.1987E-2</v>
      </c>
      <c r="S1901" s="159">
        <v>0</v>
      </c>
      <c r="T1901" s="160">
        <f>S1901*H1901</f>
        <v>0</v>
      </c>
      <c r="U1901" s="33"/>
      <c r="V1901" s="33"/>
      <c r="W1901" s="33"/>
      <c r="X1901" s="33"/>
      <c r="Y1901" s="33"/>
      <c r="Z1901" s="33"/>
      <c r="AA1901" s="33"/>
      <c r="AB1901" s="33"/>
      <c r="AC1901" s="33"/>
      <c r="AD1901" s="33"/>
      <c r="AE1901" s="33"/>
      <c r="AR1901" s="161" t="s">
        <v>276</v>
      </c>
      <c r="AT1901" s="161" t="s">
        <v>202</v>
      </c>
      <c r="AU1901" s="161" t="s">
        <v>88</v>
      </c>
      <c r="AY1901" s="18" t="s">
        <v>199</v>
      </c>
      <c r="BE1901" s="162">
        <f>IF(N1901="základní",J1901,0)</f>
        <v>0</v>
      </c>
      <c r="BF1901" s="162">
        <f>IF(N1901="snížená",J1901,0)</f>
        <v>0</v>
      </c>
      <c r="BG1901" s="162">
        <f>IF(N1901="zákl. přenesená",J1901,0)</f>
        <v>0</v>
      </c>
      <c r="BH1901" s="162">
        <f>IF(N1901="sníž. přenesená",J1901,0)</f>
        <v>0</v>
      </c>
      <c r="BI1901" s="162">
        <f>IF(N1901="nulová",J1901,0)</f>
        <v>0</v>
      </c>
      <c r="BJ1901" s="18" t="s">
        <v>88</v>
      </c>
      <c r="BK1901" s="162">
        <f>ROUND(I1901*H1901,2)</f>
        <v>0</v>
      </c>
      <c r="BL1901" s="18" t="s">
        <v>276</v>
      </c>
      <c r="BM1901" s="161" t="s">
        <v>3303</v>
      </c>
    </row>
    <row r="1902" spans="1:65" s="2" customFormat="1" ht="19.2">
      <c r="A1902" s="33"/>
      <c r="B1902" s="34"/>
      <c r="C1902" s="33"/>
      <c r="D1902" s="163" t="s">
        <v>207</v>
      </c>
      <c r="E1902" s="33"/>
      <c r="F1902" s="164" t="s">
        <v>3304</v>
      </c>
      <c r="G1902" s="33"/>
      <c r="H1902" s="33"/>
      <c r="I1902" s="165"/>
      <c r="J1902" s="33"/>
      <c r="K1902" s="33"/>
      <c r="L1902" s="34"/>
      <c r="M1902" s="166"/>
      <c r="N1902" s="167"/>
      <c r="O1902" s="59"/>
      <c r="P1902" s="59"/>
      <c r="Q1902" s="59"/>
      <c r="R1902" s="59"/>
      <c r="S1902" s="59"/>
      <c r="T1902" s="60"/>
      <c r="U1902" s="33"/>
      <c r="V1902" s="33"/>
      <c r="W1902" s="33"/>
      <c r="X1902" s="33"/>
      <c r="Y1902" s="33"/>
      <c r="Z1902" s="33"/>
      <c r="AA1902" s="33"/>
      <c r="AB1902" s="33"/>
      <c r="AC1902" s="33"/>
      <c r="AD1902" s="33"/>
      <c r="AE1902" s="33"/>
      <c r="AT1902" s="18" t="s">
        <v>207</v>
      </c>
      <c r="AU1902" s="18" t="s">
        <v>88</v>
      </c>
    </row>
    <row r="1903" spans="1:65" s="2" customFormat="1" ht="16.5" customHeight="1">
      <c r="A1903" s="33"/>
      <c r="B1903" s="149"/>
      <c r="C1903" s="150" t="s">
        <v>3305</v>
      </c>
      <c r="D1903" s="150" t="s">
        <v>202</v>
      </c>
      <c r="E1903" s="151" t="s">
        <v>3306</v>
      </c>
      <c r="F1903" s="152" t="s">
        <v>3307</v>
      </c>
      <c r="G1903" s="153" t="s">
        <v>376</v>
      </c>
      <c r="H1903" s="154">
        <v>4.3</v>
      </c>
      <c r="I1903" s="155"/>
      <c r="J1903" s="156">
        <f>ROUND(I1903*H1903,2)</f>
        <v>0</v>
      </c>
      <c r="K1903" s="152" t="s">
        <v>333</v>
      </c>
      <c r="L1903" s="34"/>
      <c r="M1903" s="157" t="s">
        <v>1</v>
      </c>
      <c r="N1903" s="158" t="s">
        <v>46</v>
      </c>
      <c r="O1903" s="59"/>
      <c r="P1903" s="159">
        <f>O1903*H1903</f>
        <v>0</v>
      </c>
      <c r="Q1903" s="159">
        <v>3.4000000000000002E-4</v>
      </c>
      <c r="R1903" s="159">
        <f>Q1903*H1903</f>
        <v>1.462E-3</v>
      </c>
      <c r="S1903" s="159">
        <v>0</v>
      </c>
      <c r="T1903" s="160">
        <f>S1903*H1903</f>
        <v>0</v>
      </c>
      <c r="U1903" s="33"/>
      <c r="V1903" s="33"/>
      <c r="W1903" s="33"/>
      <c r="X1903" s="33"/>
      <c r="Y1903" s="33"/>
      <c r="Z1903" s="33"/>
      <c r="AA1903" s="33"/>
      <c r="AB1903" s="33"/>
      <c r="AC1903" s="33"/>
      <c r="AD1903" s="33"/>
      <c r="AE1903" s="33"/>
      <c r="AR1903" s="161" t="s">
        <v>276</v>
      </c>
      <c r="AT1903" s="161" t="s">
        <v>202</v>
      </c>
      <c r="AU1903" s="161" t="s">
        <v>88</v>
      </c>
      <c r="AY1903" s="18" t="s">
        <v>199</v>
      </c>
      <c r="BE1903" s="162">
        <f>IF(N1903="základní",J1903,0)</f>
        <v>0</v>
      </c>
      <c r="BF1903" s="162">
        <f>IF(N1903="snížená",J1903,0)</f>
        <v>0</v>
      </c>
      <c r="BG1903" s="162">
        <f>IF(N1903="zákl. přenesená",J1903,0)</f>
        <v>0</v>
      </c>
      <c r="BH1903" s="162">
        <f>IF(N1903="sníž. přenesená",J1903,0)</f>
        <v>0</v>
      </c>
      <c r="BI1903" s="162">
        <f>IF(N1903="nulová",J1903,0)</f>
        <v>0</v>
      </c>
      <c r="BJ1903" s="18" t="s">
        <v>88</v>
      </c>
      <c r="BK1903" s="162">
        <f>ROUND(I1903*H1903,2)</f>
        <v>0</v>
      </c>
      <c r="BL1903" s="18" t="s">
        <v>276</v>
      </c>
      <c r="BM1903" s="161" t="s">
        <v>3308</v>
      </c>
    </row>
    <row r="1904" spans="1:65" s="2" customFormat="1" ht="19.2">
      <c r="A1904" s="33"/>
      <c r="B1904" s="34"/>
      <c r="C1904" s="33"/>
      <c r="D1904" s="163" t="s">
        <v>207</v>
      </c>
      <c r="E1904" s="33"/>
      <c r="F1904" s="164" t="s">
        <v>3309</v>
      </c>
      <c r="G1904" s="33"/>
      <c r="H1904" s="33"/>
      <c r="I1904" s="165"/>
      <c r="J1904" s="33"/>
      <c r="K1904" s="33"/>
      <c r="L1904" s="34"/>
      <c r="M1904" s="166"/>
      <c r="N1904" s="167"/>
      <c r="O1904" s="59"/>
      <c r="P1904" s="59"/>
      <c r="Q1904" s="59"/>
      <c r="R1904" s="59"/>
      <c r="S1904" s="59"/>
      <c r="T1904" s="60"/>
      <c r="U1904" s="33"/>
      <c r="V1904" s="33"/>
      <c r="W1904" s="33"/>
      <c r="X1904" s="33"/>
      <c r="Y1904" s="33"/>
      <c r="Z1904" s="33"/>
      <c r="AA1904" s="33"/>
      <c r="AB1904" s="33"/>
      <c r="AC1904" s="33"/>
      <c r="AD1904" s="33"/>
      <c r="AE1904" s="33"/>
      <c r="AT1904" s="18" t="s">
        <v>207</v>
      </c>
      <c r="AU1904" s="18" t="s">
        <v>88</v>
      </c>
    </row>
    <row r="1905" spans="1:65" s="13" customFormat="1" ht="10.199999999999999">
      <c r="B1905" s="172"/>
      <c r="D1905" s="163" t="s">
        <v>336</v>
      </c>
      <c r="E1905" s="173" t="s">
        <v>1</v>
      </c>
      <c r="F1905" s="174" t="s">
        <v>3310</v>
      </c>
      <c r="H1905" s="173" t="s">
        <v>1</v>
      </c>
      <c r="I1905" s="175"/>
      <c r="L1905" s="172"/>
      <c r="M1905" s="176"/>
      <c r="N1905" s="177"/>
      <c r="O1905" s="177"/>
      <c r="P1905" s="177"/>
      <c r="Q1905" s="177"/>
      <c r="R1905" s="177"/>
      <c r="S1905" s="177"/>
      <c r="T1905" s="178"/>
      <c r="AT1905" s="173" t="s">
        <v>336</v>
      </c>
      <c r="AU1905" s="173" t="s">
        <v>88</v>
      </c>
      <c r="AV1905" s="13" t="s">
        <v>88</v>
      </c>
      <c r="AW1905" s="13" t="s">
        <v>36</v>
      </c>
      <c r="AX1905" s="13" t="s">
        <v>81</v>
      </c>
      <c r="AY1905" s="173" t="s">
        <v>199</v>
      </c>
    </row>
    <row r="1906" spans="1:65" s="14" customFormat="1" ht="10.199999999999999">
      <c r="B1906" s="179"/>
      <c r="D1906" s="163" t="s">
        <v>336</v>
      </c>
      <c r="E1906" s="180" t="s">
        <v>1</v>
      </c>
      <c r="F1906" s="181" t="s">
        <v>2843</v>
      </c>
      <c r="H1906" s="182">
        <v>4.3</v>
      </c>
      <c r="I1906" s="183"/>
      <c r="L1906" s="179"/>
      <c r="M1906" s="184"/>
      <c r="N1906" s="185"/>
      <c r="O1906" s="185"/>
      <c r="P1906" s="185"/>
      <c r="Q1906" s="185"/>
      <c r="R1906" s="185"/>
      <c r="S1906" s="185"/>
      <c r="T1906" s="186"/>
      <c r="AT1906" s="180" t="s">
        <v>336</v>
      </c>
      <c r="AU1906" s="180" t="s">
        <v>88</v>
      </c>
      <c r="AV1906" s="14" t="s">
        <v>90</v>
      </c>
      <c r="AW1906" s="14" t="s">
        <v>36</v>
      </c>
      <c r="AX1906" s="14" t="s">
        <v>81</v>
      </c>
      <c r="AY1906" s="180" t="s">
        <v>199</v>
      </c>
    </row>
    <row r="1907" spans="1:65" s="15" customFormat="1" ht="10.199999999999999">
      <c r="B1907" s="187"/>
      <c r="D1907" s="163" t="s">
        <v>336</v>
      </c>
      <c r="E1907" s="188" t="s">
        <v>1</v>
      </c>
      <c r="F1907" s="189" t="s">
        <v>339</v>
      </c>
      <c r="H1907" s="190">
        <v>4.3</v>
      </c>
      <c r="I1907" s="191"/>
      <c r="L1907" s="187"/>
      <c r="M1907" s="192"/>
      <c r="N1907" s="193"/>
      <c r="O1907" s="193"/>
      <c r="P1907" s="193"/>
      <c r="Q1907" s="193"/>
      <c r="R1907" s="193"/>
      <c r="S1907" s="193"/>
      <c r="T1907" s="194"/>
      <c r="AT1907" s="188" t="s">
        <v>336</v>
      </c>
      <c r="AU1907" s="188" t="s">
        <v>88</v>
      </c>
      <c r="AV1907" s="15" t="s">
        <v>198</v>
      </c>
      <c r="AW1907" s="15" t="s">
        <v>36</v>
      </c>
      <c r="AX1907" s="15" t="s">
        <v>88</v>
      </c>
      <c r="AY1907" s="188" t="s">
        <v>199</v>
      </c>
    </row>
    <row r="1908" spans="1:65" s="2" customFormat="1" ht="24.15" customHeight="1">
      <c r="A1908" s="33"/>
      <c r="B1908" s="149"/>
      <c r="C1908" s="195" t="s">
        <v>3311</v>
      </c>
      <c r="D1908" s="195" t="s">
        <v>416</v>
      </c>
      <c r="E1908" s="196" t="s">
        <v>3312</v>
      </c>
      <c r="F1908" s="197" t="s">
        <v>3313</v>
      </c>
      <c r="G1908" s="198" t="s">
        <v>376</v>
      </c>
      <c r="H1908" s="199">
        <v>5</v>
      </c>
      <c r="I1908" s="200"/>
      <c r="J1908" s="201">
        <f>ROUND(I1908*H1908,2)</f>
        <v>0</v>
      </c>
      <c r="K1908" s="197" t="s">
        <v>333</v>
      </c>
      <c r="L1908" s="202"/>
      <c r="M1908" s="203" t="s">
        <v>1</v>
      </c>
      <c r="N1908" s="204" t="s">
        <v>46</v>
      </c>
      <c r="O1908" s="59"/>
      <c r="P1908" s="159">
        <f>O1908*H1908</f>
        <v>0</v>
      </c>
      <c r="Q1908" s="159">
        <v>1.1199999999999999E-3</v>
      </c>
      <c r="R1908" s="159">
        <f>Q1908*H1908</f>
        <v>5.5999999999999991E-3</v>
      </c>
      <c r="S1908" s="159">
        <v>0</v>
      </c>
      <c r="T1908" s="160">
        <f>S1908*H1908</f>
        <v>0</v>
      </c>
      <c r="U1908" s="33"/>
      <c r="V1908" s="33"/>
      <c r="W1908" s="33"/>
      <c r="X1908" s="33"/>
      <c r="Y1908" s="33"/>
      <c r="Z1908" s="33"/>
      <c r="AA1908" s="33"/>
      <c r="AB1908" s="33"/>
      <c r="AC1908" s="33"/>
      <c r="AD1908" s="33"/>
      <c r="AE1908" s="33"/>
      <c r="AR1908" s="161" t="s">
        <v>573</v>
      </c>
      <c r="AT1908" s="161" t="s">
        <v>416</v>
      </c>
      <c r="AU1908" s="161" t="s">
        <v>88</v>
      </c>
      <c r="AY1908" s="18" t="s">
        <v>199</v>
      </c>
      <c r="BE1908" s="162">
        <f>IF(N1908="základní",J1908,0)</f>
        <v>0</v>
      </c>
      <c r="BF1908" s="162">
        <f>IF(N1908="snížená",J1908,0)</f>
        <v>0</v>
      </c>
      <c r="BG1908" s="162">
        <f>IF(N1908="zákl. přenesená",J1908,0)</f>
        <v>0</v>
      </c>
      <c r="BH1908" s="162">
        <f>IF(N1908="sníž. přenesená",J1908,0)</f>
        <v>0</v>
      </c>
      <c r="BI1908" s="162">
        <f>IF(N1908="nulová",J1908,0)</f>
        <v>0</v>
      </c>
      <c r="BJ1908" s="18" t="s">
        <v>88</v>
      </c>
      <c r="BK1908" s="162">
        <f>ROUND(I1908*H1908,2)</f>
        <v>0</v>
      </c>
      <c r="BL1908" s="18" t="s">
        <v>276</v>
      </c>
      <c r="BM1908" s="161" t="s">
        <v>3314</v>
      </c>
    </row>
    <row r="1909" spans="1:65" s="2" customFormat="1" ht="19.2">
      <c r="A1909" s="33"/>
      <c r="B1909" s="34"/>
      <c r="C1909" s="33"/>
      <c r="D1909" s="163" t="s">
        <v>207</v>
      </c>
      <c r="E1909" s="33"/>
      <c r="F1909" s="164" t="s">
        <v>3315</v>
      </c>
      <c r="G1909" s="33"/>
      <c r="H1909" s="33"/>
      <c r="I1909" s="165"/>
      <c r="J1909" s="33"/>
      <c r="K1909" s="33"/>
      <c r="L1909" s="34"/>
      <c r="M1909" s="166"/>
      <c r="N1909" s="167"/>
      <c r="O1909" s="59"/>
      <c r="P1909" s="59"/>
      <c r="Q1909" s="59"/>
      <c r="R1909" s="59"/>
      <c r="S1909" s="59"/>
      <c r="T1909" s="60"/>
      <c r="U1909" s="33"/>
      <c r="V1909" s="33"/>
      <c r="W1909" s="33"/>
      <c r="X1909" s="33"/>
      <c r="Y1909" s="33"/>
      <c r="Z1909" s="33"/>
      <c r="AA1909" s="33"/>
      <c r="AB1909" s="33"/>
      <c r="AC1909" s="33"/>
      <c r="AD1909" s="33"/>
      <c r="AE1909" s="33"/>
      <c r="AT1909" s="18" t="s">
        <v>207</v>
      </c>
      <c r="AU1909" s="18" t="s">
        <v>88</v>
      </c>
    </row>
    <row r="1910" spans="1:65" s="2" customFormat="1" ht="37.799999999999997" customHeight="1">
      <c r="A1910" s="33"/>
      <c r="B1910" s="149"/>
      <c r="C1910" s="150" t="s">
        <v>3316</v>
      </c>
      <c r="D1910" s="150" t="s">
        <v>202</v>
      </c>
      <c r="E1910" s="151" t="s">
        <v>3317</v>
      </c>
      <c r="F1910" s="152" t="s">
        <v>3318</v>
      </c>
      <c r="G1910" s="153" t="s">
        <v>332</v>
      </c>
      <c r="H1910" s="154">
        <v>73.290000000000006</v>
      </c>
      <c r="I1910" s="155"/>
      <c r="J1910" s="156">
        <f>ROUND(I1910*H1910,2)</f>
        <v>0</v>
      </c>
      <c r="K1910" s="152" t="s">
        <v>333</v>
      </c>
      <c r="L1910" s="34"/>
      <c r="M1910" s="157" t="s">
        <v>1</v>
      </c>
      <c r="N1910" s="158" t="s">
        <v>46</v>
      </c>
      <c r="O1910" s="59"/>
      <c r="P1910" s="159">
        <f>O1910*H1910</f>
        <v>0</v>
      </c>
      <c r="Q1910" s="159">
        <v>6.8900000000000003E-3</v>
      </c>
      <c r="R1910" s="159">
        <f>Q1910*H1910</f>
        <v>0.50496810000000003</v>
      </c>
      <c r="S1910" s="159">
        <v>0</v>
      </c>
      <c r="T1910" s="160">
        <f>S1910*H1910</f>
        <v>0</v>
      </c>
      <c r="U1910" s="33"/>
      <c r="V1910" s="33"/>
      <c r="W1910" s="33"/>
      <c r="X1910" s="33"/>
      <c r="Y1910" s="33"/>
      <c r="Z1910" s="33"/>
      <c r="AA1910" s="33"/>
      <c r="AB1910" s="33"/>
      <c r="AC1910" s="33"/>
      <c r="AD1910" s="33"/>
      <c r="AE1910" s="33"/>
      <c r="AR1910" s="161" t="s">
        <v>276</v>
      </c>
      <c r="AT1910" s="161" t="s">
        <v>202</v>
      </c>
      <c r="AU1910" s="161" t="s">
        <v>88</v>
      </c>
      <c r="AY1910" s="18" t="s">
        <v>199</v>
      </c>
      <c r="BE1910" s="162">
        <f>IF(N1910="základní",J1910,0)</f>
        <v>0</v>
      </c>
      <c r="BF1910" s="162">
        <f>IF(N1910="snížená",J1910,0)</f>
        <v>0</v>
      </c>
      <c r="BG1910" s="162">
        <f>IF(N1910="zákl. přenesená",J1910,0)</f>
        <v>0</v>
      </c>
      <c r="BH1910" s="162">
        <f>IF(N1910="sníž. přenesená",J1910,0)</f>
        <v>0</v>
      </c>
      <c r="BI1910" s="162">
        <f>IF(N1910="nulová",J1910,0)</f>
        <v>0</v>
      </c>
      <c r="BJ1910" s="18" t="s">
        <v>88</v>
      </c>
      <c r="BK1910" s="162">
        <f>ROUND(I1910*H1910,2)</f>
        <v>0</v>
      </c>
      <c r="BL1910" s="18" t="s">
        <v>276</v>
      </c>
      <c r="BM1910" s="161" t="s">
        <v>3319</v>
      </c>
    </row>
    <row r="1911" spans="1:65" s="2" customFormat="1" ht="38.4">
      <c r="A1911" s="33"/>
      <c r="B1911" s="34"/>
      <c r="C1911" s="33"/>
      <c r="D1911" s="163" t="s">
        <v>207</v>
      </c>
      <c r="E1911" s="33"/>
      <c r="F1911" s="164" t="s">
        <v>3320</v>
      </c>
      <c r="G1911" s="33"/>
      <c r="H1911" s="33"/>
      <c r="I1911" s="165"/>
      <c r="J1911" s="33"/>
      <c r="K1911" s="33"/>
      <c r="L1911" s="34"/>
      <c r="M1911" s="166"/>
      <c r="N1911" s="167"/>
      <c r="O1911" s="59"/>
      <c r="P1911" s="59"/>
      <c r="Q1911" s="59"/>
      <c r="R1911" s="59"/>
      <c r="S1911" s="59"/>
      <c r="T1911" s="60"/>
      <c r="U1911" s="33"/>
      <c r="V1911" s="33"/>
      <c r="W1911" s="33"/>
      <c r="X1911" s="33"/>
      <c r="Y1911" s="33"/>
      <c r="Z1911" s="33"/>
      <c r="AA1911" s="33"/>
      <c r="AB1911" s="33"/>
      <c r="AC1911" s="33"/>
      <c r="AD1911" s="33"/>
      <c r="AE1911" s="33"/>
      <c r="AT1911" s="18" t="s">
        <v>207</v>
      </c>
      <c r="AU1911" s="18" t="s">
        <v>88</v>
      </c>
    </row>
    <row r="1912" spans="1:65" s="2" customFormat="1" ht="37.799999999999997" customHeight="1">
      <c r="A1912" s="33"/>
      <c r="B1912" s="149"/>
      <c r="C1912" s="195" t="s">
        <v>3321</v>
      </c>
      <c r="D1912" s="195" t="s">
        <v>416</v>
      </c>
      <c r="E1912" s="196" t="s">
        <v>3322</v>
      </c>
      <c r="F1912" s="197" t="s">
        <v>3323</v>
      </c>
      <c r="G1912" s="198" t="s">
        <v>332</v>
      </c>
      <c r="H1912" s="199">
        <v>80.619</v>
      </c>
      <c r="I1912" s="200"/>
      <c r="J1912" s="201">
        <f>ROUND(I1912*H1912,2)</f>
        <v>0</v>
      </c>
      <c r="K1912" s="197" t="s">
        <v>333</v>
      </c>
      <c r="L1912" s="202"/>
      <c r="M1912" s="203" t="s">
        <v>1</v>
      </c>
      <c r="N1912" s="204" t="s">
        <v>46</v>
      </c>
      <c r="O1912" s="59"/>
      <c r="P1912" s="159">
        <f>O1912*H1912</f>
        <v>0</v>
      </c>
      <c r="Q1912" s="159">
        <v>1.9199999999999998E-2</v>
      </c>
      <c r="R1912" s="159">
        <f>Q1912*H1912</f>
        <v>1.5478847999999998</v>
      </c>
      <c r="S1912" s="159">
        <v>0</v>
      </c>
      <c r="T1912" s="160">
        <f>S1912*H1912</f>
        <v>0</v>
      </c>
      <c r="U1912" s="33"/>
      <c r="V1912" s="33"/>
      <c r="W1912" s="33"/>
      <c r="X1912" s="33"/>
      <c r="Y1912" s="33"/>
      <c r="Z1912" s="33"/>
      <c r="AA1912" s="33"/>
      <c r="AB1912" s="33"/>
      <c r="AC1912" s="33"/>
      <c r="AD1912" s="33"/>
      <c r="AE1912" s="33"/>
      <c r="AR1912" s="161" t="s">
        <v>573</v>
      </c>
      <c r="AT1912" s="161" t="s">
        <v>416</v>
      </c>
      <c r="AU1912" s="161" t="s">
        <v>88</v>
      </c>
      <c r="AY1912" s="18" t="s">
        <v>199</v>
      </c>
      <c r="BE1912" s="162">
        <f>IF(N1912="základní",J1912,0)</f>
        <v>0</v>
      </c>
      <c r="BF1912" s="162">
        <f>IF(N1912="snížená",J1912,0)</f>
        <v>0</v>
      </c>
      <c r="BG1912" s="162">
        <f>IF(N1912="zákl. přenesená",J1912,0)</f>
        <v>0</v>
      </c>
      <c r="BH1912" s="162">
        <f>IF(N1912="sníž. přenesená",J1912,0)</f>
        <v>0</v>
      </c>
      <c r="BI1912" s="162">
        <f>IF(N1912="nulová",J1912,0)</f>
        <v>0</v>
      </c>
      <c r="BJ1912" s="18" t="s">
        <v>88</v>
      </c>
      <c r="BK1912" s="162">
        <f>ROUND(I1912*H1912,2)</f>
        <v>0</v>
      </c>
      <c r="BL1912" s="18" t="s">
        <v>276</v>
      </c>
      <c r="BM1912" s="161" t="s">
        <v>3324</v>
      </c>
    </row>
    <row r="1913" spans="1:65" s="2" customFormat="1" ht="19.2">
      <c r="A1913" s="33"/>
      <c r="B1913" s="34"/>
      <c r="C1913" s="33"/>
      <c r="D1913" s="163" t="s">
        <v>207</v>
      </c>
      <c r="E1913" s="33"/>
      <c r="F1913" s="164" t="s">
        <v>3325</v>
      </c>
      <c r="G1913" s="33"/>
      <c r="H1913" s="33"/>
      <c r="I1913" s="165"/>
      <c r="J1913" s="33"/>
      <c r="K1913" s="33"/>
      <c r="L1913" s="34"/>
      <c r="M1913" s="166"/>
      <c r="N1913" s="167"/>
      <c r="O1913" s="59"/>
      <c r="P1913" s="59"/>
      <c r="Q1913" s="59"/>
      <c r="R1913" s="59"/>
      <c r="S1913" s="59"/>
      <c r="T1913" s="60"/>
      <c r="U1913" s="33"/>
      <c r="V1913" s="33"/>
      <c r="W1913" s="33"/>
      <c r="X1913" s="33"/>
      <c r="Y1913" s="33"/>
      <c r="Z1913" s="33"/>
      <c r="AA1913" s="33"/>
      <c r="AB1913" s="33"/>
      <c r="AC1913" s="33"/>
      <c r="AD1913" s="33"/>
      <c r="AE1913" s="33"/>
      <c r="AT1913" s="18" t="s">
        <v>207</v>
      </c>
      <c r="AU1913" s="18" t="s">
        <v>88</v>
      </c>
    </row>
    <row r="1914" spans="1:65" s="14" customFormat="1" ht="10.199999999999999">
      <c r="B1914" s="179"/>
      <c r="D1914" s="163" t="s">
        <v>336</v>
      </c>
      <c r="E1914" s="180" t="s">
        <v>1</v>
      </c>
      <c r="F1914" s="181" t="s">
        <v>3326</v>
      </c>
      <c r="H1914" s="182">
        <v>80.619</v>
      </c>
      <c r="I1914" s="183"/>
      <c r="L1914" s="179"/>
      <c r="M1914" s="184"/>
      <c r="N1914" s="185"/>
      <c r="O1914" s="185"/>
      <c r="P1914" s="185"/>
      <c r="Q1914" s="185"/>
      <c r="R1914" s="185"/>
      <c r="S1914" s="185"/>
      <c r="T1914" s="186"/>
      <c r="AT1914" s="180" t="s">
        <v>336</v>
      </c>
      <c r="AU1914" s="180" t="s">
        <v>88</v>
      </c>
      <c r="AV1914" s="14" t="s">
        <v>90</v>
      </c>
      <c r="AW1914" s="14" t="s">
        <v>36</v>
      </c>
      <c r="AX1914" s="14" t="s">
        <v>81</v>
      </c>
      <c r="AY1914" s="180" t="s">
        <v>199</v>
      </c>
    </row>
    <row r="1915" spans="1:65" s="15" customFormat="1" ht="10.199999999999999">
      <c r="B1915" s="187"/>
      <c r="D1915" s="163" t="s">
        <v>336</v>
      </c>
      <c r="E1915" s="188" t="s">
        <v>1</v>
      </c>
      <c r="F1915" s="189" t="s">
        <v>339</v>
      </c>
      <c r="H1915" s="190">
        <v>80.619</v>
      </c>
      <c r="I1915" s="191"/>
      <c r="L1915" s="187"/>
      <c r="M1915" s="192"/>
      <c r="N1915" s="193"/>
      <c r="O1915" s="193"/>
      <c r="P1915" s="193"/>
      <c r="Q1915" s="193"/>
      <c r="R1915" s="193"/>
      <c r="S1915" s="193"/>
      <c r="T1915" s="194"/>
      <c r="AT1915" s="188" t="s">
        <v>336</v>
      </c>
      <c r="AU1915" s="188" t="s">
        <v>88</v>
      </c>
      <c r="AV1915" s="15" t="s">
        <v>198</v>
      </c>
      <c r="AW1915" s="15" t="s">
        <v>36</v>
      </c>
      <c r="AX1915" s="15" t="s">
        <v>88</v>
      </c>
      <c r="AY1915" s="188" t="s">
        <v>199</v>
      </c>
    </row>
    <row r="1916" spans="1:65" s="2" customFormat="1" ht="24.15" customHeight="1">
      <c r="A1916" s="33"/>
      <c r="B1916" s="149"/>
      <c r="C1916" s="150" t="s">
        <v>3327</v>
      </c>
      <c r="D1916" s="150" t="s">
        <v>202</v>
      </c>
      <c r="E1916" s="151" t="s">
        <v>3328</v>
      </c>
      <c r="F1916" s="152" t="s">
        <v>3329</v>
      </c>
      <c r="G1916" s="153" t="s">
        <v>332</v>
      </c>
      <c r="H1916" s="154">
        <v>73.290000000000006</v>
      </c>
      <c r="I1916" s="155"/>
      <c r="J1916" s="156">
        <f>ROUND(I1916*H1916,2)</f>
        <v>0</v>
      </c>
      <c r="K1916" s="152" t="s">
        <v>333</v>
      </c>
      <c r="L1916" s="34"/>
      <c r="M1916" s="157" t="s">
        <v>1</v>
      </c>
      <c r="N1916" s="158" t="s">
        <v>46</v>
      </c>
      <c r="O1916" s="59"/>
      <c r="P1916" s="159">
        <f>O1916*H1916</f>
        <v>0</v>
      </c>
      <c r="Q1916" s="159">
        <v>0</v>
      </c>
      <c r="R1916" s="159">
        <f>Q1916*H1916</f>
        <v>0</v>
      </c>
      <c r="S1916" s="159">
        <v>0</v>
      </c>
      <c r="T1916" s="160">
        <f>S1916*H1916</f>
        <v>0</v>
      </c>
      <c r="U1916" s="33"/>
      <c r="V1916" s="33"/>
      <c r="W1916" s="33"/>
      <c r="X1916" s="33"/>
      <c r="Y1916" s="33"/>
      <c r="Z1916" s="33"/>
      <c r="AA1916" s="33"/>
      <c r="AB1916" s="33"/>
      <c r="AC1916" s="33"/>
      <c r="AD1916" s="33"/>
      <c r="AE1916" s="33"/>
      <c r="AR1916" s="161" t="s">
        <v>276</v>
      </c>
      <c r="AT1916" s="161" t="s">
        <v>202</v>
      </c>
      <c r="AU1916" s="161" t="s">
        <v>88</v>
      </c>
      <c r="AY1916" s="18" t="s">
        <v>199</v>
      </c>
      <c r="BE1916" s="162">
        <f>IF(N1916="základní",J1916,0)</f>
        <v>0</v>
      </c>
      <c r="BF1916" s="162">
        <f>IF(N1916="snížená",J1916,0)</f>
        <v>0</v>
      </c>
      <c r="BG1916" s="162">
        <f>IF(N1916="zákl. přenesená",J1916,0)</f>
        <v>0</v>
      </c>
      <c r="BH1916" s="162">
        <f>IF(N1916="sníž. přenesená",J1916,0)</f>
        <v>0</v>
      </c>
      <c r="BI1916" s="162">
        <f>IF(N1916="nulová",J1916,0)</f>
        <v>0</v>
      </c>
      <c r="BJ1916" s="18" t="s">
        <v>88</v>
      </c>
      <c r="BK1916" s="162">
        <f>ROUND(I1916*H1916,2)</f>
        <v>0</v>
      </c>
      <c r="BL1916" s="18" t="s">
        <v>276</v>
      </c>
      <c r="BM1916" s="161" t="s">
        <v>3330</v>
      </c>
    </row>
    <row r="1917" spans="1:65" s="2" customFormat="1" ht="19.2">
      <c r="A1917" s="33"/>
      <c r="B1917" s="34"/>
      <c r="C1917" s="33"/>
      <c r="D1917" s="163" t="s">
        <v>207</v>
      </c>
      <c r="E1917" s="33"/>
      <c r="F1917" s="164" t="s">
        <v>3331</v>
      </c>
      <c r="G1917" s="33"/>
      <c r="H1917" s="33"/>
      <c r="I1917" s="165"/>
      <c r="J1917" s="33"/>
      <c r="K1917" s="33"/>
      <c r="L1917" s="34"/>
      <c r="M1917" s="166"/>
      <c r="N1917" s="167"/>
      <c r="O1917" s="59"/>
      <c r="P1917" s="59"/>
      <c r="Q1917" s="59"/>
      <c r="R1917" s="59"/>
      <c r="S1917" s="59"/>
      <c r="T1917" s="60"/>
      <c r="U1917" s="33"/>
      <c r="V1917" s="33"/>
      <c r="W1917" s="33"/>
      <c r="X1917" s="33"/>
      <c r="Y1917" s="33"/>
      <c r="Z1917" s="33"/>
      <c r="AA1917" s="33"/>
      <c r="AB1917" s="33"/>
      <c r="AC1917" s="33"/>
      <c r="AD1917" s="33"/>
      <c r="AE1917" s="33"/>
      <c r="AT1917" s="18" t="s">
        <v>207</v>
      </c>
      <c r="AU1917" s="18" t="s">
        <v>88</v>
      </c>
    </row>
    <row r="1918" spans="1:65" s="2" customFormat="1" ht="24.15" customHeight="1">
      <c r="A1918" s="33"/>
      <c r="B1918" s="149"/>
      <c r="C1918" s="150" t="s">
        <v>3332</v>
      </c>
      <c r="D1918" s="150" t="s">
        <v>202</v>
      </c>
      <c r="E1918" s="151" t="s">
        <v>3333</v>
      </c>
      <c r="F1918" s="152" t="s">
        <v>3334</v>
      </c>
      <c r="G1918" s="153" t="s">
        <v>332</v>
      </c>
      <c r="H1918" s="154">
        <v>73.290000000000006</v>
      </c>
      <c r="I1918" s="155"/>
      <c r="J1918" s="156">
        <f>ROUND(I1918*H1918,2)</f>
        <v>0</v>
      </c>
      <c r="K1918" s="152" t="s">
        <v>333</v>
      </c>
      <c r="L1918" s="34"/>
      <c r="M1918" s="157" t="s">
        <v>1</v>
      </c>
      <c r="N1918" s="158" t="s">
        <v>46</v>
      </c>
      <c r="O1918" s="59"/>
      <c r="P1918" s="159">
        <f>O1918*H1918</f>
        <v>0</v>
      </c>
      <c r="Q1918" s="159">
        <v>1.5E-3</v>
      </c>
      <c r="R1918" s="159">
        <f>Q1918*H1918</f>
        <v>0.109935</v>
      </c>
      <c r="S1918" s="159">
        <v>0</v>
      </c>
      <c r="T1918" s="160">
        <f>S1918*H1918</f>
        <v>0</v>
      </c>
      <c r="U1918" s="33"/>
      <c r="V1918" s="33"/>
      <c r="W1918" s="33"/>
      <c r="X1918" s="33"/>
      <c r="Y1918" s="33"/>
      <c r="Z1918" s="33"/>
      <c r="AA1918" s="33"/>
      <c r="AB1918" s="33"/>
      <c r="AC1918" s="33"/>
      <c r="AD1918" s="33"/>
      <c r="AE1918" s="33"/>
      <c r="AR1918" s="161" t="s">
        <v>276</v>
      </c>
      <c r="AT1918" s="161" t="s">
        <v>202</v>
      </c>
      <c r="AU1918" s="161" t="s">
        <v>88</v>
      </c>
      <c r="AY1918" s="18" t="s">
        <v>199</v>
      </c>
      <c r="BE1918" s="162">
        <f>IF(N1918="základní",J1918,0)</f>
        <v>0</v>
      </c>
      <c r="BF1918" s="162">
        <f>IF(N1918="snížená",J1918,0)</f>
        <v>0</v>
      </c>
      <c r="BG1918" s="162">
        <f>IF(N1918="zákl. přenesená",J1918,0)</f>
        <v>0</v>
      </c>
      <c r="BH1918" s="162">
        <f>IF(N1918="sníž. přenesená",J1918,0)</f>
        <v>0</v>
      </c>
      <c r="BI1918" s="162">
        <f>IF(N1918="nulová",J1918,0)</f>
        <v>0</v>
      </c>
      <c r="BJ1918" s="18" t="s">
        <v>88</v>
      </c>
      <c r="BK1918" s="162">
        <f>ROUND(I1918*H1918,2)</f>
        <v>0</v>
      </c>
      <c r="BL1918" s="18" t="s">
        <v>276</v>
      </c>
      <c r="BM1918" s="161" t="s">
        <v>3335</v>
      </c>
    </row>
    <row r="1919" spans="1:65" s="2" customFormat="1" ht="19.2">
      <c r="A1919" s="33"/>
      <c r="B1919" s="34"/>
      <c r="C1919" s="33"/>
      <c r="D1919" s="163" t="s">
        <v>207</v>
      </c>
      <c r="E1919" s="33"/>
      <c r="F1919" s="164" t="s">
        <v>3336</v>
      </c>
      <c r="G1919" s="33"/>
      <c r="H1919" s="33"/>
      <c r="I1919" s="165"/>
      <c r="J1919" s="33"/>
      <c r="K1919" s="33"/>
      <c r="L1919" s="34"/>
      <c r="M1919" s="166"/>
      <c r="N1919" s="167"/>
      <c r="O1919" s="59"/>
      <c r="P1919" s="59"/>
      <c r="Q1919" s="59"/>
      <c r="R1919" s="59"/>
      <c r="S1919" s="59"/>
      <c r="T1919" s="60"/>
      <c r="U1919" s="33"/>
      <c r="V1919" s="33"/>
      <c r="W1919" s="33"/>
      <c r="X1919" s="33"/>
      <c r="Y1919" s="33"/>
      <c r="Z1919" s="33"/>
      <c r="AA1919" s="33"/>
      <c r="AB1919" s="33"/>
      <c r="AC1919" s="33"/>
      <c r="AD1919" s="33"/>
      <c r="AE1919" s="33"/>
      <c r="AT1919" s="18" t="s">
        <v>207</v>
      </c>
      <c r="AU1919" s="18" t="s">
        <v>88</v>
      </c>
    </row>
    <row r="1920" spans="1:65" s="2" customFormat="1" ht="16.5" customHeight="1">
      <c r="A1920" s="33"/>
      <c r="B1920" s="149"/>
      <c r="C1920" s="150" t="s">
        <v>3337</v>
      </c>
      <c r="D1920" s="150" t="s">
        <v>202</v>
      </c>
      <c r="E1920" s="151" t="s">
        <v>3338</v>
      </c>
      <c r="F1920" s="152" t="s">
        <v>3339</v>
      </c>
      <c r="G1920" s="153" t="s">
        <v>376</v>
      </c>
      <c r="H1920" s="154">
        <v>183.2</v>
      </c>
      <c r="I1920" s="155"/>
      <c r="J1920" s="156">
        <f>ROUND(I1920*H1920,2)</f>
        <v>0</v>
      </c>
      <c r="K1920" s="152" t="s">
        <v>333</v>
      </c>
      <c r="L1920" s="34"/>
      <c r="M1920" s="157" t="s">
        <v>1</v>
      </c>
      <c r="N1920" s="158" t="s">
        <v>46</v>
      </c>
      <c r="O1920" s="59"/>
      <c r="P1920" s="159">
        <f>O1920*H1920</f>
        <v>0</v>
      </c>
      <c r="Q1920" s="159">
        <v>3.2000000000000003E-4</v>
      </c>
      <c r="R1920" s="159">
        <f>Q1920*H1920</f>
        <v>5.8624000000000002E-2</v>
      </c>
      <c r="S1920" s="159">
        <v>0</v>
      </c>
      <c r="T1920" s="160">
        <f>S1920*H1920</f>
        <v>0</v>
      </c>
      <c r="U1920" s="33"/>
      <c r="V1920" s="33"/>
      <c r="W1920" s="33"/>
      <c r="X1920" s="33"/>
      <c r="Y1920" s="33"/>
      <c r="Z1920" s="33"/>
      <c r="AA1920" s="33"/>
      <c r="AB1920" s="33"/>
      <c r="AC1920" s="33"/>
      <c r="AD1920" s="33"/>
      <c r="AE1920" s="33"/>
      <c r="AR1920" s="161" t="s">
        <v>276</v>
      </c>
      <c r="AT1920" s="161" t="s">
        <v>202</v>
      </c>
      <c r="AU1920" s="161" t="s">
        <v>88</v>
      </c>
      <c r="AY1920" s="18" t="s">
        <v>199</v>
      </c>
      <c r="BE1920" s="162">
        <f>IF(N1920="základní",J1920,0)</f>
        <v>0</v>
      </c>
      <c r="BF1920" s="162">
        <f>IF(N1920="snížená",J1920,0)</f>
        <v>0</v>
      </c>
      <c r="BG1920" s="162">
        <f>IF(N1920="zákl. přenesená",J1920,0)</f>
        <v>0</v>
      </c>
      <c r="BH1920" s="162">
        <f>IF(N1920="sníž. přenesená",J1920,0)</f>
        <v>0</v>
      </c>
      <c r="BI1920" s="162">
        <f>IF(N1920="nulová",J1920,0)</f>
        <v>0</v>
      </c>
      <c r="BJ1920" s="18" t="s">
        <v>88</v>
      </c>
      <c r="BK1920" s="162">
        <f>ROUND(I1920*H1920,2)</f>
        <v>0</v>
      </c>
      <c r="BL1920" s="18" t="s">
        <v>276</v>
      </c>
      <c r="BM1920" s="161" t="s">
        <v>3340</v>
      </c>
    </row>
    <row r="1921" spans="1:51" s="2" customFormat="1" ht="19.2">
      <c r="A1921" s="33"/>
      <c r="B1921" s="34"/>
      <c r="C1921" s="33"/>
      <c r="D1921" s="163" t="s">
        <v>207</v>
      </c>
      <c r="E1921" s="33"/>
      <c r="F1921" s="164" t="s">
        <v>3341</v>
      </c>
      <c r="G1921" s="33"/>
      <c r="H1921" s="33"/>
      <c r="I1921" s="165"/>
      <c r="J1921" s="33"/>
      <c r="K1921" s="33"/>
      <c r="L1921" s="34"/>
      <c r="M1921" s="166"/>
      <c r="N1921" s="167"/>
      <c r="O1921" s="59"/>
      <c r="P1921" s="59"/>
      <c r="Q1921" s="59"/>
      <c r="R1921" s="59"/>
      <c r="S1921" s="59"/>
      <c r="T1921" s="60"/>
      <c r="U1921" s="33"/>
      <c r="V1921" s="33"/>
      <c r="W1921" s="33"/>
      <c r="X1921" s="33"/>
      <c r="Y1921" s="33"/>
      <c r="Z1921" s="33"/>
      <c r="AA1921" s="33"/>
      <c r="AB1921" s="33"/>
      <c r="AC1921" s="33"/>
      <c r="AD1921" s="33"/>
      <c r="AE1921" s="33"/>
      <c r="AT1921" s="18" t="s">
        <v>207</v>
      </c>
      <c r="AU1921" s="18" t="s">
        <v>88</v>
      </c>
    </row>
    <row r="1922" spans="1:51" s="13" customFormat="1" ht="10.199999999999999">
      <c r="B1922" s="172"/>
      <c r="D1922" s="163" t="s">
        <v>336</v>
      </c>
      <c r="E1922" s="173" t="s">
        <v>1</v>
      </c>
      <c r="F1922" s="174" t="s">
        <v>896</v>
      </c>
      <c r="H1922" s="173" t="s">
        <v>1</v>
      </c>
      <c r="I1922" s="175"/>
      <c r="L1922" s="172"/>
      <c r="M1922" s="176"/>
      <c r="N1922" s="177"/>
      <c r="O1922" s="177"/>
      <c r="P1922" s="177"/>
      <c r="Q1922" s="177"/>
      <c r="R1922" s="177"/>
      <c r="S1922" s="177"/>
      <c r="T1922" s="178"/>
      <c r="AT1922" s="173" t="s">
        <v>336</v>
      </c>
      <c r="AU1922" s="173" t="s">
        <v>88</v>
      </c>
      <c r="AV1922" s="13" t="s">
        <v>88</v>
      </c>
      <c r="AW1922" s="13" t="s">
        <v>36</v>
      </c>
      <c r="AX1922" s="13" t="s">
        <v>81</v>
      </c>
      <c r="AY1922" s="173" t="s">
        <v>199</v>
      </c>
    </row>
    <row r="1923" spans="1:51" s="14" customFormat="1" ht="10.199999999999999">
      <c r="B1923" s="179"/>
      <c r="D1923" s="163" t="s">
        <v>336</v>
      </c>
      <c r="E1923" s="180" t="s">
        <v>1</v>
      </c>
      <c r="F1923" s="181" t="s">
        <v>2150</v>
      </c>
      <c r="H1923" s="182">
        <v>8.4</v>
      </c>
      <c r="I1923" s="183"/>
      <c r="L1923" s="179"/>
      <c r="M1923" s="184"/>
      <c r="N1923" s="185"/>
      <c r="O1923" s="185"/>
      <c r="P1923" s="185"/>
      <c r="Q1923" s="185"/>
      <c r="R1923" s="185"/>
      <c r="S1923" s="185"/>
      <c r="T1923" s="186"/>
      <c r="AT1923" s="180" t="s">
        <v>336</v>
      </c>
      <c r="AU1923" s="180" t="s">
        <v>88</v>
      </c>
      <c r="AV1923" s="14" t="s">
        <v>90</v>
      </c>
      <c r="AW1923" s="14" t="s">
        <v>36</v>
      </c>
      <c r="AX1923" s="14" t="s">
        <v>81</v>
      </c>
      <c r="AY1923" s="180" t="s">
        <v>199</v>
      </c>
    </row>
    <row r="1924" spans="1:51" s="13" customFormat="1" ht="10.199999999999999">
      <c r="B1924" s="172"/>
      <c r="D1924" s="163" t="s">
        <v>336</v>
      </c>
      <c r="E1924" s="173" t="s">
        <v>1</v>
      </c>
      <c r="F1924" s="174" t="s">
        <v>898</v>
      </c>
      <c r="H1924" s="173" t="s">
        <v>1</v>
      </c>
      <c r="I1924" s="175"/>
      <c r="L1924" s="172"/>
      <c r="M1924" s="176"/>
      <c r="N1924" s="177"/>
      <c r="O1924" s="177"/>
      <c r="P1924" s="177"/>
      <c r="Q1924" s="177"/>
      <c r="R1924" s="177"/>
      <c r="S1924" s="177"/>
      <c r="T1924" s="178"/>
      <c r="AT1924" s="173" t="s">
        <v>336</v>
      </c>
      <c r="AU1924" s="173" t="s">
        <v>88</v>
      </c>
      <c r="AV1924" s="13" t="s">
        <v>88</v>
      </c>
      <c r="AW1924" s="13" t="s">
        <v>36</v>
      </c>
      <c r="AX1924" s="13" t="s">
        <v>81</v>
      </c>
      <c r="AY1924" s="173" t="s">
        <v>199</v>
      </c>
    </row>
    <row r="1925" spans="1:51" s="14" customFormat="1" ht="10.199999999999999">
      <c r="B1925" s="179"/>
      <c r="D1925" s="163" t="s">
        <v>336</v>
      </c>
      <c r="E1925" s="180" t="s">
        <v>1</v>
      </c>
      <c r="F1925" s="181" t="s">
        <v>2151</v>
      </c>
      <c r="H1925" s="182">
        <v>9.8000000000000007</v>
      </c>
      <c r="I1925" s="183"/>
      <c r="L1925" s="179"/>
      <c r="M1925" s="184"/>
      <c r="N1925" s="185"/>
      <c r="O1925" s="185"/>
      <c r="P1925" s="185"/>
      <c r="Q1925" s="185"/>
      <c r="R1925" s="185"/>
      <c r="S1925" s="185"/>
      <c r="T1925" s="186"/>
      <c r="AT1925" s="180" t="s">
        <v>336</v>
      </c>
      <c r="AU1925" s="180" t="s">
        <v>88</v>
      </c>
      <c r="AV1925" s="14" t="s">
        <v>90</v>
      </c>
      <c r="AW1925" s="14" t="s">
        <v>36</v>
      </c>
      <c r="AX1925" s="14" t="s">
        <v>81</v>
      </c>
      <c r="AY1925" s="180" t="s">
        <v>199</v>
      </c>
    </row>
    <row r="1926" spans="1:51" s="14" customFormat="1" ht="10.199999999999999">
      <c r="B1926" s="179"/>
      <c r="D1926" s="163" t="s">
        <v>336</v>
      </c>
      <c r="E1926" s="180" t="s">
        <v>1</v>
      </c>
      <c r="F1926" s="181" t="s">
        <v>2152</v>
      </c>
      <c r="H1926" s="182">
        <v>8</v>
      </c>
      <c r="I1926" s="183"/>
      <c r="L1926" s="179"/>
      <c r="M1926" s="184"/>
      <c r="N1926" s="185"/>
      <c r="O1926" s="185"/>
      <c r="P1926" s="185"/>
      <c r="Q1926" s="185"/>
      <c r="R1926" s="185"/>
      <c r="S1926" s="185"/>
      <c r="T1926" s="186"/>
      <c r="AT1926" s="180" t="s">
        <v>336</v>
      </c>
      <c r="AU1926" s="180" t="s">
        <v>88</v>
      </c>
      <c r="AV1926" s="14" t="s">
        <v>90</v>
      </c>
      <c r="AW1926" s="14" t="s">
        <v>36</v>
      </c>
      <c r="AX1926" s="14" t="s">
        <v>81</v>
      </c>
      <c r="AY1926" s="180" t="s">
        <v>199</v>
      </c>
    </row>
    <row r="1927" spans="1:51" s="13" customFormat="1" ht="10.199999999999999">
      <c r="B1927" s="172"/>
      <c r="D1927" s="163" t="s">
        <v>336</v>
      </c>
      <c r="E1927" s="173" t="s">
        <v>1</v>
      </c>
      <c r="F1927" s="174" t="s">
        <v>901</v>
      </c>
      <c r="H1927" s="173" t="s">
        <v>1</v>
      </c>
      <c r="I1927" s="175"/>
      <c r="L1927" s="172"/>
      <c r="M1927" s="176"/>
      <c r="N1927" s="177"/>
      <c r="O1927" s="177"/>
      <c r="P1927" s="177"/>
      <c r="Q1927" s="177"/>
      <c r="R1927" s="177"/>
      <c r="S1927" s="177"/>
      <c r="T1927" s="178"/>
      <c r="AT1927" s="173" t="s">
        <v>336</v>
      </c>
      <c r="AU1927" s="173" t="s">
        <v>88</v>
      </c>
      <c r="AV1927" s="13" t="s">
        <v>88</v>
      </c>
      <c r="AW1927" s="13" t="s">
        <v>36</v>
      </c>
      <c r="AX1927" s="13" t="s">
        <v>81</v>
      </c>
      <c r="AY1927" s="173" t="s">
        <v>199</v>
      </c>
    </row>
    <row r="1928" spans="1:51" s="14" customFormat="1" ht="10.199999999999999">
      <c r="B1928" s="179"/>
      <c r="D1928" s="163" t="s">
        <v>336</v>
      </c>
      <c r="E1928" s="180" t="s">
        <v>1</v>
      </c>
      <c r="F1928" s="181" t="s">
        <v>2150</v>
      </c>
      <c r="H1928" s="182">
        <v>8.4</v>
      </c>
      <c r="I1928" s="183"/>
      <c r="L1928" s="179"/>
      <c r="M1928" s="184"/>
      <c r="N1928" s="185"/>
      <c r="O1928" s="185"/>
      <c r="P1928" s="185"/>
      <c r="Q1928" s="185"/>
      <c r="R1928" s="185"/>
      <c r="S1928" s="185"/>
      <c r="T1928" s="186"/>
      <c r="AT1928" s="180" t="s">
        <v>336</v>
      </c>
      <c r="AU1928" s="180" t="s">
        <v>88</v>
      </c>
      <c r="AV1928" s="14" t="s">
        <v>90</v>
      </c>
      <c r="AW1928" s="14" t="s">
        <v>36</v>
      </c>
      <c r="AX1928" s="14" t="s">
        <v>81</v>
      </c>
      <c r="AY1928" s="180" t="s">
        <v>199</v>
      </c>
    </row>
    <row r="1929" spans="1:51" s="13" customFormat="1" ht="10.199999999999999">
      <c r="B1929" s="172"/>
      <c r="D1929" s="163" t="s">
        <v>336</v>
      </c>
      <c r="E1929" s="173" t="s">
        <v>1</v>
      </c>
      <c r="F1929" s="174" t="s">
        <v>902</v>
      </c>
      <c r="H1929" s="173" t="s">
        <v>1</v>
      </c>
      <c r="I1929" s="175"/>
      <c r="L1929" s="172"/>
      <c r="M1929" s="176"/>
      <c r="N1929" s="177"/>
      <c r="O1929" s="177"/>
      <c r="P1929" s="177"/>
      <c r="Q1929" s="177"/>
      <c r="R1929" s="177"/>
      <c r="S1929" s="177"/>
      <c r="T1929" s="178"/>
      <c r="AT1929" s="173" t="s">
        <v>336</v>
      </c>
      <c r="AU1929" s="173" t="s">
        <v>88</v>
      </c>
      <c r="AV1929" s="13" t="s">
        <v>88</v>
      </c>
      <c r="AW1929" s="13" t="s">
        <v>36</v>
      </c>
      <c r="AX1929" s="13" t="s">
        <v>81</v>
      </c>
      <c r="AY1929" s="173" t="s">
        <v>199</v>
      </c>
    </row>
    <row r="1930" spans="1:51" s="14" customFormat="1" ht="10.199999999999999">
      <c r="B1930" s="179"/>
      <c r="D1930" s="163" t="s">
        <v>336</v>
      </c>
      <c r="E1930" s="180" t="s">
        <v>1</v>
      </c>
      <c r="F1930" s="181" t="s">
        <v>2151</v>
      </c>
      <c r="H1930" s="182">
        <v>9.8000000000000007</v>
      </c>
      <c r="I1930" s="183"/>
      <c r="L1930" s="179"/>
      <c r="M1930" s="184"/>
      <c r="N1930" s="185"/>
      <c r="O1930" s="185"/>
      <c r="P1930" s="185"/>
      <c r="Q1930" s="185"/>
      <c r="R1930" s="185"/>
      <c r="S1930" s="185"/>
      <c r="T1930" s="186"/>
      <c r="AT1930" s="180" t="s">
        <v>336</v>
      </c>
      <c r="AU1930" s="180" t="s">
        <v>88</v>
      </c>
      <c r="AV1930" s="14" t="s">
        <v>90</v>
      </c>
      <c r="AW1930" s="14" t="s">
        <v>36</v>
      </c>
      <c r="AX1930" s="14" t="s">
        <v>81</v>
      </c>
      <c r="AY1930" s="180" t="s">
        <v>199</v>
      </c>
    </row>
    <row r="1931" spans="1:51" s="14" customFormat="1" ht="10.199999999999999">
      <c r="B1931" s="179"/>
      <c r="D1931" s="163" t="s">
        <v>336</v>
      </c>
      <c r="E1931" s="180" t="s">
        <v>1</v>
      </c>
      <c r="F1931" s="181" t="s">
        <v>2153</v>
      </c>
      <c r="H1931" s="182">
        <v>12</v>
      </c>
      <c r="I1931" s="183"/>
      <c r="L1931" s="179"/>
      <c r="M1931" s="184"/>
      <c r="N1931" s="185"/>
      <c r="O1931" s="185"/>
      <c r="P1931" s="185"/>
      <c r="Q1931" s="185"/>
      <c r="R1931" s="185"/>
      <c r="S1931" s="185"/>
      <c r="T1931" s="186"/>
      <c r="AT1931" s="180" t="s">
        <v>336</v>
      </c>
      <c r="AU1931" s="180" t="s">
        <v>88</v>
      </c>
      <c r="AV1931" s="14" t="s">
        <v>90</v>
      </c>
      <c r="AW1931" s="14" t="s">
        <v>36</v>
      </c>
      <c r="AX1931" s="14" t="s">
        <v>81</v>
      </c>
      <c r="AY1931" s="180" t="s">
        <v>199</v>
      </c>
    </row>
    <row r="1932" spans="1:51" s="13" customFormat="1" ht="10.199999999999999">
      <c r="B1932" s="172"/>
      <c r="D1932" s="163" t="s">
        <v>336</v>
      </c>
      <c r="E1932" s="173" t="s">
        <v>1</v>
      </c>
      <c r="F1932" s="174" t="s">
        <v>561</v>
      </c>
      <c r="H1932" s="173" t="s">
        <v>1</v>
      </c>
      <c r="I1932" s="175"/>
      <c r="L1932" s="172"/>
      <c r="M1932" s="176"/>
      <c r="N1932" s="177"/>
      <c r="O1932" s="177"/>
      <c r="P1932" s="177"/>
      <c r="Q1932" s="177"/>
      <c r="R1932" s="177"/>
      <c r="S1932" s="177"/>
      <c r="T1932" s="178"/>
      <c r="AT1932" s="173" t="s">
        <v>336</v>
      </c>
      <c r="AU1932" s="173" t="s">
        <v>88</v>
      </c>
      <c r="AV1932" s="13" t="s">
        <v>88</v>
      </c>
      <c r="AW1932" s="13" t="s">
        <v>36</v>
      </c>
      <c r="AX1932" s="13" t="s">
        <v>81</v>
      </c>
      <c r="AY1932" s="173" t="s">
        <v>199</v>
      </c>
    </row>
    <row r="1933" spans="1:51" s="14" customFormat="1" ht="10.199999999999999">
      <c r="B1933" s="179"/>
      <c r="D1933" s="163" t="s">
        <v>336</v>
      </c>
      <c r="E1933" s="180" t="s">
        <v>1</v>
      </c>
      <c r="F1933" s="181" t="s">
        <v>2154</v>
      </c>
      <c r="H1933" s="182">
        <v>11.8</v>
      </c>
      <c r="I1933" s="183"/>
      <c r="L1933" s="179"/>
      <c r="M1933" s="184"/>
      <c r="N1933" s="185"/>
      <c r="O1933" s="185"/>
      <c r="P1933" s="185"/>
      <c r="Q1933" s="185"/>
      <c r="R1933" s="185"/>
      <c r="S1933" s="185"/>
      <c r="T1933" s="186"/>
      <c r="AT1933" s="180" t="s">
        <v>336</v>
      </c>
      <c r="AU1933" s="180" t="s">
        <v>88</v>
      </c>
      <c r="AV1933" s="14" t="s">
        <v>90</v>
      </c>
      <c r="AW1933" s="14" t="s">
        <v>36</v>
      </c>
      <c r="AX1933" s="14" t="s">
        <v>81</v>
      </c>
      <c r="AY1933" s="180" t="s">
        <v>199</v>
      </c>
    </row>
    <row r="1934" spans="1:51" s="13" customFormat="1" ht="10.199999999999999">
      <c r="B1934" s="172"/>
      <c r="D1934" s="163" t="s">
        <v>336</v>
      </c>
      <c r="E1934" s="173" t="s">
        <v>1</v>
      </c>
      <c r="F1934" s="174" t="s">
        <v>2155</v>
      </c>
      <c r="H1934" s="173" t="s">
        <v>1</v>
      </c>
      <c r="I1934" s="175"/>
      <c r="L1934" s="172"/>
      <c r="M1934" s="176"/>
      <c r="N1934" s="177"/>
      <c r="O1934" s="177"/>
      <c r="P1934" s="177"/>
      <c r="Q1934" s="177"/>
      <c r="R1934" s="177"/>
      <c r="S1934" s="177"/>
      <c r="T1934" s="178"/>
      <c r="AT1934" s="173" t="s">
        <v>336</v>
      </c>
      <c r="AU1934" s="173" t="s">
        <v>88</v>
      </c>
      <c r="AV1934" s="13" t="s">
        <v>88</v>
      </c>
      <c r="AW1934" s="13" t="s">
        <v>36</v>
      </c>
      <c r="AX1934" s="13" t="s">
        <v>81</v>
      </c>
      <c r="AY1934" s="173" t="s">
        <v>199</v>
      </c>
    </row>
    <row r="1935" spans="1:51" s="14" customFormat="1" ht="10.199999999999999">
      <c r="B1935" s="179"/>
      <c r="D1935" s="163" t="s">
        <v>336</v>
      </c>
      <c r="E1935" s="180" t="s">
        <v>1</v>
      </c>
      <c r="F1935" s="181" t="s">
        <v>2156</v>
      </c>
      <c r="H1935" s="182">
        <v>8.6</v>
      </c>
      <c r="I1935" s="183"/>
      <c r="L1935" s="179"/>
      <c r="M1935" s="184"/>
      <c r="N1935" s="185"/>
      <c r="O1935" s="185"/>
      <c r="P1935" s="185"/>
      <c r="Q1935" s="185"/>
      <c r="R1935" s="185"/>
      <c r="S1935" s="185"/>
      <c r="T1935" s="186"/>
      <c r="AT1935" s="180" t="s">
        <v>336</v>
      </c>
      <c r="AU1935" s="180" t="s">
        <v>88</v>
      </c>
      <c r="AV1935" s="14" t="s">
        <v>90</v>
      </c>
      <c r="AW1935" s="14" t="s">
        <v>36</v>
      </c>
      <c r="AX1935" s="14" t="s">
        <v>81</v>
      </c>
      <c r="AY1935" s="180" t="s">
        <v>199</v>
      </c>
    </row>
    <row r="1936" spans="1:51" s="14" customFormat="1" ht="10.199999999999999">
      <c r="B1936" s="179"/>
      <c r="D1936" s="163" t="s">
        <v>336</v>
      </c>
      <c r="E1936" s="180" t="s">
        <v>1</v>
      </c>
      <c r="F1936" s="181" t="s">
        <v>2157</v>
      </c>
      <c r="H1936" s="182">
        <v>7.8</v>
      </c>
      <c r="I1936" s="183"/>
      <c r="L1936" s="179"/>
      <c r="M1936" s="184"/>
      <c r="N1936" s="185"/>
      <c r="O1936" s="185"/>
      <c r="P1936" s="185"/>
      <c r="Q1936" s="185"/>
      <c r="R1936" s="185"/>
      <c r="S1936" s="185"/>
      <c r="T1936" s="186"/>
      <c r="AT1936" s="180" t="s">
        <v>336</v>
      </c>
      <c r="AU1936" s="180" t="s">
        <v>88</v>
      </c>
      <c r="AV1936" s="14" t="s">
        <v>90</v>
      </c>
      <c r="AW1936" s="14" t="s">
        <v>36</v>
      </c>
      <c r="AX1936" s="14" t="s">
        <v>81</v>
      </c>
      <c r="AY1936" s="180" t="s">
        <v>199</v>
      </c>
    </row>
    <row r="1937" spans="2:51" s="13" customFormat="1" ht="10.199999999999999">
      <c r="B1937" s="172"/>
      <c r="D1937" s="163" t="s">
        <v>336</v>
      </c>
      <c r="E1937" s="173" t="s">
        <v>1</v>
      </c>
      <c r="F1937" s="174" t="s">
        <v>2158</v>
      </c>
      <c r="H1937" s="173" t="s">
        <v>1</v>
      </c>
      <c r="I1937" s="175"/>
      <c r="L1937" s="172"/>
      <c r="M1937" s="176"/>
      <c r="N1937" s="177"/>
      <c r="O1937" s="177"/>
      <c r="P1937" s="177"/>
      <c r="Q1937" s="177"/>
      <c r="R1937" s="177"/>
      <c r="S1937" s="177"/>
      <c r="T1937" s="178"/>
      <c r="AT1937" s="173" t="s">
        <v>336</v>
      </c>
      <c r="AU1937" s="173" t="s">
        <v>88</v>
      </c>
      <c r="AV1937" s="13" t="s">
        <v>88</v>
      </c>
      <c r="AW1937" s="13" t="s">
        <v>36</v>
      </c>
      <c r="AX1937" s="13" t="s">
        <v>81</v>
      </c>
      <c r="AY1937" s="173" t="s">
        <v>199</v>
      </c>
    </row>
    <row r="1938" spans="2:51" s="14" customFormat="1" ht="10.199999999999999">
      <c r="B1938" s="179"/>
      <c r="D1938" s="163" t="s">
        <v>336</v>
      </c>
      <c r="E1938" s="180" t="s">
        <v>1</v>
      </c>
      <c r="F1938" s="181" t="s">
        <v>2159</v>
      </c>
      <c r="H1938" s="182">
        <v>13.6</v>
      </c>
      <c r="I1938" s="183"/>
      <c r="L1938" s="179"/>
      <c r="M1938" s="184"/>
      <c r="N1938" s="185"/>
      <c r="O1938" s="185"/>
      <c r="P1938" s="185"/>
      <c r="Q1938" s="185"/>
      <c r="R1938" s="185"/>
      <c r="S1938" s="185"/>
      <c r="T1938" s="186"/>
      <c r="AT1938" s="180" t="s">
        <v>336</v>
      </c>
      <c r="AU1938" s="180" t="s">
        <v>88</v>
      </c>
      <c r="AV1938" s="14" t="s">
        <v>90</v>
      </c>
      <c r="AW1938" s="14" t="s">
        <v>36</v>
      </c>
      <c r="AX1938" s="14" t="s">
        <v>81</v>
      </c>
      <c r="AY1938" s="180" t="s">
        <v>199</v>
      </c>
    </row>
    <row r="1939" spans="2:51" s="14" customFormat="1" ht="10.199999999999999">
      <c r="B1939" s="179"/>
      <c r="D1939" s="163" t="s">
        <v>336</v>
      </c>
      <c r="E1939" s="180" t="s">
        <v>1</v>
      </c>
      <c r="F1939" s="181" t="s">
        <v>2157</v>
      </c>
      <c r="H1939" s="182">
        <v>7.8</v>
      </c>
      <c r="I1939" s="183"/>
      <c r="L1939" s="179"/>
      <c r="M1939" s="184"/>
      <c r="N1939" s="185"/>
      <c r="O1939" s="185"/>
      <c r="P1939" s="185"/>
      <c r="Q1939" s="185"/>
      <c r="R1939" s="185"/>
      <c r="S1939" s="185"/>
      <c r="T1939" s="186"/>
      <c r="AT1939" s="180" t="s">
        <v>336</v>
      </c>
      <c r="AU1939" s="180" t="s">
        <v>88</v>
      </c>
      <c r="AV1939" s="14" t="s">
        <v>90</v>
      </c>
      <c r="AW1939" s="14" t="s">
        <v>36</v>
      </c>
      <c r="AX1939" s="14" t="s">
        <v>81</v>
      </c>
      <c r="AY1939" s="180" t="s">
        <v>199</v>
      </c>
    </row>
    <row r="1940" spans="2:51" s="13" customFormat="1" ht="10.199999999999999">
      <c r="B1940" s="172"/>
      <c r="D1940" s="163" t="s">
        <v>336</v>
      </c>
      <c r="E1940" s="173" t="s">
        <v>1</v>
      </c>
      <c r="F1940" s="174" t="s">
        <v>940</v>
      </c>
      <c r="H1940" s="173" t="s">
        <v>1</v>
      </c>
      <c r="I1940" s="175"/>
      <c r="L1940" s="172"/>
      <c r="M1940" s="176"/>
      <c r="N1940" s="177"/>
      <c r="O1940" s="177"/>
      <c r="P1940" s="177"/>
      <c r="Q1940" s="177"/>
      <c r="R1940" s="177"/>
      <c r="S1940" s="177"/>
      <c r="T1940" s="178"/>
      <c r="AT1940" s="173" t="s">
        <v>336</v>
      </c>
      <c r="AU1940" s="173" t="s">
        <v>88</v>
      </c>
      <c r="AV1940" s="13" t="s">
        <v>88</v>
      </c>
      <c r="AW1940" s="13" t="s">
        <v>36</v>
      </c>
      <c r="AX1940" s="13" t="s">
        <v>81</v>
      </c>
      <c r="AY1940" s="173" t="s">
        <v>199</v>
      </c>
    </row>
    <row r="1941" spans="2:51" s="14" customFormat="1" ht="10.199999999999999">
      <c r="B1941" s="179"/>
      <c r="D1941" s="163" t="s">
        <v>336</v>
      </c>
      <c r="E1941" s="180" t="s">
        <v>1</v>
      </c>
      <c r="F1941" s="181" t="s">
        <v>2161</v>
      </c>
      <c r="H1941" s="182">
        <v>8.8000000000000007</v>
      </c>
      <c r="I1941" s="183"/>
      <c r="L1941" s="179"/>
      <c r="M1941" s="184"/>
      <c r="N1941" s="185"/>
      <c r="O1941" s="185"/>
      <c r="P1941" s="185"/>
      <c r="Q1941" s="185"/>
      <c r="R1941" s="185"/>
      <c r="S1941" s="185"/>
      <c r="T1941" s="186"/>
      <c r="AT1941" s="180" t="s">
        <v>336</v>
      </c>
      <c r="AU1941" s="180" t="s">
        <v>88</v>
      </c>
      <c r="AV1941" s="14" t="s">
        <v>90</v>
      </c>
      <c r="AW1941" s="14" t="s">
        <v>36</v>
      </c>
      <c r="AX1941" s="14" t="s">
        <v>81</v>
      </c>
      <c r="AY1941" s="180" t="s">
        <v>199</v>
      </c>
    </row>
    <row r="1942" spans="2:51" s="13" customFormat="1" ht="10.199999999999999">
      <c r="B1942" s="172"/>
      <c r="D1942" s="163" t="s">
        <v>336</v>
      </c>
      <c r="E1942" s="173" t="s">
        <v>1</v>
      </c>
      <c r="F1942" s="174" t="s">
        <v>996</v>
      </c>
      <c r="H1942" s="173" t="s">
        <v>1</v>
      </c>
      <c r="I1942" s="175"/>
      <c r="L1942" s="172"/>
      <c r="M1942" s="176"/>
      <c r="N1942" s="177"/>
      <c r="O1942" s="177"/>
      <c r="P1942" s="177"/>
      <c r="Q1942" s="177"/>
      <c r="R1942" s="177"/>
      <c r="S1942" s="177"/>
      <c r="T1942" s="178"/>
      <c r="AT1942" s="173" t="s">
        <v>336</v>
      </c>
      <c r="AU1942" s="173" t="s">
        <v>88</v>
      </c>
      <c r="AV1942" s="13" t="s">
        <v>88</v>
      </c>
      <c r="AW1942" s="13" t="s">
        <v>36</v>
      </c>
      <c r="AX1942" s="13" t="s">
        <v>81</v>
      </c>
      <c r="AY1942" s="173" t="s">
        <v>199</v>
      </c>
    </row>
    <row r="1943" spans="2:51" s="14" customFormat="1" ht="10.199999999999999">
      <c r="B1943" s="179"/>
      <c r="D1943" s="163" t="s">
        <v>336</v>
      </c>
      <c r="E1943" s="180" t="s">
        <v>1</v>
      </c>
      <c r="F1943" s="181" t="s">
        <v>2162</v>
      </c>
      <c r="H1943" s="182">
        <v>6.2</v>
      </c>
      <c r="I1943" s="183"/>
      <c r="L1943" s="179"/>
      <c r="M1943" s="184"/>
      <c r="N1943" s="185"/>
      <c r="O1943" s="185"/>
      <c r="P1943" s="185"/>
      <c r="Q1943" s="185"/>
      <c r="R1943" s="185"/>
      <c r="S1943" s="185"/>
      <c r="T1943" s="186"/>
      <c r="AT1943" s="180" t="s">
        <v>336</v>
      </c>
      <c r="AU1943" s="180" t="s">
        <v>88</v>
      </c>
      <c r="AV1943" s="14" t="s">
        <v>90</v>
      </c>
      <c r="AW1943" s="14" t="s">
        <v>36</v>
      </c>
      <c r="AX1943" s="14" t="s">
        <v>81</v>
      </c>
      <c r="AY1943" s="180" t="s">
        <v>199</v>
      </c>
    </row>
    <row r="1944" spans="2:51" s="14" customFormat="1" ht="10.199999999999999">
      <c r="B1944" s="179"/>
      <c r="D1944" s="163" t="s">
        <v>336</v>
      </c>
      <c r="E1944" s="180" t="s">
        <v>1</v>
      </c>
      <c r="F1944" s="181" t="s">
        <v>2163</v>
      </c>
      <c r="H1944" s="182">
        <v>5</v>
      </c>
      <c r="I1944" s="183"/>
      <c r="L1944" s="179"/>
      <c r="M1944" s="184"/>
      <c r="N1944" s="185"/>
      <c r="O1944" s="185"/>
      <c r="P1944" s="185"/>
      <c r="Q1944" s="185"/>
      <c r="R1944" s="185"/>
      <c r="S1944" s="185"/>
      <c r="T1944" s="186"/>
      <c r="AT1944" s="180" t="s">
        <v>336</v>
      </c>
      <c r="AU1944" s="180" t="s">
        <v>88</v>
      </c>
      <c r="AV1944" s="14" t="s">
        <v>90</v>
      </c>
      <c r="AW1944" s="14" t="s">
        <v>36</v>
      </c>
      <c r="AX1944" s="14" t="s">
        <v>81</v>
      </c>
      <c r="AY1944" s="180" t="s">
        <v>199</v>
      </c>
    </row>
    <row r="1945" spans="2:51" s="13" customFormat="1" ht="10.199999999999999">
      <c r="B1945" s="172"/>
      <c r="D1945" s="163" t="s">
        <v>336</v>
      </c>
      <c r="E1945" s="173" t="s">
        <v>1</v>
      </c>
      <c r="F1945" s="174" t="s">
        <v>998</v>
      </c>
      <c r="H1945" s="173" t="s">
        <v>1</v>
      </c>
      <c r="I1945" s="175"/>
      <c r="L1945" s="172"/>
      <c r="M1945" s="176"/>
      <c r="N1945" s="177"/>
      <c r="O1945" s="177"/>
      <c r="P1945" s="177"/>
      <c r="Q1945" s="177"/>
      <c r="R1945" s="177"/>
      <c r="S1945" s="177"/>
      <c r="T1945" s="178"/>
      <c r="AT1945" s="173" t="s">
        <v>336</v>
      </c>
      <c r="AU1945" s="173" t="s">
        <v>88</v>
      </c>
      <c r="AV1945" s="13" t="s">
        <v>88</v>
      </c>
      <c r="AW1945" s="13" t="s">
        <v>36</v>
      </c>
      <c r="AX1945" s="13" t="s">
        <v>81</v>
      </c>
      <c r="AY1945" s="173" t="s">
        <v>199</v>
      </c>
    </row>
    <row r="1946" spans="2:51" s="14" customFormat="1" ht="10.199999999999999">
      <c r="B1946" s="179"/>
      <c r="D1946" s="163" t="s">
        <v>336</v>
      </c>
      <c r="E1946" s="180" t="s">
        <v>1</v>
      </c>
      <c r="F1946" s="181" t="s">
        <v>2161</v>
      </c>
      <c r="H1946" s="182">
        <v>8.8000000000000007</v>
      </c>
      <c r="I1946" s="183"/>
      <c r="L1946" s="179"/>
      <c r="M1946" s="184"/>
      <c r="N1946" s="185"/>
      <c r="O1946" s="185"/>
      <c r="P1946" s="185"/>
      <c r="Q1946" s="185"/>
      <c r="R1946" s="185"/>
      <c r="S1946" s="185"/>
      <c r="T1946" s="186"/>
      <c r="AT1946" s="180" t="s">
        <v>336</v>
      </c>
      <c r="AU1946" s="180" t="s">
        <v>88</v>
      </c>
      <c r="AV1946" s="14" t="s">
        <v>90</v>
      </c>
      <c r="AW1946" s="14" t="s">
        <v>36</v>
      </c>
      <c r="AX1946" s="14" t="s">
        <v>81</v>
      </c>
      <c r="AY1946" s="180" t="s">
        <v>199</v>
      </c>
    </row>
    <row r="1947" spans="2:51" s="13" customFormat="1" ht="10.199999999999999">
      <c r="B1947" s="172"/>
      <c r="D1947" s="163" t="s">
        <v>336</v>
      </c>
      <c r="E1947" s="173" t="s">
        <v>1</v>
      </c>
      <c r="F1947" s="174" t="s">
        <v>569</v>
      </c>
      <c r="H1947" s="173" t="s">
        <v>1</v>
      </c>
      <c r="I1947" s="175"/>
      <c r="L1947" s="172"/>
      <c r="M1947" s="176"/>
      <c r="N1947" s="177"/>
      <c r="O1947" s="177"/>
      <c r="P1947" s="177"/>
      <c r="Q1947" s="177"/>
      <c r="R1947" s="177"/>
      <c r="S1947" s="177"/>
      <c r="T1947" s="178"/>
      <c r="AT1947" s="173" t="s">
        <v>336</v>
      </c>
      <c r="AU1947" s="173" t="s">
        <v>88</v>
      </c>
      <c r="AV1947" s="13" t="s">
        <v>88</v>
      </c>
      <c r="AW1947" s="13" t="s">
        <v>36</v>
      </c>
      <c r="AX1947" s="13" t="s">
        <v>81</v>
      </c>
      <c r="AY1947" s="173" t="s">
        <v>199</v>
      </c>
    </row>
    <row r="1948" spans="2:51" s="14" customFormat="1" ht="10.199999999999999">
      <c r="B1948" s="179"/>
      <c r="D1948" s="163" t="s">
        <v>336</v>
      </c>
      <c r="E1948" s="180" t="s">
        <v>1</v>
      </c>
      <c r="F1948" s="181" t="s">
        <v>2163</v>
      </c>
      <c r="H1948" s="182">
        <v>5</v>
      </c>
      <c r="I1948" s="183"/>
      <c r="L1948" s="179"/>
      <c r="M1948" s="184"/>
      <c r="N1948" s="185"/>
      <c r="O1948" s="185"/>
      <c r="P1948" s="185"/>
      <c r="Q1948" s="185"/>
      <c r="R1948" s="185"/>
      <c r="S1948" s="185"/>
      <c r="T1948" s="186"/>
      <c r="AT1948" s="180" t="s">
        <v>336</v>
      </c>
      <c r="AU1948" s="180" t="s">
        <v>88</v>
      </c>
      <c r="AV1948" s="14" t="s">
        <v>90</v>
      </c>
      <c r="AW1948" s="14" t="s">
        <v>36</v>
      </c>
      <c r="AX1948" s="14" t="s">
        <v>81</v>
      </c>
      <c r="AY1948" s="180" t="s">
        <v>199</v>
      </c>
    </row>
    <row r="1949" spans="2:51" s="13" customFormat="1" ht="10.199999999999999">
      <c r="B1949" s="172"/>
      <c r="D1949" s="163" t="s">
        <v>336</v>
      </c>
      <c r="E1949" s="173" t="s">
        <v>1</v>
      </c>
      <c r="F1949" s="174" t="s">
        <v>567</v>
      </c>
      <c r="H1949" s="173" t="s">
        <v>1</v>
      </c>
      <c r="I1949" s="175"/>
      <c r="L1949" s="172"/>
      <c r="M1949" s="176"/>
      <c r="N1949" s="177"/>
      <c r="O1949" s="177"/>
      <c r="P1949" s="177"/>
      <c r="Q1949" s="177"/>
      <c r="R1949" s="177"/>
      <c r="S1949" s="177"/>
      <c r="T1949" s="178"/>
      <c r="AT1949" s="173" t="s">
        <v>336</v>
      </c>
      <c r="AU1949" s="173" t="s">
        <v>88</v>
      </c>
      <c r="AV1949" s="13" t="s">
        <v>88</v>
      </c>
      <c r="AW1949" s="13" t="s">
        <v>36</v>
      </c>
      <c r="AX1949" s="13" t="s">
        <v>81</v>
      </c>
      <c r="AY1949" s="173" t="s">
        <v>199</v>
      </c>
    </row>
    <row r="1950" spans="2:51" s="14" customFormat="1" ht="10.199999999999999">
      <c r="B1950" s="179"/>
      <c r="D1950" s="163" t="s">
        <v>336</v>
      </c>
      <c r="E1950" s="180" t="s">
        <v>1</v>
      </c>
      <c r="F1950" s="181" t="s">
        <v>2164</v>
      </c>
      <c r="H1950" s="182">
        <v>10</v>
      </c>
      <c r="I1950" s="183"/>
      <c r="L1950" s="179"/>
      <c r="M1950" s="184"/>
      <c r="N1950" s="185"/>
      <c r="O1950" s="185"/>
      <c r="P1950" s="185"/>
      <c r="Q1950" s="185"/>
      <c r="R1950" s="185"/>
      <c r="S1950" s="185"/>
      <c r="T1950" s="186"/>
      <c r="AT1950" s="180" t="s">
        <v>336</v>
      </c>
      <c r="AU1950" s="180" t="s">
        <v>88</v>
      </c>
      <c r="AV1950" s="14" t="s">
        <v>90</v>
      </c>
      <c r="AW1950" s="14" t="s">
        <v>36</v>
      </c>
      <c r="AX1950" s="14" t="s">
        <v>81</v>
      </c>
      <c r="AY1950" s="180" t="s">
        <v>199</v>
      </c>
    </row>
    <row r="1951" spans="2:51" s="13" customFormat="1" ht="10.199999999999999">
      <c r="B1951" s="172"/>
      <c r="D1951" s="163" t="s">
        <v>336</v>
      </c>
      <c r="E1951" s="173" t="s">
        <v>1</v>
      </c>
      <c r="F1951" s="174" t="s">
        <v>1617</v>
      </c>
      <c r="H1951" s="173" t="s">
        <v>1</v>
      </c>
      <c r="I1951" s="175"/>
      <c r="L1951" s="172"/>
      <c r="M1951" s="176"/>
      <c r="N1951" s="177"/>
      <c r="O1951" s="177"/>
      <c r="P1951" s="177"/>
      <c r="Q1951" s="177"/>
      <c r="R1951" s="177"/>
      <c r="S1951" s="177"/>
      <c r="T1951" s="178"/>
      <c r="AT1951" s="173" t="s">
        <v>336</v>
      </c>
      <c r="AU1951" s="173" t="s">
        <v>88</v>
      </c>
      <c r="AV1951" s="13" t="s">
        <v>88</v>
      </c>
      <c r="AW1951" s="13" t="s">
        <v>36</v>
      </c>
      <c r="AX1951" s="13" t="s">
        <v>81</v>
      </c>
      <c r="AY1951" s="173" t="s">
        <v>199</v>
      </c>
    </row>
    <row r="1952" spans="2:51" s="14" customFormat="1" ht="10.199999999999999">
      <c r="B1952" s="179"/>
      <c r="D1952" s="163" t="s">
        <v>336</v>
      </c>
      <c r="E1952" s="180" t="s">
        <v>1</v>
      </c>
      <c r="F1952" s="181" t="s">
        <v>2165</v>
      </c>
      <c r="H1952" s="182">
        <v>12</v>
      </c>
      <c r="I1952" s="183"/>
      <c r="L1952" s="179"/>
      <c r="M1952" s="184"/>
      <c r="N1952" s="185"/>
      <c r="O1952" s="185"/>
      <c r="P1952" s="185"/>
      <c r="Q1952" s="185"/>
      <c r="R1952" s="185"/>
      <c r="S1952" s="185"/>
      <c r="T1952" s="186"/>
      <c r="AT1952" s="180" t="s">
        <v>336</v>
      </c>
      <c r="AU1952" s="180" t="s">
        <v>88</v>
      </c>
      <c r="AV1952" s="14" t="s">
        <v>90</v>
      </c>
      <c r="AW1952" s="14" t="s">
        <v>36</v>
      </c>
      <c r="AX1952" s="14" t="s">
        <v>81</v>
      </c>
      <c r="AY1952" s="180" t="s">
        <v>199</v>
      </c>
    </row>
    <row r="1953" spans="1:65" s="14" customFormat="1" ht="10.199999999999999">
      <c r="B1953" s="179"/>
      <c r="D1953" s="163" t="s">
        <v>336</v>
      </c>
      <c r="E1953" s="180" t="s">
        <v>1</v>
      </c>
      <c r="F1953" s="181" t="s">
        <v>2152</v>
      </c>
      <c r="H1953" s="182">
        <v>8</v>
      </c>
      <c r="I1953" s="183"/>
      <c r="L1953" s="179"/>
      <c r="M1953" s="184"/>
      <c r="N1953" s="185"/>
      <c r="O1953" s="185"/>
      <c r="P1953" s="185"/>
      <c r="Q1953" s="185"/>
      <c r="R1953" s="185"/>
      <c r="S1953" s="185"/>
      <c r="T1953" s="186"/>
      <c r="AT1953" s="180" t="s">
        <v>336</v>
      </c>
      <c r="AU1953" s="180" t="s">
        <v>88</v>
      </c>
      <c r="AV1953" s="14" t="s">
        <v>90</v>
      </c>
      <c r="AW1953" s="14" t="s">
        <v>36</v>
      </c>
      <c r="AX1953" s="14" t="s">
        <v>81</v>
      </c>
      <c r="AY1953" s="180" t="s">
        <v>199</v>
      </c>
    </row>
    <row r="1954" spans="1:65" s="13" customFormat="1" ht="10.199999999999999">
      <c r="B1954" s="172"/>
      <c r="D1954" s="163" t="s">
        <v>336</v>
      </c>
      <c r="E1954" s="173" t="s">
        <v>1</v>
      </c>
      <c r="F1954" s="174" t="s">
        <v>1619</v>
      </c>
      <c r="H1954" s="173" t="s">
        <v>1</v>
      </c>
      <c r="I1954" s="175"/>
      <c r="L1954" s="172"/>
      <c r="M1954" s="176"/>
      <c r="N1954" s="177"/>
      <c r="O1954" s="177"/>
      <c r="P1954" s="177"/>
      <c r="Q1954" s="177"/>
      <c r="R1954" s="177"/>
      <c r="S1954" s="177"/>
      <c r="T1954" s="178"/>
      <c r="AT1954" s="173" t="s">
        <v>336</v>
      </c>
      <c r="AU1954" s="173" t="s">
        <v>88</v>
      </c>
      <c r="AV1954" s="13" t="s">
        <v>88</v>
      </c>
      <c r="AW1954" s="13" t="s">
        <v>36</v>
      </c>
      <c r="AX1954" s="13" t="s">
        <v>81</v>
      </c>
      <c r="AY1954" s="173" t="s">
        <v>199</v>
      </c>
    </row>
    <row r="1955" spans="1:65" s="14" customFormat="1" ht="10.199999999999999">
      <c r="B1955" s="179"/>
      <c r="D1955" s="163" t="s">
        <v>336</v>
      </c>
      <c r="E1955" s="180" t="s">
        <v>1</v>
      </c>
      <c r="F1955" s="181" t="s">
        <v>2166</v>
      </c>
      <c r="H1955" s="182">
        <v>5.4</v>
      </c>
      <c r="I1955" s="183"/>
      <c r="L1955" s="179"/>
      <c r="M1955" s="184"/>
      <c r="N1955" s="185"/>
      <c r="O1955" s="185"/>
      <c r="P1955" s="185"/>
      <c r="Q1955" s="185"/>
      <c r="R1955" s="185"/>
      <c r="S1955" s="185"/>
      <c r="T1955" s="186"/>
      <c r="AT1955" s="180" t="s">
        <v>336</v>
      </c>
      <c r="AU1955" s="180" t="s">
        <v>88</v>
      </c>
      <c r="AV1955" s="14" t="s">
        <v>90</v>
      </c>
      <c r="AW1955" s="14" t="s">
        <v>36</v>
      </c>
      <c r="AX1955" s="14" t="s">
        <v>81</v>
      </c>
      <c r="AY1955" s="180" t="s">
        <v>199</v>
      </c>
    </row>
    <row r="1956" spans="1:65" s="14" customFormat="1" ht="10.199999999999999">
      <c r="B1956" s="179"/>
      <c r="D1956" s="163" t="s">
        <v>336</v>
      </c>
      <c r="E1956" s="180" t="s">
        <v>1</v>
      </c>
      <c r="F1956" s="181" t="s">
        <v>2152</v>
      </c>
      <c r="H1956" s="182">
        <v>8</v>
      </c>
      <c r="I1956" s="183"/>
      <c r="L1956" s="179"/>
      <c r="M1956" s="184"/>
      <c r="N1956" s="185"/>
      <c r="O1956" s="185"/>
      <c r="P1956" s="185"/>
      <c r="Q1956" s="185"/>
      <c r="R1956" s="185"/>
      <c r="S1956" s="185"/>
      <c r="T1956" s="186"/>
      <c r="AT1956" s="180" t="s">
        <v>336</v>
      </c>
      <c r="AU1956" s="180" t="s">
        <v>88</v>
      </c>
      <c r="AV1956" s="14" t="s">
        <v>90</v>
      </c>
      <c r="AW1956" s="14" t="s">
        <v>36</v>
      </c>
      <c r="AX1956" s="14" t="s">
        <v>81</v>
      </c>
      <c r="AY1956" s="180" t="s">
        <v>199</v>
      </c>
    </row>
    <row r="1957" spans="1:65" s="15" customFormat="1" ht="10.199999999999999">
      <c r="B1957" s="187"/>
      <c r="D1957" s="163" t="s">
        <v>336</v>
      </c>
      <c r="E1957" s="188" t="s">
        <v>1</v>
      </c>
      <c r="F1957" s="189" t="s">
        <v>339</v>
      </c>
      <c r="H1957" s="190">
        <v>183.2</v>
      </c>
      <c r="I1957" s="191"/>
      <c r="L1957" s="187"/>
      <c r="M1957" s="192"/>
      <c r="N1957" s="193"/>
      <c r="O1957" s="193"/>
      <c r="P1957" s="193"/>
      <c r="Q1957" s="193"/>
      <c r="R1957" s="193"/>
      <c r="S1957" s="193"/>
      <c r="T1957" s="194"/>
      <c r="AT1957" s="188" t="s">
        <v>336</v>
      </c>
      <c r="AU1957" s="188" t="s">
        <v>88</v>
      </c>
      <c r="AV1957" s="15" t="s">
        <v>198</v>
      </c>
      <c r="AW1957" s="15" t="s">
        <v>36</v>
      </c>
      <c r="AX1957" s="15" t="s">
        <v>88</v>
      </c>
      <c r="AY1957" s="188" t="s">
        <v>199</v>
      </c>
    </row>
    <row r="1958" spans="1:65" s="2" customFormat="1" ht="24.15" customHeight="1">
      <c r="A1958" s="33"/>
      <c r="B1958" s="149"/>
      <c r="C1958" s="150" t="s">
        <v>3342</v>
      </c>
      <c r="D1958" s="150" t="s">
        <v>202</v>
      </c>
      <c r="E1958" s="151" t="s">
        <v>3343</v>
      </c>
      <c r="F1958" s="152" t="s">
        <v>3344</v>
      </c>
      <c r="G1958" s="153" t="s">
        <v>396</v>
      </c>
      <c r="H1958" s="154">
        <v>2.25</v>
      </c>
      <c r="I1958" s="155"/>
      <c r="J1958" s="156">
        <f>ROUND(I1958*H1958,2)</f>
        <v>0</v>
      </c>
      <c r="K1958" s="152" t="s">
        <v>333</v>
      </c>
      <c r="L1958" s="34"/>
      <c r="M1958" s="157" t="s">
        <v>1</v>
      </c>
      <c r="N1958" s="158" t="s">
        <v>46</v>
      </c>
      <c r="O1958" s="59"/>
      <c r="P1958" s="159">
        <f>O1958*H1958</f>
        <v>0</v>
      </c>
      <c r="Q1958" s="159">
        <v>0</v>
      </c>
      <c r="R1958" s="159">
        <f>Q1958*H1958</f>
        <v>0</v>
      </c>
      <c r="S1958" s="159">
        <v>0</v>
      </c>
      <c r="T1958" s="160">
        <f>S1958*H1958</f>
        <v>0</v>
      </c>
      <c r="U1958" s="33"/>
      <c r="V1958" s="33"/>
      <c r="W1958" s="33"/>
      <c r="X1958" s="33"/>
      <c r="Y1958" s="33"/>
      <c r="Z1958" s="33"/>
      <c r="AA1958" s="33"/>
      <c r="AB1958" s="33"/>
      <c r="AC1958" s="33"/>
      <c r="AD1958" s="33"/>
      <c r="AE1958" s="33"/>
      <c r="AR1958" s="161" t="s">
        <v>276</v>
      </c>
      <c r="AT1958" s="161" t="s">
        <v>202</v>
      </c>
      <c r="AU1958" s="161" t="s">
        <v>88</v>
      </c>
      <c r="AY1958" s="18" t="s">
        <v>199</v>
      </c>
      <c r="BE1958" s="162">
        <f>IF(N1958="základní",J1958,0)</f>
        <v>0</v>
      </c>
      <c r="BF1958" s="162">
        <f>IF(N1958="snížená",J1958,0)</f>
        <v>0</v>
      </c>
      <c r="BG1958" s="162">
        <f>IF(N1958="zákl. přenesená",J1958,0)</f>
        <v>0</v>
      </c>
      <c r="BH1958" s="162">
        <f>IF(N1958="sníž. přenesená",J1958,0)</f>
        <v>0</v>
      </c>
      <c r="BI1958" s="162">
        <f>IF(N1958="nulová",J1958,0)</f>
        <v>0</v>
      </c>
      <c r="BJ1958" s="18" t="s">
        <v>88</v>
      </c>
      <c r="BK1958" s="162">
        <f>ROUND(I1958*H1958,2)</f>
        <v>0</v>
      </c>
      <c r="BL1958" s="18" t="s">
        <v>276</v>
      </c>
      <c r="BM1958" s="161" t="s">
        <v>3345</v>
      </c>
    </row>
    <row r="1959" spans="1:65" s="2" customFormat="1" ht="28.8">
      <c r="A1959" s="33"/>
      <c r="B1959" s="34"/>
      <c r="C1959" s="33"/>
      <c r="D1959" s="163" t="s">
        <v>207</v>
      </c>
      <c r="E1959" s="33"/>
      <c r="F1959" s="164" t="s">
        <v>3346</v>
      </c>
      <c r="G1959" s="33"/>
      <c r="H1959" s="33"/>
      <c r="I1959" s="165"/>
      <c r="J1959" s="33"/>
      <c r="K1959" s="33"/>
      <c r="L1959" s="34"/>
      <c r="M1959" s="166"/>
      <c r="N1959" s="167"/>
      <c r="O1959" s="59"/>
      <c r="P1959" s="59"/>
      <c r="Q1959" s="59"/>
      <c r="R1959" s="59"/>
      <c r="S1959" s="59"/>
      <c r="T1959" s="60"/>
      <c r="U1959" s="33"/>
      <c r="V1959" s="33"/>
      <c r="W1959" s="33"/>
      <c r="X1959" s="33"/>
      <c r="Y1959" s="33"/>
      <c r="Z1959" s="33"/>
      <c r="AA1959" s="33"/>
      <c r="AB1959" s="33"/>
      <c r="AC1959" s="33"/>
      <c r="AD1959" s="33"/>
      <c r="AE1959" s="33"/>
      <c r="AT1959" s="18" t="s">
        <v>207</v>
      </c>
      <c r="AU1959" s="18" t="s">
        <v>88</v>
      </c>
    </row>
    <row r="1960" spans="1:65" s="12" customFormat="1" ht="25.95" customHeight="1">
      <c r="B1960" s="136"/>
      <c r="D1960" s="137" t="s">
        <v>80</v>
      </c>
      <c r="E1960" s="138" t="s">
        <v>3347</v>
      </c>
      <c r="F1960" s="138" t="s">
        <v>3348</v>
      </c>
      <c r="I1960" s="139"/>
      <c r="J1960" s="140">
        <f>BK1960</f>
        <v>0</v>
      </c>
      <c r="L1960" s="136"/>
      <c r="M1960" s="141"/>
      <c r="N1960" s="142"/>
      <c r="O1960" s="142"/>
      <c r="P1960" s="143">
        <f>P1961+SUM(P1962:P1983)</f>
        <v>0</v>
      </c>
      <c r="Q1960" s="142"/>
      <c r="R1960" s="143">
        <f>R1961+SUM(R1962:R1983)</f>
        <v>7.1472562000000002</v>
      </c>
      <c r="S1960" s="142"/>
      <c r="T1960" s="144">
        <f>T1961+SUM(T1962:T1983)</f>
        <v>0</v>
      </c>
      <c r="AR1960" s="137" t="s">
        <v>90</v>
      </c>
      <c r="AT1960" s="145" t="s">
        <v>80</v>
      </c>
      <c r="AU1960" s="145" t="s">
        <v>81</v>
      </c>
      <c r="AY1960" s="137" t="s">
        <v>199</v>
      </c>
      <c r="BK1960" s="146">
        <f>BK1961+SUM(BK1962:BK1983)</f>
        <v>0</v>
      </c>
    </row>
    <row r="1961" spans="1:65" s="2" customFormat="1" ht="16.5" customHeight="1">
      <c r="A1961" s="33"/>
      <c r="B1961" s="149"/>
      <c r="C1961" s="150" t="s">
        <v>3349</v>
      </c>
      <c r="D1961" s="150" t="s">
        <v>202</v>
      </c>
      <c r="E1961" s="151" t="s">
        <v>3350</v>
      </c>
      <c r="F1961" s="152" t="s">
        <v>3351</v>
      </c>
      <c r="G1961" s="153" t="s">
        <v>332</v>
      </c>
      <c r="H1961" s="154">
        <v>53.04</v>
      </c>
      <c r="I1961" s="155"/>
      <c r="J1961" s="156">
        <f>ROUND(I1961*H1961,2)</f>
        <v>0</v>
      </c>
      <c r="K1961" s="152" t="s">
        <v>333</v>
      </c>
      <c r="L1961" s="34"/>
      <c r="M1961" s="157" t="s">
        <v>1</v>
      </c>
      <c r="N1961" s="158" t="s">
        <v>46</v>
      </c>
      <c r="O1961" s="59"/>
      <c r="P1961" s="159">
        <f>O1961*H1961</f>
        <v>0</v>
      </c>
      <c r="Q1961" s="159">
        <v>0</v>
      </c>
      <c r="R1961" s="159">
        <f>Q1961*H1961</f>
        <v>0</v>
      </c>
      <c r="S1961" s="159">
        <v>0</v>
      </c>
      <c r="T1961" s="160">
        <f>S1961*H1961</f>
        <v>0</v>
      </c>
      <c r="U1961" s="33"/>
      <c r="V1961" s="33"/>
      <c r="W1961" s="33"/>
      <c r="X1961" s="33"/>
      <c r="Y1961" s="33"/>
      <c r="Z1961" s="33"/>
      <c r="AA1961" s="33"/>
      <c r="AB1961" s="33"/>
      <c r="AC1961" s="33"/>
      <c r="AD1961" s="33"/>
      <c r="AE1961" s="33"/>
      <c r="AR1961" s="161" t="s">
        <v>276</v>
      </c>
      <c r="AT1961" s="161" t="s">
        <v>202</v>
      </c>
      <c r="AU1961" s="161" t="s">
        <v>88</v>
      </c>
      <c r="AY1961" s="18" t="s">
        <v>199</v>
      </c>
      <c r="BE1961" s="162">
        <f>IF(N1961="základní",J1961,0)</f>
        <v>0</v>
      </c>
      <c r="BF1961" s="162">
        <f>IF(N1961="snížená",J1961,0)</f>
        <v>0</v>
      </c>
      <c r="BG1961" s="162">
        <f>IF(N1961="zákl. přenesená",J1961,0)</f>
        <v>0</v>
      </c>
      <c r="BH1961" s="162">
        <f>IF(N1961="sníž. přenesená",J1961,0)</f>
        <v>0</v>
      </c>
      <c r="BI1961" s="162">
        <f>IF(N1961="nulová",J1961,0)</f>
        <v>0</v>
      </c>
      <c r="BJ1961" s="18" t="s">
        <v>88</v>
      </c>
      <c r="BK1961" s="162">
        <f>ROUND(I1961*H1961,2)</f>
        <v>0</v>
      </c>
      <c r="BL1961" s="18" t="s">
        <v>276</v>
      </c>
      <c r="BM1961" s="161" t="s">
        <v>3352</v>
      </c>
    </row>
    <row r="1962" spans="1:65" s="2" customFormat="1" ht="10.199999999999999">
      <c r="A1962" s="33"/>
      <c r="B1962" s="34"/>
      <c r="C1962" s="33"/>
      <c r="D1962" s="163" t="s">
        <v>207</v>
      </c>
      <c r="E1962" s="33"/>
      <c r="F1962" s="164" t="s">
        <v>3353</v>
      </c>
      <c r="G1962" s="33"/>
      <c r="H1962" s="33"/>
      <c r="I1962" s="165"/>
      <c r="J1962" s="33"/>
      <c r="K1962" s="33"/>
      <c r="L1962" s="34"/>
      <c r="M1962" s="166"/>
      <c r="N1962" s="167"/>
      <c r="O1962" s="59"/>
      <c r="P1962" s="59"/>
      <c r="Q1962" s="59"/>
      <c r="R1962" s="59"/>
      <c r="S1962" s="59"/>
      <c r="T1962" s="60"/>
      <c r="U1962" s="33"/>
      <c r="V1962" s="33"/>
      <c r="W1962" s="33"/>
      <c r="X1962" s="33"/>
      <c r="Y1962" s="33"/>
      <c r="Z1962" s="33"/>
      <c r="AA1962" s="33"/>
      <c r="AB1962" s="33"/>
      <c r="AC1962" s="33"/>
      <c r="AD1962" s="33"/>
      <c r="AE1962" s="33"/>
      <c r="AT1962" s="18" t="s">
        <v>207</v>
      </c>
      <c r="AU1962" s="18" t="s">
        <v>88</v>
      </c>
    </row>
    <row r="1963" spans="1:65" s="13" customFormat="1" ht="10.199999999999999">
      <c r="B1963" s="172"/>
      <c r="D1963" s="163" t="s">
        <v>336</v>
      </c>
      <c r="E1963" s="173" t="s">
        <v>1</v>
      </c>
      <c r="F1963" s="174" t="s">
        <v>1103</v>
      </c>
      <c r="H1963" s="173" t="s">
        <v>1</v>
      </c>
      <c r="I1963" s="175"/>
      <c r="L1963" s="172"/>
      <c r="M1963" s="176"/>
      <c r="N1963" s="177"/>
      <c r="O1963" s="177"/>
      <c r="P1963" s="177"/>
      <c r="Q1963" s="177"/>
      <c r="R1963" s="177"/>
      <c r="S1963" s="177"/>
      <c r="T1963" s="178"/>
      <c r="AT1963" s="173" t="s">
        <v>336</v>
      </c>
      <c r="AU1963" s="173" t="s">
        <v>88</v>
      </c>
      <c r="AV1963" s="13" t="s">
        <v>88</v>
      </c>
      <c r="AW1963" s="13" t="s">
        <v>36</v>
      </c>
      <c r="AX1963" s="13" t="s">
        <v>81</v>
      </c>
      <c r="AY1963" s="173" t="s">
        <v>199</v>
      </c>
    </row>
    <row r="1964" spans="1:65" s="13" customFormat="1" ht="10.199999999999999">
      <c r="B1964" s="172"/>
      <c r="D1964" s="163" t="s">
        <v>336</v>
      </c>
      <c r="E1964" s="173" t="s">
        <v>1</v>
      </c>
      <c r="F1964" s="174" t="s">
        <v>579</v>
      </c>
      <c r="H1964" s="173" t="s">
        <v>1</v>
      </c>
      <c r="I1964" s="175"/>
      <c r="L1964" s="172"/>
      <c r="M1964" s="176"/>
      <c r="N1964" s="177"/>
      <c r="O1964" s="177"/>
      <c r="P1964" s="177"/>
      <c r="Q1964" s="177"/>
      <c r="R1964" s="177"/>
      <c r="S1964" s="177"/>
      <c r="T1964" s="178"/>
      <c r="AT1964" s="173" t="s">
        <v>336</v>
      </c>
      <c r="AU1964" s="173" t="s">
        <v>88</v>
      </c>
      <c r="AV1964" s="13" t="s">
        <v>88</v>
      </c>
      <c r="AW1964" s="13" t="s">
        <v>36</v>
      </c>
      <c r="AX1964" s="13" t="s">
        <v>81</v>
      </c>
      <c r="AY1964" s="173" t="s">
        <v>199</v>
      </c>
    </row>
    <row r="1965" spans="1:65" s="14" customFormat="1" ht="10.199999999999999">
      <c r="B1965" s="179"/>
      <c r="D1965" s="163" t="s">
        <v>336</v>
      </c>
      <c r="E1965" s="180" t="s">
        <v>1</v>
      </c>
      <c r="F1965" s="181" t="s">
        <v>1104</v>
      </c>
      <c r="H1965" s="182">
        <v>14.28</v>
      </c>
      <c r="I1965" s="183"/>
      <c r="L1965" s="179"/>
      <c r="M1965" s="184"/>
      <c r="N1965" s="185"/>
      <c r="O1965" s="185"/>
      <c r="P1965" s="185"/>
      <c r="Q1965" s="185"/>
      <c r="R1965" s="185"/>
      <c r="S1965" s="185"/>
      <c r="T1965" s="186"/>
      <c r="AT1965" s="180" t="s">
        <v>336</v>
      </c>
      <c r="AU1965" s="180" t="s">
        <v>88</v>
      </c>
      <c r="AV1965" s="14" t="s">
        <v>90</v>
      </c>
      <c r="AW1965" s="14" t="s">
        <v>36</v>
      </c>
      <c r="AX1965" s="14" t="s">
        <v>81</v>
      </c>
      <c r="AY1965" s="180" t="s">
        <v>199</v>
      </c>
    </row>
    <row r="1966" spans="1:65" s="13" customFormat="1" ht="10.199999999999999">
      <c r="B1966" s="172"/>
      <c r="D1966" s="163" t="s">
        <v>336</v>
      </c>
      <c r="E1966" s="173" t="s">
        <v>1</v>
      </c>
      <c r="F1966" s="174" t="s">
        <v>581</v>
      </c>
      <c r="H1966" s="173" t="s">
        <v>1</v>
      </c>
      <c r="I1966" s="175"/>
      <c r="L1966" s="172"/>
      <c r="M1966" s="176"/>
      <c r="N1966" s="177"/>
      <c r="O1966" s="177"/>
      <c r="P1966" s="177"/>
      <c r="Q1966" s="177"/>
      <c r="R1966" s="177"/>
      <c r="S1966" s="177"/>
      <c r="T1966" s="178"/>
      <c r="AT1966" s="173" t="s">
        <v>336</v>
      </c>
      <c r="AU1966" s="173" t="s">
        <v>88</v>
      </c>
      <c r="AV1966" s="13" t="s">
        <v>88</v>
      </c>
      <c r="AW1966" s="13" t="s">
        <v>36</v>
      </c>
      <c r="AX1966" s="13" t="s">
        <v>81</v>
      </c>
      <c r="AY1966" s="173" t="s">
        <v>199</v>
      </c>
    </row>
    <row r="1967" spans="1:65" s="14" customFormat="1" ht="10.199999999999999">
      <c r="B1967" s="179"/>
      <c r="D1967" s="163" t="s">
        <v>336</v>
      </c>
      <c r="E1967" s="180" t="s">
        <v>1</v>
      </c>
      <c r="F1967" s="181" t="s">
        <v>1104</v>
      </c>
      <c r="H1967" s="182">
        <v>14.28</v>
      </c>
      <c r="I1967" s="183"/>
      <c r="L1967" s="179"/>
      <c r="M1967" s="184"/>
      <c r="N1967" s="185"/>
      <c r="O1967" s="185"/>
      <c r="P1967" s="185"/>
      <c r="Q1967" s="185"/>
      <c r="R1967" s="185"/>
      <c r="S1967" s="185"/>
      <c r="T1967" s="186"/>
      <c r="AT1967" s="180" t="s">
        <v>336</v>
      </c>
      <c r="AU1967" s="180" t="s">
        <v>88</v>
      </c>
      <c r="AV1967" s="14" t="s">
        <v>90</v>
      </c>
      <c r="AW1967" s="14" t="s">
        <v>36</v>
      </c>
      <c r="AX1967" s="14" t="s">
        <v>81</v>
      </c>
      <c r="AY1967" s="180" t="s">
        <v>199</v>
      </c>
    </row>
    <row r="1968" spans="1:65" s="13" customFormat="1" ht="10.199999999999999">
      <c r="B1968" s="172"/>
      <c r="D1968" s="163" t="s">
        <v>336</v>
      </c>
      <c r="E1968" s="173" t="s">
        <v>1</v>
      </c>
      <c r="F1968" s="174" t="s">
        <v>476</v>
      </c>
      <c r="H1968" s="173" t="s">
        <v>1</v>
      </c>
      <c r="I1968" s="175"/>
      <c r="L1968" s="172"/>
      <c r="M1968" s="176"/>
      <c r="N1968" s="177"/>
      <c r="O1968" s="177"/>
      <c r="P1968" s="177"/>
      <c r="Q1968" s="177"/>
      <c r="R1968" s="177"/>
      <c r="S1968" s="177"/>
      <c r="T1968" s="178"/>
      <c r="AT1968" s="173" t="s">
        <v>336</v>
      </c>
      <c r="AU1968" s="173" t="s">
        <v>88</v>
      </c>
      <c r="AV1968" s="13" t="s">
        <v>88</v>
      </c>
      <c r="AW1968" s="13" t="s">
        <v>36</v>
      </c>
      <c r="AX1968" s="13" t="s">
        <v>81</v>
      </c>
      <c r="AY1968" s="173" t="s">
        <v>199</v>
      </c>
    </row>
    <row r="1969" spans="1:65" s="14" customFormat="1" ht="10.199999999999999">
      <c r="B1969" s="179"/>
      <c r="D1969" s="163" t="s">
        <v>336</v>
      </c>
      <c r="E1969" s="180" t="s">
        <v>1</v>
      </c>
      <c r="F1969" s="181" t="s">
        <v>1105</v>
      </c>
      <c r="H1969" s="182">
        <v>7.65</v>
      </c>
      <c r="I1969" s="183"/>
      <c r="L1969" s="179"/>
      <c r="M1969" s="184"/>
      <c r="N1969" s="185"/>
      <c r="O1969" s="185"/>
      <c r="P1969" s="185"/>
      <c r="Q1969" s="185"/>
      <c r="R1969" s="185"/>
      <c r="S1969" s="185"/>
      <c r="T1969" s="186"/>
      <c r="AT1969" s="180" t="s">
        <v>336</v>
      </c>
      <c r="AU1969" s="180" t="s">
        <v>88</v>
      </c>
      <c r="AV1969" s="14" t="s">
        <v>90</v>
      </c>
      <c r="AW1969" s="14" t="s">
        <v>36</v>
      </c>
      <c r="AX1969" s="14" t="s">
        <v>81</v>
      </c>
      <c r="AY1969" s="180" t="s">
        <v>199</v>
      </c>
    </row>
    <row r="1970" spans="1:65" s="13" customFormat="1" ht="10.199999999999999">
      <c r="B1970" s="172"/>
      <c r="D1970" s="163" t="s">
        <v>336</v>
      </c>
      <c r="E1970" s="173" t="s">
        <v>1</v>
      </c>
      <c r="F1970" s="174" t="s">
        <v>583</v>
      </c>
      <c r="H1970" s="173" t="s">
        <v>1</v>
      </c>
      <c r="I1970" s="175"/>
      <c r="L1970" s="172"/>
      <c r="M1970" s="176"/>
      <c r="N1970" s="177"/>
      <c r="O1970" s="177"/>
      <c r="P1970" s="177"/>
      <c r="Q1970" s="177"/>
      <c r="R1970" s="177"/>
      <c r="S1970" s="177"/>
      <c r="T1970" s="178"/>
      <c r="AT1970" s="173" t="s">
        <v>336</v>
      </c>
      <c r="AU1970" s="173" t="s">
        <v>88</v>
      </c>
      <c r="AV1970" s="13" t="s">
        <v>88</v>
      </c>
      <c r="AW1970" s="13" t="s">
        <v>36</v>
      </c>
      <c r="AX1970" s="13" t="s">
        <v>81</v>
      </c>
      <c r="AY1970" s="173" t="s">
        <v>199</v>
      </c>
    </row>
    <row r="1971" spans="1:65" s="14" customFormat="1" ht="10.199999999999999">
      <c r="B1971" s="179"/>
      <c r="D1971" s="163" t="s">
        <v>336</v>
      </c>
      <c r="E1971" s="180" t="s">
        <v>1</v>
      </c>
      <c r="F1971" s="181" t="s">
        <v>1106</v>
      </c>
      <c r="H1971" s="182">
        <v>16.829999999999998</v>
      </c>
      <c r="I1971" s="183"/>
      <c r="L1971" s="179"/>
      <c r="M1971" s="184"/>
      <c r="N1971" s="185"/>
      <c r="O1971" s="185"/>
      <c r="P1971" s="185"/>
      <c r="Q1971" s="185"/>
      <c r="R1971" s="185"/>
      <c r="S1971" s="185"/>
      <c r="T1971" s="186"/>
      <c r="AT1971" s="180" t="s">
        <v>336</v>
      </c>
      <c r="AU1971" s="180" t="s">
        <v>88</v>
      </c>
      <c r="AV1971" s="14" t="s">
        <v>90</v>
      </c>
      <c r="AW1971" s="14" t="s">
        <v>36</v>
      </c>
      <c r="AX1971" s="14" t="s">
        <v>81</v>
      </c>
      <c r="AY1971" s="180" t="s">
        <v>199</v>
      </c>
    </row>
    <row r="1972" spans="1:65" s="15" customFormat="1" ht="10.199999999999999">
      <c r="B1972" s="187"/>
      <c r="D1972" s="163" t="s">
        <v>336</v>
      </c>
      <c r="E1972" s="188" t="s">
        <v>1</v>
      </c>
      <c r="F1972" s="189" t="s">
        <v>339</v>
      </c>
      <c r="H1972" s="190">
        <v>53.04</v>
      </c>
      <c r="I1972" s="191"/>
      <c r="L1972" s="187"/>
      <c r="M1972" s="192"/>
      <c r="N1972" s="193"/>
      <c r="O1972" s="193"/>
      <c r="P1972" s="193"/>
      <c r="Q1972" s="193"/>
      <c r="R1972" s="193"/>
      <c r="S1972" s="193"/>
      <c r="T1972" s="194"/>
      <c r="AT1972" s="188" t="s">
        <v>336</v>
      </c>
      <c r="AU1972" s="188" t="s">
        <v>88</v>
      </c>
      <c r="AV1972" s="15" t="s">
        <v>198</v>
      </c>
      <c r="AW1972" s="15" t="s">
        <v>36</v>
      </c>
      <c r="AX1972" s="15" t="s">
        <v>88</v>
      </c>
      <c r="AY1972" s="188" t="s">
        <v>199</v>
      </c>
    </row>
    <row r="1973" spans="1:65" s="2" customFormat="1" ht="16.5" customHeight="1">
      <c r="A1973" s="33"/>
      <c r="B1973" s="149"/>
      <c r="C1973" s="150" t="s">
        <v>3354</v>
      </c>
      <c r="D1973" s="150" t="s">
        <v>202</v>
      </c>
      <c r="E1973" s="151" t="s">
        <v>3355</v>
      </c>
      <c r="F1973" s="152" t="s">
        <v>3356</v>
      </c>
      <c r="G1973" s="153" t="s">
        <v>332</v>
      </c>
      <c r="H1973" s="154">
        <v>53.04</v>
      </c>
      <c r="I1973" s="155"/>
      <c r="J1973" s="156">
        <f>ROUND(I1973*H1973,2)</f>
        <v>0</v>
      </c>
      <c r="K1973" s="152" t="s">
        <v>333</v>
      </c>
      <c r="L1973" s="34"/>
      <c r="M1973" s="157" t="s">
        <v>1</v>
      </c>
      <c r="N1973" s="158" t="s">
        <v>46</v>
      </c>
      <c r="O1973" s="59"/>
      <c r="P1973" s="159">
        <f>O1973*H1973</f>
        <v>0</v>
      </c>
      <c r="Q1973" s="159">
        <v>2.4E-2</v>
      </c>
      <c r="R1973" s="159">
        <f>Q1973*H1973</f>
        <v>1.2729600000000001</v>
      </c>
      <c r="S1973" s="159">
        <v>0</v>
      </c>
      <c r="T1973" s="160">
        <f>S1973*H1973</f>
        <v>0</v>
      </c>
      <c r="U1973" s="33"/>
      <c r="V1973" s="33"/>
      <c r="W1973" s="33"/>
      <c r="X1973" s="33"/>
      <c r="Y1973" s="33"/>
      <c r="Z1973" s="33"/>
      <c r="AA1973" s="33"/>
      <c r="AB1973" s="33"/>
      <c r="AC1973" s="33"/>
      <c r="AD1973" s="33"/>
      <c r="AE1973" s="33"/>
      <c r="AR1973" s="161" t="s">
        <v>276</v>
      </c>
      <c r="AT1973" s="161" t="s">
        <v>202</v>
      </c>
      <c r="AU1973" s="161" t="s">
        <v>88</v>
      </c>
      <c r="AY1973" s="18" t="s">
        <v>199</v>
      </c>
      <c r="BE1973" s="162">
        <f>IF(N1973="základní",J1973,0)</f>
        <v>0</v>
      </c>
      <c r="BF1973" s="162">
        <f>IF(N1973="snížená",J1973,0)</f>
        <v>0</v>
      </c>
      <c r="BG1973" s="162">
        <f>IF(N1973="zákl. přenesená",J1973,0)</f>
        <v>0</v>
      </c>
      <c r="BH1973" s="162">
        <f>IF(N1973="sníž. přenesená",J1973,0)</f>
        <v>0</v>
      </c>
      <c r="BI1973" s="162">
        <f>IF(N1973="nulová",J1973,0)</f>
        <v>0</v>
      </c>
      <c r="BJ1973" s="18" t="s">
        <v>88</v>
      </c>
      <c r="BK1973" s="162">
        <f>ROUND(I1973*H1973,2)</f>
        <v>0</v>
      </c>
      <c r="BL1973" s="18" t="s">
        <v>276</v>
      </c>
      <c r="BM1973" s="161" t="s">
        <v>3357</v>
      </c>
    </row>
    <row r="1974" spans="1:65" s="2" customFormat="1" ht="10.199999999999999">
      <c r="A1974" s="33"/>
      <c r="B1974" s="34"/>
      <c r="C1974" s="33"/>
      <c r="D1974" s="163" t="s">
        <v>207</v>
      </c>
      <c r="E1974" s="33"/>
      <c r="F1974" s="164" t="s">
        <v>3358</v>
      </c>
      <c r="G1974" s="33"/>
      <c r="H1974" s="33"/>
      <c r="I1974" s="165"/>
      <c r="J1974" s="33"/>
      <c r="K1974" s="33"/>
      <c r="L1974" s="34"/>
      <c r="M1974" s="166"/>
      <c r="N1974" s="167"/>
      <c r="O1974" s="59"/>
      <c r="P1974" s="59"/>
      <c r="Q1974" s="59"/>
      <c r="R1974" s="59"/>
      <c r="S1974" s="59"/>
      <c r="T1974" s="60"/>
      <c r="U1974" s="33"/>
      <c r="V1974" s="33"/>
      <c r="W1974" s="33"/>
      <c r="X1974" s="33"/>
      <c r="Y1974" s="33"/>
      <c r="Z1974" s="33"/>
      <c r="AA1974" s="33"/>
      <c r="AB1974" s="33"/>
      <c r="AC1974" s="33"/>
      <c r="AD1974" s="33"/>
      <c r="AE1974" s="33"/>
      <c r="AT1974" s="18" t="s">
        <v>207</v>
      </c>
      <c r="AU1974" s="18" t="s">
        <v>88</v>
      </c>
    </row>
    <row r="1975" spans="1:65" s="2" customFormat="1" ht="24.15" customHeight="1">
      <c r="A1975" s="33"/>
      <c r="B1975" s="149"/>
      <c r="C1975" s="150" t="s">
        <v>3359</v>
      </c>
      <c r="D1975" s="150" t="s">
        <v>202</v>
      </c>
      <c r="E1975" s="151" t="s">
        <v>3360</v>
      </c>
      <c r="F1975" s="152" t="s">
        <v>3361</v>
      </c>
      <c r="G1975" s="153" t="s">
        <v>332</v>
      </c>
      <c r="H1975" s="154">
        <v>53.04</v>
      </c>
      <c r="I1975" s="155"/>
      <c r="J1975" s="156">
        <f>ROUND(I1975*H1975,2)</f>
        <v>0</v>
      </c>
      <c r="K1975" s="152" t="s">
        <v>333</v>
      </c>
      <c r="L1975" s="34"/>
      <c r="M1975" s="157" t="s">
        <v>1</v>
      </c>
      <c r="N1975" s="158" t="s">
        <v>46</v>
      </c>
      <c r="O1975" s="59"/>
      <c r="P1975" s="159">
        <f>O1975*H1975</f>
        <v>0</v>
      </c>
      <c r="Q1975" s="159">
        <v>5.4000000000000001E-4</v>
      </c>
      <c r="R1975" s="159">
        <f>Q1975*H1975</f>
        <v>2.86416E-2</v>
      </c>
      <c r="S1975" s="159">
        <v>0</v>
      </c>
      <c r="T1975" s="160">
        <f>S1975*H1975</f>
        <v>0</v>
      </c>
      <c r="U1975" s="33"/>
      <c r="V1975" s="33"/>
      <c r="W1975" s="33"/>
      <c r="X1975" s="33"/>
      <c r="Y1975" s="33"/>
      <c r="Z1975" s="33"/>
      <c r="AA1975" s="33"/>
      <c r="AB1975" s="33"/>
      <c r="AC1975" s="33"/>
      <c r="AD1975" s="33"/>
      <c r="AE1975" s="33"/>
      <c r="AR1975" s="161" t="s">
        <v>276</v>
      </c>
      <c r="AT1975" s="161" t="s">
        <v>202</v>
      </c>
      <c r="AU1975" s="161" t="s">
        <v>88</v>
      </c>
      <c r="AY1975" s="18" t="s">
        <v>199</v>
      </c>
      <c r="BE1975" s="162">
        <f>IF(N1975="základní",J1975,0)</f>
        <v>0</v>
      </c>
      <c r="BF1975" s="162">
        <f>IF(N1975="snížená",J1975,0)</f>
        <v>0</v>
      </c>
      <c r="BG1975" s="162">
        <f>IF(N1975="zákl. přenesená",J1975,0)</f>
        <v>0</v>
      </c>
      <c r="BH1975" s="162">
        <f>IF(N1975="sníž. přenesená",J1975,0)</f>
        <v>0</v>
      </c>
      <c r="BI1975" s="162">
        <f>IF(N1975="nulová",J1975,0)</f>
        <v>0</v>
      </c>
      <c r="BJ1975" s="18" t="s">
        <v>88</v>
      </c>
      <c r="BK1975" s="162">
        <f>ROUND(I1975*H1975,2)</f>
        <v>0</v>
      </c>
      <c r="BL1975" s="18" t="s">
        <v>276</v>
      </c>
      <c r="BM1975" s="161" t="s">
        <v>3362</v>
      </c>
    </row>
    <row r="1976" spans="1:65" s="2" customFormat="1" ht="19.2">
      <c r="A1976" s="33"/>
      <c r="B1976" s="34"/>
      <c r="C1976" s="33"/>
      <c r="D1976" s="163" t="s">
        <v>207</v>
      </c>
      <c r="E1976" s="33"/>
      <c r="F1976" s="164" t="s">
        <v>3363</v>
      </c>
      <c r="G1976" s="33"/>
      <c r="H1976" s="33"/>
      <c r="I1976" s="165"/>
      <c r="J1976" s="33"/>
      <c r="K1976" s="33"/>
      <c r="L1976" s="34"/>
      <c r="M1976" s="166"/>
      <c r="N1976" s="167"/>
      <c r="O1976" s="59"/>
      <c r="P1976" s="59"/>
      <c r="Q1976" s="59"/>
      <c r="R1976" s="59"/>
      <c r="S1976" s="59"/>
      <c r="T1976" s="60"/>
      <c r="U1976" s="33"/>
      <c r="V1976" s="33"/>
      <c r="W1976" s="33"/>
      <c r="X1976" s="33"/>
      <c r="Y1976" s="33"/>
      <c r="Z1976" s="33"/>
      <c r="AA1976" s="33"/>
      <c r="AB1976" s="33"/>
      <c r="AC1976" s="33"/>
      <c r="AD1976" s="33"/>
      <c r="AE1976" s="33"/>
      <c r="AT1976" s="18" t="s">
        <v>207</v>
      </c>
      <c r="AU1976" s="18" t="s">
        <v>88</v>
      </c>
    </row>
    <row r="1977" spans="1:65" s="2" customFormat="1" ht="24.15" customHeight="1">
      <c r="A1977" s="33"/>
      <c r="B1977" s="149"/>
      <c r="C1977" s="150" t="s">
        <v>3364</v>
      </c>
      <c r="D1977" s="150" t="s">
        <v>202</v>
      </c>
      <c r="E1977" s="151" t="s">
        <v>3365</v>
      </c>
      <c r="F1977" s="152" t="s">
        <v>3366</v>
      </c>
      <c r="G1977" s="153" t="s">
        <v>332</v>
      </c>
      <c r="H1977" s="154">
        <v>53.04</v>
      </c>
      <c r="I1977" s="155"/>
      <c r="J1977" s="156">
        <f>ROUND(I1977*H1977,2)</f>
        <v>0</v>
      </c>
      <c r="K1977" s="152" t="s">
        <v>333</v>
      </c>
      <c r="L1977" s="34"/>
      <c r="M1977" s="157" t="s">
        <v>1</v>
      </c>
      <c r="N1977" s="158" t="s">
        <v>46</v>
      </c>
      <c r="O1977" s="59"/>
      <c r="P1977" s="159">
        <f>O1977*H1977</f>
        <v>0</v>
      </c>
      <c r="Q1977" s="159">
        <v>3.3999999999999998E-3</v>
      </c>
      <c r="R1977" s="159">
        <f>Q1977*H1977</f>
        <v>0.180336</v>
      </c>
      <c r="S1977" s="159">
        <v>0</v>
      </c>
      <c r="T1977" s="160">
        <f>S1977*H1977</f>
        <v>0</v>
      </c>
      <c r="U1977" s="33"/>
      <c r="V1977" s="33"/>
      <c r="W1977" s="33"/>
      <c r="X1977" s="33"/>
      <c r="Y1977" s="33"/>
      <c r="Z1977" s="33"/>
      <c r="AA1977" s="33"/>
      <c r="AB1977" s="33"/>
      <c r="AC1977" s="33"/>
      <c r="AD1977" s="33"/>
      <c r="AE1977" s="33"/>
      <c r="AR1977" s="161" t="s">
        <v>276</v>
      </c>
      <c r="AT1977" s="161" t="s">
        <v>202</v>
      </c>
      <c r="AU1977" s="161" t="s">
        <v>88</v>
      </c>
      <c r="AY1977" s="18" t="s">
        <v>199</v>
      </c>
      <c r="BE1977" s="162">
        <f>IF(N1977="základní",J1977,0)</f>
        <v>0</v>
      </c>
      <c r="BF1977" s="162">
        <f>IF(N1977="snížená",J1977,0)</f>
        <v>0</v>
      </c>
      <c r="BG1977" s="162">
        <f>IF(N1977="zákl. přenesená",J1977,0)</f>
        <v>0</v>
      </c>
      <c r="BH1977" s="162">
        <f>IF(N1977="sníž. přenesená",J1977,0)</f>
        <v>0</v>
      </c>
      <c r="BI1977" s="162">
        <f>IF(N1977="nulová",J1977,0)</f>
        <v>0</v>
      </c>
      <c r="BJ1977" s="18" t="s">
        <v>88</v>
      </c>
      <c r="BK1977" s="162">
        <f>ROUND(I1977*H1977,2)</f>
        <v>0</v>
      </c>
      <c r="BL1977" s="18" t="s">
        <v>276</v>
      </c>
      <c r="BM1977" s="161" t="s">
        <v>3367</v>
      </c>
    </row>
    <row r="1978" spans="1:65" s="2" customFormat="1" ht="10.199999999999999">
      <c r="A1978" s="33"/>
      <c r="B1978" s="34"/>
      <c r="C1978" s="33"/>
      <c r="D1978" s="163" t="s">
        <v>207</v>
      </c>
      <c r="E1978" s="33"/>
      <c r="F1978" s="164" t="s">
        <v>3368</v>
      </c>
      <c r="G1978" s="33"/>
      <c r="H1978" s="33"/>
      <c r="I1978" s="165"/>
      <c r="J1978" s="33"/>
      <c r="K1978" s="33"/>
      <c r="L1978" s="34"/>
      <c r="M1978" s="166"/>
      <c r="N1978" s="167"/>
      <c r="O1978" s="59"/>
      <c r="P1978" s="59"/>
      <c r="Q1978" s="59"/>
      <c r="R1978" s="59"/>
      <c r="S1978" s="59"/>
      <c r="T1978" s="60"/>
      <c r="U1978" s="33"/>
      <c r="V1978" s="33"/>
      <c r="W1978" s="33"/>
      <c r="X1978" s="33"/>
      <c r="Y1978" s="33"/>
      <c r="Z1978" s="33"/>
      <c r="AA1978" s="33"/>
      <c r="AB1978" s="33"/>
      <c r="AC1978" s="33"/>
      <c r="AD1978" s="33"/>
      <c r="AE1978" s="33"/>
      <c r="AT1978" s="18" t="s">
        <v>207</v>
      </c>
      <c r="AU1978" s="18" t="s">
        <v>88</v>
      </c>
    </row>
    <row r="1979" spans="1:65" s="2" customFormat="1" ht="24.15" customHeight="1">
      <c r="A1979" s="33"/>
      <c r="B1979" s="149"/>
      <c r="C1979" s="150" t="s">
        <v>3369</v>
      </c>
      <c r="D1979" s="150" t="s">
        <v>202</v>
      </c>
      <c r="E1979" s="151" t="s">
        <v>3370</v>
      </c>
      <c r="F1979" s="152" t="s">
        <v>3371</v>
      </c>
      <c r="G1979" s="153" t="s">
        <v>332</v>
      </c>
      <c r="H1979" s="154">
        <v>53.04</v>
      </c>
      <c r="I1979" s="155"/>
      <c r="J1979" s="156">
        <f>ROUND(I1979*H1979,2)</f>
        <v>0</v>
      </c>
      <c r="K1979" s="152" t="s">
        <v>333</v>
      </c>
      <c r="L1979" s="34"/>
      <c r="M1979" s="157" t="s">
        <v>1</v>
      </c>
      <c r="N1979" s="158" t="s">
        <v>46</v>
      </c>
      <c r="O1979" s="59"/>
      <c r="P1979" s="159">
        <f>O1979*H1979</f>
        <v>0</v>
      </c>
      <c r="Q1979" s="159">
        <v>3.5000000000000001E-3</v>
      </c>
      <c r="R1979" s="159">
        <f>Q1979*H1979</f>
        <v>0.18564</v>
      </c>
      <c r="S1979" s="159">
        <v>0</v>
      </c>
      <c r="T1979" s="160">
        <f>S1979*H1979</f>
        <v>0</v>
      </c>
      <c r="U1979" s="33"/>
      <c r="V1979" s="33"/>
      <c r="W1979" s="33"/>
      <c r="X1979" s="33"/>
      <c r="Y1979" s="33"/>
      <c r="Z1979" s="33"/>
      <c r="AA1979" s="33"/>
      <c r="AB1979" s="33"/>
      <c r="AC1979" s="33"/>
      <c r="AD1979" s="33"/>
      <c r="AE1979" s="33"/>
      <c r="AR1979" s="161" t="s">
        <v>276</v>
      </c>
      <c r="AT1979" s="161" t="s">
        <v>202</v>
      </c>
      <c r="AU1979" s="161" t="s">
        <v>88</v>
      </c>
      <c r="AY1979" s="18" t="s">
        <v>199</v>
      </c>
      <c r="BE1979" s="162">
        <f>IF(N1979="základní",J1979,0)</f>
        <v>0</v>
      </c>
      <c r="BF1979" s="162">
        <f>IF(N1979="snížená",J1979,0)</f>
        <v>0</v>
      </c>
      <c r="BG1979" s="162">
        <f>IF(N1979="zákl. přenesená",J1979,0)</f>
        <v>0</v>
      </c>
      <c r="BH1979" s="162">
        <f>IF(N1979="sníž. přenesená",J1979,0)</f>
        <v>0</v>
      </c>
      <c r="BI1979" s="162">
        <f>IF(N1979="nulová",J1979,0)</f>
        <v>0</v>
      </c>
      <c r="BJ1979" s="18" t="s">
        <v>88</v>
      </c>
      <c r="BK1979" s="162">
        <f>ROUND(I1979*H1979,2)</f>
        <v>0</v>
      </c>
      <c r="BL1979" s="18" t="s">
        <v>276</v>
      </c>
      <c r="BM1979" s="161" t="s">
        <v>3372</v>
      </c>
    </row>
    <row r="1980" spans="1:65" s="2" customFormat="1" ht="19.2">
      <c r="A1980" s="33"/>
      <c r="B1980" s="34"/>
      <c r="C1980" s="33"/>
      <c r="D1980" s="163" t="s">
        <v>207</v>
      </c>
      <c r="E1980" s="33"/>
      <c r="F1980" s="164" t="s">
        <v>3373</v>
      </c>
      <c r="G1980" s="33"/>
      <c r="H1980" s="33"/>
      <c r="I1980" s="165"/>
      <c r="J1980" s="33"/>
      <c r="K1980" s="33"/>
      <c r="L1980" s="34"/>
      <c r="M1980" s="166"/>
      <c r="N1980" s="167"/>
      <c r="O1980" s="59"/>
      <c r="P1980" s="59"/>
      <c r="Q1980" s="59"/>
      <c r="R1980" s="59"/>
      <c r="S1980" s="59"/>
      <c r="T1980" s="60"/>
      <c r="U1980" s="33"/>
      <c r="V1980" s="33"/>
      <c r="W1980" s="33"/>
      <c r="X1980" s="33"/>
      <c r="Y1980" s="33"/>
      <c r="Z1980" s="33"/>
      <c r="AA1980" s="33"/>
      <c r="AB1980" s="33"/>
      <c r="AC1980" s="33"/>
      <c r="AD1980" s="33"/>
      <c r="AE1980" s="33"/>
      <c r="AT1980" s="18" t="s">
        <v>207</v>
      </c>
      <c r="AU1980" s="18" t="s">
        <v>88</v>
      </c>
    </row>
    <row r="1981" spans="1:65" s="2" customFormat="1" ht="24.15" customHeight="1">
      <c r="A1981" s="33"/>
      <c r="B1981" s="149"/>
      <c r="C1981" s="150" t="s">
        <v>3374</v>
      </c>
      <c r="D1981" s="150" t="s">
        <v>202</v>
      </c>
      <c r="E1981" s="151" t="s">
        <v>3375</v>
      </c>
      <c r="F1981" s="152" t="s">
        <v>3376</v>
      </c>
      <c r="G1981" s="153" t="s">
        <v>396</v>
      </c>
      <c r="H1981" s="154">
        <v>7.1470000000000002</v>
      </c>
      <c r="I1981" s="155"/>
      <c r="J1981" s="156">
        <f>ROUND(I1981*H1981,2)</f>
        <v>0</v>
      </c>
      <c r="K1981" s="152" t="s">
        <v>333</v>
      </c>
      <c r="L1981" s="34"/>
      <c r="M1981" s="157" t="s">
        <v>1</v>
      </c>
      <c r="N1981" s="158" t="s">
        <v>46</v>
      </c>
      <c r="O1981" s="59"/>
      <c r="P1981" s="159">
        <f>O1981*H1981</f>
        <v>0</v>
      </c>
      <c r="Q1981" s="159">
        <v>0</v>
      </c>
      <c r="R1981" s="159">
        <f>Q1981*H1981</f>
        <v>0</v>
      </c>
      <c r="S1981" s="159">
        <v>0</v>
      </c>
      <c r="T1981" s="160">
        <f>S1981*H1981</f>
        <v>0</v>
      </c>
      <c r="U1981" s="33"/>
      <c r="V1981" s="33"/>
      <c r="W1981" s="33"/>
      <c r="X1981" s="33"/>
      <c r="Y1981" s="33"/>
      <c r="Z1981" s="33"/>
      <c r="AA1981" s="33"/>
      <c r="AB1981" s="33"/>
      <c r="AC1981" s="33"/>
      <c r="AD1981" s="33"/>
      <c r="AE1981" s="33"/>
      <c r="AR1981" s="161" t="s">
        <v>276</v>
      </c>
      <c r="AT1981" s="161" t="s">
        <v>202</v>
      </c>
      <c r="AU1981" s="161" t="s">
        <v>88</v>
      </c>
      <c r="AY1981" s="18" t="s">
        <v>199</v>
      </c>
      <c r="BE1981" s="162">
        <f>IF(N1981="základní",J1981,0)</f>
        <v>0</v>
      </c>
      <c r="BF1981" s="162">
        <f>IF(N1981="snížená",J1981,0)</f>
        <v>0</v>
      </c>
      <c r="BG1981" s="162">
        <f>IF(N1981="zákl. přenesená",J1981,0)</f>
        <v>0</v>
      </c>
      <c r="BH1981" s="162">
        <f>IF(N1981="sníž. přenesená",J1981,0)</f>
        <v>0</v>
      </c>
      <c r="BI1981" s="162">
        <f>IF(N1981="nulová",J1981,0)</f>
        <v>0</v>
      </c>
      <c r="BJ1981" s="18" t="s">
        <v>88</v>
      </c>
      <c r="BK1981" s="162">
        <f>ROUND(I1981*H1981,2)</f>
        <v>0</v>
      </c>
      <c r="BL1981" s="18" t="s">
        <v>276</v>
      </c>
      <c r="BM1981" s="161" t="s">
        <v>3377</v>
      </c>
    </row>
    <row r="1982" spans="1:65" s="2" customFormat="1" ht="28.8">
      <c r="A1982" s="33"/>
      <c r="B1982" s="34"/>
      <c r="C1982" s="33"/>
      <c r="D1982" s="163" t="s">
        <v>207</v>
      </c>
      <c r="E1982" s="33"/>
      <c r="F1982" s="164" t="s">
        <v>3378</v>
      </c>
      <c r="G1982" s="33"/>
      <c r="H1982" s="33"/>
      <c r="I1982" s="165"/>
      <c r="J1982" s="33"/>
      <c r="K1982" s="33"/>
      <c r="L1982" s="34"/>
      <c r="M1982" s="166"/>
      <c r="N1982" s="167"/>
      <c r="O1982" s="59"/>
      <c r="P1982" s="59"/>
      <c r="Q1982" s="59"/>
      <c r="R1982" s="59"/>
      <c r="S1982" s="59"/>
      <c r="T1982" s="60"/>
      <c r="U1982" s="33"/>
      <c r="V1982" s="33"/>
      <c r="W1982" s="33"/>
      <c r="X1982" s="33"/>
      <c r="Y1982" s="33"/>
      <c r="Z1982" s="33"/>
      <c r="AA1982" s="33"/>
      <c r="AB1982" s="33"/>
      <c r="AC1982" s="33"/>
      <c r="AD1982" s="33"/>
      <c r="AE1982" s="33"/>
      <c r="AT1982" s="18" t="s">
        <v>207</v>
      </c>
      <c r="AU1982" s="18" t="s">
        <v>88</v>
      </c>
    </row>
    <row r="1983" spans="1:65" s="12" customFormat="1" ht="22.8" customHeight="1">
      <c r="B1983" s="136"/>
      <c r="D1983" s="137" t="s">
        <v>80</v>
      </c>
      <c r="E1983" s="147" t="s">
        <v>3379</v>
      </c>
      <c r="F1983" s="147" t="s">
        <v>3380</v>
      </c>
      <c r="I1983" s="139"/>
      <c r="J1983" s="148">
        <f>BK1983</f>
        <v>0</v>
      </c>
      <c r="L1983" s="136"/>
      <c r="M1983" s="141"/>
      <c r="N1983" s="142"/>
      <c r="O1983" s="142"/>
      <c r="P1983" s="143">
        <f>SUM(P1984:P2131)</f>
        <v>0</v>
      </c>
      <c r="Q1983" s="142"/>
      <c r="R1983" s="143">
        <f>SUM(R1984:R2131)</f>
        <v>5.4796785999999997</v>
      </c>
      <c r="S1983" s="142"/>
      <c r="T1983" s="144">
        <f>SUM(T1984:T2131)</f>
        <v>0</v>
      </c>
      <c r="AR1983" s="137" t="s">
        <v>90</v>
      </c>
      <c r="AT1983" s="145" t="s">
        <v>80</v>
      </c>
      <c r="AU1983" s="145" t="s">
        <v>88</v>
      </c>
      <c r="AY1983" s="137" t="s">
        <v>199</v>
      </c>
      <c r="BK1983" s="146">
        <f>SUM(BK1984:BK2131)</f>
        <v>0</v>
      </c>
    </row>
    <row r="1984" spans="1:65" s="2" customFormat="1" ht="16.5" customHeight="1">
      <c r="A1984" s="33"/>
      <c r="B1984" s="149"/>
      <c r="C1984" s="150" t="s">
        <v>3381</v>
      </c>
      <c r="D1984" s="150" t="s">
        <v>202</v>
      </c>
      <c r="E1984" s="151" t="s">
        <v>3382</v>
      </c>
      <c r="F1984" s="152" t="s">
        <v>3383</v>
      </c>
      <c r="G1984" s="153" t="s">
        <v>332</v>
      </c>
      <c r="H1984" s="154">
        <v>259.2</v>
      </c>
      <c r="I1984" s="155"/>
      <c r="J1984" s="156">
        <f>ROUND(I1984*H1984,2)</f>
        <v>0</v>
      </c>
      <c r="K1984" s="152" t="s">
        <v>333</v>
      </c>
      <c r="L1984" s="34"/>
      <c r="M1984" s="157" t="s">
        <v>1</v>
      </c>
      <c r="N1984" s="158" t="s">
        <v>46</v>
      </c>
      <c r="O1984" s="59"/>
      <c r="P1984" s="159">
        <f>O1984*H1984</f>
        <v>0</v>
      </c>
      <c r="Q1984" s="159">
        <v>2.9999999999999997E-4</v>
      </c>
      <c r="R1984" s="159">
        <f>Q1984*H1984</f>
        <v>7.7759999999999996E-2</v>
      </c>
      <c r="S1984" s="159">
        <v>0</v>
      </c>
      <c r="T1984" s="160">
        <f>S1984*H1984</f>
        <v>0</v>
      </c>
      <c r="U1984" s="33"/>
      <c r="V1984" s="33"/>
      <c r="W1984" s="33"/>
      <c r="X1984" s="33"/>
      <c r="Y1984" s="33"/>
      <c r="Z1984" s="33"/>
      <c r="AA1984" s="33"/>
      <c r="AB1984" s="33"/>
      <c r="AC1984" s="33"/>
      <c r="AD1984" s="33"/>
      <c r="AE1984" s="33"/>
      <c r="AR1984" s="161" t="s">
        <v>276</v>
      </c>
      <c r="AT1984" s="161" t="s">
        <v>202</v>
      </c>
      <c r="AU1984" s="161" t="s">
        <v>90</v>
      </c>
      <c r="AY1984" s="18" t="s">
        <v>199</v>
      </c>
      <c r="BE1984" s="162">
        <f>IF(N1984="základní",J1984,0)</f>
        <v>0</v>
      </c>
      <c r="BF1984" s="162">
        <f>IF(N1984="snížená",J1984,0)</f>
        <v>0</v>
      </c>
      <c r="BG1984" s="162">
        <f>IF(N1984="zákl. přenesená",J1984,0)</f>
        <v>0</v>
      </c>
      <c r="BH1984" s="162">
        <f>IF(N1984="sníž. přenesená",J1984,0)</f>
        <v>0</v>
      </c>
      <c r="BI1984" s="162">
        <f>IF(N1984="nulová",J1984,0)</f>
        <v>0</v>
      </c>
      <c r="BJ1984" s="18" t="s">
        <v>88</v>
      </c>
      <c r="BK1984" s="162">
        <f>ROUND(I1984*H1984,2)</f>
        <v>0</v>
      </c>
      <c r="BL1984" s="18" t="s">
        <v>276</v>
      </c>
      <c r="BM1984" s="161" t="s">
        <v>3384</v>
      </c>
    </row>
    <row r="1985" spans="1:51" s="2" customFormat="1" ht="19.2">
      <c r="A1985" s="33"/>
      <c r="B1985" s="34"/>
      <c r="C1985" s="33"/>
      <c r="D1985" s="163" t="s">
        <v>207</v>
      </c>
      <c r="E1985" s="33"/>
      <c r="F1985" s="164" t="s">
        <v>3385</v>
      </c>
      <c r="G1985" s="33"/>
      <c r="H1985" s="33"/>
      <c r="I1985" s="165"/>
      <c r="J1985" s="33"/>
      <c r="K1985" s="33"/>
      <c r="L1985" s="34"/>
      <c r="M1985" s="166"/>
      <c r="N1985" s="167"/>
      <c r="O1985" s="59"/>
      <c r="P1985" s="59"/>
      <c r="Q1985" s="59"/>
      <c r="R1985" s="59"/>
      <c r="S1985" s="59"/>
      <c r="T1985" s="60"/>
      <c r="U1985" s="33"/>
      <c r="V1985" s="33"/>
      <c r="W1985" s="33"/>
      <c r="X1985" s="33"/>
      <c r="Y1985" s="33"/>
      <c r="Z1985" s="33"/>
      <c r="AA1985" s="33"/>
      <c r="AB1985" s="33"/>
      <c r="AC1985" s="33"/>
      <c r="AD1985" s="33"/>
      <c r="AE1985" s="33"/>
      <c r="AT1985" s="18" t="s">
        <v>207</v>
      </c>
      <c r="AU1985" s="18" t="s">
        <v>90</v>
      </c>
    </row>
    <row r="1986" spans="1:51" s="13" customFormat="1" ht="10.199999999999999">
      <c r="B1986" s="172"/>
      <c r="D1986" s="163" t="s">
        <v>336</v>
      </c>
      <c r="E1986" s="173" t="s">
        <v>1</v>
      </c>
      <c r="F1986" s="174" t="s">
        <v>896</v>
      </c>
      <c r="H1986" s="173" t="s">
        <v>1</v>
      </c>
      <c r="I1986" s="175"/>
      <c r="L1986" s="172"/>
      <c r="M1986" s="176"/>
      <c r="N1986" s="177"/>
      <c r="O1986" s="177"/>
      <c r="P1986" s="177"/>
      <c r="Q1986" s="177"/>
      <c r="R1986" s="177"/>
      <c r="S1986" s="177"/>
      <c r="T1986" s="178"/>
      <c r="AT1986" s="173" t="s">
        <v>336</v>
      </c>
      <c r="AU1986" s="173" t="s">
        <v>90</v>
      </c>
      <c r="AV1986" s="13" t="s">
        <v>88</v>
      </c>
      <c r="AW1986" s="13" t="s">
        <v>36</v>
      </c>
      <c r="AX1986" s="13" t="s">
        <v>81</v>
      </c>
      <c r="AY1986" s="173" t="s">
        <v>199</v>
      </c>
    </row>
    <row r="1987" spans="1:51" s="14" customFormat="1" ht="10.199999999999999">
      <c r="B1987" s="179"/>
      <c r="D1987" s="163" t="s">
        <v>336</v>
      </c>
      <c r="E1987" s="180" t="s">
        <v>1</v>
      </c>
      <c r="F1987" s="181" t="s">
        <v>3386</v>
      </c>
      <c r="H1987" s="182">
        <v>12.6</v>
      </c>
      <c r="I1987" s="183"/>
      <c r="L1987" s="179"/>
      <c r="M1987" s="184"/>
      <c r="N1987" s="185"/>
      <c r="O1987" s="185"/>
      <c r="P1987" s="185"/>
      <c r="Q1987" s="185"/>
      <c r="R1987" s="185"/>
      <c r="S1987" s="185"/>
      <c r="T1987" s="186"/>
      <c r="AT1987" s="180" t="s">
        <v>336</v>
      </c>
      <c r="AU1987" s="180" t="s">
        <v>90</v>
      </c>
      <c r="AV1987" s="14" t="s">
        <v>90</v>
      </c>
      <c r="AW1987" s="14" t="s">
        <v>36</v>
      </c>
      <c r="AX1987" s="14" t="s">
        <v>81</v>
      </c>
      <c r="AY1987" s="180" t="s">
        <v>199</v>
      </c>
    </row>
    <row r="1988" spans="1:51" s="14" customFormat="1" ht="10.199999999999999">
      <c r="B1988" s="179"/>
      <c r="D1988" s="163" t="s">
        <v>336</v>
      </c>
      <c r="E1988" s="180" t="s">
        <v>1</v>
      </c>
      <c r="F1988" s="181" t="s">
        <v>3387</v>
      </c>
      <c r="H1988" s="182">
        <v>-0.9</v>
      </c>
      <c r="I1988" s="183"/>
      <c r="L1988" s="179"/>
      <c r="M1988" s="184"/>
      <c r="N1988" s="185"/>
      <c r="O1988" s="185"/>
      <c r="P1988" s="185"/>
      <c r="Q1988" s="185"/>
      <c r="R1988" s="185"/>
      <c r="S1988" s="185"/>
      <c r="T1988" s="186"/>
      <c r="AT1988" s="180" t="s">
        <v>336</v>
      </c>
      <c r="AU1988" s="180" t="s">
        <v>90</v>
      </c>
      <c r="AV1988" s="14" t="s">
        <v>90</v>
      </c>
      <c r="AW1988" s="14" t="s">
        <v>36</v>
      </c>
      <c r="AX1988" s="14" t="s">
        <v>81</v>
      </c>
      <c r="AY1988" s="180" t="s">
        <v>199</v>
      </c>
    </row>
    <row r="1989" spans="1:51" s="14" customFormat="1" ht="10.199999999999999">
      <c r="B1989" s="179"/>
      <c r="D1989" s="163" t="s">
        <v>336</v>
      </c>
      <c r="E1989" s="180" t="s">
        <v>1</v>
      </c>
      <c r="F1989" s="181" t="s">
        <v>3388</v>
      </c>
      <c r="H1989" s="182">
        <v>-1.05</v>
      </c>
      <c r="I1989" s="183"/>
      <c r="L1989" s="179"/>
      <c r="M1989" s="184"/>
      <c r="N1989" s="185"/>
      <c r="O1989" s="185"/>
      <c r="P1989" s="185"/>
      <c r="Q1989" s="185"/>
      <c r="R1989" s="185"/>
      <c r="S1989" s="185"/>
      <c r="T1989" s="186"/>
      <c r="AT1989" s="180" t="s">
        <v>336</v>
      </c>
      <c r="AU1989" s="180" t="s">
        <v>90</v>
      </c>
      <c r="AV1989" s="14" t="s">
        <v>90</v>
      </c>
      <c r="AW1989" s="14" t="s">
        <v>36</v>
      </c>
      <c r="AX1989" s="14" t="s">
        <v>81</v>
      </c>
      <c r="AY1989" s="180" t="s">
        <v>199</v>
      </c>
    </row>
    <row r="1990" spans="1:51" s="13" customFormat="1" ht="10.199999999999999">
      <c r="B1990" s="172"/>
      <c r="D1990" s="163" t="s">
        <v>336</v>
      </c>
      <c r="E1990" s="173" t="s">
        <v>1</v>
      </c>
      <c r="F1990" s="174" t="s">
        <v>898</v>
      </c>
      <c r="H1990" s="173" t="s">
        <v>1</v>
      </c>
      <c r="I1990" s="175"/>
      <c r="L1990" s="172"/>
      <c r="M1990" s="176"/>
      <c r="N1990" s="177"/>
      <c r="O1990" s="177"/>
      <c r="P1990" s="177"/>
      <c r="Q1990" s="177"/>
      <c r="R1990" s="177"/>
      <c r="S1990" s="177"/>
      <c r="T1990" s="178"/>
      <c r="AT1990" s="173" t="s">
        <v>336</v>
      </c>
      <c r="AU1990" s="173" t="s">
        <v>90</v>
      </c>
      <c r="AV1990" s="13" t="s">
        <v>88</v>
      </c>
      <c r="AW1990" s="13" t="s">
        <v>36</v>
      </c>
      <c r="AX1990" s="13" t="s">
        <v>81</v>
      </c>
      <c r="AY1990" s="173" t="s">
        <v>199</v>
      </c>
    </row>
    <row r="1991" spans="1:51" s="14" customFormat="1" ht="10.199999999999999">
      <c r="B1991" s="179"/>
      <c r="D1991" s="163" t="s">
        <v>336</v>
      </c>
      <c r="E1991" s="180" t="s">
        <v>1</v>
      </c>
      <c r="F1991" s="181" t="s">
        <v>3389</v>
      </c>
      <c r="H1991" s="182">
        <v>14.7</v>
      </c>
      <c r="I1991" s="183"/>
      <c r="L1991" s="179"/>
      <c r="M1991" s="184"/>
      <c r="N1991" s="185"/>
      <c r="O1991" s="185"/>
      <c r="P1991" s="185"/>
      <c r="Q1991" s="185"/>
      <c r="R1991" s="185"/>
      <c r="S1991" s="185"/>
      <c r="T1991" s="186"/>
      <c r="AT1991" s="180" t="s">
        <v>336</v>
      </c>
      <c r="AU1991" s="180" t="s">
        <v>90</v>
      </c>
      <c r="AV1991" s="14" t="s">
        <v>90</v>
      </c>
      <c r="AW1991" s="14" t="s">
        <v>36</v>
      </c>
      <c r="AX1991" s="14" t="s">
        <v>81</v>
      </c>
      <c r="AY1991" s="180" t="s">
        <v>199</v>
      </c>
    </row>
    <row r="1992" spans="1:51" s="14" customFormat="1" ht="10.199999999999999">
      <c r="B1992" s="179"/>
      <c r="D1992" s="163" t="s">
        <v>336</v>
      </c>
      <c r="E1992" s="180" t="s">
        <v>1</v>
      </c>
      <c r="F1992" s="181" t="s">
        <v>3390</v>
      </c>
      <c r="H1992" s="182">
        <v>12</v>
      </c>
      <c r="I1992" s="183"/>
      <c r="L1992" s="179"/>
      <c r="M1992" s="184"/>
      <c r="N1992" s="185"/>
      <c r="O1992" s="185"/>
      <c r="P1992" s="185"/>
      <c r="Q1992" s="185"/>
      <c r="R1992" s="185"/>
      <c r="S1992" s="185"/>
      <c r="T1992" s="186"/>
      <c r="AT1992" s="180" t="s">
        <v>336</v>
      </c>
      <c r="AU1992" s="180" t="s">
        <v>90</v>
      </c>
      <c r="AV1992" s="14" t="s">
        <v>90</v>
      </c>
      <c r="AW1992" s="14" t="s">
        <v>36</v>
      </c>
      <c r="AX1992" s="14" t="s">
        <v>81</v>
      </c>
      <c r="AY1992" s="180" t="s">
        <v>199</v>
      </c>
    </row>
    <row r="1993" spans="1:51" s="14" customFormat="1" ht="10.199999999999999">
      <c r="B1993" s="179"/>
      <c r="D1993" s="163" t="s">
        <v>336</v>
      </c>
      <c r="E1993" s="180" t="s">
        <v>1</v>
      </c>
      <c r="F1993" s="181" t="s">
        <v>3391</v>
      </c>
      <c r="H1993" s="182">
        <v>-3.6</v>
      </c>
      <c r="I1993" s="183"/>
      <c r="L1993" s="179"/>
      <c r="M1993" s="184"/>
      <c r="N1993" s="185"/>
      <c r="O1993" s="185"/>
      <c r="P1993" s="185"/>
      <c r="Q1993" s="185"/>
      <c r="R1993" s="185"/>
      <c r="S1993" s="185"/>
      <c r="T1993" s="186"/>
      <c r="AT1993" s="180" t="s">
        <v>336</v>
      </c>
      <c r="AU1993" s="180" t="s">
        <v>90</v>
      </c>
      <c r="AV1993" s="14" t="s">
        <v>90</v>
      </c>
      <c r="AW1993" s="14" t="s">
        <v>36</v>
      </c>
      <c r="AX1993" s="14" t="s">
        <v>81</v>
      </c>
      <c r="AY1993" s="180" t="s">
        <v>199</v>
      </c>
    </row>
    <row r="1994" spans="1:51" s="13" customFormat="1" ht="10.199999999999999">
      <c r="B1994" s="172"/>
      <c r="D1994" s="163" t="s">
        <v>336</v>
      </c>
      <c r="E1994" s="173" t="s">
        <v>1</v>
      </c>
      <c r="F1994" s="174" t="s">
        <v>901</v>
      </c>
      <c r="H1994" s="173" t="s">
        <v>1</v>
      </c>
      <c r="I1994" s="175"/>
      <c r="L1994" s="172"/>
      <c r="M1994" s="176"/>
      <c r="N1994" s="177"/>
      <c r="O1994" s="177"/>
      <c r="P1994" s="177"/>
      <c r="Q1994" s="177"/>
      <c r="R1994" s="177"/>
      <c r="S1994" s="177"/>
      <c r="T1994" s="178"/>
      <c r="AT1994" s="173" t="s">
        <v>336</v>
      </c>
      <c r="AU1994" s="173" t="s">
        <v>90</v>
      </c>
      <c r="AV1994" s="13" t="s">
        <v>88</v>
      </c>
      <c r="AW1994" s="13" t="s">
        <v>36</v>
      </c>
      <c r="AX1994" s="13" t="s">
        <v>81</v>
      </c>
      <c r="AY1994" s="173" t="s">
        <v>199</v>
      </c>
    </row>
    <row r="1995" spans="1:51" s="14" customFormat="1" ht="10.199999999999999">
      <c r="B1995" s="179"/>
      <c r="D1995" s="163" t="s">
        <v>336</v>
      </c>
      <c r="E1995" s="180" t="s">
        <v>1</v>
      </c>
      <c r="F1995" s="181" t="s">
        <v>3386</v>
      </c>
      <c r="H1995" s="182">
        <v>12.6</v>
      </c>
      <c r="I1995" s="183"/>
      <c r="L1995" s="179"/>
      <c r="M1995" s="184"/>
      <c r="N1995" s="185"/>
      <c r="O1995" s="185"/>
      <c r="P1995" s="185"/>
      <c r="Q1995" s="185"/>
      <c r="R1995" s="185"/>
      <c r="S1995" s="185"/>
      <c r="T1995" s="186"/>
      <c r="AT1995" s="180" t="s">
        <v>336</v>
      </c>
      <c r="AU1995" s="180" t="s">
        <v>90</v>
      </c>
      <c r="AV1995" s="14" t="s">
        <v>90</v>
      </c>
      <c r="AW1995" s="14" t="s">
        <v>36</v>
      </c>
      <c r="AX1995" s="14" t="s">
        <v>81</v>
      </c>
      <c r="AY1995" s="180" t="s">
        <v>199</v>
      </c>
    </row>
    <row r="1996" spans="1:51" s="14" customFormat="1" ht="10.199999999999999">
      <c r="B1996" s="179"/>
      <c r="D1996" s="163" t="s">
        <v>336</v>
      </c>
      <c r="E1996" s="180" t="s">
        <v>1</v>
      </c>
      <c r="F1996" s="181" t="s">
        <v>3387</v>
      </c>
      <c r="H1996" s="182">
        <v>-0.9</v>
      </c>
      <c r="I1996" s="183"/>
      <c r="L1996" s="179"/>
      <c r="M1996" s="184"/>
      <c r="N1996" s="185"/>
      <c r="O1996" s="185"/>
      <c r="P1996" s="185"/>
      <c r="Q1996" s="185"/>
      <c r="R1996" s="185"/>
      <c r="S1996" s="185"/>
      <c r="T1996" s="186"/>
      <c r="AT1996" s="180" t="s">
        <v>336</v>
      </c>
      <c r="AU1996" s="180" t="s">
        <v>90</v>
      </c>
      <c r="AV1996" s="14" t="s">
        <v>90</v>
      </c>
      <c r="AW1996" s="14" t="s">
        <v>36</v>
      </c>
      <c r="AX1996" s="14" t="s">
        <v>81</v>
      </c>
      <c r="AY1996" s="180" t="s">
        <v>199</v>
      </c>
    </row>
    <row r="1997" spans="1:51" s="14" customFormat="1" ht="10.199999999999999">
      <c r="B1997" s="179"/>
      <c r="D1997" s="163" t="s">
        <v>336</v>
      </c>
      <c r="E1997" s="180" t="s">
        <v>1</v>
      </c>
      <c r="F1997" s="181" t="s">
        <v>3388</v>
      </c>
      <c r="H1997" s="182">
        <v>-1.05</v>
      </c>
      <c r="I1997" s="183"/>
      <c r="L1997" s="179"/>
      <c r="M1997" s="184"/>
      <c r="N1997" s="185"/>
      <c r="O1997" s="185"/>
      <c r="P1997" s="185"/>
      <c r="Q1997" s="185"/>
      <c r="R1997" s="185"/>
      <c r="S1997" s="185"/>
      <c r="T1997" s="186"/>
      <c r="AT1997" s="180" t="s">
        <v>336</v>
      </c>
      <c r="AU1997" s="180" t="s">
        <v>90</v>
      </c>
      <c r="AV1997" s="14" t="s">
        <v>90</v>
      </c>
      <c r="AW1997" s="14" t="s">
        <v>36</v>
      </c>
      <c r="AX1997" s="14" t="s">
        <v>81</v>
      </c>
      <c r="AY1997" s="180" t="s">
        <v>199</v>
      </c>
    </row>
    <row r="1998" spans="1:51" s="13" customFormat="1" ht="10.199999999999999">
      <c r="B1998" s="172"/>
      <c r="D1998" s="163" t="s">
        <v>336</v>
      </c>
      <c r="E1998" s="173" t="s">
        <v>1</v>
      </c>
      <c r="F1998" s="174" t="s">
        <v>902</v>
      </c>
      <c r="H1998" s="173" t="s">
        <v>1</v>
      </c>
      <c r="I1998" s="175"/>
      <c r="L1998" s="172"/>
      <c r="M1998" s="176"/>
      <c r="N1998" s="177"/>
      <c r="O1998" s="177"/>
      <c r="P1998" s="177"/>
      <c r="Q1998" s="177"/>
      <c r="R1998" s="177"/>
      <c r="S1998" s="177"/>
      <c r="T1998" s="178"/>
      <c r="AT1998" s="173" t="s">
        <v>336</v>
      </c>
      <c r="AU1998" s="173" t="s">
        <v>90</v>
      </c>
      <c r="AV1998" s="13" t="s">
        <v>88</v>
      </c>
      <c r="AW1998" s="13" t="s">
        <v>36</v>
      </c>
      <c r="AX1998" s="13" t="s">
        <v>81</v>
      </c>
      <c r="AY1998" s="173" t="s">
        <v>199</v>
      </c>
    </row>
    <row r="1999" spans="1:51" s="14" customFormat="1" ht="10.199999999999999">
      <c r="B1999" s="179"/>
      <c r="D1999" s="163" t="s">
        <v>336</v>
      </c>
      <c r="E1999" s="180" t="s">
        <v>1</v>
      </c>
      <c r="F1999" s="181" t="s">
        <v>3389</v>
      </c>
      <c r="H1999" s="182">
        <v>14.7</v>
      </c>
      <c r="I1999" s="183"/>
      <c r="L1999" s="179"/>
      <c r="M1999" s="184"/>
      <c r="N1999" s="185"/>
      <c r="O1999" s="185"/>
      <c r="P1999" s="185"/>
      <c r="Q1999" s="185"/>
      <c r="R1999" s="185"/>
      <c r="S1999" s="185"/>
      <c r="T1999" s="186"/>
      <c r="AT1999" s="180" t="s">
        <v>336</v>
      </c>
      <c r="AU1999" s="180" t="s">
        <v>90</v>
      </c>
      <c r="AV1999" s="14" t="s">
        <v>90</v>
      </c>
      <c r="AW1999" s="14" t="s">
        <v>36</v>
      </c>
      <c r="AX1999" s="14" t="s">
        <v>81</v>
      </c>
      <c r="AY1999" s="180" t="s">
        <v>199</v>
      </c>
    </row>
    <row r="2000" spans="1:51" s="14" customFormat="1" ht="10.199999999999999">
      <c r="B2000" s="179"/>
      <c r="D2000" s="163" t="s">
        <v>336</v>
      </c>
      <c r="E2000" s="180" t="s">
        <v>1</v>
      </c>
      <c r="F2000" s="181" t="s">
        <v>992</v>
      </c>
      <c r="H2000" s="182">
        <v>18</v>
      </c>
      <c r="I2000" s="183"/>
      <c r="L2000" s="179"/>
      <c r="M2000" s="184"/>
      <c r="N2000" s="185"/>
      <c r="O2000" s="185"/>
      <c r="P2000" s="185"/>
      <c r="Q2000" s="185"/>
      <c r="R2000" s="185"/>
      <c r="S2000" s="185"/>
      <c r="T2000" s="186"/>
      <c r="AT2000" s="180" t="s">
        <v>336</v>
      </c>
      <c r="AU2000" s="180" t="s">
        <v>90</v>
      </c>
      <c r="AV2000" s="14" t="s">
        <v>90</v>
      </c>
      <c r="AW2000" s="14" t="s">
        <v>36</v>
      </c>
      <c r="AX2000" s="14" t="s">
        <v>81</v>
      </c>
      <c r="AY2000" s="180" t="s">
        <v>199</v>
      </c>
    </row>
    <row r="2001" spans="2:51" s="14" customFormat="1" ht="10.199999999999999">
      <c r="B2001" s="179"/>
      <c r="D2001" s="163" t="s">
        <v>336</v>
      </c>
      <c r="E2001" s="180" t="s">
        <v>1</v>
      </c>
      <c r="F2001" s="181" t="s">
        <v>3392</v>
      </c>
      <c r="H2001" s="182">
        <v>-6.3</v>
      </c>
      <c r="I2001" s="183"/>
      <c r="L2001" s="179"/>
      <c r="M2001" s="184"/>
      <c r="N2001" s="185"/>
      <c r="O2001" s="185"/>
      <c r="P2001" s="185"/>
      <c r="Q2001" s="185"/>
      <c r="R2001" s="185"/>
      <c r="S2001" s="185"/>
      <c r="T2001" s="186"/>
      <c r="AT2001" s="180" t="s">
        <v>336</v>
      </c>
      <c r="AU2001" s="180" t="s">
        <v>90</v>
      </c>
      <c r="AV2001" s="14" t="s">
        <v>90</v>
      </c>
      <c r="AW2001" s="14" t="s">
        <v>36</v>
      </c>
      <c r="AX2001" s="14" t="s">
        <v>81</v>
      </c>
      <c r="AY2001" s="180" t="s">
        <v>199</v>
      </c>
    </row>
    <row r="2002" spans="2:51" s="13" customFormat="1" ht="10.199999999999999">
      <c r="B2002" s="172"/>
      <c r="D2002" s="163" t="s">
        <v>336</v>
      </c>
      <c r="E2002" s="173" t="s">
        <v>1</v>
      </c>
      <c r="F2002" s="174" t="s">
        <v>561</v>
      </c>
      <c r="H2002" s="173" t="s">
        <v>1</v>
      </c>
      <c r="I2002" s="175"/>
      <c r="L2002" s="172"/>
      <c r="M2002" s="176"/>
      <c r="N2002" s="177"/>
      <c r="O2002" s="177"/>
      <c r="P2002" s="177"/>
      <c r="Q2002" s="177"/>
      <c r="R2002" s="177"/>
      <c r="S2002" s="177"/>
      <c r="T2002" s="178"/>
      <c r="AT2002" s="173" t="s">
        <v>336</v>
      </c>
      <c r="AU2002" s="173" t="s">
        <v>90</v>
      </c>
      <c r="AV2002" s="13" t="s">
        <v>88</v>
      </c>
      <c r="AW2002" s="13" t="s">
        <v>36</v>
      </c>
      <c r="AX2002" s="13" t="s">
        <v>81</v>
      </c>
      <c r="AY2002" s="173" t="s">
        <v>199</v>
      </c>
    </row>
    <row r="2003" spans="2:51" s="14" customFormat="1" ht="10.199999999999999">
      <c r="B2003" s="179"/>
      <c r="D2003" s="163" t="s">
        <v>336</v>
      </c>
      <c r="E2003" s="180" t="s">
        <v>1</v>
      </c>
      <c r="F2003" s="181" t="s">
        <v>3393</v>
      </c>
      <c r="H2003" s="182">
        <v>19.5</v>
      </c>
      <c r="I2003" s="183"/>
      <c r="L2003" s="179"/>
      <c r="M2003" s="184"/>
      <c r="N2003" s="185"/>
      <c r="O2003" s="185"/>
      <c r="P2003" s="185"/>
      <c r="Q2003" s="185"/>
      <c r="R2003" s="185"/>
      <c r="S2003" s="185"/>
      <c r="T2003" s="186"/>
      <c r="AT2003" s="180" t="s">
        <v>336</v>
      </c>
      <c r="AU2003" s="180" t="s">
        <v>90</v>
      </c>
      <c r="AV2003" s="14" t="s">
        <v>90</v>
      </c>
      <c r="AW2003" s="14" t="s">
        <v>36</v>
      </c>
      <c r="AX2003" s="14" t="s">
        <v>81</v>
      </c>
      <c r="AY2003" s="180" t="s">
        <v>199</v>
      </c>
    </row>
    <row r="2004" spans="2:51" s="14" customFormat="1" ht="10.199999999999999">
      <c r="B2004" s="179"/>
      <c r="D2004" s="163" t="s">
        <v>336</v>
      </c>
      <c r="E2004" s="180" t="s">
        <v>1</v>
      </c>
      <c r="F2004" s="181" t="s">
        <v>3394</v>
      </c>
      <c r="H2004" s="182">
        <v>-6</v>
      </c>
      <c r="I2004" s="183"/>
      <c r="L2004" s="179"/>
      <c r="M2004" s="184"/>
      <c r="N2004" s="185"/>
      <c r="O2004" s="185"/>
      <c r="P2004" s="185"/>
      <c r="Q2004" s="185"/>
      <c r="R2004" s="185"/>
      <c r="S2004" s="185"/>
      <c r="T2004" s="186"/>
      <c r="AT2004" s="180" t="s">
        <v>336</v>
      </c>
      <c r="AU2004" s="180" t="s">
        <v>90</v>
      </c>
      <c r="AV2004" s="14" t="s">
        <v>90</v>
      </c>
      <c r="AW2004" s="14" t="s">
        <v>36</v>
      </c>
      <c r="AX2004" s="14" t="s">
        <v>81</v>
      </c>
      <c r="AY2004" s="180" t="s">
        <v>199</v>
      </c>
    </row>
    <row r="2005" spans="2:51" s="13" customFormat="1" ht="10.199999999999999">
      <c r="B2005" s="172"/>
      <c r="D2005" s="163" t="s">
        <v>336</v>
      </c>
      <c r="E2005" s="173" t="s">
        <v>1</v>
      </c>
      <c r="F2005" s="174" t="s">
        <v>2155</v>
      </c>
      <c r="H2005" s="173" t="s">
        <v>1</v>
      </c>
      <c r="I2005" s="175"/>
      <c r="L2005" s="172"/>
      <c r="M2005" s="176"/>
      <c r="N2005" s="177"/>
      <c r="O2005" s="177"/>
      <c r="P2005" s="177"/>
      <c r="Q2005" s="177"/>
      <c r="R2005" s="177"/>
      <c r="S2005" s="177"/>
      <c r="T2005" s="178"/>
      <c r="AT2005" s="173" t="s">
        <v>336</v>
      </c>
      <c r="AU2005" s="173" t="s">
        <v>90</v>
      </c>
      <c r="AV2005" s="13" t="s">
        <v>88</v>
      </c>
      <c r="AW2005" s="13" t="s">
        <v>36</v>
      </c>
      <c r="AX2005" s="13" t="s">
        <v>81</v>
      </c>
      <c r="AY2005" s="173" t="s">
        <v>199</v>
      </c>
    </row>
    <row r="2006" spans="2:51" s="14" customFormat="1" ht="10.199999999999999">
      <c r="B2006" s="179"/>
      <c r="D2006" s="163" t="s">
        <v>336</v>
      </c>
      <c r="E2006" s="180" t="s">
        <v>1</v>
      </c>
      <c r="F2006" s="181" t="s">
        <v>3395</v>
      </c>
      <c r="H2006" s="182">
        <v>12.9</v>
      </c>
      <c r="I2006" s="183"/>
      <c r="L2006" s="179"/>
      <c r="M2006" s="184"/>
      <c r="N2006" s="185"/>
      <c r="O2006" s="185"/>
      <c r="P2006" s="185"/>
      <c r="Q2006" s="185"/>
      <c r="R2006" s="185"/>
      <c r="S2006" s="185"/>
      <c r="T2006" s="186"/>
      <c r="AT2006" s="180" t="s">
        <v>336</v>
      </c>
      <c r="AU2006" s="180" t="s">
        <v>90</v>
      </c>
      <c r="AV2006" s="14" t="s">
        <v>90</v>
      </c>
      <c r="AW2006" s="14" t="s">
        <v>36</v>
      </c>
      <c r="AX2006" s="14" t="s">
        <v>81</v>
      </c>
      <c r="AY2006" s="180" t="s">
        <v>199</v>
      </c>
    </row>
    <row r="2007" spans="2:51" s="14" customFormat="1" ht="10.199999999999999">
      <c r="B2007" s="179"/>
      <c r="D2007" s="163" t="s">
        <v>336</v>
      </c>
      <c r="E2007" s="180" t="s">
        <v>1</v>
      </c>
      <c r="F2007" s="181" t="s">
        <v>3396</v>
      </c>
      <c r="H2007" s="182">
        <v>15.6</v>
      </c>
      <c r="I2007" s="183"/>
      <c r="L2007" s="179"/>
      <c r="M2007" s="184"/>
      <c r="N2007" s="185"/>
      <c r="O2007" s="185"/>
      <c r="P2007" s="185"/>
      <c r="Q2007" s="185"/>
      <c r="R2007" s="185"/>
      <c r="S2007" s="185"/>
      <c r="T2007" s="186"/>
      <c r="AT2007" s="180" t="s">
        <v>336</v>
      </c>
      <c r="AU2007" s="180" t="s">
        <v>90</v>
      </c>
      <c r="AV2007" s="14" t="s">
        <v>90</v>
      </c>
      <c r="AW2007" s="14" t="s">
        <v>36</v>
      </c>
      <c r="AX2007" s="14" t="s">
        <v>81</v>
      </c>
      <c r="AY2007" s="180" t="s">
        <v>199</v>
      </c>
    </row>
    <row r="2008" spans="2:51" s="14" customFormat="1" ht="10.199999999999999">
      <c r="B2008" s="179"/>
      <c r="D2008" s="163" t="s">
        <v>336</v>
      </c>
      <c r="E2008" s="180" t="s">
        <v>1</v>
      </c>
      <c r="F2008" s="181" t="s">
        <v>3397</v>
      </c>
      <c r="H2008" s="182">
        <v>-2.7</v>
      </c>
      <c r="I2008" s="183"/>
      <c r="L2008" s="179"/>
      <c r="M2008" s="184"/>
      <c r="N2008" s="185"/>
      <c r="O2008" s="185"/>
      <c r="P2008" s="185"/>
      <c r="Q2008" s="185"/>
      <c r="R2008" s="185"/>
      <c r="S2008" s="185"/>
      <c r="T2008" s="186"/>
      <c r="AT2008" s="180" t="s">
        <v>336</v>
      </c>
      <c r="AU2008" s="180" t="s">
        <v>90</v>
      </c>
      <c r="AV2008" s="14" t="s">
        <v>90</v>
      </c>
      <c r="AW2008" s="14" t="s">
        <v>36</v>
      </c>
      <c r="AX2008" s="14" t="s">
        <v>81</v>
      </c>
      <c r="AY2008" s="180" t="s">
        <v>199</v>
      </c>
    </row>
    <row r="2009" spans="2:51" s="14" customFormat="1" ht="10.199999999999999">
      <c r="B2009" s="179"/>
      <c r="D2009" s="163" t="s">
        <v>336</v>
      </c>
      <c r="E2009" s="180" t="s">
        <v>1</v>
      </c>
      <c r="F2009" s="181" t="s">
        <v>3398</v>
      </c>
      <c r="H2009" s="182">
        <v>-1.2</v>
      </c>
      <c r="I2009" s="183"/>
      <c r="L2009" s="179"/>
      <c r="M2009" s="184"/>
      <c r="N2009" s="185"/>
      <c r="O2009" s="185"/>
      <c r="P2009" s="185"/>
      <c r="Q2009" s="185"/>
      <c r="R2009" s="185"/>
      <c r="S2009" s="185"/>
      <c r="T2009" s="186"/>
      <c r="AT2009" s="180" t="s">
        <v>336</v>
      </c>
      <c r="AU2009" s="180" t="s">
        <v>90</v>
      </c>
      <c r="AV2009" s="14" t="s">
        <v>90</v>
      </c>
      <c r="AW2009" s="14" t="s">
        <v>36</v>
      </c>
      <c r="AX2009" s="14" t="s">
        <v>81</v>
      </c>
      <c r="AY2009" s="180" t="s">
        <v>199</v>
      </c>
    </row>
    <row r="2010" spans="2:51" s="14" customFormat="1" ht="10.199999999999999">
      <c r="B2010" s="179"/>
      <c r="D2010" s="163" t="s">
        <v>336</v>
      </c>
      <c r="E2010" s="180" t="s">
        <v>1</v>
      </c>
      <c r="F2010" s="181" t="s">
        <v>3399</v>
      </c>
      <c r="H2010" s="182">
        <v>-1.2</v>
      </c>
      <c r="I2010" s="183"/>
      <c r="L2010" s="179"/>
      <c r="M2010" s="184"/>
      <c r="N2010" s="185"/>
      <c r="O2010" s="185"/>
      <c r="P2010" s="185"/>
      <c r="Q2010" s="185"/>
      <c r="R2010" s="185"/>
      <c r="S2010" s="185"/>
      <c r="T2010" s="186"/>
      <c r="AT2010" s="180" t="s">
        <v>336</v>
      </c>
      <c r="AU2010" s="180" t="s">
        <v>90</v>
      </c>
      <c r="AV2010" s="14" t="s">
        <v>90</v>
      </c>
      <c r="AW2010" s="14" t="s">
        <v>36</v>
      </c>
      <c r="AX2010" s="14" t="s">
        <v>81</v>
      </c>
      <c r="AY2010" s="180" t="s">
        <v>199</v>
      </c>
    </row>
    <row r="2011" spans="2:51" s="13" customFormat="1" ht="10.199999999999999">
      <c r="B2011" s="172"/>
      <c r="D2011" s="163" t="s">
        <v>336</v>
      </c>
      <c r="E2011" s="173" t="s">
        <v>1</v>
      </c>
      <c r="F2011" s="174" t="s">
        <v>2158</v>
      </c>
      <c r="H2011" s="173" t="s">
        <v>1</v>
      </c>
      <c r="I2011" s="175"/>
      <c r="L2011" s="172"/>
      <c r="M2011" s="176"/>
      <c r="N2011" s="177"/>
      <c r="O2011" s="177"/>
      <c r="P2011" s="177"/>
      <c r="Q2011" s="177"/>
      <c r="R2011" s="177"/>
      <c r="S2011" s="177"/>
      <c r="T2011" s="178"/>
      <c r="AT2011" s="173" t="s">
        <v>336</v>
      </c>
      <c r="AU2011" s="173" t="s">
        <v>90</v>
      </c>
      <c r="AV2011" s="13" t="s">
        <v>88</v>
      </c>
      <c r="AW2011" s="13" t="s">
        <v>36</v>
      </c>
      <c r="AX2011" s="13" t="s">
        <v>81</v>
      </c>
      <c r="AY2011" s="173" t="s">
        <v>199</v>
      </c>
    </row>
    <row r="2012" spans="2:51" s="14" customFormat="1" ht="10.199999999999999">
      <c r="B2012" s="179"/>
      <c r="D2012" s="163" t="s">
        <v>336</v>
      </c>
      <c r="E2012" s="180" t="s">
        <v>1</v>
      </c>
      <c r="F2012" s="181" t="s">
        <v>3400</v>
      </c>
      <c r="H2012" s="182">
        <v>20.399999999999999</v>
      </c>
      <c r="I2012" s="183"/>
      <c r="L2012" s="179"/>
      <c r="M2012" s="184"/>
      <c r="N2012" s="185"/>
      <c r="O2012" s="185"/>
      <c r="P2012" s="185"/>
      <c r="Q2012" s="185"/>
      <c r="R2012" s="185"/>
      <c r="S2012" s="185"/>
      <c r="T2012" s="186"/>
      <c r="AT2012" s="180" t="s">
        <v>336</v>
      </c>
      <c r="AU2012" s="180" t="s">
        <v>90</v>
      </c>
      <c r="AV2012" s="14" t="s">
        <v>90</v>
      </c>
      <c r="AW2012" s="14" t="s">
        <v>36</v>
      </c>
      <c r="AX2012" s="14" t="s">
        <v>81</v>
      </c>
      <c r="AY2012" s="180" t="s">
        <v>199</v>
      </c>
    </row>
    <row r="2013" spans="2:51" s="14" customFormat="1" ht="10.199999999999999">
      <c r="B2013" s="179"/>
      <c r="D2013" s="163" t="s">
        <v>336</v>
      </c>
      <c r="E2013" s="180" t="s">
        <v>1</v>
      </c>
      <c r="F2013" s="181" t="s">
        <v>3396</v>
      </c>
      <c r="H2013" s="182">
        <v>15.6</v>
      </c>
      <c r="I2013" s="183"/>
      <c r="L2013" s="179"/>
      <c r="M2013" s="184"/>
      <c r="N2013" s="185"/>
      <c r="O2013" s="185"/>
      <c r="P2013" s="185"/>
      <c r="Q2013" s="185"/>
      <c r="R2013" s="185"/>
      <c r="S2013" s="185"/>
      <c r="T2013" s="186"/>
      <c r="AT2013" s="180" t="s">
        <v>336</v>
      </c>
      <c r="AU2013" s="180" t="s">
        <v>90</v>
      </c>
      <c r="AV2013" s="14" t="s">
        <v>90</v>
      </c>
      <c r="AW2013" s="14" t="s">
        <v>36</v>
      </c>
      <c r="AX2013" s="14" t="s">
        <v>81</v>
      </c>
      <c r="AY2013" s="180" t="s">
        <v>199</v>
      </c>
    </row>
    <row r="2014" spans="2:51" s="14" customFormat="1" ht="10.199999999999999">
      <c r="B2014" s="179"/>
      <c r="D2014" s="163" t="s">
        <v>336</v>
      </c>
      <c r="E2014" s="180" t="s">
        <v>1</v>
      </c>
      <c r="F2014" s="181" t="s">
        <v>3401</v>
      </c>
      <c r="H2014" s="182">
        <v>-1.8</v>
      </c>
      <c r="I2014" s="183"/>
      <c r="L2014" s="179"/>
      <c r="M2014" s="184"/>
      <c r="N2014" s="185"/>
      <c r="O2014" s="185"/>
      <c r="P2014" s="185"/>
      <c r="Q2014" s="185"/>
      <c r="R2014" s="185"/>
      <c r="S2014" s="185"/>
      <c r="T2014" s="186"/>
      <c r="AT2014" s="180" t="s">
        <v>336</v>
      </c>
      <c r="AU2014" s="180" t="s">
        <v>90</v>
      </c>
      <c r="AV2014" s="14" t="s">
        <v>90</v>
      </c>
      <c r="AW2014" s="14" t="s">
        <v>36</v>
      </c>
      <c r="AX2014" s="14" t="s">
        <v>81</v>
      </c>
      <c r="AY2014" s="180" t="s">
        <v>199</v>
      </c>
    </row>
    <row r="2015" spans="2:51" s="14" customFormat="1" ht="10.199999999999999">
      <c r="B2015" s="179"/>
      <c r="D2015" s="163" t="s">
        <v>336</v>
      </c>
      <c r="E2015" s="180" t="s">
        <v>1</v>
      </c>
      <c r="F2015" s="181" t="s">
        <v>3399</v>
      </c>
      <c r="H2015" s="182">
        <v>-1.2</v>
      </c>
      <c r="I2015" s="183"/>
      <c r="L2015" s="179"/>
      <c r="M2015" s="184"/>
      <c r="N2015" s="185"/>
      <c r="O2015" s="185"/>
      <c r="P2015" s="185"/>
      <c r="Q2015" s="185"/>
      <c r="R2015" s="185"/>
      <c r="S2015" s="185"/>
      <c r="T2015" s="186"/>
      <c r="AT2015" s="180" t="s">
        <v>336</v>
      </c>
      <c r="AU2015" s="180" t="s">
        <v>90</v>
      </c>
      <c r="AV2015" s="14" t="s">
        <v>90</v>
      </c>
      <c r="AW2015" s="14" t="s">
        <v>36</v>
      </c>
      <c r="AX2015" s="14" t="s">
        <v>81</v>
      </c>
      <c r="AY2015" s="180" t="s">
        <v>199</v>
      </c>
    </row>
    <row r="2016" spans="2:51" s="14" customFormat="1" ht="10.199999999999999">
      <c r="B2016" s="179"/>
      <c r="D2016" s="163" t="s">
        <v>336</v>
      </c>
      <c r="E2016" s="180" t="s">
        <v>1</v>
      </c>
      <c r="F2016" s="181" t="s">
        <v>3398</v>
      </c>
      <c r="H2016" s="182">
        <v>-1.2</v>
      </c>
      <c r="I2016" s="183"/>
      <c r="L2016" s="179"/>
      <c r="M2016" s="184"/>
      <c r="N2016" s="185"/>
      <c r="O2016" s="185"/>
      <c r="P2016" s="185"/>
      <c r="Q2016" s="185"/>
      <c r="R2016" s="185"/>
      <c r="S2016" s="185"/>
      <c r="T2016" s="186"/>
      <c r="AT2016" s="180" t="s">
        <v>336</v>
      </c>
      <c r="AU2016" s="180" t="s">
        <v>90</v>
      </c>
      <c r="AV2016" s="14" t="s">
        <v>90</v>
      </c>
      <c r="AW2016" s="14" t="s">
        <v>36</v>
      </c>
      <c r="AX2016" s="14" t="s">
        <v>81</v>
      </c>
      <c r="AY2016" s="180" t="s">
        <v>199</v>
      </c>
    </row>
    <row r="2017" spans="2:51" s="13" customFormat="1" ht="10.199999999999999">
      <c r="B2017" s="172"/>
      <c r="D2017" s="163" t="s">
        <v>336</v>
      </c>
      <c r="E2017" s="173" t="s">
        <v>1</v>
      </c>
      <c r="F2017" s="174" t="s">
        <v>940</v>
      </c>
      <c r="H2017" s="173" t="s">
        <v>1</v>
      </c>
      <c r="I2017" s="175"/>
      <c r="L2017" s="172"/>
      <c r="M2017" s="176"/>
      <c r="N2017" s="177"/>
      <c r="O2017" s="177"/>
      <c r="P2017" s="177"/>
      <c r="Q2017" s="177"/>
      <c r="R2017" s="177"/>
      <c r="S2017" s="177"/>
      <c r="T2017" s="178"/>
      <c r="AT2017" s="173" t="s">
        <v>336</v>
      </c>
      <c r="AU2017" s="173" t="s">
        <v>90</v>
      </c>
      <c r="AV2017" s="13" t="s">
        <v>88</v>
      </c>
      <c r="AW2017" s="13" t="s">
        <v>36</v>
      </c>
      <c r="AX2017" s="13" t="s">
        <v>81</v>
      </c>
      <c r="AY2017" s="173" t="s">
        <v>199</v>
      </c>
    </row>
    <row r="2018" spans="2:51" s="14" customFormat="1" ht="10.199999999999999">
      <c r="B2018" s="179"/>
      <c r="D2018" s="163" t="s">
        <v>336</v>
      </c>
      <c r="E2018" s="180" t="s">
        <v>1</v>
      </c>
      <c r="F2018" s="181" t="s">
        <v>3402</v>
      </c>
      <c r="H2018" s="182">
        <v>13.2</v>
      </c>
      <c r="I2018" s="183"/>
      <c r="L2018" s="179"/>
      <c r="M2018" s="184"/>
      <c r="N2018" s="185"/>
      <c r="O2018" s="185"/>
      <c r="P2018" s="185"/>
      <c r="Q2018" s="185"/>
      <c r="R2018" s="185"/>
      <c r="S2018" s="185"/>
      <c r="T2018" s="186"/>
      <c r="AT2018" s="180" t="s">
        <v>336</v>
      </c>
      <c r="AU2018" s="180" t="s">
        <v>90</v>
      </c>
      <c r="AV2018" s="14" t="s">
        <v>90</v>
      </c>
      <c r="AW2018" s="14" t="s">
        <v>36</v>
      </c>
      <c r="AX2018" s="14" t="s">
        <v>81</v>
      </c>
      <c r="AY2018" s="180" t="s">
        <v>199</v>
      </c>
    </row>
    <row r="2019" spans="2:51" s="14" customFormat="1" ht="10.199999999999999">
      <c r="B2019" s="179"/>
      <c r="D2019" s="163" t="s">
        <v>336</v>
      </c>
      <c r="E2019" s="180" t="s">
        <v>1</v>
      </c>
      <c r="F2019" s="181" t="s">
        <v>3403</v>
      </c>
      <c r="H2019" s="182">
        <v>-2.4</v>
      </c>
      <c r="I2019" s="183"/>
      <c r="L2019" s="179"/>
      <c r="M2019" s="184"/>
      <c r="N2019" s="185"/>
      <c r="O2019" s="185"/>
      <c r="P2019" s="185"/>
      <c r="Q2019" s="185"/>
      <c r="R2019" s="185"/>
      <c r="S2019" s="185"/>
      <c r="T2019" s="186"/>
      <c r="AT2019" s="180" t="s">
        <v>336</v>
      </c>
      <c r="AU2019" s="180" t="s">
        <v>90</v>
      </c>
      <c r="AV2019" s="14" t="s">
        <v>90</v>
      </c>
      <c r="AW2019" s="14" t="s">
        <v>36</v>
      </c>
      <c r="AX2019" s="14" t="s">
        <v>81</v>
      </c>
      <c r="AY2019" s="180" t="s">
        <v>199</v>
      </c>
    </row>
    <row r="2020" spans="2:51" s="13" customFormat="1" ht="10.199999999999999">
      <c r="B2020" s="172"/>
      <c r="D2020" s="163" t="s">
        <v>336</v>
      </c>
      <c r="E2020" s="173" t="s">
        <v>1</v>
      </c>
      <c r="F2020" s="174" t="s">
        <v>996</v>
      </c>
      <c r="H2020" s="173" t="s">
        <v>1</v>
      </c>
      <c r="I2020" s="175"/>
      <c r="L2020" s="172"/>
      <c r="M2020" s="176"/>
      <c r="N2020" s="177"/>
      <c r="O2020" s="177"/>
      <c r="P2020" s="177"/>
      <c r="Q2020" s="177"/>
      <c r="R2020" s="177"/>
      <c r="S2020" s="177"/>
      <c r="T2020" s="178"/>
      <c r="AT2020" s="173" t="s">
        <v>336</v>
      </c>
      <c r="AU2020" s="173" t="s">
        <v>90</v>
      </c>
      <c r="AV2020" s="13" t="s">
        <v>88</v>
      </c>
      <c r="AW2020" s="13" t="s">
        <v>36</v>
      </c>
      <c r="AX2020" s="13" t="s">
        <v>81</v>
      </c>
      <c r="AY2020" s="173" t="s">
        <v>199</v>
      </c>
    </row>
    <row r="2021" spans="2:51" s="14" customFormat="1" ht="10.199999999999999">
      <c r="B2021" s="179"/>
      <c r="D2021" s="163" t="s">
        <v>336</v>
      </c>
      <c r="E2021" s="180" t="s">
        <v>1</v>
      </c>
      <c r="F2021" s="181" t="s">
        <v>3404</v>
      </c>
      <c r="H2021" s="182">
        <v>9.3000000000000007</v>
      </c>
      <c r="I2021" s="183"/>
      <c r="L2021" s="179"/>
      <c r="M2021" s="184"/>
      <c r="N2021" s="185"/>
      <c r="O2021" s="185"/>
      <c r="P2021" s="185"/>
      <c r="Q2021" s="185"/>
      <c r="R2021" s="185"/>
      <c r="S2021" s="185"/>
      <c r="T2021" s="186"/>
      <c r="AT2021" s="180" t="s">
        <v>336</v>
      </c>
      <c r="AU2021" s="180" t="s">
        <v>90</v>
      </c>
      <c r="AV2021" s="14" t="s">
        <v>90</v>
      </c>
      <c r="AW2021" s="14" t="s">
        <v>36</v>
      </c>
      <c r="AX2021" s="14" t="s">
        <v>81</v>
      </c>
      <c r="AY2021" s="180" t="s">
        <v>199</v>
      </c>
    </row>
    <row r="2022" spans="2:51" s="14" customFormat="1" ht="10.199999999999999">
      <c r="B2022" s="179"/>
      <c r="D2022" s="163" t="s">
        <v>336</v>
      </c>
      <c r="E2022" s="180" t="s">
        <v>1</v>
      </c>
      <c r="F2022" s="181" t="s">
        <v>3405</v>
      </c>
      <c r="H2022" s="182">
        <v>7.5</v>
      </c>
      <c r="I2022" s="183"/>
      <c r="L2022" s="179"/>
      <c r="M2022" s="184"/>
      <c r="N2022" s="185"/>
      <c r="O2022" s="185"/>
      <c r="P2022" s="185"/>
      <c r="Q2022" s="185"/>
      <c r="R2022" s="185"/>
      <c r="S2022" s="185"/>
      <c r="T2022" s="186"/>
      <c r="AT2022" s="180" t="s">
        <v>336</v>
      </c>
      <c r="AU2022" s="180" t="s">
        <v>90</v>
      </c>
      <c r="AV2022" s="14" t="s">
        <v>90</v>
      </c>
      <c r="AW2022" s="14" t="s">
        <v>36</v>
      </c>
      <c r="AX2022" s="14" t="s">
        <v>81</v>
      </c>
      <c r="AY2022" s="180" t="s">
        <v>199</v>
      </c>
    </row>
    <row r="2023" spans="2:51" s="14" customFormat="1" ht="10.199999999999999">
      <c r="B2023" s="179"/>
      <c r="D2023" s="163" t="s">
        <v>336</v>
      </c>
      <c r="E2023" s="180" t="s">
        <v>1</v>
      </c>
      <c r="F2023" s="181" t="s">
        <v>3397</v>
      </c>
      <c r="H2023" s="182">
        <v>-2.7</v>
      </c>
      <c r="I2023" s="183"/>
      <c r="L2023" s="179"/>
      <c r="M2023" s="184"/>
      <c r="N2023" s="185"/>
      <c r="O2023" s="185"/>
      <c r="P2023" s="185"/>
      <c r="Q2023" s="185"/>
      <c r="R2023" s="185"/>
      <c r="S2023" s="185"/>
      <c r="T2023" s="186"/>
      <c r="AT2023" s="180" t="s">
        <v>336</v>
      </c>
      <c r="AU2023" s="180" t="s">
        <v>90</v>
      </c>
      <c r="AV2023" s="14" t="s">
        <v>90</v>
      </c>
      <c r="AW2023" s="14" t="s">
        <v>36</v>
      </c>
      <c r="AX2023" s="14" t="s">
        <v>81</v>
      </c>
      <c r="AY2023" s="180" t="s">
        <v>199</v>
      </c>
    </row>
    <row r="2024" spans="2:51" s="14" customFormat="1" ht="10.199999999999999">
      <c r="B2024" s="179"/>
      <c r="D2024" s="163" t="s">
        <v>336</v>
      </c>
      <c r="E2024" s="180" t="s">
        <v>1</v>
      </c>
      <c r="F2024" s="181" t="s">
        <v>3398</v>
      </c>
      <c r="H2024" s="182">
        <v>-1.2</v>
      </c>
      <c r="I2024" s="183"/>
      <c r="L2024" s="179"/>
      <c r="M2024" s="184"/>
      <c r="N2024" s="185"/>
      <c r="O2024" s="185"/>
      <c r="P2024" s="185"/>
      <c r="Q2024" s="185"/>
      <c r="R2024" s="185"/>
      <c r="S2024" s="185"/>
      <c r="T2024" s="186"/>
      <c r="AT2024" s="180" t="s">
        <v>336</v>
      </c>
      <c r="AU2024" s="180" t="s">
        <v>90</v>
      </c>
      <c r="AV2024" s="14" t="s">
        <v>90</v>
      </c>
      <c r="AW2024" s="14" t="s">
        <v>36</v>
      </c>
      <c r="AX2024" s="14" t="s">
        <v>81</v>
      </c>
      <c r="AY2024" s="180" t="s">
        <v>199</v>
      </c>
    </row>
    <row r="2025" spans="2:51" s="13" customFormat="1" ht="10.199999999999999">
      <c r="B2025" s="172"/>
      <c r="D2025" s="163" t="s">
        <v>336</v>
      </c>
      <c r="E2025" s="173" t="s">
        <v>1</v>
      </c>
      <c r="F2025" s="174" t="s">
        <v>998</v>
      </c>
      <c r="H2025" s="173" t="s">
        <v>1</v>
      </c>
      <c r="I2025" s="175"/>
      <c r="L2025" s="172"/>
      <c r="M2025" s="176"/>
      <c r="N2025" s="177"/>
      <c r="O2025" s="177"/>
      <c r="P2025" s="177"/>
      <c r="Q2025" s="177"/>
      <c r="R2025" s="177"/>
      <c r="S2025" s="177"/>
      <c r="T2025" s="178"/>
      <c r="AT2025" s="173" t="s">
        <v>336</v>
      </c>
      <c r="AU2025" s="173" t="s">
        <v>90</v>
      </c>
      <c r="AV2025" s="13" t="s">
        <v>88</v>
      </c>
      <c r="AW2025" s="13" t="s">
        <v>36</v>
      </c>
      <c r="AX2025" s="13" t="s">
        <v>81</v>
      </c>
      <c r="AY2025" s="173" t="s">
        <v>199</v>
      </c>
    </row>
    <row r="2026" spans="2:51" s="14" customFormat="1" ht="10.199999999999999">
      <c r="B2026" s="179"/>
      <c r="D2026" s="163" t="s">
        <v>336</v>
      </c>
      <c r="E2026" s="180" t="s">
        <v>1</v>
      </c>
      <c r="F2026" s="181" t="s">
        <v>3406</v>
      </c>
      <c r="H2026" s="182">
        <v>17.600000000000001</v>
      </c>
      <c r="I2026" s="183"/>
      <c r="L2026" s="179"/>
      <c r="M2026" s="184"/>
      <c r="N2026" s="185"/>
      <c r="O2026" s="185"/>
      <c r="P2026" s="185"/>
      <c r="Q2026" s="185"/>
      <c r="R2026" s="185"/>
      <c r="S2026" s="185"/>
      <c r="T2026" s="186"/>
      <c r="AT2026" s="180" t="s">
        <v>336</v>
      </c>
      <c r="AU2026" s="180" t="s">
        <v>90</v>
      </c>
      <c r="AV2026" s="14" t="s">
        <v>90</v>
      </c>
      <c r="AW2026" s="14" t="s">
        <v>36</v>
      </c>
      <c r="AX2026" s="14" t="s">
        <v>81</v>
      </c>
      <c r="AY2026" s="180" t="s">
        <v>199</v>
      </c>
    </row>
    <row r="2027" spans="2:51" s="14" customFormat="1" ht="10.199999999999999">
      <c r="B2027" s="179"/>
      <c r="D2027" s="163" t="s">
        <v>336</v>
      </c>
      <c r="E2027" s="180" t="s">
        <v>1</v>
      </c>
      <c r="F2027" s="181" t="s">
        <v>3399</v>
      </c>
      <c r="H2027" s="182">
        <v>-1.2</v>
      </c>
      <c r="I2027" s="183"/>
      <c r="L2027" s="179"/>
      <c r="M2027" s="184"/>
      <c r="N2027" s="185"/>
      <c r="O2027" s="185"/>
      <c r="P2027" s="185"/>
      <c r="Q2027" s="185"/>
      <c r="R2027" s="185"/>
      <c r="S2027" s="185"/>
      <c r="T2027" s="186"/>
      <c r="AT2027" s="180" t="s">
        <v>336</v>
      </c>
      <c r="AU2027" s="180" t="s">
        <v>90</v>
      </c>
      <c r="AV2027" s="14" t="s">
        <v>90</v>
      </c>
      <c r="AW2027" s="14" t="s">
        <v>36</v>
      </c>
      <c r="AX2027" s="14" t="s">
        <v>81</v>
      </c>
      <c r="AY2027" s="180" t="s">
        <v>199</v>
      </c>
    </row>
    <row r="2028" spans="2:51" s="13" customFormat="1" ht="10.199999999999999">
      <c r="B2028" s="172"/>
      <c r="D2028" s="163" t="s">
        <v>336</v>
      </c>
      <c r="E2028" s="173" t="s">
        <v>1</v>
      </c>
      <c r="F2028" s="174" t="s">
        <v>569</v>
      </c>
      <c r="H2028" s="173" t="s">
        <v>1</v>
      </c>
      <c r="I2028" s="175"/>
      <c r="L2028" s="172"/>
      <c r="M2028" s="176"/>
      <c r="N2028" s="177"/>
      <c r="O2028" s="177"/>
      <c r="P2028" s="177"/>
      <c r="Q2028" s="177"/>
      <c r="R2028" s="177"/>
      <c r="S2028" s="177"/>
      <c r="T2028" s="178"/>
      <c r="AT2028" s="173" t="s">
        <v>336</v>
      </c>
      <c r="AU2028" s="173" t="s">
        <v>90</v>
      </c>
      <c r="AV2028" s="13" t="s">
        <v>88</v>
      </c>
      <c r="AW2028" s="13" t="s">
        <v>36</v>
      </c>
      <c r="AX2028" s="13" t="s">
        <v>81</v>
      </c>
      <c r="AY2028" s="173" t="s">
        <v>199</v>
      </c>
    </row>
    <row r="2029" spans="2:51" s="14" customFormat="1" ht="10.199999999999999">
      <c r="B2029" s="179"/>
      <c r="D2029" s="163" t="s">
        <v>336</v>
      </c>
      <c r="E2029" s="180" t="s">
        <v>1</v>
      </c>
      <c r="F2029" s="181" t="s">
        <v>3405</v>
      </c>
      <c r="H2029" s="182">
        <v>7.5</v>
      </c>
      <c r="I2029" s="183"/>
      <c r="L2029" s="179"/>
      <c r="M2029" s="184"/>
      <c r="N2029" s="185"/>
      <c r="O2029" s="185"/>
      <c r="P2029" s="185"/>
      <c r="Q2029" s="185"/>
      <c r="R2029" s="185"/>
      <c r="S2029" s="185"/>
      <c r="T2029" s="186"/>
      <c r="AT2029" s="180" t="s">
        <v>336</v>
      </c>
      <c r="AU2029" s="180" t="s">
        <v>90</v>
      </c>
      <c r="AV2029" s="14" t="s">
        <v>90</v>
      </c>
      <c r="AW2029" s="14" t="s">
        <v>36</v>
      </c>
      <c r="AX2029" s="14" t="s">
        <v>81</v>
      </c>
      <c r="AY2029" s="180" t="s">
        <v>199</v>
      </c>
    </row>
    <row r="2030" spans="2:51" s="14" customFormat="1" ht="10.199999999999999">
      <c r="B2030" s="179"/>
      <c r="D2030" s="163" t="s">
        <v>336</v>
      </c>
      <c r="E2030" s="180" t="s">
        <v>1</v>
      </c>
      <c r="F2030" s="181" t="s">
        <v>3387</v>
      </c>
      <c r="H2030" s="182">
        <v>-0.9</v>
      </c>
      <c r="I2030" s="183"/>
      <c r="L2030" s="179"/>
      <c r="M2030" s="184"/>
      <c r="N2030" s="185"/>
      <c r="O2030" s="185"/>
      <c r="P2030" s="185"/>
      <c r="Q2030" s="185"/>
      <c r="R2030" s="185"/>
      <c r="S2030" s="185"/>
      <c r="T2030" s="186"/>
      <c r="AT2030" s="180" t="s">
        <v>336</v>
      </c>
      <c r="AU2030" s="180" t="s">
        <v>90</v>
      </c>
      <c r="AV2030" s="14" t="s">
        <v>90</v>
      </c>
      <c r="AW2030" s="14" t="s">
        <v>36</v>
      </c>
      <c r="AX2030" s="14" t="s">
        <v>81</v>
      </c>
      <c r="AY2030" s="180" t="s">
        <v>199</v>
      </c>
    </row>
    <row r="2031" spans="2:51" s="13" customFormat="1" ht="10.199999999999999">
      <c r="B2031" s="172"/>
      <c r="D2031" s="163" t="s">
        <v>336</v>
      </c>
      <c r="E2031" s="173" t="s">
        <v>1</v>
      </c>
      <c r="F2031" s="174" t="s">
        <v>567</v>
      </c>
      <c r="H2031" s="173" t="s">
        <v>1</v>
      </c>
      <c r="I2031" s="175"/>
      <c r="L2031" s="172"/>
      <c r="M2031" s="176"/>
      <c r="N2031" s="177"/>
      <c r="O2031" s="177"/>
      <c r="P2031" s="177"/>
      <c r="Q2031" s="177"/>
      <c r="R2031" s="177"/>
      <c r="S2031" s="177"/>
      <c r="T2031" s="178"/>
      <c r="AT2031" s="173" t="s">
        <v>336</v>
      </c>
      <c r="AU2031" s="173" t="s">
        <v>90</v>
      </c>
      <c r="AV2031" s="13" t="s">
        <v>88</v>
      </c>
      <c r="AW2031" s="13" t="s">
        <v>36</v>
      </c>
      <c r="AX2031" s="13" t="s">
        <v>81</v>
      </c>
      <c r="AY2031" s="173" t="s">
        <v>199</v>
      </c>
    </row>
    <row r="2032" spans="2:51" s="14" customFormat="1" ht="10.199999999999999">
      <c r="B2032" s="179"/>
      <c r="D2032" s="163" t="s">
        <v>336</v>
      </c>
      <c r="E2032" s="180" t="s">
        <v>1</v>
      </c>
      <c r="F2032" s="181" t="s">
        <v>3407</v>
      </c>
      <c r="H2032" s="182">
        <v>20</v>
      </c>
      <c r="I2032" s="183"/>
      <c r="L2032" s="179"/>
      <c r="M2032" s="184"/>
      <c r="N2032" s="185"/>
      <c r="O2032" s="185"/>
      <c r="P2032" s="185"/>
      <c r="Q2032" s="185"/>
      <c r="R2032" s="185"/>
      <c r="S2032" s="185"/>
      <c r="T2032" s="186"/>
      <c r="AT2032" s="180" t="s">
        <v>336</v>
      </c>
      <c r="AU2032" s="180" t="s">
        <v>90</v>
      </c>
      <c r="AV2032" s="14" t="s">
        <v>90</v>
      </c>
      <c r="AW2032" s="14" t="s">
        <v>36</v>
      </c>
      <c r="AX2032" s="14" t="s">
        <v>81</v>
      </c>
      <c r="AY2032" s="180" t="s">
        <v>199</v>
      </c>
    </row>
    <row r="2033" spans="2:51" s="14" customFormat="1" ht="10.199999999999999">
      <c r="B2033" s="179"/>
      <c r="D2033" s="163" t="s">
        <v>336</v>
      </c>
      <c r="E2033" s="180" t="s">
        <v>1</v>
      </c>
      <c r="F2033" s="181" t="s">
        <v>3408</v>
      </c>
      <c r="H2033" s="182">
        <v>-1.6</v>
      </c>
      <c r="I2033" s="183"/>
      <c r="L2033" s="179"/>
      <c r="M2033" s="184"/>
      <c r="N2033" s="185"/>
      <c r="O2033" s="185"/>
      <c r="P2033" s="185"/>
      <c r="Q2033" s="185"/>
      <c r="R2033" s="185"/>
      <c r="S2033" s="185"/>
      <c r="T2033" s="186"/>
      <c r="AT2033" s="180" t="s">
        <v>336</v>
      </c>
      <c r="AU2033" s="180" t="s">
        <v>90</v>
      </c>
      <c r="AV2033" s="14" t="s">
        <v>90</v>
      </c>
      <c r="AW2033" s="14" t="s">
        <v>36</v>
      </c>
      <c r="AX2033" s="14" t="s">
        <v>81</v>
      </c>
      <c r="AY2033" s="180" t="s">
        <v>199</v>
      </c>
    </row>
    <row r="2034" spans="2:51" s="13" customFormat="1" ht="10.199999999999999">
      <c r="B2034" s="172"/>
      <c r="D2034" s="163" t="s">
        <v>336</v>
      </c>
      <c r="E2034" s="173" t="s">
        <v>1</v>
      </c>
      <c r="F2034" s="174" t="s">
        <v>1617</v>
      </c>
      <c r="H2034" s="173" t="s">
        <v>1</v>
      </c>
      <c r="I2034" s="175"/>
      <c r="L2034" s="172"/>
      <c r="M2034" s="176"/>
      <c r="N2034" s="177"/>
      <c r="O2034" s="177"/>
      <c r="P2034" s="177"/>
      <c r="Q2034" s="177"/>
      <c r="R2034" s="177"/>
      <c r="S2034" s="177"/>
      <c r="T2034" s="178"/>
      <c r="AT2034" s="173" t="s">
        <v>336</v>
      </c>
      <c r="AU2034" s="173" t="s">
        <v>90</v>
      </c>
      <c r="AV2034" s="13" t="s">
        <v>88</v>
      </c>
      <c r="AW2034" s="13" t="s">
        <v>36</v>
      </c>
      <c r="AX2034" s="13" t="s">
        <v>81</v>
      </c>
      <c r="AY2034" s="173" t="s">
        <v>199</v>
      </c>
    </row>
    <row r="2035" spans="2:51" s="14" customFormat="1" ht="10.199999999999999">
      <c r="B2035" s="179"/>
      <c r="D2035" s="163" t="s">
        <v>336</v>
      </c>
      <c r="E2035" s="180" t="s">
        <v>1</v>
      </c>
      <c r="F2035" s="181" t="s">
        <v>3409</v>
      </c>
      <c r="H2035" s="182">
        <v>18</v>
      </c>
      <c r="I2035" s="183"/>
      <c r="L2035" s="179"/>
      <c r="M2035" s="184"/>
      <c r="N2035" s="185"/>
      <c r="O2035" s="185"/>
      <c r="P2035" s="185"/>
      <c r="Q2035" s="185"/>
      <c r="R2035" s="185"/>
      <c r="S2035" s="185"/>
      <c r="T2035" s="186"/>
      <c r="AT2035" s="180" t="s">
        <v>336</v>
      </c>
      <c r="AU2035" s="180" t="s">
        <v>90</v>
      </c>
      <c r="AV2035" s="14" t="s">
        <v>90</v>
      </c>
      <c r="AW2035" s="14" t="s">
        <v>36</v>
      </c>
      <c r="AX2035" s="14" t="s">
        <v>81</v>
      </c>
      <c r="AY2035" s="180" t="s">
        <v>199</v>
      </c>
    </row>
    <row r="2036" spans="2:51" s="14" customFormat="1" ht="10.199999999999999">
      <c r="B2036" s="179"/>
      <c r="D2036" s="163" t="s">
        <v>336</v>
      </c>
      <c r="E2036" s="180" t="s">
        <v>1</v>
      </c>
      <c r="F2036" s="181" t="s">
        <v>3390</v>
      </c>
      <c r="H2036" s="182">
        <v>12</v>
      </c>
      <c r="I2036" s="183"/>
      <c r="L2036" s="179"/>
      <c r="M2036" s="184"/>
      <c r="N2036" s="185"/>
      <c r="O2036" s="185"/>
      <c r="P2036" s="185"/>
      <c r="Q2036" s="185"/>
      <c r="R2036" s="185"/>
      <c r="S2036" s="185"/>
      <c r="T2036" s="186"/>
      <c r="AT2036" s="180" t="s">
        <v>336</v>
      </c>
      <c r="AU2036" s="180" t="s">
        <v>90</v>
      </c>
      <c r="AV2036" s="14" t="s">
        <v>90</v>
      </c>
      <c r="AW2036" s="14" t="s">
        <v>36</v>
      </c>
      <c r="AX2036" s="14" t="s">
        <v>81</v>
      </c>
      <c r="AY2036" s="180" t="s">
        <v>199</v>
      </c>
    </row>
    <row r="2037" spans="2:51" s="14" customFormat="1" ht="10.199999999999999">
      <c r="B2037" s="179"/>
      <c r="D2037" s="163" t="s">
        <v>336</v>
      </c>
      <c r="E2037" s="180" t="s">
        <v>1</v>
      </c>
      <c r="F2037" s="181" t="s">
        <v>3410</v>
      </c>
      <c r="H2037" s="182">
        <v>-4.5</v>
      </c>
      <c r="I2037" s="183"/>
      <c r="L2037" s="179"/>
      <c r="M2037" s="184"/>
      <c r="N2037" s="185"/>
      <c r="O2037" s="185"/>
      <c r="P2037" s="185"/>
      <c r="Q2037" s="185"/>
      <c r="R2037" s="185"/>
      <c r="S2037" s="185"/>
      <c r="T2037" s="186"/>
      <c r="AT2037" s="180" t="s">
        <v>336</v>
      </c>
      <c r="AU2037" s="180" t="s">
        <v>90</v>
      </c>
      <c r="AV2037" s="14" t="s">
        <v>90</v>
      </c>
      <c r="AW2037" s="14" t="s">
        <v>36</v>
      </c>
      <c r="AX2037" s="14" t="s">
        <v>81</v>
      </c>
      <c r="AY2037" s="180" t="s">
        <v>199</v>
      </c>
    </row>
    <row r="2038" spans="2:51" s="13" customFormat="1" ht="10.199999999999999">
      <c r="B2038" s="172"/>
      <c r="D2038" s="163" t="s">
        <v>336</v>
      </c>
      <c r="E2038" s="173" t="s">
        <v>1</v>
      </c>
      <c r="F2038" s="174" t="s">
        <v>1619</v>
      </c>
      <c r="H2038" s="173" t="s">
        <v>1</v>
      </c>
      <c r="I2038" s="175"/>
      <c r="L2038" s="172"/>
      <c r="M2038" s="176"/>
      <c r="N2038" s="177"/>
      <c r="O2038" s="177"/>
      <c r="P2038" s="177"/>
      <c r="Q2038" s="177"/>
      <c r="R2038" s="177"/>
      <c r="S2038" s="177"/>
      <c r="T2038" s="178"/>
      <c r="AT2038" s="173" t="s">
        <v>336</v>
      </c>
      <c r="AU2038" s="173" t="s">
        <v>90</v>
      </c>
      <c r="AV2038" s="13" t="s">
        <v>88</v>
      </c>
      <c r="AW2038" s="13" t="s">
        <v>36</v>
      </c>
      <c r="AX2038" s="13" t="s">
        <v>81</v>
      </c>
      <c r="AY2038" s="173" t="s">
        <v>199</v>
      </c>
    </row>
    <row r="2039" spans="2:51" s="14" customFormat="1" ht="10.199999999999999">
      <c r="B2039" s="179"/>
      <c r="D2039" s="163" t="s">
        <v>336</v>
      </c>
      <c r="E2039" s="180" t="s">
        <v>1</v>
      </c>
      <c r="F2039" s="181" t="s">
        <v>3411</v>
      </c>
      <c r="H2039" s="182">
        <v>8.1</v>
      </c>
      <c r="I2039" s="183"/>
      <c r="L2039" s="179"/>
      <c r="M2039" s="184"/>
      <c r="N2039" s="185"/>
      <c r="O2039" s="185"/>
      <c r="P2039" s="185"/>
      <c r="Q2039" s="185"/>
      <c r="R2039" s="185"/>
      <c r="S2039" s="185"/>
      <c r="T2039" s="186"/>
      <c r="AT2039" s="180" t="s">
        <v>336</v>
      </c>
      <c r="AU2039" s="180" t="s">
        <v>90</v>
      </c>
      <c r="AV2039" s="14" t="s">
        <v>90</v>
      </c>
      <c r="AW2039" s="14" t="s">
        <v>36</v>
      </c>
      <c r="AX2039" s="14" t="s">
        <v>81</v>
      </c>
      <c r="AY2039" s="180" t="s">
        <v>199</v>
      </c>
    </row>
    <row r="2040" spans="2:51" s="14" customFormat="1" ht="10.199999999999999">
      <c r="B2040" s="179"/>
      <c r="D2040" s="163" t="s">
        <v>336</v>
      </c>
      <c r="E2040" s="180" t="s">
        <v>1</v>
      </c>
      <c r="F2040" s="181" t="s">
        <v>3390</v>
      </c>
      <c r="H2040" s="182">
        <v>12</v>
      </c>
      <c r="I2040" s="183"/>
      <c r="L2040" s="179"/>
      <c r="M2040" s="184"/>
      <c r="N2040" s="185"/>
      <c r="O2040" s="185"/>
      <c r="P2040" s="185"/>
      <c r="Q2040" s="185"/>
      <c r="R2040" s="185"/>
      <c r="S2040" s="185"/>
      <c r="T2040" s="186"/>
      <c r="AT2040" s="180" t="s">
        <v>336</v>
      </c>
      <c r="AU2040" s="180" t="s">
        <v>90</v>
      </c>
      <c r="AV2040" s="14" t="s">
        <v>90</v>
      </c>
      <c r="AW2040" s="14" t="s">
        <v>36</v>
      </c>
      <c r="AX2040" s="14" t="s">
        <v>81</v>
      </c>
      <c r="AY2040" s="180" t="s">
        <v>199</v>
      </c>
    </row>
    <row r="2041" spans="2:51" s="14" customFormat="1" ht="10.199999999999999">
      <c r="B2041" s="179"/>
      <c r="D2041" s="163" t="s">
        <v>336</v>
      </c>
      <c r="E2041" s="180" t="s">
        <v>1</v>
      </c>
      <c r="F2041" s="181" t="s">
        <v>3410</v>
      </c>
      <c r="H2041" s="182">
        <v>-4.5</v>
      </c>
      <c r="I2041" s="183"/>
      <c r="L2041" s="179"/>
      <c r="M2041" s="184"/>
      <c r="N2041" s="185"/>
      <c r="O2041" s="185"/>
      <c r="P2041" s="185"/>
      <c r="Q2041" s="185"/>
      <c r="R2041" s="185"/>
      <c r="S2041" s="185"/>
      <c r="T2041" s="186"/>
      <c r="AT2041" s="180" t="s">
        <v>336</v>
      </c>
      <c r="AU2041" s="180" t="s">
        <v>90</v>
      </c>
      <c r="AV2041" s="14" t="s">
        <v>90</v>
      </c>
      <c r="AW2041" s="14" t="s">
        <v>36</v>
      </c>
      <c r="AX2041" s="14" t="s">
        <v>81</v>
      </c>
      <c r="AY2041" s="180" t="s">
        <v>199</v>
      </c>
    </row>
    <row r="2042" spans="2:51" s="13" customFormat="1" ht="10.199999999999999">
      <c r="B2042" s="172"/>
      <c r="D2042" s="163" t="s">
        <v>336</v>
      </c>
      <c r="E2042" s="173" t="s">
        <v>1</v>
      </c>
      <c r="F2042" s="174" t="s">
        <v>1763</v>
      </c>
      <c r="H2042" s="173" t="s">
        <v>1</v>
      </c>
      <c r="I2042" s="175"/>
      <c r="L2042" s="172"/>
      <c r="M2042" s="176"/>
      <c r="N2042" s="177"/>
      <c r="O2042" s="177"/>
      <c r="P2042" s="177"/>
      <c r="Q2042" s="177"/>
      <c r="R2042" s="177"/>
      <c r="S2042" s="177"/>
      <c r="T2042" s="178"/>
      <c r="AT2042" s="173" t="s">
        <v>336</v>
      </c>
      <c r="AU2042" s="173" t="s">
        <v>90</v>
      </c>
      <c r="AV2042" s="13" t="s">
        <v>88</v>
      </c>
      <c r="AW2042" s="13" t="s">
        <v>36</v>
      </c>
      <c r="AX2042" s="13" t="s">
        <v>81</v>
      </c>
      <c r="AY2042" s="173" t="s">
        <v>199</v>
      </c>
    </row>
    <row r="2043" spans="2:51" s="14" customFormat="1" ht="10.199999999999999">
      <c r="B2043" s="179"/>
      <c r="D2043" s="163" t="s">
        <v>336</v>
      </c>
      <c r="E2043" s="180" t="s">
        <v>1</v>
      </c>
      <c r="F2043" s="181" t="s">
        <v>3412</v>
      </c>
      <c r="H2043" s="182">
        <v>3.3</v>
      </c>
      <c r="I2043" s="183"/>
      <c r="L2043" s="179"/>
      <c r="M2043" s="184"/>
      <c r="N2043" s="185"/>
      <c r="O2043" s="185"/>
      <c r="P2043" s="185"/>
      <c r="Q2043" s="185"/>
      <c r="R2043" s="185"/>
      <c r="S2043" s="185"/>
      <c r="T2043" s="186"/>
      <c r="AT2043" s="180" t="s">
        <v>336</v>
      </c>
      <c r="AU2043" s="180" t="s">
        <v>90</v>
      </c>
      <c r="AV2043" s="14" t="s">
        <v>90</v>
      </c>
      <c r="AW2043" s="14" t="s">
        <v>36</v>
      </c>
      <c r="AX2043" s="14" t="s">
        <v>81</v>
      </c>
      <c r="AY2043" s="180" t="s">
        <v>199</v>
      </c>
    </row>
    <row r="2044" spans="2:51" s="13" customFormat="1" ht="10.199999999999999">
      <c r="B2044" s="172"/>
      <c r="D2044" s="163" t="s">
        <v>336</v>
      </c>
      <c r="E2044" s="173" t="s">
        <v>1</v>
      </c>
      <c r="F2044" s="174" t="s">
        <v>1765</v>
      </c>
      <c r="H2044" s="173" t="s">
        <v>1</v>
      </c>
      <c r="I2044" s="175"/>
      <c r="L2044" s="172"/>
      <c r="M2044" s="176"/>
      <c r="N2044" s="177"/>
      <c r="O2044" s="177"/>
      <c r="P2044" s="177"/>
      <c r="Q2044" s="177"/>
      <c r="R2044" s="177"/>
      <c r="S2044" s="177"/>
      <c r="T2044" s="178"/>
      <c r="AT2044" s="173" t="s">
        <v>336</v>
      </c>
      <c r="AU2044" s="173" t="s">
        <v>90</v>
      </c>
      <c r="AV2044" s="13" t="s">
        <v>88</v>
      </c>
      <c r="AW2044" s="13" t="s">
        <v>36</v>
      </c>
      <c r="AX2044" s="13" t="s">
        <v>81</v>
      </c>
      <c r="AY2044" s="173" t="s">
        <v>199</v>
      </c>
    </row>
    <row r="2045" spans="2:51" s="14" customFormat="1" ht="10.199999999999999">
      <c r="B2045" s="179"/>
      <c r="D2045" s="163" t="s">
        <v>336</v>
      </c>
      <c r="E2045" s="180" t="s">
        <v>1</v>
      </c>
      <c r="F2045" s="181" t="s">
        <v>3412</v>
      </c>
      <c r="H2045" s="182">
        <v>3.3</v>
      </c>
      <c r="I2045" s="183"/>
      <c r="L2045" s="179"/>
      <c r="M2045" s="184"/>
      <c r="N2045" s="185"/>
      <c r="O2045" s="185"/>
      <c r="P2045" s="185"/>
      <c r="Q2045" s="185"/>
      <c r="R2045" s="185"/>
      <c r="S2045" s="185"/>
      <c r="T2045" s="186"/>
      <c r="AT2045" s="180" t="s">
        <v>336</v>
      </c>
      <c r="AU2045" s="180" t="s">
        <v>90</v>
      </c>
      <c r="AV2045" s="14" t="s">
        <v>90</v>
      </c>
      <c r="AW2045" s="14" t="s">
        <v>36</v>
      </c>
      <c r="AX2045" s="14" t="s">
        <v>81</v>
      </c>
      <c r="AY2045" s="180" t="s">
        <v>199</v>
      </c>
    </row>
    <row r="2046" spans="2:51" s="13" customFormat="1" ht="10.199999999999999">
      <c r="B2046" s="172"/>
      <c r="D2046" s="163" t="s">
        <v>336</v>
      </c>
      <c r="E2046" s="173" t="s">
        <v>1</v>
      </c>
      <c r="F2046" s="174" t="s">
        <v>960</v>
      </c>
      <c r="H2046" s="173" t="s">
        <v>1</v>
      </c>
      <c r="I2046" s="175"/>
      <c r="L2046" s="172"/>
      <c r="M2046" s="176"/>
      <c r="N2046" s="177"/>
      <c r="O2046" s="177"/>
      <c r="P2046" s="177"/>
      <c r="Q2046" s="177"/>
      <c r="R2046" s="177"/>
      <c r="S2046" s="177"/>
      <c r="T2046" s="178"/>
      <c r="AT2046" s="173" t="s">
        <v>336</v>
      </c>
      <c r="AU2046" s="173" t="s">
        <v>90</v>
      </c>
      <c r="AV2046" s="13" t="s">
        <v>88</v>
      </c>
      <c r="AW2046" s="13" t="s">
        <v>36</v>
      </c>
      <c r="AX2046" s="13" t="s">
        <v>81</v>
      </c>
      <c r="AY2046" s="173" t="s">
        <v>199</v>
      </c>
    </row>
    <row r="2047" spans="2:51" s="14" customFormat="1" ht="10.199999999999999">
      <c r="B2047" s="179"/>
      <c r="D2047" s="163" t="s">
        <v>336</v>
      </c>
      <c r="E2047" s="180" t="s">
        <v>1</v>
      </c>
      <c r="F2047" s="181" t="s">
        <v>3413</v>
      </c>
      <c r="H2047" s="182">
        <v>3.3</v>
      </c>
      <c r="I2047" s="183"/>
      <c r="L2047" s="179"/>
      <c r="M2047" s="184"/>
      <c r="N2047" s="185"/>
      <c r="O2047" s="185"/>
      <c r="P2047" s="185"/>
      <c r="Q2047" s="185"/>
      <c r="R2047" s="185"/>
      <c r="S2047" s="185"/>
      <c r="T2047" s="186"/>
      <c r="AT2047" s="180" t="s">
        <v>336</v>
      </c>
      <c r="AU2047" s="180" t="s">
        <v>90</v>
      </c>
      <c r="AV2047" s="14" t="s">
        <v>90</v>
      </c>
      <c r="AW2047" s="14" t="s">
        <v>36</v>
      </c>
      <c r="AX2047" s="14" t="s">
        <v>81</v>
      </c>
      <c r="AY2047" s="180" t="s">
        <v>199</v>
      </c>
    </row>
    <row r="2048" spans="2:51" s="13" customFormat="1" ht="10.199999999999999">
      <c r="B2048" s="172"/>
      <c r="D2048" s="163" t="s">
        <v>336</v>
      </c>
      <c r="E2048" s="173" t="s">
        <v>1</v>
      </c>
      <c r="F2048" s="174" t="s">
        <v>1767</v>
      </c>
      <c r="H2048" s="173" t="s">
        <v>1</v>
      </c>
      <c r="I2048" s="175"/>
      <c r="L2048" s="172"/>
      <c r="M2048" s="176"/>
      <c r="N2048" s="177"/>
      <c r="O2048" s="177"/>
      <c r="P2048" s="177"/>
      <c r="Q2048" s="177"/>
      <c r="R2048" s="177"/>
      <c r="S2048" s="177"/>
      <c r="T2048" s="178"/>
      <c r="AT2048" s="173" t="s">
        <v>336</v>
      </c>
      <c r="AU2048" s="173" t="s">
        <v>90</v>
      </c>
      <c r="AV2048" s="13" t="s">
        <v>88</v>
      </c>
      <c r="AW2048" s="13" t="s">
        <v>36</v>
      </c>
      <c r="AX2048" s="13" t="s">
        <v>81</v>
      </c>
      <c r="AY2048" s="173" t="s">
        <v>199</v>
      </c>
    </row>
    <row r="2049" spans="1:65" s="14" customFormat="1" ht="10.199999999999999">
      <c r="B2049" s="179"/>
      <c r="D2049" s="163" t="s">
        <v>336</v>
      </c>
      <c r="E2049" s="180" t="s">
        <v>1</v>
      </c>
      <c r="F2049" s="181" t="s">
        <v>3414</v>
      </c>
      <c r="H2049" s="182">
        <v>3.6</v>
      </c>
      <c r="I2049" s="183"/>
      <c r="L2049" s="179"/>
      <c r="M2049" s="184"/>
      <c r="N2049" s="185"/>
      <c r="O2049" s="185"/>
      <c r="P2049" s="185"/>
      <c r="Q2049" s="185"/>
      <c r="R2049" s="185"/>
      <c r="S2049" s="185"/>
      <c r="T2049" s="186"/>
      <c r="AT2049" s="180" t="s">
        <v>336</v>
      </c>
      <c r="AU2049" s="180" t="s">
        <v>90</v>
      </c>
      <c r="AV2049" s="14" t="s">
        <v>90</v>
      </c>
      <c r="AW2049" s="14" t="s">
        <v>36</v>
      </c>
      <c r="AX2049" s="14" t="s">
        <v>81</v>
      </c>
      <c r="AY2049" s="180" t="s">
        <v>199</v>
      </c>
    </row>
    <row r="2050" spans="1:65" s="15" customFormat="1" ht="10.199999999999999">
      <c r="B2050" s="187"/>
      <c r="D2050" s="163" t="s">
        <v>336</v>
      </c>
      <c r="E2050" s="188" t="s">
        <v>1</v>
      </c>
      <c r="F2050" s="189" t="s">
        <v>339</v>
      </c>
      <c r="H2050" s="190">
        <v>259.2</v>
      </c>
      <c r="I2050" s="191"/>
      <c r="L2050" s="187"/>
      <c r="M2050" s="192"/>
      <c r="N2050" s="193"/>
      <c r="O2050" s="193"/>
      <c r="P2050" s="193"/>
      <c r="Q2050" s="193"/>
      <c r="R2050" s="193"/>
      <c r="S2050" s="193"/>
      <c r="T2050" s="194"/>
      <c r="AT2050" s="188" t="s">
        <v>336</v>
      </c>
      <c r="AU2050" s="188" t="s">
        <v>90</v>
      </c>
      <c r="AV2050" s="15" t="s">
        <v>198</v>
      </c>
      <c r="AW2050" s="15" t="s">
        <v>36</v>
      </c>
      <c r="AX2050" s="15" t="s">
        <v>88</v>
      </c>
      <c r="AY2050" s="188" t="s">
        <v>199</v>
      </c>
    </row>
    <row r="2051" spans="1:65" s="2" customFormat="1" ht="24.15" customHeight="1">
      <c r="A2051" s="33"/>
      <c r="B2051" s="149"/>
      <c r="C2051" s="150" t="s">
        <v>3415</v>
      </c>
      <c r="D2051" s="150" t="s">
        <v>202</v>
      </c>
      <c r="E2051" s="151" t="s">
        <v>3416</v>
      </c>
      <c r="F2051" s="152" t="s">
        <v>3417</v>
      </c>
      <c r="G2051" s="153" t="s">
        <v>332</v>
      </c>
      <c r="H2051" s="154">
        <v>259.2</v>
      </c>
      <c r="I2051" s="155"/>
      <c r="J2051" s="156">
        <f>ROUND(I2051*H2051,2)</f>
        <v>0</v>
      </c>
      <c r="K2051" s="152" t="s">
        <v>333</v>
      </c>
      <c r="L2051" s="34"/>
      <c r="M2051" s="157" t="s">
        <v>1</v>
      </c>
      <c r="N2051" s="158" t="s">
        <v>46</v>
      </c>
      <c r="O2051" s="59"/>
      <c r="P2051" s="159">
        <f>O2051*H2051</f>
        <v>0</v>
      </c>
      <c r="Q2051" s="159">
        <v>1.5E-3</v>
      </c>
      <c r="R2051" s="159">
        <f>Q2051*H2051</f>
        <v>0.38879999999999998</v>
      </c>
      <c r="S2051" s="159">
        <v>0</v>
      </c>
      <c r="T2051" s="160">
        <f>S2051*H2051</f>
        <v>0</v>
      </c>
      <c r="U2051" s="33"/>
      <c r="V2051" s="33"/>
      <c r="W2051" s="33"/>
      <c r="X2051" s="33"/>
      <c r="Y2051" s="33"/>
      <c r="Z2051" s="33"/>
      <c r="AA2051" s="33"/>
      <c r="AB2051" s="33"/>
      <c r="AC2051" s="33"/>
      <c r="AD2051" s="33"/>
      <c r="AE2051" s="33"/>
      <c r="AR2051" s="161" t="s">
        <v>276</v>
      </c>
      <c r="AT2051" s="161" t="s">
        <v>202</v>
      </c>
      <c r="AU2051" s="161" t="s">
        <v>90</v>
      </c>
      <c r="AY2051" s="18" t="s">
        <v>199</v>
      </c>
      <c r="BE2051" s="162">
        <f>IF(N2051="základní",J2051,0)</f>
        <v>0</v>
      </c>
      <c r="BF2051" s="162">
        <f>IF(N2051="snížená",J2051,0)</f>
        <v>0</v>
      </c>
      <c r="BG2051" s="162">
        <f>IF(N2051="zákl. přenesená",J2051,0)</f>
        <v>0</v>
      </c>
      <c r="BH2051" s="162">
        <f>IF(N2051="sníž. přenesená",J2051,0)</f>
        <v>0</v>
      </c>
      <c r="BI2051" s="162">
        <f>IF(N2051="nulová",J2051,0)</f>
        <v>0</v>
      </c>
      <c r="BJ2051" s="18" t="s">
        <v>88</v>
      </c>
      <c r="BK2051" s="162">
        <f>ROUND(I2051*H2051,2)</f>
        <v>0</v>
      </c>
      <c r="BL2051" s="18" t="s">
        <v>276</v>
      </c>
      <c r="BM2051" s="161" t="s">
        <v>3418</v>
      </c>
    </row>
    <row r="2052" spans="1:65" s="2" customFormat="1" ht="19.2">
      <c r="A2052" s="33"/>
      <c r="B2052" s="34"/>
      <c r="C2052" s="33"/>
      <c r="D2052" s="163" t="s">
        <v>207</v>
      </c>
      <c r="E2052" s="33"/>
      <c r="F2052" s="164" t="s">
        <v>3419</v>
      </c>
      <c r="G2052" s="33"/>
      <c r="H2052" s="33"/>
      <c r="I2052" s="165"/>
      <c r="J2052" s="33"/>
      <c r="K2052" s="33"/>
      <c r="L2052" s="34"/>
      <c r="M2052" s="166"/>
      <c r="N2052" s="167"/>
      <c r="O2052" s="59"/>
      <c r="P2052" s="59"/>
      <c r="Q2052" s="59"/>
      <c r="R2052" s="59"/>
      <c r="S2052" s="59"/>
      <c r="T2052" s="60"/>
      <c r="U2052" s="33"/>
      <c r="V2052" s="33"/>
      <c r="W2052" s="33"/>
      <c r="X2052" s="33"/>
      <c r="Y2052" s="33"/>
      <c r="Z2052" s="33"/>
      <c r="AA2052" s="33"/>
      <c r="AB2052" s="33"/>
      <c r="AC2052" s="33"/>
      <c r="AD2052" s="33"/>
      <c r="AE2052" s="33"/>
      <c r="AT2052" s="18" t="s">
        <v>207</v>
      </c>
      <c r="AU2052" s="18" t="s">
        <v>90</v>
      </c>
    </row>
    <row r="2053" spans="1:65" s="2" customFormat="1" ht="24.15" customHeight="1">
      <c r="A2053" s="33"/>
      <c r="B2053" s="149"/>
      <c r="C2053" s="150" t="s">
        <v>3420</v>
      </c>
      <c r="D2053" s="150" t="s">
        <v>202</v>
      </c>
      <c r="E2053" s="151" t="s">
        <v>3421</v>
      </c>
      <c r="F2053" s="152" t="s">
        <v>3422</v>
      </c>
      <c r="G2053" s="153" t="s">
        <v>332</v>
      </c>
      <c r="H2053" s="154">
        <v>259.2</v>
      </c>
      <c r="I2053" s="155"/>
      <c r="J2053" s="156">
        <f>ROUND(I2053*H2053,2)</f>
        <v>0</v>
      </c>
      <c r="K2053" s="152" t="s">
        <v>333</v>
      </c>
      <c r="L2053" s="34"/>
      <c r="M2053" s="157" t="s">
        <v>1</v>
      </c>
      <c r="N2053" s="158" t="s">
        <v>46</v>
      </c>
      <c r="O2053" s="59"/>
      <c r="P2053" s="159">
        <f>O2053*H2053</f>
        <v>0</v>
      </c>
      <c r="Q2053" s="159">
        <v>6.0000000000000001E-3</v>
      </c>
      <c r="R2053" s="159">
        <f>Q2053*H2053</f>
        <v>1.5551999999999999</v>
      </c>
      <c r="S2053" s="159">
        <v>0</v>
      </c>
      <c r="T2053" s="160">
        <f>S2053*H2053</f>
        <v>0</v>
      </c>
      <c r="U2053" s="33"/>
      <c r="V2053" s="33"/>
      <c r="W2053" s="33"/>
      <c r="X2053" s="33"/>
      <c r="Y2053" s="33"/>
      <c r="Z2053" s="33"/>
      <c r="AA2053" s="33"/>
      <c r="AB2053" s="33"/>
      <c r="AC2053" s="33"/>
      <c r="AD2053" s="33"/>
      <c r="AE2053" s="33"/>
      <c r="AR2053" s="161" t="s">
        <v>276</v>
      </c>
      <c r="AT2053" s="161" t="s">
        <v>202</v>
      </c>
      <c r="AU2053" s="161" t="s">
        <v>90</v>
      </c>
      <c r="AY2053" s="18" t="s">
        <v>199</v>
      </c>
      <c r="BE2053" s="162">
        <f>IF(N2053="základní",J2053,0)</f>
        <v>0</v>
      </c>
      <c r="BF2053" s="162">
        <f>IF(N2053="snížená",J2053,0)</f>
        <v>0</v>
      </c>
      <c r="BG2053" s="162">
        <f>IF(N2053="zákl. přenesená",J2053,0)</f>
        <v>0</v>
      </c>
      <c r="BH2053" s="162">
        <f>IF(N2053="sníž. přenesená",J2053,0)</f>
        <v>0</v>
      </c>
      <c r="BI2053" s="162">
        <f>IF(N2053="nulová",J2053,0)</f>
        <v>0</v>
      </c>
      <c r="BJ2053" s="18" t="s">
        <v>88</v>
      </c>
      <c r="BK2053" s="162">
        <f>ROUND(I2053*H2053,2)</f>
        <v>0</v>
      </c>
      <c r="BL2053" s="18" t="s">
        <v>276</v>
      </c>
      <c r="BM2053" s="161" t="s">
        <v>3423</v>
      </c>
    </row>
    <row r="2054" spans="1:65" s="2" customFormat="1" ht="28.8">
      <c r="A2054" s="33"/>
      <c r="B2054" s="34"/>
      <c r="C2054" s="33"/>
      <c r="D2054" s="163" t="s">
        <v>207</v>
      </c>
      <c r="E2054" s="33"/>
      <c r="F2054" s="164" t="s">
        <v>3424</v>
      </c>
      <c r="G2054" s="33"/>
      <c r="H2054" s="33"/>
      <c r="I2054" s="165"/>
      <c r="J2054" s="33"/>
      <c r="K2054" s="33"/>
      <c r="L2054" s="34"/>
      <c r="M2054" s="166"/>
      <c r="N2054" s="167"/>
      <c r="O2054" s="59"/>
      <c r="P2054" s="59"/>
      <c r="Q2054" s="59"/>
      <c r="R2054" s="59"/>
      <c r="S2054" s="59"/>
      <c r="T2054" s="60"/>
      <c r="U2054" s="33"/>
      <c r="V2054" s="33"/>
      <c r="W2054" s="33"/>
      <c r="X2054" s="33"/>
      <c r="Y2054" s="33"/>
      <c r="Z2054" s="33"/>
      <c r="AA2054" s="33"/>
      <c r="AB2054" s="33"/>
      <c r="AC2054" s="33"/>
      <c r="AD2054" s="33"/>
      <c r="AE2054" s="33"/>
      <c r="AT2054" s="18" t="s">
        <v>207</v>
      </c>
      <c r="AU2054" s="18" t="s">
        <v>90</v>
      </c>
    </row>
    <row r="2055" spans="1:65" s="2" customFormat="1" ht="16.5" customHeight="1">
      <c r="A2055" s="33"/>
      <c r="B2055" s="149"/>
      <c r="C2055" s="195" t="s">
        <v>3425</v>
      </c>
      <c r="D2055" s="195" t="s">
        <v>416</v>
      </c>
      <c r="E2055" s="196" t="s">
        <v>3426</v>
      </c>
      <c r="F2055" s="197" t="s">
        <v>3427</v>
      </c>
      <c r="G2055" s="198" t="s">
        <v>332</v>
      </c>
      <c r="H2055" s="199">
        <v>285.12</v>
      </c>
      <c r="I2055" s="200"/>
      <c r="J2055" s="201">
        <f>ROUND(I2055*H2055,2)</f>
        <v>0</v>
      </c>
      <c r="K2055" s="197" t="s">
        <v>333</v>
      </c>
      <c r="L2055" s="202"/>
      <c r="M2055" s="203" t="s">
        <v>1</v>
      </c>
      <c r="N2055" s="204" t="s">
        <v>46</v>
      </c>
      <c r="O2055" s="59"/>
      <c r="P2055" s="159">
        <f>O2055*H2055</f>
        <v>0</v>
      </c>
      <c r="Q2055" s="159">
        <v>1.18E-2</v>
      </c>
      <c r="R2055" s="159">
        <f>Q2055*H2055</f>
        <v>3.3644159999999999</v>
      </c>
      <c r="S2055" s="159">
        <v>0</v>
      </c>
      <c r="T2055" s="160">
        <f>S2055*H2055</f>
        <v>0</v>
      </c>
      <c r="U2055" s="33"/>
      <c r="V2055" s="33"/>
      <c r="W2055" s="33"/>
      <c r="X2055" s="33"/>
      <c r="Y2055" s="33"/>
      <c r="Z2055" s="33"/>
      <c r="AA2055" s="33"/>
      <c r="AB2055" s="33"/>
      <c r="AC2055" s="33"/>
      <c r="AD2055" s="33"/>
      <c r="AE2055" s="33"/>
      <c r="AR2055" s="161" t="s">
        <v>573</v>
      </c>
      <c r="AT2055" s="161" t="s">
        <v>416</v>
      </c>
      <c r="AU2055" s="161" t="s">
        <v>90</v>
      </c>
      <c r="AY2055" s="18" t="s">
        <v>199</v>
      </c>
      <c r="BE2055" s="162">
        <f>IF(N2055="základní",J2055,0)</f>
        <v>0</v>
      </c>
      <c r="BF2055" s="162">
        <f>IF(N2055="snížená",J2055,0)</f>
        <v>0</v>
      </c>
      <c r="BG2055" s="162">
        <f>IF(N2055="zákl. přenesená",J2055,0)</f>
        <v>0</v>
      </c>
      <c r="BH2055" s="162">
        <f>IF(N2055="sníž. přenesená",J2055,0)</f>
        <v>0</v>
      </c>
      <c r="BI2055" s="162">
        <f>IF(N2055="nulová",J2055,0)</f>
        <v>0</v>
      </c>
      <c r="BJ2055" s="18" t="s">
        <v>88</v>
      </c>
      <c r="BK2055" s="162">
        <f>ROUND(I2055*H2055,2)</f>
        <v>0</v>
      </c>
      <c r="BL2055" s="18" t="s">
        <v>276</v>
      </c>
      <c r="BM2055" s="161" t="s">
        <v>3428</v>
      </c>
    </row>
    <row r="2056" spans="1:65" s="2" customFormat="1" ht="10.199999999999999">
      <c r="A2056" s="33"/>
      <c r="B2056" s="34"/>
      <c r="C2056" s="33"/>
      <c r="D2056" s="163" t="s">
        <v>207</v>
      </c>
      <c r="E2056" s="33"/>
      <c r="F2056" s="164" t="s">
        <v>3427</v>
      </c>
      <c r="G2056" s="33"/>
      <c r="H2056" s="33"/>
      <c r="I2056" s="165"/>
      <c r="J2056" s="33"/>
      <c r="K2056" s="33"/>
      <c r="L2056" s="34"/>
      <c r="M2056" s="166"/>
      <c r="N2056" s="167"/>
      <c r="O2056" s="59"/>
      <c r="P2056" s="59"/>
      <c r="Q2056" s="59"/>
      <c r="R2056" s="59"/>
      <c r="S2056" s="59"/>
      <c r="T2056" s="60"/>
      <c r="U2056" s="33"/>
      <c r="V2056" s="33"/>
      <c r="W2056" s="33"/>
      <c r="X2056" s="33"/>
      <c r="Y2056" s="33"/>
      <c r="Z2056" s="33"/>
      <c r="AA2056" s="33"/>
      <c r="AB2056" s="33"/>
      <c r="AC2056" s="33"/>
      <c r="AD2056" s="33"/>
      <c r="AE2056" s="33"/>
      <c r="AT2056" s="18" t="s">
        <v>207</v>
      </c>
      <c r="AU2056" s="18" t="s">
        <v>90</v>
      </c>
    </row>
    <row r="2057" spans="1:65" s="14" customFormat="1" ht="10.199999999999999">
      <c r="B2057" s="179"/>
      <c r="D2057" s="163" t="s">
        <v>336</v>
      </c>
      <c r="E2057" s="180" t="s">
        <v>1</v>
      </c>
      <c r="F2057" s="181" t="s">
        <v>3429</v>
      </c>
      <c r="H2057" s="182">
        <v>285.12</v>
      </c>
      <c r="I2057" s="183"/>
      <c r="L2057" s="179"/>
      <c r="M2057" s="184"/>
      <c r="N2057" s="185"/>
      <c r="O2057" s="185"/>
      <c r="P2057" s="185"/>
      <c r="Q2057" s="185"/>
      <c r="R2057" s="185"/>
      <c r="S2057" s="185"/>
      <c r="T2057" s="186"/>
      <c r="AT2057" s="180" t="s">
        <v>336</v>
      </c>
      <c r="AU2057" s="180" t="s">
        <v>90</v>
      </c>
      <c r="AV2057" s="14" t="s">
        <v>90</v>
      </c>
      <c r="AW2057" s="14" t="s">
        <v>36</v>
      </c>
      <c r="AX2057" s="14" t="s">
        <v>81</v>
      </c>
      <c r="AY2057" s="180" t="s">
        <v>199</v>
      </c>
    </row>
    <row r="2058" spans="1:65" s="15" customFormat="1" ht="10.199999999999999">
      <c r="B2058" s="187"/>
      <c r="D2058" s="163" t="s">
        <v>336</v>
      </c>
      <c r="E2058" s="188" t="s">
        <v>1</v>
      </c>
      <c r="F2058" s="189" t="s">
        <v>339</v>
      </c>
      <c r="H2058" s="190">
        <v>285.12</v>
      </c>
      <c r="I2058" s="191"/>
      <c r="L2058" s="187"/>
      <c r="M2058" s="192"/>
      <c r="N2058" s="193"/>
      <c r="O2058" s="193"/>
      <c r="P2058" s="193"/>
      <c r="Q2058" s="193"/>
      <c r="R2058" s="193"/>
      <c r="S2058" s="193"/>
      <c r="T2058" s="194"/>
      <c r="AT2058" s="188" t="s">
        <v>336</v>
      </c>
      <c r="AU2058" s="188" t="s">
        <v>90</v>
      </c>
      <c r="AV2058" s="15" t="s">
        <v>198</v>
      </c>
      <c r="AW2058" s="15" t="s">
        <v>36</v>
      </c>
      <c r="AX2058" s="15" t="s">
        <v>88</v>
      </c>
      <c r="AY2058" s="188" t="s">
        <v>199</v>
      </c>
    </row>
    <row r="2059" spans="1:65" s="2" customFormat="1" ht="24.15" customHeight="1">
      <c r="A2059" s="33"/>
      <c r="B2059" s="149"/>
      <c r="C2059" s="150" t="s">
        <v>3430</v>
      </c>
      <c r="D2059" s="150" t="s">
        <v>202</v>
      </c>
      <c r="E2059" s="151" t="s">
        <v>3431</v>
      </c>
      <c r="F2059" s="152" t="s">
        <v>3432</v>
      </c>
      <c r="G2059" s="153" t="s">
        <v>332</v>
      </c>
      <c r="H2059" s="154">
        <v>259.2</v>
      </c>
      <c r="I2059" s="155"/>
      <c r="J2059" s="156">
        <f>ROUND(I2059*H2059,2)</f>
        <v>0</v>
      </c>
      <c r="K2059" s="152" t="s">
        <v>333</v>
      </c>
      <c r="L2059" s="34"/>
      <c r="M2059" s="157" t="s">
        <v>1</v>
      </c>
      <c r="N2059" s="158" t="s">
        <v>46</v>
      </c>
      <c r="O2059" s="59"/>
      <c r="P2059" s="159">
        <f>O2059*H2059</f>
        <v>0</v>
      </c>
      <c r="Q2059" s="159">
        <v>0</v>
      </c>
      <c r="R2059" s="159">
        <f>Q2059*H2059</f>
        <v>0</v>
      </c>
      <c r="S2059" s="159">
        <v>0</v>
      </c>
      <c r="T2059" s="160">
        <f>S2059*H2059</f>
        <v>0</v>
      </c>
      <c r="U2059" s="33"/>
      <c r="V2059" s="33"/>
      <c r="W2059" s="33"/>
      <c r="X2059" s="33"/>
      <c r="Y2059" s="33"/>
      <c r="Z2059" s="33"/>
      <c r="AA2059" s="33"/>
      <c r="AB2059" s="33"/>
      <c r="AC2059" s="33"/>
      <c r="AD2059" s="33"/>
      <c r="AE2059" s="33"/>
      <c r="AR2059" s="161" t="s">
        <v>276</v>
      </c>
      <c r="AT2059" s="161" t="s">
        <v>202</v>
      </c>
      <c r="AU2059" s="161" t="s">
        <v>90</v>
      </c>
      <c r="AY2059" s="18" t="s">
        <v>199</v>
      </c>
      <c r="BE2059" s="162">
        <f>IF(N2059="základní",J2059,0)</f>
        <v>0</v>
      </c>
      <c r="BF2059" s="162">
        <f>IF(N2059="snížená",J2059,0)</f>
        <v>0</v>
      </c>
      <c r="BG2059" s="162">
        <f>IF(N2059="zákl. přenesená",J2059,0)</f>
        <v>0</v>
      </c>
      <c r="BH2059" s="162">
        <f>IF(N2059="sníž. přenesená",J2059,0)</f>
        <v>0</v>
      </c>
      <c r="BI2059" s="162">
        <f>IF(N2059="nulová",J2059,0)</f>
        <v>0</v>
      </c>
      <c r="BJ2059" s="18" t="s">
        <v>88</v>
      </c>
      <c r="BK2059" s="162">
        <f>ROUND(I2059*H2059,2)</f>
        <v>0</v>
      </c>
      <c r="BL2059" s="18" t="s">
        <v>276</v>
      </c>
      <c r="BM2059" s="161" t="s">
        <v>3433</v>
      </c>
    </row>
    <row r="2060" spans="1:65" s="2" customFormat="1" ht="19.2">
      <c r="A2060" s="33"/>
      <c r="B2060" s="34"/>
      <c r="C2060" s="33"/>
      <c r="D2060" s="163" t="s">
        <v>207</v>
      </c>
      <c r="E2060" s="33"/>
      <c r="F2060" s="164" t="s">
        <v>3434</v>
      </c>
      <c r="G2060" s="33"/>
      <c r="H2060" s="33"/>
      <c r="I2060" s="165"/>
      <c r="J2060" s="33"/>
      <c r="K2060" s="33"/>
      <c r="L2060" s="34"/>
      <c r="M2060" s="166"/>
      <c r="N2060" s="167"/>
      <c r="O2060" s="59"/>
      <c r="P2060" s="59"/>
      <c r="Q2060" s="59"/>
      <c r="R2060" s="59"/>
      <c r="S2060" s="59"/>
      <c r="T2060" s="60"/>
      <c r="U2060" s="33"/>
      <c r="V2060" s="33"/>
      <c r="W2060" s="33"/>
      <c r="X2060" s="33"/>
      <c r="Y2060" s="33"/>
      <c r="Z2060" s="33"/>
      <c r="AA2060" s="33"/>
      <c r="AB2060" s="33"/>
      <c r="AC2060" s="33"/>
      <c r="AD2060" s="33"/>
      <c r="AE2060" s="33"/>
      <c r="AT2060" s="18" t="s">
        <v>207</v>
      </c>
      <c r="AU2060" s="18" t="s">
        <v>90</v>
      </c>
    </row>
    <row r="2061" spans="1:65" s="2" customFormat="1" ht="21.75" customHeight="1">
      <c r="A2061" s="33"/>
      <c r="B2061" s="149"/>
      <c r="C2061" s="150" t="s">
        <v>3435</v>
      </c>
      <c r="D2061" s="150" t="s">
        <v>202</v>
      </c>
      <c r="E2061" s="151" t="s">
        <v>3436</v>
      </c>
      <c r="F2061" s="152" t="s">
        <v>3437</v>
      </c>
      <c r="G2061" s="153" t="s">
        <v>376</v>
      </c>
      <c r="H2061" s="154">
        <v>176.42</v>
      </c>
      <c r="I2061" s="155"/>
      <c r="J2061" s="156">
        <f>ROUND(I2061*H2061,2)</f>
        <v>0</v>
      </c>
      <c r="K2061" s="152" t="s">
        <v>333</v>
      </c>
      <c r="L2061" s="34"/>
      <c r="M2061" s="157" t="s">
        <v>1</v>
      </c>
      <c r="N2061" s="158" t="s">
        <v>46</v>
      </c>
      <c r="O2061" s="59"/>
      <c r="P2061" s="159">
        <f>O2061*H2061</f>
        <v>0</v>
      </c>
      <c r="Q2061" s="159">
        <v>5.0000000000000001E-4</v>
      </c>
      <c r="R2061" s="159">
        <f>Q2061*H2061</f>
        <v>8.8209999999999997E-2</v>
      </c>
      <c r="S2061" s="159">
        <v>0</v>
      </c>
      <c r="T2061" s="160">
        <f>S2061*H2061</f>
        <v>0</v>
      </c>
      <c r="U2061" s="33"/>
      <c r="V2061" s="33"/>
      <c r="W2061" s="33"/>
      <c r="X2061" s="33"/>
      <c r="Y2061" s="33"/>
      <c r="Z2061" s="33"/>
      <c r="AA2061" s="33"/>
      <c r="AB2061" s="33"/>
      <c r="AC2061" s="33"/>
      <c r="AD2061" s="33"/>
      <c r="AE2061" s="33"/>
      <c r="AR2061" s="161" t="s">
        <v>276</v>
      </c>
      <c r="AT2061" s="161" t="s">
        <v>202</v>
      </c>
      <c r="AU2061" s="161" t="s">
        <v>90</v>
      </c>
      <c r="AY2061" s="18" t="s">
        <v>199</v>
      </c>
      <c r="BE2061" s="162">
        <f>IF(N2061="základní",J2061,0)</f>
        <v>0</v>
      </c>
      <c r="BF2061" s="162">
        <f>IF(N2061="snížená",J2061,0)</f>
        <v>0</v>
      </c>
      <c r="BG2061" s="162">
        <f>IF(N2061="zákl. přenesená",J2061,0)</f>
        <v>0</v>
      </c>
      <c r="BH2061" s="162">
        <f>IF(N2061="sníž. přenesená",J2061,0)</f>
        <v>0</v>
      </c>
      <c r="BI2061" s="162">
        <f>IF(N2061="nulová",J2061,0)</f>
        <v>0</v>
      </c>
      <c r="BJ2061" s="18" t="s">
        <v>88</v>
      </c>
      <c r="BK2061" s="162">
        <f>ROUND(I2061*H2061,2)</f>
        <v>0</v>
      </c>
      <c r="BL2061" s="18" t="s">
        <v>276</v>
      </c>
      <c r="BM2061" s="161" t="s">
        <v>3438</v>
      </c>
    </row>
    <row r="2062" spans="1:65" s="2" customFormat="1" ht="19.2">
      <c r="A2062" s="33"/>
      <c r="B2062" s="34"/>
      <c r="C2062" s="33"/>
      <c r="D2062" s="163" t="s">
        <v>207</v>
      </c>
      <c r="E2062" s="33"/>
      <c r="F2062" s="164" t="s">
        <v>3439</v>
      </c>
      <c r="G2062" s="33"/>
      <c r="H2062" s="33"/>
      <c r="I2062" s="165"/>
      <c r="J2062" s="33"/>
      <c r="K2062" s="33"/>
      <c r="L2062" s="34"/>
      <c r="M2062" s="166"/>
      <c r="N2062" s="167"/>
      <c r="O2062" s="59"/>
      <c r="P2062" s="59"/>
      <c r="Q2062" s="59"/>
      <c r="R2062" s="59"/>
      <c r="S2062" s="59"/>
      <c r="T2062" s="60"/>
      <c r="U2062" s="33"/>
      <c r="V2062" s="33"/>
      <c r="W2062" s="33"/>
      <c r="X2062" s="33"/>
      <c r="Y2062" s="33"/>
      <c r="Z2062" s="33"/>
      <c r="AA2062" s="33"/>
      <c r="AB2062" s="33"/>
      <c r="AC2062" s="33"/>
      <c r="AD2062" s="33"/>
      <c r="AE2062" s="33"/>
      <c r="AT2062" s="18" t="s">
        <v>207</v>
      </c>
      <c r="AU2062" s="18" t="s">
        <v>90</v>
      </c>
    </row>
    <row r="2063" spans="1:65" s="13" customFormat="1" ht="10.199999999999999">
      <c r="B2063" s="172"/>
      <c r="D2063" s="163" t="s">
        <v>336</v>
      </c>
      <c r="E2063" s="173" t="s">
        <v>1</v>
      </c>
      <c r="F2063" s="174" t="s">
        <v>896</v>
      </c>
      <c r="H2063" s="173" t="s">
        <v>1</v>
      </c>
      <c r="I2063" s="175"/>
      <c r="L2063" s="172"/>
      <c r="M2063" s="176"/>
      <c r="N2063" s="177"/>
      <c r="O2063" s="177"/>
      <c r="P2063" s="177"/>
      <c r="Q2063" s="177"/>
      <c r="R2063" s="177"/>
      <c r="S2063" s="177"/>
      <c r="T2063" s="178"/>
      <c r="AT2063" s="173" t="s">
        <v>336</v>
      </c>
      <c r="AU2063" s="173" t="s">
        <v>90</v>
      </c>
      <c r="AV2063" s="13" t="s">
        <v>88</v>
      </c>
      <c r="AW2063" s="13" t="s">
        <v>36</v>
      </c>
      <c r="AX2063" s="13" t="s">
        <v>81</v>
      </c>
      <c r="AY2063" s="173" t="s">
        <v>199</v>
      </c>
    </row>
    <row r="2064" spans="1:65" s="14" customFormat="1" ht="10.199999999999999">
      <c r="B2064" s="179"/>
      <c r="D2064" s="163" t="s">
        <v>336</v>
      </c>
      <c r="E2064" s="180" t="s">
        <v>1</v>
      </c>
      <c r="F2064" s="181" t="s">
        <v>2150</v>
      </c>
      <c r="H2064" s="182">
        <v>8.4</v>
      </c>
      <c r="I2064" s="183"/>
      <c r="L2064" s="179"/>
      <c r="M2064" s="184"/>
      <c r="N2064" s="185"/>
      <c r="O2064" s="185"/>
      <c r="P2064" s="185"/>
      <c r="Q2064" s="185"/>
      <c r="R2064" s="185"/>
      <c r="S2064" s="185"/>
      <c r="T2064" s="186"/>
      <c r="AT2064" s="180" t="s">
        <v>336</v>
      </c>
      <c r="AU2064" s="180" t="s">
        <v>90</v>
      </c>
      <c r="AV2064" s="14" t="s">
        <v>90</v>
      </c>
      <c r="AW2064" s="14" t="s">
        <v>36</v>
      </c>
      <c r="AX2064" s="14" t="s">
        <v>81</v>
      </c>
      <c r="AY2064" s="180" t="s">
        <v>199</v>
      </c>
    </row>
    <row r="2065" spans="2:51" s="14" customFormat="1" ht="10.199999999999999">
      <c r="B2065" s="179"/>
      <c r="D2065" s="163" t="s">
        <v>336</v>
      </c>
      <c r="E2065" s="180" t="s">
        <v>1</v>
      </c>
      <c r="F2065" s="181" t="s">
        <v>3440</v>
      </c>
      <c r="H2065" s="182">
        <v>-0.6</v>
      </c>
      <c r="I2065" s="183"/>
      <c r="L2065" s="179"/>
      <c r="M2065" s="184"/>
      <c r="N2065" s="185"/>
      <c r="O2065" s="185"/>
      <c r="P2065" s="185"/>
      <c r="Q2065" s="185"/>
      <c r="R2065" s="185"/>
      <c r="S2065" s="185"/>
      <c r="T2065" s="186"/>
      <c r="AT2065" s="180" t="s">
        <v>336</v>
      </c>
      <c r="AU2065" s="180" t="s">
        <v>90</v>
      </c>
      <c r="AV2065" s="14" t="s">
        <v>90</v>
      </c>
      <c r="AW2065" s="14" t="s">
        <v>36</v>
      </c>
      <c r="AX2065" s="14" t="s">
        <v>81</v>
      </c>
      <c r="AY2065" s="180" t="s">
        <v>199</v>
      </c>
    </row>
    <row r="2066" spans="2:51" s="14" customFormat="1" ht="10.199999999999999">
      <c r="B2066" s="179"/>
      <c r="D2066" s="163" t="s">
        <v>336</v>
      </c>
      <c r="E2066" s="180" t="s">
        <v>1</v>
      </c>
      <c r="F2066" s="181" t="s">
        <v>3441</v>
      </c>
      <c r="H2066" s="182">
        <v>-0.7</v>
      </c>
      <c r="I2066" s="183"/>
      <c r="L2066" s="179"/>
      <c r="M2066" s="184"/>
      <c r="N2066" s="185"/>
      <c r="O2066" s="185"/>
      <c r="P2066" s="185"/>
      <c r="Q2066" s="185"/>
      <c r="R2066" s="185"/>
      <c r="S2066" s="185"/>
      <c r="T2066" s="186"/>
      <c r="AT2066" s="180" t="s">
        <v>336</v>
      </c>
      <c r="AU2066" s="180" t="s">
        <v>90</v>
      </c>
      <c r="AV2066" s="14" t="s">
        <v>90</v>
      </c>
      <c r="AW2066" s="14" t="s">
        <v>36</v>
      </c>
      <c r="AX2066" s="14" t="s">
        <v>81</v>
      </c>
      <c r="AY2066" s="180" t="s">
        <v>199</v>
      </c>
    </row>
    <row r="2067" spans="2:51" s="13" customFormat="1" ht="10.199999999999999">
      <c r="B2067" s="172"/>
      <c r="D2067" s="163" t="s">
        <v>336</v>
      </c>
      <c r="E2067" s="173" t="s">
        <v>1</v>
      </c>
      <c r="F2067" s="174" t="s">
        <v>898</v>
      </c>
      <c r="H2067" s="173" t="s">
        <v>1</v>
      </c>
      <c r="I2067" s="175"/>
      <c r="L2067" s="172"/>
      <c r="M2067" s="176"/>
      <c r="N2067" s="177"/>
      <c r="O2067" s="177"/>
      <c r="P2067" s="177"/>
      <c r="Q2067" s="177"/>
      <c r="R2067" s="177"/>
      <c r="S2067" s="177"/>
      <c r="T2067" s="178"/>
      <c r="AT2067" s="173" t="s">
        <v>336</v>
      </c>
      <c r="AU2067" s="173" t="s">
        <v>90</v>
      </c>
      <c r="AV2067" s="13" t="s">
        <v>88</v>
      </c>
      <c r="AW2067" s="13" t="s">
        <v>36</v>
      </c>
      <c r="AX2067" s="13" t="s">
        <v>81</v>
      </c>
      <c r="AY2067" s="173" t="s">
        <v>199</v>
      </c>
    </row>
    <row r="2068" spans="2:51" s="14" customFormat="1" ht="10.199999999999999">
      <c r="B2068" s="179"/>
      <c r="D2068" s="163" t="s">
        <v>336</v>
      </c>
      <c r="E2068" s="180" t="s">
        <v>1</v>
      </c>
      <c r="F2068" s="181" t="s">
        <v>2151</v>
      </c>
      <c r="H2068" s="182">
        <v>9.8000000000000007</v>
      </c>
      <c r="I2068" s="183"/>
      <c r="L2068" s="179"/>
      <c r="M2068" s="184"/>
      <c r="N2068" s="185"/>
      <c r="O2068" s="185"/>
      <c r="P2068" s="185"/>
      <c r="Q2068" s="185"/>
      <c r="R2068" s="185"/>
      <c r="S2068" s="185"/>
      <c r="T2068" s="186"/>
      <c r="AT2068" s="180" t="s">
        <v>336</v>
      </c>
      <c r="AU2068" s="180" t="s">
        <v>90</v>
      </c>
      <c r="AV2068" s="14" t="s">
        <v>90</v>
      </c>
      <c r="AW2068" s="14" t="s">
        <v>36</v>
      </c>
      <c r="AX2068" s="14" t="s">
        <v>81</v>
      </c>
      <c r="AY2068" s="180" t="s">
        <v>199</v>
      </c>
    </row>
    <row r="2069" spans="2:51" s="14" customFormat="1" ht="10.199999999999999">
      <c r="B2069" s="179"/>
      <c r="D2069" s="163" t="s">
        <v>336</v>
      </c>
      <c r="E2069" s="180" t="s">
        <v>1</v>
      </c>
      <c r="F2069" s="181" t="s">
        <v>2152</v>
      </c>
      <c r="H2069" s="182">
        <v>8</v>
      </c>
      <c r="I2069" s="183"/>
      <c r="L2069" s="179"/>
      <c r="M2069" s="184"/>
      <c r="N2069" s="185"/>
      <c r="O2069" s="185"/>
      <c r="P2069" s="185"/>
      <c r="Q2069" s="185"/>
      <c r="R2069" s="185"/>
      <c r="S2069" s="185"/>
      <c r="T2069" s="186"/>
      <c r="AT2069" s="180" t="s">
        <v>336</v>
      </c>
      <c r="AU2069" s="180" t="s">
        <v>90</v>
      </c>
      <c r="AV2069" s="14" t="s">
        <v>90</v>
      </c>
      <c r="AW2069" s="14" t="s">
        <v>36</v>
      </c>
      <c r="AX2069" s="14" t="s">
        <v>81</v>
      </c>
      <c r="AY2069" s="180" t="s">
        <v>199</v>
      </c>
    </row>
    <row r="2070" spans="2:51" s="14" customFormat="1" ht="10.199999999999999">
      <c r="B2070" s="179"/>
      <c r="D2070" s="163" t="s">
        <v>336</v>
      </c>
      <c r="E2070" s="180" t="s">
        <v>1</v>
      </c>
      <c r="F2070" s="181" t="s">
        <v>3442</v>
      </c>
      <c r="H2070" s="182">
        <v>-2.4</v>
      </c>
      <c r="I2070" s="183"/>
      <c r="L2070" s="179"/>
      <c r="M2070" s="184"/>
      <c r="N2070" s="185"/>
      <c r="O2070" s="185"/>
      <c r="P2070" s="185"/>
      <c r="Q2070" s="185"/>
      <c r="R2070" s="185"/>
      <c r="S2070" s="185"/>
      <c r="T2070" s="186"/>
      <c r="AT2070" s="180" t="s">
        <v>336</v>
      </c>
      <c r="AU2070" s="180" t="s">
        <v>90</v>
      </c>
      <c r="AV2070" s="14" t="s">
        <v>90</v>
      </c>
      <c r="AW2070" s="14" t="s">
        <v>36</v>
      </c>
      <c r="AX2070" s="14" t="s">
        <v>81</v>
      </c>
      <c r="AY2070" s="180" t="s">
        <v>199</v>
      </c>
    </row>
    <row r="2071" spans="2:51" s="13" customFormat="1" ht="10.199999999999999">
      <c r="B2071" s="172"/>
      <c r="D2071" s="163" t="s">
        <v>336</v>
      </c>
      <c r="E2071" s="173" t="s">
        <v>1</v>
      </c>
      <c r="F2071" s="174" t="s">
        <v>901</v>
      </c>
      <c r="H2071" s="173" t="s">
        <v>1</v>
      </c>
      <c r="I2071" s="175"/>
      <c r="L2071" s="172"/>
      <c r="M2071" s="176"/>
      <c r="N2071" s="177"/>
      <c r="O2071" s="177"/>
      <c r="P2071" s="177"/>
      <c r="Q2071" s="177"/>
      <c r="R2071" s="177"/>
      <c r="S2071" s="177"/>
      <c r="T2071" s="178"/>
      <c r="AT2071" s="173" t="s">
        <v>336</v>
      </c>
      <c r="AU2071" s="173" t="s">
        <v>90</v>
      </c>
      <c r="AV2071" s="13" t="s">
        <v>88</v>
      </c>
      <c r="AW2071" s="13" t="s">
        <v>36</v>
      </c>
      <c r="AX2071" s="13" t="s">
        <v>81</v>
      </c>
      <c r="AY2071" s="173" t="s">
        <v>199</v>
      </c>
    </row>
    <row r="2072" spans="2:51" s="14" customFormat="1" ht="10.199999999999999">
      <c r="B2072" s="179"/>
      <c r="D2072" s="163" t="s">
        <v>336</v>
      </c>
      <c r="E2072" s="180" t="s">
        <v>1</v>
      </c>
      <c r="F2072" s="181" t="s">
        <v>2150</v>
      </c>
      <c r="H2072" s="182">
        <v>8.4</v>
      </c>
      <c r="I2072" s="183"/>
      <c r="L2072" s="179"/>
      <c r="M2072" s="184"/>
      <c r="N2072" s="185"/>
      <c r="O2072" s="185"/>
      <c r="P2072" s="185"/>
      <c r="Q2072" s="185"/>
      <c r="R2072" s="185"/>
      <c r="S2072" s="185"/>
      <c r="T2072" s="186"/>
      <c r="AT2072" s="180" t="s">
        <v>336</v>
      </c>
      <c r="AU2072" s="180" t="s">
        <v>90</v>
      </c>
      <c r="AV2072" s="14" t="s">
        <v>90</v>
      </c>
      <c r="AW2072" s="14" t="s">
        <v>36</v>
      </c>
      <c r="AX2072" s="14" t="s">
        <v>81</v>
      </c>
      <c r="AY2072" s="180" t="s">
        <v>199</v>
      </c>
    </row>
    <row r="2073" spans="2:51" s="14" customFormat="1" ht="10.199999999999999">
      <c r="B2073" s="179"/>
      <c r="D2073" s="163" t="s">
        <v>336</v>
      </c>
      <c r="E2073" s="180" t="s">
        <v>1</v>
      </c>
      <c r="F2073" s="181" t="s">
        <v>3440</v>
      </c>
      <c r="H2073" s="182">
        <v>-0.6</v>
      </c>
      <c r="I2073" s="183"/>
      <c r="L2073" s="179"/>
      <c r="M2073" s="184"/>
      <c r="N2073" s="185"/>
      <c r="O2073" s="185"/>
      <c r="P2073" s="185"/>
      <c r="Q2073" s="185"/>
      <c r="R2073" s="185"/>
      <c r="S2073" s="185"/>
      <c r="T2073" s="186"/>
      <c r="AT2073" s="180" t="s">
        <v>336</v>
      </c>
      <c r="AU2073" s="180" t="s">
        <v>90</v>
      </c>
      <c r="AV2073" s="14" t="s">
        <v>90</v>
      </c>
      <c r="AW2073" s="14" t="s">
        <v>36</v>
      </c>
      <c r="AX2073" s="14" t="s">
        <v>81</v>
      </c>
      <c r="AY2073" s="180" t="s">
        <v>199</v>
      </c>
    </row>
    <row r="2074" spans="2:51" s="14" customFormat="1" ht="10.199999999999999">
      <c r="B2074" s="179"/>
      <c r="D2074" s="163" t="s">
        <v>336</v>
      </c>
      <c r="E2074" s="180" t="s">
        <v>1</v>
      </c>
      <c r="F2074" s="181" t="s">
        <v>3441</v>
      </c>
      <c r="H2074" s="182">
        <v>-0.7</v>
      </c>
      <c r="I2074" s="183"/>
      <c r="L2074" s="179"/>
      <c r="M2074" s="184"/>
      <c r="N2074" s="185"/>
      <c r="O2074" s="185"/>
      <c r="P2074" s="185"/>
      <c r="Q2074" s="185"/>
      <c r="R2074" s="185"/>
      <c r="S2074" s="185"/>
      <c r="T2074" s="186"/>
      <c r="AT2074" s="180" t="s">
        <v>336</v>
      </c>
      <c r="AU2074" s="180" t="s">
        <v>90</v>
      </c>
      <c r="AV2074" s="14" t="s">
        <v>90</v>
      </c>
      <c r="AW2074" s="14" t="s">
        <v>36</v>
      </c>
      <c r="AX2074" s="14" t="s">
        <v>81</v>
      </c>
      <c r="AY2074" s="180" t="s">
        <v>199</v>
      </c>
    </row>
    <row r="2075" spans="2:51" s="13" customFormat="1" ht="10.199999999999999">
      <c r="B2075" s="172"/>
      <c r="D2075" s="163" t="s">
        <v>336</v>
      </c>
      <c r="E2075" s="173" t="s">
        <v>1</v>
      </c>
      <c r="F2075" s="174" t="s">
        <v>902</v>
      </c>
      <c r="H2075" s="173" t="s">
        <v>1</v>
      </c>
      <c r="I2075" s="175"/>
      <c r="L2075" s="172"/>
      <c r="M2075" s="176"/>
      <c r="N2075" s="177"/>
      <c r="O2075" s="177"/>
      <c r="P2075" s="177"/>
      <c r="Q2075" s="177"/>
      <c r="R2075" s="177"/>
      <c r="S2075" s="177"/>
      <c r="T2075" s="178"/>
      <c r="AT2075" s="173" t="s">
        <v>336</v>
      </c>
      <c r="AU2075" s="173" t="s">
        <v>90</v>
      </c>
      <c r="AV2075" s="13" t="s">
        <v>88</v>
      </c>
      <c r="AW2075" s="13" t="s">
        <v>36</v>
      </c>
      <c r="AX2075" s="13" t="s">
        <v>81</v>
      </c>
      <c r="AY2075" s="173" t="s">
        <v>199</v>
      </c>
    </row>
    <row r="2076" spans="2:51" s="14" customFormat="1" ht="10.199999999999999">
      <c r="B2076" s="179"/>
      <c r="D2076" s="163" t="s">
        <v>336</v>
      </c>
      <c r="E2076" s="180" t="s">
        <v>1</v>
      </c>
      <c r="F2076" s="181" t="s">
        <v>2151</v>
      </c>
      <c r="H2076" s="182">
        <v>9.8000000000000007</v>
      </c>
      <c r="I2076" s="183"/>
      <c r="L2076" s="179"/>
      <c r="M2076" s="184"/>
      <c r="N2076" s="185"/>
      <c r="O2076" s="185"/>
      <c r="P2076" s="185"/>
      <c r="Q2076" s="185"/>
      <c r="R2076" s="185"/>
      <c r="S2076" s="185"/>
      <c r="T2076" s="186"/>
      <c r="AT2076" s="180" t="s">
        <v>336</v>
      </c>
      <c r="AU2076" s="180" t="s">
        <v>90</v>
      </c>
      <c r="AV2076" s="14" t="s">
        <v>90</v>
      </c>
      <c r="AW2076" s="14" t="s">
        <v>36</v>
      </c>
      <c r="AX2076" s="14" t="s">
        <v>81</v>
      </c>
      <c r="AY2076" s="180" t="s">
        <v>199</v>
      </c>
    </row>
    <row r="2077" spans="2:51" s="14" customFormat="1" ht="10.199999999999999">
      <c r="B2077" s="179"/>
      <c r="D2077" s="163" t="s">
        <v>336</v>
      </c>
      <c r="E2077" s="180" t="s">
        <v>1</v>
      </c>
      <c r="F2077" s="181" t="s">
        <v>2153</v>
      </c>
      <c r="H2077" s="182">
        <v>12</v>
      </c>
      <c r="I2077" s="183"/>
      <c r="L2077" s="179"/>
      <c r="M2077" s="184"/>
      <c r="N2077" s="185"/>
      <c r="O2077" s="185"/>
      <c r="P2077" s="185"/>
      <c r="Q2077" s="185"/>
      <c r="R2077" s="185"/>
      <c r="S2077" s="185"/>
      <c r="T2077" s="186"/>
      <c r="AT2077" s="180" t="s">
        <v>336</v>
      </c>
      <c r="AU2077" s="180" t="s">
        <v>90</v>
      </c>
      <c r="AV2077" s="14" t="s">
        <v>90</v>
      </c>
      <c r="AW2077" s="14" t="s">
        <v>36</v>
      </c>
      <c r="AX2077" s="14" t="s">
        <v>81</v>
      </c>
      <c r="AY2077" s="180" t="s">
        <v>199</v>
      </c>
    </row>
    <row r="2078" spans="2:51" s="14" customFormat="1" ht="10.199999999999999">
      <c r="B2078" s="179"/>
      <c r="D2078" s="163" t="s">
        <v>336</v>
      </c>
      <c r="E2078" s="180" t="s">
        <v>1</v>
      </c>
      <c r="F2078" s="181" t="s">
        <v>3443</v>
      </c>
      <c r="H2078" s="182">
        <v>-4.2</v>
      </c>
      <c r="I2078" s="183"/>
      <c r="L2078" s="179"/>
      <c r="M2078" s="184"/>
      <c r="N2078" s="185"/>
      <c r="O2078" s="185"/>
      <c r="P2078" s="185"/>
      <c r="Q2078" s="185"/>
      <c r="R2078" s="185"/>
      <c r="S2078" s="185"/>
      <c r="T2078" s="186"/>
      <c r="AT2078" s="180" t="s">
        <v>336</v>
      </c>
      <c r="AU2078" s="180" t="s">
        <v>90</v>
      </c>
      <c r="AV2078" s="14" t="s">
        <v>90</v>
      </c>
      <c r="AW2078" s="14" t="s">
        <v>36</v>
      </c>
      <c r="AX2078" s="14" t="s">
        <v>81</v>
      </c>
      <c r="AY2078" s="180" t="s">
        <v>199</v>
      </c>
    </row>
    <row r="2079" spans="2:51" s="13" customFormat="1" ht="10.199999999999999">
      <c r="B2079" s="172"/>
      <c r="D2079" s="163" t="s">
        <v>336</v>
      </c>
      <c r="E2079" s="173" t="s">
        <v>1</v>
      </c>
      <c r="F2079" s="174" t="s">
        <v>561</v>
      </c>
      <c r="H2079" s="173" t="s">
        <v>1</v>
      </c>
      <c r="I2079" s="175"/>
      <c r="L2079" s="172"/>
      <c r="M2079" s="176"/>
      <c r="N2079" s="177"/>
      <c r="O2079" s="177"/>
      <c r="P2079" s="177"/>
      <c r="Q2079" s="177"/>
      <c r="R2079" s="177"/>
      <c r="S2079" s="177"/>
      <c r="T2079" s="178"/>
      <c r="AT2079" s="173" t="s">
        <v>336</v>
      </c>
      <c r="AU2079" s="173" t="s">
        <v>90</v>
      </c>
      <c r="AV2079" s="13" t="s">
        <v>88</v>
      </c>
      <c r="AW2079" s="13" t="s">
        <v>36</v>
      </c>
      <c r="AX2079" s="13" t="s">
        <v>81</v>
      </c>
      <c r="AY2079" s="173" t="s">
        <v>199</v>
      </c>
    </row>
    <row r="2080" spans="2:51" s="14" customFormat="1" ht="10.199999999999999">
      <c r="B2080" s="179"/>
      <c r="D2080" s="163" t="s">
        <v>336</v>
      </c>
      <c r="E2080" s="180" t="s">
        <v>1</v>
      </c>
      <c r="F2080" s="181" t="s">
        <v>3444</v>
      </c>
      <c r="H2080" s="182">
        <v>13</v>
      </c>
      <c r="I2080" s="183"/>
      <c r="L2080" s="179"/>
      <c r="M2080" s="184"/>
      <c r="N2080" s="185"/>
      <c r="O2080" s="185"/>
      <c r="P2080" s="185"/>
      <c r="Q2080" s="185"/>
      <c r="R2080" s="185"/>
      <c r="S2080" s="185"/>
      <c r="T2080" s="186"/>
      <c r="AT2080" s="180" t="s">
        <v>336</v>
      </c>
      <c r="AU2080" s="180" t="s">
        <v>90</v>
      </c>
      <c r="AV2080" s="14" t="s">
        <v>90</v>
      </c>
      <c r="AW2080" s="14" t="s">
        <v>36</v>
      </c>
      <c r="AX2080" s="14" t="s">
        <v>81</v>
      </c>
      <c r="AY2080" s="180" t="s">
        <v>199</v>
      </c>
    </row>
    <row r="2081" spans="2:51" s="14" customFormat="1" ht="10.199999999999999">
      <c r="B2081" s="179"/>
      <c r="D2081" s="163" t="s">
        <v>336</v>
      </c>
      <c r="E2081" s="180" t="s">
        <v>1</v>
      </c>
      <c r="F2081" s="181" t="s">
        <v>3445</v>
      </c>
      <c r="H2081" s="182">
        <v>-4</v>
      </c>
      <c r="I2081" s="183"/>
      <c r="L2081" s="179"/>
      <c r="M2081" s="184"/>
      <c r="N2081" s="185"/>
      <c r="O2081" s="185"/>
      <c r="P2081" s="185"/>
      <c r="Q2081" s="185"/>
      <c r="R2081" s="185"/>
      <c r="S2081" s="185"/>
      <c r="T2081" s="186"/>
      <c r="AT2081" s="180" t="s">
        <v>336</v>
      </c>
      <c r="AU2081" s="180" t="s">
        <v>90</v>
      </c>
      <c r="AV2081" s="14" t="s">
        <v>90</v>
      </c>
      <c r="AW2081" s="14" t="s">
        <v>36</v>
      </c>
      <c r="AX2081" s="14" t="s">
        <v>81</v>
      </c>
      <c r="AY2081" s="180" t="s">
        <v>199</v>
      </c>
    </row>
    <row r="2082" spans="2:51" s="13" customFormat="1" ht="10.199999999999999">
      <c r="B2082" s="172"/>
      <c r="D2082" s="163" t="s">
        <v>336</v>
      </c>
      <c r="E2082" s="173" t="s">
        <v>1</v>
      </c>
      <c r="F2082" s="174" t="s">
        <v>2155</v>
      </c>
      <c r="H2082" s="173" t="s">
        <v>1</v>
      </c>
      <c r="I2082" s="175"/>
      <c r="L2082" s="172"/>
      <c r="M2082" s="176"/>
      <c r="N2082" s="177"/>
      <c r="O2082" s="177"/>
      <c r="P2082" s="177"/>
      <c r="Q2082" s="177"/>
      <c r="R2082" s="177"/>
      <c r="S2082" s="177"/>
      <c r="T2082" s="178"/>
      <c r="AT2082" s="173" t="s">
        <v>336</v>
      </c>
      <c r="AU2082" s="173" t="s">
        <v>90</v>
      </c>
      <c r="AV2082" s="13" t="s">
        <v>88</v>
      </c>
      <c r="AW2082" s="13" t="s">
        <v>36</v>
      </c>
      <c r="AX2082" s="13" t="s">
        <v>81</v>
      </c>
      <c r="AY2082" s="173" t="s">
        <v>199</v>
      </c>
    </row>
    <row r="2083" spans="2:51" s="14" customFormat="1" ht="10.199999999999999">
      <c r="B2083" s="179"/>
      <c r="D2083" s="163" t="s">
        <v>336</v>
      </c>
      <c r="E2083" s="180" t="s">
        <v>1</v>
      </c>
      <c r="F2083" s="181" t="s">
        <v>2156</v>
      </c>
      <c r="H2083" s="182">
        <v>8.6</v>
      </c>
      <c r="I2083" s="183"/>
      <c r="L2083" s="179"/>
      <c r="M2083" s="184"/>
      <c r="N2083" s="185"/>
      <c r="O2083" s="185"/>
      <c r="P2083" s="185"/>
      <c r="Q2083" s="185"/>
      <c r="R2083" s="185"/>
      <c r="S2083" s="185"/>
      <c r="T2083" s="186"/>
      <c r="AT2083" s="180" t="s">
        <v>336</v>
      </c>
      <c r="AU2083" s="180" t="s">
        <v>90</v>
      </c>
      <c r="AV2083" s="14" t="s">
        <v>90</v>
      </c>
      <c r="AW2083" s="14" t="s">
        <v>36</v>
      </c>
      <c r="AX2083" s="14" t="s">
        <v>81</v>
      </c>
      <c r="AY2083" s="180" t="s">
        <v>199</v>
      </c>
    </row>
    <row r="2084" spans="2:51" s="14" customFormat="1" ht="10.199999999999999">
      <c r="B2084" s="179"/>
      <c r="D2084" s="163" t="s">
        <v>336</v>
      </c>
      <c r="E2084" s="180" t="s">
        <v>1</v>
      </c>
      <c r="F2084" s="181" t="s">
        <v>2157</v>
      </c>
      <c r="H2084" s="182">
        <v>7.8</v>
      </c>
      <c r="I2084" s="183"/>
      <c r="L2084" s="179"/>
      <c r="M2084" s="184"/>
      <c r="N2084" s="185"/>
      <c r="O2084" s="185"/>
      <c r="P2084" s="185"/>
      <c r="Q2084" s="185"/>
      <c r="R2084" s="185"/>
      <c r="S2084" s="185"/>
      <c r="T2084" s="186"/>
      <c r="AT2084" s="180" t="s">
        <v>336</v>
      </c>
      <c r="AU2084" s="180" t="s">
        <v>90</v>
      </c>
      <c r="AV2084" s="14" t="s">
        <v>90</v>
      </c>
      <c r="AW2084" s="14" t="s">
        <v>36</v>
      </c>
      <c r="AX2084" s="14" t="s">
        <v>81</v>
      </c>
      <c r="AY2084" s="180" t="s">
        <v>199</v>
      </c>
    </row>
    <row r="2085" spans="2:51" s="14" customFormat="1" ht="10.199999999999999">
      <c r="B2085" s="179"/>
      <c r="D2085" s="163" t="s">
        <v>336</v>
      </c>
      <c r="E2085" s="180" t="s">
        <v>1</v>
      </c>
      <c r="F2085" s="181" t="s">
        <v>3446</v>
      </c>
      <c r="H2085" s="182">
        <v>-1.8</v>
      </c>
      <c r="I2085" s="183"/>
      <c r="L2085" s="179"/>
      <c r="M2085" s="184"/>
      <c r="N2085" s="185"/>
      <c r="O2085" s="185"/>
      <c r="P2085" s="185"/>
      <c r="Q2085" s="185"/>
      <c r="R2085" s="185"/>
      <c r="S2085" s="185"/>
      <c r="T2085" s="186"/>
      <c r="AT2085" s="180" t="s">
        <v>336</v>
      </c>
      <c r="AU2085" s="180" t="s">
        <v>90</v>
      </c>
      <c r="AV2085" s="14" t="s">
        <v>90</v>
      </c>
      <c r="AW2085" s="14" t="s">
        <v>36</v>
      </c>
      <c r="AX2085" s="14" t="s">
        <v>81</v>
      </c>
      <c r="AY2085" s="180" t="s">
        <v>199</v>
      </c>
    </row>
    <row r="2086" spans="2:51" s="14" customFormat="1" ht="10.199999999999999">
      <c r="B2086" s="179"/>
      <c r="D2086" s="163" t="s">
        <v>336</v>
      </c>
      <c r="E2086" s="180" t="s">
        <v>1</v>
      </c>
      <c r="F2086" s="181" t="s">
        <v>3447</v>
      </c>
      <c r="H2086" s="182">
        <v>-0.8</v>
      </c>
      <c r="I2086" s="183"/>
      <c r="L2086" s="179"/>
      <c r="M2086" s="184"/>
      <c r="N2086" s="185"/>
      <c r="O2086" s="185"/>
      <c r="P2086" s="185"/>
      <c r="Q2086" s="185"/>
      <c r="R2086" s="185"/>
      <c r="S2086" s="185"/>
      <c r="T2086" s="186"/>
      <c r="AT2086" s="180" t="s">
        <v>336</v>
      </c>
      <c r="AU2086" s="180" t="s">
        <v>90</v>
      </c>
      <c r="AV2086" s="14" t="s">
        <v>90</v>
      </c>
      <c r="AW2086" s="14" t="s">
        <v>36</v>
      </c>
      <c r="AX2086" s="14" t="s">
        <v>81</v>
      </c>
      <c r="AY2086" s="180" t="s">
        <v>199</v>
      </c>
    </row>
    <row r="2087" spans="2:51" s="14" customFormat="1" ht="10.199999999999999">
      <c r="B2087" s="179"/>
      <c r="D2087" s="163" t="s">
        <v>336</v>
      </c>
      <c r="E2087" s="180" t="s">
        <v>1</v>
      </c>
      <c r="F2087" s="181" t="s">
        <v>3440</v>
      </c>
      <c r="H2087" s="182">
        <v>-0.6</v>
      </c>
      <c r="I2087" s="183"/>
      <c r="L2087" s="179"/>
      <c r="M2087" s="184"/>
      <c r="N2087" s="185"/>
      <c r="O2087" s="185"/>
      <c r="P2087" s="185"/>
      <c r="Q2087" s="185"/>
      <c r="R2087" s="185"/>
      <c r="S2087" s="185"/>
      <c r="T2087" s="186"/>
      <c r="AT2087" s="180" t="s">
        <v>336</v>
      </c>
      <c r="AU2087" s="180" t="s">
        <v>90</v>
      </c>
      <c r="AV2087" s="14" t="s">
        <v>90</v>
      </c>
      <c r="AW2087" s="14" t="s">
        <v>36</v>
      </c>
      <c r="AX2087" s="14" t="s">
        <v>81</v>
      </c>
      <c r="AY2087" s="180" t="s">
        <v>199</v>
      </c>
    </row>
    <row r="2088" spans="2:51" s="13" customFormat="1" ht="10.199999999999999">
      <c r="B2088" s="172"/>
      <c r="D2088" s="163" t="s">
        <v>336</v>
      </c>
      <c r="E2088" s="173" t="s">
        <v>1</v>
      </c>
      <c r="F2088" s="174" t="s">
        <v>2158</v>
      </c>
      <c r="H2088" s="173" t="s">
        <v>1</v>
      </c>
      <c r="I2088" s="175"/>
      <c r="L2088" s="172"/>
      <c r="M2088" s="176"/>
      <c r="N2088" s="177"/>
      <c r="O2088" s="177"/>
      <c r="P2088" s="177"/>
      <c r="Q2088" s="177"/>
      <c r="R2088" s="177"/>
      <c r="S2088" s="177"/>
      <c r="T2088" s="178"/>
      <c r="AT2088" s="173" t="s">
        <v>336</v>
      </c>
      <c r="AU2088" s="173" t="s">
        <v>90</v>
      </c>
      <c r="AV2088" s="13" t="s">
        <v>88</v>
      </c>
      <c r="AW2088" s="13" t="s">
        <v>36</v>
      </c>
      <c r="AX2088" s="13" t="s">
        <v>81</v>
      </c>
      <c r="AY2088" s="173" t="s">
        <v>199</v>
      </c>
    </row>
    <row r="2089" spans="2:51" s="14" customFormat="1" ht="10.199999999999999">
      <c r="B2089" s="179"/>
      <c r="D2089" s="163" t="s">
        <v>336</v>
      </c>
      <c r="E2089" s="180" t="s">
        <v>1</v>
      </c>
      <c r="F2089" s="181" t="s">
        <v>2159</v>
      </c>
      <c r="H2089" s="182">
        <v>13.6</v>
      </c>
      <c r="I2089" s="183"/>
      <c r="L2089" s="179"/>
      <c r="M2089" s="184"/>
      <c r="N2089" s="185"/>
      <c r="O2089" s="185"/>
      <c r="P2089" s="185"/>
      <c r="Q2089" s="185"/>
      <c r="R2089" s="185"/>
      <c r="S2089" s="185"/>
      <c r="T2089" s="186"/>
      <c r="AT2089" s="180" t="s">
        <v>336</v>
      </c>
      <c r="AU2089" s="180" t="s">
        <v>90</v>
      </c>
      <c r="AV2089" s="14" t="s">
        <v>90</v>
      </c>
      <c r="AW2089" s="14" t="s">
        <v>36</v>
      </c>
      <c r="AX2089" s="14" t="s">
        <v>81</v>
      </c>
      <c r="AY2089" s="180" t="s">
        <v>199</v>
      </c>
    </row>
    <row r="2090" spans="2:51" s="14" customFormat="1" ht="10.199999999999999">
      <c r="B2090" s="179"/>
      <c r="D2090" s="163" t="s">
        <v>336</v>
      </c>
      <c r="E2090" s="180" t="s">
        <v>1</v>
      </c>
      <c r="F2090" s="181" t="s">
        <v>2157</v>
      </c>
      <c r="H2090" s="182">
        <v>7.8</v>
      </c>
      <c r="I2090" s="183"/>
      <c r="L2090" s="179"/>
      <c r="M2090" s="184"/>
      <c r="N2090" s="185"/>
      <c r="O2090" s="185"/>
      <c r="P2090" s="185"/>
      <c r="Q2090" s="185"/>
      <c r="R2090" s="185"/>
      <c r="S2090" s="185"/>
      <c r="T2090" s="186"/>
      <c r="AT2090" s="180" t="s">
        <v>336</v>
      </c>
      <c r="AU2090" s="180" t="s">
        <v>90</v>
      </c>
      <c r="AV2090" s="14" t="s">
        <v>90</v>
      </c>
      <c r="AW2090" s="14" t="s">
        <v>36</v>
      </c>
      <c r="AX2090" s="14" t="s">
        <v>81</v>
      </c>
      <c r="AY2090" s="180" t="s">
        <v>199</v>
      </c>
    </row>
    <row r="2091" spans="2:51" s="14" customFormat="1" ht="10.199999999999999">
      <c r="B2091" s="179"/>
      <c r="D2091" s="163" t="s">
        <v>336</v>
      </c>
      <c r="E2091" s="180" t="s">
        <v>1</v>
      </c>
      <c r="F2091" s="181" t="s">
        <v>3399</v>
      </c>
      <c r="H2091" s="182">
        <v>-1.2</v>
      </c>
      <c r="I2091" s="183"/>
      <c r="L2091" s="179"/>
      <c r="M2091" s="184"/>
      <c r="N2091" s="185"/>
      <c r="O2091" s="185"/>
      <c r="P2091" s="185"/>
      <c r="Q2091" s="185"/>
      <c r="R2091" s="185"/>
      <c r="S2091" s="185"/>
      <c r="T2091" s="186"/>
      <c r="AT2091" s="180" t="s">
        <v>336</v>
      </c>
      <c r="AU2091" s="180" t="s">
        <v>90</v>
      </c>
      <c r="AV2091" s="14" t="s">
        <v>90</v>
      </c>
      <c r="AW2091" s="14" t="s">
        <v>36</v>
      </c>
      <c r="AX2091" s="14" t="s">
        <v>81</v>
      </c>
      <c r="AY2091" s="180" t="s">
        <v>199</v>
      </c>
    </row>
    <row r="2092" spans="2:51" s="14" customFormat="1" ht="10.199999999999999">
      <c r="B2092" s="179"/>
      <c r="D2092" s="163" t="s">
        <v>336</v>
      </c>
      <c r="E2092" s="180" t="s">
        <v>1</v>
      </c>
      <c r="F2092" s="181" t="s">
        <v>3440</v>
      </c>
      <c r="H2092" s="182">
        <v>-0.6</v>
      </c>
      <c r="I2092" s="183"/>
      <c r="L2092" s="179"/>
      <c r="M2092" s="184"/>
      <c r="N2092" s="185"/>
      <c r="O2092" s="185"/>
      <c r="P2092" s="185"/>
      <c r="Q2092" s="185"/>
      <c r="R2092" s="185"/>
      <c r="S2092" s="185"/>
      <c r="T2092" s="186"/>
      <c r="AT2092" s="180" t="s">
        <v>336</v>
      </c>
      <c r="AU2092" s="180" t="s">
        <v>90</v>
      </c>
      <c r="AV2092" s="14" t="s">
        <v>90</v>
      </c>
      <c r="AW2092" s="14" t="s">
        <v>36</v>
      </c>
      <c r="AX2092" s="14" t="s">
        <v>81</v>
      </c>
      <c r="AY2092" s="180" t="s">
        <v>199</v>
      </c>
    </row>
    <row r="2093" spans="2:51" s="14" customFormat="1" ht="10.199999999999999">
      <c r="B2093" s="179"/>
      <c r="D2093" s="163" t="s">
        <v>336</v>
      </c>
      <c r="E2093" s="180" t="s">
        <v>1</v>
      </c>
      <c r="F2093" s="181" t="s">
        <v>3447</v>
      </c>
      <c r="H2093" s="182">
        <v>-0.8</v>
      </c>
      <c r="I2093" s="183"/>
      <c r="L2093" s="179"/>
      <c r="M2093" s="184"/>
      <c r="N2093" s="185"/>
      <c r="O2093" s="185"/>
      <c r="P2093" s="185"/>
      <c r="Q2093" s="185"/>
      <c r="R2093" s="185"/>
      <c r="S2093" s="185"/>
      <c r="T2093" s="186"/>
      <c r="AT2093" s="180" t="s">
        <v>336</v>
      </c>
      <c r="AU2093" s="180" t="s">
        <v>90</v>
      </c>
      <c r="AV2093" s="14" t="s">
        <v>90</v>
      </c>
      <c r="AW2093" s="14" t="s">
        <v>36</v>
      </c>
      <c r="AX2093" s="14" t="s">
        <v>81</v>
      </c>
      <c r="AY2093" s="180" t="s">
        <v>199</v>
      </c>
    </row>
    <row r="2094" spans="2:51" s="13" customFormat="1" ht="10.199999999999999">
      <c r="B2094" s="172"/>
      <c r="D2094" s="163" t="s">
        <v>336</v>
      </c>
      <c r="E2094" s="173" t="s">
        <v>1</v>
      </c>
      <c r="F2094" s="174" t="s">
        <v>940</v>
      </c>
      <c r="H2094" s="173" t="s">
        <v>1</v>
      </c>
      <c r="I2094" s="175"/>
      <c r="L2094" s="172"/>
      <c r="M2094" s="176"/>
      <c r="N2094" s="177"/>
      <c r="O2094" s="177"/>
      <c r="P2094" s="177"/>
      <c r="Q2094" s="177"/>
      <c r="R2094" s="177"/>
      <c r="S2094" s="177"/>
      <c r="T2094" s="178"/>
      <c r="AT2094" s="173" t="s">
        <v>336</v>
      </c>
      <c r="AU2094" s="173" t="s">
        <v>90</v>
      </c>
      <c r="AV2094" s="13" t="s">
        <v>88</v>
      </c>
      <c r="AW2094" s="13" t="s">
        <v>36</v>
      </c>
      <c r="AX2094" s="13" t="s">
        <v>81</v>
      </c>
      <c r="AY2094" s="173" t="s">
        <v>199</v>
      </c>
    </row>
    <row r="2095" spans="2:51" s="14" customFormat="1" ht="10.199999999999999">
      <c r="B2095" s="179"/>
      <c r="D2095" s="163" t="s">
        <v>336</v>
      </c>
      <c r="E2095" s="180" t="s">
        <v>1</v>
      </c>
      <c r="F2095" s="181" t="s">
        <v>2161</v>
      </c>
      <c r="H2095" s="182">
        <v>8.8000000000000007</v>
      </c>
      <c r="I2095" s="183"/>
      <c r="L2095" s="179"/>
      <c r="M2095" s="184"/>
      <c r="N2095" s="185"/>
      <c r="O2095" s="185"/>
      <c r="P2095" s="185"/>
      <c r="Q2095" s="185"/>
      <c r="R2095" s="185"/>
      <c r="S2095" s="185"/>
      <c r="T2095" s="186"/>
      <c r="AT2095" s="180" t="s">
        <v>336</v>
      </c>
      <c r="AU2095" s="180" t="s">
        <v>90</v>
      </c>
      <c r="AV2095" s="14" t="s">
        <v>90</v>
      </c>
      <c r="AW2095" s="14" t="s">
        <v>36</v>
      </c>
      <c r="AX2095" s="14" t="s">
        <v>81</v>
      </c>
      <c r="AY2095" s="180" t="s">
        <v>199</v>
      </c>
    </row>
    <row r="2096" spans="2:51" s="14" customFormat="1" ht="10.199999999999999">
      <c r="B2096" s="179"/>
      <c r="D2096" s="163" t="s">
        <v>336</v>
      </c>
      <c r="E2096" s="180" t="s">
        <v>1</v>
      </c>
      <c r="F2096" s="181" t="s">
        <v>3408</v>
      </c>
      <c r="H2096" s="182">
        <v>-1.6</v>
      </c>
      <c r="I2096" s="183"/>
      <c r="L2096" s="179"/>
      <c r="M2096" s="184"/>
      <c r="N2096" s="185"/>
      <c r="O2096" s="185"/>
      <c r="P2096" s="185"/>
      <c r="Q2096" s="185"/>
      <c r="R2096" s="185"/>
      <c r="S2096" s="185"/>
      <c r="T2096" s="186"/>
      <c r="AT2096" s="180" t="s">
        <v>336</v>
      </c>
      <c r="AU2096" s="180" t="s">
        <v>90</v>
      </c>
      <c r="AV2096" s="14" t="s">
        <v>90</v>
      </c>
      <c r="AW2096" s="14" t="s">
        <v>36</v>
      </c>
      <c r="AX2096" s="14" t="s">
        <v>81</v>
      </c>
      <c r="AY2096" s="180" t="s">
        <v>199</v>
      </c>
    </row>
    <row r="2097" spans="2:51" s="13" customFormat="1" ht="10.199999999999999">
      <c r="B2097" s="172"/>
      <c r="D2097" s="163" t="s">
        <v>336</v>
      </c>
      <c r="E2097" s="173" t="s">
        <v>1</v>
      </c>
      <c r="F2097" s="174" t="s">
        <v>996</v>
      </c>
      <c r="H2097" s="173" t="s">
        <v>1</v>
      </c>
      <c r="I2097" s="175"/>
      <c r="L2097" s="172"/>
      <c r="M2097" s="176"/>
      <c r="N2097" s="177"/>
      <c r="O2097" s="177"/>
      <c r="P2097" s="177"/>
      <c r="Q2097" s="177"/>
      <c r="R2097" s="177"/>
      <c r="S2097" s="177"/>
      <c r="T2097" s="178"/>
      <c r="AT2097" s="173" t="s">
        <v>336</v>
      </c>
      <c r="AU2097" s="173" t="s">
        <v>90</v>
      </c>
      <c r="AV2097" s="13" t="s">
        <v>88</v>
      </c>
      <c r="AW2097" s="13" t="s">
        <v>36</v>
      </c>
      <c r="AX2097" s="13" t="s">
        <v>81</v>
      </c>
      <c r="AY2097" s="173" t="s">
        <v>199</v>
      </c>
    </row>
    <row r="2098" spans="2:51" s="14" customFormat="1" ht="10.199999999999999">
      <c r="B2098" s="179"/>
      <c r="D2098" s="163" t="s">
        <v>336</v>
      </c>
      <c r="E2098" s="180" t="s">
        <v>1</v>
      </c>
      <c r="F2098" s="181" t="s">
        <v>2162</v>
      </c>
      <c r="H2098" s="182">
        <v>6.2</v>
      </c>
      <c r="I2098" s="183"/>
      <c r="L2098" s="179"/>
      <c r="M2098" s="184"/>
      <c r="N2098" s="185"/>
      <c r="O2098" s="185"/>
      <c r="P2098" s="185"/>
      <c r="Q2098" s="185"/>
      <c r="R2098" s="185"/>
      <c r="S2098" s="185"/>
      <c r="T2098" s="186"/>
      <c r="AT2098" s="180" t="s">
        <v>336</v>
      </c>
      <c r="AU2098" s="180" t="s">
        <v>90</v>
      </c>
      <c r="AV2098" s="14" t="s">
        <v>90</v>
      </c>
      <c r="AW2098" s="14" t="s">
        <v>36</v>
      </c>
      <c r="AX2098" s="14" t="s">
        <v>81</v>
      </c>
      <c r="AY2098" s="180" t="s">
        <v>199</v>
      </c>
    </row>
    <row r="2099" spans="2:51" s="14" customFormat="1" ht="10.199999999999999">
      <c r="B2099" s="179"/>
      <c r="D2099" s="163" t="s">
        <v>336</v>
      </c>
      <c r="E2099" s="180" t="s">
        <v>1</v>
      </c>
      <c r="F2099" s="181" t="s">
        <v>2163</v>
      </c>
      <c r="H2099" s="182">
        <v>5</v>
      </c>
      <c r="I2099" s="183"/>
      <c r="L2099" s="179"/>
      <c r="M2099" s="184"/>
      <c r="N2099" s="185"/>
      <c r="O2099" s="185"/>
      <c r="P2099" s="185"/>
      <c r="Q2099" s="185"/>
      <c r="R2099" s="185"/>
      <c r="S2099" s="185"/>
      <c r="T2099" s="186"/>
      <c r="AT2099" s="180" t="s">
        <v>336</v>
      </c>
      <c r="AU2099" s="180" t="s">
        <v>90</v>
      </c>
      <c r="AV2099" s="14" t="s">
        <v>90</v>
      </c>
      <c r="AW2099" s="14" t="s">
        <v>36</v>
      </c>
      <c r="AX2099" s="14" t="s">
        <v>81</v>
      </c>
      <c r="AY2099" s="180" t="s">
        <v>199</v>
      </c>
    </row>
    <row r="2100" spans="2:51" s="14" customFormat="1" ht="10.199999999999999">
      <c r="B2100" s="179"/>
      <c r="D2100" s="163" t="s">
        <v>336</v>
      </c>
      <c r="E2100" s="180" t="s">
        <v>1</v>
      </c>
      <c r="F2100" s="181" t="s">
        <v>3446</v>
      </c>
      <c r="H2100" s="182">
        <v>-1.8</v>
      </c>
      <c r="I2100" s="183"/>
      <c r="L2100" s="179"/>
      <c r="M2100" s="184"/>
      <c r="N2100" s="185"/>
      <c r="O2100" s="185"/>
      <c r="P2100" s="185"/>
      <c r="Q2100" s="185"/>
      <c r="R2100" s="185"/>
      <c r="S2100" s="185"/>
      <c r="T2100" s="186"/>
      <c r="AT2100" s="180" t="s">
        <v>336</v>
      </c>
      <c r="AU2100" s="180" t="s">
        <v>90</v>
      </c>
      <c r="AV2100" s="14" t="s">
        <v>90</v>
      </c>
      <c r="AW2100" s="14" t="s">
        <v>36</v>
      </c>
      <c r="AX2100" s="14" t="s">
        <v>81</v>
      </c>
      <c r="AY2100" s="180" t="s">
        <v>199</v>
      </c>
    </row>
    <row r="2101" spans="2:51" s="14" customFormat="1" ht="10.199999999999999">
      <c r="B2101" s="179"/>
      <c r="D2101" s="163" t="s">
        <v>336</v>
      </c>
      <c r="E2101" s="180" t="s">
        <v>1</v>
      </c>
      <c r="F2101" s="181" t="s">
        <v>3447</v>
      </c>
      <c r="H2101" s="182">
        <v>-0.8</v>
      </c>
      <c r="I2101" s="183"/>
      <c r="L2101" s="179"/>
      <c r="M2101" s="184"/>
      <c r="N2101" s="185"/>
      <c r="O2101" s="185"/>
      <c r="P2101" s="185"/>
      <c r="Q2101" s="185"/>
      <c r="R2101" s="185"/>
      <c r="S2101" s="185"/>
      <c r="T2101" s="186"/>
      <c r="AT2101" s="180" t="s">
        <v>336</v>
      </c>
      <c r="AU2101" s="180" t="s">
        <v>90</v>
      </c>
      <c r="AV2101" s="14" t="s">
        <v>90</v>
      </c>
      <c r="AW2101" s="14" t="s">
        <v>36</v>
      </c>
      <c r="AX2101" s="14" t="s">
        <v>81</v>
      </c>
      <c r="AY2101" s="180" t="s">
        <v>199</v>
      </c>
    </row>
    <row r="2102" spans="2:51" s="13" customFormat="1" ht="10.199999999999999">
      <c r="B2102" s="172"/>
      <c r="D2102" s="163" t="s">
        <v>336</v>
      </c>
      <c r="E2102" s="173" t="s">
        <v>1</v>
      </c>
      <c r="F2102" s="174" t="s">
        <v>998</v>
      </c>
      <c r="H2102" s="173" t="s">
        <v>1</v>
      </c>
      <c r="I2102" s="175"/>
      <c r="L2102" s="172"/>
      <c r="M2102" s="176"/>
      <c r="N2102" s="177"/>
      <c r="O2102" s="177"/>
      <c r="P2102" s="177"/>
      <c r="Q2102" s="177"/>
      <c r="R2102" s="177"/>
      <c r="S2102" s="177"/>
      <c r="T2102" s="178"/>
      <c r="AT2102" s="173" t="s">
        <v>336</v>
      </c>
      <c r="AU2102" s="173" t="s">
        <v>90</v>
      </c>
      <c r="AV2102" s="13" t="s">
        <v>88</v>
      </c>
      <c r="AW2102" s="13" t="s">
        <v>36</v>
      </c>
      <c r="AX2102" s="13" t="s">
        <v>81</v>
      </c>
      <c r="AY2102" s="173" t="s">
        <v>199</v>
      </c>
    </row>
    <row r="2103" spans="2:51" s="14" customFormat="1" ht="10.199999999999999">
      <c r="B2103" s="179"/>
      <c r="D2103" s="163" t="s">
        <v>336</v>
      </c>
      <c r="E2103" s="180" t="s">
        <v>1</v>
      </c>
      <c r="F2103" s="181" t="s">
        <v>2161</v>
      </c>
      <c r="H2103" s="182">
        <v>8.8000000000000007</v>
      </c>
      <c r="I2103" s="183"/>
      <c r="L2103" s="179"/>
      <c r="M2103" s="184"/>
      <c r="N2103" s="185"/>
      <c r="O2103" s="185"/>
      <c r="P2103" s="185"/>
      <c r="Q2103" s="185"/>
      <c r="R2103" s="185"/>
      <c r="S2103" s="185"/>
      <c r="T2103" s="186"/>
      <c r="AT2103" s="180" t="s">
        <v>336</v>
      </c>
      <c r="AU2103" s="180" t="s">
        <v>90</v>
      </c>
      <c r="AV2103" s="14" t="s">
        <v>90</v>
      </c>
      <c r="AW2103" s="14" t="s">
        <v>36</v>
      </c>
      <c r="AX2103" s="14" t="s">
        <v>81</v>
      </c>
      <c r="AY2103" s="180" t="s">
        <v>199</v>
      </c>
    </row>
    <row r="2104" spans="2:51" s="14" customFormat="1" ht="10.199999999999999">
      <c r="B2104" s="179"/>
      <c r="D2104" s="163" t="s">
        <v>336</v>
      </c>
      <c r="E2104" s="180" t="s">
        <v>1</v>
      </c>
      <c r="F2104" s="181" t="s">
        <v>3440</v>
      </c>
      <c r="H2104" s="182">
        <v>-0.6</v>
      </c>
      <c r="I2104" s="183"/>
      <c r="L2104" s="179"/>
      <c r="M2104" s="184"/>
      <c r="N2104" s="185"/>
      <c r="O2104" s="185"/>
      <c r="P2104" s="185"/>
      <c r="Q2104" s="185"/>
      <c r="R2104" s="185"/>
      <c r="S2104" s="185"/>
      <c r="T2104" s="186"/>
      <c r="AT2104" s="180" t="s">
        <v>336</v>
      </c>
      <c r="AU2104" s="180" t="s">
        <v>90</v>
      </c>
      <c r="AV2104" s="14" t="s">
        <v>90</v>
      </c>
      <c r="AW2104" s="14" t="s">
        <v>36</v>
      </c>
      <c r="AX2104" s="14" t="s">
        <v>81</v>
      </c>
      <c r="AY2104" s="180" t="s">
        <v>199</v>
      </c>
    </row>
    <row r="2105" spans="2:51" s="13" customFormat="1" ht="10.199999999999999">
      <c r="B2105" s="172"/>
      <c r="D2105" s="163" t="s">
        <v>336</v>
      </c>
      <c r="E2105" s="173" t="s">
        <v>1</v>
      </c>
      <c r="F2105" s="174" t="s">
        <v>569</v>
      </c>
      <c r="H2105" s="173" t="s">
        <v>1</v>
      </c>
      <c r="I2105" s="175"/>
      <c r="L2105" s="172"/>
      <c r="M2105" s="176"/>
      <c r="N2105" s="177"/>
      <c r="O2105" s="177"/>
      <c r="P2105" s="177"/>
      <c r="Q2105" s="177"/>
      <c r="R2105" s="177"/>
      <c r="S2105" s="177"/>
      <c r="T2105" s="178"/>
      <c r="AT2105" s="173" t="s">
        <v>336</v>
      </c>
      <c r="AU2105" s="173" t="s">
        <v>90</v>
      </c>
      <c r="AV2105" s="13" t="s">
        <v>88</v>
      </c>
      <c r="AW2105" s="13" t="s">
        <v>36</v>
      </c>
      <c r="AX2105" s="13" t="s">
        <v>81</v>
      </c>
      <c r="AY2105" s="173" t="s">
        <v>199</v>
      </c>
    </row>
    <row r="2106" spans="2:51" s="14" customFormat="1" ht="10.199999999999999">
      <c r="B2106" s="179"/>
      <c r="D2106" s="163" t="s">
        <v>336</v>
      </c>
      <c r="E2106" s="180" t="s">
        <v>1</v>
      </c>
      <c r="F2106" s="181" t="s">
        <v>2163</v>
      </c>
      <c r="H2106" s="182">
        <v>5</v>
      </c>
      <c r="I2106" s="183"/>
      <c r="L2106" s="179"/>
      <c r="M2106" s="184"/>
      <c r="N2106" s="185"/>
      <c r="O2106" s="185"/>
      <c r="P2106" s="185"/>
      <c r="Q2106" s="185"/>
      <c r="R2106" s="185"/>
      <c r="S2106" s="185"/>
      <c r="T2106" s="186"/>
      <c r="AT2106" s="180" t="s">
        <v>336</v>
      </c>
      <c r="AU2106" s="180" t="s">
        <v>90</v>
      </c>
      <c r="AV2106" s="14" t="s">
        <v>90</v>
      </c>
      <c r="AW2106" s="14" t="s">
        <v>36</v>
      </c>
      <c r="AX2106" s="14" t="s">
        <v>81</v>
      </c>
      <c r="AY2106" s="180" t="s">
        <v>199</v>
      </c>
    </row>
    <row r="2107" spans="2:51" s="14" customFormat="1" ht="10.199999999999999">
      <c r="B2107" s="179"/>
      <c r="D2107" s="163" t="s">
        <v>336</v>
      </c>
      <c r="E2107" s="180" t="s">
        <v>1</v>
      </c>
      <c r="F2107" s="181" t="s">
        <v>3440</v>
      </c>
      <c r="H2107" s="182">
        <v>-0.6</v>
      </c>
      <c r="I2107" s="183"/>
      <c r="L2107" s="179"/>
      <c r="M2107" s="184"/>
      <c r="N2107" s="185"/>
      <c r="O2107" s="185"/>
      <c r="P2107" s="185"/>
      <c r="Q2107" s="185"/>
      <c r="R2107" s="185"/>
      <c r="S2107" s="185"/>
      <c r="T2107" s="186"/>
      <c r="AT2107" s="180" t="s">
        <v>336</v>
      </c>
      <c r="AU2107" s="180" t="s">
        <v>90</v>
      </c>
      <c r="AV2107" s="14" t="s">
        <v>90</v>
      </c>
      <c r="AW2107" s="14" t="s">
        <v>36</v>
      </c>
      <c r="AX2107" s="14" t="s">
        <v>81</v>
      </c>
      <c r="AY2107" s="180" t="s">
        <v>199</v>
      </c>
    </row>
    <row r="2108" spans="2:51" s="13" customFormat="1" ht="10.199999999999999">
      <c r="B2108" s="172"/>
      <c r="D2108" s="163" t="s">
        <v>336</v>
      </c>
      <c r="E2108" s="173" t="s">
        <v>1</v>
      </c>
      <c r="F2108" s="174" t="s">
        <v>567</v>
      </c>
      <c r="H2108" s="173" t="s">
        <v>1</v>
      </c>
      <c r="I2108" s="175"/>
      <c r="L2108" s="172"/>
      <c r="M2108" s="176"/>
      <c r="N2108" s="177"/>
      <c r="O2108" s="177"/>
      <c r="P2108" s="177"/>
      <c r="Q2108" s="177"/>
      <c r="R2108" s="177"/>
      <c r="S2108" s="177"/>
      <c r="T2108" s="178"/>
      <c r="AT2108" s="173" t="s">
        <v>336</v>
      </c>
      <c r="AU2108" s="173" t="s">
        <v>90</v>
      </c>
      <c r="AV2108" s="13" t="s">
        <v>88</v>
      </c>
      <c r="AW2108" s="13" t="s">
        <v>36</v>
      </c>
      <c r="AX2108" s="13" t="s">
        <v>81</v>
      </c>
      <c r="AY2108" s="173" t="s">
        <v>199</v>
      </c>
    </row>
    <row r="2109" spans="2:51" s="14" customFormat="1" ht="10.199999999999999">
      <c r="B2109" s="179"/>
      <c r="D2109" s="163" t="s">
        <v>336</v>
      </c>
      <c r="E2109" s="180" t="s">
        <v>1</v>
      </c>
      <c r="F2109" s="181" t="s">
        <v>2164</v>
      </c>
      <c r="H2109" s="182">
        <v>10</v>
      </c>
      <c r="I2109" s="183"/>
      <c r="L2109" s="179"/>
      <c r="M2109" s="184"/>
      <c r="N2109" s="185"/>
      <c r="O2109" s="185"/>
      <c r="P2109" s="185"/>
      <c r="Q2109" s="185"/>
      <c r="R2109" s="185"/>
      <c r="S2109" s="185"/>
      <c r="T2109" s="186"/>
      <c r="AT2109" s="180" t="s">
        <v>336</v>
      </c>
      <c r="AU2109" s="180" t="s">
        <v>90</v>
      </c>
      <c r="AV2109" s="14" t="s">
        <v>90</v>
      </c>
      <c r="AW2109" s="14" t="s">
        <v>36</v>
      </c>
      <c r="AX2109" s="14" t="s">
        <v>81</v>
      </c>
      <c r="AY2109" s="180" t="s">
        <v>199</v>
      </c>
    </row>
    <row r="2110" spans="2:51" s="14" customFormat="1" ht="10.199999999999999">
      <c r="B2110" s="179"/>
      <c r="D2110" s="163" t="s">
        <v>336</v>
      </c>
      <c r="E2110" s="180" t="s">
        <v>1</v>
      </c>
      <c r="F2110" s="181" t="s">
        <v>3447</v>
      </c>
      <c r="H2110" s="182">
        <v>-0.8</v>
      </c>
      <c r="I2110" s="183"/>
      <c r="L2110" s="179"/>
      <c r="M2110" s="184"/>
      <c r="N2110" s="185"/>
      <c r="O2110" s="185"/>
      <c r="P2110" s="185"/>
      <c r="Q2110" s="185"/>
      <c r="R2110" s="185"/>
      <c r="S2110" s="185"/>
      <c r="T2110" s="186"/>
      <c r="AT2110" s="180" t="s">
        <v>336</v>
      </c>
      <c r="AU2110" s="180" t="s">
        <v>90</v>
      </c>
      <c r="AV2110" s="14" t="s">
        <v>90</v>
      </c>
      <c r="AW2110" s="14" t="s">
        <v>36</v>
      </c>
      <c r="AX2110" s="14" t="s">
        <v>81</v>
      </c>
      <c r="AY2110" s="180" t="s">
        <v>199</v>
      </c>
    </row>
    <row r="2111" spans="2:51" s="13" customFormat="1" ht="10.199999999999999">
      <c r="B2111" s="172"/>
      <c r="D2111" s="163" t="s">
        <v>336</v>
      </c>
      <c r="E2111" s="173" t="s">
        <v>1</v>
      </c>
      <c r="F2111" s="174" t="s">
        <v>1617</v>
      </c>
      <c r="H2111" s="173" t="s">
        <v>1</v>
      </c>
      <c r="I2111" s="175"/>
      <c r="L2111" s="172"/>
      <c r="M2111" s="176"/>
      <c r="N2111" s="177"/>
      <c r="O2111" s="177"/>
      <c r="P2111" s="177"/>
      <c r="Q2111" s="177"/>
      <c r="R2111" s="177"/>
      <c r="S2111" s="177"/>
      <c r="T2111" s="178"/>
      <c r="AT2111" s="173" t="s">
        <v>336</v>
      </c>
      <c r="AU2111" s="173" t="s">
        <v>90</v>
      </c>
      <c r="AV2111" s="13" t="s">
        <v>88</v>
      </c>
      <c r="AW2111" s="13" t="s">
        <v>36</v>
      </c>
      <c r="AX2111" s="13" t="s">
        <v>81</v>
      </c>
      <c r="AY2111" s="173" t="s">
        <v>199</v>
      </c>
    </row>
    <row r="2112" spans="2:51" s="14" customFormat="1" ht="10.199999999999999">
      <c r="B2112" s="179"/>
      <c r="D2112" s="163" t="s">
        <v>336</v>
      </c>
      <c r="E2112" s="180" t="s">
        <v>1</v>
      </c>
      <c r="F2112" s="181" t="s">
        <v>2165</v>
      </c>
      <c r="H2112" s="182">
        <v>12</v>
      </c>
      <c r="I2112" s="183"/>
      <c r="L2112" s="179"/>
      <c r="M2112" s="184"/>
      <c r="N2112" s="185"/>
      <c r="O2112" s="185"/>
      <c r="P2112" s="185"/>
      <c r="Q2112" s="185"/>
      <c r="R2112" s="185"/>
      <c r="S2112" s="185"/>
      <c r="T2112" s="186"/>
      <c r="AT2112" s="180" t="s">
        <v>336</v>
      </c>
      <c r="AU2112" s="180" t="s">
        <v>90</v>
      </c>
      <c r="AV2112" s="14" t="s">
        <v>90</v>
      </c>
      <c r="AW2112" s="14" t="s">
        <v>36</v>
      </c>
      <c r="AX2112" s="14" t="s">
        <v>81</v>
      </c>
      <c r="AY2112" s="180" t="s">
        <v>199</v>
      </c>
    </row>
    <row r="2113" spans="1:65" s="14" customFormat="1" ht="10.199999999999999">
      <c r="B2113" s="179"/>
      <c r="D2113" s="163" t="s">
        <v>336</v>
      </c>
      <c r="E2113" s="180" t="s">
        <v>1</v>
      </c>
      <c r="F2113" s="181" t="s">
        <v>2152</v>
      </c>
      <c r="H2113" s="182">
        <v>8</v>
      </c>
      <c r="I2113" s="183"/>
      <c r="L2113" s="179"/>
      <c r="M2113" s="184"/>
      <c r="N2113" s="185"/>
      <c r="O2113" s="185"/>
      <c r="P2113" s="185"/>
      <c r="Q2113" s="185"/>
      <c r="R2113" s="185"/>
      <c r="S2113" s="185"/>
      <c r="T2113" s="186"/>
      <c r="AT2113" s="180" t="s">
        <v>336</v>
      </c>
      <c r="AU2113" s="180" t="s">
        <v>90</v>
      </c>
      <c r="AV2113" s="14" t="s">
        <v>90</v>
      </c>
      <c r="AW2113" s="14" t="s">
        <v>36</v>
      </c>
      <c r="AX2113" s="14" t="s">
        <v>81</v>
      </c>
      <c r="AY2113" s="180" t="s">
        <v>199</v>
      </c>
    </row>
    <row r="2114" spans="1:65" s="14" customFormat="1" ht="10.199999999999999">
      <c r="B2114" s="179"/>
      <c r="D2114" s="163" t="s">
        <v>336</v>
      </c>
      <c r="E2114" s="180" t="s">
        <v>1</v>
      </c>
      <c r="F2114" s="181" t="s">
        <v>3448</v>
      </c>
      <c r="H2114" s="182">
        <v>-3</v>
      </c>
      <c r="I2114" s="183"/>
      <c r="L2114" s="179"/>
      <c r="M2114" s="184"/>
      <c r="N2114" s="185"/>
      <c r="O2114" s="185"/>
      <c r="P2114" s="185"/>
      <c r="Q2114" s="185"/>
      <c r="R2114" s="185"/>
      <c r="S2114" s="185"/>
      <c r="T2114" s="186"/>
      <c r="AT2114" s="180" t="s">
        <v>336</v>
      </c>
      <c r="AU2114" s="180" t="s">
        <v>90</v>
      </c>
      <c r="AV2114" s="14" t="s">
        <v>90</v>
      </c>
      <c r="AW2114" s="14" t="s">
        <v>36</v>
      </c>
      <c r="AX2114" s="14" t="s">
        <v>81</v>
      </c>
      <c r="AY2114" s="180" t="s">
        <v>199</v>
      </c>
    </row>
    <row r="2115" spans="1:65" s="13" customFormat="1" ht="10.199999999999999">
      <c r="B2115" s="172"/>
      <c r="D2115" s="163" t="s">
        <v>336</v>
      </c>
      <c r="E2115" s="173" t="s">
        <v>1</v>
      </c>
      <c r="F2115" s="174" t="s">
        <v>1619</v>
      </c>
      <c r="H2115" s="173" t="s">
        <v>1</v>
      </c>
      <c r="I2115" s="175"/>
      <c r="L2115" s="172"/>
      <c r="M2115" s="176"/>
      <c r="N2115" s="177"/>
      <c r="O2115" s="177"/>
      <c r="P2115" s="177"/>
      <c r="Q2115" s="177"/>
      <c r="R2115" s="177"/>
      <c r="S2115" s="177"/>
      <c r="T2115" s="178"/>
      <c r="AT2115" s="173" t="s">
        <v>336</v>
      </c>
      <c r="AU2115" s="173" t="s">
        <v>90</v>
      </c>
      <c r="AV2115" s="13" t="s">
        <v>88</v>
      </c>
      <c r="AW2115" s="13" t="s">
        <v>36</v>
      </c>
      <c r="AX2115" s="13" t="s">
        <v>81</v>
      </c>
      <c r="AY2115" s="173" t="s">
        <v>199</v>
      </c>
    </row>
    <row r="2116" spans="1:65" s="14" customFormat="1" ht="10.199999999999999">
      <c r="B2116" s="179"/>
      <c r="D2116" s="163" t="s">
        <v>336</v>
      </c>
      <c r="E2116" s="180" t="s">
        <v>1</v>
      </c>
      <c r="F2116" s="181" t="s">
        <v>2166</v>
      </c>
      <c r="H2116" s="182">
        <v>5.4</v>
      </c>
      <c r="I2116" s="183"/>
      <c r="L2116" s="179"/>
      <c r="M2116" s="184"/>
      <c r="N2116" s="185"/>
      <c r="O2116" s="185"/>
      <c r="P2116" s="185"/>
      <c r="Q2116" s="185"/>
      <c r="R2116" s="185"/>
      <c r="S2116" s="185"/>
      <c r="T2116" s="186"/>
      <c r="AT2116" s="180" t="s">
        <v>336</v>
      </c>
      <c r="AU2116" s="180" t="s">
        <v>90</v>
      </c>
      <c r="AV2116" s="14" t="s">
        <v>90</v>
      </c>
      <c r="AW2116" s="14" t="s">
        <v>36</v>
      </c>
      <c r="AX2116" s="14" t="s">
        <v>81</v>
      </c>
      <c r="AY2116" s="180" t="s">
        <v>199</v>
      </c>
    </row>
    <row r="2117" spans="1:65" s="14" customFormat="1" ht="10.199999999999999">
      <c r="B2117" s="179"/>
      <c r="D2117" s="163" t="s">
        <v>336</v>
      </c>
      <c r="E2117" s="180" t="s">
        <v>1</v>
      </c>
      <c r="F2117" s="181" t="s">
        <v>2152</v>
      </c>
      <c r="H2117" s="182">
        <v>8</v>
      </c>
      <c r="I2117" s="183"/>
      <c r="L2117" s="179"/>
      <c r="M2117" s="184"/>
      <c r="N2117" s="185"/>
      <c r="O2117" s="185"/>
      <c r="P2117" s="185"/>
      <c r="Q2117" s="185"/>
      <c r="R2117" s="185"/>
      <c r="S2117" s="185"/>
      <c r="T2117" s="186"/>
      <c r="AT2117" s="180" t="s">
        <v>336</v>
      </c>
      <c r="AU2117" s="180" t="s">
        <v>90</v>
      </c>
      <c r="AV2117" s="14" t="s">
        <v>90</v>
      </c>
      <c r="AW2117" s="14" t="s">
        <v>36</v>
      </c>
      <c r="AX2117" s="14" t="s">
        <v>81</v>
      </c>
      <c r="AY2117" s="180" t="s">
        <v>199</v>
      </c>
    </row>
    <row r="2118" spans="1:65" s="14" customFormat="1" ht="10.199999999999999">
      <c r="B2118" s="179"/>
      <c r="D2118" s="163" t="s">
        <v>336</v>
      </c>
      <c r="E2118" s="180" t="s">
        <v>1</v>
      </c>
      <c r="F2118" s="181" t="s">
        <v>3448</v>
      </c>
      <c r="H2118" s="182">
        <v>-3</v>
      </c>
      <c r="I2118" s="183"/>
      <c r="L2118" s="179"/>
      <c r="M2118" s="184"/>
      <c r="N2118" s="185"/>
      <c r="O2118" s="185"/>
      <c r="P2118" s="185"/>
      <c r="Q2118" s="185"/>
      <c r="R2118" s="185"/>
      <c r="S2118" s="185"/>
      <c r="T2118" s="186"/>
      <c r="AT2118" s="180" t="s">
        <v>336</v>
      </c>
      <c r="AU2118" s="180" t="s">
        <v>90</v>
      </c>
      <c r="AV2118" s="14" t="s">
        <v>90</v>
      </c>
      <c r="AW2118" s="14" t="s">
        <v>36</v>
      </c>
      <c r="AX2118" s="14" t="s">
        <v>81</v>
      </c>
      <c r="AY2118" s="180" t="s">
        <v>199</v>
      </c>
    </row>
    <row r="2119" spans="1:65" s="13" customFormat="1" ht="10.199999999999999">
      <c r="B2119" s="172"/>
      <c r="D2119" s="163" t="s">
        <v>336</v>
      </c>
      <c r="E2119" s="173" t="s">
        <v>1</v>
      </c>
      <c r="F2119" s="174" t="s">
        <v>1763</v>
      </c>
      <c r="H2119" s="173" t="s">
        <v>1</v>
      </c>
      <c r="I2119" s="175"/>
      <c r="L2119" s="172"/>
      <c r="M2119" s="176"/>
      <c r="N2119" s="177"/>
      <c r="O2119" s="177"/>
      <c r="P2119" s="177"/>
      <c r="Q2119" s="177"/>
      <c r="R2119" s="177"/>
      <c r="S2119" s="177"/>
      <c r="T2119" s="178"/>
      <c r="AT2119" s="173" t="s">
        <v>336</v>
      </c>
      <c r="AU2119" s="173" t="s">
        <v>90</v>
      </c>
      <c r="AV2119" s="13" t="s">
        <v>88</v>
      </c>
      <c r="AW2119" s="13" t="s">
        <v>36</v>
      </c>
      <c r="AX2119" s="13" t="s">
        <v>81</v>
      </c>
      <c r="AY2119" s="173" t="s">
        <v>199</v>
      </c>
    </row>
    <row r="2120" spans="1:65" s="14" customFormat="1" ht="10.199999999999999">
      <c r="B2120" s="179"/>
      <c r="D2120" s="163" t="s">
        <v>336</v>
      </c>
      <c r="E2120" s="180" t="s">
        <v>1</v>
      </c>
      <c r="F2120" s="181" t="s">
        <v>1764</v>
      </c>
      <c r="H2120" s="182">
        <v>5.2</v>
      </c>
      <c r="I2120" s="183"/>
      <c r="L2120" s="179"/>
      <c r="M2120" s="184"/>
      <c r="N2120" s="185"/>
      <c r="O2120" s="185"/>
      <c r="P2120" s="185"/>
      <c r="Q2120" s="185"/>
      <c r="R2120" s="185"/>
      <c r="S2120" s="185"/>
      <c r="T2120" s="186"/>
      <c r="AT2120" s="180" t="s">
        <v>336</v>
      </c>
      <c r="AU2120" s="180" t="s">
        <v>90</v>
      </c>
      <c r="AV2120" s="14" t="s">
        <v>90</v>
      </c>
      <c r="AW2120" s="14" t="s">
        <v>36</v>
      </c>
      <c r="AX2120" s="14" t="s">
        <v>81</v>
      </c>
      <c r="AY2120" s="180" t="s">
        <v>199</v>
      </c>
    </row>
    <row r="2121" spans="1:65" s="13" customFormat="1" ht="10.199999999999999">
      <c r="B2121" s="172"/>
      <c r="D2121" s="163" t="s">
        <v>336</v>
      </c>
      <c r="E2121" s="173" t="s">
        <v>1</v>
      </c>
      <c r="F2121" s="174" t="s">
        <v>1765</v>
      </c>
      <c r="H2121" s="173" t="s">
        <v>1</v>
      </c>
      <c r="I2121" s="175"/>
      <c r="L2121" s="172"/>
      <c r="M2121" s="176"/>
      <c r="N2121" s="177"/>
      <c r="O2121" s="177"/>
      <c r="P2121" s="177"/>
      <c r="Q2121" s="177"/>
      <c r="R2121" s="177"/>
      <c r="S2121" s="177"/>
      <c r="T2121" s="178"/>
      <c r="AT2121" s="173" t="s">
        <v>336</v>
      </c>
      <c r="AU2121" s="173" t="s">
        <v>90</v>
      </c>
      <c r="AV2121" s="13" t="s">
        <v>88</v>
      </c>
      <c r="AW2121" s="13" t="s">
        <v>36</v>
      </c>
      <c r="AX2121" s="13" t="s">
        <v>81</v>
      </c>
      <c r="AY2121" s="173" t="s">
        <v>199</v>
      </c>
    </row>
    <row r="2122" spans="1:65" s="14" customFormat="1" ht="10.199999999999999">
      <c r="B2122" s="179"/>
      <c r="D2122" s="163" t="s">
        <v>336</v>
      </c>
      <c r="E2122" s="180" t="s">
        <v>1</v>
      </c>
      <c r="F2122" s="181" t="s">
        <v>1764</v>
      </c>
      <c r="H2122" s="182">
        <v>5.2</v>
      </c>
      <c r="I2122" s="183"/>
      <c r="L2122" s="179"/>
      <c r="M2122" s="184"/>
      <c r="N2122" s="185"/>
      <c r="O2122" s="185"/>
      <c r="P2122" s="185"/>
      <c r="Q2122" s="185"/>
      <c r="R2122" s="185"/>
      <c r="S2122" s="185"/>
      <c r="T2122" s="186"/>
      <c r="AT2122" s="180" t="s">
        <v>336</v>
      </c>
      <c r="AU2122" s="180" t="s">
        <v>90</v>
      </c>
      <c r="AV2122" s="14" t="s">
        <v>90</v>
      </c>
      <c r="AW2122" s="14" t="s">
        <v>36</v>
      </c>
      <c r="AX2122" s="14" t="s">
        <v>81</v>
      </c>
      <c r="AY2122" s="180" t="s">
        <v>199</v>
      </c>
    </row>
    <row r="2123" spans="1:65" s="13" customFormat="1" ht="10.199999999999999">
      <c r="B2123" s="172"/>
      <c r="D2123" s="163" t="s">
        <v>336</v>
      </c>
      <c r="E2123" s="173" t="s">
        <v>1</v>
      </c>
      <c r="F2123" s="174" t="s">
        <v>960</v>
      </c>
      <c r="H2123" s="173" t="s">
        <v>1</v>
      </c>
      <c r="I2123" s="175"/>
      <c r="L2123" s="172"/>
      <c r="M2123" s="176"/>
      <c r="N2123" s="177"/>
      <c r="O2123" s="177"/>
      <c r="P2123" s="177"/>
      <c r="Q2123" s="177"/>
      <c r="R2123" s="177"/>
      <c r="S2123" s="177"/>
      <c r="T2123" s="178"/>
      <c r="AT2123" s="173" t="s">
        <v>336</v>
      </c>
      <c r="AU2123" s="173" t="s">
        <v>90</v>
      </c>
      <c r="AV2123" s="13" t="s">
        <v>88</v>
      </c>
      <c r="AW2123" s="13" t="s">
        <v>36</v>
      </c>
      <c r="AX2123" s="13" t="s">
        <v>81</v>
      </c>
      <c r="AY2123" s="173" t="s">
        <v>199</v>
      </c>
    </row>
    <row r="2124" spans="1:65" s="14" customFormat="1" ht="10.199999999999999">
      <c r="B2124" s="179"/>
      <c r="D2124" s="163" t="s">
        <v>336</v>
      </c>
      <c r="E2124" s="180" t="s">
        <v>1</v>
      </c>
      <c r="F2124" s="181" t="s">
        <v>3449</v>
      </c>
      <c r="H2124" s="182">
        <v>6.7</v>
      </c>
      <c r="I2124" s="183"/>
      <c r="L2124" s="179"/>
      <c r="M2124" s="184"/>
      <c r="N2124" s="185"/>
      <c r="O2124" s="185"/>
      <c r="P2124" s="185"/>
      <c r="Q2124" s="185"/>
      <c r="R2124" s="185"/>
      <c r="S2124" s="185"/>
      <c r="T2124" s="186"/>
      <c r="AT2124" s="180" t="s">
        <v>336</v>
      </c>
      <c r="AU2124" s="180" t="s">
        <v>90</v>
      </c>
      <c r="AV2124" s="14" t="s">
        <v>90</v>
      </c>
      <c r="AW2124" s="14" t="s">
        <v>36</v>
      </c>
      <c r="AX2124" s="14" t="s">
        <v>81</v>
      </c>
      <c r="AY2124" s="180" t="s">
        <v>199</v>
      </c>
    </row>
    <row r="2125" spans="1:65" s="13" customFormat="1" ht="10.199999999999999">
      <c r="B2125" s="172"/>
      <c r="D2125" s="163" t="s">
        <v>336</v>
      </c>
      <c r="E2125" s="173" t="s">
        <v>1</v>
      </c>
      <c r="F2125" s="174" t="s">
        <v>1767</v>
      </c>
      <c r="H2125" s="173" t="s">
        <v>1</v>
      </c>
      <c r="I2125" s="175"/>
      <c r="L2125" s="172"/>
      <c r="M2125" s="176"/>
      <c r="N2125" s="177"/>
      <c r="O2125" s="177"/>
      <c r="P2125" s="177"/>
      <c r="Q2125" s="177"/>
      <c r="R2125" s="177"/>
      <c r="S2125" s="177"/>
      <c r="T2125" s="178"/>
      <c r="AT2125" s="173" t="s">
        <v>336</v>
      </c>
      <c r="AU2125" s="173" t="s">
        <v>90</v>
      </c>
      <c r="AV2125" s="13" t="s">
        <v>88</v>
      </c>
      <c r="AW2125" s="13" t="s">
        <v>36</v>
      </c>
      <c r="AX2125" s="13" t="s">
        <v>81</v>
      </c>
      <c r="AY2125" s="173" t="s">
        <v>199</v>
      </c>
    </row>
    <row r="2126" spans="1:65" s="14" customFormat="1" ht="10.199999999999999">
      <c r="B2126" s="179"/>
      <c r="D2126" s="163" t="s">
        <v>336</v>
      </c>
      <c r="E2126" s="180" t="s">
        <v>1</v>
      </c>
      <c r="F2126" s="181" t="s">
        <v>3450</v>
      </c>
      <c r="H2126" s="182">
        <v>6.12</v>
      </c>
      <c r="I2126" s="183"/>
      <c r="L2126" s="179"/>
      <c r="M2126" s="184"/>
      <c r="N2126" s="185"/>
      <c r="O2126" s="185"/>
      <c r="P2126" s="185"/>
      <c r="Q2126" s="185"/>
      <c r="R2126" s="185"/>
      <c r="S2126" s="185"/>
      <c r="T2126" s="186"/>
      <c r="AT2126" s="180" t="s">
        <v>336</v>
      </c>
      <c r="AU2126" s="180" t="s">
        <v>90</v>
      </c>
      <c r="AV2126" s="14" t="s">
        <v>90</v>
      </c>
      <c r="AW2126" s="14" t="s">
        <v>36</v>
      </c>
      <c r="AX2126" s="14" t="s">
        <v>81</v>
      </c>
      <c r="AY2126" s="180" t="s">
        <v>199</v>
      </c>
    </row>
    <row r="2127" spans="1:65" s="15" customFormat="1" ht="10.199999999999999">
      <c r="B2127" s="187"/>
      <c r="D2127" s="163" t="s">
        <v>336</v>
      </c>
      <c r="E2127" s="188" t="s">
        <v>1</v>
      </c>
      <c r="F2127" s="189" t="s">
        <v>339</v>
      </c>
      <c r="H2127" s="190">
        <v>176.42</v>
      </c>
      <c r="I2127" s="191"/>
      <c r="L2127" s="187"/>
      <c r="M2127" s="192"/>
      <c r="N2127" s="193"/>
      <c r="O2127" s="193"/>
      <c r="P2127" s="193"/>
      <c r="Q2127" s="193"/>
      <c r="R2127" s="193"/>
      <c r="S2127" s="193"/>
      <c r="T2127" s="194"/>
      <c r="AT2127" s="188" t="s">
        <v>336</v>
      </c>
      <c r="AU2127" s="188" t="s">
        <v>90</v>
      </c>
      <c r="AV2127" s="15" t="s">
        <v>198</v>
      </c>
      <c r="AW2127" s="15" t="s">
        <v>36</v>
      </c>
      <c r="AX2127" s="15" t="s">
        <v>88</v>
      </c>
      <c r="AY2127" s="188" t="s">
        <v>199</v>
      </c>
    </row>
    <row r="2128" spans="1:65" s="2" customFormat="1" ht="16.5" customHeight="1">
      <c r="A2128" s="33"/>
      <c r="B2128" s="149"/>
      <c r="C2128" s="150" t="s">
        <v>3451</v>
      </c>
      <c r="D2128" s="150" t="s">
        <v>202</v>
      </c>
      <c r="E2128" s="151" t="s">
        <v>3452</v>
      </c>
      <c r="F2128" s="152" t="s">
        <v>3453</v>
      </c>
      <c r="G2128" s="153" t="s">
        <v>376</v>
      </c>
      <c r="H2128" s="154">
        <v>176.42</v>
      </c>
      <c r="I2128" s="155"/>
      <c r="J2128" s="156">
        <f>ROUND(I2128*H2128,2)</f>
        <v>0</v>
      </c>
      <c r="K2128" s="152" t="s">
        <v>333</v>
      </c>
      <c r="L2128" s="34"/>
      <c r="M2128" s="157" t="s">
        <v>1</v>
      </c>
      <c r="N2128" s="158" t="s">
        <v>46</v>
      </c>
      <c r="O2128" s="59"/>
      <c r="P2128" s="159">
        <f>O2128*H2128</f>
        <v>0</v>
      </c>
      <c r="Q2128" s="159">
        <v>3.0000000000000001E-5</v>
      </c>
      <c r="R2128" s="159">
        <f>Q2128*H2128</f>
        <v>5.2925999999999997E-3</v>
      </c>
      <c r="S2128" s="159">
        <v>0</v>
      </c>
      <c r="T2128" s="160">
        <f>S2128*H2128</f>
        <v>0</v>
      </c>
      <c r="U2128" s="33"/>
      <c r="V2128" s="33"/>
      <c r="W2128" s="33"/>
      <c r="X2128" s="33"/>
      <c r="Y2128" s="33"/>
      <c r="Z2128" s="33"/>
      <c r="AA2128" s="33"/>
      <c r="AB2128" s="33"/>
      <c r="AC2128" s="33"/>
      <c r="AD2128" s="33"/>
      <c r="AE2128" s="33"/>
      <c r="AR2128" s="161" t="s">
        <v>276</v>
      </c>
      <c r="AT2128" s="161" t="s">
        <v>202</v>
      </c>
      <c r="AU2128" s="161" t="s">
        <v>90</v>
      </c>
      <c r="AY2128" s="18" t="s">
        <v>199</v>
      </c>
      <c r="BE2128" s="162">
        <f>IF(N2128="základní",J2128,0)</f>
        <v>0</v>
      </c>
      <c r="BF2128" s="162">
        <f>IF(N2128="snížená",J2128,0)</f>
        <v>0</v>
      </c>
      <c r="BG2128" s="162">
        <f>IF(N2128="zákl. přenesená",J2128,0)</f>
        <v>0</v>
      </c>
      <c r="BH2128" s="162">
        <f>IF(N2128="sníž. přenesená",J2128,0)</f>
        <v>0</v>
      </c>
      <c r="BI2128" s="162">
        <f>IF(N2128="nulová",J2128,0)</f>
        <v>0</v>
      </c>
      <c r="BJ2128" s="18" t="s">
        <v>88</v>
      </c>
      <c r="BK2128" s="162">
        <f>ROUND(I2128*H2128,2)</f>
        <v>0</v>
      </c>
      <c r="BL2128" s="18" t="s">
        <v>276</v>
      </c>
      <c r="BM2128" s="161" t="s">
        <v>3454</v>
      </c>
    </row>
    <row r="2129" spans="1:65" s="2" customFormat="1" ht="10.199999999999999">
      <c r="A2129" s="33"/>
      <c r="B2129" s="34"/>
      <c r="C2129" s="33"/>
      <c r="D2129" s="163" t="s">
        <v>207</v>
      </c>
      <c r="E2129" s="33"/>
      <c r="F2129" s="164" t="s">
        <v>3455</v>
      </c>
      <c r="G2129" s="33"/>
      <c r="H2129" s="33"/>
      <c r="I2129" s="165"/>
      <c r="J2129" s="33"/>
      <c r="K2129" s="33"/>
      <c r="L2129" s="34"/>
      <c r="M2129" s="166"/>
      <c r="N2129" s="167"/>
      <c r="O2129" s="59"/>
      <c r="P2129" s="59"/>
      <c r="Q2129" s="59"/>
      <c r="R2129" s="59"/>
      <c r="S2129" s="59"/>
      <c r="T2129" s="60"/>
      <c r="U2129" s="33"/>
      <c r="V2129" s="33"/>
      <c r="W2129" s="33"/>
      <c r="X2129" s="33"/>
      <c r="Y2129" s="33"/>
      <c r="Z2129" s="33"/>
      <c r="AA2129" s="33"/>
      <c r="AB2129" s="33"/>
      <c r="AC2129" s="33"/>
      <c r="AD2129" s="33"/>
      <c r="AE2129" s="33"/>
      <c r="AT2129" s="18" t="s">
        <v>207</v>
      </c>
      <c r="AU2129" s="18" t="s">
        <v>90</v>
      </c>
    </row>
    <row r="2130" spans="1:65" s="2" customFormat="1" ht="24.15" customHeight="1">
      <c r="A2130" s="33"/>
      <c r="B2130" s="149"/>
      <c r="C2130" s="150" t="s">
        <v>3456</v>
      </c>
      <c r="D2130" s="150" t="s">
        <v>202</v>
      </c>
      <c r="E2130" s="151" t="s">
        <v>3457</v>
      </c>
      <c r="F2130" s="152" t="s">
        <v>3458</v>
      </c>
      <c r="G2130" s="153" t="s">
        <v>396</v>
      </c>
      <c r="H2130" s="154">
        <v>5.48</v>
      </c>
      <c r="I2130" s="155"/>
      <c r="J2130" s="156">
        <f>ROUND(I2130*H2130,2)</f>
        <v>0</v>
      </c>
      <c r="K2130" s="152" t="s">
        <v>333</v>
      </c>
      <c r="L2130" s="34"/>
      <c r="M2130" s="157" t="s">
        <v>1</v>
      </c>
      <c r="N2130" s="158" t="s">
        <v>46</v>
      </c>
      <c r="O2130" s="59"/>
      <c r="P2130" s="159">
        <f>O2130*H2130</f>
        <v>0</v>
      </c>
      <c r="Q2130" s="159">
        <v>0</v>
      </c>
      <c r="R2130" s="159">
        <f>Q2130*H2130</f>
        <v>0</v>
      </c>
      <c r="S2130" s="159">
        <v>0</v>
      </c>
      <c r="T2130" s="160">
        <f>S2130*H2130</f>
        <v>0</v>
      </c>
      <c r="U2130" s="33"/>
      <c r="V2130" s="33"/>
      <c r="W2130" s="33"/>
      <c r="X2130" s="33"/>
      <c r="Y2130" s="33"/>
      <c r="Z2130" s="33"/>
      <c r="AA2130" s="33"/>
      <c r="AB2130" s="33"/>
      <c r="AC2130" s="33"/>
      <c r="AD2130" s="33"/>
      <c r="AE2130" s="33"/>
      <c r="AR2130" s="161" t="s">
        <v>276</v>
      </c>
      <c r="AT2130" s="161" t="s">
        <v>202</v>
      </c>
      <c r="AU2130" s="161" t="s">
        <v>90</v>
      </c>
      <c r="AY2130" s="18" t="s">
        <v>199</v>
      </c>
      <c r="BE2130" s="162">
        <f>IF(N2130="základní",J2130,0)</f>
        <v>0</v>
      </c>
      <c r="BF2130" s="162">
        <f>IF(N2130="snížená",J2130,0)</f>
        <v>0</v>
      </c>
      <c r="BG2130" s="162">
        <f>IF(N2130="zákl. přenesená",J2130,0)</f>
        <v>0</v>
      </c>
      <c r="BH2130" s="162">
        <f>IF(N2130="sníž. přenesená",J2130,0)</f>
        <v>0</v>
      </c>
      <c r="BI2130" s="162">
        <f>IF(N2130="nulová",J2130,0)</f>
        <v>0</v>
      </c>
      <c r="BJ2130" s="18" t="s">
        <v>88</v>
      </c>
      <c r="BK2130" s="162">
        <f>ROUND(I2130*H2130,2)</f>
        <v>0</v>
      </c>
      <c r="BL2130" s="18" t="s">
        <v>276</v>
      </c>
      <c r="BM2130" s="161" t="s">
        <v>3459</v>
      </c>
    </row>
    <row r="2131" spans="1:65" s="2" customFormat="1" ht="28.8">
      <c r="A2131" s="33"/>
      <c r="B2131" s="34"/>
      <c r="C2131" s="33"/>
      <c r="D2131" s="163" t="s">
        <v>207</v>
      </c>
      <c r="E2131" s="33"/>
      <c r="F2131" s="164" t="s">
        <v>3460</v>
      </c>
      <c r="G2131" s="33"/>
      <c r="H2131" s="33"/>
      <c r="I2131" s="165"/>
      <c r="J2131" s="33"/>
      <c r="K2131" s="33"/>
      <c r="L2131" s="34"/>
      <c r="M2131" s="166"/>
      <c r="N2131" s="167"/>
      <c r="O2131" s="59"/>
      <c r="P2131" s="59"/>
      <c r="Q2131" s="59"/>
      <c r="R2131" s="59"/>
      <c r="S2131" s="59"/>
      <c r="T2131" s="60"/>
      <c r="U2131" s="33"/>
      <c r="V2131" s="33"/>
      <c r="W2131" s="33"/>
      <c r="X2131" s="33"/>
      <c r="Y2131" s="33"/>
      <c r="Z2131" s="33"/>
      <c r="AA2131" s="33"/>
      <c r="AB2131" s="33"/>
      <c r="AC2131" s="33"/>
      <c r="AD2131" s="33"/>
      <c r="AE2131" s="33"/>
      <c r="AT2131" s="18" t="s">
        <v>207</v>
      </c>
      <c r="AU2131" s="18" t="s">
        <v>90</v>
      </c>
    </row>
    <row r="2132" spans="1:65" s="12" customFormat="1" ht="25.95" customHeight="1">
      <c r="B2132" s="136"/>
      <c r="D2132" s="137" t="s">
        <v>80</v>
      </c>
      <c r="E2132" s="138" t="s">
        <v>1433</v>
      </c>
      <c r="F2132" s="138" t="s">
        <v>1434</v>
      </c>
      <c r="I2132" s="139"/>
      <c r="J2132" s="140">
        <f>BK2132</f>
        <v>0</v>
      </c>
      <c r="L2132" s="136"/>
      <c r="M2132" s="141"/>
      <c r="N2132" s="142"/>
      <c r="O2132" s="142"/>
      <c r="P2132" s="143">
        <f>SUM(P2133:P2285)</f>
        <v>0</v>
      </c>
      <c r="Q2132" s="142"/>
      <c r="R2132" s="143">
        <f>SUM(R2133:R2285)</f>
        <v>3.6505535700000005</v>
      </c>
      <c r="S2132" s="142"/>
      <c r="T2132" s="144">
        <f>SUM(T2133:T2285)</f>
        <v>0</v>
      </c>
      <c r="AR2132" s="137" t="s">
        <v>90</v>
      </c>
      <c r="AT2132" s="145" t="s">
        <v>80</v>
      </c>
      <c r="AU2132" s="145" t="s">
        <v>81</v>
      </c>
      <c r="AY2132" s="137" t="s">
        <v>199</v>
      </c>
      <c r="BK2132" s="146">
        <f>SUM(BK2133:BK2285)</f>
        <v>0</v>
      </c>
    </row>
    <row r="2133" spans="1:65" s="2" customFormat="1" ht="24.15" customHeight="1">
      <c r="A2133" s="33"/>
      <c r="B2133" s="149"/>
      <c r="C2133" s="150" t="s">
        <v>3461</v>
      </c>
      <c r="D2133" s="150" t="s">
        <v>202</v>
      </c>
      <c r="E2133" s="151" t="s">
        <v>1445</v>
      </c>
      <c r="F2133" s="152" t="s">
        <v>1446</v>
      </c>
      <c r="G2133" s="153" t="s">
        <v>332</v>
      </c>
      <c r="H2133" s="154">
        <v>21.34</v>
      </c>
      <c r="I2133" s="155"/>
      <c r="J2133" s="156">
        <f>ROUND(I2133*H2133,2)</f>
        <v>0</v>
      </c>
      <c r="K2133" s="152" t="s">
        <v>333</v>
      </c>
      <c r="L2133" s="34"/>
      <c r="M2133" s="157" t="s">
        <v>1</v>
      </c>
      <c r="N2133" s="158" t="s">
        <v>46</v>
      </c>
      <c r="O2133" s="59"/>
      <c r="P2133" s="159">
        <f>O2133*H2133</f>
        <v>0</v>
      </c>
      <c r="Q2133" s="159">
        <v>1.7000000000000001E-4</v>
      </c>
      <c r="R2133" s="159">
        <f>Q2133*H2133</f>
        <v>3.6278E-3</v>
      </c>
      <c r="S2133" s="159">
        <v>0</v>
      </c>
      <c r="T2133" s="160">
        <f>S2133*H2133</f>
        <v>0</v>
      </c>
      <c r="U2133" s="33"/>
      <c r="V2133" s="33"/>
      <c r="W2133" s="33"/>
      <c r="X2133" s="33"/>
      <c r="Y2133" s="33"/>
      <c r="Z2133" s="33"/>
      <c r="AA2133" s="33"/>
      <c r="AB2133" s="33"/>
      <c r="AC2133" s="33"/>
      <c r="AD2133" s="33"/>
      <c r="AE2133" s="33"/>
      <c r="AR2133" s="161" t="s">
        <v>276</v>
      </c>
      <c r="AT2133" s="161" t="s">
        <v>202</v>
      </c>
      <c r="AU2133" s="161" t="s">
        <v>88</v>
      </c>
      <c r="AY2133" s="18" t="s">
        <v>199</v>
      </c>
      <c r="BE2133" s="162">
        <f>IF(N2133="základní",J2133,0)</f>
        <v>0</v>
      </c>
      <c r="BF2133" s="162">
        <f>IF(N2133="snížená",J2133,0)</f>
        <v>0</v>
      </c>
      <c r="BG2133" s="162">
        <f>IF(N2133="zákl. přenesená",J2133,0)</f>
        <v>0</v>
      </c>
      <c r="BH2133" s="162">
        <f>IF(N2133="sníž. přenesená",J2133,0)</f>
        <v>0</v>
      </c>
      <c r="BI2133" s="162">
        <f>IF(N2133="nulová",J2133,0)</f>
        <v>0</v>
      </c>
      <c r="BJ2133" s="18" t="s">
        <v>88</v>
      </c>
      <c r="BK2133" s="162">
        <f>ROUND(I2133*H2133,2)</f>
        <v>0</v>
      </c>
      <c r="BL2133" s="18" t="s">
        <v>276</v>
      </c>
      <c r="BM2133" s="161" t="s">
        <v>3462</v>
      </c>
    </row>
    <row r="2134" spans="1:65" s="2" customFormat="1" ht="19.2">
      <c r="A2134" s="33"/>
      <c r="B2134" s="34"/>
      <c r="C2134" s="33"/>
      <c r="D2134" s="163" t="s">
        <v>207</v>
      </c>
      <c r="E2134" s="33"/>
      <c r="F2134" s="164" t="s">
        <v>1448</v>
      </c>
      <c r="G2134" s="33"/>
      <c r="H2134" s="33"/>
      <c r="I2134" s="165"/>
      <c r="J2134" s="33"/>
      <c r="K2134" s="33"/>
      <c r="L2134" s="34"/>
      <c r="M2134" s="166"/>
      <c r="N2134" s="167"/>
      <c r="O2134" s="59"/>
      <c r="P2134" s="59"/>
      <c r="Q2134" s="59"/>
      <c r="R2134" s="59"/>
      <c r="S2134" s="59"/>
      <c r="T2134" s="60"/>
      <c r="U2134" s="33"/>
      <c r="V2134" s="33"/>
      <c r="W2134" s="33"/>
      <c r="X2134" s="33"/>
      <c r="Y2134" s="33"/>
      <c r="Z2134" s="33"/>
      <c r="AA2134" s="33"/>
      <c r="AB2134" s="33"/>
      <c r="AC2134" s="33"/>
      <c r="AD2134" s="33"/>
      <c r="AE2134" s="33"/>
      <c r="AT2134" s="18" t="s">
        <v>207</v>
      </c>
      <c r="AU2134" s="18" t="s">
        <v>88</v>
      </c>
    </row>
    <row r="2135" spans="1:65" s="13" customFormat="1" ht="10.199999999999999">
      <c r="B2135" s="172"/>
      <c r="D2135" s="163" t="s">
        <v>336</v>
      </c>
      <c r="E2135" s="173" t="s">
        <v>1</v>
      </c>
      <c r="F2135" s="174" t="s">
        <v>3463</v>
      </c>
      <c r="H2135" s="173" t="s">
        <v>1</v>
      </c>
      <c r="I2135" s="175"/>
      <c r="L2135" s="172"/>
      <c r="M2135" s="176"/>
      <c r="N2135" s="177"/>
      <c r="O2135" s="177"/>
      <c r="P2135" s="177"/>
      <c r="Q2135" s="177"/>
      <c r="R2135" s="177"/>
      <c r="S2135" s="177"/>
      <c r="T2135" s="178"/>
      <c r="AT2135" s="173" t="s">
        <v>336</v>
      </c>
      <c r="AU2135" s="173" t="s">
        <v>88</v>
      </c>
      <c r="AV2135" s="13" t="s">
        <v>88</v>
      </c>
      <c r="AW2135" s="13" t="s">
        <v>36</v>
      </c>
      <c r="AX2135" s="13" t="s">
        <v>81</v>
      </c>
      <c r="AY2135" s="173" t="s">
        <v>199</v>
      </c>
    </row>
    <row r="2136" spans="1:65" s="14" customFormat="1" ht="10.199999999999999">
      <c r="B2136" s="179"/>
      <c r="D2136" s="163" t="s">
        <v>336</v>
      </c>
      <c r="E2136" s="180" t="s">
        <v>1</v>
      </c>
      <c r="F2136" s="181" t="s">
        <v>3464</v>
      </c>
      <c r="H2136" s="182">
        <v>21.34</v>
      </c>
      <c r="I2136" s="183"/>
      <c r="L2136" s="179"/>
      <c r="M2136" s="184"/>
      <c r="N2136" s="185"/>
      <c r="O2136" s="185"/>
      <c r="P2136" s="185"/>
      <c r="Q2136" s="185"/>
      <c r="R2136" s="185"/>
      <c r="S2136" s="185"/>
      <c r="T2136" s="186"/>
      <c r="AT2136" s="180" t="s">
        <v>336</v>
      </c>
      <c r="AU2136" s="180" t="s">
        <v>88</v>
      </c>
      <c r="AV2136" s="14" t="s">
        <v>90</v>
      </c>
      <c r="AW2136" s="14" t="s">
        <v>36</v>
      </c>
      <c r="AX2136" s="14" t="s">
        <v>81</v>
      </c>
      <c r="AY2136" s="180" t="s">
        <v>199</v>
      </c>
    </row>
    <row r="2137" spans="1:65" s="15" customFormat="1" ht="10.199999999999999">
      <c r="B2137" s="187"/>
      <c r="D2137" s="163" t="s">
        <v>336</v>
      </c>
      <c r="E2137" s="188" t="s">
        <v>1</v>
      </c>
      <c r="F2137" s="189" t="s">
        <v>339</v>
      </c>
      <c r="H2137" s="190">
        <v>21.34</v>
      </c>
      <c r="I2137" s="191"/>
      <c r="L2137" s="187"/>
      <c r="M2137" s="192"/>
      <c r="N2137" s="193"/>
      <c r="O2137" s="193"/>
      <c r="P2137" s="193"/>
      <c r="Q2137" s="193"/>
      <c r="R2137" s="193"/>
      <c r="S2137" s="193"/>
      <c r="T2137" s="194"/>
      <c r="AT2137" s="188" t="s">
        <v>336</v>
      </c>
      <c r="AU2137" s="188" t="s">
        <v>88</v>
      </c>
      <c r="AV2137" s="15" t="s">
        <v>198</v>
      </c>
      <c r="AW2137" s="15" t="s">
        <v>36</v>
      </c>
      <c r="AX2137" s="15" t="s">
        <v>88</v>
      </c>
      <c r="AY2137" s="188" t="s">
        <v>199</v>
      </c>
    </row>
    <row r="2138" spans="1:65" s="2" customFormat="1" ht="24.15" customHeight="1">
      <c r="A2138" s="33"/>
      <c r="B2138" s="149"/>
      <c r="C2138" s="150" t="s">
        <v>3465</v>
      </c>
      <c r="D2138" s="150" t="s">
        <v>202</v>
      </c>
      <c r="E2138" s="151" t="s">
        <v>3466</v>
      </c>
      <c r="F2138" s="152" t="s">
        <v>3467</v>
      </c>
      <c r="G2138" s="153" t="s">
        <v>332</v>
      </c>
      <c r="H2138" s="154">
        <v>92.77</v>
      </c>
      <c r="I2138" s="155"/>
      <c r="J2138" s="156">
        <f>ROUND(I2138*H2138,2)</f>
        <v>0</v>
      </c>
      <c r="K2138" s="152" t="s">
        <v>333</v>
      </c>
      <c r="L2138" s="34"/>
      <c r="M2138" s="157" t="s">
        <v>1</v>
      </c>
      <c r="N2138" s="158" t="s">
        <v>46</v>
      </c>
      <c r="O2138" s="59"/>
      <c r="P2138" s="159">
        <f>O2138*H2138</f>
        <v>0</v>
      </c>
      <c r="Q2138" s="159">
        <v>1.2E-4</v>
      </c>
      <c r="R2138" s="159">
        <f>Q2138*H2138</f>
        <v>1.1132400000000001E-2</v>
      </c>
      <c r="S2138" s="159">
        <v>0</v>
      </c>
      <c r="T2138" s="160">
        <f>S2138*H2138</f>
        <v>0</v>
      </c>
      <c r="U2138" s="33"/>
      <c r="V2138" s="33"/>
      <c r="W2138" s="33"/>
      <c r="X2138" s="33"/>
      <c r="Y2138" s="33"/>
      <c r="Z2138" s="33"/>
      <c r="AA2138" s="33"/>
      <c r="AB2138" s="33"/>
      <c r="AC2138" s="33"/>
      <c r="AD2138" s="33"/>
      <c r="AE2138" s="33"/>
      <c r="AR2138" s="161" t="s">
        <v>276</v>
      </c>
      <c r="AT2138" s="161" t="s">
        <v>202</v>
      </c>
      <c r="AU2138" s="161" t="s">
        <v>88</v>
      </c>
      <c r="AY2138" s="18" t="s">
        <v>199</v>
      </c>
      <c r="BE2138" s="162">
        <f>IF(N2138="základní",J2138,0)</f>
        <v>0</v>
      </c>
      <c r="BF2138" s="162">
        <f>IF(N2138="snížená",J2138,0)</f>
        <v>0</v>
      </c>
      <c r="BG2138" s="162">
        <f>IF(N2138="zákl. přenesená",J2138,0)</f>
        <v>0</v>
      </c>
      <c r="BH2138" s="162">
        <f>IF(N2138="sníž. přenesená",J2138,0)</f>
        <v>0</v>
      </c>
      <c r="BI2138" s="162">
        <f>IF(N2138="nulová",J2138,0)</f>
        <v>0</v>
      </c>
      <c r="BJ2138" s="18" t="s">
        <v>88</v>
      </c>
      <c r="BK2138" s="162">
        <f>ROUND(I2138*H2138,2)</f>
        <v>0</v>
      </c>
      <c r="BL2138" s="18" t="s">
        <v>276</v>
      </c>
      <c r="BM2138" s="161" t="s">
        <v>3468</v>
      </c>
    </row>
    <row r="2139" spans="1:65" s="2" customFormat="1" ht="19.2">
      <c r="A2139" s="33"/>
      <c r="B2139" s="34"/>
      <c r="C2139" s="33"/>
      <c r="D2139" s="163" t="s">
        <v>207</v>
      </c>
      <c r="E2139" s="33"/>
      <c r="F2139" s="164" t="s">
        <v>3469</v>
      </c>
      <c r="G2139" s="33"/>
      <c r="H2139" s="33"/>
      <c r="I2139" s="165"/>
      <c r="J2139" s="33"/>
      <c r="K2139" s="33"/>
      <c r="L2139" s="34"/>
      <c r="M2139" s="166"/>
      <c r="N2139" s="167"/>
      <c r="O2139" s="59"/>
      <c r="P2139" s="59"/>
      <c r="Q2139" s="59"/>
      <c r="R2139" s="59"/>
      <c r="S2139" s="59"/>
      <c r="T2139" s="60"/>
      <c r="U2139" s="33"/>
      <c r="V2139" s="33"/>
      <c r="W2139" s="33"/>
      <c r="X2139" s="33"/>
      <c r="Y2139" s="33"/>
      <c r="Z2139" s="33"/>
      <c r="AA2139" s="33"/>
      <c r="AB2139" s="33"/>
      <c r="AC2139" s="33"/>
      <c r="AD2139" s="33"/>
      <c r="AE2139" s="33"/>
      <c r="AT2139" s="18" t="s">
        <v>207</v>
      </c>
      <c r="AU2139" s="18" t="s">
        <v>88</v>
      </c>
    </row>
    <row r="2140" spans="1:65" s="14" customFormat="1" ht="10.199999999999999">
      <c r="B2140" s="179"/>
      <c r="D2140" s="163" t="s">
        <v>336</v>
      </c>
      <c r="E2140" s="180" t="s">
        <v>1</v>
      </c>
      <c r="F2140" s="181" t="s">
        <v>3464</v>
      </c>
      <c r="H2140" s="182">
        <v>21.34</v>
      </c>
      <c r="I2140" s="183"/>
      <c r="L2140" s="179"/>
      <c r="M2140" s="184"/>
      <c r="N2140" s="185"/>
      <c r="O2140" s="185"/>
      <c r="P2140" s="185"/>
      <c r="Q2140" s="185"/>
      <c r="R2140" s="185"/>
      <c r="S2140" s="185"/>
      <c r="T2140" s="186"/>
      <c r="AT2140" s="180" t="s">
        <v>336</v>
      </c>
      <c r="AU2140" s="180" t="s">
        <v>88</v>
      </c>
      <c r="AV2140" s="14" t="s">
        <v>90</v>
      </c>
      <c r="AW2140" s="14" t="s">
        <v>36</v>
      </c>
      <c r="AX2140" s="14" t="s">
        <v>81</v>
      </c>
      <c r="AY2140" s="180" t="s">
        <v>199</v>
      </c>
    </row>
    <row r="2141" spans="1:65" s="13" customFormat="1" ht="10.199999999999999">
      <c r="B2141" s="172"/>
      <c r="D2141" s="163" t="s">
        <v>336</v>
      </c>
      <c r="E2141" s="173" t="s">
        <v>1</v>
      </c>
      <c r="F2141" s="174" t="s">
        <v>3470</v>
      </c>
      <c r="H2141" s="173" t="s">
        <v>1</v>
      </c>
      <c r="I2141" s="175"/>
      <c r="L2141" s="172"/>
      <c r="M2141" s="176"/>
      <c r="N2141" s="177"/>
      <c r="O2141" s="177"/>
      <c r="P2141" s="177"/>
      <c r="Q2141" s="177"/>
      <c r="R2141" s="177"/>
      <c r="S2141" s="177"/>
      <c r="T2141" s="178"/>
      <c r="AT2141" s="173" t="s">
        <v>336</v>
      </c>
      <c r="AU2141" s="173" t="s">
        <v>88</v>
      </c>
      <c r="AV2141" s="13" t="s">
        <v>88</v>
      </c>
      <c r="AW2141" s="13" t="s">
        <v>36</v>
      </c>
      <c r="AX2141" s="13" t="s">
        <v>81</v>
      </c>
      <c r="AY2141" s="173" t="s">
        <v>199</v>
      </c>
    </row>
    <row r="2142" spans="1:65" s="14" customFormat="1" ht="10.199999999999999">
      <c r="B2142" s="179"/>
      <c r="D2142" s="163" t="s">
        <v>336</v>
      </c>
      <c r="E2142" s="180" t="s">
        <v>1</v>
      </c>
      <c r="F2142" s="181" t="s">
        <v>3471</v>
      </c>
      <c r="H2142" s="182">
        <v>2.7250000000000001</v>
      </c>
      <c r="I2142" s="183"/>
      <c r="L2142" s="179"/>
      <c r="M2142" s="184"/>
      <c r="N2142" s="185"/>
      <c r="O2142" s="185"/>
      <c r="P2142" s="185"/>
      <c r="Q2142" s="185"/>
      <c r="R2142" s="185"/>
      <c r="S2142" s="185"/>
      <c r="T2142" s="186"/>
      <c r="AT2142" s="180" t="s">
        <v>336</v>
      </c>
      <c r="AU2142" s="180" t="s">
        <v>88</v>
      </c>
      <c r="AV2142" s="14" t="s">
        <v>90</v>
      </c>
      <c r="AW2142" s="14" t="s">
        <v>36</v>
      </c>
      <c r="AX2142" s="14" t="s">
        <v>81</v>
      </c>
      <c r="AY2142" s="180" t="s">
        <v>199</v>
      </c>
    </row>
    <row r="2143" spans="1:65" s="14" customFormat="1" ht="10.199999999999999">
      <c r="B2143" s="179"/>
      <c r="D2143" s="163" t="s">
        <v>336</v>
      </c>
      <c r="E2143" s="180" t="s">
        <v>1</v>
      </c>
      <c r="F2143" s="181" t="s">
        <v>3472</v>
      </c>
      <c r="H2143" s="182">
        <v>4.8</v>
      </c>
      <c r="I2143" s="183"/>
      <c r="L2143" s="179"/>
      <c r="M2143" s="184"/>
      <c r="N2143" s="185"/>
      <c r="O2143" s="185"/>
      <c r="P2143" s="185"/>
      <c r="Q2143" s="185"/>
      <c r="R2143" s="185"/>
      <c r="S2143" s="185"/>
      <c r="T2143" s="186"/>
      <c r="AT2143" s="180" t="s">
        <v>336</v>
      </c>
      <c r="AU2143" s="180" t="s">
        <v>88</v>
      </c>
      <c r="AV2143" s="14" t="s">
        <v>90</v>
      </c>
      <c r="AW2143" s="14" t="s">
        <v>36</v>
      </c>
      <c r="AX2143" s="14" t="s">
        <v>81</v>
      </c>
      <c r="AY2143" s="180" t="s">
        <v>199</v>
      </c>
    </row>
    <row r="2144" spans="1:65" s="14" customFormat="1" ht="10.199999999999999">
      <c r="B2144" s="179"/>
      <c r="D2144" s="163" t="s">
        <v>336</v>
      </c>
      <c r="E2144" s="180" t="s">
        <v>1</v>
      </c>
      <c r="F2144" s="181" t="s">
        <v>3473</v>
      </c>
      <c r="H2144" s="182">
        <v>1.88</v>
      </c>
      <c r="I2144" s="183"/>
      <c r="L2144" s="179"/>
      <c r="M2144" s="184"/>
      <c r="N2144" s="185"/>
      <c r="O2144" s="185"/>
      <c r="P2144" s="185"/>
      <c r="Q2144" s="185"/>
      <c r="R2144" s="185"/>
      <c r="S2144" s="185"/>
      <c r="T2144" s="186"/>
      <c r="AT2144" s="180" t="s">
        <v>336</v>
      </c>
      <c r="AU2144" s="180" t="s">
        <v>88</v>
      </c>
      <c r="AV2144" s="14" t="s">
        <v>90</v>
      </c>
      <c r="AW2144" s="14" t="s">
        <v>36</v>
      </c>
      <c r="AX2144" s="14" t="s">
        <v>81</v>
      </c>
      <c r="AY2144" s="180" t="s">
        <v>199</v>
      </c>
    </row>
    <row r="2145" spans="1:65" s="14" customFormat="1" ht="10.199999999999999">
      <c r="B2145" s="179"/>
      <c r="D2145" s="163" t="s">
        <v>336</v>
      </c>
      <c r="E2145" s="180" t="s">
        <v>1</v>
      </c>
      <c r="F2145" s="181" t="s">
        <v>3474</v>
      </c>
      <c r="H2145" s="182">
        <v>15.64</v>
      </c>
      <c r="I2145" s="183"/>
      <c r="L2145" s="179"/>
      <c r="M2145" s="184"/>
      <c r="N2145" s="185"/>
      <c r="O2145" s="185"/>
      <c r="P2145" s="185"/>
      <c r="Q2145" s="185"/>
      <c r="R2145" s="185"/>
      <c r="S2145" s="185"/>
      <c r="T2145" s="186"/>
      <c r="AT2145" s="180" t="s">
        <v>336</v>
      </c>
      <c r="AU2145" s="180" t="s">
        <v>88</v>
      </c>
      <c r="AV2145" s="14" t="s">
        <v>90</v>
      </c>
      <c r="AW2145" s="14" t="s">
        <v>36</v>
      </c>
      <c r="AX2145" s="14" t="s">
        <v>81</v>
      </c>
      <c r="AY2145" s="180" t="s">
        <v>199</v>
      </c>
    </row>
    <row r="2146" spans="1:65" s="16" customFormat="1" ht="10.199999999999999">
      <c r="B2146" s="205"/>
      <c r="D2146" s="163" t="s">
        <v>336</v>
      </c>
      <c r="E2146" s="206" t="s">
        <v>1</v>
      </c>
      <c r="F2146" s="207" t="s">
        <v>1127</v>
      </c>
      <c r="H2146" s="208">
        <v>46.384999999999998</v>
      </c>
      <c r="I2146" s="209"/>
      <c r="L2146" s="205"/>
      <c r="M2146" s="210"/>
      <c r="N2146" s="211"/>
      <c r="O2146" s="211"/>
      <c r="P2146" s="211"/>
      <c r="Q2146" s="211"/>
      <c r="R2146" s="211"/>
      <c r="S2146" s="211"/>
      <c r="T2146" s="212"/>
      <c r="AT2146" s="206" t="s">
        <v>336</v>
      </c>
      <c r="AU2146" s="206" t="s">
        <v>88</v>
      </c>
      <c r="AV2146" s="16" t="s">
        <v>213</v>
      </c>
      <c r="AW2146" s="16" t="s">
        <v>36</v>
      </c>
      <c r="AX2146" s="16" t="s">
        <v>81</v>
      </c>
      <c r="AY2146" s="206" t="s">
        <v>199</v>
      </c>
    </row>
    <row r="2147" spans="1:65" s="14" customFormat="1" ht="10.199999999999999">
      <c r="B2147" s="179"/>
      <c r="D2147" s="163" t="s">
        <v>336</v>
      </c>
      <c r="E2147" s="180" t="s">
        <v>1</v>
      </c>
      <c r="F2147" s="181" t="s">
        <v>3475</v>
      </c>
      <c r="H2147" s="182">
        <v>46.384999999999998</v>
      </c>
      <c r="I2147" s="183"/>
      <c r="L2147" s="179"/>
      <c r="M2147" s="184"/>
      <c r="N2147" s="185"/>
      <c r="O2147" s="185"/>
      <c r="P2147" s="185"/>
      <c r="Q2147" s="185"/>
      <c r="R2147" s="185"/>
      <c r="S2147" s="185"/>
      <c r="T2147" s="186"/>
      <c r="AT2147" s="180" t="s">
        <v>336</v>
      </c>
      <c r="AU2147" s="180" t="s">
        <v>88</v>
      </c>
      <c r="AV2147" s="14" t="s">
        <v>90</v>
      </c>
      <c r="AW2147" s="14" t="s">
        <v>36</v>
      </c>
      <c r="AX2147" s="14" t="s">
        <v>81</v>
      </c>
      <c r="AY2147" s="180" t="s">
        <v>199</v>
      </c>
    </row>
    <row r="2148" spans="1:65" s="15" customFormat="1" ht="10.199999999999999">
      <c r="B2148" s="187"/>
      <c r="D2148" s="163" t="s">
        <v>336</v>
      </c>
      <c r="E2148" s="188" t="s">
        <v>1</v>
      </c>
      <c r="F2148" s="189" t="s">
        <v>339</v>
      </c>
      <c r="H2148" s="190">
        <v>92.77</v>
      </c>
      <c r="I2148" s="191"/>
      <c r="L2148" s="187"/>
      <c r="M2148" s="192"/>
      <c r="N2148" s="193"/>
      <c r="O2148" s="193"/>
      <c r="P2148" s="193"/>
      <c r="Q2148" s="193"/>
      <c r="R2148" s="193"/>
      <c r="S2148" s="193"/>
      <c r="T2148" s="194"/>
      <c r="AT2148" s="188" t="s">
        <v>336</v>
      </c>
      <c r="AU2148" s="188" t="s">
        <v>88</v>
      </c>
      <c r="AV2148" s="15" t="s">
        <v>198</v>
      </c>
      <c r="AW2148" s="15" t="s">
        <v>36</v>
      </c>
      <c r="AX2148" s="15" t="s">
        <v>88</v>
      </c>
      <c r="AY2148" s="188" t="s">
        <v>199</v>
      </c>
    </row>
    <row r="2149" spans="1:65" s="2" customFormat="1" ht="24.15" customHeight="1">
      <c r="A2149" s="33"/>
      <c r="B2149" s="149"/>
      <c r="C2149" s="150" t="s">
        <v>3476</v>
      </c>
      <c r="D2149" s="150" t="s">
        <v>202</v>
      </c>
      <c r="E2149" s="151" t="s">
        <v>3477</v>
      </c>
      <c r="F2149" s="152" t="s">
        <v>3478</v>
      </c>
      <c r="G2149" s="153" t="s">
        <v>332</v>
      </c>
      <c r="H2149" s="154">
        <v>5960.317</v>
      </c>
      <c r="I2149" s="155"/>
      <c r="J2149" s="156">
        <f>ROUND(I2149*H2149,2)</f>
        <v>0</v>
      </c>
      <c r="K2149" s="152" t="s">
        <v>333</v>
      </c>
      <c r="L2149" s="34"/>
      <c r="M2149" s="157" t="s">
        <v>1</v>
      </c>
      <c r="N2149" s="158" t="s">
        <v>46</v>
      </c>
      <c r="O2149" s="59"/>
      <c r="P2149" s="159">
        <f>O2149*H2149</f>
        <v>0</v>
      </c>
      <c r="Q2149" s="159">
        <v>2.0000000000000001E-4</v>
      </c>
      <c r="R2149" s="159">
        <f>Q2149*H2149</f>
        <v>1.1920634000000001</v>
      </c>
      <c r="S2149" s="159">
        <v>0</v>
      </c>
      <c r="T2149" s="160">
        <f>S2149*H2149</f>
        <v>0</v>
      </c>
      <c r="U2149" s="33"/>
      <c r="V2149" s="33"/>
      <c r="W2149" s="33"/>
      <c r="X2149" s="33"/>
      <c r="Y2149" s="33"/>
      <c r="Z2149" s="33"/>
      <c r="AA2149" s="33"/>
      <c r="AB2149" s="33"/>
      <c r="AC2149" s="33"/>
      <c r="AD2149" s="33"/>
      <c r="AE2149" s="33"/>
      <c r="AR2149" s="161" t="s">
        <v>276</v>
      </c>
      <c r="AT2149" s="161" t="s">
        <v>202</v>
      </c>
      <c r="AU2149" s="161" t="s">
        <v>88</v>
      </c>
      <c r="AY2149" s="18" t="s">
        <v>199</v>
      </c>
      <c r="BE2149" s="162">
        <f>IF(N2149="základní",J2149,0)</f>
        <v>0</v>
      </c>
      <c r="BF2149" s="162">
        <f>IF(N2149="snížená",J2149,0)</f>
        <v>0</v>
      </c>
      <c r="BG2149" s="162">
        <f>IF(N2149="zákl. přenesená",J2149,0)</f>
        <v>0</v>
      </c>
      <c r="BH2149" s="162">
        <f>IF(N2149="sníž. přenesená",J2149,0)</f>
        <v>0</v>
      </c>
      <c r="BI2149" s="162">
        <f>IF(N2149="nulová",J2149,0)</f>
        <v>0</v>
      </c>
      <c r="BJ2149" s="18" t="s">
        <v>88</v>
      </c>
      <c r="BK2149" s="162">
        <f>ROUND(I2149*H2149,2)</f>
        <v>0</v>
      </c>
      <c r="BL2149" s="18" t="s">
        <v>276</v>
      </c>
      <c r="BM2149" s="161" t="s">
        <v>3479</v>
      </c>
    </row>
    <row r="2150" spans="1:65" s="2" customFormat="1" ht="19.2">
      <c r="A2150" s="33"/>
      <c r="B2150" s="34"/>
      <c r="C2150" s="33"/>
      <c r="D2150" s="163" t="s">
        <v>207</v>
      </c>
      <c r="E2150" s="33"/>
      <c r="F2150" s="164" t="s">
        <v>3480</v>
      </c>
      <c r="G2150" s="33"/>
      <c r="H2150" s="33"/>
      <c r="I2150" s="165"/>
      <c r="J2150" s="33"/>
      <c r="K2150" s="33"/>
      <c r="L2150" s="34"/>
      <c r="M2150" s="166"/>
      <c r="N2150" s="167"/>
      <c r="O2150" s="59"/>
      <c r="P2150" s="59"/>
      <c r="Q2150" s="59"/>
      <c r="R2150" s="59"/>
      <c r="S2150" s="59"/>
      <c r="T2150" s="60"/>
      <c r="U2150" s="33"/>
      <c r="V2150" s="33"/>
      <c r="W2150" s="33"/>
      <c r="X2150" s="33"/>
      <c r="Y2150" s="33"/>
      <c r="Z2150" s="33"/>
      <c r="AA2150" s="33"/>
      <c r="AB2150" s="33"/>
      <c r="AC2150" s="33"/>
      <c r="AD2150" s="33"/>
      <c r="AE2150" s="33"/>
      <c r="AT2150" s="18" t="s">
        <v>207</v>
      </c>
      <c r="AU2150" s="18" t="s">
        <v>88</v>
      </c>
    </row>
    <row r="2151" spans="1:65" s="13" customFormat="1" ht="10.199999999999999">
      <c r="B2151" s="172"/>
      <c r="D2151" s="163" t="s">
        <v>336</v>
      </c>
      <c r="E2151" s="173" t="s">
        <v>1</v>
      </c>
      <c r="F2151" s="174" t="s">
        <v>3481</v>
      </c>
      <c r="H2151" s="173" t="s">
        <v>1</v>
      </c>
      <c r="I2151" s="175"/>
      <c r="L2151" s="172"/>
      <c r="M2151" s="176"/>
      <c r="N2151" s="177"/>
      <c r="O2151" s="177"/>
      <c r="P2151" s="177"/>
      <c r="Q2151" s="177"/>
      <c r="R2151" s="177"/>
      <c r="S2151" s="177"/>
      <c r="T2151" s="178"/>
      <c r="AT2151" s="173" t="s">
        <v>336</v>
      </c>
      <c r="AU2151" s="173" t="s">
        <v>88</v>
      </c>
      <c r="AV2151" s="13" t="s">
        <v>88</v>
      </c>
      <c r="AW2151" s="13" t="s">
        <v>36</v>
      </c>
      <c r="AX2151" s="13" t="s">
        <v>81</v>
      </c>
      <c r="AY2151" s="173" t="s">
        <v>199</v>
      </c>
    </row>
    <row r="2152" spans="1:65" s="14" customFormat="1" ht="10.199999999999999">
      <c r="B2152" s="179"/>
      <c r="D2152" s="163" t="s">
        <v>336</v>
      </c>
      <c r="E2152" s="180" t="s">
        <v>1</v>
      </c>
      <c r="F2152" s="181" t="s">
        <v>2440</v>
      </c>
      <c r="H2152" s="182">
        <v>356</v>
      </c>
      <c r="I2152" s="183"/>
      <c r="L2152" s="179"/>
      <c r="M2152" s="184"/>
      <c r="N2152" s="185"/>
      <c r="O2152" s="185"/>
      <c r="P2152" s="185"/>
      <c r="Q2152" s="185"/>
      <c r="R2152" s="185"/>
      <c r="S2152" s="185"/>
      <c r="T2152" s="186"/>
      <c r="AT2152" s="180" t="s">
        <v>336</v>
      </c>
      <c r="AU2152" s="180" t="s">
        <v>88</v>
      </c>
      <c r="AV2152" s="14" t="s">
        <v>90</v>
      </c>
      <c r="AW2152" s="14" t="s">
        <v>36</v>
      </c>
      <c r="AX2152" s="14" t="s">
        <v>81</v>
      </c>
      <c r="AY2152" s="180" t="s">
        <v>199</v>
      </c>
    </row>
    <row r="2153" spans="1:65" s="13" customFormat="1" ht="10.199999999999999">
      <c r="B2153" s="172"/>
      <c r="D2153" s="163" t="s">
        <v>336</v>
      </c>
      <c r="E2153" s="173" t="s">
        <v>1</v>
      </c>
      <c r="F2153" s="174" t="s">
        <v>3482</v>
      </c>
      <c r="H2153" s="173" t="s">
        <v>1</v>
      </c>
      <c r="I2153" s="175"/>
      <c r="L2153" s="172"/>
      <c r="M2153" s="176"/>
      <c r="N2153" s="177"/>
      <c r="O2153" s="177"/>
      <c r="P2153" s="177"/>
      <c r="Q2153" s="177"/>
      <c r="R2153" s="177"/>
      <c r="S2153" s="177"/>
      <c r="T2153" s="178"/>
      <c r="AT2153" s="173" t="s">
        <v>336</v>
      </c>
      <c r="AU2153" s="173" t="s">
        <v>88</v>
      </c>
      <c r="AV2153" s="13" t="s">
        <v>88</v>
      </c>
      <c r="AW2153" s="13" t="s">
        <v>36</v>
      </c>
      <c r="AX2153" s="13" t="s">
        <v>81</v>
      </c>
      <c r="AY2153" s="173" t="s">
        <v>199</v>
      </c>
    </row>
    <row r="2154" spans="1:65" s="14" customFormat="1" ht="10.199999999999999">
      <c r="B2154" s="179"/>
      <c r="D2154" s="163" t="s">
        <v>336</v>
      </c>
      <c r="E2154" s="180" t="s">
        <v>1</v>
      </c>
      <c r="F2154" s="181" t="s">
        <v>2615</v>
      </c>
      <c r="H2154" s="182">
        <v>203</v>
      </c>
      <c r="I2154" s="183"/>
      <c r="L2154" s="179"/>
      <c r="M2154" s="184"/>
      <c r="N2154" s="185"/>
      <c r="O2154" s="185"/>
      <c r="P2154" s="185"/>
      <c r="Q2154" s="185"/>
      <c r="R2154" s="185"/>
      <c r="S2154" s="185"/>
      <c r="T2154" s="186"/>
      <c r="AT2154" s="180" t="s">
        <v>336</v>
      </c>
      <c r="AU2154" s="180" t="s">
        <v>88</v>
      </c>
      <c r="AV2154" s="14" t="s">
        <v>90</v>
      </c>
      <c r="AW2154" s="14" t="s">
        <v>36</v>
      </c>
      <c r="AX2154" s="14" t="s">
        <v>81</v>
      </c>
      <c r="AY2154" s="180" t="s">
        <v>199</v>
      </c>
    </row>
    <row r="2155" spans="1:65" s="14" customFormat="1" ht="10.199999999999999">
      <c r="B2155" s="179"/>
      <c r="D2155" s="163" t="s">
        <v>336</v>
      </c>
      <c r="E2155" s="180" t="s">
        <v>1</v>
      </c>
      <c r="F2155" s="181" t="s">
        <v>2616</v>
      </c>
      <c r="H2155" s="182">
        <v>218.4</v>
      </c>
      <c r="I2155" s="183"/>
      <c r="L2155" s="179"/>
      <c r="M2155" s="184"/>
      <c r="N2155" s="185"/>
      <c r="O2155" s="185"/>
      <c r="P2155" s="185"/>
      <c r="Q2155" s="185"/>
      <c r="R2155" s="185"/>
      <c r="S2155" s="185"/>
      <c r="T2155" s="186"/>
      <c r="AT2155" s="180" t="s">
        <v>336</v>
      </c>
      <c r="AU2155" s="180" t="s">
        <v>88</v>
      </c>
      <c r="AV2155" s="14" t="s">
        <v>90</v>
      </c>
      <c r="AW2155" s="14" t="s">
        <v>36</v>
      </c>
      <c r="AX2155" s="14" t="s">
        <v>81</v>
      </c>
      <c r="AY2155" s="180" t="s">
        <v>199</v>
      </c>
    </row>
    <row r="2156" spans="1:65" s="14" customFormat="1" ht="10.199999999999999">
      <c r="B2156" s="179"/>
      <c r="D2156" s="163" t="s">
        <v>336</v>
      </c>
      <c r="E2156" s="180" t="s">
        <v>1</v>
      </c>
      <c r="F2156" s="181" t="s">
        <v>2617</v>
      </c>
      <c r="H2156" s="182">
        <v>502.72</v>
      </c>
      <c r="I2156" s="183"/>
      <c r="L2156" s="179"/>
      <c r="M2156" s="184"/>
      <c r="N2156" s="185"/>
      <c r="O2156" s="185"/>
      <c r="P2156" s="185"/>
      <c r="Q2156" s="185"/>
      <c r="R2156" s="185"/>
      <c r="S2156" s="185"/>
      <c r="T2156" s="186"/>
      <c r="AT2156" s="180" t="s">
        <v>336</v>
      </c>
      <c r="AU2156" s="180" t="s">
        <v>88</v>
      </c>
      <c r="AV2156" s="14" t="s">
        <v>90</v>
      </c>
      <c r="AW2156" s="14" t="s">
        <v>36</v>
      </c>
      <c r="AX2156" s="14" t="s">
        <v>81</v>
      </c>
      <c r="AY2156" s="180" t="s">
        <v>199</v>
      </c>
    </row>
    <row r="2157" spans="1:65" s="13" customFormat="1" ht="10.199999999999999">
      <c r="B2157" s="172"/>
      <c r="D2157" s="163" t="s">
        <v>336</v>
      </c>
      <c r="E2157" s="173" t="s">
        <v>1</v>
      </c>
      <c r="F2157" s="174" t="s">
        <v>591</v>
      </c>
      <c r="H2157" s="173" t="s">
        <v>1</v>
      </c>
      <c r="I2157" s="175"/>
      <c r="L2157" s="172"/>
      <c r="M2157" s="176"/>
      <c r="N2157" s="177"/>
      <c r="O2157" s="177"/>
      <c r="P2157" s="177"/>
      <c r="Q2157" s="177"/>
      <c r="R2157" s="177"/>
      <c r="S2157" s="177"/>
      <c r="T2157" s="178"/>
      <c r="AT2157" s="173" t="s">
        <v>336</v>
      </c>
      <c r="AU2157" s="173" t="s">
        <v>88</v>
      </c>
      <c r="AV2157" s="13" t="s">
        <v>88</v>
      </c>
      <c r="AW2157" s="13" t="s">
        <v>36</v>
      </c>
      <c r="AX2157" s="13" t="s">
        <v>81</v>
      </c>
      <c r="AY2157" s="173" t="s">
        <v>199</v>
      </c>
    </row>
    <row r="2158" spans="1:65" s="14" customFormat="1" ht="10.199999999999999">
      <c r="B2158" s="179"/>
      <c r="D2158" s="163" t="s">
        <v>336</v>
      </c>
      <c r="E2158" s="180" t="s">
        <v>1</v>
      </c>
      <c r="F2158" s="181" t="s">
        <v>3483</v>
      </c>
      <c r="H2158" s="182">
        <v>8.25</v>
      </c>
      <c r="I2158" s="183"/>
      <c r="L2158" s="179"/>
      <c r="M2158" s="184"/>
      <c r="N2158" s="185"/>
      <c r="O2158" s="185"/>
      <c r="P2158" s="185"/>
      <c r="Q2158" s="185"/>
      <c r="R2158" s="185"/>
      <c r="S2158" s="185"/>
      <c r="T2158" s="186"/>
      <c r="AT2158" s="180" t="s">
        <v>336</v>
      </c>
      <c r="AU2158" s="180" t="s">
        <v>88</v>
      </c>
      <c r="AV2158" s="14" t="s">
        <v>90</v>
      </c>
      <c r="AW2158" s="14" t="s">
        <v>36</v>
      </c>
      <c r="AX2158" s="14" t="s">
        <v>81</v>
      </c>
      <c r="AY2158" s="180" t="s">
        <v>199</v>
      </c>
    </row>
    <row r="2159" spans="1:65" s="14" customFormat="1" ht="10.199999999999999">
      <c r="B2159" s="179"/>
      <c r="D2159" s="163" t="s">
        <v>336</v>
      </c>
      <c r="E2159" s="180" t="s">
        <v>1</v>
      </c>
      <c r="F2159" s="181" t="s">
        <v>3484</v>
      </c>
      <c r="H2159" s="182">
        <v>54</v>
      </c>
      <c r="I2159" s="183"/>
      <c r="L2159" s="179"/>
      <c r="M2159" s="184"/>
      <c r="N2159" s="185"/>
      <c r="O2159" s="185"/>
      <c r="P2159" s="185"/>
      <c r="Q2159" s="185"/>
      <c r="R2159" s="185"/>
      <c r="S2159" s="185"/>
      <c r="T2159" s="186"/>
      <c r="AT2159" s="180" t="s">
        <v>336</v>
      </c>
      <c r="AU2159" s="180" t="s">
        <v>88</v>
      </c>
      <c r="AV2159" s="14" t="s">
        <v>90</v>
      </c>
      <c r="AW2159" s="14" t="s">
        <v>36</v>
      </c>
      <c r="AX2159" s="14" t="s">
        <v>81</v>
      </c>
      <c r="AY2159" s="180" t="s">
        <v>199</v>
      </c>
    </row>
    <row r="2160" spans="1:65" s="14" customFormat="1" ht="10.199999999999999">
      <c r="B2160" s="179"/>
      <c r="D2160" s="163" t="s">
        <v>336</v>
      </c>
      <c r="E2160" s="180" t="s">
        <v>1</v>
      </c>
      <c r="F2160" s="181" t="s">
        <v>3485</v>
      </c>
      <c r="H2160" s="182">
        <v>-2.34</v>
      </c>
      <c r="I2160" s="183"/>
      <c r="L2160" s="179"/>
      <c r="M2160" s="184"/>
      <c r="N2160" s="185"/>
      <c r="O2160" s="185"/>
      <c r="P2160" s="185"/>
      <c r="Q2160" s="185"/>
      <c r="R2160" s="185"/>
      <c r="S2160" s="185"/>
      <c r="T2160" s="186"/>
      <c r="AT2160" s="180" t="s">
        <v>336</v>
      </c>
      <c r="AU2160" s="180" t="s">
        <v>88</v>
      </c>
      <c r="AV2160" s="14" t="s">
        <v>90</v>
      </c>
      <c r="AW2160" s="14" t="s">
        <v>36</v>
      </c>
      <c r="AX2160" s="14" t="s">
        <v>81</v>
      </c>
      <c r="AY2160" s="180" t="s">
        <v>199</v>
      </c>
    </row>
    <row r="2161" spans="2:51" s="13" customFormat="1" ht="10.199999999999999">
      <c r="B2161" s="172"/>
      <c r="D2161" s="163" t="s">
        <v>336</v>
      </c>
      <c r="E2161" s="173" t="s">
        <v>1</v>
      </c>
      <c r="F2161" s="174" t="s">
        <v>1463</v>
      </c>
      <c r="H2161" s="173" t="s">
        <v>1</v>
      </c>
      <c r="I2161" s="175"/>
      <c r="L2161" s="172"/>
      <c r="M2161" s="176"/>
      <c r="N2161" s="177"/>
      <c r="O2161" s="177"/>
      <c r="P2161" s="177"/>
      <c r="Q2161" s="177"/>
      <c r="R2161" s="177"/>
      <c r="S2161" s="177"/>
      <c r="T2161" s="178"/>
      <c r="AT2161" s="173" t="s">
        <v>336</v>
      </c>
      <c r="AU2161" s="173" t="s">
        <v>88</v>
      </c>
      <c r="AV2161" s="13" t="s">
        <v>88</v>
      </c>
      <c r="AW2161" s="13" t="s">
        <v>36</v>
      </c>
      <c r="AX2161" s="13" t="s">
        <v>81</v>
      </c>
      <c r="AY2161" s="173" t="s">
        <v>199</v>
      </c>
    </row>
    <row r="2162" spans="2:51" s="14" customFormat="1" ht="10.199999999999999">
      <c r="B2162" s="179"/>
      <c r="D2162" s="163" t="s">
        <v>336</v>
      </c>
      <c r="E2162" s="180" t="s">
        <v>1</v>
      </c>
      <c r="F2162" s="181" t="s">
        <v>3486</v>
      </c>
      <c r="H2162" s="182">
        <v>38.33</v>
      </c>
      <c r="I2162" s="183"/>
      <c r="L2162" s="179"/>
      <c r="M2162" s="184"/>
      <c r="N2162" s="185"/>
      <c r="O2162" s="185"/>
      <c r="P2162" s="185"/>
      <c r="Q2162" s="185"/>
      <c r="R2162" s="185"/>
      <c r="S2162" s="185"/>
      <c r="T2162" s="186"/>
      <c r="AT2162" s="180" t="s">
        <v>336</v>
      </c>
      <c r="AU2162" s="180" t="s">
        <v>88</v>
      </c>
      <c r="AV2162" s="14" t="s">
        <v>90</v>
      </c>
      <c r="AW2162" s="14" t="s">
        <v>36</v>
      </c>
      <c r="AX2162" s="14" t="s">
        <v>81</v>
      </c>
      <c r="AY2162" s="180" t="s">
        <v>199</v>
      </c>
    </row>
    <row r="2163" spans="2:51" s="14" customFormat="1" ht="10.199999999999999">
      <c r="B2163" s="179"/>
      <c r="D2163" s="163" t="s">
        <v>336</v>
      </c>
      <c r="E2163" s="180" t="s">
        <v>1</v>
      </c>
      <c r="F2163" s="181" t="s">
        <v>3487</v>
      </c>
      <c r="H2163" s="182">
        <v>128.88</v>
      </c>
      <c r="I2163" s="183"/>
      <c r="L2163" s="179"/>
      <c r="M2163" s="184"/>
      <c r="N2163" s="185"/>
      <c r="O2163" s="185"/>
      <c r="P2163" s="185"/>
      <c r="Q2163" s="185"/>
      <c r="R2163" s="185"/>
      <c r="S2163" s="185"/>
      <c r="T2163" s="186"/>
      <c r="AT2163" s="180" t="s">
        <v>336</v>
      </c>
      <c r="AU2163" s="180" t="s">
        <v>88</v>
      </c>
      <c r="AV2163" s="14" t="s">
        <v>90</v>
      </c>
      <c r="AW2163" s="14" t="s">
        <v>36</v>
      </c>
      <c r="AX2163" s="14" t="s">
        <v>81</v>
      </c>
      <c r="AY2163" s="180" t="s">
        <v>199</v>
      </c>
    </row>
    <row r="2164" spans="2:51" s="14" customFormat="1" ht="10.199999999999999">
      <c r="B2164" s="179"/>
      <c r="D2164" s="163" t="s">
        <v>336</v>
      </c>
      <c r="E2164" s="180" t="s">
        <v>1</v>
      </c>
      <c r="F2164" s="181" t="s">
        <v>3488</v>
      </c>
      <c r="H2164" s="182">
        <v>-2.67</v>
      </c>
      <c r="I2164" s="183"/>
      <c r="L2164" s="179"/>
      <c r="M2164" s="184"/>
      <c r="N2164" s="185"/>
      <c r="O2164" s="185"/>
      <c r="P2164" s="185"/>
      <c r="Q2164" s="185"/>
      <c r="R2164" s="185"/>
      <c r="S2164" s="185"/>
      <c r="T2164" s="186"/>
      <c r="AT2164" s="180" t="s">
        <v>336</v>
      </c>
      <c r="AU2164" s="180" t="s">
        <v>88</v>
      </c>
      <c r="AV2164" s="14" t="s">
        <v>90</v>
      </c>
      <c r="AW2164" s="14" t="s">
        <v>36</v>
      </c>
      <c r="AX2164" s="14" t="s">
        <v>81</v>
      </c>
      <c r="AY2164" s="180" t="s">
        <v>199</v>
      </c>
    </row>
    <row r="2165" spans="2:51" s="13" customFormat="1" ht="10.199999999999999">
      <c r="B2165" s="172"/>
      <c r="D2165" s="163" t="s">
        <v>336</v>
      </c>
      <c r="E2165" s="173" t="s">
        <v>1</v>
      </c>
      <c r="F2165" s="174" t="s">
        <v>882</v>
      </c>
      <c r="H2165" s="173" t="s">
        <v>1</v>
      </c>
      <c r="I2165" s="175"/>
      <c r="L2165" s="172"/>
      <c r="M2165" s="176"/>
      <c r="N2165" s="177"/>
      <c r="O2165" s="177"/>
      <c r="P2165" s="177"/>
      <c r="Q2165" s="177"/>
      <c r="R2165" s="177"/>
      <c r="S2165" s="177"/>
      <c r="T2165" s="178"/>
      <c r="AT2165" s="173" t="s">
        <v>336</v>
      </c>
      <c r="AU2165" s="173" t="s">
        <v>88</v>
      </c>
      <c r="AV2165" s="13" t="s">
        <v>88</v>
      </c>
      <c r="AW2165" s="13" t="s">
        <v>36</v>
      </c>
      <c r="AX2165" s="13" t="s">
        <v>81</v>
      </c>
      <c r="AY2165" s="173" t="s">
        <v>199</v>
      </c>
    </row>
    <row r="2166" spans="2:51" s="14" customFormat="1" ht="10.199999999999999">
      <c r="B2166" s="179"/>
      <c r="D2166" s="163" t="s">
        <v>336</v>
      </c>
      <c r="E2166" s="180" t="s">
        <v>1</v>
      </c>
      <c r="F2166" s="181" t="s">
        <v>3489</v>
      </c>
      <c r="H2166" s="182">
        <v>396.94</v>
      </c>
      <c r="I2166" s="183"/>
      <c r="L2166" s="179"/>
      <c r="M2166" s="184"/>
      <c r="N2166" s="185"/>
      <c r="O2166" s="185"/>
      <c r="P2166" s="185"/>
      <c r="Q2166" s="185"/>
      <c r="R2166" s="185"/>
      <c r="S2166" s="185"/>
      <c r="T2166" s="186"/>
      <c r="AT2166" s="180" t="s">
        <v>336</v>
      </c>
      <c r="AU2166" s="180" t="s">
        <v>88</v>
      </c>
      <c r="AV2166" s="14" t="s">
        <v>90</v>
      </c>
      <c r="AW2166" s="14" t="s">
        <v>36</v>
      </c>
      <c r="AX2166" s="14" t="s">
        <v>81</v>
      </c>
      <c r="AY2166" s="180" t="s">
        <v>199</v>
      </c>
    </row>
    <row r="2167" spans="2:51" s="14" customFormat="1" ht="10.199999999999999">
      <c r="B2167" s="179"/>
      <c r="D2167" s="163" t="s">
        <v>336</v>
      </c>
      <c r="E2167" s="180" t="s">
        <v>1</v>
      </c>
      <c r="F2167" s="181" t="s">
        <v>883</v>
      </c>
      <c r="H2167" s="182">
        <v>898.56</v>
      </c>
      <c r="I2167" s="183"/>
      <c r="L2167" s="179"/>
      <c r="M2167" s="184"/>
      <c r="N2167" s="185"/>
      <c r="O2167" s="185"/>
      <c r="P2167" s="185"/>
      <c r="Q2167" s="185"/>
      <c r="R2167" s="185"/>
      <c r="S2167" s="185"/>
      <c r="T2167" s="186"/>
      <c r="AT2167" s="180" t="s">
        <v>336</v>
      </c>
      <c r="AU2167" s="180" t="s">
        <v>88</v>
      </c>
      <c r="AV2167" s="14" t="s">
        <v>90</v>
      </c>
      <c r="AW2167" s="14" t="s">
        <v>36</v>
      </c>
      <c r="AX2167" s="14" t="s">
        <v>81</v>
      </c>
      <c r="AY2167" s="180" t="s">
        <v>199</v>
      </c>
    </row>
    <row r="2168" spans="2:51" s="14" customFormat="1" ht="10.199999999999999">
      <c r="B2168" s="179"/>
      <c r="D2168" s="163" t="s">
        <v>336</v>
      </c>
      <c r="E2168" s="180" t="s">
        <v>1</v>
      </c>
      <c r="F2168" s="181" t="s">
        <v>884</v>
      </c>
      <c r="H2168" s="182">
        <v>-33.479999999999997</v>
      </c>
      <c r="I2168" s="183"/>
      <c r="L2168" s="179"/>
      <c r="M2168" s="184"/>
      <c r="N2168" s="185"/>
      <c r="O2168" s="185"/>
      <c r="P2168" s="185"/>
      <c r="Q2168" s="185"/>
      <c r="R2168" s="185"/>
      <c r="S2168" s="185"/>
      <c r="T2168" s="186"/>
      <c r="AT2168" s="180" t="s">
        <v>336</v>
      </c>
      <c r="AU2168" s="180" t="s">
        <v>88</v>
      </c>
      <c r="AV2168" s="14" t="s">
        <v>90</v>
      </c>
      <c r="AW2168" s="14" t="s">
        <v>36</v>
      </c>
      <c r="AX2168" s="14" t="s">
        <v>81</v>
      </c>
      <c r="AY2168" s="180" t="s">
        <v>199</v>
      </c>
    </row>
    <row r="2169" spans="2:51" s="14" customFormat="1" ht="10.199999999999999">
      <c r="B2169" s="179"/>
      <c r="D2169" s="163" t="s">
        <v>336</v>
      </c>
      <c r="E2169" s="180" t="s">
        <v>1</v>
      </c>
      <c r="F2169" s="181" t="s">
        <v>885</v>
      </c>
      <c r="H2169" s="182">
        <v>-176.16</v>
      </c>
      <c r="I2169" s="183"/>
      <c r="L2169" s="179"/>
      <c r="M2169" s="184"/>
      <c r="N2169" s="185"/>
      <c r="O2169" s="185"/>
      <c r="P2169" s="185"/>
      <c r="Q2169" s="185"/>
      <c r="R2169" s="185"/>
      <c r="S2169" s="185"/>
      <c r="T2169" s="186"/>
      <c r="AT2169" s="180" t="s">
        <v>336</v>
      </c>
      <c r="AU2169" s="180" t="s">
        <v>88</v>
      </c>
      <c r="AV2169" s="14" t="s">
        <v>90</v>
      </c>
      <c r="AW2169" s="14" t="s">
        <v>36</v>
      </c>
      <c r="AX2169" s="14" t="s">
        <v>81</v>
      </c>
      <c r="AY2169" s="180" t="s">
        <v>199</v>
      </c>
    </row>
    <row r="2170" spans="2:51" s="13" customFormat="1" ht="10.199999999999999">
      <c r="B2170" s="172"/>
      <c r="D2170" s="163" t="s">
        <v>336</v>
      </c>
      <c r="E2170" s="173" t="s">
        <v>1</v>
      </c>
      <c r="F2170" s="174" t="s">
        <v>741</v>
      </c>
      <c r="H2170" s="173" t="s">
        <v>1</v>
      </c>
      <c r="I2170" s="175"/>
      <c r="L2170" s="172"/>
      <c r="M2170" s="176"/>
      <c r="N2170" s="177"/>
      <c r="O2170" s="177"/>
      <c r="P2170" s="177"/>
      <c r="Q2170" s="177"/>
      <c r="R2170" s="177"/>
      <c r="S2170" s="177"/>
      <c r="T2170" s="178"/>
      <c r="AT2170" s="173" t="s">
        <v>336</v>
      </c>
      <c r="AU2170" s="173" t="s">
        <v>88</v>
      </c>
      <c r="AV2170" s="13" t="s">
        <v>88</v>
      </c>
      <c r="AW2170" s="13" t="s">
        <v>36</v>
      </c>
      <c r="AX2170" s="13" t="s">
        <v>81</v>
      </c>
      <c r="AY2170" s="173" t="s">
        <v>199</v>
      </c>
    </row>
    <row r="2171" spans="2:51" s="14" customFormat="1" ht="10.199999999999999">
      <c r="B2171" s="179"/>
      <c r="D2171" s="163" t="s">
        <v>336</v>
      </c>
      <c r="E2171" s="180" t="s">
        <v>1</v>
      </c>
      <c r="F2171" s="181" t="s">
        <v>3490</v>
      </c>
      <c r="H2171" s="182">
        <v>51.59</v>
      </c>
      <c r="I2171" s="183"/>
      <c r="L2171" s="179"/>
      <c r="M2171" s="184"/>
      <c r="N2171" s="185"/>
      <c r="O2171" s="185"/>
      <c r="P2171" s="185"/>
      <c r="Q2171" s="185"/>
      <c r="R2171" s="185"/>
      <c r="S2171" s="185"/>
      <c r="T2171" s="186"/>
      <c r="AT2171" s="180" t="s">
        <v>336</v>
      </c>
      <c r="AU2171" s="180" t="s">
        <v>88</v>
      </c>
      <c r="AV2171" s="14" t="s">
        <v>90</v>
      </c>
      <c r="AW2171" s="14" t="s">
        <v>36</v>
      </c>
      <c r="AX2171" s="14" t="s">
        <v>81</v>
      </c>
      <c r="AY2171" s="180" t="s">
        <v>199</v>
      </c>
    </row>
    <row r="2172" spans="2:51" s="14" customFormat="1" ht="10.199999999999999">
      <c r="B2172" s="179"/>
      <c r="D2172" s="163" t="s">
        <v>336</v>
      </c>
      <c r="E2172" s="180" t="s">
        <v>1</v>
      </c>
      <c r="F2172" s="181" t="s">
        <v>1467</v>
      </c>
      <c r="H2172" s="182">
        <v>108</v>
      </c>
      <c r="I2172" s="183"/>
      <c r="L2172" s="179"/>
      <c r="M2172" s="184"/>
      <c r="N2172" s="185"/>
      <c r="O2172" s="185"/>
      <c r="P2172" s="185"/>
      <c r="Q2172" s="185"/>
      <c r="R2172" s="185"/>
      <c r="S2172" s="185"/>
      <c r="T2172" s="186"/>
      <c r="AT2172" s="180" t="s">
        <v>336</v>
      </c>
      <c r="AU2172" s="180" t="s">
        <v>88</v>
      </c>
      <c r="AV2172" s="14" t="s">
        <v>90</v>
      </c>
      <c r="AW2172" s="14" t="s">
        <v>36</v>
      </c>
      <c r="AX2172" s="14" t="s">
        <v>81</v>
      </c>
      <c r="AY2172" s="180" t="s">
        <v>199</v>
      </c>
    </row>
    <row r="2173" spans="2:51" s="14" customFormat="1" ht="10.199999999999999">
      <c r="B2173" s="179"/>
      <c r="D2173" s="163" t="s">
        <v>336</v>
      </c>
      <c r="E2173" s="180" t="s">
        <v>1</v>
      </c>
      <c r="F2173" s="181" t="s">
        <v>658</v>
      </c>
      <c r="H2173" s="182">
        <v>-3.42</v>
      </c>
      <c r="I2173" s="183"/>
      <c r="L2173" s="179"/>
      <c r="M2173" s="184"/>
      <c r="N2173" s="185"/>
      <c r="O2173" s="185"/>
      <c r="P2173" s="185"/>
      <c r="Q2173" s="185"/>
      <c r="R2173" s="185"/>
      <c r="S2173" s="185"/>
      <c r="T2173" s="186"/>
      <c r="AT2173" s="180" t="s">
        <v>336</v>
      </c>
      <c r="AU2173" s="180" t="s">
        <v>88</v>
      </c>
      <c r="AV2173" s="14" t="s">
        <v>90</v>
      </c>
      <c r="AW2173" s="14" t="s">
        <v>36</v>
      </c>
      <c r="AX2173" s="14" t="s">
        <v>81</v>
      </c>
      <c r="AY2173" s="180" t="s">
        <v>199</v>
      </c>
    </row>
    <row r="2174" spans="2:51" s="13" customFormat="1" ht="10.199999999999999">
      <c r="B2174" s="172"/>
      <c r="D2174" s="163" t="s">
        <v>336</v>
      </c>
      <c r="E2174" s="173" t="s">
        <v>1</v>
      </c>
      <c r="F2174" s="174" t="s">
        <v>887</v>
      </c>
      <c r="H2174" s="173" t="s">
        <v>1</v>
      </c>
      <c r="I2174" s="175"/>
      <c r="L2174" s="172"/>
      <c r="M2174" s="176"/>
      <c r="N2174" s="177"/>
      <c r="O2174" s="177"/>
      <c r="P2174" s="177"/>
      <c r="Q2174" s="177"/>
      <c r="R2174" s="177"/>
      <c r="S2174" s="177"/>
      <c r="T2174" s="178"/>
      <c r="AT2174" s="173" t="s">
        <v>336</v>
      </c>
      <c r="AU2174" s="173" t="s">
        <v>88</v>
      </c>
      <c r="AV2174" s="13" t="s">
        <v>88</v>
      </c>
      <c r="AW2174" s="13" t="s">
        <v>36</v>
      </c>
      <c r="AX2174" s="13" t="s">
        <v>81</v>
      </c>
      <c r="AY2174" s="173" t="s">
        <v>199</v>
      </c>
    </row>
    <row r="2175" spans="2:51" s="14" customFormat="1" ht="10.199999999999999">
      <c r="B2175" s="179"/>
      <c r="D2175" s="163" t="s">
        <v>336</v>
      </c>
      <c r="E2175" s="180" t="s">
        <v>1</v>
      </c>
      <c r="F2175" s="181" t="s">
        <v>1468</v>
      </c>
      <c r="H2175" s="182">
        <v>12.25</v>
      </c>
      <c r="I2175" s="183"/>
      <c r="L2175" s="179"/>
      <c r="M2175" s="184"/>
      <c r="N2175" s="185"/>
      <c r="O2175" s="185"/>
      <c r="P2175" s="185"/>
      <c r="Q2175" s="185"/>
      <c r="R2175" s="185"/>
      <c r="S2175" s="185"/>
      <c r="T2175" s="186"/>
      <c r="AT2175" s="180" t="s">
        <v>336</v>
      </c>
      <c r="AU2175" s="180" t="s">
        <v>88</v>
      </c>
      <c r="AV2175" s="14" t="s">
        <v>90</v>
      </c>
      <c r="AW2175" s="14" t="s">
        <v>36</v>
      </c>
      <c r="AX2175" s="14" t="s">
        <v>81</v>
      </c>
      <c r="AY2175" s="180" t="s">
        <v>199</v>
      </c>
    </row>
    <row r="2176" spans="2:51" s="14" customFormat="1" ht="10.199999999999999">
      <c r="B2176" s="179"/>
      <c r="D2176" s="163" t="s">
        <v>336</v>
      </c>
      <c r="E2176" s="180" t="s">
        <v>1</v>
      </c>
      <c r="F2176" s="181" t="s">
        <v>888</v>
      </c>
      <c r="H2176" s="182">
        <v>54</v>
      </c>
      <c r="I2176" s="183"/>
      <c r="L2176" s="179"/>
      <c r="M2176" s="184"/>
      <c r="N2176" s="185"/>
      <c r="O2176" s="185"/>
      <c r="P2176" s="185"/>
      <c r="Q2176" s="185"/>
      <c r="R2176" s="185"/>
      <c r="S2176" s="185"/>
      <c r="T2176" s="186"/>
      <c r="AT2176" s="180" t="s">
        <v>336</v>
      </c>
      <c r="AU2176" s="180" t="s">
        <v>88</v>
      </c>
      <c r="AV2176" s="14" t="s">
        <v>90</v>
      </c>
      <c r="AW2176" s="14" t="s">
        <v>36</v>
      </c>
      <c r="AX2176" s="14" t="s">
        <v>81</v>
      </c>
      <c r="AY2176" s="180" t="s">
        <v>199</v>
      </c>
    </row>
    <row r="2177" spans="2:51" s="13" customFormat="1" ht="10.199999999999999">
      <c r="B2177" s="172"/>
      <c r="D2177" s="163" t="s">
        <v>336</v>
      </c>
      <c r="E2177" s="173" t="s">
        <v>1</v>
      </c>
      <c r="F2177" s="174" t="s">
        <v>595</v>
      </c>
      <c r="H2177" s="173" t="s">
        <v>1</v>
      </c>
      <c r="I2177" s="175"/>
      <c r="L2177" s="172"/>
      <c r="M2177" s="176"/>
      <c r="N2177" s="177"/>
      <c r="O2177" s="177"/>
      <c r="P2177" s="177"/>
      <c r="Q2177" s="177"/>
      <c r="R2177" s="177"/>
      <c r="S2177" s="177"/>
      <c r="T2177" s="178"/>
      <c r="AT2177" s="173" t="s">
        <v>336</v>
      </c>
      <c r="AU2177" s="173" t="s">
        <v>88</v>
      </c>
      <c r="AV2177" s="13" t="s">
        <v>88</v>
      </c>
      <c r="AW2177" s="13" t="s">
        <v>36</v>
      </c>
      <c r="AX2177" s="13" t="s">
        <v>81</v>
      </c>
      <c r="AY2177" s="173" t="s">
        <v>199</v>
      </c>
    </row>
    <row r="2178" spans="2:51" s="14" customFormat="1" ht="10.199999999999999">
      <c r="B2178" s="179"/>
      <c r="D2178" s="163" t="s">
        <v>336</v>
      </c>
      <c r="E2178" s="180" t="s">
        <v>1</v>
      </c>
      <c r="F2178" s="181" t="s">
        <v>1469</v>
      </c>
      <c r="H2178" s="182">
        <v>7.32</v>
      </c>
      <c r="I2178" s="183"/>
      <c r="L2178" s="179"/>
      <c r="M2178" s="184"/>
      <c r="N2178" s="185"/>
      <c r="O2178" s="185"/>
      <c r="P2178" s="185"/>
      <c r="Q2178" s="185"/>
      <c r="R2178" s="185"/>
      <c r="S2178" s="185"/>
      <c r="T2178" s="186"/>
      <c r="AT2178" s="180" t="s">
        <v>336</v>
      </c>
      <c r="AU2178" s="180" t="s">
        <v>88</v>
      </c>
      <c r="AV2178" s="14" t="s">
        <v>90</v>
      </c>
      <c r="AW2178" s="14" t="s">
        <v>36</v>
      </c>
      <c r="AX2178" s="14" t="s">
        <v>81</v>
      </c>
      <c r="AY2178" s="180" t="s">
        <v>199</v>
      </c>
    </row>
    <row r="2179" spans="2:51" s="14" customFormat="1" ht="10.199999999999999">
      <c r="B2179" s="179"/>
      <c r="D2179" s="163" t="s">
        <v>336</v>
      </c>
      <c r="E2179" s="180" t="s">
        <v>1</v>
      </c>
      <c r="F2179" s="181" t="s">
        <v>889</v>
      </c>
      <c r="H2179" s="182">
        <v>38.880000000000003</v>
      </c>
      <c r="I2179" s="183"/>
      <c r="L2179" s="179"/>
      <c r="M2179" s="184"/>
      <c r="N2179" s="185"/>
      <c r="O2179" s="185"/>
      <c r="P2179" s="185"/>
      <c r="Q2179" s="185"/>
      <c r="R2179" s="185"/>
      <c r="S2179" s="185"/>
      <c r="T2179" s="186"/>
      <c r="AT2179" s="180" t="s">
        <v>336</v>
      </c>
      <c r="AU2179" s="180" t="s">
        <v>88</v>
      </c>
      <c r="AV2179" s="14" t="s">
        <v>90</v>
      </c>
      <c r="AW2179" s="14" t="s">
        <v>36</v>
      </c>
      <c r="AX2179" s="14" t="s">
        <v>81</v>
      </c>
      <c r="AY2179" s="180" t="s">
        <v>199</v>
      </c>
    </row>
    <row r="2180" spans="2:51" s="13" customFormat="1" ht="10.199999999999999">
      <c r="B2180" s="172"/>
      <c r="D2180" s="163" t="s">
        <v>336</v>
      </c>
      <c r="E2180" s="173" t="s">
        <v>1</v>
      </c>
      <c r="F2180" s="174" t="s">
        <v>890</v>
      </c>
      <c r="H2180" s="173" t="s">
        <v>1</v>
      </c>
      <c r="I2180" s="175"/>
      <c r="L2180" s="172"/>
      <c r="M2180" s="176"/>
      <c r="N2180" s="177"/>
      <c r="O2180" s="177"/>
      <c r="P2180" s="177"/>
      <c r="Q2180" s="177"/>
      <c r="R2180" s="177"/>
      <c r="S2180" s="177"/>
      <c r="T2180" s="178"/>
      <c r="AT2180" s="173" t="s">
        <v>336</v>
      </c>
      <c r="AU2180" s="173" t="s">
        <v>88</v>
      </c>
      <c r="AV2180" s="13" t="s">
        <v>88</v>
      </c>
      <c r="AW2180" s="13" t="s">
        <v>36</v>
      </c>
      <c r="AX2180" s="13" t="s">
        <v>81</v>
      </c>
      <c r="AY2180" s="173" t="s">
        <v>199</v>
      </c>
    </row>
    <row r="2181" spans="2:51" s="14" customFormat="1" ht="10.199999999999999">
      <c r="B2181" s="179"/>
      <c r="D2181" s="163" t="s">
        <v>336</v>
      </c>
      <c r="E2181" s="180" t="s">
        <v>1</v>
      </c>
      <c r="F2181" s="181" t="s">
        <v>1470</v>
      </c>
      <c r="H2181" s="182">
        <v>7.63</v>
      </c>
      <c r="I2181" s="183"/>
      <c r="L2181" s="179"/>
      <c r="M2181" s="184"/>
      <c r="N2181" s="185"/>
      <c r="O2181" s="185"/>
      <c r="P2181" s="185"/>
      <c r="Q2181" s="185"/>
      <c r="R2181" s="185"/>
      <c r="S2181" s="185"/>
      <c r="T2181" s="186"/>
      <c r="AT2181" s="180" t="s">
        <v>336</v>
      </c>
      <c r="AU2181" s="180" t="s">
        <v>88</v>
      </c>
      <c r="AV2181" s="14" t="s">
        <v>90</v>
      </c>
      <c r="AW2181" s="14" t="s">
        <v>36</v>
      </c>
      <c r="AX2181" s="14" t="s">
        <v>81</v>
      </c>
      <c r="AY2181" s="180" t="s">
        <v>199</v>
      </c>
    </row>
    <row r="2182" spans="2:51" s="14" customFormat="1" ht="10.199999999999999">
      <c r="B2182" s="179"/>
      <c r="D2182" s="163" t="s">
        <v>336</v>
      </c>
      <c r="E2182" s="180" t="s">
        <v>1</v>
      </c>
      <c r="F2182" s="181" t="s">
        <v>891</v>
      </c>
      <c r="H2182" s="182">
        <v>39.6</v>
      </c>
      <c r="I2182" s="183"/>
      <c r="L2182" s="179"/>
      <c r="M2182" s="184"/>
      <c r="N2182" s="185"/>
      <c r="O2182" s="185"/>
      <c r="P2182" s="185"/>
      <c r="Q2182" s="185"/>
      <c r="R2182" s="185"/>
      <c r="S2182" s="185"/>
      <c r="T2182" s="186"/>
      <c r="AT2182" s="180" t="s">
        <v>336</v>
      </c>
      <c r="AU2182" s="180" t="s">
        <v>88</v>
      </c>
      <c r="AV2182" s="14" t="s">
        <v>90</v>
      </c>
      <c r="AW2182" s="14" t="s">
        <v>36</v>
      </c>
      <c r="AX2182" s="14" t="s">
        <v>81</v>
      </c>
      <c r="AY2182" s="180" t="s">
        <v>199</v>
      </c>
    </row>
    <row r="2183" spans="2:51" s="13" customFormat="1" ht="10.199999999999999">
      <c r="B2183" s="172"/>
      <c r="D2183" s="163" t="s">
        <v>336</v>
      </c>
      <c r="E2183" s="173" t="s">
        <v>1</v>
      </c>
      <c r="F2183" s="174" t="s">
        <v>892</v>
      </c>
      <c r="H2183" s="173" t="s">
        <v>1</v>
      </c>
      <c r="I2183" s="175"/>
      <c r="L2183" s="172"/>
      <c r="M2183" s="176"/>
      <c r="N2183" s="177"/>
      <c r="O2183" s="177"/>
      <c r="P2183" s="177"/>
      <c r="Q2183" s="177"/>
      <c r="R2183" s="177"/>
      <c r="S2183" s="177"/>
      <c r="T2183" s="178"/>
      <c r="AT2183" s="173" t="s">
        <v>336</v>
      </c>
      <c r="AU2183" s="173" t="s">
        <v>88</v>
      </c>
      <c r="AV2183" s="13" t="s">
        <v>88</v>
      </c>
      <c r="AW2183" s="13" t="s">
        <v>36</v>
      </c>
      <c r="AX2183" s="13" t="s">
        <v>81</v>
      </c>
      <c r="AY2183" s="173" t="s">
        <v>199</v>
      </c>
    </row>
    <row r="2184" spans="2:51" s="14" customFormat="1" ht="10.199999999999999">
      <c r="B2184" s="179"/>
      <c r="D2184" s="163" t="s">
        <v>336</v>
      </c>
      <c r="E2184" s="180" t="s">
        <v>1</v>
      </c>
      <c r="F2184" s="181" t="s">
        <v>1471</v>
      </c>
      <c r="H2184" s="182">
        <v>6.35</v>
      </c>
      <c r="I2184" s="183"/>
      <c r="L2184" s="179"/>
      <c r="M2184" s="184"/>
      <c r="N2184" s="185"/>
      <c r="O2184" s="185"/>
      <c r="P2184" s="185"/>
      <c r="Q2184" s="185"/>
      <c r="R2184" s="185"/>
      <c r="S2184" s="185"/>
      <c r="T2184" s="186"/>
      <c r="AT2184" s="180" t="s">
        <v>336</v>
      </c>
      <c r="AU2184" s="180" t="s">
        <v>88</v>
      </c>
      <c r="AV2184" s="14" t="s">
        <v>90</v>
      </c>
      <c r="AW2184" s="14" t="s">
        <v>36</v>
      </c>
      <c r="AX2184" s="14" t="s">
        <v>81</v>
      </c>
      <c r="AY2184" s="180" t="s">
        <v>199</v>
      </c>
    </row>
    <row r="2185" spans="2:51" s="14" customFormat="1" ht="10.199999999999999">
      <c r="B2185" s="179"/>
      <c r="D2185" s="163" t="s">
        <v>336</v>
      </c>
      <c r="E2185" s="180" t="s">
        <v>1</v>
      </c>
      <c r="F2185" s="181" t="s">
        <v>893</v>
      </c>
      <c r="H2185" s="182">
        <v>42.48</v>
      </c>
      <c r="I2185" s="183"/>
      <c r="L2185" s="179"/>
      <c r="M2185" s="184"/>
      <c r="N2185" s="185"/>
      <c r="O2185" s="185"/>
      <c r="P2185" s="185"/>
      <c r="Q2185" s="185"/>
      <c r="R2185" s="185"/>
      <c r="S2185" s="185"/>
      <c r="T2185" s="186"/>
      <c r="AT2185" s="180" t="s">
        <v>336</v>
      </c>
      <c r="AU2185" s="180" t="s">
        <v>88</v>
      </c>
      <c r="AV2185" s="14" t="s">
        <v>90</v>
      </c>
      <c r="AW2185" s="14" t="s">
        <v>36</v>
      </c>
      <c r="AX2185" s="14" t="s">
        <v>81</v>
      </c>
      <c r="AY2185" s="180" t="s">
        <v>199</v>
      </c>
    </row>
    <row r="2186" spans="2:51" s="13" customFormat="1" ht="10.199999999999999">
      <c r="B2186" s="172"/>
      <c r="D2186" s="163" t="s">
        <v>336</v>
      </c>
      <c r="E2186" s="173" t="s">
        <v>1</v>
      </c>
      <c r="F2186" s="174" t="s">
        <v>894</v>
      </c>
      <c r="H2186" s="173" t="s">
        <v>1</v>
      </c>
      <c r="I2186" s="175"/>
      <c r="L2186" s="172"/>
      <c r="M2186" s="176"/>
      <c r="N2186" s="177"/>
      <c r="O2186" s="177"/>
      <c r="P2186" s="177"/>
      <c r="Q2186" s="177"/>
      <c r="R2186" s="177"/>
      <c r="S2186" s="177"/>
      <c r="T2186" s="178"/>
      <c r="AT2186" s="173" t="s">
        <v>336</v>
      </c>
      <c r="AU2186" s="173" t="s">
        <v>88</v>
      </c>
      <c r="AV2186" s="13" t="s">
        <v>88</v>
      </c>
      <c r="AW2186" s="13" t="s">
        <v>36</v>
      </c>
      <c r="AX2186" s="13" t="s">
        <v>81</v>
      </c>
      <c r="AY2186" s="173" t="s">
        <v>199</v>
      </c>
    </row>
    <row r="2187" spans="2:51" s="14" customFormat="1" ht="10.199999999999999">
      <c r="B2187" s="179"/>
      <c r="D2187" s="163" t="s">
        <v>336</v>
      </c>
      <c r="E2187" s="180" t="s">
        <v>1</v>
      </c>
      <c r="F2187" s="181" t="s">
        <v>1472</v>
      </c>
      <c r="H2187" s="182">
        <v>20.25</v>
      </c>
      <c r="I2187" s="183"/>
      <c r="L2187" s="179"/>
      <c r="M2187" s="184"/>
      <c r="N2187" s="185"/>
      <c r="O2187" s="185"/>
      <c r="P2187" s="185"/>
      <c r="Q2187" s="185"/>
      <c r="R2187" s="185"/>
      <c r="S2187" s="185"/>
      <c r="T2187" s="186"/>
      <c r="AT2187" s="180" t="s">
        <v>336</v>
      </c>
      <c r="AU2187" s="180" t="s">
        <v>88</v>
      </c>
      <c r="AV2187" s="14" t="s">
        <v>90</v>
      </c>
      <c r="AW2187" s="14" t="s">
        <v>36</v>
      </c>
      <c r="AX2187" s="14" t="s">
        <v>81</v>
      </c>
      <c r="AY2187" s="180" t="s">
        <v>199</v>
      </c>
    </row>
    <row r="2188" spans="2:51" s="14" customFormat="1" ht="10.199999999999999">
      <c r="B2188" s="179"/>
      <c r="D2188" s="163" t="s">
        <v>336</v>
      </c>
      <c r="E2188" s="180" t="s">
        <v>1</v>
      </c>
      <c r="F2188" s="181" t="s">
        <v>895</v>
      </c>
      <c r="H2188" s="182">
        <v>65.52</v>
      </c>
      <c r="I2188" s="183"/>
      <c r="L2188" s="179"/>
      <c r="M2188" s="184"/>
      <c r="N2188" s="185"/>
      <c r="O2188" s="185"/>
      <c r="P2188" s="185"/>
      <c r="Q2188" s="185"/>
      <c r="R2188" s="185"/>
      <c r="S2188" s="185"/>
      <c r="T2188" s="186"/>
      <c r="AT2188" s="180" t="s">
        <v>336</v>
      </c>
      <c r="AU2188" s="180" t="s">
        <v>88</v>
      </c>
      <c r="AV2188" s="14" t="s">
        <v>90</v>
      </c>
      <c r="AW2188" s="14" t="s">
        <v>36</v>
      </c>
      <c r="AX2188" s="14" t="s">
        <v>81</v>
      </c>
      <c r="AY2188" s="180" t="s">
        <v>199</v>
      </c>
    </row>
    <row r="2189" spans="2:51" s="13" customFormat="1" ht="10.199999999999999">
      <c r="B2189" s="172"/>
      <c r="D2189" s="163" t="s">
        <v>336</v>
      </c>
      <c r="E2189" s="173" t="s">
        <v>1</v>
      </c>
      <c r="F2189" s="174" t="s">
        <v>896</v>
      </c>
      <c r="H2189" s="173" t="s">
        <v>1</v>
      </c>
      <c r="I2189" s="175"/>
      <c r="L2189" s="172"/>
      <c r="M2189" s="176"/>
      <c r="N2189" s="177"/>
      <c r="O2189" s="177"/>
      <c r="P2189" s="177"/>
      <c r="Q2189" s="177"/>
      <c r="R2189" s="177"/>
      <c r="S2189" s="177"/>
      <c r="T2189" s="178"/>
      <c r="AT2189" s="173" t="s">
        <v>336</v>
      </c>
      <c r="AU2189" s="173" t="s">
        <v>88</v>
      </c>
      <c r="AV2189" s="13" t="s">
        <v>88</v>
      </c>
      <c r="AW2189" s="13" t="s">
        <v>36</v>
      </c>
      <c r="AX2189" s="13" t="s">
        <v>81</v>
      </c>
      <c r="AY2189" s="173" t="s">
        <v>199</v>
      </c>
    </row>
    <row r="2190" spans="2:51" s="14" customFormat="1" ht="10.199999999999999">
      <c r="B2190" s="179"/>
      <c r="D2190" s="163" t="s">
        <v>336</v>
      </c>
      <c r="E2190" s="180" t="s">
        <v>1</v>
      </c>
      <c r="F2190" s="181" t="s">
        <v>1473</v>
      </c>
      <c r="H2190" s="182">
        <v>4.62</v>
      </c>
      <c r="I2190" s="183"/>
      <c r="L2190" s="179"/>
      <c r="M2190" s="184"/>
      <c r="N2190" s="185"/>
      <c r="O2190" s="185"/>
      <c r="P2190" s="185"/>
      <c r="Q2190" s="185"/>
      <c r="R2190" s="185"/>
      <c r="S2190" s="185"/>
      <c r="T2190" s="186"/>
      <c r="AT2190" s="180" t="s">
        <v>336</v>
      </c>
      <c r="AU2190" s="180" t="s">
        <v>88</v>
      </c>
      <c r="AV2190" s="14" t="s">
        <v>90</v>
      </c>
      <c r="AW2190" s="14" t="s">
        <v>36</v>
      </c>
      <c r="AX2190" s="14" t="s">
        <v>81</v>
      </c>
      <c r="AY2190" s="180" t="s">
        <v>199</v>
      </c>
    </row>
    <row r="2191" spans="2:51" s="14" customFormat="1" ht="10.199999999999999">
      <c r="B2191" s="179"/>
      <c r="D2191" s="163" t="s">
        <v>336</v>
      </c>
      <c r="E2191" s="180" t="s">
        <v>1</v>
      </c>
      <c r="F2191" s="181" t="s">
        <v>897</v>
      </c>
      <c r="H2191" s="182">
        <v>18.059999999999999</v>
      </c>
      <c r="I2191" s="183"/>
      <c r="L2191" s="179"/>
      <c r="M2191" s="184"/>
      <c r="N2191" s="185"/>
      <c r="O2191" s="185"/>
      <c r="P2191" s="185"/>
      <c r="Q2191" s="185"/>
      <c r="R2191" s="185"/>
      <c r="S2191" s="185"/>
      <c r="T2191" s="186"/>
      <c r="AT2191" s="180" t="s">
        <v>336</v>
      </c>
      <c r="AU2191" s="180" t="s">
        <v>88</v>
      </c>
      <c r="AV2191" s="14" t="s">
        <v>90</v>
      </c>
      <c r="AW2191" s="14" t="s">
        <v>36</v>
      </c>
      <c r="AX2191" s="14" t="s">
        <v>81</v>
      </c>
      <c r="AY2191" s="180" t="s">
        <v>199</v>
      </c>
    </row>
    <row r="2192" spans="2:51" s="13" customFormat="1" ht="10.199999999999999">
      <c r="B2192" s="172"/>
      <c r="D2192" s="163" t="s">
        <v>336</v>
      </c>
      <c r="E2192" s="173" t="s">
        <v>1</v>
      </c>
      <c r="F2192" s="174" t="s">
        <v>898</v>
      </c>
      <c r="H2192" s="173" t="s">
        <v>1</v>
      </c>
      <c r="I2192" s="175"/>
      <c r="L2192" s="172"/>
      <c r="M2192" s="176"/>
      <c r="N2192" s="177"/>
      <c r="O2192" s="177"/>
      <c r="P2192" s="177"/>
      <c r="Q2192" s="177"/>
      <c r="R2192" s="177"/>
      <c r="S2192" s="177"/>
      <c r="T2192" s="178"/>
      <c r="AT2192" s="173" t="s">
        <v>336</v>
      </c>
      <c r="AU2192" s="173" t="s">
        <v>88</v>
      </c>
      <c r="AV2192" s="13" t="s">
        <v>88</v>
      </c>
      <c r="AW2192" s="13" t="s">
        <v>36</v>
      </c>
      <c r="AX2192" s="13" t="s">
        <v>81</v>
      </c>
      <c r="AY2192" s="173" t="s">
        <v>199</v>
      </c>
    </row>
    <row r="2193" spans="2:51" s="14" customFormat="1" ht="10.199999999999999">
      <c r="B2193" s="179"/>
      <c r="D2193" s="163" t="s">
        <v>336</v>
      </c>
      <c r="E2193" s="180" t="s">
        <v>1</v>
      </c>
      <c r="F2193" s="181" t="s">
        <v>1474</v>
      </c>
      <c r="H2193" s="182">
        <v>5.73</v>
      </c>
      <c r="I2193" s="183"/>
      <c r="L2193" s="179"/>
      <c r="M2193" s="184"/>
      <c r="N2193" s="185"/>
      <c r="O2193" s="185"/>
      <c r="P2193" s="185"/>
      <c r="Q2193" s="185"/>
      <c r="R2193" s="185"/>
      <c r="S2193" s="185"/>
      <c r="T2193" s="186"/>
      <c r="AT2193" s="180" t="s">
        <v>336</v>
      </c>
      <c r="AU2193" s="180" t="s">
        <v>88</v>
      </c>
      <c r="AV2193" s="14" t="s">
        <v>90</v>
      </c>
      <c r="AW2193" s="14" t="s">
        <v>36</v>
      </c>
      <c r="AX2193" s="14" t="s">
        <v>81</v>
      </c>
      <c r="AY2193" s="180" t="s">
        <v>199</v>
      </c>
    </row>
    <row r="2194" spans="2:51" s="14" customFormat="1" ht="10.199999999999999">
      <c r="B2194" s="179"/>
      <c r="D2194" s="163" t="s">
        <v>336</v>
      </c>
      <c r="E2194" s="180" t="s">
        <v>1</v>
      </c>
      <c r="F2194" s="181" t="s">
        <v>899</v>
      </c>
      <c r="H2194" s="182">
        <v>20.16</v>
      </c>
      <c r="I2194" s="183"/>
      <c r="L2194" s="179"/>
      <c r="M2194" s="184"/>
      <c r="N2194" s="185"/>
      <c r="O2194" s="185"/>
      <c r="P2194" s="185"/>
      <c r="Q2194" s="185"/>
      <c r="R2194" s="185"/>
      <c r="S2194" s="185"/>
      <c r="T2194" s="186"/>
      <c r="AT2194" s="180" t="s">
        <v>336</v>
      </c>
      <c r="AU2194" s="180" t="s">
        <v>88</v>
      </c>
      <c r="AV2194" s="14" t="s">
        <v>90</v>
      </c>
      <c r="AW2194" s="14" t="s">
        <v>36</v>
      </c>
      <c r="AX2194" s="14" t="s">
        <v>81</v>
      </c>
      <c r="AY2194" s="180" t="s">
        <v>199</v>
      </c>
    </row>
    <row r="2195" spans="2:51" s="14" customFormat="1" ht="10.199999999999999">
      <c r="B2195" s="179"/>
      <c r="D2195" s="163" t="s">
        <v>336</v>
      </c>
      <c r="E2195" s="180" t="s">
        <v>1</v>
      </c>
      <c r="F2195" s="181" t="s">
        <v>900</v>
      </c>
      <c r="H2195" s="182">
        <v>8.4</v>
      </c>
      <c r="I2195" s="183"/>
      <c r="L2195" s="179"/>
      <c r="M2195" s="184"/>
      <c r="N2195" s="185"/>
      <c r="O2195" s="185"/>
      <c r="P2195" s="185"/>
      <c r="Q2195" s="185"/>
      <c r="R2195" s="185"/>
      <c r="S2195" s="185"/>
      <c r="T2195" s="186"/>
      <c r="AT2195" s="180" t="s">
        <v>336</v>
      </c>
      <c r="AU2195" s="180" t="s">
        <v>88</v>
      </c>
      <c r="AV2195" s="14" t="s">
        <v>90</v>
      </c>
      <c r="AW2195" s="14" t="s">
        <v>36</v>
      </c>
      <c r="AX2195" s="14" t="s">
        <v>81</v>
      </c>
      <c r="AY2195" s="180" t="s">
        <v>199</v>
      </c>
    </row>
    <row r="2196" spans="2:51" s="13" customFormat="1" ht="10.199999999999999">
      <c r="B2196" s="172"/>
      <c r="D2196" s="163" t="s">
        <v>336</v>
      </c>
      <c r="E2196" s="173" t="s">
        <v>1</v>
      </c>
      <c r="F2196" s="174" t="s">
        <v>901</v>
      </c>
      <c r="H2196" s="173" t="s">
        <v>1</v>
      </c>
      <c r="I2196" s="175"/>
      <c r="L2196" s="172"/>
      <c r="M2196" s="176"/>
      <c r="N2196" s="177"/>
      <c r="O2196" s="177"/>
      <c r="P2196" s="177"/>
      <c r="Q2196" s="177"/>
      <c r="R2196" s="177"/>
      <c r="S2196" s="177"/>
      <c r="T2196" s="178"/>
      <c r="AT2196" s="173" t="s">
        <v>336</v>
      </c>
      <c r="AU2196" s="173" t="s">
        <v>88</v>
      </c>
      <c r="AV2196" s="13" t="s">
        <v>88</v>
      </c>
      <c r="AW2196" s="13" t="s">
        <v>36</v>
      </c>
      <c r="AX2196" s="13" t="s">
        <v>81</v>
      </c>
      <c r="AY2196" s="173" t="s">
        <v>199</v>
      </c>
    </row>
    <row r="2197" spans="2:51" s="14" customFormat="1" ht="10.199999999999999">
      <c r="B2197" s="179"/>
      <c r="D2197" s="163" t="s">
        <v>336</v>
      </c>
      <c r="E2197" s="180" t="s">
        <v>1</v>
      </c>
      <c r="F2197" s="181" t="s">
        <v>1473</v>
      </c>
      <c r="H2197" s="182">
        <v>4.62</v>
      </c>
      <c r="I2197" s="183"/>
      <c r="L2197" s="179"/>
      <c r="M2197" s="184"/>
      <c r="N2197" s="185"/>
      <c r="O2197" s="185"/>
      <c r="P2197" s="185"/>
      <c r="Q2197" s="185"/>
      <c r="R2197" s="185"/>
      <c r="S2197" s="185"/>
      <c r="T2197" s="186"/>
      <c r="AT2197" s="180" t="s">
        <v>336</v>
      </c>
      <c r="AU2197" s="180" t="s">
        <v>88</v>
      </c>
      <c r="AV2197" s="14" t="s">
        <v>90</v>
      </c>
      <c r="AW2197" s="14" t="s">
        <v>36</v>
      </c>
      <c r="AX2197" s="14" t="s">
        <v>81</v>
      </c>
      <c r="AY2197" s="180" t="s">
        <v>199</v>
      </c>
    </row>
    <row r="2198" spans="2:51" s="14" customFormat="1" ht="10.199999999999999">
      <c r="B2198" s="179"/>
      <c r="D2198" s="163" t="s">
        <v>336</v>
      </c>
      <c r="E2198" s="180" t="s">
        <v>1</v>
      </c>
      <c r="F2198" s="181" t="s">
        <v>897</v>
      </c>
      <c r="H2198" s="182">
        <v>18.059999999999999</v>
      </c>
      <c r="I2198" s="183"/>
      <c r="L2198" s="179"/>
      <c r="M2198" s="184"/>
      <c r="N2198" s="185"/>
      <c r="O2198" s="185"/>
      <c r="P2198" s="185"/>
      <c r="Q2198" s="185"/>
      <c r="R2198" s="185"/>
      <c r="S2198" s="185"/>
      <c r="T2198" s="186"/>
      <c r="AT2198" s="180" t="s">
        <v>336</v>
      </c>
      <c r="AU2198" s="180" t="s">
        <v>88</v>
      </c>
      <c r="AV2198" s="14" t="s">
        <v>90</v>
      </c>
      <c r="AW2198" s="14" t="s">
        <v>36</v>
      </c>
      <c r="AX2198" s="14" t="s">
        <v>81</v>
      </c>
      <c r="AY2198" s="180" t="s">
        <v>199</v>
      </c>
    </row>
    <row r="2199" spans="2:51" s="13" customFormat="1" ht="10.199999999999999">
      <c r="B2199" s="172"/>
      <c r="D2199" s="163" t="s">
        <v>336</v>
      </c>
      <c r="E2199" s="173" t="s">
        <v>1</v>
      </c>
      <c r="F2199" s="174" t="s">
        <v>902</v>
      </c>
      <c r="H2199" s="173" t="s">
        <v>1</v>
      </c>
      <c r="I2199" s="175"/>
      <c r="L2199" s="172"/>
      <c r="M2199" s="176"/>
      <c r="N2199" s="177"/>
      <c r="O2199" s="177"/>
      <c r="P2199" s="177"/>
      <c r="Q2199" s="177"/>
      <c r="R2199" s="177"/>
      <c r="S2199" s="177"/>
      <c r="T2199" s="178"/>
      <c r="AT2199" s="173" t="s">
        <v>336</v>
      </c>
      <c r="AU2199" s="173" t="s">
        <v>88</v>
      </c>
      <c r="AV2199" s="13" t="s">
        <v>88</v>
      </c>
      <c r="AW2199" s="13" t="s">
        <v>36</v>
      </c>
      <c r="AX2199" s="13" t="s">
        <v>81</v>
      </c>
      <c r="AY2199" s="173" t="s">
        <v>199</v>
      </c>
    </row>
    <row r="2200" spans="2:51" s="14" customFormat="1" ht="10.199999999999999">
      <c r="B2200" s="179"/>
      <c r="D2200" s="163" t="s">
        <v>336</v>
      </c>
      <c r="E2200" s="180" t="s">
        <v>1</v>
      </c>
      <c r="F2200" s="181" t="s">
        <v>1474</v>
      </c>
      <c r="H2200" s="182">
        <v>5.73</v>
      </c>
      <c r="I2200" s="183"/>
      <c r="L2200" s="179"/>
      <c r="M2200" s="184"/>
      <c r="N2200" s="185"/>
      <c r="O2200" s="185"/>
      <c r="P2200" s="185"/>
      <c r="Q2200" s="185"/>
      <c r="R2200" s="185"/>
      <c r="S2200" s="185"/>
      <c r="T2200" s="186"/>
      <c r="AT2200" s="180" t="s">
        <v>336</v>
      </c>
      <c r="AU2200" s="180" t="s">
        <v>88</v>
      </c>
      <c r="AV2200" s="14" t="s">
        <v>90</v>
      </c>
      <c r="AW2200" s="14" t="s">
        <v>36</v>
      </c>
      <c r="AX2200" s="14" t="s">
        <v>81</v>
      </c>
      <c r="AY2200" s="180" t="s">
        <v>199</v>
      </c>
    </row>
    <row r="2201" spans="2:51" s="14" customFormat="1" ht="10.199999999999999">
      <c r="B2201" s="179"/>
      <c r="D2201" s="163" t="s">
        <v>336</v>
      </c>
      <c r="E2201" s="180" t="s">
        <v>1</v>
      </c>
      <c r="F2201" s="181" t="s">
        <v>903</v>
      </c>
      <c r="H2201" s="182">
        <v>15.54</v>
      </c>
      <c r="I2201" s="183"/>
      <c r="L2201" s="179"/>
      <c r="M2201" s="184"/>
      <c r="N2201" s="185"/>
      <c r="O2201" s="185"/>
      <c r="P2201" s="185"/>
      <c r="Q2201" s="185"/>
      <c r="R2201" s="185"/>
      <c r="S2201" s="185"/>
      <c r="T2201" s="186"/>
      <c r="AT2201" s="180" t="s">
        <v>336</v>
      </c>
      <c r="AU2201" s="180" t="s">
        <v>88</v>
      </c>
      <c r="AV2201" s="14" t="s">
        <v>90</v>
      </c>
      <c r="AW2201" s="14" t="s">
        <v>36</v>
      </c>
      <c r="AX2201" s="14" t="s">
        <v>81</v>
      </c>
      <c r="AY2201" s="180" t="s">
        <v>199</v>
      </c>
    </row>
    <row r="2202" spans="2:51" s="14" customFormat="1" ht="10.199999999999999">
      <c r="B2202" s="179"/>
      <c r="D2202" s="163" t="s">
        <v>336</v>
      </c>
      <c r="E2202" s="180" t="s">
        <v>1</v>
      </c>
      <c r="F2202" s="181" t="s">
        <v>904</v>
      </c>
      <c r="H2202" s="182">
        <v>25.2</v>
      </c>
      <c r="I2202" s="183"/>
      <c r="L2202" s="179"/>
      <c r="M2202" s="184"/>
      <c r="N2202" s="185"/>
      <c r="O2202" s="185"/>
      <c r="P2202" s="185"/>
      <c r="Q2202" s="185"/>
      <c r="R2202" s="185"/>
      <c r="S2202" s="185"/>
      <c r="T2202" s="186"/>
      <c r="AT2202" s="180" t="s">
        <v>336</v>
      </c>
      <c r="AU2202" s="180" t="s">
        <v>88</v>
      </c>
      <c r="AV2202" s="14" t="s">
        <v>90</v>
      </c>
      <c r="AW2202" s="14" t="s">
        <v>36</v>
      </c>
      <c r="AX2202" s="14" t="s">
        <v>81</v>
      </c>
      <c r="AY2202" s="180" t="s">
        <v>199</v>
      </c>
    </row>
    <row r="2203" spans="2:51" s="13" customFormat="1" ht="10.199999999999999">
      <c r="B2203" s="172"/>
      <c r="D2203" s="163" t="s">
        <v>336</v>
      </c>
      <c r="E2203" s="173" t="s">
        <v>1</v>
      </c>
      <c r="F2203" s="174" t="s">
        <v>476</v>
      </c>
      <c r="H2203" s="173" t="s">
        <v>1</v>
      </c>
      <c r="I2203" s="175"/>
      <c r="L2203" s="172"/>
      <c r="M2203" s="176"/>
      <c r="N2203" s="177"/>
      <c r="O2203" s="177"/>
      <c r="P2203" s="177"/>
      <c r="Q2203" s="177"/>
      <c r="R2203" s="177"/>
      <c r="S2203" s="177"/>
      <c r="T2203" s="178"/>
      <c r="AT2203" s="173" t="s">
        <v>336</v>
      </c>
      <c r="AU2203" s="173" t="s">
        <v>88</v>
      </c>
      <c r="AV2203" s="13" t="s">
        <v>88</v>
      </c>
      <c r="AW2203" s="13" t="s">
        <v>36</v>
      </c>
      <c r="AX2203" s="13" t="s">
        <v>81</v>
      </c>
      <c r="AY2203" s="173" t="s">
        <v>199</v>
      </c>
    </row>
    <row r="2204" spans="2:51" s="14" customFormat="1" ht="10.199999999999999">
      <c r="B2204" s="179"/>
      <c r="D2204" s="163" t="s">
        <v>336</v>
      </c>
      <c r="E2204" s="180" t="s">
        <v>1</v>
      </c>
      <c r="F2204" s="181" t="s">
        <v>905</v>
      </c>
      <c r="H2204" s="182">
        <v>494.52</v>
      </c>
      <c r="I2204" s="183"/>
      <c r="L2204" s="179"/>
      <c r="M2204" s="184"/>
      <c r="N2204" s="185"/>
      <c r="O2204" s="185"/>
      <c r="P2204" s="185"/>
      <c r="Q2204" s="185"/>
      <c r="R2204" s="185"/>
      <c r="S2204" s="185"/>
      <c r="T2204" s="186"/>
      <c r="AT2204" s="180" t="s">
        <v>336</v>
      </c>
      <c r="AU2204" s="180" t="s">
        <v>88</v>
      </c>
      <c r="AV2204" s="14" t="s">
        <v>90</v>
      </c>
      <c r="AW2204" s="14" t="s">
        <v>36</v>
      </c>
      <c r="AX2204" s="14" t="s">
        <v>81</v>
      </c>
      <c r="AY2204" s="180" t="s">
        <v>199</v>
      </c>
    </row>
    <row r="2205" spans="2:51" s="14" customFormat="1" ht="10.199999999999999">
      <c r="B2205" s="179"/>
      <c r="D2205" s="163" t="s">
        <v>336</v>
      </c>
      <c r="E2205" s="180" t="s">
        <v>1</v>
      </c>
      <c r="F2205" s="181" t="s">
        <v>907</v>
      </c>
      <c r="H2205" s="182">
        <v>-13.68</v>
      </c>
      <c r="I2205" s="183"/>
      <c r="L2205" s="179"/>
      <c r="M2205" s="184"/>
      <c r="N2205" s="185"/>
      <c r="O2205" s="185"/>
      <c r="P2205" s="185"/>
      <c r="Q2205" s="185"/>
      <c r="R2205" s="185"/>
      <c r="S2205" s="185"/>
      <c r="T2205" s="186"/>
      <c r="AT2205" s="180" t="s">
        <v>336</v>
      </c>
      <c r="AU2205" s="180" t="s">
        <v>88</v>
      </c>
      <c r="AV2205" s="14" t="s">
        <v>90</v>
      </c>
      <c r="AW2205" s="14" t="s">
        <v>36</v>
      </c>
      <c r="AX2205" s="14" t="s">
        <v>81</v>
      </c>
      <c r="AY2205" s="180" t="s">
        <v>199</v>
      </c>
    </row>
    <row r="2206" spans="2:51" s="14" customFormat="1" ht="10.199999999999999">
      <c r="B2206" s="179"/>
      <c r="D2206" s="163" t="s">
        <v>336</v>
      </c>
      <c r="E2206" s="180" t="s">
        <v>1</v>
      </c>
      <c r="F2206" s="181" t="s">
        <v>908</v>
      </c>
      <c r="H2206" s="182">
        <v>-12.57</v>
      </c>
      <c r="I2206" s="183"/>
      <c r="L2206" s="179"/>
      <c r="M2206" s="184"/>
      <c r="N2206" s="185"/>
      <c r="O2206" s="185"/>
      <c r="P2206" s="185"/>
      <c r="Q2206" s="185"/>
      <c r="R2206" s="185"/>
      <c r="S2206" s="185"/>
      <c r="T2206" s="186"/>
      <c r="AT2206" s="180" t="s">
        <v>336</v>
      </c>
      <c r="AU2206" s="180" t="s">
        <v>88</v>
      </c>
      <c r="AV2206" s="14" t="s">
        <v>90</v>
      </c>
      <c r="AW2206" s="14" t="s">
        <v>36</v>
      </c>
      <c r="AX2206" s="14" t="s">
        <v>81</v>
      </c>
      <c r="AY2206" s="180" t="s">
        <v>199</v>
      </c>
    </row>
    <row r="2207" spans="2:51" s="13" customFormat="1" ht="10.199999999999999">
      <c r="B2207" s="172"/>
      <c r="D2207" s="163" t="s">
        <v>336</v>
      </c>
      <c r="E2207" s="173" t="s">
        <v>1</v>
      </c>
      <c r="F2207" s="174" t="s">
        <v>598</v>
      </c>
      <c r="H2207" s="173" t="s">
        <v>1</v>
      </c>
      <c r="I2207" s="175"/>
      <c r="L2207" s="172"/>
      <c r="M2207" s="176"/>
      <c r="N2207" s="177"/>
      <c r="O2207" s="177"/>
      <c r="P2207" s="177"/>
      <c r="Q2207" s="177"/>
      <c r="R2207" s="177"/>
      <c r="S2207" s="177"/>
      <c r="T2207" s="178"/>
      <c r="AT2207" s="173" t="s">
        <v>336</v>
      </c>
      <c r="AU2207" s="173" t="s">
        <v>88</v>
      </c>
      <c r="AV2207" s="13" t="s">
        <v>88</v>
      </c>
      <c r="AW2207" s="13" t="s">
        <v>36</v>
      </c>
      <c r="AX2207" s="13" t="s">
        <v>81</v>
      </c>
      <c r="AY2207" s="173" t="s">
        <v>199</v>
      </c>
    </row>
    <row r="2208" spans="2:51" s="14" customFormat="1" ht="10.199999999999999">
      <c r="B2208" s="179"/>
      <c r="D2208" s="163" t="s">
        <v>336</v>
      </c>
      <c r="E2208" s="180" t="s">
        <v>1</v>
      </c>
      <c r="F2208" s="181" t="s">
        <v>1475</v>
      </c>
      <c r="H2208" s="182">
        <v>76.08</v>
      </c>
      <c r="I2208" s="183"/>
      <c r="L2208" s="179"/>
      <c r="M2208" s="184"/>
      <c r="N2208" s="185"/>
      <c r="O2208" s="185"/>
      <c r="P2208" s="185"/>
      <c r="Q2208" s="185"/>
      <c r="R2208" s="185"/>
      <c r="S2208" s="185"/>
      <c r="T2208" s="186"/>
      <c r="AT2208" s="180" t="s">
        <v>336</v>
      </c>
      <c r="AU2208" s="180" t="s">
        <v>88</v>
      </c>
      <c r="AV2208" s="14" t="s">
        <v>90</v>
      </c>
      <c r="AW2208" s="14" t="s">
        <v>36</v>
      </c>
      <c r="AX2208" s="14" t="s">
        <v>81</v>
      </c>
      <c r="AY2208" s="180" t="s">
        <v>199</v>
      </c>
    </row>
    <row r="2209" spans="2:51" s="14" customFormat="1" ht="10.199999999999999">
      <c r="B2209" s="179"/>
      <c r="D2209" s="163" t="s">
        <v>336</v>
      </c>
      <c r="E2209" s="180" t="s">
        <v>1</v>
      </c>
      <c r="F2209" s="181" t="s">
        <v>909</v>
      </c>
      <c r="H2209" s="182">
        <v>144.36000000000001</v>
      </c>
      <c r="I2209" s="183"/>
      <c r="L2209" s="179"/>
      <c r="M2209" s="184"/>
      <c r="N2209" s="185"/>
      <c r="O2209" s="185"/>
      <c r="P2209" s="185"/>
      <c r="Q2209" s="185"/>
      <c r="R2209" s="185"/>
      <c r="S2209" s="185"/>
      <c r="T2209" s="186"/>
      <c r="AT2209" s="180" t="s">
        <v>336</v>
      </c>
      <c r="AU2209" s="180" t="s">
        <v>88</v>
      </c>
      <c r="AV2209" s="14" t="s">
        <v>90</v>
      </c>
      <c r="AW2209" s="14" t="s">
        <v>36</v>
      </c>
      <c r="AX2209" s="14" t="s">
        <v>81</v>
      </c>
      <c r="AY2209" s="180" t="s">
        <v>199</v>
      </c>
    </row>
    <row r="2210" spans="2:51" s="14" customFormat="1" ht="10.199999999999999">
      <c r="B2210" s="179"/>
      <c r="D2210" s="163" t="s">
        <v>336</v>
      </c>
      <c r="E2210" s="180" t="s">
        <v>1</v>
      </c>
      <c r="F2210" s="181" t="s">
        <v>910</v>
      </c>
      <c r="H2210" s="182">
        <v>-9.27</v>
      </c>
      <c r="I2210" s="183"/>
      <c r="L2210" s="179"/>
      <c r="M2210" s="184"/>
      <c r="N2210" s="185"/>
      <c r="O2210" s="185"/>
      <c r="P2210" s="185"/>
      <c r="Q2210" s="185"/>
      <c r="R2210" s="185"/>
      <c r="S2210" s="185"/>
      <c r="T2210" s="186"/>
      <c r="AT2210" s="180" t="s">
        <v>336</v>
      </c>
      <c r="AU2210" s="180" t="s">
        <v>88</v>
      </c>
      <c r="AV2210" s="14" t="s">
        <v>90</v>
      </c>
      <c r="AW2210" s="14" t="s">
        <v>36</v>
      </c>
      <c r="AX2210" s="14" t="s">
        <v>81</v>
      </c>
      <c r="AY2210" s="180" t="s">
        <v>199</v>
      </c>
    </row>
    <row r="2211" spans="2:51" s="13" customFormat="1" ht="10.199999999999999">
      <c r="B2211" s="172"/>
      <c r="D2211" s="163" t="s">
        <v>336</v>
      </c>
      <c r="E2211" s="173" t="s">
        <v>1</v>
      </c>
      <c r="F2211" s="174" t="s">
        <v>911</v>
      </c>
      <c r="H2211" s="173" t="s">
        <v>1</v>
      </c>
      <c r="I2211" s="175"/>
      <c r="L2211" s="172"/>
      <c r="M2211" s="176"/>
      <c r="N2211" s="177"/>
      <c r="O2211" s="177"/>
      <c r="P2211" s="177"/>
      <c r="Q2211" s="177"/>
      <c r="R2211" s="177"/>
      <c r="S2211" s="177"/>
      <c r="T2211" s="178"/>
      <c r="AT2211" s="173" t="s">
        <v>336</v>
      </c>
      <c r="AU2211" s="173" t="s">
        <v>88</v>
      </c>
      <c r="AV2211" s="13" t="s">
        <v>88</v>
      </c>
      <c r="AW2211" s="13" t="s">
        <v>36</v>
      </c>
      <c r="AX2211" s="13" t="s">
        <v>81</v>
      </c>
      <c r="AY2211" s="173" t="s">
        <v>199</v>
      </c>
    </row>
    <row r="2212" spans="2:51" s="14" customFormat="1" ht="10.199999999999999">
      <c r="B2212" s="179"/>
      <c r="D2212" s="163" t="s">
        <v>336</v>
      </c>
      <c r="E2212" s="180" t="s">
        <v>1</v>
      </c>
      <c r="F2212" s="181" t="s">
        <v>615</v>
      </c>
      <c r="H2212" s="182">
        <v>5.27</v>
      </c>
      <c r="I2212" s="183"/>
      <c r="L2212" s="179"/>
      <c r="M2212" s="184"/>
      <c r="N2212" s="185"/>
      <c r="O2212" s="185"/>
      <c r="P2212" s="185"/>
      <c r="Q2212" s="185"/>
      <c r="R2212" s="185"/>
      <c r="S2212" s="185"/>
      <c r="T2212" s="186"/>
      <c r="AT2212" s="180" t="s">
        <v>336</v>
      </c>
      <c r="AU2212" s="180" t="s">
        <v>88</v>
      </c>
      <c r="AV2212" s="14" t="s">
        <v>90</v>
      </c>
      <c r="AW2212" s="14" t="s">
        <v>36</v>
      </c>
      <c r="AX2212" s="14" t="s">
        <v>81</v>
      </c>
      <c r="AY2212" s="180" t="s">
        <v>199</v>
      </c>
    </row>
    <row r="2213" spans="2:51" s="14" customFormat="1" ht="10.199999999999999">
      <c r="B2213" s="179"/>
      <c r="D2213" s="163" t="s">
        <v>336</v>
      </c>
      <c r="E2213" s="180" t="s">
        <v>1</v>
      </c>
      <c r="F2213" s="181" t="s">
        <v>912</v>
      </c>
      <c r="H2213" s="182">
        <v>33.119999999999997</v>
      </c>
      <c r="I2213" s="183"/>
      <c r="L2213" s="179"/>
      <c r="M2213" s="184"/>
      <c r="N2213" s="185"/>
      <c r="O2213" s="185"/>
      <c r="P2213" s="185"/>
      <c r="Q2213" s="185"/>
      <c r="R2213" s="185"/>
      <c r="S2213" s="185"/>
      <c r="T2213" s="186"/>
      <c r="AT2213" s="180" t="s">
        <v>336</v>
      </c>
      <c r="AU2213" s="180" t="s">
        <v>88</v>
      </c>
      <c r="AV2213" s="14" t="s">
        <v>90</v>
      </c>
      <c r="AW2213" s="14" t="s">
        <v>36</v>
      </c>
      <c r="AX2213" s="14" t="s">
        <v>81</v>
      </c>
      <c r="AY2213" s="180" t="s">
        <v>199</v>
      </c>
    </row>
    <row r="2214" spans="2:51" s="13" customFormat="1" ht="10.199999999999999">
      <c r="B2214" s="172"/>
      <c r="D2214" s="163" t="s">
        <v>336</v>
      </c>
      <c r="E2214" s="173" t="s">
        <v>1</v>
      </c>
      <c r="F2214" s="174" t="s">
        <v>913</v>
      </c>
      <c r="H2214" s="173" t="s">
        <v>1</v>
      </c>
      <c r="I2214" s="175"/>
      <c r="L2214" s="172"/>
      <c r="M2214" s="176"/>
      <c r="N2214" s="177"/>
      <c r="O2214" s="177"/>
      <c r="P2214" s="177"/>
      <c r="Q2214" s="177"/>
      <c r="R2214" s="177"/>
      <c r="S2214" s="177"/>
      <c r="T2214" s="178"/>
      <c r="AT2214" s="173" t="s">
        <v>336</v>
      </c>
      <c r="AU2214" s="173" t="s">
        <v>88</v>
      </c>
      <c r="AV2214" s="13" t="s">
        <v>88</v>
      </c>
      <c r="AW2214" s="13" t="s">
        <v>36</v>
      </c>
      <c r="AX2214" s="13" t="s">
        <v>81</v>
      </c>
      <c r="AY2214" s="173" t="s">
        <v>199</v>
      </c>
    </row>
    <row r="2215" spans="2:51" s="14" customFormat="1" ht="10.199999999999999">
      <c r="B2215" s="179"/>
      <c r="D2215" s="163" t="s">
        <v>336</v>
      </c>
      <c r="E2215" s="180" t="s">
        <v>1</v>
      </c>
      <c r="F2215" s="181" t="s">
        <v>1476</v>
      </c>
      <c r="H2215" s="182">
        <v>58.8</v>
      </c>
      <c r="I2215" s="183"/>
      <c r="L2215" s="179"/>
      <c r="M2215" s="184"/>
      <c r="N2215" s="185"/>
      <c r="O2215" s="185"/>
      <c r="P2215" s="185"/>
      <c r="Q2215" s="185"/>
      <c r="R2215" s="185"/>
      <c r="S2215" s="185"/>
      <c r="T2215" s="186"/>
      <c r="AT2215" s="180" t="s">
        <v>336</v>
      </c>
      <c r="AU2215" s="180" t="s">
        <v>88</v>
      </c>
      <c r="AV2215" s="14" t="s">
        <v>90</v>
      </c>
      <c r="AW2215" s="14" t="s">
        <v>36</v>
      </c>
      <c r="AX2215" s="14" t="s">
        <v>81</v>
      </c>
      <c r="AY2215" s="180" t="s">
        <v>199</v>
      </c>
    </row>
    <row r="2216" spans="2:51" s="14" customFormat="1" ht="10.199999999999999">
      <c r="B2216" s="179"/>
      <c r="D2216" s="163" t="s">
        <v>336</v>
      </c>
      <c r="E2216" s="180" t="s">
        <v>1</v>
      </c>
      <c r="F2216" s="181" t="s">
        <v>914</v>
      </c>
      <c r="H2216" s="182">
        <v>192.24</v>
      </c>
      <c r="I2216" s="183"/>
      <c r="L2216" s="179"/>
      <c r="M2216" s="184"/>
      <c r="N2216" s="185"/>
      <c r="O2216" s="185"/>
      <c r="P2216" s="185"/>
      <c r="Q2216" s="185"/>
      <c r="R2216" s="185"/>
      <c r="S2216" s="185"/>
      <c r="T2216" s="186"/>
      <c r="AT2216" s="180" t="s">
        <v>336</v>
      </c>
      <c r="AU2216" s="180" t="s">
        <v>88</v>
      </c>
      <c r="AV2216" s="14" t="s">
        <v>90</v>
      </c>
      <c r="AW2216" s="14" t="s">
        <v>36</v>
      </c>
      <c r="AX2216" s="14" t="s">
        <v>81</v>
      </c>
      <c r="AY2216" s="180" t="s">
        <v>199</v>
      </c>
    </row>
    <row r="2217" spans="2:51" s="14" customFormat="1" ht="10.199999999999999">
      <c r="B2217" s="179"/>
      <c r="D2217" s="163" t="s">
        <v>336</v>
      </c>
      <c r="E2217" s="180" t="s">
        <v>1</v>
      </c>
      <c r="F2217" s="181" t="s">
        <v>915</v>
      </c>
      <c r="H2217" s="182">
        <v>-3.06</v>
      </c>
      <c r="I2217" s="183"/>
      <c r="L2217" s="179"/>
      <c r="M2217" s="184"/>
      <c r="N2217" s="185"/>
      <c r="O2217" s="185"/>
      <c r="P2217" s="185"/>
      <c r="Q2217" s="185"/>
      <c r="R2217" s="185"/>
      <c r="S2217" s="185"/>
      <c r="T2217" s="186"/>
      <c r="AT2217" s="180" t="s">
        <v>336</v>
      </c>
      <c r="AU2217" s="180" t="s">
        <v>88</v>
      </c>
      <c r="AV2217" s="14" t="s">
        <v>90</v>
      </c>
      <c r="AW2217" s="14" t="s">
        <v>36</v>
      </c>
      <c r="AX2217" s="14" t="s">
        <v>81</v>
      </c>
      <c r="AY2217" s="180" t="s">
        <v>199</v>
      </c>
    </row>
    <row r="2218" spans="2:51" s="13" customFormat="1" ht="10.199999999999999">
      <c r="B2218" s="172"/>
      <c r="D2218" s="163" t="s">
        <v>336</v>
      </c>
      <c r="E2218" s="173" t="s">
        <v>1</v>
      </c>
      <c r="F2218" s="174" t="s">
        <v>707</v>
      </c>
      <c r="H2218" s="173" t="s">
        <v>1</v>
      </c>
      <c r="I2218" s="175"/>
      <c r="L2218" s="172"/>
      <c r="M2218" s="176"/>
      <c r="N2218" s="177"/>
      <c r="O2218" s="177"/>
      <c r="P2218" s="177"/>
      <c r="Q2218" s="177"/>
      <c r="R2218" s="177"/>
      <c r="S2218" s="177"/>
      <c r="T2218" s="178"/>
      <c r="AT2218" s="173" t="s">
        <v>336</v>
      </c>
      <c r="AU2218" s="173" t="s">
        <v>88</v>
      </c>
      <c r="AV2218" s="13" t="s">
        <v>88</v>
      </c>
      <c r="AW2218" s="13" t="s">
        <v>36</v>
      </c>
      <c r="AX2218" s="13" t="s">
        <v>81</v>
      </c>
      <c r="AY2218" s="173" t="s">
        <v>199</v>
      </c>
    </row>
    <row r="2219" spans="2:51" s="14" customFormat="1" ht="10.199999999999999">
      <c r="B2219" s="179"/>
      <c r="D2219" s="163" t="s">
        <v>336</v>
      </c>
      <c r="E2219" s="180" t="s">
        <v>1</v>
      </c>
      <c r="F2219" s="181" t="s">
        <v>1477</v>
      </c>
      <c r="H2219" s="182">
        <v>15.44</v>
      </c>
      <c r="I2219" s="183"/>
      <c r="L2219" s="179"/>
      <c r="M2219" s="184"/>
      <c r="N2219" s="185"/>
      <c r="O2219" s="185"/>
      <c r="P2219" s="185"/>
      <c r="Q2219" s="185"/>
      <c r="R2219" s="185"/>
      <c r="S2219" s="185"/>
      <c r="T2219" s="186"/>
      <c r="AT2219" s="180" t="s">
        <v>336</v>
      </c>
      <c r="AU2219" s="180" t="s">
        <v>88</v>
      </c>
      <c r="AV2219" s="14" t="s">
        <v>90</v>
      </c>
      <c r="AW2219" s="14" t="s">
        <v>36</v>
      </c>
      <c r="AX2219" s="14" t="s">
        <v>81</v>
      </c>
      <c r="AY2219" s="180" t="s">
        <v>199</v>
      </c>
    </row>
    <row r="2220" spans="2:51" s="14" customFormat="1" ht="10.199999999999999">
      <c r="B2220" s="179"/>
      <c r="D2220" s="163" t="s">
        <v>336</v>
      </c>
      <c r="E2220" s="180" t="s">
        <v>1</v>
      </c>
      <c r="F2220" s="181" t="s">
        <v>916</v>
      </c>
      <c r="H2220" s="182">
        <v>54.854999999999997</v>
      </c>
      <c r="I2220" s="183"/>
      <c r="L2220" s="179"/>
      <c r="M2220" s="184"/>
      <c r="N2220" s="185"/>
      <c r="O2220" s="185"/>
      <c r="P2220" s="185"/>
      <c r="Q2220" s="185"/>
      <c r="R2220" s="185"/>
      <c r="S2220" s="185"/>
      <c r="T2220" s="186"/>
      <c r="AT2220" s="180" t="s">
        <v>336</v>
      </c>
      <c r="AU2220" s="180" t="s">
        <v>88</v>
      </c>
      <c r="AV2220" s="14" t="s">
        <v>90</v>
      </c>
      <c r="AW2220" s="14" t="s">
        <v>36</v>
      </c>
      <c r="AX2220" s="14" t="s">
        <v>81</v>
      </c>
      <c r="AY2220" s="180" t="s">
        <v>199</v>
      </c>
    </row>
    <row r="2221" spans="2:51" s="14" customFormat="1" ht="10.199999999999999">
      <c r="B2221" s="179"/>
      <c r="D2221" s="163" t="s">
        <v>336</v>
      </c>
      <c r="E2221" s="180" t="s">
        <v>1</v>
      </c>
      <c r="F2221" s="181" t="s">
        <v>656</v>
      </c>
      <c r="H2221" s="182">
        <v>-9.7379999999999995</v>
      </c>
      <c r="I2221" s="183"/>
      <c r="L2221" s="179"/>
      <c r="M2221" s="184"/>
      <c r="N2221" s="185"/>
      <c r="O2221" s="185"/>
      <c r="P2221" s="185"/>
      <c r="Q2221" s="185"/>
      <c r="R2221" s="185"/>
      <c r="S2221" s="185"/>
      <c r="T2221" s="186"/>
      <c r="AT2221" s="180" t="s">
        <v>336</v>
      </c>
      <c r="AU2221" s="180" t="s">
        <v>88</v>
      </c>
      <c r="AV2221" s="14" t="s">
        <v>90</v>
      </c>
      <c r="AW2221" s="14" t="s">
        <v>36</v>
      </c>
      <c r="AX2221" s="14" t="s">
        <v>81</v>
      </c>
      <c r="AY2221" s="180" t="s">
        <v>199</v>
      </c>
    </row>
    <row r="2222" spans="2:51" s="13" customFormat="1" ht="10.199999999999999">
      <c r="B2222" s="172"/>
      <c r="D2222" s="163" t="s">
        <v>336</v>
      </c>
      <c r="E2222" s="173" t="s">
        <v>1</v>
      </c>
      <c r="F2222" s="174" t="s">
        <v>777</v>
      </c>
      <c r="H2222" s="173" t="s">
        <v>1</v>
      </c>
      <c r="I2222" s="175"/>
      <c r="L2222" s="172"/>
      <c r="M2222" s="176"/>
      <c r="N2222" s="177"/>
      <c r="O2222" s="177"/>
      <c r="P2222" s="177"/>
      <c r="Q2222" s="177"/>
      <c r="R2222" s="177"/>
      <c r="S2222" s="177"/>
      <c r="T2222" s="178"/>
      <c r="AT2222" s="173" t="s">
        <v>336</v>
      </c>
      <c r="AU2222" s="173" t="s">
        <v>88</v>
      </c>
      <c r="AV2222" s="13" t="s">
        <v>88</v>
      </c>
      <c r="AW2222" s="13" t="s">
        <v>36</v>
      </c>
      <c r="AX2222" s="13" t="s">
        <v>81</v>
      </c>
      <c r="AY2222" s="173" t="s">
        <v>199</v>
      </c>
    </row>
    <row r="2223" spans="2:51" s="14" customFormat="1" ht="10.199999999999999">
      <c r="B2223" s="179"/>
      <c r="D2223" s="163" t="s">
        <v>336</v>
      </c>
      <c r="E2223" s="180" t="s">
        <v>1</v>
      </c>
      <c r="F2223" s="181" t="s">
        <v>917</v>
      </c>
      <c r="H2223" s="182">
        <v>67.2</v>
      </c>
      <c r="I2223" s="183"/>
      <c r="L2223" s="179"/>
      <c r="M2223" s="184"/>
      <c r="N2223" s="185"/>
      <c r="O2223" s="185"/>
      <c r="P2223" s="185"/>
      <c r="Q2223" s="185"/>
      <c r="R2223" s="185"/>
      <c r="S2223" s="185"/>
      <c r="T2223" s="186"/>
      <c r="AT2223" s="180" t="s">
        <v>336</v>
      </c>
      <c r="AU2223" s="180" t="s">
        <v>88</v>
      </c>
      <c r="AV2223" s="14" t="s">
        <v>90</v>
      </c>
      <c r="AW2223" s="14" t="s">
        <v>36</v>
      </c>
      <c r="AX2223" s="14" t="s">
        <v>81</v>
      </c>
      <c r="AY2223" s="180" t="s">
        <v>199</v>
      </c>
    </row>
    <row r="2224" spans="2:51" s="13" customFormat="1" ht="10.199999999999999">
      <c r="B2224" s="172"/>
      <c r="D2224" s="163" t="s">
        <v>336</v>
      </c>
      <c r="E2224" s="173" t="s">
        <v>1</v>
      </c>
      <c r="F2224" s="174" t="s">
        <v>918</v>
      </c>
      <c r="H2224" s="173" t="s">
        <v>1</v>
      </c>
      <c r="I2224" s="175"/>
      <c r="L2224" s="172"/>
      <c r="M2224" s="176"/>
      <c r="N2224" s="177"/>
      <c r="O2224" s="177"/>
      <c r="P2224" s="177"/>
      <c r="Q2224" s="177"/>
      <c r="R2224" s="177"/>
      <c r="S2224" s="177"/>
      <c r="T2224" s="178"/>
      <c r="AT2224" s="173" t="s">
        <v>336</v>
      </c>
      <c r="AU2224" s="173" t="s">
        <v>88</v>
      </c>
      <c r="AV2224" s="13" t="s">
        <v>88</v>
      </c>
      <c r="AW2224" s="13" t="s">
        <v>36</v>
      </c>
      <c r="AX2224" s="13" t="s">
        <v>81</v>
      </c>
      <c r="AY2224" s="173" t="s">
        <v>199</v>
      </c>
    </row>
    <row r="2225" spans="2:51" s="14" customFormat="1" ht="10.199999999999999">
      <c r="B2225" s="179"/>
      <c r="D2225" s="163" t="s">
        <v>336</v>
      </c>
      <c r="E2225" s="180" t="s">
        <v>1</v>
      </c>
      <c r="F2225" s="181" t="s">
        <v>919</v>
      </c>
      <c r="H2225" s="182">
        <v>18</v>
      </c>
      <c r="I2225" s="183"/>
      <c r="L2225" s="179"/>
      <c r="M2225" s="184"/>
      <c r="N2225" s="185"/>
      <c r="O2225" s="185"/>
      <c r="P2225" s="185"/>
      <c r="Q2225" s="185"/>
      <c r="R2225" s="185"/>
      <c r="S2225" s="185"/>
      <c r="T2225" s="186"/>
      <c r="AT2225" s="180" t="s">
        <v>336</v>
      </c>
      <c r="AU2225" s="180" t="s">
        <v>88</v>
      </c>
      <c r="AV2225" s="14" t="s">
        <v>90</v>
      </c>
      <c r="AW2225" s="14" t="s">
        <v>36</v>
      </c>
      <c r="AX2225" s="14" t="s">
        <v>81</v>
      </c>
      <c r="AY2225" s="180" t="s">
        <v>199</v>
      </c>
    </row>
    <row r="2226" spans="2:51" s="13" customFormat="1" ht="10.199999999999999">
      <c r="B2226" s="172"/>
      <c r="D2226" s="163" t="s">
        <v>336</v>
      </c>
      <c r="E2226" s="173" t="s">
        <v>1</v>
      </c>
      <c r="F2226" s="174" t="s">
        <v>920</v>
      </c>
      <c r="H2226" s="173" t="s">
        <v>1</v>
      </c>
      <c r="I2226" s="175"/>
      <c r="L2226" s="172"/>
      <c r="M2226" s="176"/>
      <c r="N2226" s="177"/>
      <c r="O2226" s="177"/>
      <c r="P2226" s="177"/>
      <c r="Q2226" s="177"/>
      <c r="R2226" s="177"/>
      <c r="S2226" s="177"/>
      <c r="T2226" s="178"/>
      <c r="AT2226" s="173" t="s">
        <v>336</v>
      </c>
      <c r="AU2226" s="173" t="s">
        <v>88</v>
      </c>
      <c r="AV2226" s="13" t="s">
        <v>88</v>
      </c>
      <c r="AW2226" s="13" t="s">
        <v>36</v>
      </c>
      <c r="AX2226" s="13" t="s">
        <v>81</v>
      </c>
      <c r="AY2226" s="173" t="s">
        <v>199</v>
      </c>
    </row>
    <row r="2227" spans="2:51" s="14" customFormat="1" ht="10.199999999999999">
      <c r="B2227" s="179"/>
      <c r="D2227" s="163" t="s">
        <v>336</v>
      </c>
      <c r="E2227" s="180" t="s">
        <v>1</v>
      </c>
      <c r="F2227" s="181" t="s">
        <v>919</v>
      </c>
      <c r="H2227" s="182">
        <v>18</v>
      </c>
      <c r="I2227" s="183"/>
      <c r="L2227" s="179"/>
      <c r="M2227" s="184"/>
      <c r="N2227" s="185"/>
      <c r="O2227" s="185"/>
      <c r="P2227" s="185"/>
      <c r="Q2227" s="185"/>
      <c r="R2227" s="185"/>
      <c r="S2227" s="185"/>
      <c r="T2227" s="186"/>
      <c r="AT2227" s="180" t="s">
        <v>336</v>
      </c>
      <c r="AU2227" s="180" t="s">
        <v>88</v>
      </c>
      <c r="AV2227" s="14" t="s">
        <v>90</v>
      </c>
      <c r="AW2227" s="14" t="s">
        <v>36</v>
      </c>
      <c r="AX2227" s="14" t="s">
        <v>81</v>
      </c>
      <c r="AY2227" s="180" t="s">
        <v>199</v>
      </c>
    </row>
    <row r="2228" spans="2:51" s="13" customFormat="1" ht="10.199999999999999">
      <c r="B2228" s="172"/>
      <c r="D2228" s="163" t="s">
        <v>336</v>
      </c>
      <c r="E2228" s="173" t="s">
        <v>1</v>
      </c>
      <c r="F2228" s="174" t="s">
        <v>921</v>
      </c>
      <c r="H2228" s="173" t="s">
        <v>1</v>
      </c>
      <c r="I2228" s="175"/>
      <c r="L2228" s="172"/>
      <c r="M2228" s="176"/>
      <c r="N2228" s="177"/>
      <c r="O2228" s="177"/>
      <c r="P2228" s="177"/>
      <c r="Q2228" s="177"/>
      <c r="R2228" s="177"/>
      <c r="S2228" s="177"/>
      <c r="T2228" s="178"/>
      <c r="AT2228" s="173" t="s">
        <v>336</v>
      </c>
      <c r="AU2228" s="173" t="s">
        <v>88</v>
      </c>
      <c r="AV2228" s="13" t="s">
        <v>88</v>
      </c>
      <c r="AW2228" s="13" t="s">
        <v>36</v>
      </c>
      <c r="AX2228" s="13" t="s">
        <v>81</v>
      </c>
      <c r="AY2228" s="173" t="s">
        <v>199</v>
      </c>
    </row>
    <row r="2229" spans="2:51" s="14" customFormat="1" ht="10.199999999999999">
      <c r="B2229" s="179"/>
      <c r="D2229" s="163" t="s">
        <v>336</v>
      </c>
      <c r="E2229" s="180" t="s">
        <v>1</v>
      </c>
      <c r="F2229" s="181" t="s">
        <v>922</v>
      </c>
      <c r="H2229" s="182">
        <v>49.2</v>
      </c>
      <c r="I2229" s="183"/>
      <c r="L2229" s="179"/>
      <c r="M2229" s="184"/>
      <c r="N2229" s="185"/>
      <c r="O2229" s="185"/>
      <c r="P2229" s="185"/>
      <c r="Q2229" s="185"/>
      <c r="R2229" s="185"/>
      <c r="S2229" s="185"/>
      <c r="T2229" s="186"/>
      <c r="AT2229" s="180" t="s">
        <v>336</v>
      </c>
      <c r="AU2229" s="180" t="s">
        <v>88</v>
      </c>
      <c r="AV2229" s="14" t="s">
        <v>90</v>
      </c>
      <c r="AW2229" s="14" t="s">
        <v>36</v>
      </c>
      <c r="AX2229" s="14" t="s">
        <v>81</v>
      </c>
      <c r="AY2229" s="180" t="s">
        <v>199</v>
      </c>
    </row>
    <row r="2230" spans="2:51" s="13" customFormat="1" ht="10.199999999999999">
      <c r="B2230" s="172"/>
      <c r="D2230" s="163" t="s">
        <v>336</v>
      </c>
      <c r="E2230" s="173" t="s">
        <v>1</v>
      </c>
      <c r="F2230" s="174" t="s">
        <v>923</v>
      </c>
      <c r="H2230" s="173" t="s">
        <v>1</v>
      </c>
      <c r="I2230" s="175"/>
      <c r="L2230" s="172"/>
      <c r="M2230" s="176"/>
      <c r="N2230" s="177"/>
      <c r="O2230" s="177"/>
      <c r="P2230" s="177"/>
      <c r="Q2230" s="177"/>
      <c r="R2230" s="177"/>
      <c r="S2230" s="177"/>
      <c r="T2230" s="178"/>
      <c r="AT2230" s="173" t="s">
        <v>336</v>
      </c>
      <c r="AU2230" s="173" t="s">
        <v>88</v>
      </c>
      <c r="AV2230" s="13" t="s">
        <v>88</v>
      </c>
      <c r="AW2230" s="13" t="s">
        <v>36</v>
      </c>
      <c r="AX2230" s="13" t="s">
        <v>81</v>
      </c>
      <c r="AY2230" s="173" t="s">
        <v>199</v>
      </c>
    </row>
    <row r="2231" spans="2:51" s="14" customFormat="1" ht="10.199999999999999">
      <c r="B2231" s="179"/>
      <c r="D2231" s="163" t="s">
        <v>336</v>
      </c>
      <c r="E2231" s="180" t="s">
        <v>1</v>
      </c>
      <c r="F2231" s="181" t="s">
        <v>1478</v>
      </c>
      <c r="H2231" s="182">
        <v>357</v>
      </c>
      <c r="I2231" s="183"/>
      <c r="L2231" s="179"/>
      <c r="M2231" s="184"/>
      <c r="N2231" s="185"/>
      <c r="O2231" s="185"/>
      <c r="P2231" s="185"/>
      <c r="Q2231" s="185"/>
      <c r="R2231" s="185"/>
      <c r="S2231" s="185"/>
      <c r="T2231" s="186"/>
      <c r="AT2231" s="180" t="s">
        <v>336</v>
      </c>
      <c r="AU2231" s="180" t="s">
        <v>88</v>
      </c>
      <c r="AV2231" s="14" t="s">
        <v>90</v>
      </c>
      <c r="AW2231" s="14" t="s">
        <v>36</v>
      </c>
      <c r="AX2231" s="14" t="s">
        <v>81</v>
      </c>
      <c r="AY2231" s="180" t="s">
        <v>199</v>
      </c>
    </row>
    <row r="2232" spans="2:51" s="13" customFormat="1" ht="10.199999999999999">
      <c r="B2232" s="172"/>
      <c r="D2232" s="163" t="s">
        <v>336</v>
      </c>
      <c r="E2232" s="173" t="s">
        <v>1</v>
      </c>
      <c r="F2232" s="174" t="s">
        <v>925</v>
      </c>
      <c r="H2232" s="173" t="s">
        <v>1</v>
      </c>
      <c r="I2232" s="175"/>
      <c r="L2232" s="172"/>
      <c r="M2232" s="176"/>
      <c r="N2232" s="177"/>
      <c r="O2232" s="177"/>
      <c r="P2232" s="177"/>
      <c r="Q2232" s="177"/>
      <c r="R2232" s="177"/>
      <c r="S2232" s="177"/>
      <c r="T2232" s="178"/>
      <c r="AT2232" s="173" t="s">
        <v>336</v>
      </c>
      <c r="AU2232" s="173" t="s">
        <v>88</v>
      </c>
      <c r="AV2232" s="13" t="s">
        <v>88</v>
      </c>
      <c r="AW2232" s="13" t="s">
        <v>36</v>
      </c>
      <c r="AX2232" s="13" t="s">
        <v>81</v>
      </c>
      <c r="AY2232" s="173" t="s">
        <v>199</v>
      </c>
    </row>
    <row r="2233" spans="2:51" s="14" customFormat="1" ht="10.199999999999999">
      <c r="B2233" s="179"/>
      <c r="D2233" s="163" t="s">
        <v>336</v>
      </c>
      <c r="E2233" s="180" t="s">
        <v>1</v>
      </c>
      <c r="F2233" s="181" t="s">
        <v>926</v>
      </c>
      <c r="H2233" s="182">
        <v>178.5</v>
      </c>
      <c r="I2233" s="183"/>
      <c r="L2233" s="179"/>
      <c r="M2233" s="184"/>
      <c r="N2233" s="185"/>
      <c r="O2233" s="185"/>
      <c r="P2233" s="185"/>
      <c r="Q2233" s="185"/>
      <c r="R2233" s="185"/>
      <c r="S2233" s="185"/>
      <c r="T2233" s="186"/>
      <c r="AT2233" s="180" t="s">
        <v>336</v>
      </c>
      <c r="AU2233" s="180" t="s">
        <v>88</v>
      </c>
      <c r="AV2233" s="14" t="s">
        <v>90</v>
      </c>
      <c r="AW2233" s="14" t="s">
        <v>36</v>
      </c>
      <c r="AX2233" s="14" t="s">
        <v>81</v>
      </c>
      <c r="AY2233" s="180" t="s">
        <v>199</v>
      </c>
    </row>
    <row r="2234" spans="2:51" s="13" customFormat="1" ht="10.199999999999999">
      <c r="B2234" s="172"/>
      <c r="D2234" s="163" t="s">
        <v>336</v>
      </c>
      <c r="E2234" s="173" t="s">
        <v>1</v>
      </c>
      <c r="F2234" s="174" t="s">
        <v>927</v>
      </c>
      <c r="H2234" s="173" t="s">
        <v>1</v>
      </c>
      <c r="I2234" s="175"/>
      <c r="L2234" s="172"/>
      <c r="M2234" s="176"/>
      <c r="N2234" s="177"/>
      <c r="O2234" s="177"/>
      <c r="P2234" s="177"/>
      <c r="Q2234" s="177"/>
      <c r="R2234" s="177"/>
      <c r="S2234" s="177"/>
      <c r="T2234" s="178"/>
      <c r="AT2234" s="173" t="s">
        <v>336</v>
      </c>
      <c r="AU2234" s="173" t="s">
        <v>88</v>
      </c>
      <c r="AV2234" s="13" t="s">
        <v>88</v>
      </c>
      <c r="AW2234" s="13" t="s">
        <v>36</v>
      </c>
      <c r="AX2234" s="13" t="s">
        <v>81</v>
      </c>
      <c r="AY2234" s="173" t="s">
        <v>199</v>
      </c>
    </row>
    <row r="2235" spans="2:51" s="14" customFormat="1" ht="10.199999999999999">
      <c r="B2235" s="179"/>
      <c r="D2235" s="163" t="s">
        <v>336</v>
      </c>
      <c r="E2235" s="180" t="s">
        <v>1</v>
      </c>
      <c r="F2235" s="181" t="s">
        <v>928</v>
      </c>
      <c r="H2235" s="182">
        <v>48.75</v>
      </c>
      <c r="I2235" s="183"/>
      <c r="L2235" s="179"/>
      <c r="M2235" s="184"/>
      <c r="N2235" s="185"/>
      <c r="O2235" s="185"/>
      <c r="P2235" s="185"/>
      <c r="Q2235" s="185"/>
      <c r="R2235" s="185"/>
      <c r="S2235" s="185"/>
      <c r="T2235" s="186"/>
      <c r="AT2235" s="180" t="s">
        <v>336</v>
      </c>
      <c r="AU2235" s="180" t="s">
        <v>88</v>
      </c>
      <c r="AV2235" s="14" t="s">
        <v>90</v>
      </c>
      <c r="AW2235" s="14" t="s">
        <v>36</v>
      </c>
      <c r="AX2235" s="14" t="s">
        <v>81</v>
      </c>
      <c r="AY2235" s="180" t="s">
        <v>199</v>
      </c>
    </row>
    <row r="2236" spans="2:51" s="13" customFormat="1" ht="10.199999999999999">
      <c r="B2236" s="172"/>
      <c r="D2236" s="163" t="s">
        <v>336</v>
      </c>
      <c r="E2236" s="173" t="s">
        <v>1</v>
      </c>
      <c r="F2236" s="174" t="s">
        <v>929</v>
      </c>
      <c r="H2236" s="173" t="s">
        <v>1</v>
      </c>
      <c r="I2236" s="175"/>
      <c r="L2236" s="172"/>
      <c r="M2236" s="176"/>
      <c r="N2236" s="177"/>
      <c r="O2236" s="177"/>
      <c r="P2236" s="177"/>
      <c r="Q2236" s="177"/>
      <c r="R2236" s="177"/>
      <c r="S2236" s="177"/>
      <c r="T2236" s="178"/>
      <c r="AT2236" s="173" t="s">
        <v>336</v>
      </c>
      <c r="AU2236" s="173" t="s">
        <v>88</v>
      </c>
      <c r="AV2236" s="13" t="s">
        <v>88</v>
      </c>
      <c r="AW2236" s="13" t="s">
        <v>36</v>
      </c>
      <c r="AX2236" s="13" t="s">
        <v>81</v>
      </c>
      <c r="AY2236" s="173" t="s">
        <v>199</v>
      </c>
    </row>
    <row r="2237" spans="2:51" s="14" customFormat="1" ht="10.199999999999999">
      <c r="B2237" s="179"/>
      <c r="D2237" s="163" t="s">
        <v>336</v>
      </c>
      <c r="E2237" s="180" t="s">
        <v>1</v>
      </c>
      <c r="F2237" s="181" t="s">
        <v>930</v>
      </c>
      <c r="H2237" s="182">
        <v>237.6</v>
      </c>
      <c r="I2237" s="183"/>
      <c r="L2237" s="179"/>
      <c r="M2237" s="184"/>
      <c r="N2237" s="185"/>
      <c r="O2237" s="185"/>
      <c r="P2237" s="185"/>
      <c r="Q2237" s="185"/>
      <c r="R2237" s="185"/>
      <c r="S2237" s="185"/>
      <c r="T2237" s="186"/>
      <c r="AT2237" s="180" t="s">
        <v>336</v>
      </c>
      <c r="AU2237" s="180" t="s">
        <v>88</v>
      </c>
      <c r="AV2237" s="14" t="s">
        <v>90</v>
      </c>
      <c r="AW2237" s="14" t="s">
        <v>36</v>
      </c>
      <c r="AX2237" s="14" t="s">
        <v>81</v>
      </c>
      <c r="AY2237" s="180" t="s">
        <v>199</v>
      </c>
    </row>
    <row r="2238" spans="2:51" s="13" customFormat="1" ht="10.199999999999999">
      <c r="B2238" s="172"/>
      <c r="D2238" s="163" t="s">
        <v>336</v>
      </c>
      <c r="E2238" s="173" t="s">
        <v>1</v>
      </c>
      <c r="F2238" s="174" t="s">
        <v>931</v>
      </c>
      <c r="H2238" s="173" t="s">
        <v>1</v>
      </c>
      <c r="I2238" s="175"/>
      <c r="L2238" s="172"/>
      <c r="M2238" s="176"/>
      <c r="N2238" s="177"/>
      <c r="O2238" s="177"/>
      <c r="P2238" s="177"/>
      <c r="Q2238" s="177"/>
      <c r="R2238" s="177"/>
      <c r="S2238" s="177"/>
      <c r="T2238" s="178"/>
      <c r="AT2238" s="173" t="s">
        <v>336</v>
      </c>
      <c r="AU2238" s="173" t="s">
        <v>88</v>
      </c>
      <c r="AV2238" s="13" t="s">
        <v>88</v>
      </c>
      <c r="AW2238" s="13" t="s">
        <v>36</v>
      </c>
      <c r="AX2238" s="13" t="s">
        <v>81</v>
      </c>
      <c r="AY2238" s="173" t="s">
        <v>199</v>
      </c>
    </row>
    <row r="2239" spans="2:51" s="14" customFormat="1" ht="10.199999999999999">
      <c r="B2239" s="179"/>
      <c r="D2239" s="163" t="s">
        <v>336</v>
      </c>
      <c r="E2239" s="180" t="s">
        <v>1</v>
      </c>
      <c r="F2239" s="181" t="s">
        <v>3491</v>
      </c>
      <c r="H2239" s="182">
        <v>93</v>
      </c>
      <c r="I2239" s="183"/>
      <c r="L2239" s="179"/>
      <c r="M2239" s="184"/>
      <c r="N2239" s="185"/>
      <c r="O2239" s="185"/>
      <c r="P2239" s="185"/>
      <c r="Q2239" s="185"/>
      <c r="R2239" s="185"/>
      <c r="S2239" s="185"/>
      <c r="T2239" s="186"/>
      <c r="AT2239" s="180" t="s">
        <v>336</v>
      </c>
      <c r="AU2239" s="180" t="s">
        <v>88</v>
      </c>
      <c r="AV2239" s="14" t="s">
        <v>90</v>
      </c>
      <c r="AW2239" s="14" t="s">
        <v>36</v>
      </c>
      <c r="AX2239" s="14" t="s">
        <v>81</v>
      </c>
      <c r="AY2239" s="180" t="s">
        <v>199</v>
      </c>
    </row>
    <row r="2240" spans="2:51" s="13" customFormat="1" ht="10.199999999999999">
      <c r="B2240" s="172"/>
      <c r="D2240" s="163" t="s">
        <v>336</v>
      </c>
      <c r="E2240" s="173" t="s">
        <v>1</v>
      </c>
      <c r="F2240" s="174" t="s">
        <v>933</v>
      </c>
      <c r="H2240" s="173" t="s">
        <v>1</v>
      </c>
      <c r="I2240" s="175"/>
      <c r="L2240" s="172"/>
      <c r="M2240" s="176"/>
      <c r="N2240" s="177"/>
      <c r="O2240" s="177"/>
      <c r="P2240" s="177"/>
      <c r="Q2240" s="177"/>
      <c r="R2240" s="177"/>
      <c r="S2240" s="177"/>
      <c r="T2240" s="178"/>
      <c r="AT2240" s="173" t="s">
        <v>336</v>
      </c>
      <c r="AU2240" s="173" t="s">
        <v>88</v>
      </c>
      <c r="AV2240" s="13" t="s">
        <v>88</v>
      </c>
      <c r="AW2240" s="13" t="s">
        <v>36</v>
      </c>
      <c r="AX2240" s="13" t="s">
        <v>81</v>
      </c>
      <c r="AY2240" s="173" t="s">
        <v>199</v>
      </c>
    </row>
    <row r="2241" spans="2:51" s="14" customFormat="1" ht="10.199999999999999">
      <c r="B2241" s="179"/>
      <c r="D2241" s="163" t="s">
        <v>336</v>
      </c>
      <c r="E2241" s="180" t="s">
        <v>1</v>
      </c>
      <c r="F2241" s="181" t="s">
        <v>934</v>
      </c>
      <c r="H2241" s="182">
        <v>44.7</v>
      </c>
      <c r="I2241" s="183"/>
      <c r="L2241" s="179"/>
      <c r="M2241" s="184"/>
      <c r="N2241" s="185"/>
      <c r="O2241" s="185"/>
      <c r="P2241" s="185"/>
      <c r="Q2241" s="185"/>
      <c r="R2241" s="185"/>
      <c r="S2241" s="185"/>
      <c r="T2241" s="186"/>
      <c r="AT2241" s="180" t="s">
        <v>336</v>
      </c>
      <c r="AU2241" s="180" t="s">
        <v>88</v>
      </c>
      <c r="AV2241" s="14" t="s">
        <v>90</v>
      </c>
      <c r="AW2241" s="14" t="s">
        <v>36</v>
      </c>
      <c r="AX2241" s="14" t="s">
        <v>81</v>
      </c>
      <c r="AY2241" s="180" t="s">
        <v>199</v>
      </c>
    </row>
    <row r="2242" spans="2:51" s="13" customFormat="1" ht="10.199999999999999">
      <c r="B2242" s="172"/>
      <c r="D2242" s="163" t="s">
        <v>336</v>
      </c>
      <c r="E2242" s="173" t="s">
        <v>1</v>
      </c>
      <c r="F2242" s="174" t="s">
        <v>789</v>
      </c>
      <c r="H2242" s="173" t="s">
        <v>1</v>
      </c>
      <c r="I2242" s="175"/>
      <c r="L2242" s="172"/>
      <c r="M2242" s="176"/>
      <c r="N2242" s="177"/>
      <c r="O2242" s="177"/>
      <c r="P2242" s="177"/>
      <c r="Q2242" s="177"/>
      <c r="R2242" s="177"/>
      <c r="S2242" s="177"/>
      <c r="T2242" s="178"/>
      <c r="AT2242" s="173" t="s">
        <v>336</v>
      </c>
      <c r="AU2242" s="173" t="s">
        <v>88</v>
      </c>
      <c r="AV2242" s="13" t="s">
        <v>88</v>
      </c>
      <c r="AW2242" s="13" t="s">
        <v>36</v>
      </c>
      <c r="AX2242" s="13" t="s">
        <v>81</v>
      </c>
      <c r="AY2242" s="173" t="s">
        <v>199</v>
      </c>
    </row>
    <row r="2243" spans="2:51" s="14" customFormat="1" ht="10.199999999999999">
      <c r="B2243" s="179"/>
      <c r="D2243" s="163" t="s">
        <v>336</v>
      </c>
      <c r="E2243" s="180" t="s">
        <v>1</v>
      </c>
      <c r="F2243" s="181" t="s">
        <v>935</v>
      </c>
      <c r="H2243" s="182">
        <v>48.3</v>
      </c>
      <c r="I2243" s="183"/>
      <c r="L2243" s="179"/>
      <c r="M2243" s="184"/>
      <c r="N2243" s="185"/>
      <c r="O2243" s="185"/>
      <c r="P2243" s="185"/>
      <c r="Q2243" s="185"/>
      <c r="R2243" s="185"/>
      <c r="S2243" s="185"/>
      <c r="T2243" s="186"/>
      <c r="AT2243" s="180" t="s">
        <v>336</v>
      </c>
      <c r="AU2243" s="180" t="s">
        <v>88</v>
      </c>
      <c r="AV2243" s="14" t="s">
        <v>90</v>
      </c>
      <c r="AW2243" s="14" t="s">
        <v>36</v>
      </c>
      <c r="AX2243" s="14" t="s">
        <v>81</v>
      </c>
      <c r="AY2243" s="180" t="s">
        <v>199</v>
      </c>
    </row>
    <row r="2244" spans="2:51" s="13" customFormat="1" ht="10.199999999999999">
      <c r="B2244" s="172"/>
      <c r="D2244" s="163" t="s">
        <v>336</v>
      </c>
      <c r="E2244" s="173" t="s">
        <v>1</v>
      </c>
      <c r="F2244" s="174" t="s">
        <v>561</v>
      </c>
      <c r="H2244" s="173" t="s">
        <v>1</v>
      </c>
      <c r="I2244" s="175"/>
      <c r="L2244" s="172"/>
      <c r="M2244" s="176"/>
      <c r="N2244" s="177"/>
      <c r="O2244" s="177"/>
      <c r="P2244" s="177"/>
      <c r="Q2244" s="177"/>
      <c r="R2244" s="177"/>
      <c r="S2244" s="177"/>
      <c r="T2244" s="178"/>
      <c r="AT2244" s="173" t="s">
        <v>336</v>
      </c>
      <c r="AU2244" s="173" t="s">
        <v>88</v>
      </c>
      <c r="AV2244" s="13" t="s">
        <v>88</v>
      </c>
      <c r="AW2244" s="13" t="s">
        <v>36</v>
      </c>
      <c r="AX2244" s="13" t="s">
        <v>81</v>
      </c>
      <c r="AY2244" s="173" t="s">
        <v>199</v>
      </c>
    </row>
    <row r="2245" spans="2:51" s="14" customFormat="1" ht="10.199999999999999">
      <c r="B2245" s="179"/>
      <c r="D2245" s="163" t="s">
        <v>336</v>
      </c>
      <c r="E2245" s="180" t="s">
        <v>1</v>
      </c>
      <c r="F2245" s="181" t="s">
        <v>936</v>
      </c>
      <c r="H2245" s="182">
        <v>36</v>
      </c>
      <c r="I2245" s="183"/>
      <c r="L2245" s="179"/>
      <c r="M2245" s="184"/>
      <c r="N2245" s="185"/>
      <c r="O2245" s="185"/>
      <c r="P2245" s="185"/>
      <c r="Q2245" s="185"/>
      <c r="R2245" s="185"/>
      <c r="S2245" s="185"/>
      <c r="T2245" s="186"/>
      <c r="AT2245" s="180" t="s">
        <v>336</v>
      </c>
      <c r="AU2245" s="180" t="s">
        <v>88</v>
      </c>
      <c r="AV2245" s="14" t="s">
        <v>90</v>
      </c>
      <c r="AW2245" s="14" t="s">
        <v>36</v>
      </c>
      <c r="AX2245" s="14" t="s">
        <v>81</v>
      </c>
      <c r="AY2245" s="180" t="s">
        <v>199</v>
      </c>
    </row>
    <row r="2246" spans="2:51" s="13" customFormat="1" ht="10.199999999999999">
      <c r="B2246" s="172"/>
      <c r="D2246" s="163" t="s">
        <v>336</v>
      </c>
      <c r="E2246" s="173" t="s">
        <v>1</v>
      </c>
      <c r="F2246" s="174" t="s">
        <v>2155</v>
      </c>
      <c r="H2246" s="173" t="s">
        <v>1</v>
      </c>
      <c r="I2246" s="175"/>
      <c r="L2246" s="172"/>
      <c r="M2246" s="176"/>
      <c r="N2246" s="177"/>
      <c r="O2246" s="177"/>
      <c r="P2246" s="177"/>
      <c r="Q2246" s="177"/>
      <c r="R2246" s="177"/>
      <c r="S2246" s="177"/>
      <c r="T2246" s="178"/>
      <c r="AT2246" s="173" t="s">
        <v>336</v>
      </c>
      <c r="AU2246" s="173" t="s">
        <v>88</v>
      </c>
      <c r="AV2246" s="13" t="s">
        <v>88</v>
      </c>
      <c r="AW2246" s="13" t="s">
        <v>36</v>
      </c>
      <c r="AX2246" s="13" t="s">
        <v>81</v>
      </c>
      <c r="AY2246" s="173" t="s">
        <v>199</v>
      </c>
    </row>
    <row r="2247" spans="2:51" s="14" customFormat="1" ht="10.199999999999999">
      <c r="B2247" s="179"/>
      <c r="D2247" s="163" t="s">
        <v>336</v>
      </c>
      <c r="E2247" s="180" t="s">
        <v>1</v>
      </c>
      <c r="F2247" s="181" t="s">
        <v>3492</v>
      </c>
      <c r="H2247" s="182">
        <v>12.9</v>
      </c>
      <c r="I2247" s="183"/>
      <c r="L2247" s="179"/>
      <c r="M2247" s="184"/>
      <c r="N2247" s="185"/>
      <c r="O2247" s="185"/>
      <c r="P2247" s="185"/>
      <c r="Q2247" s="185"/>
      <c r="R2247" s="185"/>
      <c r="S2247" s="185"/>
      <c r="T2247" s="186"/>
      <c r="AT2247" s="180" t="s">
        <v>336</v>
      </c>
      <c r="AU2247" s="180" t="s">
        <v>88</v>
      </c>
      <c r="AV2247" s="14" t="s">
        <v>90</v>
      </c>
      <c r="AW2247" s="14" t="s">
        <v>36</v>
      </c>
      <c r="AX2247" s="14" t="s">
        <v>81</v>
      </c>
      <c r="AY2247" s="180" t="s">
        <v>199</v>
      </c>
    </row>
    <row r="2248" spans="2:51" s="14" customFormat="1" ht="10.199999999999999">
      <c r="B2248" s="179"/>
      <c r="D2248" s="163" t="s">
        <v>336</v>
      </c>
      <c r="E2248" s="180" t="s">
        <v>1</v>
      </c>
      <c r="F2248" s="181" t="s">
        <v>3493</v>
      </c>
      <c r="H2248" s="182">
        <v>11.7</v>
      </c>
      <c r="I2248" s="183"/>
      <c r="L2248" s="179"/>
      <c r="M2248" s="184"/>
      <c r="N2248" s="185"/>
      <c r="O2248" s="185"/>
      <c r="P2248" s="185"/>
      <c r="Q2248" s="185"/>
      <c r="R2248" s="185"/>
      <c r="S2248" s="185"/>
      <c r="T2248" s="186"/>
      <c r="AT2248" s="180" t="s">
        <v>336</v>
      </c>
      <c r="AU2248" s="180" t="s">
        <v>88</v>
      </c>
      <c r="AV2248" s="14" t="s">
        <v>90</v>
      </c>
      <c r="AW2248" s="14" t="s">
        <v>36</v>
      </c>
      <c r="AX2248" s="14" t="s">
        <v>81</v>
      </c>
      <c r="AY2248" s="180" t="s">
        <v>199</v>
      </c>
    </row>
    <row r="2249" spans="2:51" s="13" customFormat="1" ht="10.199999999999999">
      <c r="B2249" s="172"/>
      <c r="D2249" s="163" t="s">
        <v>336</v>
      </c>
      <c r="E2249" s="173" t="s">
        <v>1</v>
      </c>
      <c r="F2249" s="174" t="s">
        <v>2158</v>
      </c>
      <c r="H2249" s="173" t="s">
        <v>1</v>
      </c>
      <c r="I2249" s="175"/>
      <c r="L2249" s="172"/>
      <c r="M2249" s="176"/>
      <c r="N2249" s="177"/>
      <c r="O2249" s="177"/>
      <c r="P2249" s="177"/>
      <c r="Q2249" s="177"/>
      <c r="R2249" s="177"/>
      <c r="S2249" s="177"/>
      <c r="T2249" s="178"/>
      <c r="AT2249" s="173" t="s">
        <v>336</v>
      </c>
      <c r="AU2249" s="173" t="s">
        <v>88</v>
      </c>
      <c r="AV2249" s="13" t="s">
        <v>88</v>
      </c>
      <c r="AW2249" s="13" t="s">
        <v>36</v>
      </c>
      <c r="AX2249" s="13" t="s">
        <v>81</v>
      </c>
      <c r="AY2249" s="173" t="s">
        <v>199</v>
      </c>
    </row>
    <row r="2250" spans="2:51" s="14" customFormat="1" ht="10.199999999999999">
      <c r="B2250" s="179"/>
      <c r="D2250" s="163" t="s">
        <v>336</v>
      </c>
      <c r="E2250" s="180" t="s">
        <v>1</v>
      </c>
      <c r="F2250" s="181" t="s">
        <v>3494</v>
      </c>
      <c r="H2250" s="182">
        <v>12</v>
      </c>
      <c r="I2250" s="183"/>
      <c r="L2250" s="179"/>
      <c r="M2250" s="184"/>
      <c r="N2250" s="185"/>
      <c r="O2250" s="185"/>
      <c r="P2250" s="185"/>
      <c r="Q2250" s="185"/>
      <c r="R2250" s="185"/>
      <c r="S2250" s="185"/>
      <c r="T2250" s="186"/>
      <c r="AT2250" s="180" t="s">
        <v>336</v>
      </c>
      <c r="AU2250" s="180" t="s">
        <v>88</v>
      </c>
      <c r="AV2250" s="14" t="s">
        <v>90</v>
      </c>
      <c r="AW2250" s="14" t="s">
        <v>36</v>
      </c>
      <c r="AX2250" s="14" t="s">
        <v>81</v>
      </c>
      <c r="AY2250" s="180" t="s">
        <v>199</v>
      </c>
    </row>
    <row r="2251" spans="2:51" s="14" customFormat="1" ht="10.199999999999999">
      <c r="B2251" s="179"/>
      <c r="D2251" s="163" t="s">
        <v>336</v>
      </c>
      <c r="E2251" s="180" t="s">
        <v>1</v>
      </c>
      <c r="F2251" s="181" t="s">
        <v>3493</v>
      </c>
      <c r="H2251" s="182">
        <v>11.7</v>
      </c>
      <c r="I2251" s="183"/>
      <c r="L2251" s="179"/>
      <c r="M2251" s="184"/>
      <c r="N2251" s="185"/>
      <c r="O2251" s="185"/>
      <c r="P2251" s="185"/>
      <c r="Q2251" s="185"/>
      <c r="R2251" s="185"/>
      <c r="S2251" s="185"/>
      <c r="T2251" s="186"/>
      <c r="AT2251" s="180" t="s">
        <v>336</v>
      </c>
      <c r="AU2251" s="180" t="s">
        <v>88</v>
      </c>
      <c r="AV2251" s="14" t="s">
        <v>90</v>
      </c>
      <c r="AW2251" s="14" t="s">
        <v>36</v>
      </c>
      <c r="AX2251" s="14" t="s">
        <v>81</v>
      </c>
      <c r="AY2251" s="180" t="s">
        <v>199</v>
      </c>
    </row>
    <row r="2252" spans="2:51" s="13" customFormat="1" ht="10.199999999999999">
      <c r="B2252" s="172"/>
      <c r="D2252" s="163" t="s">
        <v>336</v>
      </c>
      <c r="E2252" s="173" t="s">
        <v>1</v>
      </c>
      <c r="F2252" s="174" t="s">
        <v>940</v>
      </c>
      <c r="H2252" s="173" t="s">
        <v>1</v>
      </c>
      <c r="I2252" s="175"/>
      <c r="L2252" s="172"/>
      <c r="M2252" s="176"/>
      <c r="N2252" s="177"/>
      <c r="O2252" s="177"/>
      <c r="P2252" s="177"/>
      <c r="Q2252" s="177"/>
      <c r="R2252" s="177"/>
      <c r="S2252" s="177"/>
      <c r="T2252" s="178"/>
      <c r="AT2252" s="173" t="s">
        <v>336</v>
      </c>
      <c r="AU2252" s="173" t="s">
        <v>88</v>
      </c>
      <c r="AV2252" s="13" t="s">
        <v>88</v>
      </c>
      <c r="AW2252" s="13" t="s">
        <v>36</v>
      </c>
      <c r="AX2252" s="13" t="s">
        <v>81</v>
      </c>
      <c r="AY2252" s="173" t="s">
        <v>199</v>
      </c>
    </row>
    <row r="2253" spans="2:51" s="14" customFormat="1" ht="10.199999999999999">
      <c r="B2253" s="179"/>
      <c r="D2253" s="163" t="s">
        <v>336</v>
      </c>
      <c r="E2253" s="180" t="s">
        <v>1</v>
      </c>
      <c r="F2253" s="181" t="s">
        <v>3495</v>
      </c>
      <c r="H2253" s="182">
        <v>13.2</v>
      </c>
      <c r="I2253" s="183"/>
      <c r="L2253" s="179"/>
      <c r="M2253" s="184"/>
      <c r="N2253" s="185"/>
      <c r="O2253" s="185"/>
      <c r="P2253" s="185"/>
      <c r="Q2253" s="185"/>
      <c r="R2253" s="185"/>
      <c r="S2253" s="185"/>
      <c r="T2253" s="186"/>
      <c r="AT2253" s="180" t="s">
        <v>336</v>
      </c>
      <c r="AU2253" s="180" t="s">
        <v>88</v>
      </c>
      <c r="AV2253" s="14" t="s">
        <v>90</v>
      </c>
      <c r="AW2253" s="14" t="s">
        <v>36</v>
      </c>
      <c r="AX2253" s="14" t="s">
        <v>81</v>
      </c>
      <c r="AY2253" s="180" t="s">
        <v>199</v>
      </c>
    </row>
    <row r="2254" spans="2:51" s="13" customFormat="1" ht="10.199999999999999">
      <c r="B2254" s="172"/>
      <c r="D2254" s="163" t="s">
        <v>336</v>
      </c>
      <c r="E2254" s="173" t="s">
        <v>1</v>
      </c>
      <c r="F2254" s="174" t="s">
        <v>687</v>
      </c>
      <c r="H2254" s="173" t="s">
        <v>1</v>
      </c>
      <c r="I2254" s="175"/>
      <c r="L2254" s="172"/>
      <c r="M2254" s="176"/>
      <c r="N2254" s="177"/>
      <c r="O2254" s="177"/>
      <c r="P2254" s="177"/>
      <c r="Q2254" s="177"/>
      <c r="R2254" s="177"/>
      <c r="S2254" s="177"/>
      <c r="T2254" s="178"/>
      <c r="AT2254" s="173" t="s">
        <v>336</v>
      </c>
      <c r="AU2254" s="173" t="s">
        <v>88</v>
      </c>
      <c r="AV2254" s="13" t="s">
        <v>88</v>
      </c>
      <c r="AW2254" s="13" t="s">
        <v>36</v>
      </c>
      <c r="AX2254" s="13" t="s">
        <v>81</v>
      </c>
      <c r="AY2254" s="173" t="s">
        <v>199</v>
      </c>
    </row>
    <row r="2255" spans="2:51" s="14" customFormat="1" ht="10.199999999999999">
      <c r="B2255" s="179"/>
      <c r="D2255" s="163" t="s">
        <v>336</v>
      </c>
      <c r="E2255" s="180" t="s">
        <v>1</v>
      </c>
      <c r="F2255" s="181" t="s">
        <v>3496</v>
      </c>
      <c r="H2255" s="182">
        <v>55.2</v>
      </c>
      <c r="I2255" s="183"/>
      <c r="L2255" s="179"/>
      <c r="M2255" s="184"/>
      <c r="N2255" s="185"/>
      <c r="O2255" s="185"/>
      <c r="P2255" s="185"/>
      <c r="Q2255" s="185"/>
      <c r="R2255" s="185"/>
      <c r="S2255" s="185"/>
      <c r="T2255" s="186"/>
      <c r="AT2255" s="180" t="s">
        <v>336</v>
      </c>
      <c r="AU2255" s="180" t="s">
        <v>88</v>
      </c>
      <c r="AV2255" s="14" t="s">
        <v>90</v>
      </c>
      <c r="AW2255" s="14" t="s">
        <v>36</v>
      </c>
      <c r="AX2255" s="14" t="s">
        <v>81</v>
      </c>
      <c r="AY2255" s="180" t="s">
        <v>199</v>
      </c>
    </row>
    <row r="2256" spans="2:51" s="13" customFormat="1" ht="10.199999999999999">
      <c r="B2256" s="172"/>
      <c r="D2256" s="163" t="s">
        <v>336</v>
      </c>
      <c r="E2256" s="173" t="s">
        <v>1</v>
      </c>
      <c r="F2256" s="174" t="s">
        <v>996</v>
      </c>
      <c r="H2256" s="173" t="s">
        <v>1</v>
      </c>
      <c r="I2256" s="175"/>
      <c r="L2256" s="172"/>
      <c r="M2256" s="176"/>
      <c r="N2256" s="177"/>
      <c r="O2256" s="177"/>
      <c r="P2256" s="177"/>
      <c r="Q2256" s="177"/>
      <c r="R2256" s="177"/>
      <c r="S2256" s="177"/>
      <c r="T2256" s="178"/>
      <c r="AT2256" s="173" t="s">
        <v>336</v>
      </c>
      <c r="AU2256" s="173" t="s">
        <v>88</v>
      </c>
      <c r="AV2256" s="13" t="s">
        <v>88</v>
      </c>
      <c r="AW2256" s="13" t="s">
        <v>36</v>
      </c>
      <c r="AX2256" s="13" t="s">
        <v>81</v>
      </c>
      <c r="AY2256" s="173" t="s">
        <v>199</v>
      </c>
    </row>
    <row r="2257" spans="2:51" s="14" customFormat="1" ht="10.199999999999999">
      <c r="B2257" s="179"/>
      <c r="D2257" s="163" t="s">
        <v>336</v>
      </c>
      <c r="E2257" s="180" t="s">
        <v>1</v>
      </c>
      <c r="F2257" s="181" t="s">
        <v>3497</v>
      </c>
      <c r="H2257" s="182">
        <v>9.3000000000000007</v>
      </c>
      <c r="I2257" s="183"/>
      <c r="L2257" s="179"/>
      <c r="M2257" s="184"/>
      <c r="N2257" s="185"/>
      <c r="O2257" s="185"/>
      <c r="P2257" s="185"/>
      <c r="Q2257" s="185"/>
      <c r="R2257" s="185"/>
      <c r="S2257" s="185"/>
      <c r="T2257" s="186"/>
      <c r="AT2257" s="180" t="s">
        <v>336</v>
      </c>
      <c r="AU2257" s="180" t="s">
        <v>88</v>
      </c>
      <c r="AV2257" s="14" t="s">
        <v>90</v>
      </c>
      <c r="AW2257" s="14" t="s">
        <v>36</v>
      </c>
      <c r="AX2257" s="14" t="s">
        <v>81</v>
      </c>
      <c r="AY2257" s="180" t="s">
        <v>199</v>
      </c>
    </row>
    <row r="2258" spans="2:51" s="14" customFormat="1" ht="10.199999999999999">
      <c r="B2258" s="179"/>
      <c r="D2258" s="163" t="s">
        <v>336</v>
      </c>
      <c r="E2258" s="180" t="s">
        <v>1</v>
      </c>
      <c r="F2258" s="181" t="s">
        <v>3498</v>
      </c>
      <c r="H2258" s="182">
        <v>7.5</v>
      </c>
      <c r="I2258" s="183"/>
      <c r="L2258" s="179"/>
      <c r="M2258" s="184"/>
      <c r="N2258" s="185"/>
      <c r="O2258" s="185"/>
      <c r="P2258" s="185"/>
      <c r="Q2258" s="185"/>
      <c r="R2258" s="185"/>
      <c r="S2258" s="185"/>
      <c r="T2258" s="186"/>
      <c r="AT2258" s="180" t="s">
        <v>336</v>
      </c>
      <c r="AU2258" s="180" t="s">
        <v>88</v>
      </c>
      <c r="AV2258" s="14" t="s">
        <v>90</v>
      </c>
      <c r="AW2258" s="14" t="s">
        <v>36</v>
      </c>
      <c r="AX2258" s="14" t="s">
        <v>81</v>
      </c>
      <c r="AY2258" s="180" t="s">
        <v>199</v>
      </c>
    </row>
    <row r="2259" spans="2:51" s="13" customFormat="1" ht="10.199999999999999">
      <c r="B2259" s="172"/>
      <c r="D2259" s="163" t="s">
        <v>336</v>
      </c>
      <c r="E2259" s="173" t="s">
        <v>1</v>
      </c>
      <c r="F2259" s="174" t="s">
        <v>998</v>
      </c>
      <c r="H2259" s="173" t="s">
        <v>1</v>
      </c>
      <c r="I2259" s="175"/>
      <c r="L2259" s="172"/>
      <c r="M2259" s="176"/>
      <c r="N2259" s="177"/>
      <c r="O2259" s="177"/>
      <c r="P2259" s="177"/>
      <c r="Q2259" s="177"/>
      <c r="R2259" s="177"/>
      <c r="S2259" s="177"/>
      <c r="T2259" s="178"/>
      <c r="AT2259" s="173" t="s">
        <v>336</v>
      </c>
      <c r="AU2259" s="173" t="s">
        <v>88</v>
      </c>
      <c r="AV2259" s="13" t="s">
        <v>88</v>
      </c>
      <c r="AW2259" s="13" t="s">
        <v>36</v>
      </c>
      <c r="AX2259" s="13" t="s">
        <v>81</v>
      </c>
      <c r="AY2259" s="173" t="s">
        <v>199</v>
      </c>
    </row>
    <row r="2260" spans="2:51" s="14" customFormat="1" ht="10.199999999999999">
      <c r="B2260" s="179"/>
      <c r="D2260" s="163" t="s">
        <v>336</v>
      </c>
      <c r="E2260" s="180" t="s">
        <v>1</v>
      </c>
      <c r="F2260" s="181" t="s">
        <v>3499</v>
      </c>
      <c r="H2260" s="182">
        <v>11.7</v>
      </c>
      <c r="I2260" s="183"/>
      <c r="L2260" s="179"/>
      <c r="M2260" s="184"/>
      <c r="N2260" s="185"/>
      <c r="O2260" s="185"/>
      <c r="P2260" s="185"/>
      <c r="Q2260" s="185"/>
      <c r="R2260" s="185"/>
      <c r="S2260" s="185"/>
      <c r="T2260" s="186"/>
      <c r="AT2260" s="180" t="s">
        <v>336</v>
      </c>
      <c r="AU2260" s="180" t="s">
        <v>88</v>
      </c>
      <c r="AV2260" s="14" t="s">
        <v>90</v>
      </c>
      <c r="AW2260" s="14" t="s">
        <v>36</v>
      </c>
      <c r="AX2260" s="14" t="s">
        <v>81</v>
      </c>
      <c r="AY2260" s="180" t="s">
        <v>199</v>
      </c>
    </row>
    <row r="2261" spans="2:51" s="13" customFormat="1" ht="10.199999999999999">
      <c r="B2261" s="172"/>
      <c r="D2261" s="163" t="s">
        <v>336</v>
      </c>
      <c r="E2261" s="173" t="s">
        <v>1</v>
      </c>
      <c r="F2261" s="174" t="s">
        <v>944</v>
      </c>
      <c r="H2261" s="173" t="s">
        <v>1</v>
      </c>
      <c r="I2261" s="175"/>
      <c r="L2261" s="172"/>
      <c r="M2261" s="176"/>
      <c r="N2261" s="177"/>
      <c r="O2261" s="177"/>
      <c r="P2261" s="177"/>
      <c r="Q2261" s="177"/>
      <c r="R2261" s="177"/>
      <c r="S2261" s="177"/>
      <c r="T2261" s="178"/>
      <c r="AT2261" s="173" t="s">
        <v>336</v>
      </c>
      <c r="AU2261" s="173" t="s">
        <v>88</v>
      </c>
      <c r="AV2261" s="13" t="s">
        <v>88</v>
      </c>
      <c r="AW2261" s="13" t="s">
        <v>36</v>
      </c>
      <c r="AX2261" s="13" t="s">
        <v>81</v>
      </c>
      <c r="AY2261" s="173" t="s">
        <v>199</v>
      </c>
    </row>
    <row r="2262" spans="2:51" s="14" customFormat="1" ht="10.199999999999999">
      <c r="B2262" s="179"/>
      <c r="D2262" s="163" t="s">
        <v>336</v>
      </c>
      <c r="E2262" s="180" t="s">
        <v>1</v>
      </c>
      <c r="F2262" s="181" t="s">
        <v>3500</v>
      </c>
      <c r="H2262" s="182">
        <v>47.7</v>
      </c>
      <c r="I2262" s="183"/>
      <c r="L2262" s="179"/>
      <c r="M2262" s="184"/>
      <c r="N2262" s="185"/>
      <c r="O2262" s="185"/>
      <c r="P2262" s="185"/>
      <c r="Q2262" s="185"/>
      <c r="R2262" s="185"/>
      <c r="S2262" s="185"/>
      <c r="T2262" s="186"/>
      <c r="AT2262" s="180" t="s">
        <v>336</v>
      </c>
      <c r="AU2262" s="180" t="s">
        <v>88</v>
      </c>
      <c r="AV2262" s="14" t="s">
        <v>90</v>
      </c>
      <c r="AW2262" s="14" t="s">
        <v>36</v>
      </c>
      <c r="AX2262" s="14" t="s">
        <v>81</v>
      </c>
      <c r="AY2262" s="180" t="s">
        <v>199</v>
      </c>
    </row>
    <row r="2263" spans="2:51" s="13" customFormat="1" ht="10.199999999999999">
      <c r="B2263" s="172"/>
      <c r="D2263" s="163" t="s">
        <v>336</v>
      </c>
      <c r="E2263" s="173" t="s">
        <v>1</v>
      </c>
      <c r="F2263" s="174" t="s">
        <v>946</v>
      </c>
      <c r="H2263" s="173" t="s">
        <v>1</v>
      </c>
      <c r="I2263" s="175"/>
      <c r="L2263" s="172"/>
      <c r="M2263" s="176"/>
      <c r="N2263" s="177"/>
      <c r="O2263" s="177"/>
      <c r="P2263" s="177"/>
      <c r="Q2263" s="177"/>
      <c r="R2263" s="177"/>
      <c r="S2263" s="177"/>
      <c r="T2263" s="178"/>
      <c r="AT2263" s="173" t="s">
        <v>336</v>
      </c>
      <c r="AU2263" s="173" t="s">
        <v>88</v>
      </c>
      <c r="AV2263" s="13" t="s">
        <v>88</v>
      </c>
      <c r="AW2263" s="13" t="s">
        <v>36</v>
      </c>
      <c r="AX2263" s="13" t="s">
        <v>81</v>
      </c>
      <c r="AY2263" s="173" t="s">
        <v>199</v>
      </c>
    </row>
    <row r="2264" spans="2:51" s="14" customFormat="1" ht="10.199999999999999">
      <c r="B2264" s="179"/>
      <c r="D2264" s="163" t="s">
        <v>336</v>
      </c>
      <c r="E2264" s="180" t="s">
        <v>1</v>
      </c>
      <c r="F2264" s="181" t="s">
        <v>947</v>
      </c>
      <c r="H2264" s="182">
        <v>64.8</v>
      </c>
      <c r="I2264" s="183"/>
      <c r="L2264" s="179"/>
      <c r="M2264" s="184"/>
      <c r="N2264" s="185"/>
      <c r="O2264" s="185"/>
      <c r="P2264" s="185"/>
      <c r="Q2264" s="185"/>
      <c r="R2264" s="185"/>
      <c r="S2264" s="185"/>
      <c r="T2264" s="186"/>
      <c r="AT2264" s="180" t="s">
        <v>336</v>
      </c>
      <c r="AU2264" s="180" t="s">
        <v>88</v>
      </c>
      <c r="AV2264" s="14" t="s">
        <v>90</v>
      </c>
      <c r="AW2264" s="14" t="s">
        <v>36</v>
      </c>
      <c r="AX2264" s="14" t="s">
        <v>81</v>
      </c>
      <c r="AY2264" s="180" t="s">
        <v>199</v>
      </c>
    </row>
    <row r="2265" spans="2:51" s="13" customFormat="1" ht="10.199999999999999">
      <c r="B2265" s="172"/>
      <c r="D2265" s="163" t="s">
        <v>336</v>
      </c>
      <c r="E2265" s="173" t="s">
        <v>1</v>
      </c>
      <c r="F2265" s="174" t="s">
        <v>569</v>
      </c>
      <c r="H2265" s="173" t="s">
        <v>1</v>
      </c>
      <c r="I2265" s="175"/>
      <c r="L2265" s="172"/>
      <c r="M2265" s="176"/>
      <c r="N2265" s="177"/>
      <c r="O2265" s="177"/>
      <c r="P2265" s="177"/>
      <c r="Q2265" s="177"/>
      <c r="R2265" s="177"/>
      <c r="S2265" s="177"/>
      <c r="T2265" s="178"/>
      <c r="AT2265" s="173" t="s">
        <v>336</v>
      </c>
      <c r="AU2265" s="173" t="s">
        <v>88</v>
      </c>
      <c r="AV2265" s="13" t="s">
        <v>88</v>
      </c>
      <c r="AW2265" s="13" t="s">
        <v>36</v>
      </c>
      <c r="AX2265" s="13" t="s">
        <v>81</v>
      </c>
      <c r="AY2265" s="173" t="s">
        <v>199</v>
      </c>
    </row>
    <row r="2266" spans="2:51" s="14" customFormat="1" ht="10.199999999999999">
      <c r="B2266" s="179"/>
      <c r="D2266" s="163" t="s">
        <v>336</v>
      </c>
      <c r="E2266" s="180" t="s">
        <v>1</v>
      </c>
      <c r="F2266" s="181" t="s">
        <v>948</v>
      </c>
      <c r="H2266" s="182">
        <v>7.8</v>
      </c>
      <c r="I2266" s="183"/>
      <c r="L2266" s="179"/>
      <c r="M2266" s="184"/>
      <c r="N2266" s="185"/>
      <c r="O2266" s="185"/>
      <c r="P2266" s="185"/>
      <c r="Q2266" s="185"/>
      <c r="R2266" s="185"/>
      <c r="S2266" s="185"/>
      <c r="T2266" s="186"/>
      <c r="AT2266" s="180" t="s">
        <v>336</v>
      </c>
      <c r="AU2266" s="180" t="s">
        <v>88</v>
      </c>
      <c r="AV2266" s="14" t="s">
        <v>90</v>
      </c>
      <c r="AW2266" s="14" t="s">
        <v>36</v>
      </c>
      <c r="AX2266" s="14" t="s">
        <v>81</v>
      </c>
      <c r="AY2266" s="180" t="s">
        <v>199</v>
      </c>
    </row>
    <row r="2267" spans="2:51" s="13" customFormat="1" ht="10.199999999999999">
      <c r="B2267" s="172"/>
      <c r="D2267" s="163" t="s">
        <v>336</v>
      </c>
      <c r="E2267" s="173" t="s">
        <v>1</v>
      </c>
      <c r="F2267" s="174" t="s">
        <v>949</v>
      </c>
      <c r="H2267" s="173" t="s">
        <v>1</v>
      </c>
      <c r="I2267" s="175"/>
      <c r="L2267" s="172"/>
      <c r="M2267" s="176"/>
      <c r="N2267" s="177"/>
      <c r="O2267" s="177"/>
      <c r="P2267" s="177"/>
      <c r="Q2267" s="177"/>
      <c r="R2267" s="177"/>
      <c r="S2267" s="177"/>
      <c r="T2267" s="178"/>
      <c r="AT2267" s="173" t="s">
        <v>336</v>
      </c>
      <c r="AU2267" s="173" t="s">
        <v>88</v>
      </c>
      <c r="AV2267" s="13" t="s">
        <v>88</v>
      </c>
      <c r="AW2267" s="13" t="s">
        <v>36</v>
      </c>
      <c r="AX2267" s="13" t="s">
        <v>81</v>
      </c>
      <c r="AY2267" s="173" t="s">
        <v>199</v>
      </c>
    </row>
    <row r="2268" spans="2:51" s="14" customFormat="1" ht="10.199999999999999">
      <c r="B2268" s="179"/>
      <c r="D2268" s="163" t="s">
        <v>336</v>
      </c>
      <c r="E2268" s="180" t="s">
        <v>1</v>
      </c>
      <c r="F2268" s="181" t="s">
        <v>3501</v>
      </c>
      <c r="H2268" s="182">
        <v>27</v>
      </c>
      <c r="I2268" s="183"/>
      <c r="L2268" s="179"/>
      <c r="M2268" s="184"/>
      <c r="N2268" s="185"/>
      <c r="O2268" s="185"/>
      <c r="P2268" s="185"/>
      <c r="Q2268" s="185"/>
      <c r="R2268" s="185"/>
      <c r="S2268" s="185"/>
      <c r="T2268" s="186"/>
      <c r="AT2268" s="180" t="s">
        <v>336</v>
      </c>
      <c r="AU2268" s="180" t="s">
        <v>88</v>
      </c>
      <c r="AV2268" s="14" t="s">
        <v>90</v>
      </c>
      <c r="AW2268" s="14" t="s">
        <v>36</v>
      </c>
      <c r="AX2268" s="14" t="s">
        <v>81</v>
      </c>
      <c r="AY2268" s="180" t="s">
        <v>199</v>
      </c>
    </row>
    <row r="2269" spans="2:51" s="13" customFormat="1" ht="10.199999999999999">
      <c r="B2269" s="172"/>
      <c r="D2269" s="163" t="s">
        <v>336</v>
      </c>
      <c r="E2269" s="173" t="s">
        <v>1</v>
      </c>
      <c r="F2269" s="174" t="s">
        <v>951</v>
      </c>
      <c r="H2269" s="173" t="s">
        <v>1</v>
      </c>
      <c r="I2269" s="175"/>
      <c r="L2269" s="172"/>
      <c r="M2269" s="176"/>
      <c r="N2269" s="177"/>
      <c r="O2269" s="177"/>
      <c r="P2269" s="177"/>
      <c r="Q2269" s="177"/>
      <c r="R2269" s="177"/>
      <c r="S2269" s="177"/>
      <c r="T2269" s="178"/>
      <c r="AT2269" s="173" t="s">
        <v>336</v>
      </c>
      <c r="AU2269" s="173" t="s">
        <v>88</v>
      </c>
      <c r="AV2269" s="13" t="s">
        <v>88</v>
      </c>
      <c r="AW2269" s="13" t="s">
        <v>36</v>
      </c>
      <c r="AX2269" s="13" t="s">
        <v>81</v>
      </c>
      <c r="AY2269" s="173" t="s">
        <v>199</v>
      </c>
    </row>
    <row r="2270" spans="2:51" s="14" customFormat="1" ht="10.199999999999999">
      <c r="B2270" s="179"/>
      <c r="D2270" s="163" t="s">
        <v>336</v>
      </c>
      <c r="E2270" s="180" t="s">
        <v>1</v>
      </c>
      <c r="F2270" s="181" t="s">
        <v>952</v>
      </c>
      <c r="H2270" s="182">
        <v>66</v>
      </c>
      <c r="I2270" s="183"/>
      <c r="L2270" s="179"/>
      <c r="M2270" s="184"/>
      <c r="N2270" s="185"/>
      <c r="O2270" s="185"/>
      <c r="P2270" s="185"/>
      <c r="Q2270" s="185"/>
      <c r="R2270" s="185"/>
      <c r="S2270" s="185"/>
      <c r="T2270" s="186"/>
      <c r="AT2270" s="180" t="s">
        <v>336</v>
      </c>
      <c r="AU2270" s="180" t="s">
        <v>88</v>
      </c>
      <c r="AV2270" s="14" t="s">
        <v>90</v>
      </c>
      <c r="AW2270" s="14" t="s">
        <v>36</v>
      </c>
      <c r="AX2270" s="14" t="s">
        <v>81</v>
      </c>
      <c r="AY2270" s="180" t="s">
        <v>199</v>
      </c>
    </row>
    <row r="2271" spans="2:51" s="13" customFormat="1" ht="10.199999999999999">
      <c r="B2271" s="172"/>
      <c r="D2271" s="163" t="s">
        <v>336</v>
      </c>
      <c r="E2271" s="173" t="s">
        <v>1</v>
      </c>
      <c r="F2271" s="174" t="s">
        <v>567</v>
      </c>
      <c r="H2271" s="173" t="s">
        <v>1</v>
      </c>
      <c r="I2271" s="175"/>
      <c r="L2271" s="172"/>
      <c r="M2271" s="176"/>
      <c r="N2271" s="177"/>
      <c r="O2271" s="177"/>
      <c r="P2271" s="177"/>
      <c r="Q2271" s="177"/>
      <c r="R2271" s="177"/>
      <c r="S2271" s="177"/>
      <c r="T2271" s="178"/>
      <c r="AT2271" s="173" t="s">
        <v>336</v>
      </c>
      <c r="AU2271" s="173" t="s">
        <v>88</v>
      </c>
      <c r="AV2271" s="13" t="s">
        <v>88</v>
      </c>
      <c r="AW2271" s="13" t="s">
        <v>36</v>
      </c>
      <c r="AX2271" s="13" t="s">
        <v>81</v>
      </c>
      <c r="AY2271" s="173" t="s">
        <v>199</v>
      </c>
    </row>
    <row r="2272" spans="2:51" s="14" customFormat="1" ht="10.199999999999999">
      <c r="B2272" s="179"/>
      <c r="D2272" s="163" t="s">
        <v>336</v>
      </c>
      <c r="E2272" s="180" t="s">
        <v>1</v>
      </c>
      <c r="F2272" s="181" t="s">
        <v>3502</v>
      </c>
      <c r="H2272" s="182">
        <v>10</v>
      </c>
      <c r="I2272" s="183"/>
      <c r="L2272" s="179"/>
      <c r="M2272" s="184"/>
      <c r="N2272" s="185"/>
      <c r="O2272" s="185"/>
      <c r="P2272" s="185"/>
      <c r="Q2272" s="185"/>
      <c r="R2272" s="185"/>
      <c r="S2272" s="185"/>
      <c r="T2272" s="186"/>
      <c r="AT2272" s="180" t="s">
        <v>336</v>
      </c>
      <c r="AU2272" s="180" t="s">
        <v>88</v>
      </c>
      <c r="AV2272" s="14" t="s">
        <v>90</v>
      </c>
      <c r="AW2272" s="14" t="s">
        <v>36</v>
      </c>
      <c r="AX2272" s="14" t="s">
        <v>81</v>
      </c>
      <c r="AY2272" s="180" t="s">
        <v>199</v>
      </c>
    </row>
    <row r="2273" spans="1:65" s="13" customFormat="1" ht="10.199999999999999">
      <c r="B2273" s="172"/>
      <c r="D2273" s="163" t="s">
        <v>336</v>
      </c>
      <c r="E2273" s="173" t="s">
        <v>1</v>
      </c>
      <c r="F2273" s="174" t="s">
        <v>954</v>
      </c>
      <c r="H2273" s="173" t="s">
        <v>1</v>
      </c>
      <c r="I2273" s="175"/>
      <c r="L2273" s="172"/>
      <c r="M2273" s="176"/>
      <c r="N2273" s="177"/>
      <c r="O2273" s="177"/>
      <c r="P2273" s="177"/>
      <c r="Q2273" s="177"/>
      <c r="R2273" s="177"/>
      <c r="S2273" s="177"/>
      <c r="T2273" s="178"/>
      <c r="AT2273" s="173" t="s">
        <v>336</v>
      </c>
      <c r="AU2273" s="173" t="s">
        <v>88</v>
      </c>
      <c r="AV2273" s="13" t="s">
        <v>88</v>
      </c>
      <c r="AW2273" s="13" t="s">
        <v>36</v>
      </c>
      <c r="AX2273" s="13" t="s">
        <v>81</v>
      </c>
      <c r="AY2273" s="173" t="s">
        <v>199</v>
      </c>
    </row>
    <row r="2274" spans="1:65" s="14" customFormat="1" ht="10.199999999999999">
      <c r="B2274" s="179"/>
      <c r="D2274" s="163" t="s">
        <v>336</v>
      </c>
      <c r="E2274" s="180" t="s">
        <v>1</v>
      </c>
      <c r="F2274" s="181" t="s">
        <v>955</v>
      </c>
      <c r="H2274" s="182">
        <v>47.4</v>
      </c>
      <c r="I2274" s="183"/>
      <c r="L2274" s="179"/>
      <c r="M2274" s="184"/>
      <c r="N2274" s="185"/>
      <c r="O2274" s="185"/>
      <c r="P2274" s="185"/>
      <c r="Q2274" s="185"/>
      <c r="R2274" s="185"/>
      <c r="S2274" s="185"/>
      <c r="T2274" s="186"/>
      <c r="AT2274" s="180" t="s">
        <v>336</v>
      </c>
      <c r="AU2274" s="180" t="s">
        <v>88</v>
      </c>
      <c r="AV2274" s="14" t="s">
        <v>90</v>
      </c>
      <c r="AW2274" s="14" t="s">
        <v>36</v>
      </c>
      <c r="AX2274" s="14" t="s">
        <v>81</v>
      </c>
      <c r="AY2274" s="180" t="s">
        <v>199</v>
      </c>
    </row>
    <row r="2275" spans="1:65" s="13" customFormat="1" ht="10.199999999999999">
      <c r="B2275" s="172"/>
      <c r="D2275" s="163" t="s">
        <v>336</v>
      </c>
      <c r="E2275" s="173" t="s">
        <v>1</v>
      </c>
      <c r="F2275" s="174" t="s">
        <v>956</v>
      </c>
      <c r="H2275" s="173" t="s">
        <v>1</v>
      </c>
      <c r="I2275" s="175"/>
      <c r="L2275" s="172"/>
      <c r="M2275" s="176"/>
      <c r="N2275" s="177"/>
      <c r="O2275" s="177"/>
      <c r="P2275" s="177"/>
      <c r="Q2275" s="177"/>
      <c r="R2275" s="177"/>
      <c r="S2275" s="177"/>
      <c r="T2275" s="178"/>
      <c r="AT2275" s="173" t="s">
        <v>336</v>
      </c>
      <c r="AU2275" s="173" t="s">
        <v>88</v>
      </c>
      <c r="AV2275" s="13" t="s">
        <v>88</v>
      </c>
      <c r="AW2275" s="13" t="s">
        <v>36</v>
      </c>
      <c r="AX2275" s="13" t="s">
        <v>81</v>
      </c>
      <c r="AY2275" s="173" t="s">
        <v>199</v>
      </c>
    </row>
    <row r="2276" spans="1:65" s="14" customFormat="1" ht="10.199999999999999">
      <c r="B2276" s="179"/>
      <c r="D2276" s="163" t="s">
        <v>336</v>
      </c>
      <c r="E2276" s="180" t="s">
        <v>1</v>
      </c>
      <c r="F2276" s="181" t="s">
        <v>957</v>
      </c>
      <c r="H2276" s="182">
        <v>45.6</v>
      </c>
      <c r="I2276" s="183"/>
      <c r="L2276" s="179"/>
      <c r="M2276" s="184"/>
      <c r="N2276" s="185"/>
      <c r="O2276" s="185"/>
      <c r="P2276" s="185"/>
      <c r="Q2276" s="185"/>
      <c r="R2276" s="185"/>
      <c r="S2276" s="185"/>
      <c r="T2276" s="186"/>
      <c r="AT2276" s="180" t="s">
        <v>336</v>
      </c>
      <c r="AU2276" s="180" t="s">
        <v>88</v>
      </c>
      <c r="AV2276" s="14" t="s">
        <v>90</v>
      </c>
      <c r="AW2276" s="14" t="s">
        <v>36</v>
      </c>
      <c r="AX2276" s="14" t="s">
        <v>81</v>
      </c>
      <c r="AY2276" s="180" t="s">
        <v>199</v>
      </c>
    </row>
    <row r="2277" spans="1:65" s="13" customFormat="1" ht="10.199999999999999">
      <c r="B2277" s="172"/>
      <c r="D2277" s="163" t="s">
        <v>336</v>
      </c>
      <c r="E2277" s="173" t="s">
        <v>1</v>
      </c>
      <c r="F2277" s="174" t="s">
        <v>958</v>
      </c>
      <c r="H2277" s="173" t="s">
        <v>1</v>
      </c>
      <c r="I2277" s="175"/>
      <c r="L2277" s="172"/>
      <c r="M2277" s="176"/>
      <c r="N2277" s="177"/>
      <c r="O2277" s="177"/>
      <c r="P2277" s="177"/>
      <c r="Q2277" s="177"/>
      <c r="R2277" s="177"/>
      <c r="S2277" s="177"/>
      <c r="T2277" s="178"/>
      <c r="AT2277" s="173" t="s">
        <v>336</v>
      </c>
      <c r="AU2277" s="173" t="s">
        <v>88</v>
      </c>
      <c r="AV2277" s="13" t="s">
        <v>88</v>
      </c>
      <c r="AW2277" s="13" t="s">
        <v>36</v>
      </c>
      <c r="AX2277" s="13" t="s">
        <v>81</v>
      </c>
      <c r="AY2277" s="173" t="s">
        <v>199</v>
      </c>
    </row>
    <row r="2278" spans="1:65" s="14" customFormat="1" ht="10.199999999999999">
      <c r="B2278" s="179"/>
      <c r="D2278" s="163" t="s">
        <v>336</v>
      </c>
      <c r="E2278" s="180" t="s">
        <v>1</v>
      </c>
      <c r="F2278" s="181" t="s">
        <v>959</v>
      </c>
      <c r="H2278" s="182">
        <v>46.5</v>
      </c>
      <c r="I2278" s="183"/>
      <c r="L2278" s="179"/>
      <c r="M2278" s="184"/>
      <c r="N2278" s="185"/>
      <c r="O2278" s="185"/>
      <c r="P2278" s="185"/>
      <c r="Q2278" s="185"/>
      <c r="R2278" s="185"/>
      <c r="S2278" s="185"/>
      <c r="T2278" s="186"/>
      <c r="AT2278" s="180" t="s">
        <v>336</v>
      </c>
      <c r="AU2278" s="180" t="s">
        <v>88</v>
      </c>
      <c r="AV2278" s="14" t="s">
        <v>90</v>
      </c>
      <c r="AW2278" s="14" t="s">
        <v>36</v>
      </c>
      <c r="AX2278" s="14" t="s">
        <v>81</v>
      </c>
      <c r="AY2278" s="180" t="s">
        <v>199</v>
      </c>
    </row>
    <row r="2279" spans="1:65" s="13" customFormat="1" ht="10.199999999999999">
      <c r="B2279" s="172"/>
      <c r="D2279" s="163" t="s">
        <v>336</v>
      </c>
      <c r="E2279" s="173" t="s">
        <v>1</v>
      </c>
      <c r="F2279" s="174" t="s">
        <v>960</v>
      </c>
      <c r="H2279" s="173" t="s">
        <v>1</v>
      </c>
      <c r="I2279" s="175"/>
      <c r="L2279" s="172"/>
      <c r="M2279" s="176"/>
      <c r="N2279" s="177"/>
      <c r="O2279" s="177"/>
      <c r="P2279" s="177"/>
      <c r="Q2279" s="177"/>
      <c r="R2279" s="177"/>
      <c r="S2279" s="177"/>
      <c r="T2279" s="178"/>
      <c r="AT2279" s="173" t="s">
        <v>336</v>
      </c>
      <c r="AU2279" s="173" t="s">
        <v>88</v>
      </c>
      <c r="AV2279" s="13" t="s">
        <v>88</v>
      </c>
      <c r="AW2279" s="13" t="s">
        <v>36</v>
      </c>
      <c r="AX2279" s="13" t="s">
        <v>81</v>
      </c>
      <c r="AY2279" s="173" t="s">
        <v>199</v>
      </c>
    </row>
    <row r="2280" spans="1:65" s="14" customFormat="1" ht="10.199999999999999">
      <c r="B2280" s="179"/>
      <c r="D2280" s="163" t="s">
        <v>336</v>
      </c>
      <c r="E2280" s="180" t="s">
        <v>1</v>
      </c>
      <c r="F2280" s="181" t="s">
        <v>961</v>
      </c>
      <c r="H2280" s="182">
        <v>42.6</v>
      </c>
      <c r="I2280" s="183"/>
      <c r="L2280" s="179"/>
      <c r="M2280" s="184"/>
      <c r="N2280" s="185"/>
      <c r="O2280" s="185"/>
      <c r="P2280" s="185"/>
      <c r="Q2280" s="185"/>
      <c r="R2280" s="185"/>
      <c r="S2280" s="185"/>
      <c r="T2280" s="186"/>
      <c r="AT2280" s="180" t="s">
        <v>336</v>
      </c>
      <c r="AU2280" s="180" t="s">
        <v>88</v>
      </c>
      <c r="AV2280" s="14" t="s">
        <v>90</v>
      </c>
      <c r="AW2280" s="14" t="s">
        <v>36</v>
      </c>
      <c r="AX2280" s="14" t="s">
        <v>81</v>
      </c>
      <c r="AY2280" s="180" t="s">
        <v>199</v>
      </c>
    </row>
    <row r="2281" spans="1:65" s="13" customFormat="1" ht="10.199999999999999">
      <c r="B2281" s="172"/>
      <c r="D2281" s="163" t="s">
        <v>336</v>
      </c>
      <c r="E2281" s="173" t="s">
        <v>1</v>
      </c>
      <c r="F2281" s="174" t="s">
        <v>1619</v>
      </c>
      <c r="H2281" s="173" t="s">
        <v>1</v>
      </c>
      <c r="I2281" s="175"/>
      <c r="L2281" s="172"/>
      <c r="M2281" s="176"/>
      <c r="N2281" s="177"/>
      <c r="O2281" s="177"/>
      <c r="P2281" s="177"/>
      <c r="Q2281" s="177"/>
      <c r="R2281" s="177"/>
      <c r="S2281" s="177"/>
      <c r="T2281" s="178"/>
      <c r="AT2281" s="173" t="s">
        <v>336</v>
      </c>
      <c r="AU2281" s="173" t="s">
        <v>88</v>
      </c>
      <c r="AV2281" s="13" t="s">
        <v>88</v>
      </c>
      <c r="AW2281" s="13" t="s">
        <v>36</v>
      </c>
      <c r="AX2281" s="13" t="s">
        <v>81</v>
      </c>
      <c r="AY2281" s="173" t="s">
        <v>199</v>
      </c>
    </row>
    <row r="2282" spans="1:65" s="14" customFormat="1" ht="10.199999999999999">
      <c r="B2282" s="179"/>
      <c r="D2282" s="163" t="s">
        <v>336</v>
      </c>
      <c r="E2282" s="180" t="s">
        <v>1</v>
      </c>
      <c r="F2282" s="181" t="s">
        <v>3503</v>
      </c>
      <c r="H2282" s="182">
        <v>20.100000000000001</v>
      </c>
      <c r="I2282" s="183"/>
      <c r="L2282" s="179"/>
      <c r="M2282" s="184"/>
      <c r="N2282" s="185"/>
      <c r="O2282" s="185"/>
      <c r="P2282" s="185"/>
      <c r="Q2282" s="185"/>
      <c r="R2282" s="185"/>
      <c r="S2282" s="185"/>
      <c r="T2282" s="186"/>
      <c r="AT2282" s="180" t="s">
        <v>336</v>
      </c>
      <c r="AU2282" s="180" t="s">
        <v>88</v>
      </c>
      <c r="AV2282" s="14" t="s">
        <v>90</v>
      </c>
      <c r="AW2282" s="14" t="s">
        <v>36</v>
      </c>
      <c r="AX2282" s="14" t="s">
        <v>81</v>
      </c>
      <c r="AY2282" s="180" t="s">
        <v>199</v>
      </c>
    </row>
    <row r="2283" spans="1:65" s="15" customFormat="1" ht="10.199999999999999">
      <c r="B2283" s="187"/>
      <c r="D2283" s="163" t="s">
        <v>336</v>
      </c>
      <c r="E2283" s="188" t="s">
        <v>1</v>
      </c>
      <c r="F2283" s="189" t="s">
        <v>339</v>
      </c>
      <c r="H2283" s="190">
        <v>5960.3169999999982</v>
      </c>
      <c r="I2283" s="191"/>
      <c r="L2283" s="187"/>
      <c r="M2283" s="192"/>
      <c r="N2283" s="193"/>
      <c r="O2283" s="193"/>
      <c r="P2283" s="193"/>
      <c r="Q2283" s="193"/>
      <c r="R2283" s="193"/>
      <c r="S2283" s="193"/>
      <c r="T2283" s="194"/>
      <c r="AT2283" s="188" t="s">
        <v>336</v>
      </c>
      <c r="AU2283" s="188" t="s">
        <v>88</v>
      </c>
      <c r="AV2283" s="15" t="s">
        <v>198</v>
      </c>
      <c r="AW2283" s="15" t="s">
        <v>36</v>
      </c>
      <c r="AX2283" s="15" t="s">
        <v>88</v>
      </c>
      <c r="AY2283" s="188" t="s">
        <v>199</v>
      </c>
    </row>
    <row r="2284" spans="1:65" s="2" customFormat="1" ht="24.15" customHeight="1">
      <c r="A2284" s="33"/>
      <c r="B2284" s="149"/>
      <c r="C2284" s="150" t="s">
        <v>3504</v>
      </c>
      <c r="D2284" s="150" t="s">
        <v>202</v>
      </c>
      <c r="E2284" s="151" t="s">
        <v>3505</v>
      </c>
      <c r="F2284" s="152" t="s">
        <v>3506</v>
      </c>
      <c r="G2284" s="153" t="s">
        <v>332</v>
      </c>
      <c r="H2284" s="154">
        <v>5960.317</v>
      </c>
      <c r="I2284" s="155"/>
      <c r="J2284" s="156">
        <f>ROUND(I2284*H2284,2)</f>
        <v>0</v>
      </c>
      <c r="K2284" s="152" t="s">
        <v>333</v>
      </c>
      <c r="L2284" s="34"/>
      <c r="M2284" s="157" t="s">
        <v>1</v>
      </c>
      <c r="N2284" s="158" t="s">
        <v>46</v>
      </c>
      <c r="O2284" s="59"/>
      <c r="P2284" s="159">
        <f>O2284*H2284</f>
        <v>0</v>
      </c>
      <c r="Q2284" s="159">
        <v>4.0999999999999999E-4</v>
      </c>
      <c r="R2284" s="159">
        <f>Q2284*H2284</f>
        <v>2.4437299700000001</v>
      </c>
      <c r="S2284" s="159">
        <v>0</v>
      </c>
      <c r="T2284" s="160">
        <f>S2284*H2284</f>
        <v>0</v>
      </c>
      <c r="U2284" s="33"/>
      <c r="V2284" s="33"/>
      <c r="W2284" s="33"/>
      <c r="X2284" s="33"/>
      <c r="Y2284" s="33"/>
      <c r="Z2284" s="33"/>
      <c r="AA2284" s="33"/>
      <c r="AB2284" s="33"/>
      <c r="AC2284" s="33"/>
      <c r="AD2284" s="33"/>
      <c r="AE2284" s="33"/>
      <c r="AR2284" s="161" t="s">
        <v>276</v>
      </c>
      <c r="AT2284" s="161" t="s">
        <v>202</v>
      </c>
      <c r="AU2284" s="161" t="s">
        <v>88</v>
      </c>
      <c r="AY2284" s="18" t="s">
        <v>199</v>
      </c>
      <c r="BE2284" s="162">
        <f>IF(N2284="základní",J2284,0)</f>
        <v>0</v>
      </c>
      <c r="BF2284" s="162">
        <f>IF(N2284="snížená",J2284,0)</f>
        <v>0</v>
      </c>
      <c r="BG2284" s="162">
        <f>IF(N2284="zákl. přenesená",J2284,0)</f>
        <v>0</v>
      </c>
      <c r="BH2284" s="162">
        <f>IF(N2284="sníž. přenesená",J2284,0)</f>
        <v>0</v>
      </c>
      <c r="BI2284" s="162">
        <f>IF(N2284="nulová",J2284,0)</f>
        <v>0</v>
      </c>
      <c r="BJ2284" s="18" t="s">
        <v>88</v>
      </c>
      <c r="BK2284" s="162">
        <f>ROUND(I2284*H2284,2)</f>
        <v>0</v>
      </c>
      <c r="BL2284" s="18" t="s">
        <v>276</v>
      </c>
      <c r="BM2284" s="161" t="s">
        <v>3507</v>
      </c>
    </row>
    <row r="2285" spans="1:65" s="2" customFormat="1" ht="28.8">
      <c r="A2285" s="33"/>
      <c r="B2285" s="34"/>
      <c r="C2285" s="33"/>
      <c r="D2285" s="163" t="s">
        <v>207</v>
      </c>
      <c r="E2285" s="33"/>
      <c r="F2285" s="164" t="s">
        <v>3508</v>
      </c>
      <c r="G2285" s="33"/>
      <c r="H2285" s="33"/>
      <c r="I2285" s="165"/>
      <c r="J2285" s="33"/>
      <c r="K2285" s="33"/>
      <c r="L2285" s="34"/>
      <c r="M2285" s="166"/>
      <c r="N2285" s="167"/>
      <c r="O2285" s="59"/>
      <c r="P2285" s="59"/>
      <c r="Q2285" s="59"/>
      <c r="R2285" s="59"/>
      <c r="S2285" s="59"/>
      <c r="T2285" s="60"/>
      <c r="U2285" s="33"/>
      <c r="V2285" s="33"/>
      <c r="W2285" s="33"/>
      <c r="X2285" s="33"/>
      <c r="Y2285" s="33"/>
      <c r="Z2285" s="33"/>
      <c r="AA2285" s="33"/>
      <c r="AB2285" s="33"/>
      <c r="AC2285" s="33"/>
      <c r="AD2285" s="33"/>
      <c r="AE2285" s="33"/>
      <c r="AT2285" s="18" t="s">
        <v>207</v>
      </c>
      <c r="AU2285" s="18" t="s">
        <v>88</v>
      </c>
    </row>
    <row r="2286" spans="1:65" s="12" customFormat="1" ht="25.95" customHeight="1">
      <c r="B2286" s="136"/>
      <c r="D2286" s="137" t="s">
        <v>80</v>
      </c>
      <c r="E2286" s="138" t="s">
        <v>3509</v>
      </c>
      <c r="F2286" s="138" t="s">
        <v>3510</v>
      </c>
      <c r="I2286" s="139"/>
      <c r="J2286" s="140">
        <f>BK2286</f>
        <v>0</v>
      </c>
      <c r="L2286" s="136"/>
      <c r="M2286" s="141"/>
      <c r="N2286" s="142"/>
      <c r="O2286" s="142"/>
      <c r="P2286" s="143">
        <f>SUM(P2287:P2303)</f>
        <v>0</v>
      </c>
      <c r="Q2286" s="142"/>
      <c r="R2286" s="143">
        <f>SUM(R2287:R2303)</f>
        <v>7.1466199999999994E-2</v>
      </c>
      <c r="S2286" s="142"/>
      <c r="T2286" s="144">
        <f>SUM(T2287:T2303)</f>
        <v>0</v>
      </c>
      <c r="AR2286" s="137" t="s">
        <v>90</v>
      </c>
      <c r="AT2286" s="145" t="s">
        <v>80</v>
      </c>
      <c r="AU2286" s="145" t="s">
        <v>81</v>
      </c>
      <c r="AY2286" s="137" t="s">
        <v>199</v>
      </c>
      <c r="BK2286" s="146">
        <f>SUM(BK2287:BK2303)</f>
        <v>0</v>
      </c>
    </row>
    <row r="2287" spans="1:65" s="2" customFormat="1" ht="24.15" customHeight="1">
      <c r="A2287" s="33"/>
      <c r="B2287" s="149"/>
      <c r="C2287" s="150" t="s">
        <v>3511</v>
      </c>
      <c r="D2287" s="150" t="s">
        <v>202</v>
      </c>
      <c r="E2287" s="151" t="s">
        <v>3512</v>
      </c>
      <c r="F2287" s="152" t="s">
        <v>3513</v>
      </c>
      <c r="G2287" s="153" t="s">
        <v>529</v>
      </c>
      <c r="H2287" s="154">
        <v>6</v>
      </c>
      <c r="I2287" s="155"/>
      <c r="J2287" s="156">
        <f>ROUND(I2287*H2287,2)</f>
        <v>0</v>
      </c>
      <c r="K2287" s="152" t="s">
        <v>1</v>
      </c>
      <c r="L2287" s="34"/>
      <c r="M2287" s="157" t="s">
        <v>1</v>
      </c>
      <c r="N2287" s="158" t="s">
        <v>46</v>
      </c>
      <c r="O2287" s="59"/>
      <c r="P2287" s="159">
        <f>O2287*H2287</f>
        <v>0</v>
      </c>
      <c r="Q2287" s="159">
        <v>0</v>
      </c>
      <c r="R2287" s="159">
        <f>Q2287*H2287</f>
        <v>0</v>
      </c>
      <c r="S2287" s="159">
        <v>0</v>
      </c>
      <c r="T2287" s="160">
        <f>S2287*H2287</f>
        <v>0</v>
      </c>
      <c r="U2287" s="33"/>
      <c r="V2287" s="33"/>
      <c r="W2287" s="33"/>
      <c r="X2287" s="33"/>
      <c r="Y2287" s="33"/>
      <c r="Z2287" s="33"/>
      <c r="AA2287" s="33"/>
      <c r="AB2287" s="33"/>
      <c r="AC2287" s="33"/>
      <c r="AD2287" s="33"/>
      <c r="AE2287" s="33"/>
      <c r="AR2287" s="161" t="s">
        <v>276</v>
      </c>
      <c r="AT2287" s="161" t="s">
        <v>202</v>
      </c>
      <c r="AU2287" s="161" t="s">
        <v>88</v>
      </c>
      <c r="AY2287" s="18" t="s">
        <v>199</v>
      </c>
      <c r="BE2287" s="162">
        <f>IF(N2287="základní",J2287,0)</f>
        <v>0</v>
      </c>
      <c r="BF2287" s="162">
        <f>IF(N2287="snížená",J2287,0)</f>
        <v>0</v>
      </c>
      <c r="BG2287" s="162">
        <f>IF(N2287="zákl. přenesená",J2287,0)</f>
        <v>0</v>
      </c>
      <c r="BH2287" s="162">
        <f>IF(N2287="sníž. přenesená",J2287,0)</f>
        <v>0</v>
      </c>
      <c r="BI2287" s="162">
        <f>IF(N2287="nulová",J2287,0)</f>
        <v>0</v>
      </c>
      <c r="BJ2287" s="18" t="s">
        <v>88</v>
      </c>
      <c r="BK2287" s="162">
        <f>ROUND(I2287*H2287,2)</f>
        <v>0</v>
      </c>
      <c r="BL2287" s="18" t="s">
        <v>276</v>
      </c>
      <c r="BM2287" s="161" t="s">
        <v>3514</v>
      </c>
    </row>
    <row r="2288" spans="1:65" s="2" customFormat="1" ht="24.15" customHeight="1">
      <c r="A2288" s="33"/>
      <c r="B2288" s="149"/>
      <c r="C2288" s="150" t="s">
        <v>3515</v>
      </c>
      <c r="D2288" s="150" t="s">
        <v>202</v>
      </c>
      <c r="E2288" s="151" t="s">
        <v>3516</v>
      </c>
      <c r="F2288" s="152" t="s">
        <v>3517</v>
      </c>
      <c r="G2288" s="153" t="s">
        <v>529</v>
      </c>
      <c r="H2288" s="154">
        <v>55</v>
      </c>
      <c r="I2288" s="155"/>
      <c r="J2288" s="156">
        <f>ROUND(I2288*H2288,2)</f>
        <v>0</v>
      </c>
      <c r="K2288" s="152" t="s">
        <v>333</v>
      </c>
      <c r="L2288" s="34"/>
      <c r="M2288" s="157" t="s">
        <v>1</v>
      </c>
      <c r="N2288" s="158" t="s">
        <v>46</v>
      </c>
      <c r="O2288" s="59"/>
      <c r="P2288" s="159">
        <f>O2288*H2288</f>
        <v>0</v>
      </c>
      <c r="Q2288" s="159">
        <v>0</v>
      </c>
      <c r="R2288" s="159">
        <f>Q2288*H2288</f>
        <v>0</v>
      </c>
      <c r="S2288" s="159">
        <v>0</v>
      </c>
      <c r="T2288" s="160">
        <f>S2288*H2288</f>
        <v>0</v>
      </c>
      <c r="U2288" s="33"/>
      <c r="V2288" s="33"/>
      <c r="W2288" s="33"/>
      <c r="X2288" s="33"/>
      <c r="Y2288" s="33"/>
      <c r="Z2288" s="33"/>
      <c r="AA2288" s="33"/>
      <c r="AB2288" s="33"/>
      <c r="AC2288" s="33"/>
      <c r="AD2288" s="33"/>
      <c r="AE2288" s="33"/>
      <c r="AR2288" s="161" t="s">
        <v>276</v>
      </c>
      <c r="AT2288" s="161" t="s">
        <v>202</v>
      </c>
      <c r="AU2288" s="161" t="s">
        <v>88</v>
      </c>
      <c r="AY2288" s="18" t="s">
        <v>199</v>
      </c>
      <c r="BE2288" s="162">
        <f>IF(N2288="základní",J2288,0)</f>
        <v>0</v>
      </c>
      <c r="BF2288" s="162">
        <f>IF(N2288="snížená",J2288,0)</f>
        <v>0</v>
      </c>
      <c r="BG2288" s="162">
        <f>IF(N2288="zákl. přenesená",J2288,0)</f>
        <v>0</v>
      </c>
      <c r="BH2288" s="162">
        <f>IF(N2288="sníž. přenesená",J2288,0)</f>
        <v>0</v>
      </c>
      <c r="BI2288" s="162">
        <f>IF(N2288="nulová",J2288,0)</f>
        <v>0</v>
      </c>
      <c r="BJ2288" s="18" t="s">
        <v>88</v>
      </c>
      <c r="BK2288" s="162">
        <f>ROUND(I2288*H2288,2)</f>
        <v>0</v>
      </c>
      <c r="BL2288" s="18" t="s">
        <v>276</v>
      </c>
      <c r="BM2288" s="161" t="s">
        <v>3518</v>
      </c>
    </row>
    <row r="2289" spans="1:65" s="2" customFormat="1" ht="19.2">
      <c r="A2289" s="33"/>
      <c r="B2289" s="34"/>
      <c r="C2289" s="33"/>
      <c r="D2289" s="163" t="s">
        <v>207</v>
      </c>
      <c r="E2289" s="33"/>
      <c r="F2289" s="164" t="s">
        <v>3519</v>
      </c>
      <c r="G2289" s="33"/>
      <c r="H2289" s="33"/>
      <c r="I2289" s="165"/>
      <c r="J2289" s="33"/>
      <c r="K2289" s="33"/>
      <c r="L2289" s="34"/>
      <c r="M2289" s="166"/>
      <c r="N2289" s="167"/>
      <c r="O2289" s="59"/>
      <c r="P2289" s="59"/>
      <c r="Q2289" s="59"/>
      <c r="R2289" s="59"/>
      <c r="S2289" s="59"/>
      <c r="T2289" s="60"/>
      <c r="U2289" s="33"/>
      <c r="V2289" s="33"/>
      <c r="W2289" s="33"/>
      <c r="X2289" s="33"/>
      <c r="Y2289" s="33"/>
      <c r="Z2289" s="33"/>
      <c r="AA2289" s="33"/>
      <c r="AB2289" s="33"/>
      <c r="AC2289" s="33"/>
      <c r="AD2289" s="33"/>
      <c r="AE2289" s="33"/>
      <c r="AT2289" s="18" t="s">
        <v>207</v>
      </c>
      <c r="AU2289" s="18" t="s">
        <v>88</v>
      </c>
    </row>
    <row r="2290" spans="1:65" s="14" customFormat="1" ht="10.199999999999999">
      <c r="B2290" s="179"/>
      <c r="D2290" s="163" t="s">
        <v>336</v>
      </c>
      <c r="E2290" s="180" t="s">
        <v>1</v>
      </c>
      <c r="F2290" s="181" t="s">
        <v>3520</v>
      </c>
      <c r="H2290" s="182">
        <v>55</v>
      </c>
      <c r="I2290" s="183"/>
      <c r="L2290" s="179"/>
      <c r="M2290" s="184"/>
      <c r="N2290" s="185"/>
      <c r="O2290" s="185"/>
      <c r="P2290" s="185"/>
      <c r="Q2290" s="185"/>
      <c r="R2290" s="185"/>
      <c r="S2290" s="185"/>
      <c r="T2290" s="186"/>
      <c r="AT2290" s="180" t="s">
        <v>336</v>
      </c>
      <c r="AU2290" s="180" t="s">
        <v>88</v>
      </c>
      <c r="AV2290" s="14" t="s">
        <v>90</v>
      </c>
      <c r="AW2290" s="14" t="s">
        <v>36</v>
      </c>
      <c r="AX2290" s="14" t="s">
        <v>81</v>
      </c>
      <c r="AY2290" s="180" t="s">
        <v>199</v>
      </c>
    </row>
    <row r="2291" spans="1:65" s="15" customFormat="1" ht="10.199999999999999">
      <c r="B2291" s="187"/>
      <c r="D2291" s="163" t="s">
        <v>336</v>
      </c>
      <c r="E2291" s="188" t="s">
        <v>1</v>
      </c>
      <c r="F2291" s="189" t="s">
        <v>339</v>
      </c>
      <c r="H2291" s="190">
        <v>55</v>
      </c>
      <c r="I2291" s="191"/>
      <c r="L2291" s="187"/>
      <c r="M2291" s="192"/>
      <c r="N2291" s="193"/>
      <c r="O2291" s="193"/>
      <c r="P2291" s="193"/>
      <c r="Q2291" s="193"/>
      <c r="R2291" s="193"/>
      <c r="S2291" s="193"/>
      <c r="T2291" s="194"/>
      <c r="AT2291" s="188" t="s">
        <v>336</v>
      </c>
      <c r="AU2291" s="188" t="s">
        <v>88</v>
      </c>
      <c r="AV2291" s="15" t="s">
        <v>198</v>
      </c>
      <c r="AW2291" s="15" t="s">
        <v>36</v>
      </c>
      <c r="AX2291" s="15" t="s">
        <v>88</v>
      </c>
      <c r="AY2291" s="188" t="s">
        <v>199</v>
      </c>
    </row>
    <row r="2292" spans="1:65" s="2" customFormat="1" ht="16.5" customHeight="1">
      <c r="A2292" s="33"/>
      <c r="B2292" s="149"/>
      <c r="C2292" s="195" t="s">
        <v>3521</v>
      </c>
      <c r="D2292" s="195" t="s">
        <v>416</v>
      </c>
      <c r="E2292" s="196" t="s">
        <v>3522</v>
      </c>
      <c r="F2292" s="197" t="s">
        <v>3523</v>
      </c>
      <c r="G2292" s="198" t="s">
        <v>332</v>
      </c>
      <c r="H2292" s="199">
        <v>54.973999999999997</v>
      </c>
      <c r="I2292" s="200"/>
      <c r="J2292" s="201">
        <f>ROUND(I2292*H2292,2)</f>
        <v>0</v>
      </c>
      <c r="K2292" s="197" t="s">
        <v>333</v>
      </c>
      <c r="L2292" s="202"/>
      <c r="M2292" s="203" t="s">
        <v>1</v>
      </c>
      <c r="N2292" s="204" t="s">
        <v>46</v>
      </c>
      <c r="O2292" s="59"/>
      <c r="P2292" s="159">
        <f>O2292*H2292</f>
        <v>0</v>
      </c>
      <c r="Q2292" s="159">
        <v>1.2999999999999999E-3</v>
      </c>
      <c r="R2292" s="159">
        <f>Q2292*H2292</f>
        <v>7.1466199999999994E-2</v>
      </c>
      <c r="S2292" s="159">
        <v>0</v>
      </c>
      <c r="T2292" s="160">
        <f>S2292*H2292</f>
        <v>0</v>
      </c>
      <c r="U2292" s="33"/>
      <c r="V2292" s="33"/>
      <c r="W2292" s="33"/>
      <c r="X2292" s="33"/>
      <c r="Y2292" s="33"/>
      <c r="Z2292" s="33"/>
      <c r="AA2292" s="33"/>
      <c r="AB2292" s="33"/>
      <c r="AC2292" s="33"/>
      <c r="AD2292" s="33"/>
      <c r="AE2292" s="33"/>
      <c r="AR2292" s="161" t="s">
        <v>573</v>
      </c>
      <c r="AT2292" s="161" t="s">
        <v>416</v>
      </c>
      <c r="AU2292" s="161" t="s">
        <v>88</v>
      </c>
      <c r="AY2292" s="18" t="s">
        <v>199</v>
      </c>
      <c r="BE2292" s="162">
        <f>IF(N2292="základní",J2292,0)</f>
        <v>0</v>
      </c>
      <c r="BF2292" s="162">
        <f>IF(N2292="snížená",J2292,0)</f>
        <v>0</v>
      </c>
      <c r="BG2292" s="162">
        <f>IF(N2292="zákl. přenesená",J2292,0)</f>
        <v>0</v>
      </c>
      <c r="BH2292" s="162">
        <f>IF(N2292="sníž. přenesená",J2292,0)</f>
        <v>0</v>
      </c>
      <c r="BI2292" s="162">
        <f>IF(N2292="nulová",J2292,0)</f>
        <v>0</v>
      </c>
      <c r="BJ2292" s="18" t="s">
        <v>88</v>
      </c>
      <c r="BK2292" s="162">
        <f>ROUND(I2292*H2292,2)</f>
        <v>0</v>
      </c>
      <c r="BL2292" s="18" t="s">
        <v>276</v>
      </c>
      <c r="BM2292" s="161" t="s">
        <v>3524</v>
      </c>
    </row>
    <row r="2293" spans="1:65" s="2" customFormat="1" ht="10.199999999999999">
      <c r="A2293" s="33"/>
      <c r="B2293" s="34"/>
      <c r="C2293" s="33"/>
      <c r="D2293" s="163" t="s">
        <v>207</v>
      </c>
      <c r="E2293" s="33"/>
      <c r="F2293" s="164" t="s">
        <v>3525</v>
      </c>
      <c r="G2293" s="33"/>
      <c r="H2293" s="33"/>
      <c r="I2293" s="165"/>
      <c r="J2293" s="33"/>
      <c r="K2293" s="33"/>
      <c r="L2293" s="34"/>
      <c r="M2293" s="166"/>
      <c r="N2293" s="167"/>
      <c r="O2293" s="59"/>
      <c r="P2293" s="59"/>
      <c r="Q2293" s="59"/>
      <c r="R2293" s="59"/>
      <c r="S2293" s="59"/>
      <c r="T2293" s="60"/>
      <c r="U2293" s="33"/>
      <c r="V2293" s="33"/>
      <c r="W2293" s="33"/>
      <c r="X2293" s="33"/>
      <c r="Y2293" s="33"/>
      <c r="Z2293" s="33"/>
      <c r="AA2293" s="33"/>
      <c r="AB2293" s="33"/>
      <c r="AC2293" s="33"/>
      <c r="AD2293" s="33"/>
      <c r="AE2293" s="33"/>
      <c r="AT2293" s="18" t="s">
        <v>207</v>
      </c>
      <c r="AU2293" s="18" t="s">
        <v>88</v>
      </c>
    </row>
    <row r="2294" spans="1:65" s="14" customFormat="1" ht="10.199999999999999">
      <c r="B2294" s="179"/>
      <c r="D2294" s="163" t="s">
        <v>336</v>
      </c>
      <c r="E2294" s="180" t="s">
        <v>1</v>
      </c>
      <c r="F2294" s="181" t="s">
        <v>1749</v>
      </c>
      <c r="H2294" s="182">
        <v>22.77</v>
      </c>
      <c r="I2294" s="183"/>
      <c r="L2294" s="179"/>
      <c r="M2294" s="184"/>
      <c r="N2294" s="185"/>
      <c r="O2294" s="185"/>
      <c r="P2294" s="185"/>
      <c r="Q2294" s="185"/>
      <c r="R2294" s="185"/>
      <c r="S2294" s="185"/>
      <c r="T2294" s="186"/>
      <c r="AT2294" s="180" t="s">
        <v>336</v>
      </c>
      <c r="AU2294" s="180" t="s">
        <v>88</v>
      </c>
      <c r="AV2294" s="14" t="s">
        <v>90</v>
      </c>
      <c r="AW2294" s="14" t="s">
        <v>36</v>
      </c>
      <c r="AX2294" s="14" t="s">
        <v>81</v>
      </c>
      <c r="AY2294" s="180" t="s">
        <v>199</v>
      </c>
    </row>
    <row r="2295" spans="1:65" s="14" customFormat="1" ht="10.199999999999999">
      <c r="B2295" s="179"/>
      <c r="D2295" s="163" t="s">
        <v>336</v>
      </c>
      <c r="E2295" s="180" t="s">
        <v>1</v>
      </c>
      <c r="F2295" s="181" t="s">
        <v>3526</v>
      </c>
      <c r="H2295" s="182">
        <v>11.04</v>
      </c>
      <c r="I2295" s="183"/>
      <c r="L2295" s="179"/>
      <c r="M2295" s="184"/>
      <c r="N2295" s="185"/>
      <c r="O2295" s="185"/>
      <c r="P2295" s="185"/>
      <c r="Q2295" s="185"/>
      <c r="R2295" s="185"/>
      <c r="S2295" s="185"/>
      <c r="T2295" s="186"/>
      <c r="AT2295" s="180" t="s">
        <v>336</v>
      </c>
      <c r="AU2295" s="180" t="s">
        <v>88</v>
      </c>
      <c r="AV2295" s="14" t="s">
        <v>90</v>
      </c>
      <c r="AW2295" s="14" t="s">
        <v>36</v>
      </c>
      <c r="AX2295" s="14" t="s">
        <v>81</v>
      </c>
      <c r="AY2295" s="180" t="s">
        <v>199</v>
      </c>
    </row>
    <row r="2296" spans="1:65" s="14" customFormat="1" ht="10.199999999999999">
      <c r="B2296" s="179"/>
      <c r="D2296" s="163" t="s">
        <v>336</v>
      </c>
      <c r="E2296" s="180" t="s">
        <v>1</v>
      </c>
      <c r="F2296" s="181" t="s">
        <v>3527</v>
      </c>
      <c r="H2296" s="182">
        <v>8.2799999999999994</v>
      </c>
      <c r="I2296" s="183"/>
      <c r="L2296" s="179"/>
      <c r="M2296" s="184"/>
      <c r="N2296" s="185"/>
      <c r="O2296" s="185"/>
      <c r="P2296" s="185"/>
      <c r="Q2296" s="185"/>
      <c r="R2296" s="185"/>
      <c r="S2296" s="185"/>
      <c r="T2296" s="186"/>
      <c r="AT2296" s="180" t="s">
        <v>336</v>
      </c>
      <c r="AU2296" s="180" t="s">
        <v>88</v>
      </c>
      <c r="AV2296" s="14" t="s">
        <v>90</v>
      </c>
      <c r="AW2296" s="14" t="s">
        <v>36</v>
      </c>
      <c r="AX2296" s="14" t="s">
        <v>81</v>
      </c>
      <c r="AY2296" s="180" t="s">
        <v>199</v>
      </c>
    </row>
    <row r="2297" spans="1:65" s="14" customFormat="1" ht="10.199999999999999">
      <c r="B2297" s="179"/>
      <c r="D2297" s="163" t="s">
        <v>336</v>
      </c>
      <c r="E2297" s="180" t="s">
        <v>1</v>
      </c>
      <c r="F2297" s="181" t="s">
        <v>3528</v>
      </c>
      <c r="H2297" s="182">
        <v>2.76</v>
      </c>
      <c r="I2297" s="183"/>
      <c r="L2297" s="179"/>
      <c r="M2297" s="184"/>
      <c r="N2297" s="185"/>
      <c r="O2297" s="185"/>
      <c r="P2297" s="185"/>
      <c r="Q2297" s="185"/>
      <c r="R2297" s="185"/>
      <c r="S2297" s="185"/>
      <c r="T2297" s="186"/>
      <c r="AT2297" s="180" t="s">
        <v>336</v>
      </c>
      <c r="AU2297" s="180" t="s">
        <v>88</v>
      </c>
      <c r="AV2297" s="14" t="s">
        <v>90</v>
      </c>
      <c r="AW2297" s="14" t="s">
        <v>36</v>
      </c>
      <c r="AX2297" s="14" t="s">
        <v>81</v>
      </c>
      <c r="AY2297" s="180" t="s">
        <v>199</v>
      </c>
    </row>
    <row r="2298" spans="1:65" s="14" customFormat="1" ht="10.199999999999999">
      <c r="B2298" s="179"/>
      <c r="D2298" s="163" t="s">
        <v>336</v>
      </c>
      <c r="E2298" s="180" t="s">
        <v>1</v>
      </c>
      <c r="F2298" s="181" t="s">
        <v>1753</v>
      </c>
      <c r="H2298" s="182">
        <v>1.0349999999999999</v>
      </c>
      <c r="I2298" s="183"/>
      <c r="L2298" s="179"/>
      <c r="M2298" s="184"/>
      <c r="N2298" s="185"/>
      <c r="O2298" s="185"/>
      <c r="P2298" s="185"/>
      <c r="Q2298" s="185"/>
      <c r="R2298" s="185"/>
      <c r="S2298" s="185"/>
      <c r="T2298" s="186"/>
      <c r="AT2298" s="180" t="s">
        <v>336</v>
      </c>
      <c r="AU2298" s="180" t="s">
        <v>88</v>
      </c>
      <c r="AV2298" s="14" t="s">
        <v>90</v>
      </c>
      <c r="AW2298" s="14" t="s">
        <v>36</v>
      </c>
      <c r="AX2298" s="14" t="s">
        <v>81</v>
      </c>
      <c r="AY2298" s="180" t="s">
        <v>199</v>
      </c>
    </row>
    <row r="2299" spans="1:65" s="14" customFormat="1" ht="10.199999999999999">
      <c r="B2299" s="179"/>
      <c r="D2299" s="163" t="s">
        <v>336</v>
      </c>
      <c r="E2299" s="180" t="s">
        <v>1</v>
      </c>
      <c r="F2299" s="181" t="s">
        <v>3529</v>
      </c>
      <c r="H2299" s="182">
        <v>5.52</v>
      </c>
      <c r="I2299" s="183"/>
      <c r="L2299" s="179"/>
      <c r="M2299" s="184"/>
      <c r="N2299" s="185"/>
      <c r="O2299" s="185"/>
      <c r="P2299" s="185"/>
      <c r="Q2299" s="185"/>
      <c r="R2299" s="185"/>
      <c r="S2299" s="185"/>
      <c r="T2299" s="186"/>
      <c r="AT2299" s="180" t="s">
        <v>336</v>
      </c>
      <c r="AU2299" s="180" t="s">
        <v>88</v>
      </c>
      <c r="AV2299" s="14" t="s">
        <v>90</v>
      </c>
      <c r="AW2299" s="14" t="s">
        <v>36</v>
      </c>
      <c r="AX2299" s="14" t="s">
        <v>81</v>
      </c>
      <c r="AY2299" s="180" t="s">
        <v>199</v>
      </c>
    </row>
    <row r="2300" spans="1:65" s="14" customFormat="1" ht="10.199999999999999">
      <c r="B2300" s="179"/>
      <c r="D2300" s="163" t="s">
        <v>336</v>
      </c>
      <c r="E2300" s="180" t="s">
        <v>1</v>
      </c>
      <c r="F2300" s="181" t="s">
        <v>3530</v>
      </c>
      <c r="H2300" s="182">
        <v>3.569</v>
      </c>
      <c r="I2300" s="183"/>
      <c r="L2300" s="179"/>
      <c r="M2300" s="184"/>
      <c r="N2300" s="185"/>
      <c r="O2300" s="185"/>
      <c r="P2300" s="185"/>
      <c r="Q2300" s="185"/>
      <c r="R2300" s="185"/>
      <c r="S2300" s="185"/>
      <c r="T2300" s="186"/>
      <c r="AT2300" s="180" t="s">
        <v>336</v>
      </c>
      <c r="AU2300" s="180" t="s">
        <v>88</v>
      </c>
      <c r="AV2300" s="14" t="s">
        <v>90</v>
      </c>
      <c r="AW2300" s="14" t="s">
        <v>36</v>
      </c>
      <c r="AX2300" s="14" t="s">
        <v>81</v>
      </c>
      <c r="AY2300" s="180" t="s">
        <v>199</v>
      </c>
    </row>
    <row r="2301" spans="1:65" s="15" customFormat="1" ht="10.199999999999999">
      <c r="B2301" s="187"/>
      <c r="D2301" s="163" t="s">
        <v>336</v>
      </c>
      <c r="E2301" s="188" t="s">
        <v>1</v>
      </c>
      <c r="F2301" s="189" t="s">
        <v>339</v>
      </c>
      <c r="H2301" s="190">
        <v>54.973999999999997</v>
      </c>
      <c r="I2301" s="191"/>
      <c r="L2301" s="187"/>
      <c r="M2301" s="192"/>
      <c r="N2301" s="193"/>
      <c r="O2301" s="193"/>
      <c r="P2301" s="193"/>
      <c r="Q2301" s="193"/>
      <c r="R2301" s="193"/>
      <c r="S2301" s="193"/>
      <c r="T2301" s="194"/>
      <c r="AT2301" s="188" t="s">
        <v>336</v>
      </c>
      <c r="AU2301" s="188" t="s">
        <v>88</v>
      </c>
      <c r="AV2301" s="15" t="s">
        <v>198</v>
      </c>
      <c r="AW2301" s="15" t="s">
        <v>36</v>
      </c>
      <c r="AX2301" s="15" t="s">
        <v>88</v>
      </c>
      <c r="AY2301" s="188" t="s">
        <v>199</v>
      </c>
    </row>
    <row r="2302" spans="1:65" s="2" customFormat="1" ht="24.15" customHeight="1">
      <c r="A2302" s="33"/>
      <c r="B2302" s="149"/>
      <c r="C2302" s="150" t="s">
        <v>3531</v>
      </c>
      <c r="D2302" s="150" t="s">
        <v>202</v>
      </c>
      <c r="E2302" s="151" t="s">
        <v>3532</v>
      </c>
      <c r="F2302" s="152" t="s">
        <v>3533</v>
      </c>
      <c r="G2302" s="153" t="s">
        <v>396</v>
      </c>
      <c r="H2302" s="154">
        <v>7.0999999999999994E-2</v>
      </c>
      <c r="I2302" s="155"/>
      <c r="J2302" s="156">
        <f>ROUND(I2302*H2302,2)</f>
        <v>0</v>
      </c>
      <c r="K2302" s="152" t="s">
        <v>333</v>
      </c>
      <c r="L2302" s="34"/>
      <c r="M2302" s="157" t="s">
        <v>1</v>
      </c>
      <c r="N2302" s="158" t="s">
        <v>46</v>
      </c>
      <c r="O2302" s="59"/>
      <c r="P2302" s="159">
        <f>O2302*H2302</f>
        <v>0</v>
      </c>
      <c r="Q2302" s="159">
        <v>0</v>
      </c>
      <c r="R2302" s="159">
        <f>Q2302*H2302</f>
        <v>0</v>
      </c>
      <c r="S2302" s="159">
        <v>0</v>
      </c>
      <c r="T2302" s="160">
        <f>S2302*H2302</f>
        <v>0</v>
      </c>
      <c r="U2302" s="33"/>
      <c r="V2302" s="33"/>
      <c r="W2302" s="33"/>
      <c r="X2302" s="33"/>
      <c r="Y2302" s="33"/>
      <c r="Z2302" s="33"/>
      <c r="AA2302" s="33"/>
      <c r="AB2302" s="33"/>
      <c r="AC2302" s="33"/>
      <c r="AD2302" s="33"/>
      <c r="AE2302" s="33"/>
      <c r="AR2302" s="161" t="s">
        <v>276</v>
      </c>
      <c r="AT2302" s="161" t="s">
        <v>202</v>
      </c>
      <c r="AU2302" s="161" t="s">
        <v>88</v>
      </c>
      <c r="AY2302" s="18" t="s">
        <v>199</v>
      </c>
      <c r="BE2302" s="162">
        <f>IF(N2302="základní",J2302,0)</f>
        <v>0</v>
      </c>
      <c r="BF2302" s="162">
        <f>IF(N2302="snížená",J2302,0)</f>
        <v>0</v>
      </c>
      <c r="BG2302" s="162">
        <f>IF(N2302="zákl. přenesená",J2302,0)</f>
        <v>0</v>
      </c>
      <c r="BH2302" s="162">
        <f>IF(N2302="sníž. přenesená",J2302,0)</f>
        <v>0</v>
      </c>
      <c r="BI2302" s="162">
        <f>IF(N2302="nulová",J2302,0)</f>
        <v>0</v>
      </c>
      <c r="BJ2302" s="18" t="s">
        <v>88</v>
      </c>
      <c r="BK2302" s="162">
        <f>ROUND(I2302*H2302,2)</f>
        <v>0</v>
      </c>
      <c r="BL2302" s="18" t="s">
        <v>276</v>
      </c>
      <c r="BM2302" s="161" t="s">
        <v>3534</v>
      </c>
    </row>
    <row r="2303" spans="1:65" s="2" customFormat="1" ht="38.4">
      <c r="A2303" s="33"/>
      <c r="B2303" s="34"/>
      <c r="C2303" s="33"/>
      <c r="D2303" s="163" t="s">
        <v>207</v>
      </c>
      <c r="E2303" s="33"/>
      <c r="F2303" s="164" t="s">
        <v>3535</v>
      </c>
      <c r="G2303" s="33"/>
      <c r="H2303" s="33"/>
      <c r="I2303" s="165"/>
      <c r="J2303" s="33"/>
      <c r="K2303" s="33"/>
      <c r="L2303" s="34"/>
      <c r="M2303" s="166"/>
      <c r="N2303" s="167"/>
      <c r="O2303" s="59"/>
      <c r="P2303" s="59"/>
      <c r="Q2303" s="59"/>
      <c r="R2303" s="59"/>
      <c r="S2303" s="59"/>
      <c r="T2303" s="60"/>
      <c r="U2303" s="33"/>
      <c r="V2303" s="33"/>
      <c r="W2303" s="33"/>
      <c r="X2303" s="33"/>
      <c r="Y2303" s="33"/>
      <c r="Z2303" s="33"/>
      <c r="AA2303" s="33"/>
      <c r="AB2303" s="33"/>
      <c r="AC2303" s="33"/>
      <c r="AD2303" s="33"/>
      <c r="AE2303" s="33"/>
      <c r="AT2303" s="18" t="s">
        <v>207</v>
      </c>
      <c r="AU2303" s="18" t="s">
        <v>88</v>
      </c>
    </row>
    <row r="2304" spans="1:65" s="12" customFormat="1" ht="25.95" customHeight="1">
      <c r="B2304" s="136"/>
      <c r="D2304" s="137" t="s">
        <v>80</v>
      </c>
      <c r="E2304" s="138" t="s">
        <v>196</v>
      </c>
      <c r="F2304" s="138" t="s">
        <v>197</v>
      </c>
      <c r="I2304" s="139"/>
      <c r="J2304" s="140">
        <f>BK2304</f>
        <v>0</v>
      </c>
      <c r="L2304" s="136"/>
      <c r="M2304" s="141"/>
      <c r="N2304" s="142"/>
      <c r="O2304" s="142"/>
      <c r="P2304" s="143">
        <f>SUM(P2305:P2309)</f>
        <v>0</v>
      </c>
      <c r="Q2304" s="142"/>
      <c r="R2304" s="143">
        <f>SUM(R2305:R2309)</f>
        <v>0</v>
      </c>
      <c r="S2304" s="142"/>
      <c r="T2304" s="144">
        <f>SUM(T2305:T2309)</f>
        <v>0</v>
      </c>
      <c r="AR2304" s="137" t="s">
        <v>198</v>
      </c>
      <c r="AT2304" s="145" t="s">
        <v>80</v>
      </c>
      <c r="AU2304" s="145" t="s">
        <v>81</v>
      </c>
      <c r="AY2304" s="137" t="s">
        <v>199</v>
      </c>
      <c r="BK2304" s="146">
        <f>SUM(BK2305:BK2309)</f>
        <v>0</v>
      </c>
    </row>
    <row r="2305" spans="1:65" s="2" customFormat="1" ht="16.5" customHeight="1">
      <c r="A2305" s="33"/>
      <c r="B2305" s="149"/>
      <c r="C2305" s="150" t="s">
        <v>3536</v>
      </c>
      <c r="D2305" s="150" t="s">
        <v>202</v>
      </c>
      <c r="E2305" s="151" t="s">
        <v>3537</v>
      </c>
      <c r="F2305" s="152" t="s">
        <v>3538</v>
      </c>
      <c r="G2305" s="153" t="s">
        <v>529</v>
      </c>
      <c r="H2305" s="154">
        <v>1</v>
      </c>
      <c r="I2305" s="155"/>
      <c r="J2305" s="156">
        <f>ROUND(I2305*H2305,2)</f>
        <v>0</v>
      </c>
      <c r="K2305" s="152" t="s">
        <v>1</v>
      </c>
      <c r="L2305" s="34"/>
      <c r="M2305" s="157" t="s">
        <v>1</v>
      </c>
      <c r="N2305" s="158" t="s">
        <v>46</v>
      </c>
      <c r="O2305" s="59"/>
      <c r="P2305" s="159">
        <f>O2305*H2305</f>
        <v>0</v>
      </c>
      <c r="Q2305" s="159">
        <v>0</v>
      </c>
      <c r="R2305" s="159">
        <f>Q2305*H2305</f>
        <v>0</v>
      </c>
      <c r="S2305" s="159">
        <v>0</v>
      </c>
      <c r="T2305" s="160">
        <f>S2305*H2305</f>
        <v>0</v>
      </c>
      <c r="U2305" s="33"/>
      <c r="V2305" s="33"/>
      <c r="W2305" s="33"/>
      <c r="X2305" s="33"/>
      <c r="Y2305" s="33"/>
      <c r="Z2305" s="33"/>
      <c r="AA2305" s="33"/>
      <c r="AB2305" s="33"/>
      <c r="AC2305" s="33"/>
      <c r="AD2305" s="33"/>
      <c r="AE2305" s="33"/>
      <c r="AR2305" s="161" t="s">
        <v>3539</v>
      </c>
      <c r="AT2305" s="161" t="s">
        <v>202</v>
      </c>
      <c r="AU2305" s="161" t="s">
        <v>88</v>
      </c>
      <c r="AY2305" s="18" t="s">
        <v>199</v>
      </c>
      <c r="BE2305" s="162">
        <f>IF(N2305="základní",J2305,0)</f>
        <v>0</v>
      </c>
      <c r="BF2305" s="162">
        <f>IF(N2305="snížená",J2305,0)</f>
        <v>0</v>
      </c>
      <c r="BG2305" s="162">
        <f>IF(N2305="zákl. přenesená",J2305,0)</f>
        <v>0</v>
      </c>
      <c r="BH2305" s="162">
        <f>IF(N2305="sníž. přenesená",J2305,0)</f>
        <v>0</v>
      </c>
      <c r="BI2305" s="162">
        <f>IF(N2305="nulová",J2305,0)</f>
        <v>0</v>
      </c>
      <c r="BJ2305" s="18" t="s">
        <v>88</v>
      </c>
      <c r="BK2305" s="162">
        <f>ROUND(I2305*H2305,2)</f>
        <v>0</v>
      </c>
      <c r="BL2305" s="18" t="s">
        <v>3539</v>
      </c>
      <c r="BM2305" s="161" t="s">
        <v>3540</v>
      </c>
    </row>
    <row r="2306" spans="1:65" s="2" customFormat="1" ht="10.199999999999999">
      <c r="A2306" s="33"/>
      <c r="B2306" s="34"/>
      <c r="C2306" s="33"/>
      <c r="D2306" s="163" t="s">
        <v>207</v>
      </c>
      <c r="E2306" s="33"/>
      <c r="F2306" s="164" t="s">
        <v>3541</v>
      </c>
      <c r="G2306" s="33"/>
      <c r="H2306" s="33"/>
      <c r="I2306" s="165"/>
      <c r="J2306" s="33"/>
      <c r="K2306" s="33"/>
      <c r="L2306" s="34"/>
      <c r="M2306" s="166"/>
      <c r="N2306" s="167"/>
      <c r="O2306" s="59"/>
      <c r="P2306" s="59"/>
      <c r="Q2306" s="59"/>
      <c r="R2306" s="59"/>
      <c r="S2306" s="59"/>
      <c r="T2306" s="60"/>
      <c r="U2306" s="33"/>
      <c r="V2306" s="33"/>
      <c r="W2306" s="33"/>
      <c r="X2306" s="33"/>
      <c r="Y2306" s="33"/>
      <c r="Z2306" s="33"/>
      <c r="AA2306" s="33"/>
      <c r="AB2306" s="33"/>
      <c r="AC2306" s="33"/>
      <c r="AD2306" s="33"/>
      <c r="AE2306" s="33"/>
      <c r="AT2306" s="18" t="s">
        <v>207</v>
      </c>
      <c r="AU2306" s="18" t="s">
        <v>88</v>
      </c>
    </row>
    <row r="2307" spans="1:65" s="2" customFormat="1" ht="24.15" customHeight="1">
      <c r="A2307" s="33"/>
      <c r="B2307" s="149"/>
      <c r="C2307" s="150" t="s">
        <v>3542</v>
      </c>
      <c r="D2307" s="150" t="s">
        <v>202</v>
      </c>
      <c r="E2307" s="151" t="s">
        <v>3543</v>
      </c>
      <c r="F2307" s="152" t="s">
        <v>3544</v>
      </c>
      <c r="G2307" s="153" t="s">
        <v>529</v>
      </c>
      <c r="H2307" s="154">
        <v>1</v>
      </c>
      <c r="I2307" s="155"/>
      <c r="J2307" s="156">
        <f>ROUND(I2307*H2307,2)</f>
        <v>0</v>
      </c>
      <c r="K2307" s="152" t="s">
        <v>1</v>
      </c>
      <c r="L2307" s="34"/>
      <c r="M2307" s="157" t="s">
        <v>1</v>
      </c>
      <c r="N2307" s="158" t="s">
        <v>46</v>
      </c>
      <c r="O2307" s="59"/>
      <c r="P2307" s="159">
        <f>O2307*H2307</f>
        <v>0</v>
      </c>
      <c r="Q2307" s="159">
        <v>0</v>
      </c>
      <c r="R2307" s="159">
        <f>Q2307*H2307</f>
        <v>0</v>
      </c>
      <c r="S2307" s="159">
        <v>0</v>
      </c>
      <c r="T2307" s="160">
        <f>S2307*H2307</f>
        <v>0</v>
      </c>
      <c r="U2307" s="33"/>
      <c r="V2307" s="33"/>
      <c r="W2307" s="33"/>
      <c r="X2307" s="33"/>
      <c r="Y2307" s="33"/>
      <c r="Z2307" s="33"/>
      <c r="AA2307" s="33"/>
      <c r="AB2307" s="33"/>
      <c r="AC2307" s="33"/>
      <c r="AD2307" s="33"/>
      <c r="AE2307" s="33"/>
      <c r="AR2307" s="161" t="s">
        <v>3539</v>
      </c>
      <c r="AT2307" s="161" t="s">
        <v>202</v>
      </c>
      <c r="AU2307" s="161" t="s">
        <v>88</v>
      </c>
      <c r="AY2307" s="18" t="s">
        <v>199</v>
      </c>
      <c r="BE2307" s="162">
        <f>IF(N2307="základní",J2307,0)</f>
        <v>0</v>
      </c>
      <c r="BF2307" s="162">
        <f>IF(N2307="snížená",J2307,0)</f>
        <v>0</v>
      </c>
      <c r="BG2307" s="162">
        <f>IF(N2307="zákl. přenesená",J2307,0)</f>
        <v>0</v>
      </c>
      <c r="BH2307" s="162">
        <f>IF(N2307="sníž. přenesená",J2307,0)</f>
        <v>0</v>
      </c>
      <c r="BI2307" s="162">
        <f>IF(N2307="nulová",J2307,0)</f>
        <v>0</v>
      </c>
      <c r="BJ2307" s="18" t="s">
        <v>88</v>
      </c>
      <c r="BK2307" s="162">
        <f>ROUND(I2307*H2307,2)</f>
        <v>0</v>
      </c>
      <c r="BL2307" s="18" t="s">
        <v>3539</v>
      </c>
      <c r="BM2307" s="161" t="s">
        <v>3545</v>
      </c>
    </row>
    <row r="2308" spans="1:65" s="2" customFormat="1" ht="21.75" customHeight="1">
      <c r="A2308" s="33"/>
      <c r="B2308" s="149"/>
      <c r="C2308" s="150" t="s">
        <v>3546</v>
      </c>
      <c r="D2308" s="150" t="s">
        <v>202</v>
      </c>
      <c r="E2308" s="151" t="s">
        <v>3547</v>
      </c>
      <c r="F2308" s="152" t="s">
        <v>3548</v>
      </c>
      <c r="G2308" s="153" t="s">
        <v>529</v>
      </c>
      <c r="H2308" s="154">
        <v>1</v>
      </c>
      <c r="I2308" s="155"/>
      <c r="J2308" s="156">
        <f>ROUND(I2308*H2308,2)</f>
        <v>0</v>
      </c>
      <c r="K2308" s="152" t="s">
        <v>1</v>
      </c>
      <c r="L2308" s="34"/>
      <c r="M2308" s="157" t="s">
        <v>1</v>
      </c>
      <c r="N2308" s="158" t="s">
        <v>46</v>
      </c>
      <c r="O2308" s="59"/>
      <c r="P2308" s="159">
        <f>O2308*H2308</f>
        <v>0</v>
      </c>
      <c r="Q2308" s="159">
        <v>0</v>
      </c>
      <c r="R2308" s="159">
        <f>Q2308*H2308</f>
        <v>0</v>
      </c>
      <c r="S2308" s="159">
        <v>0</v>
      </c>
      <c r="T2308" s="160">
        <f>S2308*H2308</f>
        <v>0</v>
      </c>
      <c r="U2308" s="33"/>
      <c r="V2308" s="33"/>
      <c r="W2308" s="33"/>
      <c r="X2308" s="33"/>
      <c r="Y2308" s="33"/>
      <c r="Z2308" s="33"/>
      <c r="AA2308" s="33"/>
      <c r="AB2308" s="33"/>
      <c r="AC2308" s="33"/>
      <c r="AD2308" s="33"/>
      <c r="AE2308" s="33"/>
      <c r="AR2308" s="161" t="s">
        <v>3539</v>
      </c>
      <c r="AT2308" s="161" t="s">
        <v>202</v>
      </c>
      <c r="AU2308" s="161" t="s">
        <v>88</v>
      </c>
      <c r="AY2308" s="18" t="s">
        <v>199</v>
      </c>
      <c r="BE2308" s="162">
        <f>IF(N2308="základní",J2308,0)</f>
        <v>0</v>
      </c>
      <c r="BF2308" s="162">
        <f>IF(N2308="snížená",J2308,0)</f>
        <v>0</v>
      </c>
      <c r="BG2308" s="162">
        <f>IF(N2308="zákl. přenesená",J2308,0)</f>
        <v>0</v>
      </c>
      <c r="BH2308" s="162">
        <f>IF(N2308="sníž. přenesená",J2308,0)</f>
        <v>0</v>
      </c>
      <c r="BI2308" s="162">
        <f>IF(N2308="nulová",J2308,0)</f>
        <v>0</v>
      </c>
      <c r="BJ2308" s="18" t="s">
        <v>88</v>
      </c>
      <c r="BK2308" s="162">
        <f>ROUND(I2308*H2308,2)</f>
        <v>0</v>
      </c>
      <c r="BL2308" s="18" t="s">
        <v>3539</v>
      </c>
      <c r="BM2308" s="161" t="s">
        <v>3549</v>
      </c>
    </row>
    <row r="2309" spans="1:65" s="2" customFormat="1" ht="10.199999999999999">
      <c r="A2309" s="33"/>
      <c r="B2309" s="34"/>
      <c r="C2309" s="33"/>
      <c r="D2309" s="163" t="s">
        <v>207</v>
      </c>
      <c r="E2309" s="33"/>
      <c r="F2309" s="164" t="s">
        <v>3548</v>
      </c>
      <c r="G2309" s="33"/>
      <c r="H2309" s="33"/>
      <c r="I2309" s="165"/>
      <c r="J2309" s="33"/>
      <c r="K2309" s="33"/>
      <c r="L2309" s="34"/>
      <c r="M2309" s="168"/>
      <c r="N2309" s="169"/>
      <c r="O2309" s="170"/>
      <c r="P2309" s="170"/>
      <c r="Q2309" s="170"/>
      <c r="R2309" s="170"/>
      <c r="S2309" s="170"/>
      <c r="T2309" s="171"/>
      <c r="U2309" s="33"/>
      <c r="V2309" s="33"/>
      <c r="W2309" s="33"/>
      <c r="X2309" s="33"/>
      <c r="Y2309" s="33"/>
      <c r="Z2309" s="33"/>
      <c r="AA2309" s="33"/>
      <c r="AB2309" s="33"/>
      <c r="AC2309" s="33"/>
      <c r="AD2309" s="33"/>
      <c r="AE2309" s="33"/>
      <c r="AT2309" s="18" t="s">
        <v>207</v>
      </c>
      <c r="AU2309" s="18" t="s">
        <v>88</v>
      </c>
    </row>
    <row r="2310" spans="1:65" s="2" customFormat="1" ht="6.9" customHeight="1">
      <c r="A2310" s="33"/>
      <c r="B2310" s="48"/>
      <c r="C2310" s="49"/>
      <c r="D2310" s="49"/>
      <c r="E2310" s="49"/>
      <c r="F2310" s="49"/>
      <c r="G2310" s="49"/>
      <c r="H2310" s="49"/>
      <c r="I2310" s="49"/>
      <c r="J2310" s="49"/>
      <c r="K2310" s="49"/>
      <c r="L2310" s="34"/>
      <c r="M2310" s="33"/>
      <c r="O2310" s="33"/>
      <c r="P2310" s="33"/>
      <c r="Q2310" s="33"/>
      <c r="R2310" s="33"/>
      <c r="S2310" s="33"/>
      <c r="T2310" s="33"/>
      <c r="U2310" s="33"/>
      <c r="V2310" s="33"/>
      <c r="W2310" s="33"/>
      <c r="X2310" s="33"/>
      <c r="Y2310" s="33"/>
      <c r="Z2310" s="33"/>
      <c r="AA2310" s="33"/>
      <c r="AB2310" s="33"/>
      <c r="AC2310" s="33"/>
      <c r="AD2310" s="33"/>
      <c r="AE2310" s="33"/>
    </row>
  </sheetData>
  <autoFilter ref="C150:K2309"/>
  <mergeCells count="12">
    <mergeCell ref="E143:H143"/>
    <mergeCell ref="L2:V2"/>
    <mergeCell ref="E85:H85"/>
    <mergeCell ref="E87:H87"/>
    <mergeCell ref="E89:H89"/>
    <mergeCell ref="E139:H139"/>
    <mergeCell ref="E141:H14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2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106</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301</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3550</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3551</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ROUND(J129,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ROUND((SUM(BE129:BE526)),  2)</f>
        <v>0</v>
      </c>
      <c r="G35" s="33"/>
      <c r="H35" s="33"/>
      <c r="I35" s="106">
        <v>0.21</v>
      </c>
      <c r="J35" s="105">
        <f>ROUND(((SUM(BE129:BE526))*I35),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ROUND((SUM(BF129:BF526)),  2)</f>
        <v>0</v>
      </c>
      <c r="G36" s="33"/>
      <c r="H36" s="33"/>
      <c r="I36" s="106">
        <v>0.15</v>
      </c>
      <c r="J36" s="105">
        <f>ROUND(((SUM(BF129:BF526))*I36),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ROUND((SUM(BG129:BG526)),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ROUND((SUM(BH129:BH526)),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ROUND((SUM(BI129:BI526)),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301</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014A_A - Zařízení pro vytápění staveb - uznatelné</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J129</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J130</f>
        <v>0</v>
      </c>
      <c r="L99" s="118"/>
    </row>
    <row r="100" spans="1:47" s="10" customFormat="1" ht="19.95" customHeight="1">
      <c r="B100" s="122"/>
      <c r="D100" s="123" t="s">
        <v>315</v>
      </c>
      <c r="E100" s="124"/>
      <c r="F100" s="124"/>
      <c r="G100" s="124"/>
      <c r="H100" s="124"/>
      <c r="I100" s="124"/>
      <c r="J100" s="125">
        <f>J131</f>
        <v>0</v>
      </c>
      <c r="L100" s="122"/>
    </row>
    <row r="101" spans="1:47" s="10" customFormat="1" ht="19.95" customHeight="1">
      <c r="B101" s="122"/>
      <c r="D101" s="123" t="s">
        <v>317</v>
      </c>
      <c r="E101" s="124"/>
      <c r="F101" s="124"/>
      <c r="G101" s="124"/>
      <c r="H101" s="124"/>
      <c r="I101" s="124"/>
      <c r="J101" s="125">
        <f>J165</f>
        <v>0</v>
      </c>
      <c r="L101" s="122"/>
    </row>
    <row r="102" spans="1:47" s="10" customFormat="1" ht="19.95" customHeight="1">
      <c r="B102" s="122"/>
      <c r="D102" s="123" t="s">
        <v>3552</v>
      </c>
      <c r="E102" s="124"/>
      <c r="F102" s="124"/>
      <c r="G102" s="124"/>
      <c r="H102" s="124"/>
      <c r="I102" s="124"/>
      <c r="J102" s="125">
        <f>J246</f>
        <v>0</v>
      </c>
      <c r="L102" s="122"/>
    </row>
    <row r="103" spans="1:47" s="10" customFormat="1" ht="19.95" customHeight="1">
      <c r="B103" s="122"/>
      <c r="D103" s="123" t="s">
        <v>3553</v>
      </c>
      <c r="E103" s="124"/>
      <c r="F103" s="124"/>
      <c r="G103" s="124"/>
      <c r="H103" s="124"/>
      <c r="I103" s="124"/>
      <c r="J103" s="125">
        <f>J277</f>
        <v>0</v>
      </c>
      <c r="L103" s="122"/>
    </row>
    <row r="104" spans="1:47" s="10" customFormat="1" ht="19.95" customHeight="1">
      <c r="B104" s="122"/>
      <c r="D104" s="123" t="s">
        <v>3554</v>
      </c>
      <c r="E104" s="124"/>
      <c r="F104" s="124"/>
      <c r="G104" s="124"/>
      <c r="H104" s="124"/>
      <c r="I104" s="124"/>
      <c r="J104" s="125">
        <f>J341</f>
        <v>0</v>
      </c>
      <c r="L104" s="122"/>
    </row>
    <row r="105" spans="1:47" s="10" customFormat="1" ht="19.95" customHeight="1">
      <c r="B105" s="122"/>
      <c r="D105" s="123" t="s">
        <v>3555</v>
      </c>
      <c r="E105" s="124"/>
      <c r="F105" s="124"/>
      <c r="G105" s="124"/>
      <c r="H105" s="124"/>
      <c r="I105" s="124"/>
      <c r="J105" s="125">
        <f>J406</f>
        <v>0</v>
      </c>
      <c r="L105" s="122"/>
    </row>
    <row r="106" spans="1:47" s="10" customFormat="1" ht="19.95" customHeight="1">
      <c r="B106" s="122"/>
      <c r="D106" s="123" t="s">
        <v>3556</v>
      </c>
      <c r="E106" s="124"/>
      <c r="F106" s="124"/>
      <c r="G106" s="124"/>
      <c r="H106" s="124"/>
      <c r="I106" s="124"/>
      <c r="J106" s="125">
        <f>J471</f>
        <v>0</v>
      </c>
      <c r="L106" s="122"/>
    </row>
    <row r="107" spans="1:47" s="10" customFormat="1" ht="19.95" customHeight="1">
      <c r="B107" s="122"/>
      <c r="D107" s="123" t="s">
        <v>3557</v>
      </c>
      <c r="E107" s="124"/>
      <c r="F107" s="124"/>
      <c r="G107" s="124"/>
      <c r="H107" s="124"/>
      <c r="I107" s="124"/>
      <c r="J107" s="125">
        <f>J495</f>
        <v>0</v>
      </c>
      <c r="L107" s="122"/>
    </row>
    <row r="108" spans="1:47"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31" s="2" customFormat="1" ht="6.9"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31" s="2" customFormat="1" ht="24.9" customHeight="1">
      <c r="A114" s="33"/>
      <c r="B114" s="34"/>
      <c r="C114" s="22" t="s">
        <v>183</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26.25" customHeight="1">
      <c r="A117" s="33"/>
      <c r="B117" s="34"/>
      <c r="C117" s="33"/>
      <c r="D117" s="33"/>
      <c r="E117" s="263" t="str">
        <f>E7</f>
        <v>SPŠ a SOU Pelhřimov - objekt dílen Kamenice nad Lipou - úspora energie</v>
      </c>
      <c r="F117" s="264"/>
      <c r="G117" s="264"/>
      <c r="H117" s="264"/>
      <c r="I117" s="3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172</v>
      </c>
      <c r="L118" s="21"/>
    </row>
    <row r="119" spans="1:31" s="2" customFormat="1" ht="16.5" customHeight="1">
      <c r="A119" s="33"/>
      <c r="B119" s="34"/>
      <c r="C119" s="33"/>
      <c r="D119" s="33"/>
      <c r="E119" s="263" t="s">
        <v>301</v>
      </c>
      <c r="F119" s="265"/>
      <c r="G119" s="265"/>
      <c r="H119" s="265"/>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174</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27" t="str">
        <f>E11</f>
        <v>014A_A - Zařízení pro vytápění staveb - uznatelné</v>
      </c>
      <c r="F121" s="265"/>
      <c r="G121" s="265"/>
      <c r="H121" s="265"/>
      <c r="I121" s="3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F14</f>
        <v>Kamenice nad Lipu, ul. Lhotecká</v>
      </c>
      <c r="G123" s="33"/>
      <c r="H123" s="33"/>
      <c r="I123" s="28" t="s">
        <v>22</v>
      </c>
      <c r="J123" s="56" t="str">
        <f>IF(J14="","",J14)</f>
        <v>17. 3. 2021</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25.65" customHeight="1">
      <c r="A125" s="33"/>
      <c r="B125" s="34"/>
      <c r="C125" s="28" t="s">
        <v>24</v>
      </c>
      <c r="D125" s="33"/>
      <c r="E125" s="33"/>
      <c r="F125" s="26" t="str">
        <f>E17</f>
        <v>Kraj Vysočina</v>
      </c>
      <c r="G125" s="33"/>
      <c r="H125" s="33"/>
      <c r="I125" s="28" t="s">
        <v>32</v>
      </c>
      <c r="J125" s="31" t="str">
        <f>E23</f>
        <v>PROJEKT CENTRUM NOVA s.r.o.</v>
      </c>
      <c r="K125" s="33"/>
      <c r="L125" s="43"/>
      <c r="S125" s="33"/>
      <c r="T125" s="33"/>
      <c r="U125" s="33"/>
      <c r="V125" s="33"/>
      <c r="W125" s="33"/>
      <c r="X125" s="33"/>
      <c r="Y125" s="33"/>
      <c r="Z125" s="33"/>
      <c r="AA125" s="33"/>
      <c r="AB125" s="33"/>
      <c r="AC125" s="33"/>
      <c r="AD125" s="33"/>
      <c r="AE125" s="33"/>
    </row>
    <row r="126" spans="1:31" s="2" customFormat="1" ht="15.15" customHeight="1">
      <c r="A126" s="33"/>
      <c r="B126" s="34"/>
      <c r="C126" s="28" t="s">
        <v>30</v>
      </c>
      <c r="D126" s="33"/>
      <c r="E126" s="33"/>
      <c r="F126" s="26" t="str">
        <f>IF(E20="","",E20)</f>
        <v>Vyplň údaj</v>
      </c>
      <c r="G126" s="33"/>
      <c r="H126" s="33"/>
      <c r="I126" s="28" t="s">
        <v>37</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6"/>
      <c r="B128" s="127"/>
      <c r="C128" s="128" t="s">
        <v>184</v>
      </c>
      <c r="D128" s="129" t="s">
        <v>66</v>
      </c>
      <c r="E128" s="129" t="s">
        <v>62</v>
      </c>
      <c r="F128" s="129" t="s">
        <v>63</v>
      </c>
      <c r="G128" s="129" t="s">
        <v>185</v>
      </c>
      <c r="H128" s="129" t="s">
        <v>186</v>
      </c>
      <c r="I128" s="129" t="s">
        <v>187</v>
      </c>
      <c r="J128" s="129" t="s">
        <v>178</v>
      </c>
      <c r="K128" s="130" t="s">
        <v>188</v>
      </c>
      <c r="L128" s="131"/>
      <c r="M128" s="63" t="s">
        <v>1</v>
      </c>
      <c r="N128" s="64" t="s">
        <v>45</v>
      </c>
      <c r="O128" s="64" t="s">
        <v>189</v>
      </c>
      <c r="P128" s="64" t="s">
        <v>190</v>
      </c>
      <c r="Q128" s="64" t="s">
        <v>191</v>
      </c>
      <c r="R128" s="64" t="s">
        <v>192</v>
      </c>
      <c r="S128" s="64" t="s">
        <v>193</v>
      </c>
      <c r="T128" s="65" t="s">
        <v>194</v>
      </c>
      <c r="U128" s="126"/>
      <c r="V128" s="126"/>
      <c r="W128" s="126"/>
      <c r="X128" s="126"/>
      <c r="Y128" s="126"/>
      <c r="Z128" s="126"/>
      <c r="AA128" s="126"/>
      <c r="AB128" s="126"/>
      <c r="AC128" s="126"/>
      <c r="AD128" s="126"/>
      <c r="AE128" s="126"/>
    </row>
    <row r="129" spans="1:65" s="2" customFormat="1" ht="22.8" customHeight="1">
      <c r="A129" s="33"/>
      <c r="B129" s="34"/>
      <c r="C129" s="70" t="s">
        <v>195</v>
      </c>
      <c r="D129" s="33"/>
      <c r="E129" s="33"/>
      <c r="F129" s="33"/>
      <c r="G129" s="33"/>
      <c r="H129" s="33"/>
      <c r="I129" s="33"/>
      <c r="J129" s="132">
        <f>BK129</f>
        <v>0</v>
      </c>
      <c r="K129" s="33"/>
      <c r="L129" s="34"/>
      <c r="M129" s="66"/>
      <c r="N129" s="57"/>
      <c r="O129" s="67"/>
      <c r="P129" s="133">
        <f>P130</f>
        <v>0</v>
      </c>
      <c r="Q129" s="67"/>
      <c r="R129" s="133">
        <f>R130</f>
        <v>7.2511016000000001</v>
      </c>
      <c r="S129" s="67"/>
      <c r="T129" s="134">
        <f>T130</f>
        <v>4.8140999999999998</v>
      </c>
      <c r="U129" s="33"/>
      <c r="V129" s="33"/>
      <c r="W129" s="33"/>
      <c r="X129" s="33"/>
      <c r="Y129" s="33"/>
      <c r="Z129" s="33"/>
      <c r="AA129" s="33"/>
      <c r="AB129" s="33"/>
      <c r="AC129" s="33"/>
      <c r="AD129" s="33"/>
      <c r="AE129" s="33"/>
      <c r="AT129" s="18" t="s">
        <v>80</v>
      </c>
      <c r="AU129" s="18" t="s">
        <v>180</v>
      </c>
      <c r="BK129" s="135">
        <f>BK130</f>
        <v>0</v>
      </c>
    </row>
    <row r="130" spans="1:65" s="12" customFormat="1" ht="25.95" customHeight="1">
      <c r="B130" s="136"/>
      <c r="D130" s="137" t="s">
        <v>80</v>
      </c>
      <c r="E130" s="138" t="s">
        <v>1094</v>
      </c>
      <c r="F130" s="138" t="s">
        <v>1095</v>
      </c>
      <c r="I130" s="139"/>
      <c r="J130" s="140">
        <f>BK130</f>
        <v>0</v>
      </c>
      <c r="L130" s="136"/>
      <c r="M130" s="141"/>
      <c r="N130" s="142"/>
      <c r="O130" s="142"/>
      <c r="P130" s="143">
        <f>P131+P165+P246+P277+P341+P406+P471+P495</f>
        <v>0</v>
      </c>
      <c r="Q130" s="142"/>
      <c r="R130" s="143">
        <f>R131+R165+R246+R277+R341+R406+R471+R495</f>
        <v>7.2511016000000001</v>
      </c>
      <c r="S130" s="142"/>
      <c r="T130" s="144">
        <f>T131+T165+T246+T277+T341+T406+T471+T495</f>
        <v>4.8140999999999998</v>
      </c>
      <c r="AR130" s="137" t="s">
        <v>90</v>
      </c>
      <c r="AT130" s="145" t="s">
        <v>80</v>
      </c>
      <c r="AU130" s="145" t="s">
        <v>81</v>
      </c>
      <c r="AY130" s="137" t="s">
        <v>199</v>
      </c>
      <c r="BK130" s="146">
        <f>BK131+BK165+BK246+BK277+BK341+BK406+BK471+BK495</f>
        <v>0</v>
      </c>
    </row>
    <row r="131" spans="1:65" s="12" customFormat="1" ht="22.8" customHeight="1">
      <c r="B131" s="136"/>
      <c r="D131" s="137" t="s">
        <v>80</v>
      </c>
      <c r="E131" s="147" t="s">
        <v>1108</v>
      </c>
      <c r="F131" s="147" t="s">
        <v>1109</v>
      </c>
      <c r="I131" s="139"/>
      <c r="J131" s="148">
        <f>BK131</f>
        <v>0</v>
      </c>
      <c r="L131" s="136"/>
      <c r="M131" s="141"/>
      <c r="N131" s="142"/>
      <c r="O131" s="142"/>
      <c r="P131" s="143">
        <f>SUM(P132:P164)</f>
        <v>0</v>
      </c>
      <c r="Q131" s="142"/>
      <c r="R131" s="143">
        <f>SUM(R132:R164)</f>
        <v>0.46044679999999999</v>
      </c>
      <c r="S131" s="142"/>
      <c r="T131" s="144">
        <f>SUM(T132:T164)</f>
        <v>0</v>
      </c>
      <c r="AR131" s="137" t="s">
        <v>90</v>
      </c>
      <c r="AT131" s="145" t="s">
        <v>80</v>
      </c>
      <c r="AU131" s="145" t="s">
        <v>88</v>
      </c>
      <c r="AY131" s="137" t="s">
        <v>199</v>
      </c>
      <c r="BK131" s="146">
        <f>SUM(BK132:BK164)</f>
        <v>0</v>
      </c>
    </row>
    <row r="132" spans="1:65" s="2" customFormat="1" ht="33" customHeight="1">
      <c r="A132" s="33"/>
      <c r="B132" s="149"/>
      <c r="C132" s="150" t="s">
        <v>88</v>
      </c>
      <c r="D132" s="150" t="s">
        <v>202</v>
      </c>
      <c r="E132" s="151" t="s">
        <v>3558</v>
      </c>
      <c r="F132" s="152" t="s">
        <v>3559</v>
      </c>
      <c r="G132" s="153" t="s">
        <v>376</v>
      </c>
      <c r="H132" s="154">
        <v>496.54</v>
      </c>
      <c r="I132" s="155"/>
      <c r="J132" s="156">
        <f>ROUND(I132*H132,2)</f>
        <v>0</v>
      </c>
      <c r="K132" s="152" t="s">
        <v>333</v>
      </c>
      <c r="L132" s="34"/>
      <c r="M132" s="157" t="s">
        <v>1</v>
      </c>
      <c r="N132" s="158" t="s">
        <v>46</v>
      </c>
      <c r="O132" s="59"/>
      <c r="P132" s="159">
        <f>O132*H132</f>
        <v>0</v>
      </c>
      <c r="Q132" s="159">
        <v>0</v>
      </c>
      <c r="R132" s="159">
        <f>Q132*H132</f>
        <v>0</v>
      </c>
      <c r="S132" s="159">
        <v>0</v>
      </c>
      <c r="T132" s="160">
        <f>S132*H132</f>
        <v>0</v>
      </c>
      <c r="U132" s="33"/>
      <c r="V132" s="33"/>
      <c r="W132" s="33"/>
      <c r="X132" s="33"/>
      <c r="Y132" s="33"/>
      <c r="Z132" s="33"/>
      <c r="AA132" s="33"/>
      <c r="AB132" s="33"/>
      <c r="AC132" s="33"/>
      <c r="AD132" s="33"/>
      <c r="AE132" s="33"/>
      <c r="AR132" s="161" t="s">
        <v>276</v>
      </c>
      <c r="AT132" s="161" t="s">
        <v>202</v>
      </c>
      <c r="AU132" s="161" t="s">
        <v>90</v>
      </c>
      <c r="AY132" s="18" t="s">
        <v>199</v>
      </c>
      <c r="BE132" s="162">
        <f>IF(N132="základní",J132,0)</f>
        <v>0</v>
      </c>
      <c r="BF132" s="162">
        <f>IF(N132="snížená",J132,0)</f>
        <v>0</v>
      </c>
      <c r="BG132" s="162">
        <f>IF(N132="zákl. přenesená",J132,0)</f>
        <v>0</v>
      </c>
      <c r="BH132" s="162">
        <f>IF(N132="sníž. přenesená",J132,0)</f>
        <v>0</v>
      </c>
      <c r="BI132" s="162">
        <f>IF(N132="nulová",J132,0)</f>
        <v>0</v>
      </c>
      <c r="BJ132" s="18" t="s">
        <v>88</v>
      </c>
      <c r="BK132" s="162">
        <f>ROUND(I132*H132,2)</f>
        <v>0</v>
      </c>
      <c r="BL132" s="18" t="s">
        <v>276</v>
      </c>
      <c r="BM132" s="161" t="s">
        <v>3560</v>
      </c>
    </row>
    <row r="133" spans="1:65" s="2" customFormat="1" ht="38.4">
      <c r="A133" s="33"/>
      <c r="B133" s="34"/>
      <c r="C133" s="33"/>
      <c r="D133" s="163" t="s">
        <v>207</v>
      </c>
      <c r="E133" s="33"/>
      <c r="F133" s="164" t="s">
        <v>3561</v>
      </c>
      <c r="G133" s="33"/>
      <c r="H133" s="33"/>
      <c r="I133" s="165"/>
      <c r="J133" s="33"/>
      <c r="K133" s="33"/>
      <c r="L133" s="34"/>
      <c r="M133" s="166"/>
      <c r="N133" s="167"/>
      <c r="O133" s="59"/>
      <c r="P133" s="59"/>
      <c r="Q133" s="59"/>
      <c r="R133" s="59"/>
      <c r="S133" s="59"/>
      <c r="T133" s="60"/>
      <c r="U133" s="33"/>
      <c r="V133" s="33"/>
      <c r="W133" s="33"/>
      <c r="X133" s="33"/>
      <c r="Y133" s="33"/>
      <c r="Z133" s="33"/>
      <c r="AA133" s="33"/>
      <c r="AB133" s="33"/>
      <c r="AC133" s="33"/>
      <c r="AD133" s="33"/>
      <c r="AE133" s="33"/>
      <c r="AT133" s="18" t="s">
        <v>207</v>
      </c>
      <c r="AU133" s="18" t="s">
        <v>90</v>
      </c>
    </row>
    <row r="134" spans="1:65" s="2" customFormat="1" ht="24.15" customHeight="1">
      <c r="A134" s="33"/>
      <c r="B134" s="149"/>
      <c r="C134" s="195" t="s">
        <v>90</v>
      </c>
      <c r="D134" s="195" t="s">
        <v>416</v>
      </c>
      <c r="E134" s="196" t="s">
        <v>3562</v>
      </c>
      <c r="F134" s="197" t="s">
        <v>3563</v>
      </c>
      <c r="G134" s="198" t="s">
        <v>376</v>
      </c>
      <c r="H134" s="199">
        <v>165</v>
      </c>
      <c r="I134" s="200"/>
      <c r="J134" s="201">
        <f>ROUND(I134*H134,2)</f>
        <v>0</v>
      </c>
      <c r="K134" s="197" t="s">
        <v>333</v>
      </c>
      <c r="L134" s="202"/>
      <c r="M134" s="203" t="s">
        <v>1</v>
      </c>
      <c r="N134" s="204" t="s">
        <v>46</v>
      </c>
      <c r="O134" s="59"/>
      <c r="P134" s="159">
        <f>O134*H134</f>
        <v>0</v>
      </c>
      <c r="Q134" s="159">
        <v>6.9999999999999994E-5</v>
      </c>
      <c r="R134" s="159">
        <f>Q134*H134</f>
        <v>1.155E-2</v>
      </c>
      <c r="S134" s="159">
        <v>0</v>
      </c>
      <c r="T134" s="160">
        <f>S134*H134</f>
        <v>0</v>
      </c>
      <c r="U134" s="33"/>
      <c r="V134" s="33"/>
      <c r="W134" s="33"/>
      <c r="X134" s="33"/>
      <c r="Y134" s="33"/>
      <c r="Z134" s="33"/>
      <c r="AA134" s="33"/>
      <c r="AB134" s="33"/>
      <c r="AC134" s="33"/>
      <c r="AD134" s="33"/>
      <c r="AE134" s="33"/>
      <c r="AR134" s="161" t="s">
        <v>573</v>
      </c>
      <c r="AT134" s="161" t="s">
        <v>416</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276</v>
      </c>
      <c r="BM134" s="161" t="s">
        <v>3564</v>
      </c>
    </row>
    <row r="135" spans="1:65" s="2" customFormat="1" ht="10.199999999999999">
      <c r="A135" s="33"/>
      <c r="B135" s="34"/>
      <c r="C135" s="33"/>
      <c r="D135" s="163" t="s">
        <v>207</v>
      </c>
      <c r="E135" s="33"/>
      <c r="F135" s="164" t="s">
        <v>3565</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14" customFormat="1" ht="10.199999999999999">
      <c r="B136" s="179"/>
      <c r="D136" s="163" t="s">
        <v>336</v>
      </c>
      <c r="E136" s="180" t="s">
        <v>1</v>
      </c>
      <c r="F136" s="181" t="s">
        <v>3566</v>
      </c>
      <c r="H136" s="182">
        <v>165</v>
      </c>
      <c r="I136" s="183"/>
      <c r="L136" s="179"/>
      <c r="M136" s="184"/>
      <c r="N136" s="185"/>
      <c r="O136" s="185"/>
      <c r="P136" s="185"/>
      <c r="Q136" s="185"/>
      <c r="R136" s="185"/>
      <c r="S136" s="185"/>
      <c r="T136" s="186"/>
      <c r="AT136" s="180" t="s">
        <v>336</v>
      </c>
      <c r="AU136" s="180" t="s">
        <v>90</v>
      </c>
      <c r="AV136" s="14" t="s">
        <v>90</v>
      </c>
      <c r="AW136" s="14" t="s">
        <v>36</v>
      </c>
      <c r="AX136" s="14" t="s">
        <v>88</v>
      </c>
      <c r="AY136" s="180" t="s">
        <v>199</v>
      </c>
    </row>
    <row r="137" spans="1:65" s="2" customFormat="1" ht="24.15" customHeight="1">
      <c r="A137" s="33"/>
      <c r="B137" s="149"/>
      <c r="C137" s="195" t="s">
        <v>213</v>
      </c>
      <c r="D137" s="195" t="s">
        <v>416</v>
      </c>
      <c r="E137" s="196" t="s">
        <v>3567</v>
      </c>
      <c r="F137" s="197" t="s">
        <v>3568</v>
      </c>
      <c r="G137" s="198" t="s">
        <v>376</v>
      </c>
      <c r="H137" s="199">
        <v>173.14</v>
      </c>
      <c r="I137" s="200"/>
      <c r="J137" s="201">
        <f>ROUND(I137*H137,2)</f>
        <v>0</v>
      </c>
      <c r="K137" s="197" t="s">
        <v>333</v>
      </c>
      <c r="L137" s="202"/>
      <c r="M137" s="203" t="s">
        <v>1</v>
      </c>
      <c r="N137" s="204" t="s">
        <v>46</v>
      </c>
      <c r="O137" s="59"/>
      <c r="P137" s="159">
        <f>O137*H137</f>
        <v>0</v>
      </c>
      <c r="Q137" s="159">
        <v>6.9999999999999994E-5</v>
      </c>
      <c r="R137" s="159">
        <f>Q137*H137</f>
        <v>1.2119799999999998E-2</v>
      </c>
      <c r="S137" s="159">
        <v>0</v>
      </c>
      <c r="T137" s="160">
        <f>S137*H137</f>
        <v>0</v>
      </c>
      <c r="U137" s="33"/>
      <c r="V137" s="33"/>
      <c r="W137" s="33"/>
      <c r="X137" s="33"/>
      <c r="Y137" s="33"/>
      <c r="Z137" s="33"/>
      <c r="AA137" s="33"/>
      <c r="AB137" s="33"/>
      <c r="AC137" s="33"/>
      <c r="AD137" s="33"/>
      <c r="AE137" s="33"/>
      <c r="AR137" s="161" t="s">
        <v>573</v>
      </c>
      <c r="AT137" s="161" t="s">
        <v>416</v>
      </c>
      <c r="AU137" s="161" t="s">
        <v>90</v>
      </c>
      <c r="AY137" s="18" t="s">
        <v>199</v>
      </c>
      <c r="BE137" s="162">
        <f>IF(N137="základní",J137,0)</f>
        <v>0</v>
      </c>
      <c r="BF137" s="162">
        <f>IF(N137="snížená",J137,0)</f>
        <v>0</v>
      </c>
      <c r="BG137" s="162">
        <f>IF(N137="zákl. přenesená",J137,0)</f>
        <v>0</v>
      </c>
      <c r="BH137" s="162">
        <f>IF(N137="sníž. přenesená",J137,0)</f>
        <v>0</v>
      </c>
      <c r="BI137" s="162">
        <f>IF(N137="nulová",J137,0)</f>
        <v>0</v>
      </c>
      <c r="BJ137" s="18" t="s">
        <v>88</v>
      </c>
      <c r="BK137" s="162">
        <f>ROUND(I137*H137,2)</f>
        <v>0</v>
      </c>
      <c r="BL137" s="18" t="s">
        <v>276</v>
      </c>
      <c r="BM137" s="161" t="s">
        <v>3569</v>
      </c>
    </row>
    <row r="138" spans="1:65" s="2" customFormat="1" ht="10.199999999999999">
      <c r="A138" s="33"/>
      <c r="B138" s="34"/>
      <c r="C138" s="33"/>
      <c r="D138" s="163" t="s">
        <v>207</v>
      </c>
      <c r="E138" s="33"/>
      <c r="F138" s="164" t="s">
        <v>3570</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207</v>
      </c>
      <c r="AU138" s="18" t="s">
        <v>90</v>
      </c>
    </row>
    <row r="139" spans="1:65" s="14" customFormat="1" ht="10.199999999999999">
      <c r="B139" s="179"/>
      <c r="D139" s="163" t="s">
        <v>336</v>
      </c>
      <c r="E139" s="180" t="s">
        <v>1</v>
      </c>
      <c r="F139" s="181" t="s">
        <v>3571</v>
      </c>
      <c r="H139" s="182">
        <v>173.14</v>
      </c>
      <c r="I139" s="183"/>
      <c r="L139" s="179"/>
      <c r="M139" s="184"/>
      <c r="N139" s="185"/>
      <c r="O139" s="185"/>
      <c r="P139" s="185"/>
      <c r="Q139" s="185"/>
      <c r="R139" s="185"/>
      <c r="S139" s="185"/>
      <c r="T139" s="186"/>
      <c r="AT139" s="180" t="s">
        <v>336</v>
      </c>
      <c r="AU139" s="180" t="s">
        <v>90</v>
      </c>
      <c r="AV139" s="14" t="s">
        <v>90</v>
      </c>
      <c r="AW139" s="14" t="s">
        <v>36</v>
      </c>
      <c r="AX139" s="14" t="s">
        <v>88</v>
      </c>
      <c r="AY139" s="180" t="s">
        <v>199</v>
      </c>
    </row>
    <row r="140" spans="1:65" s="2" customFormat="1" ht="24.15" customHeight="1">
      <c r="A140" s="33"/>
      <c r="B140" s="149"/>
      <c r="C140" s="195" t="s">
        <v>198</v>
      </c>
      <c r="D140" s="195" t="s">
        <v>416</v>
      </c>
      <c r="E140" s="196" t="s">
        <v>3572</v>
      </c>
      <c r="F140" s="197" t="s">
        <v>3573</v>
      </c>
      <c r="G140" s="198" t="s">
        <v>376</v>
      </c>
      <c r="H140" s="199">
        <v>71.5</v>
      </c>
      <c r="I140" s="200"/>
      <c r="J140" s="201">
        <f>ROUND(I140*H140,2)</f>
        <v>0</v>
      </c>
      <c r="K140" s="197" t="s">
        <v>333</v>
      </c>
      <c r="L140" s="202"/>
      <c r="M140" s="203" t="s">
        <v>1</v>
      </c>
      <c r="N140" s="204" t="s">
        <v>46</v>
      </c>
      <c r="O140" s="59"/>
      <c r="P140" s="159">
        <f>O140*H140</f>
        <v>0</v>
      </c>
      <c r="Q140" s="159">
        <v>8.0000000000000007E-5</v>
      </c>
      <c r="R140" s="159">
        <f>Q140*H140</f>
        <v>5.7200000000000003E-3</v>
      </c>
      <c r="S140" s="159">
        <v>0</v>
      </c>
      <c r="T140" s="160">
        <f>S140*H140</f>
        <v>0</v>
      </c>
      <c r="U140" s="33"/>
      <c r="V140" s="33"/>
      <c r="W140" s="33"/>
      <c r="X140" s="33"/>
      <c r="Y140" s="33"/>
      <c r="Z140" s="33"/>
      <c r="AA140" s="33"/>
      <c r="AB140" s="33"/>
      <c r="AC140" s="33"/>
      <c r="AD140" s="33"/>
      <c r="AE140" s="33"/>
      <c r="AR140" s="161" t="s">
        <v>573</v>
      </c>
      <c r="AT140" s="161" t="s">
        <v>416</v>
      </c>
      <c r="AU140" s="161" t="s">
        <v>90</v>
      </c>
      <c r="AY140" s="18" t="s">
        <v>199</v>
      </c>
      <c r="BE140" s="162">
        <f>IF(N140="základní",J140,0)</f>
        <v>0</v>
      </c>
      <c r="BF140" s="162">
        <f>IF(N140="snížená",J140,0)</f>
        <v>0</v>
      </c>
      <c r="BG140" s="162">
        <f>IF(N140="zákl. přenesená",J140,0)</f>
        <v>0</v>
      </c>
      <c r="BH140" s="162">
        <f>IF(N140="sníž. přenesená",J140,0)</f>
        <v>0</v>
      </c>
      <c r="BI140" s="162">
        <f>IF(N140="nulová",J140,0)</f>
        <v>0</v>
      </c>
      <c r="BJ140" s="18" t="s">
        <v>88</v>
      </c>
      <c r="BK140" s="162">
        <f>ROUND(I140*H140,2)</f>
        <v>0</v>
      </c>
      <c r="BL140" s="18" t="s">
        <v>276</v>
      </c>
      <c r="BM140" s="161" t="s">
        <v>3574</v>
      </c>
    </row>
    <row r="141" spans="1:65" s="2" customFormat="1" ht="10.199999999999999">
      <c r="A141" s="33"/>
      <c r="B141" s="34"/>
      <c r="C141" s="33"/>
      <c r="D141" s="163" t="s">
        <v>207</v>
      </c>
      <c r="E141" s="33"/>
      <c r="F141" s="164" t="s">
        <v>3575</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207</v>
      </c>
      <c r="AU141" s="18" t="s">
        <v>90</v>
      </c>
    </row>
    <row r="142" spans="1:65" s="14" customFormat="1" ht="10.199999999999999">
      <c r="B142" s="179"/>
      <c r="D142" s="163" t="s">
        <v>336</v>
      </c>
      <c r="E142" s="180" t="s">
        <v>1</v>
      </c>
      <c r="F142" s="181" t="s">
        <v>3576</v>
      </c>
      <c r="H142" s="182">
        <v>71.5</v>
      </c>
      <c r="I142" s="183"/>
      <c r="L142" s="179"/>
      <c r="M142" s="184"/>
      <c r="N142" s="185"/>
      <c r="O142" s="185"/>
      <c r="P142" s="185"/>
      <c r="Q142" s="185"/>
      <c r="R142" s="185"/>
      <c r="S142" s="185"/>
      <c r="T142" s="186"/>
      <c r="AT142" s="180" t="s">
        <v>336</v>
      </c>
      <c r="AU142" s="180" t="s">
        <v>90</v>
      </c>
      <c r="AV142" s="14" t="s">
        <v>90</v>
      </c>
      <c r="AW142" s="14" t="s">
        <v>36</v>
      </c>
      <c r="AX142" s="14" t="s">
        <v>88</v>
      </c>
      <c r="AY142" s="180" t="s">
        <v>199</v>
      </c>
    </row>
    <row r="143" spans="1:65" s="2" customFormat="1" ht="24.15" customHeight="1">
      <c r="A143" s="33"/>
      <c r="B143" s="149"/>
      <c r="C143" s="195" t="s">
        <v>222</v>
      </c>
      <c r="D143" s="195" t="s">
        <v>416</v>
      </c>
      <c r="E143" s="196" t="s">
        <v>3577</v>
      </c>
      <c r="F143" s="197" t="s">
        <v>3578</v>
      </c>
      <c r="G143" s="198" t="s">
        <v>376</v>
      </c>
      <c r="H143" s="199">
        <v>86.9</v>
      </c>
      <c r="I143" s="200"/>
      <c r="J143" s="201">
        <f>ROUND(I143*H143,2)</f>
        <v>0</v>
      </c>
      <c r="K143" s="197" t="s">
        <v>333</v>
      </c>
      <c r="L143" s="202"/>
      <c r="M143" s="203" t="s">
        <v>1</v>
      </c>
      <c r="N143" s="204" t="s">
        <v>46</v>
      </c>
      <c r="O143" s="59"/>
      <c r="P143" s="159">
        <f>O143*H143</f>
        <v>0</v>
      </c>
      <c r="Q143" s="159">
        <v>1.2E-4</v>
      </c>
      <c r="R143" s="159">
        <f>Q143*H143</f>
        <v>1.0428000000000002E-2</v>
      </c>
      <c r="S143" s="159">
        <v>0</v>
      </c>
      <c r="T143" s="160">
        <f>S143*H143</f>
        <v>0</v>
      </c>
      <c r="U143" s="33"/>
      <c r="V143" s="33"/>
      <c r="W143" s="33"/>
      <c r="X143" s="33"/>
      <c r="Y143" s="33"/>
      <c r="Z143" s="33"/>
      <c r="AA143" s="33"/>
      <c r="AB143" s="33"/>
      <c r="AC143" s="33"/>
      <c r="AD143" s="33"/>
      <c r="AE143" s="33"/>
      <c r="AR143" s="161" t="s">
        <v>573</v>
      </c>
      <c r="AT143" s="161" t="s">
        <v>416</v>
      </c>
      <c r="AU143" s="161" t="s">
        <v>90</v>
      </c>
      <c r="AY143" s="18" t="s">
        <v>199</v>
      </c>
      <c r="BE143" s="162">
        <f>IF(N143="základní",J143,0)</f>
        <v>0</v>
      </c>
      <c r="BF143" s="162">
        <f>IF(N143="snížená",J143,0)</f>
        <v>0</v>
      </c>
      <c r="BG143" s="162">
        <f>IF(N143="zákl. přenesená",J143,0)</f>
        <v>0</v>
      </c>
      <c r="BH143" s="162">
        <f>IF(N143="sníž. přenesená",J143,0)</f>
        <v>0</v>
      </c>
      <c r="BI143" s="162">
        <f>IF(N143="nulová",J143,0)</f>
        <v>0</v>
      </c>
      <c r="BJ143" s="18" t="s">
        <v>88</v>
      </c>
      <c r="BK143" s="162">
        <f>ROUND(I143*H143,2)</f>
        <v>0</v>
      </c>
      <c r="BL143" s="18" t="s">
        <v>276</v>
      </c>
      <c r="BM143" s="161" t="s">
        <v>3579</v>
      </c>
    </row>
    <row r="144" spans="1:65" s="2" customFormat="1" ht="10.199999999999999">
      <c r="A144" s="33"/>
      <c r="B144" s="34"/>
      <c r="C144" s="33"/>
      <c r="D144" s="163" t="s">
        <v>207</v>
      </c>
      <c r="E144" s="33"/>
      <c r="F144" s="164" t="s">
        <v>3580</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207</v>
      </c>
      <c r="AU144" s="18" t="s">
        <v>90</v>
      </c>
    </row>
    <row r="145" spans="1:65" s="14" customFormat="1" ht="10.199999999999999">
      <c r="B145" s="179"/>
      <c r="D145" s="163" t="s">
        <v>336</v>
      </c>
      <c r="E145" s="180" t="s">
        <v>1</v>
      </c>
      <c r="F145" s="181" t="s">
        <v>3581</v>
      </c>
      <c r="H145" s="182">
        <v>86.9</v>
      </c>
      <c r="I145" s="183"/>
      <c r="L145" s="179"/>
      <c r="M145" s="184"/>
      <c r="N145" s="185"/>
      <c r="O145" s="185"/>
      <c r="P145" s="185"/>
      <c r="Q145" s="185"/>
      <c r="R145" s="185"/>
      <c r="S145" s="185"/>
      <c r="T145" s="186"/>
      <c r="AT145" s="180" t="s">
        <v>336</v>
      </c>
      <c r="AU145" s="180" t="s">
        <v>90</v>
      </c>
      <c r="AV145" s="14" t="s">
        <v>90</v>
      </c>
      <c r="AW145" s="14" t="s">
        <v>36</v>
      </c>
      <c r="AX145" s="14" t="s">
        <v>88</v>
      </c>
      <c r="AY145" s="180" t="s">
        <v>199</v>
      </c>
    </row>
    <row r="146" spans="1:65" s="2" customFormat="1" ht="33" customHeight="1">
      <c r="A146" s="33"/>
      <c r="B146" s="149"/>
      <c r="C146" s="150" t="s">
        <v>227</v>
      </c>
      <c r="D146" s="150" t="s">
        <v>202</v>
      </c>
      <c r="E146" s="151" t="s">
        <v>3582</v>
      </c>
      <c r="F146" s="152" t="s">
        <v>3583</v>
      </c>
      <c r="G146" s="153" t="s">
        <v>376</v>
      </c>
      <c r="H146" s="154">
        <v>334.4</v>
      </c>
      <c r="I146" s="155"/>
      <c r="J146" s="156">
        <f>ROUND(I146*H146,2)</f>
        <v>0</v>
      </c>
      <c r="K146" s="152" t="s">
        <v>333</v>
      </c>
      <c r="L146" s="34"/>
      <c r="M146" s="157" t="s">
        <v>1</v>
      </c>
      <c r="N146" s="158" t="s">
        <v>46</v>
      </c>
      <c r="O146" s="59"/>
      <c r="P146" s="159">
        <f>O146*H146</f>
        <v>0</v>
      </c>
      <c r="Q146" s="159">
        <v>4.0999999999999999E-4</v>
      </c>
      <c r="R146" s="159">
        <f>Q146*H146</f>
        <v>0.13710399999999998</v>
      </c>
      <c r="S146" s="159">
        <v>0</v>
      </c>
      <c r="T146" s="160">
        <f>S146*H146</f>
        <v>0</v>
      </c>
      <c r="U146" s="33"/>
      <c r="V146" s="33"/>
      <c r="W146" s="33"/>
      <c r="X146" s="33"/>
      <c r="Y146" s="33"/>
      <c r="Z146" s="33"/>
      <c r="AA146" s="33"/>
      <c r="AB146" s="33"/>
      <c r="AC146" s="33"/>
      <c r="AD146" s="33"/>
      <c r="AE146" s="33"/>
      <c r="AR146" s="161" t="s">
        <v>276</v>
      </c>
      <c r="AT146" s="161" t="s">
        <v>202</v>
      </c>
      <c r="AU146" s="161" t="s">
        <v>90</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276</v>
      </c>
      <c r="BM146" s="161" t="s">
        <v>3584</v>
      </c>
    </row>
    <row r="147" spans="1:65" s="2" customFormat="1" ht="38.4">
      <c r="A147" s="33"/>
      <c r="B147" s="34"/>
      <c r="C147" s="33"/>
      <c r="D147" s="163" t="s">
        <v>207</v>
      </c>
      <c r="E147" s="33"/>
      <c r="F147" s="164" t="s">
        <v>3585</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207</v>
      </c>
      <c r="AU147" s="18" t="s">
        <v>90</v>
      </c>
    </row>
    <row r="148" spans="1:65" s="2" customFormat="1" ht="24.15" customHeight="1">
      <c r="A148" s="33"/>
      <c r="B148" s="149"/>
      <c r="C148" s="195" t="s">
        <v>232</v>
      </c>
      <c r="D148" s="195" t="s">
        <v>416</v>
      </c>
      <c r="E148" s="196" t="s">
        <v>3586</v>
      </c>
      <c r="F148" s="197" t="s">
        <v>3587</v>
      </c>
      <c r="G148" s="198" t="s">
        <v>376</v>
      </c>
      <c r="H148" s="199">
        <v>108.9</v>
      </c>
      <c r="I148" s="200"/>
      <c r="J148" s="201">
        <f>ROUND(I148*H148,2)</f>
        <v>0</v>
      </c>
      <c r="K148" s="197" t="s">
        <v>333</v>
      </c>
      <c r="L148" s="202"/>
      <c r="M148" s="203" t="s">
        <v>1</v>
      </c>
      <c r="N148" s="204" t="s">
        <v>46</v>
      </c>
      <c r="O148" s="59"/>
      <c r="P148" s="159">
        <f>O148*H148</f>
        <v>0</v>
      </c>
      <c r="Q148" s="159">
        <v>6.4999999999999997E-4</v>
      </c>
      <c r="R148" s="159">
        <f>Q148*H148</f>
        <v>7.0785000000000001E-2</v>
      </c>
      <c r="S148" s="159">
        <v>0</v>
      </c>
      <c r="T148" s="160">
        <f>S148*H148</f>
        <v>0</v>
      </c>
      <c r="U148" s="33"/>
      <c r="V148" s="33"/>
      <c r="W148" s="33"/>
      <c r="X148" s="33"/>
      <c r="Y148" s="33"/>
      <c r="Z148" s="33"/>
      <c r="AA148" s="33"/>
      <c r="AB148" s="33"/>
      <c r="AC148" s="33"/>
      <c r="AD148" s="33"/>
      <c r="AE148" s="33"/>
      <c r="AR148" s="161" t="s">
        <v>1485</v>
      </c>
      <c r="AT148" s="161" t="s">
        <v>416</v>
      </c>
      <c r="AU148" s="161" t="s">
        <v>90</v>
      </c>
      <c r="AY148" s="18" t="s">
        <v>199</v>
      </c>
      <c r="BE148" s="162">
        <f>IF(N148="základní",J148,0)</f>
        <v>0</v>
      </c>
      <c r="BF148" s="162">
        <f>IF(N148="snížená",J148,0)</f>
        <v>0</v>
      </c>
      <c r="BG148" s="162">
        <f>IF(N148="zákl. přenesená",J148,0)</f>
        <v>0</v>
      </c>
      <c r="BH148" s="162">
        <f>IF(N148="sníž. přenesená",J148,0)</f>
        <v>0</v>
      </c>
      <c r="BI148" s="162">
        <f>IF(N148="nulová",J148,0)</f>
        <v>0</v>
      </c>
      <c r="BJ148" s="18" t="s">
        <v>88</v>
      </c>
      <c r="BK148" s="162">
        <f>ROUND(I148*H148,2)</f>
        <v>0</v>
      </c>
      <c r="BL148" s="18" t="s">
        <v>1485</v>
      </c>
      <c r="BM148" s="161" t="s">
        <v>3588</v>
      </c>
    </row>
    <row r="149" spans="1:65" s="2" customFormat="1" ht="19.2">
      <c r="A149" s="33"/>
      <c r="B149" s="34"/>
      <c r="C149" s="33"/>
      <c r="D149" s="163" t="s">
        <v>207</v>
      </c>
      <c r="E149" s="33"/>
      <c r="F149" s="164" t="s">
        <v>3587</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207</v>
      </c>
      <c r="AU149" s="18" t="s">
        <v>90</v>
      </c>
    </row>
    <row r="150" spans="1:65" s="14" customFormat="1" ht="10.199999999999999">
      <c r="B150" s="179"/>
      <c r="D150" s="163" t="s">
        <v>336</v>
      </c>
      <c r="E150" s="180" t="s">
        <v>1</v>
      </c>
      <c r="F150" s="181" t="s">
        <v>3589</v>
      </c>
      <c r="H150" s="182">
        <v>95.7</v>
      </c>
      <c r="I150" s="183"/>
      <c r="L150" s="179"/>
      <c r="M150" s="184"/>
      <c r="N150" s="185"/>
      <c r="O150" s="185"/>
      <c r="P150" s="185"/>
      <c r="Q150" s="185"/>
      <c r="R150" s="185"/>
      <c r="S150" s="185"/>
      <c r="T150" s="186"/>
      <c r="AT150" s="180" t="s">
        <v>336</v>
      </c>
      <c r="AU150" s="180" t="s">
        <v>90</v>
      </c>
      <c r="AV150" s="14" t="s">
        <v>90</v>
      </c>
      <c r="AW150" s="14" t="s">
        <v>36</v>
      </c>
      <c r="AX150" s="14" t="s">
        <v>81</v>
      </c>
      <c r="AY150" s="180" t="s">
        <v>199</v>
      </c>
    </row>
    <row r="151" spans="1:65" s="13" customFormat="1" ht="10.199999999999999">
      <c r="B151" s="172"/>
      <c r="D151" s="163" t="s">
        <v>336</v>
      </c>
      <c r="E151" s="173" t="s">
        <v>1</v>
      </c>
      <c r="F151" s="174" t="s">
        <v>3590</v>
      </c>
      <c r="H151" s="173" t="s">
        <v>1</v>
      </c>
      <c r="I151" s="175"/>
      <c r="L151" s="172"/>
      <c r="M151" s="176"/>
      <c r="N151" s="177"/>
      <c r="O151" s="177"/>
      <c r="P151" s="177"/>
      <c r="Q151" s="177"/>
      <c r="R151" s="177"/>
      <c r="S151" s="177"/>
      <c r="T151" s="178"/>
      <c r="AT151" s="173" t="s">
        <v>336</v>
      </c>
      <c r="AU151" s="173" t="s">
        <v>90</v>
      </c>
      <c r="AV151" s="13" t="s">
        <v>88</v>
      </c>
      <c r="AW151" s="13" t="s">
        <v>36</v>
      </c>
      <c r="AX151" s="13" t="s">
        <v>81</v>
      </c>
      <c r="AY151" s="173" t="s">
        <v>199</v>
      </c>
    </row>
    <row r="152" spans="1:65" s="14" customFormat="1" ht="10.199999999999999">
      <c r="B152" s="179"/>
      <c r="D152" s="163" t="s">
        <v>336</v>
      </c>
      <c r="E152" s="180" t="s">
        <v>1</v>
      </c>
      <c r="F152" s="181" t="s">
        <v>3591</v>
      </c>
      <c r="H152" s="182">
        <v>13.2</v>
      </c>
      <c r="I152" s="183"/>
      <c r="L152" s="179"/>
      <c r="M152" s="184"/>
      <c r="N152" s="185"/>
      <c r="O152" s="185"/>
      <c r="P152" s="185"/>
      <c r="Q152" s="185"/>
      <c r="R152" s="185"/>
      <c r="S152" s="185"/>
      <c r="T152" s="186"/>
      <c r="AT152" s="180" t="s">
        <v>336</v>
      </c>
      <c r="AU152" s="180" t="s">
        <v>90</v>
      </c>
      <c r="AV152" s="14" t="s">
        <v>90</v>
      </c>
      <c r="AW152" s="14" t="s">
        <v>36</v>
      </c>
      <c r="AX152" s="14" t="s">
        <v>81</v>
      </c>
      <c r="AY152" s="180" t="s">
        <v>199</v>
      </c>
    </row>
    <row r="153" spans="1:65" s="15" customFormat="1" ht="10.199999999999999">
      <c r="B153" s="187"/>
      <c r="D153" s="163" t="s">
        <v>336</v>
      </c>
      <c r="E153" s="188" t="s">
        <v>1</v>
      </c>
      <c r="F153" s="189" t="s">
        <v>339</v>
      </c>
      <c r="H153" s="190">
        <v>108.9</v>
      </c>
      <c r="I153" s="191"/>
      <c r="L153" s="187"/>
      <c r="M153" s="192"/>
      <c r="N153" s="193"/>
      <c r="O153" s="193"/>
      <c r="P153" s="193"/>
      <c r="Q153" s="193"/>
      <c r="R153" s="193"/>
      <c r="S153" s="193"/>
      <c r="T153" s="194"/>
      <c r="AT153" s="188" t="s">
        <v>336</v>
      </c>
      <c r="AU153" s="188" t="s">
        <v>90</v>
      </c>
      <c r="AV153" s="15" t="s">
        <v>198</v>
      </c>
      <c r="AW153" s="15" t="s">
        <v>36</v>
      </c>
      <c r="AX153" s="15" t="s">
        <v>88</v>
      </c>
      <c r="AY153" s="188" t="s">
        <v>199</v>
      </c>
    </row>
    <row r="154" spans="1:65" s="2" customFormat="1" ht="24.15" customHeight="1">
      <c r="A154" s="33"/>
      <c r="B154" s="149"/>
      <c r="C154" s="195" t="s">
        <v>237</v>
      </c>
      <c r="D154" s="195" t="s">
        <v>416</v>
      </c>
      <c r="E154" s="196" t="s">
        <v>3592</v>
      </c>
      <c r="F154" s="197" t="s">
        <v>3593</v>
      </c>
      <c r="G154" s="198" t="s">
        <v>376</v>
      </c>
      <c r="H154" s="199">
        <v>36.299999999999997</v>
      </c>
      <c r="I154" s="200"/>
      <c r="J154" s="201">
        <f>ROUND(I154*H154,2)</f>
        <v>0</v>
      </c>
      <c r="K154" s="197" t="s">
        <v>333</v>
      </c>
      <c r="L154" s="202"/>
      <c r="M154" s="203" t="s">
        <v>1</v>
      </c>
      <c r="N154" s="204" t="s">
        <v>46</v>
      </c>
      <c r="O154" s="59"/>
      <c r="P154" s="159">
        <f>O154*H154</f>
        <v>0</v>
      </c>
      <c r="Q154" s="159">
        <v>7.2000000000000005E-4</v>
      </c>
      <c r="R154" s="159">
        <f>Q154*H154</f>
        <v>2.6136E-2</v>
      </c>
      <c r="S154" s="159">
        <v>0</v>
      </c>
      <c r="T154" s="160">
        <f>S154*H154</f>
        <v>0</v>
      </c>
      <c r="U154" s="33"/>
      <c r="V154" s="33"/>
      <c r="W154" s="33"/>
      <c r="X154" s="33"/>
      <c r="Y154" s="33"/>
      <c r="Z154" s="33"/>
      <c r="AA154" s="33"/>
      <c r="AB154" s="33"/>
      <c r="AC154" s="33"/>
      <c r="AD154" s="33"/>
      <c r="AE154" s="33"/>
      <c r="AR154" s="161" t="s">
        <v>1485</v>
      </c>
      <c r="AT154" s="161" t="s">
        <v>416</v>
      </c>
      <c r="AU154" s="161" t="s">
        <v>90</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1485</v>
      </c>
      <c r="BM154" s="161" t="s">
        <v>3594</v>
      </c>
    </row>
    <row r="155" spans="1:65" s="2" customFormat="1" ht="19.2">
      <c r="A155" s="33"/>
      <c r="B155" s="34"/>
      <c r="C155" s="33"/>
      <c r="D155" s="163" t="s">
        <v>207</v>
      </c>
      <c r="E155" s="33"/>
      <c r="F155" s="164" t="s">
        <v>3593</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207</v>
      </c>
      <c r="AU155" s="18" t="s">
        <v>90</v>
      </c>
    </row>
    <row r="156" spans="1:65" s="14" customFormat="1" ht="10.199999999999999">
      <c r="B156" s="179"/>
      <c r="D156" s="163" t="s">
        <v>336</v>
      </c>
      <c r="E156" s="180" t="s">
        <v>1</v>
      </c>
      <c r="F156" s="181" t="s">
        <v>3595</v>
      </c>
      <c r="H156" s="182">
        <v>36.299999999999997</v>
      </c>
      <c r="I156" s="183"/>
      <c r="L156" s="179"/>
      <c r="M156" s="184"/>
      <c r="N156" s="185"/>
      <c r="O156" s="185"/>
      <c r="P156" s="185"/>
      <c r="Q156" s="185"/>
      <c r="R156" s="185"/>
      <c r="S156" s="185"/>
      <c r="T156" s="186"/>
      <c r="AT156" s="180" t="s">
        <v>336</v>
      </c>
      <c r="AU156" s="180" t="s">
        <v>90</v>
      </c>
      <c r="AV156" s="14" t="s">
        <v>90</v>
      </c>
      <c r="AW156" s="14" t="s">
        <v>36</v>
      </c>
      <c r="AX156" s="14" t="s">
        <v>88</v>
      </c>
      <c r="AY156" s="180" t="s">
        <v>199</v>
      </c>
    </row>
    <row r="157" spans="1:65" s="2" customFormat="1" ht="24.15" customHeight="1">
      <c r="A157" s="33"/>
      <c r="B157" s="149"/>
      <c r="C157" s="195" t="s">
        <v>242</v>
      </c>
      <c r="D157" s="195" t="s">
        <v>416</v>
      </c>
      <c r="E157" s="196" t="s">
        <v>3596</v>
      </c>
      <c r="F157" s="197" t="s">
        <v>3597</v>
      </c>
      <c r="G157" s="198" t="s">
        <v>376</v>
      </c>
      <c r="H157" s="199">
        <v>118.8</v>
      </c>
      <c r="I157" s="200"/>
      <c r="J157" s="201">
        <f>ROUND(I157*H157,2)</f>
        <v>0</v>
      </c>
      <c r="K157" s="197" t="s">
        <v>333</v>
      </c>
      <c r="L157" s="202"/>
      <c r="M157" s="203" t="s">
        <v>1</v>
      </c>
      <c r="N157" s="204" t="s">
        <v>46</v>
      </c>
      <c r="O157" s="59"/>
      <c r="P157" s="159">
        <f>O157*H157</f>
        <v>0</v>
      </c>
      <c r="Q157" s="159">
        <v>8.3000000000000001E-4</v>
      </c>
      <c r="R157" s="159">
        <f>Q157*H157</f>
        <v>9.8603999999999997E-2</v>
      </c>
      <c r="S157" s="159">
        <v>0</v>
      </c>
      <c r="T157" s="160">
        <f>S157*H157</f>
        <v>0</v>
      </c>
      <c r="U157" s="33"/>
      <c r="V157" s="33"/>
      <c r="W157" s="33"/>
      <c r="X157" s="33"/>
      <c r="Y157" s="33"/>
      <c r="Z157" s="33"/>
      <c r="AA157" s="33"/>
      <c r="AB157" s="33"/>
      <c r="AC157" s="33"/>
      <c r="AD157" s="33"/>
      <c r="AE157" s="33"/>
      <c r="AR157" s="161" t="s">
        <v>1485</v>
      </c>
      <c r="AT157" s="161" t="s">
        <v>416</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1485</v>
      </c>
      <c r="BM157" s="161" t="s">
        <v>3598</v>
      </c>
    </row>
    <row r="158" spans="1:65" s="2" customFormat="1" ht="19.2">
      <c r="A158" s="33"/>
      <c r="B158" s="34"/>
      <c r="C158" s="33"/>
      <c r="D158" s="163" t="s">
        <v>207</v>
      </c>
      <c r="E158" s="33"/>
      <c r="F158" s="164" t="s">
        <v>3597</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14" customFormat="1" ht="10.199999999999999">
      <c r="B159" s="179"/>
      <c r="D159" s="163" t="s">
        <v>336</v>
      </c>
      <c r="E159" s="180" t="s">
        <v>1</v>
      </c>
      <c r="F159" s="181" t="s">
        <v>3599</v>
      </c>
      <c r="H159" s="182">
        <v>118.8</v>
      </c>
      <c r="I159" s="183"/>
      <c r="L159" s="179"/>
      <c r="M159" s="184"/>
      <c r="N159" s="185"/>
      <c r="O159" s="185"/>
      <c r="P159" s="185"/>
      <c r="Q159" s="185"/>
      <c r="R159" s="185"/>
      <c r="S159" s="185"/>
      <c r="T159" s="186"/>
      <c r="AT159" s="180" t="s">
        <v>336</v>
      </c>
      <c r="AU159" s="180" t="s">
        <v>90</v>
      </c>
      <c r="AV159" s="14" t="s">
        <v>90</v>
      </c>
      <c r="AW159" s="14" t="s">
        <v>36</v>
      </c>
      <c r="AX159" s="14" t="s">
        <v>88</v>
      </c>
      <c r="AY159" s="180" t="s">
        <v>199</v>
      </c>
    </row>
    <row r="160" spans="1:65" s="2" customFormat="1" ht="24.15" customHeight="1">
      <c r="A160" s="33"/>
      <c r="B160" s="149"/>
      <c r="C160" s="195" t="s">
        <v>247</v>
      </c>
      <c r="D160" s="195" t="s">
        <v>416</v>
      </c>
      <c r="E160" s="196" t="s">
        <v>3600</v>
      </c>
      <c r="F160" s="197" t="s">
        <v>3601</v>
      </c>
      <c r="G160" s="198" t="s">
        <v>376</v>
      </c>
      <c r="H160" s="199">
        <v>70.400000000000006</v>
      </c>
      <c r="I160" s="200"/>
      <c r="J160" s="201">
        <f>ROUND(I160*H160,2)</f>
        <v>0</v>
      </c>
      <c r="K160" s="197" t="s">
        <v>333</v>
      </c>
      <c r="L160" s="202"/>
      <c r="M160" s="203" t="s">
        <v>1</v>
      </c>
      <c r="N160" s="204" t="s">
        <v>46</v>
      </c>
      <c r="O160" s="59"/>
      <c r="P160" s="159">
        <f>O160*H160</f>
        <v>0</v>
      </c>
      <c r="Q160" s="159">
        <v>1.25E-3</v>
      </c>
      <c r="R160" s="159">
        <f>Q160*H160</f>
        <v>8.8000000000000009E-2</v>
      </c>
      <c r="S160" s="159">
        <v>0</v>
      </c>
      <c r="T160" s="160">
        <f>S160*H160</f>
        <v>0</v>
      </c>
      <c r="U160" s="33"/>
      <c r="V160" s="33"/>
      <c r="W160" s="33"/>
      <c r="X160" s="33"/>
      <c r="Y160" s="33"/>
      <c r="Z160" s="33"/>
      <c r="AA160" s="33"/>
      <c r="AB160" s="33"/>
      <c r="AC160" s="33"/>
      <c r="AD160" s="33"/>
      <c r="AE160" s="33"/>
      <c r="AR160" s="161" t="s">
        <v>1485</v>
      </c>
      <c r="AT160" s="161" t="s">
        <v>416</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1485</v>
      </c>
      <c r="BM160" s="161" t="s">
        <v>3602</v>
      </c>
    </row>
    <row r="161" spans="1:65" s="2" customFormat="1" ht="19.2">
      <c r="A161" s="33"/>
      <c r="B161" s="34"/>
      <c r="C161" s="33"/>
      <c r="D161" s="163" t="s">
        <v>207</v>
      </c>
      <c r="E161" s="33"/>
      <c r="F161" s="164" t="s">
        <v>3601</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14" customFormat="1" ht="10.199999999999999">
      <c r="B162" s="179"/>
      <c r="D162" s="163" t="s">
        <v>336</v>
      </c>
      <c r="E162" s="180" t="s">
        <v>1</v>
      </c>
      <c r="F162" s="181" t="s">
        <v>3603</v>
      </c>
      <c r="H162" s="182">
        <v>70.400000000000006</v>
      </c>
      <c r="I162" s="183"/>
      <c r="L162" s="179"/>
      <c r="M162" s="184"/>
      <c r="N162" s="185"/>
      <c r="O162" s="185"/>
      <c r="P162" s="185"/>
      <c r="Q162" s="185"/>
      <c r="R162" s="185"/>
      <c r="S162" s="185"/>
      <c r="T162" s="186"/>
      <c r="AT162" s="180" t="s">
        <v>336</v>
      </c>
      <c r="AU162" s="180" t="s">
        <v>90</v>
      </c>
      <c r="AV162" s="14" t="s">
        <v>90</v>
      </c>
      <c r="AW162" s="14" t="s">
        <v>36</v>
      </c>
      <c r="AX162" s="14" t="s">
        <v>88</v>
      </c>
      <c r="AY162" s="180" t="s">
        <v>199</v>
      </c>
    </row>
    <row r="163" spans="1:65" s="2" customFormat="1" ht="24.15" customHeight="1">
      <c r="A163" s="33"/>
      <c r="B163" s="149"/>
      <c r="C163" s="150" t="s">
        <v>252</v>
      </c>
      <c r="D163" s="150" t="s">
        <v>202</v>
      </c>
      <c r="E163" s="151" t="s">
        <v>2466</v>
      </c>
      <c r="F163" s="152" t="s">
        <v>2467</v>
      </c>
      <c r="G163" s="153" t="s">
        <v>396</v>
      </c>
      <c r="H163" s="154">
        <v>0.17699999999999999</v>
      </c>
      <c r="I163" s="155"/>
      <c r="J163" s="156">
        <f>ROUND(I163*H163,2)</f>
        <v>0</v>
      </c>
      <c r="K163" s="152" t="s">
        <v>333</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276</v>
      </c>
      <c r="AT163" s="161" t="s">
        <v>202</v>
      </c>
      <c r="AU163" s="161" t="s">
        <v>90</v>
      </c>
      <c r="AY163" s="18" t="s">
        <v>199</v>
      </c>
      <c r="BE163" s="162">
        <f>IF(N163="základní",J163,0)</f>
        <v>0</v>
      </c>
      <c r="BF163" s="162">
        <f>IF(N163="snížená",J163,0)</f>
        <v>0</v>
      </c>
      <c r="BG163" s="162">
        <f>IF(N163="zákl. přenesená",J163,0)</f>
        <v>0</v>
      </c>
      <c r="BH163" s="162">
        <f>IF(N163="sníž. přenesená",J163,0)</f>
        <v>0</v>
      </c>
      <c r="BI163" s="162">
        <f>IF(N163="nulová",J163,0)</f>
        <v>0</v>
      </c>
      <c r="BJ163" s="18" t="s">
        <v>88</v>
      </c>
      <c r="BK163" s="162">
        <f>ROUND(I163*H163,2)</f>
        <v>0</v>
      </c>
      <c r="BL163" s="18" t="s">
        <v>276</v>
      </c>
      <c r="BM163" s="161" t="s">
        <v>3604</v>
      </c>
    </row>
    <row r="164" spans="1:65" s="2" customFormat="1" ht="28.8">
      <c r="A164" s="33"/>
      <c r="B164" s="34"/>
      <c r="C164" s="33"/>
      <c r="D164" s="163" t="s">
        <v>207</v>
      </c>
      <c r="E164" s="33"/>
      <c r="F164" s="164" t="s">
        <v>2469</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207</v>
      </c>
      <c r="AU164" s="18" t="s">
        <v>90</v>
      </c>
    </row>
    <row r="165" spans="1:65" s="12" customFormat="1" ht="22.8" customHeight="1">
      <c r="B165" s="136"/>
      <c r="D165" s="137" t="s">
        <v>80</v>
      </c>
      <c r="E165" s="147" t="s">
        <v>1177</v>
      </c>
      <c r="F165" s="147" t="s">
        <v>1178</v>
      </c>
      <c r="I165" s="139"/>
      <c r="J165" s="148">
        <f>BK165</f>
        <v>0</v>
      </c>
      <c r="L165" s="136"/>
      <c r="M165" s="141"/>
      <c r="N165" s="142"/>
      <c r="O165" s="142"/>
      <c r="P165" s="143">
        <f>SUM(P166:P245)</f>
        <v>0</v>
      </c>
      <c r="Q165" s="142"/>
      <c r="R165" s="143">
        <f>SUM(R166:R245)</f>
        <v>0.40907000000000004</v>
      </c>
      <c r="S165" s="142"/>
      <c r="T165" s="144">
        <f>SUM(T166:T245)</f>
        <v>0</v>
      </c>
      <c r="AR165" s="137" t="s">
        <v>90</v>
      </c>
      <c r="AT165" s="145" t="s">
        <v>80</v>
      </c>
      <c r="AU165" s="145" t="s">
        <v>88</v>
      </c>
      <c r="AY165" s="137" t="s">
        <v>199</v>
      </c>
      <c r="BK165" s="146">
        <f>SUM(BK166:BK245)</f>
        <v>0</v>
      </c>
    </row>
    <row r="166" spans="1:65" s="2" customFormat="1" ht="24.15" customHeight="1">
      <c r="A166" s="33"/>
      <c r="B166" s="149"/>
      <c r="C166" s="150" t="s">
        <v>257</v>
      </c>
      <c r="D166" s="150" t="s">
        <v>202</v>
      </c>
      <c r="E166" s="151" t="s">
        <v>3605</v>
      </c>
      <c r="F166" s="152" t="s">
        <v>3606</v>
      </c>
      <c r="G166" s="153" t="s">
        <v>284</v>
      </c>
      <c r="H166" s="154">
        <v>2</v>
      </c>
      <c r="I166" s="155"/>
      <c r="J166" s="156">
        <f>ROUND(I166*H166,2)</f>
        <v>0</v>
      </c>
      <c r="K166" s="152" t="s">
        <v>333</v>
      </c>
      <c r="L166" s="34"/>
      <c r="M166" s="157" t="s">
        <v>1</v>
      </c>
      <c r="N166" s="158" t="s">
        <v>46</v>
      </c>
      <c r="O166" s="59"/>
      <c r="P166" s="159">
        <f>O166*H166</f>
        <v>0</v>
      </c>
      <c r="Q166" s="159">
        <v>2.6099999999999999E-3</v>
      </c>
      <c r="R166" s="159">
        <f>Q166*H166</f>
        <v>5.2199999999999998E-3</v>
      </c>
      <c r="S166" s="159">
        <v>0</v>
      </c>
      <c r="T166" s="160">
        <f>S166*H166</f>
        <v>0</v>
      </c>
      <c r="U166" s="33"/>
      <c r="V166" s="33"/>
      <c r="W166" s="33"/>
      <c r="X166" s="33"/>
      <c r="Y166" s="33"/>
      <c r="Z166" s="33"/>
      <c r="AA166" s="33"/>
      <c r="AB166" s="33"/>
      <c r="AC166" s="33"/>
      <c r="AD166" s="33"/>
      <c r="AE166" s="33"/>
      <c r="AR166" s="161" t="s">
        <v>276</v>
      </c>
      <c r="AT166" s="161" t="s">
        <v>202</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276</v>
      </c>
      <c r="BM166" s="161" t="s">
        <v>3607</v>
      </c>
    </row>
    <row r="167" spans="1:65" s="2" customFormat="1" ht="19.2">
      <c r="A167" s="33"/>
      <c r="B167" s="34"/>
      <c r="C167" s="33"/>
      <c r="D167" s="163" t="s">
        <v>207</v>
      </c>
      <c r="E167" s="33"/>
      <c r="F167" s="164" t="s">
        <v>3608</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207</v>
      </c>
      <c r="AU167" s="18" t="s">
        <v>90</v>
      </c>
    </row>
    <row r="168" spans="1:65" s="2" customFormat="1" ht="16.5" customHeight="1">
      <c r="A168" s="33"/>
      <c r="B168" s="149"/>
      <c r="C168" s="195" t="s">
        <v>262</v>
      </c>
      <c r="D168" s="195" t="s">
        <v>416</v>
      </c>
      <c r="E168" s="196" t="s">
        <v>3609</v>
      </c>
      <c r="F168" s="197" t="s">
        <v>3610</v>
      </c>
      <c r="G168" s="198" t="s">
        <v>529</v>
      </c>
      <c r="H168" s="199">
        <v>2</v>
      </c>
      <c r="I168" s="200"/>
      <c r="J168" s="201">
        <f>ROUND(I168*H168,2)</f>
        <v>0</v>
      </c>
      <c r="K168" s="197" t="s">
        <v>1</v>
      </c>
      <c r="L168" s="202"/>
      <c r="M168" s="203" t="s">
        <v>1</v>
      </c>
      <c r="N168" s="204" t="s">
        <v>46</v>
      </c>
      <c r="O168" s="59"/>
      <c r="P168" s="159">
        <f>O168*H168</f>
        <v>0</v>
      </c>
      <c r="Q168" s="159">
        <v>0.1</v>
      </c>
      <c r="R168" s="159">
        <f>Q168*H168</f>
        <v>0.2</v>
      </c>
      <c r="S168" s="159">
        <v>0</v>
      </c>
      <c r="T168" s="160">
        <f>S168*H168</f>
        <v>0</v>
      </c>
      <c r="U168" s="33"/>
      <c r="V168" s="33"/>
      <c r="W168" s="33"/>
      <c r="X168" s="33"/>
      <c r="Y168" s="33"/>
      <c r="Z168" s="33"/>
      <c r="AA168" s="33"/>
      <c r="AB168" s="33"/>
      <c r="AC168" s="33"/>
      <c r="AD168" s="33"/>
      <c r="AE168" s="33"/>
      <c r="AR168" s="161" t="s">
        <v>573</v>
      </c>
      <c r="AT168" s="161" t="s">
        <v>416</v>
      </c>
      <c r="AU168" s="161" t="s">
        <v>90</v>
      </c>
      <c r="AY168" s="18" t="s">
        <v>199</v>
      </c>
      <c r="BE168" s="162">
        <f>IF(N168="základní",J168,0)</f>
        <v>0</v>
      </c>
      <c r="BF168" s="162">
        <f>IF(N168="snížená",J168,0)</f>
        <v>0</v>
      </c>
      <c r="BG168" s="162">
        <f>IF(N168="zákl. přenesená",J168,0)</f>
        <v>0</v>
      </c>
      <c r="BH168" s="162">
        <f>IF(N168="sníž. přenesená",J168,0)</f>
        <v>0</v>
      </c>
      <c r="BI168" s="162">
        <f>IF(N168="nulová",J168,0)</f>
        <v>0</v>
      </c>
      <c r="BJ168" s="18" t="s">
        <v>88</v>
      </c>
      <c r="BK168" s="162">
        <f>ROUND(I168*H168,2)</f>
        <v>0</v>
      </c>
      <c r="BL168" s="18" t="s">
        <v>276</v>
      </c>
      <c r="BM168" s="161" t="s">
        <v>3611</v>
      </c>
    </row>
    <row r="169" spans="1:65" s="2" customFormat="1" ht="153.6">
      <c r="A169" s="33"/>
      <c r="B169" s="34"/>
      <c r="C169" s="33"/>
      <c r="D169" s="163" t="s">
        <v>207</v>
      </c>
      <c r="E169" s="33"/>
      <c r="F169" s="164" t="s">
        <v>3612</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207</v>
      </c>
      <c r="AU169" s="18" t="s">
        <v>90</v>
      </c>
    </row>
    <row r="170" spans="1:65" s="2" customFormat="1" ht="16.5" customHeight="1">
      <c r="A170" s="33"/>
      <c r="B170" s="149"/>
      <c r="C170" s="195" t="s">
        <v>267</v>
      </c>
      <c r="D170" s="195" t="s">
        <v>416</v>
      </c>
      <c r="E170" s="196" t="s">
        <v>3613</v>
      </c>
      <c r="F170" s="197" t="s">
        <v>3614</v>
      </c>
      <c r="G170" s="198" t="s">
        <v>529</v>
      </c>
      <c r="H170" s="199">
        <v>2</v>
      </c>
      <c r="I170" s="200"/>
      <c r="J170" s="201">
        <f>ROUND(I170*H170,2)</f>
        <v>0</v>
      </c>
      <c r="K170" s="197" t="s">
        <v>1</v>
      </c>
      <c r="L170" s="202"/>
      <c r="M170" s="203" t="s">
        <v>1</v>
      </c>
      <c r="N170" s="204"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573</v>
      </c>
      <c r="AT170" s="161" t="s">
        <v>416</v>
      </c>
      <c r="AU170" s="161" t="s">
        <v>90</v>
      </c>
      <c r="AY170" s="18" t="s">
        <v>199</v>
      </c>
      <c r="BE170" s="162">
        <f>IF(N170="základní",J170,0)</f>
        <v>0</v>
      </c>
      <c r="BF170" s="162">
        <f>IF(N170="snížená",J170,0)</f>
        <v>0</v>
      </c>
      <c r="BG170" s="162">
        <f>IF(N170="zákl. přenesená",J170,0)</f>
        <v>0</v>
      </c>
      <c r="BH170" s="162">
        <f>IF(N170="sníž. přenesená",J170,0)</f>
        <v>0</v>
      </c>
      <c r="BI170" s="162">
        <f>IF(N170="nulová",J170,0)</f>
        <v>0</v>
      </c>
      <c r="BJ170" s="18" t="s">
        <v>88</v>
      </c>
      <c r="BK170" s="162">
        <f>ROUND(I170*H170,2)</f>
        <v>0</v>
      </c>
      <c r="BL170" s="18" t="s">
        <v>276</v>
      </c>
      <c r="BM170" s="161" t="s">
        <v>3615</v>
      </c>
    </row>
    <row r="171" spans="1:65" s="2" customFormat="1" ht="10.199999999999999">
      <c r="A171" s="33"/>
      <c r="B171" s="34"/>
      <c r="C171" s="33"/>
      <c r="D171" s="163" t="s">
        <v>207</v>
      </c>
      <c r="E171" s="33"/>
      <c r="F171" s="164" t="s">
        <v>3614</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207</v>
      </c>
      <c r="AU171" s="18" t="s">
        <v>90</v>
      </c>
    </row>
    <row r="172" spans="1:65" s="2" customFormat="1" ht="24.15" customHeight="1">
      <c r="A172" s="33"/>
      <c r="B172" s="149"/>
      <c r="C172" s="195" t="s">
        <v>8</v>
      </c>
      <c r="D172" s="195" t="s">
        <v>416</v>
      </c>
      <c r="E172" s="196" t="s">
        <v>3616</v>
      </c>
      <c r="F172" s="197" t="s">
        <v>3617</v>
      </c>
      <c r="G172" s="198" t="s">
        <v>529</v>
      </c>
      <c r="H172" s="199">
        <v>2</v>
      </c>
      <c r="I172" s="200"/>
      <c r="J172" s="201">
        <f>ROUND(I172*H172,2)</f>
        <v>0</v>
      </c>
      <c r="K172" s="197" t="s">
        <v>1</v>
      </c>
      <c r="L172" s="202"/>
      <c r="M172" s="203" t="s">
        <v>1</v>
      </c>
      <c r="N172" s="204"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573</v>
      </c>
      <c r="AT172" s="161" t="s">
        <v>416</v>
      </c>
      <c r="AU172" s="161" t="s">
        <v>90</v>
      </c>
      <c r="AY172" s="18" t="s">
        <v>199</v>
      </c>
      <c r="BE172" s="162">
        <f>IF(N172="základní",J172,0)</f>
        <v>0</v>
      </c>
      <c r="BF172" s="162">
        <f>IF(N172="snížená",J172,0)</f>
        <v>0</v>
      </c>
      <c r="BG172" s="162">
        <f>IF(N172="zákl. přenesená",J172,0)</f>
        <v>0</v>
      </c>
      <c r="BH172" s="162">
        <f>IF(N172="sníž. přenesená",J172,0)</f>
        <v>0</v>
      </c>
      <c r="BI172" s="162">
        <f>IF(N172="nulová",J172,0)</f>
        <v>0</v>
      </c>
      <c r="BJ172" s="18" t="s">
        <v>88</v>
      </c>
      <c r="BK172" s="162">
        <f>ROUND(I172*H172,2)</f>
        <v>0</v>
      </c>
      <c r="BL172" s="18" t="s">
        <v>276</v>
      </c>
      <c r="BM172" s="161" t="s">
        <v>3618</v>
      </c>
    </row>
    <row r="173" spans="1:65" s="2" customFormat="1" ht="19.2">
      <c r="A173" s="33"/>
      <c r="B173" s="34"/>
      <c r="C173" s="33"/>
      <c r="D173" s="163" t="s">
        <v>207</v>
      </c>
      <c r="E173" s="33"/>
      <c r="F173" s="164" t="s">
        <v>3617</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207</v>
      </c>
      <c r="AU173" s="18" t="s">
        <v>90</v>
      </c>
    </row>
    <row r="174" spans="1:65" s="2" customFormat="1" ht="24.15" customHeight="1">
      <c r="A174" s="33"/>
      <c r="B174" s="149"/>
      <c r="C174" s="195" t="s">
        <v>276</v>
      </c>
      <c r="D174" s="195" t="s">
        <v>416</v>
      </c>
      <c r="E174" s="196" t="s">
        <v>3619</v>
      </c>
      <c r="F174" s="197" t="s">
        <v>3620</v>
      </c>
      <c r="G174" s="198" t="s">
        <v>529</v>
      </c>
      <c r="H174" s="199">
        <v>2</v>
      </c>
      <c r="I174" s="200"/>
      <c r="J174" s="201">
        <f>ROUND(I174*H174,2)</f>
        <v>0</v>
      </c>
      <c r="K174" s="197" t="s">
        <v>1</v>
      </c>
      <c r="L174" s="202"/>
      <c r="M174" s="203" t="s">
        <v>1</v>
      </c>
      <c r="N174" s="204" t="s">
        <v>46</v>
      </c>
      <c r="O174" s="59"/>
      <c r="P174" s="159">
        <f>O174*H174</f>
        <v>0</v>
      </c>
      <c r="Q174" s="159">
        <v>0</v>
      </c>
      <c r="R174" s="159">
        <f>Q174*H174</f>
        <v>0</v>
      </c>
      <c r="S174" s="159">
        <v>0</v>
      </c>
      <c r="T174" s="160">
        <f>S174*H174</f>
        <v>0</v>
      </c>
      <c r="U174" s="33"/>
      <c r="V174" s="33"/>
      <c r="W174" s="33"/>
      <c r="X174" s="33"/>
      <c r="Y174" s="33"/>
      <c r="Z174" s="33"/>
      <c r="AA174" s="33"/>
      <c r="AB174" s="33"/>
      <c r="AC174" s="33"/>
      <c r="AD174" s="33"/>
      <c r="AE174" s="33"/>
      <c r="AR174" s="161" t="s">
        <v>573</v>
      </c>
      <c r="AT174" s="161" t="s">
        <v>416</v>
      </c>
      <c r="AU174" s="161" t="s">
        <v>90</v>
      </c>
      <c r="AY174" s="18" t="s">
        <v>199</v>
      </c>
      <c r="BE174" s="162">
        <f>IF(N174="základní",J174,0)</f>
        <v>0</v>
      </c>
      <c r="BF174" s="162">
        <f>IF(N174="snížená",J174,0)</f>
        <v>0</v>
      </c>
      <c r="BG174" s="162">
        <f>IF(N174="zákl. přenesená",J174,0)</f>
        <v>0</v>
      </c>
      <c r="BH174" s="162">
        <f>IF(N174="sníž. přenesená",J174,0)</f>
        <v>0</v>
      </c>
      <c r="BI174" s="162">
        <f>IF(N174="nulová",J174,0)</f>
        <v>0</v>
      </c>
      <c r="BJ174" s="18" t="s">
        <v>88</v>
      </c>
      <c r="BK174" s="162">
        <f>ROUND(I174*H174,2)</f>
        <v>0</v>
      </c>
      <c r="BL174" s="18" t="s">
        <v>276</v>
      </c>
      <c r="BM174" s="161" t="s">
        <v>3621</v>
      </c>
    </row>
    <row r="175" spans="1:65" s="2" customFormat="1" ht="10.199999999999999">
      <c r="A175" s="33"/>
      <c r="B175" s="34"/>
      <c r="C175" s="33"/>
      <c r="D175" s="163" t="s">
        <v>207</v>
      </c>
      <c r="E175" s="33"/>
      <c r="F175" s="164" t="s">
        <v>3620</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207</v>
      </c>
      <c r="AU175" s="18" t="s">
        <v>90</v>
      </c>
    </row>
    <row r="176" spans="1:65" s="2" customFormat="1" ht="24.15" customHeight="1">
      <c r="A176" s="33"/>
      <c r="B176" s="149"/>
      <c r="C176" s="195" t="s">
        <v>281</v>
      </c>
      <c r="D176" s="195" t="s">
        <v>416</v>
      </c>
      <c r="E176" s="196" t="s">
        <v>3622</v>
      </c>
      <c r="F176" s="197" t="s">
        <v>3623</v>
      </c>
      <c r="G176" s="198" t="s">
        <v>529</v>
      </c>
      <c r="H176" s="199">
        <v>2</v>
      </c>
      <c r="I176" s="200"/>
      <c r="J176" s="201">
        <f>ROUND(I176*H176,2)</f>
        <v>0</v>
      </c>
      <c r="K176" s="197" t="s">
        <v>1</v>
      </c>
      <c r="L176" s="202"/>
      <c r="M176" s="203" t="s">
        <v>1</v>
      </c>
      <c r="N176" s="204" t="s">
        <v>46</v>
      </c>
      <c r="O176" s="59"/>
      <c r="P176" s="159">
        <f>O176*H176</f>
        <v>0</v>
      </c>
      <c r="Q176" s="159">
        <v>0</v>
      </c>
      <c r="R176" s="159">
        <f>Q176*H176</f>
        <v>0</v>
      </c>
      <c r="S176" s="159">
        <v>0</v>
      </c>
      <c r="T176" s="160">
        <f>S176*H176</f>
        <v>0</v>
      </c>
      <c r="U176" s="33"/>
      <c r="V176" s="33"/>
      <c r="W176" s="33"/>
      <c r="X176" s="33"/>
      <c r="Y176" s="33"/>
      <c r="Z176" s="33"/>
      <c r="AA176" s="33"/>
      <c r="AB176" s="33"/>
      <c r="AC176" s="33"/>
      <c r="AD176" s="33"/>
      <c r="AE176" s="33"/>
      <c r="AR176" s="161" t="s">
        <v>573</v>
      </c>
      <c r="AT176" s="161" t="s">
        <v>416</v>
      </c>
      <c r="AU176" s="161" t="s">
        <v>90</v>
      </c>
      <c r="AY176" s="18" t="s">
        <v>199</v>
      </c>
      <c r="BE176" s="162">
        <f>IF(N176="základní",J176,0)</f>
        <v>0</v>
      </c>
      <c r="BF176" s="162">
        <f>IF(N176="snížená",J176,0)</f>
        <v>0</v>
      </c>
      <c r="BG176" s="162">
        <f>IF(N176="zákl. přenesená",J176,0)</f>
        <v>0</v>
      </c>
      <c r="BH176" s="162">
        <f>IF(N176="sníž. přenesená",J176,0)</f>
        <v>0</v>
      </c>
      <c r="BI176" s="162">
        <f>IF(N176="nulová",J176,0)</f>
        <v>0</v>
      </c>
      <c r="BJ176" s="18" t="s">
        <v>88</v>
      </c>
      <c r="BK176" s="162">
        <f>ROUND(I176*H176,2)</f>
        <v>0</v>
      </c>
      <c r="BL176" s="18" t="s">
        <v>276</v>
      </c>
      <c r="BM176" s="161" t="s">
        <v>3624</v>
      </c>
    </row>
    <row r="177" spans="1:65" s="2" customFormat="1" ht="10.199999999999999">
      <c r="A177" s="33"/>
      <c r="B177" s="34"/>
      <c r="C177" s="33"/>
      <c r="D177" s="163" t="s">
        <v>207</v>
      </c>
      <c r="E177" s="33"/>
      <c r="F177" s="164" t="s">
        <v>3623</v>
      </c>
      <c r="G177" s="33"/>
      <c r="H177" s="33"/>
      <c r="I177" s="165"/>
      <c r="J177" s="33"/>
      <c r="K177" s="33"/>
      <c r="L177" s="34"/>
      <c r="M177" s="166"/>
      <c r="N177" s="167"/>
      <c r="O177" s="59"/>
      <c r="P177" s="59"/>
      <c r="Q177" s="59"/>
      <c r="R177" s="59"/>
      <c r="S177" s="59"/>
      <c r="T177" s="60"/>
      <c r="U177" s="33"/>
      <c r="V177" s="33"/>
      <c r="W177" s="33"/>
      <c r="X177" s="33"/>
      <c r="Y177" s="33"/>
      <c r="Z177" s="33"/>
      <c r="AA177" s="33"/>
      <c r="AB177" s="33"/>
      <c r="AC177" s="33"/>
      <c r="AD177" s="33"/>
      <c r="AE177" s="33"/>
      <c r="AT177" s="18" t="s">
        <v>207</v>
      </c>
      <c r="AU177" s="18" t="s">
        <v>90</v>
      </c>
    </row>
    <row r="178" spans="1:65" s="2" customFormat="1" ht="33" customHeight="1">
      <c r="A178" s="33"/>
      <c r="B178" s="149"/>
      <c r="C178" s="195" t="s">
        <v>287</v>
      </c>
      <c r="D178" s="195" t="s">
        <v>416</v>
      </c>
      <c r="E178" s="196" t="s">
        <v>3625</v>
      </c>
      <c r="F178" s="197" t="s">
        <v>3626</v>
      </c>
      <c r="G178" s="198" t="s">
        <v>529</v>
      </c>
      <c r="H178" s="199">
        <v>1</v>
      </c>
      <c r="I178" s="200"/>
      <c r="J178" s="201">
        <f>ROUND(I178*H178,2)</f>
        <v>0</v>
      </c>
      <c r="K178" s="197" t="s">
        <v>1</v>
      </c>
      <c r="L178" s="202"/>
      <c r="M178" s="203" t="s">
        <v>1</v>
      </c>
      <c r="N178" s="204" t="s">
        <v>46</v>
      </c>
      <c r="O178" s="59"/>
      <c r="P178" s="159">
        <f>O178*H178</f>
        <v>0</v>
      </c>
      <c r="Q178" s="159">
        <v>0.1</v>
      </c>
      <c r="R178" s="159">
        <f>Q178*H178</f>
        <v>0.1</v>
      </c>
      <c r="S178" s="159">
        <v>0</v>
      </c>
      <c r="T178" s="160">
        <f>S178*H178</f>
        <v>0</v>
      </c>
      <c r="U178" s="33"/>
      <c r="V178" s="33"/>
      <c r="W178" s="33"/>
      <c r="X178" s="33"/>
      <c r="Y178" s="33"/>
      <c r="Z178" s="33"/>
      <c r="AA178" s="33"/>
      <c r="AB178" s="33"/>
      <c r="AC178" s="33"/>
      <c r="AD178" s="33"/>
      <c r="AE178" s="33"/>
      <c r="AR178" s="161" t="s">
        <v>573</v>
      </c>
      <c r="AT178" s="161" t="s">
        <v>416</v>
      </c>
      <c r="AU178" s="161" t="s">
        <v>90</v>
      </c>
      <c r="AY178" s="18" t="s">
        <v>199</v>
      </c>
      <c r="BE178" s="162">
        <f>IF(N178="základní",J178,0)</f>
        <v>0</v>
      </c>
      <c r="BF178" s="162">
        <f>IF(N178="snížená",J178,0)</f>
        <v>0</v>
      </c>
      <c r="BG178" s="162">
        <f>IF(N178="zákl. přenesená",J178,0)</f>
        <v>0</v>
      </c>
      <c r="BH178" s="162">
        <f>IF(N178="sníž. přenesená",J178,0)</f>
        <v>0</v>
      </c>
      <c r="BI178" s="162">
        <f>IF(N178="nulová",J178,0)</f>
        <v>0</v>
      </c>
      <c r="BJ178" s="18" t="s">
        <v>88</v>
      </c>
      <c r="BK178" s="162">
        <f>ROUND(I178*H178,2)</f>
        <v>0</v>
      </c>
      <c r="BL178" s="18" t="s">
        <v>276</v>
      </c>
      <c r="BM178" s="161" t="s">
        <v>3627</v>
      </c>
    </row>
    <row r="179" spans="1:65" s="2" customFormat="1" ht="19.2">
      <c r="A179" s="33"/>
      <c r="B179" s="34"/>
      <c r="C179" s="33"/>
      <c r="D179" s="163" t="s">
        <v>207</v>
      </c>
      <c r="E179" s="33"/>
      <c r="F179" s="164" t="s">
        <v>3626</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207</v>
      </c>
      <c r="AU179" s="18" t="s">
        <v>90</v>
      </c>
    </row>
    <row r="180" spans="1:65" s="2" customFormat="1" ht="16.5" customHeight="1">
      <c r="A180" s="33"/>
      <c r="B180" s="149"/>
      <c r="C180" s="195" t="s">
        <v>292</v>
      </c>
      <c r="D180" s="195" t="s">
        <v>416</v>
      </c>
      <c r="E180" s="196" t="s">
        <v>3628</v>
      </c>
      <c r="F180" s="197" t="s">
        <v>3629</v>
      </c>
      <c r="G180" s="198" t="s">
        <v>529</v>
      </c>
      <c r="H180" s="199">
        <v>1</v>
      </c>
      <c r="I180" s="200"/>
      <c r="J180" s="201">
        <f>ROUND(I180*H180,2)</f>
        <v>0</v>
      </c>
      <c r="K180" s="197" t="s">
        <v>1</v>
      </c>
      <c r="L180" s="202"/>
      <c r="M180" s="203" t="s">
        <v>1</v>
      </c>
      <c r="N180" s="204" t="s">
        <v>46</v>
      </c>
      <c r="O180" s="59"/>
      <c r="P180" s="159">
        <f>O180*H180</f>
        <v>0</v>
      </c>
      <c r="Q180" s="159">
        <v>0</v>
      </c>
      <c r="R180" s="159">
        <f>Q180*H180</f>
        <v>0</v>
      </c>
      <c r="S180" s="159">
        <v>0</v>
      </c>
      <c r="T180" s="160">
        <f>S180*H180</f>
        <v>0</v>
      </c>
      <c r="U180" s="33"/>
      <c r="V180" s="33"/>
      <c r="W180" s="33"/>
      <c r="X180" s="33"/>
      <c r="Y180" s="33"/>
      <c r="Z180" s="33"/>
      <c r="AA180" s="33"/>
      <c r="AB180" s="33"/>
      <c r="AC180" s="33"/>
      <c r="AD180" s="33"/>
      <c r="AE180" s="33"/>
      <c r="AR180" s="161" t="s">
        <v>573</v>
      </c>
      <c r="AT180" s="161" t="s">
        <v>416</v>
      </c>
      <c r="AU180" s="161" t="s">
        <v>90</v>
      </c>
      <c r="AY180" s="18" t="s">
        <v>199</v>
      </c>
      <c r="BE180" s="162">
        <f>IF(N180="základní",J180,0)</f>
        <v>0</v>
      </c>
      <c r="BF180" s="162">
        <f>IF(N180="snížená",J180,0)</f>
        <v>0</v>
      </c>
      <c r="BG180" s="162">
        <f>IF(N180="zákl. přenesená",J180,0)</f>
        <v>0</v>
      </c>
      <c r="BH180" s="162">
        <f>IF(N180="sníž. přenesená",J180,0)</f>
        <v>0</v>
      </c>
      <c r="BI180" s="162">
        <f>IF(N180="nulová",J180,0)</f>
        <v>0</v>
      </c>
      <c r="BJ180" s="18" t="s">
        <v>88</v>
      </c>
      <c r="BK180" s="162">
        <f>ROUND(I180*H180,2)</f>
        <v>0</v>
      </c>
      <c r="BL180" s="18" t="s">
        <v>276</v>
      </c>
      <c r="BM180" s="161" t="s">
        <v>3630</v>
      </c>
    </row>
    <row r="181" spans="1:65" s="2" customFormat="1" ht="10.199999999999999">
      <c r="A181" s="33"/>
      <c r="B181" s="34"/>
      <c r="C181" s="33"/>
      <c r="D181" s="163" t="s">
        <v>207</v>
      </c>
      <c r="E181" s="33"/>
      <c r="F181" s="164" t="s">
        <v>3629</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207</v>
      </c>
      <c r="AU181" s="18" t="s">
        <v>90</v>
      </c>
    </row>
    <row r="182" spans="1:65" s="2" customFormat="1" ht="24.15" customHeight="1">
      <c r="A182" s="33"/>
      <c r="B182" s="149"/>
      <c r="C182" s="150" t="s">
        <v>296</v>
      </c>
      <c r="D182" s="150" t="s">
        <v>202</v>
      </c>
      <c r="E182" s="151" t="s">
        <v>3631</v>
      </c>
      <c r="F182" s="152" t="s">
        <v>3632</v>
      </c>
      <c r="G182" s="153" t="s">
        <v>284</v>
      </c>
      <c r="H182" s="154">
        <v>1</v>
      </c>
      <c r="I182" s="155"/>
      <c r="J182" s="156">
        <f>ROUND(I182*H182,2)</f>
        <v>0</v>
      </c>
      <c r="K182" s="152" t="s">
        <v>333</v>
      </c>
      <c r="L182" s="34"/>
      <c r="M182" s="157" t="s">
        <v>1</v>
      </c>
      <c r="N182" s="158" t="s">
        <v>46</v>
      </c>
      <c r="O182" s="59"/>
      <c r="P182" s="159">
        <f>O182*H182</f>
        <v>0</v>
      </c>
      <c r="Q182" s="159">
        <v>1.24E-3</v>
      </c>
      <c r="R182" s="159">
        <f>Q182*H182</f>
        <v>1.24E-3</v>
      </c>
      <c r="S182" s="159">
        <v>0</v>
      </c>
      <c r="T182" s="160">
        <f>S182*H182</f>
        <v>0</v>
      </c>
      <c r="U182" s="33"/>
      <c r="V182" s="33"/>
      <c r="W182" s="33"/>
      <c r="X182" s="33"/>
      <c r="Y182" s="33"/>
      <c r="Z182" s="33"/>
      <c r="AA182" s="33"/>
      <c r="AB182" s="33"/>
      <c r="AC182" s="33"/>
      <c r="AD182" s="33"/>
      <c r="AE182" s="33"/>
      <c r="AR182" s="161" t="s">
        <v>276</v>
      </c>
      <c r="AT182" s="161" t="s">
        <v>202</v>
      </c>
      <c r="AU182" s="161" t="s">
        <v>90</v>
      </c>
      <c r="AY182" s="18" t="s">
        <v>199</v>
      </c>
      <c r="BE182" s="162">
        <f>IF(N182="základní",J182,0)</f>
        <v>0</v>
      </c>
      <c r="BF182" s="162">
        <f>IF(N182="snížená",J182,0)</f>
        <v>0</v>
      </c>
      <c r="BG182" s="162">
        <f>IF(N182="zákl. přenesená",J182,0)</f>
        <v>0</v>
      </c>
      <c r="BH182" s="162">
        <f>IF(N182="sníž. přenesená",J182,0)</f>
        <v>0</v>
      </c>
      <c r="BI182" s="162">
        <f>IF(N182="nulová",J182,0)</f>
        <v>0</v>
      </c>
      <c r="BJ182" s="18" t="s">
        <v>88</v>
      </c>
      <c r="BK182" s="162">
        <f>ROUND(I182*H182,2)</f>
        <v>0</v>
      </c>
      <c r="BL182" s="18" t="s">
        <v>276</v>
      </c>
      <c r="BM182" s="161" t="s">
        <v>3633</v>
      </c>
    </row>
    <row r="183" spans="1:65" s="2" customFormat="1" ht="19.2">
      <c r="A183" s="33"/>
      <c r="B183" s="34"/>
      <c r="C183" s="33"/>
      <c r="D183" s="163" t="s">
        <v>207</v>
      </c>
      <c r="E183" s="33"/>
      <c r="F183" s="164" t="s">
        <v>3634</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207</v>
      </c>
      <c r="AU183" s="18" t="s">
        <v>90</v>
      </c>
    </row>
    <row r="184" spans="1:65" s="2" customFormat="1" ht="16.5" customHeight="1">
      <c r="A184" s="33"/>
      <c r="B184" s="149"/>
      <c r="C184" s="195" t="s">
        <v>7</v>
      </c>
      <c r="D184" s="195" t="s">
        <v>416</v>
      </c>
      <c r="E184" s="196" t="s">
        <v>3635</v>
      </c>
      <c r="F184" s="197" t="s">
        <v>3636</v>
      </c>
      <c r="G184" s="198" t="s">
        <v>529</v>
      </c>
      <c r="H184" s="199">
        <v>1</v>
      </c>
      <c r="I184" s="200"/>
      <c r="J184" s="201">
        <f>ROUND(I184*H184,2)</f>
        <v>0</v>
      </c>
      <c r="K184" s="197" t="s">
        <v>1</v>
      </c>
      <c r="L184" s="202"/>
      <c r="M184" s="203" t="s">
        <v>1</v>
      </c>
      <c r="N184" s="204" t="s">
        <v>46</v>
      </c>
      <c r="O184" s="59"/>
      <c r="P184" s="159">
        <f>O184*H184</f>
        <v>0</v>
      </c>
      <c r="Q184" s="159">
        <v>0.1</v>
      </c>
      <c r="R184" s="159">
        <f>Q184*H184</f>
        <v>0.1</v>
      </c>
      <c r="S184" s="159">
        <v>0</v>
      </c>
      <c r="T184" s="160">
        <f>S184*H184</f>
        <v>0</v>
      </c>
      <c r="U184" s="33"/>
      <c r="V184" s="33"/>
      <c r="W184" s="33"/>
      <c r="X184" s="33"/>
      <c r="Y184" s="33"/>
      <c r="Z184" s="33"/>
      <c r="AA184" s="33"/>
      <c r="AB184" s="33"/>
      <c r="AC184" s="33"/>
      <c r="AD184" s="33"/>
      <c r="AE184" s="33"/>
      <c r="AR184" s="161" t="s">
        <v>573</v>
      </c>
      <c r="AT184" s="161" t="s">
        <v>416</v>
      </c>
      <c r="AU184" s="161" t="s">
        <v>90</v>
      </c>
      <c r="AY184" s="18" t="s">
        <v>199</v>
      </c>
      <c r="BE184" s="162">
        <f>IF(N184="základní",J184,0)</f>
        <v>0</v>
      </c>
      <c r="BF184" s="162">
        <f>IF(N184="snížená",J184,0)</f>
        <v>0</v>
      </c>
      <c r="BG184" s="162">
        <f>IF(N184="zákl. přenesená",J184,0)</f>
        <v>0</v>
      </c>
      <c r="BH184" s="162">
        <f>IF(N184="sníž. přenesená",J184,0)</f>
        <v>0</v>
      </c>
      <c r="BI184" s="162">
        <f>IF(N184="nulová",J184,0)</f>
        <v>0</v>
      </c>
      <c r="BJ184" s="18" t="s">
        <v>88</v>
      </c>
      <c r="BK184" s="162">
        <f>ROUND(I184*H184,2)</f>
        <v>0</v>
      </c>
      <c r="BL184" s="18" t="s">
        <v>276</v>
      </c>
      <c r="BM184" s="161" t="s">
        <v>3637</v>
      </c>
    </row>
    <row r="185" spans="1:65" s="2" customFormat="1" ht="10.199999999999999">
      <c r="A185" s="33"/>
      <c r="B185" s="34"/>
      <c r="C185" s="33"/>
      <c r="D185" s="163" t="s">
        <v>207</v>
      </c>
      <c r="E185" s="33"/>
      <c r="F185" s="164" t="s">
        <v>3636</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207</v>
      </c>
      <c r="AU185" s="18" t="s">
        <v>90</v>
      </c>
    </row>
    <row r="186" spans="1:65" s="2" customFormat="1" ht="16.5" customHeight="1">
      <c r="A186" s="33"/>
      <c r="B186" s="149"/>
      <c r="C186" s="150" t="s">
        <v>487</v>
      </c>
      <c r="D186" s="150" t="s">
        <v>202</v>
      </c>
      <c r="E186" s="151" t="s">
        <v>3638</v>
      </c>
      <c r="F186" s="152" t="s">
        <v>3639</v>
      </c>
      <c r="G186" s="153" t="s">
        <v>529</v>
      </c>
      <c r="H186" s="154">
        <v>1</v>
      </c>
      <c r="I186" s="155"/>
      <c r="J186" s="156">
        <f>ROUND(I186*H186,2)</f>
        <v>0</v>
      </c>
      <c r="K186" s="152" t="s">
        <v>1</v>
      </c>
      <c r="L186" s="34"/>
      <c r="M186" s="157" t="s">
        <v>1</v>
      </c>
      <c r="N186" s="158" t="s">
        <v>46</v>
      </c>
      <c r="O186" s="59"/>
      <c r="P186" s="159">
        <f>O186*H186</f>
        <v>0</v>
      </c>
      <c r="Q186" s="159">
        <v>0</v>
      </c>
      <c r="R186" s="159">
        <f>Q186*H186</f>
        <v>0</v>
      </c>
      <c r="S186" s="159">
        <v>0</v>
      </c>
      <c r="T186" s="160">
        <f>S186*H186</f>
        <v>0</v>
      </c>
      <c r="U186" s="33"/>
      <c r="V186" s="33"/>
      <c r="W186" s="33"/>
      <c r="X186" s="33"/>
      <c r="Y186" s="33"/>
      <c r="Z186" s="33"/>
      <c r="AA186" s="33"/>
      <c r="AB186" s="33"/>
      <c r="AC186" s="33"/>
      <c r="AD186" s="33"/>
      <c r="AE186" s="33"/>
      <c r="AR186" s="161" t="s">
        <v>276</v>
      </c>
      <c r="AT186" s="161" t="s">
        <v>202</v>
      </c>
      <c r="AU186" s="161" t="s">
        <v>90</v>
      </c>
      <c r="AY186" s="18" t="s">
        <v>199</v>
      </c>
      <c r="BE186" s="162">
        <f>IF(N186="základní",J186,0)</f>
        <v>0</v>
      </c>
      <c r="BF186" s="162">
        <f>IF(N186="snížená",J186,0)</f>
        <v>0</v>
      </c>
      <c r="BG186" s="162">
        <f>IF(N186="zákl. přenesená",J186,0)</f>
        <v>0</v>
      </c>
      <c r="BH186" s="162">
        <f>IF(N186="sníž. přenesená",J186,0)</f>
        <v>0</v>
      </c>
      <c r="BI186" s="162">
        <f>IF(N186="nulová",J186,0)</f>
        <v>0</v>
      </c>
      <c r="BJ186" s="18" t="s">
        <v>88</v>
      </c>
      <c r="BK186" s="162">
        <f>ROUND(I186*H186,2)</f>
        <v>0</v>
      </c>
      <c r="BL186" s="18" t="s">
        <v>276</v>
      </c>
      <c r="BM186" s="161" t="s">
        <v>3640</v>
      </c>
    </row>
    <row r="187" spans="1:65" s="2" customFormat="1" ht="19.2">
      <c r="A187" s="33"/>
      <c r="B187" s="34"/>
      <c r="C187" s="33"/>
      <c r="D187" s="163" t="s">
        <v>207</v>
      </c>
      <c r="E187" s="33"/>
      <c r="F187" s="164" t="s">
        <v>3641</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207</v>
      </c>
      <c r="AU187" s="18" t="s">
        <v>90</v>
      </c>
    </row>
    <row r="188" spans="1:65" s="2" customFormat="1" ht="16.5" customHeight="1">
      <c r="A188" s="33"/>
      <c r="B188" s="149"/>
      <c r="C188" s="195" t="s">
        <v>492</v>
      </c>
      <c r="D188" s="195" t="s">
        <v>416</v>
      </c>
      <c r="E188" s="196" t="s">
        <v>3642</v>
      </c>
      <c r="F188" s="197" t="s">
        <v>3643</v>
      </c>
      <c r="G188" s="198" t="s">
        <v>529</v>
      </c>
      <c r="H188" s="199">
        <v>1</v>
      </c>
      <c r="I188" s="200"/>
      <c r="J188" s="201">
        <f>ROUND(I188*H188,2)</f>
        <v>0</v>
      </c>
      <c r="K188" s="197" t="s">
        <v>1</v>
      </c>
      <c r="L188" s="202"/>
      <c r="M188" s="203" t="s">
        <v>1</v>
      </c>
      <c r="N188" s="204"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573</v>
      </c>
      <c r="AT188" s="161" t="s">
        <v>416</v>
      </c>
      <c r="AU188" s="161" t="s">
        <v>90</v>
      </c>
      <c r="AY188" s="18" t="s">
        <v>199</v>
      </c>
      <c r="BE188" s="162">
        <f>IF(N188="základní",J188,0)</f>
        <v>0</v>
      </c>
      <c r="BF188" s="162">
        <f>IF(N188="snížená",J188,0)</f>
        <v>0</v>
      </c>
      <c r="BG188" s="162">
        <f>IF(N188="zákl. přenesená",J188,0)</f>
        <v>0</v>
      </c>
      <c r="BH188" s="162">
        <f>IF(N188="sníž. přenesená",J188,0)</f>
        <v>0</v>
      </c>
      <c r="BI188" s="162">
        <f>IF(N188="nulová",J188,0)</f>
        <v>0</v>
      </c>
      <c r="BJ188" s="18" t="s">
        <v>88</v>
      </c>
      <c r="BK188" s="162">
        <f>ROUND(I188*H188,2)</f>
        <v>0</v>
      </c>
      <c r="BL188" s="18" t="s">
        <v>276</v>
      </c>
      <c r="BM188" s="161" t="s">
        <v>3644</v>
      </c>
    </row>
    <row r="189" spans="1:65" s="2" customFormat="1" ht="19.2">
      <c r="A189" s="33"/>
      <c r="B189" s="34"/>
      <c r="C189" s="33"/>
      <c r="D189" s="163" t="s">
        <v>207</v>
      </c>
      <c r="E189" s="33"/>
      <c r="F189" s="164" t="s">
        <v>3645</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207</v>
      </c>
      <c r="AU189" s="18" t="s">
        <v>90</v>
      </c>
    </row>
    <row r="190" spans="1:65" s="2" customFormat="1" ht="16.5" customHeight="1">
      <c r="A190" s="33"/>
      <c r="B190" s="149"/>
      <c r="C190" s="195" t="s">
        <v>497</v>
      </c>
      <c r="D190" s="195" t="s">
        <v>416</v>
      </c>
      <c r="E190" s="196" t="s">
        <v>3646</v>
      </c>
      <c r="F190" s="197" t="s">
        <v>3647</v>
      </c>
      <c r="G190" s="198" t="s">
        <v>529</v>
      </c>
      <c r="H190" s="199">
        <v>1</v>
      </c>
      <c r="I190" s="200"/>
      <c r="J190" s="201">
        <f>ROUND(I190*H190,2)</f>
        <v>0</v>
      </c>
      <c r="K190" s="197" t="s">
        <v>1</v>
      </c>
      <c r="L190" s="202"/>
      <c r="M190" s="203" t="s">
        <v>1</v>
      </c>
      <c r="N190" s="204" t="s">
        <v>46</v>
      </c>
      <c r="O190" s="59"/>
      <c r="P190" s="159">
        <f>O190*H190</f>
        <v>0</v>
      </c>
      <c r="Q190" s="159">
        <v>0</v>
      </c>
      <c r="R190" s="159">
        <f>Q190*H190</f>
        <v>0</v>
      </c>
      <c r="S190" s="159">
        <v>0</v>
      </c>
      <c r="T190" s="160">
        <f>S190*H190</f>
        <v>0</v>
      </c>
      <c r="U190" s="33"/>
      <c r="V190" s="33"/>
      <c r="W190" s="33"/>
      <c r="X190" s="33"/>
      <c r="Y190" s="33"/>
      <c r="Z190" s="33"/>
      <c r="AA190" s="33"/>
      <c r="AB190" s="33"/>
      <c r="AC190" s="33"/>
      <c r="AD190" s="33"/>
      <c r="AE190" s="33"/>
      <c r="AR190" s="161" t="s">
        <v>573</v>
      </c>
      <c r="AT190" s="161" t="s">
        <v>416</v>
      </c>
      <c r="AU190" s="161" t="s">
        <v>90</v>
      </c>
      <c r="AY190" s="18" t="s">
        <v>199</v>
      </c>
      <c r="BE190" s="162">
        <f>IF(N190="základní",J190,0)</f>
        <v>0</v>
      </c>
      <c r="BF190" s="162">
        <f>IF(N190="snížená",J190,0)</f>
        <v>0</v>
      </c>
      <c r="BG190" s="162">
        <f>IF(N190="zákl. přenesená",J190,0)</f>
        <v>0</v>
      </c>
      <c r="BH190" s="162">
        <f>IF(N190="sníž. přenesená",J190,0)</f>
        <v>0</v>
      </c>
      <c r="BI190" s="162">
        <f>IF(N190="nulová",J190,0)</f>
        <v>0</v>
      </c>
      <c r="BJ190" s="18" t="s">
        <v>88</v>
      </c>
      <c r="BK190" s="162">
        <f>ROUND(I190*H190,2)</f>
        <v>0</v>
      </c>
      <c r="BL190" s="18" t="s">
        <v>276</v>
      </c>
      <c r="BM190" s="161" t="s">
        <v>3648</v>
      </c>
    </row>
    <row r="191" spans="1:65" s="2" customFormat="1" ht="10.199999999999999">
      <c r="A191" s="33"/>
      <c r="B191" s="34"/>
      <c r="C191" s="33"/>
      <c r="D191" s="163" t="s">
        <v>207</v>
      </c>
      <c r="E191" s="33"/>
      <c r="F191" s="164" t="s">
        <v>3647</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207</v>
      </c>
      <c r="AU191" s="18" t="s">
        <v>90</v>
      </c>
    </row>
    <row r="192" spans="1:65" s="2" customFormat="1" ht="16.5" customHeight="1">
      <c r="A192" s="33"/>
      <c r="B192" s="149"/>
      <c r="C192" s="195" t="s">
        <v>518</v>
      </c>
      <c r="D192" s="195" t="s">
        <v>416</v>
      </c>
      <c r="E192" s="196" t="s">
        <v>3649</v>
      </c>
      <c r="F192" s="197" t="s">
        <v>3650</v>
      </c>
      <c r="G192" s="198" t="s">
        <v>529</v>
      </c>
      <c r="H192" s="199">
        <v>3</v>
      </c>
      <c r="I192" s="200"/>
      <c r="J192" s="201">
        <f>ROUND(I192*H192,2)</f>
        <v>0</v>
      </c>
      <c r="K192" s="197" t="s">
        <v>1</v>
      </c>
      <c r="L192" s="202"/>
      <c r="M192" s="203" t="s">
        <v>1</v>
      </c>
      <c r="N192" s="204"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573</v>
      </c>
      <c r="AT192" s="161" t="s">
        <v>416</v>
      </c>
      <c r="AU192" s="161" t="s">
        <v>90</v>
      </c>
      <c r="AY192" s="18" t="s">
        <v>199</v>
      </c>
      <c r="BE192" s="162">
        <f>IF(N192="základní",J192,0)</f>
        <v>0</v>
      </c>
      <c r="BF192" s="162">
        <f>IF(N192="snížená",J192,0)</f>
        <v>0</v>
      </c>
      <c r="BG192" s="162">
        <f>IF(N192="zákl. přenesená",J192,0)</f>
        <v>0</v>
      </c>
      <c r="BH192" s="162">
        <f>IF(N192="sníž. přenesená",J192,0)</f>
        <v>0</v>
      </c>
      <c r="BI192" s="162">
        <f>IF(N192="nulová",J192,0)</f>
        <v>0</v>
      </c>
      <c r="BJ192" s="18" t="s">
        <v>88</v>
      </c>
      <c r="BK192" s="162">
        <f>ROUND(I192*H192,2)</f>
        <v>0</v>
      </c>
      <c r="BL192" s="18" t="s">
        <v>276</v>
      </c>
      <c r="BM192" s="161" t="s">
        <v>3651</v>
      </c>
    </row>
    <row r="193" spans="1:65" s="2" customFormat="1" ht="10.199999999999999">
      <c r="A193" s="33"/>
      <c r="B193" s="34"/>
      <c r="C193" s="33"/>
      <c r="D193" s="163" t="s">
        <v>207</v>
      </c>
      <c r="E193" s="33"/>
      <c r="F193" s="164" t="s">
        <v>3650</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207</v>
      </c>
      <c r="AU193" s="18" t="s">
        <v>90</v>
      </c>
    </row>
    <row r="194" spans="1:65" s="2" customFormat="1" ht="33" customHeight="1">
      <c r="A194" s="33"/>
      <c r="B194" s="149"/>
      <c r="C194" s="195" t="s">
        <v>522</v>
      </c>
      <c r="D194" s="195" t="s">
        <v>416</v>
      </c>
      <c r="E194" s="196" t="s">
        <v>3652</v>
      </c>
      <c r="F194" s="197" t="s">
        <v>3653</v>
      </c>
      <c r="G194" s="198" t="s">
        <v>529</v>
      </c>
      <c r="H194" s="199">
        <v>1</v>
      </c>
      <c r="I194" s="200"/>
      <c r="J194" s="201">
        <f>ROUND(I194*H194,2)</f>
        <v>0</v>
      </c>
      <c r="K194" s="197" t="s">
        <v>1</v>
      </c>
      <c r="L194" s="202"/>
      <c r="M194" s="203" t="s">
        <v>1</v>
      </c>
      <c r="N194" s="204" t="s">
        <v>46</v>
      </c>
      <c r="O194" s="59"/>
      <c r="P194" s="159">
        <f>O194*H194</f>
        <v>0</v>
      </c>
      <c r="Q194" s="159">
        <v>0</v>
      </c>
      <c r="R194" s="159">
        <f>Q194*H194</f>
        <v>0</v>
      </c>
      <c r="S194" s="159">
        <v>0</v>
      </c>
      <c r="T194" s="160">
        <f>S194*H194</f>
        <v>0</v>
      </c>
      <c r="U194" s="33"/>
      <c r="V194" s="33"/>
      <c r="W194" s="33"/>
      <c r="X194" s="33"/>
      <c r="Y194" s="33"/>
      <c r="Z194" s="33"/>
      <c r="AA194" s="33"/>
      <c r="AB194" s="33"/>
      <c r="AC194" s="33"/>
      <c r="AD194" s="33"/>
      <c r="AE194" s="33"/>
      <c r="AR194" s="161" t="s">
        <v>573</v>
      </c>
      <c r="AT194" s="161" t="s">
        <v>416</v>
      </c>
      <c r="AU194" s="161" t="s">
        <v>90</v>
      </c>
      <c r="AY194" s="18" t="s">
        <v>199</v>
      </c>
      <c r="BE194" s="162">
        <f>IF(N194="základní",J194,0)</f>
        <v>0</v>
      </c>
      <c r="BF194" s="162">
        <f>IF(N194="snížená",J194,0)</f>
        <v>0</v>
      </c>
      <c r="BG194" s="162">
        <f>IF(N194="zákl. přenesená",J194,0)</f>
        <v>0</v>
      </c>
      <c r="BH194" s="162">
        <f>IF(N194="sníž. přenesená",J194,0)</f>
        <v>0</v>
      </c>
      <c r="BI194" s="162">
        <f>IF(N194="nulová",J194,0)</f>
        <v>0</v>
      </c>
      <c r="BJ194" s="18" t="s">
        <v>88</v>
      </c>
      <c r="BK194" s="162">
        <f>ROUND(I194*H194,2)</f>
        <v>0</v>
      </c>
      <c r="BL194" s="18" t="s">
        <v>276</v>
      </c>
      <c r="BM194" s="161" t="s">
        <v>3654</v>
      </c>
    </row>
    <row r="195" spans="1:65" s="2" customFormat="1" ht="19.2">
      <c r="A195" s="33"/>
      <c r="B195" s="34"/>
      <c r="C195" s="33"/>
      <c r="D195" s="163" t="s">
        <v>207</v>
      </c>
      <c r="E195" s="33"/>
      <c r="F195" s="164" t="s">
        <v>3653</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207</v>
      </c>
      <c r="AU195" s="18" t="s">
        <v>90</v>
      </c>
    </row>
    <row r="196" spans="1:65" s="2" customFormat="1" ht="16.5" customHeight="1">
      <c r="A196" s="33"/>
      <c r="B196" s="149"/>
      <c r="C196" s="150" t="s">
        <v>526</v>
      </c>
      <c r="D196" s="150" t="s">
        <v>202</v>
      </c>
      <c r="E196" s="151" t="s">
        <v>3655</v>
      </c>
      <c r="F196" s="152" t="s">
        <v>3656</v>
      </c>
      <c r="G196" s="153" t="s">
        <v>529</v>
      </c>
      <c r="H196" s="154">
        <v>1</v>
      </c>
      <c r="I196" s="155"/>
      <c r="J196" s="156">
        <f>ROUND(I196*H196,2)</f>
        <v>0</v>
      </c>
      <c r="K196" s="152" t="s">
        <v>1</v>
      </c>
      <c r="L196" s="34"/>
      <c r="M196" s="157" t="s">
        <v>1</v>
      </c>
      <c r="N196" s="158" t="s">
        <v>46</v>
      </c>
      <c r="O196" s="59"/>
      <c r="P196" s="159">
        <f>O196*H196</f>
        <v>0</v>
      </c>
      <c r="Q196" s="159">
        <v>0</v>
      </c>
      <c r="R196" s="159">
        <f>Q196*H196</f>
        <v>0</v>
      </c>
      <c r="S196" s="159">
        <v>0</v>
      </c>
      <c r="T196" s="160">
        <f>S196*H196</f>
        <v>0</v>
      </c>
      <c r="U196" s="33"/>
      <c r="V196" s="33"/>
      <c r="W196" s="33"/>
      <c r="X196" s="33"/>
      <c r="Y196" s="33"/>
      <c r="Z196" s="33"/>
      <c r="AA196" s="33"/>
      <c r="AB196" s="33"/>
      <c r="AC196" s="33"/>
      <c r="AD196" s="33"/>
      <c r="AE196" s="33"/>
      <c r="AR196" s="161" t="s">
        <v>276</v>
      </c>
      <c r="AT196" s="161" t="s">
        <v>202</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276</v>
      </c>
      <c r="BM196" s="161" t="s">
        <v>3657</v>
      </c>
    </row>
    <row r="197" spans="1:65" s="2" customFormat="1" ht="10.199999999999999">
      <c r="A197" s="33"/>
      <c r="B197" s="34"/>
      <c r="C197" s="33"/>
      <c r="D197" s="163" t="s">
        <v>207</v>
      </c>
      <c r="E197" s="33"/>
      <c r="F197" s="164" t="s">
        <v>3656</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2" customFormat="1" ht="21.75" customHeight="1">
      <c r="A198" s="33"/>
      <c r="B198" s="149"/>
      <c r="C198" s="195" t="s">
        <v>531</v>
      </c>
      <c r="D198" s="195" t="s">
        <v>416</v>
      </c>
      <c r="E198" s="196" t="s">
        <v>3658</v>
      </c>
      <c r="F198" s="197" t="s">
        <v>3659</v>
      </c>
      <c r="G198" s="198" t="s">
        <v>529</v>
      </c>
      <c r="H198" s="199">
        <v>1</v>
      </c>
      <c r="I198" s="200"/>
      <c r="J198" s="201">
        <f>ROUND(I198*H198,2)</f>
        <v>0</v>
      </c>
      <c r="K198" s="197" t="s">
        <v>1</v>
      </c>
      <c r="L198" s="202"/>
      <c r="M198" s="203" t="s">
        <v>1</v>
      </c>
      <c r="N198" s="204"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573</v>
      </c>
      <c r="AT198" s="161" t="s">
        <v>416</v>
      </c>
      <c r="AU198" s="161" t="s">
        <v>90</v>
      </c>
      <c r="AY198" s="18" t="s">
        <v>199</v>
      </c>
      <c r="BE198" s="162">
        <f>IF(N198="základní",J198,0)</f>
        <v>0</v>
      </c>
      <c r="BF198" s="162">
        <f>IF(N198="snížená",J198,0)</f>
        <v>0</v>
      </c>
      <c r="BG198" s="162">
        <f>IF(N198="zákl. přenesená",J198,0)</f>
        <v>0</v>
      </c>
      <c r="BH198" s="162">
        <f>IF(N198="sníž. přenesená",J198,0)</f>
        <v>0</v>
      </c>
      <c r="BI198" s="162">
        <f>IF(N198="nulová",J198,0)</f>
        <v>0</v>
      </c>
      <c r="BJ198" s="18" t="s">
        <v>88</v>
      </c>
      <c r="BK198" s="162">
        <f>ROUND(I198*H198,2)</f>
        <v>0</v>
      </c>
      <c r="BL198" s="18" t="s">
        <v>276</v>
      </c>
      <c r="BM198" s="161" t="s">
        <v>3660</v>
      </c>
    </row>
    <row r="199" spans="1:65" s="2" customFormat="1" ht="10.199999999999999">
      <c r="A199" s="33"/>
      <c r="B199" s="34"/>
      <c r="C199" s="33"/>
      <c r="D199" s="163" t="s">
        <v>207</v>
      </c>
      <c r="E199" s="33"/>
      <c r="F199" s="164" t="s">
        <v>3659</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207</v>
      </c>
      <c r="AU199" s="18" t="s">
        <v>90</v>
      </c>
    </row>
    <row r="200" spans="1:65" s="2" customFormat="1" ht="16.5" customHeight="1">
      <c r="A200" s="33"/>
      <c r="B200" s="149"/>
      <c r="C200" s="150" t="s">
        <v>537</v>
      </c>
      <c r="D200" s="150" t="s">
        <v>202</v>
      </c>
      <c r="E200" s="151" t="s">
        <v>3661</v>
      </c>
      <c r="F200" s="152" t="s">
        <v>3662</v>
      </c>
      <c r="G200" s="153" t="s">
        <v>529</v>
      </c>
      <c r="H200" s="154">
        <v>1</v>
      </c>
      <c r="I200" s="155"/>
      <c r="J200" s="156">
        <f>ROUND(I200*H200,2)</f>
        <v>0</v>
      </c>
      <c r="K200" s="152" t="s">
        <v>1</v>
      </c>
      <c r="L200" s="34"/>
      <c r="M200" s="157" t="s">
        <v>1</v>
      </c>
      <c r="N200" s="158" t="s">
        <v>46</v>
      </c>
      <c r="O200" s="59"/>
      <c r="P200" s="159">
        <f>O200*H200</f>
        <v>0</v>
      </c>
      <c r="Q200" s="159">
        <v>0</v>
      </c>
      <c r="R200" s="159">
        <f>Q200*H200</f>
        <v>0</v>
      </c>
      <c r="S200" s="159">
        <v>0</v>
      </c>
      <c r="T200" s="160">
        <f>S200*H200</f>
        <v>0</v>
      </c>
      <c r="U200" s="33"/>
      <c r="V200" s="33"/>
      <c r="W200" s="33"/>
      <c r="X200" s="33"/>
      <c r="Y200" s="33"/>
      <c r="Z200" s="33"/>
      <c r="AA200" s="33"/>
      <c r="AB200" s="33"/>
      <c r="AC200" s="33"/>
      <c r="AD200" s="33"/>
      <c r="AE200" s="33"/>
      <c r="AR200" s="161" t="s">
        <v>276</v>
      </c>
      <c r="AT200" s="161" t="s">
        <v>202</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276</v>
      </c>
      <c r="BM200" s="161" t="s">
        <v>3663</v>
      </c>
    </row>
    <row r="201" spans="1:65" s="2" customFormat="1" ht="10.199999999999999">
      <c r="A201" s="33"/>
      <c r="B201" s="34"/>
      <c r="C201" s="33"/>
      <c r="D201" s="163" t="s">
        <v>207</v>
      </c>
      <c r="E201" s="33"/>
      <c r="F201" s="164" t="s">
        <v>3662</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2" customFormat="1" ht="49.05" customHeight="1">
      <c r="A202" s="33"/>
      <c r="B202" s="149"/>
      <c r="C202" s="195" t="s">
        <v>547</v>
      </c>
      <c r="D202" s="195" t="s">
        <v>416</v>
      </c>
      <c r="E202" s="196" t="s">
        <v>3664</v>
      </c>
      <c r="F202" s="197" t="s">
        <v>3665</v>
      </c>
      <c r="G202" s="198" t="s">
        <v>529</v>
      </c>
      <c r="H202" s="199">
        <v>1</v>
      </c>
      <c r="I202" s="200"/>
      <c r="J202" s="201">
        <f>ROUND(I202*H202,2)</f>
        <v>0</v>
      </c>
      <c r="K202" s="197" t="s">
        <v>1</v>
      </c>
      <c r="L202" s="202"/>
      <c r="M202" s="203" t="s">
        <v>1</v>
      </c>
      <c r="N202" s="204"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573</v>
      </c>
      <c r="AT202" s="161" t="s">
        <v>416</v>
      </c>
      <c r="AU202" s="161" t="s">
        <v>90</v>
      </c>
      <c r="AY202" s="18" t="s">
        <v>199</v>
      </c>
      <c r="BE202" s="162">
        <f>IF(N202="základní",J202,0)</f>
        <v>0</v>
      </c>
      <c r="BF202" s="162">
        <f>IF(N202="snížená",J202,0)</f>
        <v>0</v>
      </c>
      <c r="BG202" s="162">
        <f>IF(N202="zákl. přenesená",J202,0)</f>
        <v>0</v>
      </c>
      <c r="BH202" s="162">
        <f>IF(N202="sníž. přenesená",J202,0)</f>
        <v>0</v>
      </c>
      <c r="BI202" s="162">
        <f>IF(N202="nulová",J202,0)</f>
        <v>0</v>
      </c>
      <c r="BJ202" s="18" t="s">
        <v>88</v>
      </c>
      <c r="BK202" s="162">
        <f>ROUND(I202*H202,2)</f>
        <v>0</v>
      </c>
      <c r="BL202" s="18" t="s">
        <v>276</v>
      </c>
      <c r="BM202" s="161" t="s">
        <v>3666</v>
      </c>
    </row>
    <row r="203" spans="1:65" s="2" customFormat="1" ht="28.8">
      <c r="A203" s="33"/>
      <c r="B203" s="34"/>
      <c r="C203" s="33"/>
      <c r="D203" s="163" t="s">
        <v>207</v>
      </c>
      <c r="E203" s="33"/>
      <c r="F203" s="164" t="s">
        <v>3665</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207</v>
      </c>
      <c r="AU203" s="18" t="s">
        <v>90</v>
      </c>
    </row>
    <row r="204" spans="1:65" s="2" customFormat="1" ht="16.5" customHeight="1">
      <c r="A204" s="33"/>
      <c r="B204" s="149"/>
      <c r="C204" s="150" t="s">
        <v>554</v>
      </c>
      <c r="D204" s="150" t="s">
        <v>202</v>
      </c>
      <c r="E204" s="151" t="s">
        <v>3667</v>
      </c>
      <c r="F204" s="152" t="s">
        <v>3668</v>
      </c>
      <c r="G204" s="153" t="s">
        <v>529</v>
      </c>
      <c r="H204" s="154">
        <v>2</v>
      </c>
      <c r="I204" s="155"/>
      <c r="J204" s="156">
        <f>ROUND(I204*H204,2)</f>
        <v>0</v>
      </c>
      <c r="K204" s="152" t="s">
        <v>1</v>
      </c>
      <c r="L204" s="34"/>
      <c r="M204" s="157" t="s">
        <v>1</v>
      </c>
      <c r="N204" s="158" t="s">
        <v>46</v>
      </c>
      <c r="O204" s="59"/>
      <c r="P204" s="159">
        <f>O204*H204</f>
        <v>0</v>
      </c>
      <c r="Q204" s="159">
        <v>0</v>
      </c>
      <c r="R204" s="159">
        <f>Q204*H204</f>
        <v>0</v>
      </c>
      <c r="S204" s="159">
        <v>0</v>
      </c>
      <c r="T204" s="160">
        <f>S204*H204</f>
        <v>0</v>
      </c>
      <c r="U204" s="33"/>
      <c r="V204" s="33"/>
      <c r="W204" s="33"/>
      <c r="X204" s="33"/>
      <c r="Y204" s="33"/>
      <c r="Z204" s="33"/>
      <c r="AA204" s="33"/>
      <c r="AB204" s="33"/>
      <c r="AC204" s="33"/>
      <c r="AD204" s="33"/>
      <c r="AE204" s="33"/>
      <c r="AR204" s="161" t="s">
        <v>276</v>
      </c>
      <c r="AT204" s="161" t="s">
        <v>202</v>
      </c>
      <c r="AU204" s="161" t="s">
        <v>90</v>
      </c>
      <c r="AY204" s="18" t="s">
        <v>199</v>
      </c>
      <c r="BE204" s="162">
        <f>IF(N204="základní",J204,0)</f>
        <v>0</v>
      </c>
      <c r="BF204" s="162">
        <f>IF(N204="snížená",J204,0)</f>
        <v>0</v>
      </c>
      <c r="BG204" s="162">
        <f>IF(N204="zákl. přenesená",J204,0)</f>
        <v>0</v>
      </c>
      <c r="BH204" s="162">
        <f>IF(N204="sníž. přenesená",J204,0)</f>
        <v>0</v>
      </c>
      <c r="BI204" s="162">
        <f>IF(N204="nulová",J204,0)</f>
        <v>0</v>
      </c>
      <c r="BJ204" s="18" t="s">
        <v>88</v>
      </c>
      <c r="BK204" s="162">
        <f>ROUND(I204*H204,2)</f>
        <v>0</v>
      </c>
      <c r="BL204" s="18" t="s">
        <v>276</v>
      </c>
      <c r="BM204" s="161" t="s">
        <v>3669</v>
      </c>
    </row>
    <row r="205" spans="1:65" s="2" customFormat="1" ht="10.199999999999999">
      <c r="A205" s="33"/>
      <c r="B205" s="34"/>
      <c r="C205" s="33"/>
      <c r="D205" s="163" t="s">
        <v>207</v>
      </c>
      <c r="E205" s="33"/>
      <c r="F205" s="164" t="s">
        <v>3668</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207</v>
      </c>
      <c r="AU205" s="18" t="s">
        <v>90</v>
      </c>
    </row>
    <row r="206" spans="1:65" s="2" customFormat="1" ht="24.15" customHeight="1">
      <c r="A206" s="33"/>
      <c r="B206" s="149"/>
      <c r="C206" s="195" t="s">
        <v>573</v>
      </c>
      <c r="D206" s="195" t="s">
        <v>416</v>
      </c>
      <c r="E206" s="196" t="s">
        <v>3670</v>
      </c>
      <c r="F206" s="197" t="s">
        <v>3671</v>
      </c>
      <c r="G206" s="198" t="s">
        <v>529</v>
      </c>
      <c r="H206" s="199">
        <v>2</v>
      </c>
      <c r="I206" s="200"/>
      <c r="J206" s="201">
        <f>ROUND(I206*H206,2)</f>
        <v>0</v>
      </c>
      <c r="K206" s="197" t="s">
        <v>1</v>
      </c>
      <c r="L206" s="202"/>
      <c r="M206" s="203" t="s">
        <v>1</v>
      </c>
      <c r="N206" s="204"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573</v>
      </c>
      <c r="AT206" s="161" t="s">
        <v>416</v>
      </c>
      <c r="AU206" s="161" t="s">
        <v>90</v>
      </c>
      <c r="AY206" s="18" t="s">
        <v>199</v>
      </c>
      <c r="BE206" s="162">
        <f>IF(N206="základní",J206,0)</f>
        <v>0</v>
      </c>
      <c r="BF206" s="162">
        <f>IF(N206="snížená",J206,0)</f>
        <v>0</v>
      </c>
      <c r="BG206" s="162">
        <f>IF(N206="zákl. přenesená",J206,0)</f>
        <v>0</v>
      </c>
      <c r="BH206" s="162">
        <f>IF(N206="sníž. přenesená",J206,0)</f>
        <v>0</v>
      </c>
      <c r="BI206" s="162">
        <f>IF(N206="nulová",J206,0)</f>
        <v>0</v>
      </c>
      <c r="BJ206" s="18" t="s">
        <v>88</v>
      </c>
      <c r="BK206" s="162">
        <f>ROUND(I206*H206,2)</f>
        <v>0</v>
      </c>
      <c r="BL206" s="18" t="s">
        <v>276</v>
      </c>
      <c r="BM206" s="161" t="s">
        <v>3672</v>
      </c>
    </row>
    <row r="207" spans="1:65" s="2" customFormat="1" ht="19.2">
      <c r="A207" s="33"/>
      <c r="B207" s="34"/>
      <c r="C207" s="33"/>
      <c r="D207" s="163" t="s">
        <v>207</v>
      </c>
      <c r="E207" s="33"/>
      <c r="F207" s="164" t="s">
        <v>3671</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207</v>
      </c>
      <c r="AU207" s="18" t="s">
        <v>90</v>
      </c>
    </row>
    <row r="208" spans="1:65" s="2" customFormat="1" ht="16.5" customHeight="1">
      <c r="A208" s="33"/>
      <c r="B208" s="149"/>
      <c r="C208" s="195" t="s">
        <v>585</v>
      </c>
      <c r="D208" s="195" t="s">
        <v>416</v>
      </c>
      <c r="E208" s="196" t="s">
        <v>3673</v>
      </c>
      <c r="F208" s="197" t="s">
        <v>3674</v>
      </c>
      <c r="G208" s="198" t="s">
        <v>529</v>
      </c>
      <c r="H208" s="199">
        <v>2</v>
      </c>
      <c r="I208" s="200"/>
      <c r="J208" s="201">
        <f>ROUND(I208*H208,2)</f>
        <v>0</v>
      </c>
      <c r="K208" s="197" t="s">
        <v>1</v>
      </c>
      <c r="L208" s="202"/>
      <c r="M208" s="203" t="s">
        <v>1</v>
      </c>
      <c r="N208" s="204"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573</v>
      </c>
      <c r="AT208" s="161" t="s">
        <v>416</v>
      </c>
      <c r="AU208" s="161" t="s">
        <v>90</v>
      </c>
      <c r="AY208" s="18" t="s">
        <v>199</v>
      </c>
      <c r="BE208" s="162">
        <f>IF(N208="základní",J208,0)</f>
        <v>0</v>
      </c>
      <c r="BF208" s="162">
        <f>IF(N208="snížená",J208,0)</f>
        <v>0</v>
      </c>
      <c r="BG208" s="162">
        <f>IF(N208="zákl. přenesená",J208,0)</f>
        <v>0</v>
      </c>
      <c r="BH208" s="162">
        <f>IF(N208="sníž. přenesená",J208,0)</f>
        <v>0</v>
      </c>
      <c r="BI208" s="162">
        <f>IF(N208="nulová",J208,0)</f>
        <v>0</v>
      </c>
      <c r="BJ208" s="18" t="s">
        <v>88</v>
      </c>
      <c r="BK208" s="162">
        <f>ROUND(I208*H208,2)</f>
        <v>0</v>
      </c>
      <c r="BL208" s="18" t="s">
        <v>276</v>
      </c>
      <c r="BM208" s="161" t="s">
        <v>3675</v>
      </c>
    </row>
    <row r="209" spans="1:65" s="2" customFormat="1" ht="10.199999999999999">
      <c r="A209" s="33"/>
      <c r="B209" s="34"/>
      <c r="C209" s="33"/>
      <c r="D209" s="163" t="s">
        <v>207</v>
      </c>
      <c r="E209" s="33"/>
      <c r="F209" s="164" t="s">
        <v>3674</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207</v>
      </c>
      <c r="AU209" s="18" t="s">
        <v>90</v>
      </c>
    </row>
    <row r="210" spans="1:65" s="2" customFormat="1" ht="16.5" customHeight="1">
      <c r="A210" s="33"/>
      <c r="B210" s="149"/>
      <c r="C210" s="195" t="s">
        <v>600</v>
      </c>
      <c r="D210" s="195" t="s">
        <v>416</v>
      </c>
      <c r="E210" s="196" t="s">
        <v>3676</v>
      </c>
      <c r="F210" s="197" t="s">
        <v>3677</v>
      </c>
      <c r="G210" s="198" t="s">
        <v>529</v>
      </c>
      <c r="H210" s="199">
        <v>2</v>
      </c>
      <c r="I210" s="200"/>
      <c r="J210" s="201">
        <f>ROUND(I210*H210,2)</f>
        <v>0</v>
      </c>
      <c r="K210" s="197" t="s">
        <v>1</v>
      </c>
      <c r="L210" s="202"/>
      <c r="M210" s="203" t="s">
        <v>1</v>
      </c>
      <c r="N210" s="204"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573</v>
      </c>
      <c r="AT210" s="161" t="s">
        <v>416</v>
      </c>
      <c r="AU210" s="161" t="s">
        <v>90</v>
      </c>
      <c r="AY210" s="18" t="s">
        <v>199</v>
      </c>
      <c r="BE210" s="162">
        <f>IF(N210="základní",J210,0)</f>
        <v>0</v>
      </c>
      <c r="BF210" s="162">
        <f>IF(N210="snížená",J210,0)</f>
        <v>0</v>
      </c>
      <c r="BG210" s="162">
        <f>IF(N210="zákl. přenesená",J210,0)</f>
        <v>0</v>
      </c>
      <c r="BH210" s="162">
        <f>IF(N210="sníž. přenesená",J210,0)</f>
        <v>0</v>
      </c>
      <c r="BI210" s="162">
        <f>IF(N210="nulová",J210,0)</f>
        <v>0</v>
      </c>
      <c r="BJ210" s="18" t="s">
        <v>88</v>
      </c>
      <c r="BK210" s="162">
        <f>ROUND(I210*H210,2)</f>
        <v>0</v>
      </c>
      <c r="BL210" s="18" t="s">
        <v>276</v>
      </c>
      <c r="BM210" s="161" t="s">
        <v>3678</v>
      </c>
    </row>
    <row r="211" spans="1:65" s="2" customFormat="1" ht="10.199999999999999">
      <c r="A211" s="33"/>
      <c r="B211" s="34"/>
      <c r="C211" s="33"/>
      <c r="D211" s="163" t="s">
        <v>207</v>
      </c>
      <c r="E211" s="33"/>
      <c r="F211" s="164" t="s">
        <v>3677</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207</v>
      </c>
      <c r="AU211" s="18" t="s">
        <v>90</v>
      </c>
    </row>
    <row r="212" spans="1:65" s="2" customFormat="1" ht="24.15" customHeight="1">
      <c r="A212" s="33"/>
      <c r="B212" s="149"/>
      <c r="C212" s="195" t="s">
        <v>609</v>
      </c>
      <c r="D212" s="195" t="s">
        <v>416</v>
      </c>
      <c r="E212" s="196" t="s">
        <v>3679</v>
      </c>
      <c r="F212" s="197" t="s">
        <v>3680</v>
      </c>
      <c r="G212" s="198" t="s">
        <v>529</v>
      </c>
      <c r="H212" s="199">
        <v>2</v>
      </c>
      <c r="I212" s="200"/>
      <c r="J212" s="201">
        <f>ROUND(I212*H212,2)</f>
        <v>0</v>
      </c>
      <c r="K212" s="197" t="s">
        <v>1</v>
      </c>
      <c r="L212" s="202"/>
      <c r="M212" s="203" t="s">
        <v>1</v>
      </c>
      <c r="N212" s="204"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573</v>
      </c>
      <c r="AT212" s="161" t="s">
        <v>416</v>
      </c>
      <c r="AU212" s="161" t="s">
        <v>90</v>
      </c>
      <c r="AY212" s="18" t="s">
        <v>199</v>
      </c>
      <c r="BE212" s="162">
        <f>IF(N212="základní",J212,0)</f>
        <v>0</v>
      </c>
      <c r="BF212" s="162">
        <f>IF(N212="snížená",J212,0)</f>
        <v>0</v>
      </c>
      <c r="BG212" s="162">
        <f>IF(N212="zákl. přenesená",J212,0)</f>
        <v>0</v>
      </c>
      <c r="BH212" s="162">
        <f>IF(N212="sníž. přenesená",J212,0)</f>
        <v>0</v>
      </c>
      <c r="BI212" s="162">
        <f>IF(N212="nulová",J212,0)</f>
        <v>0</v>
      </c>
      <c r="BJ212" s="18" t="s">
        <v>88</v>
      </c>
      <c r="BK212" s="162">
        <f>ROUND(I212*H212,2)</f>
        <v>0</v>
      </c>
      <c r="BL212" s="18" t="s">
        <v>276</v>
      </c>
      <c r="BM212" s="161" t="s">
        <v>3681</v>
      </c>
    </row>
    <row r="213" spans="1:65" s="2" customFormat="1" ht="19.2">
      <c r="A213" s="33"/>
      <c r="B213" s="34"/>
      <c r="C213" s="33"/>
      <c r="D213" s="163" t="s">
        <v>207</v>
      </c>
      <c r="E213" s="33"/>
      <c r="F213" s="164" t="s">
        <v>3680</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207</v>
      </c>
      <c r="AU213" s="18" t="s">
        <v>90</v>
      </c>
    </row>
    <row r="214" spans="1:65" s="2" customFormat="1" ht="16.5" customHeight="1">
      <c r="A214" s="33"/>
      <c r="B214" s="149"/>
      <c r="C214" s="195" t="s">
        <v>616</v>
      </c>
      <c r="D214" s="195" t="s">
        <v>416</v>
      </c>
      <c r="E214" s="196" t="s">
        <v>3682</v>
      </c>
      <c r="F214" s="197" t="s">
        <v>3683</v>
      </c>
      <c r="G214" s="198" t="s">
        <v>529</v>
      </c>
      <c r="H214" s="199">
        <v>1</v>
      </c>
      <c r="I214" s="200"/>
      <c r="J214" s="201">
        <f>ROUND(I214*H214,2)</f>
        <v>0</v>
      </c>
      <c r="K214" s="197" t="s">
        <v>1</v>
      </c>
      <c r="L214" s="202"/>
      <c r="M214" s="203" t="s">
        <v>1</v>
      </c>
      <c r="N214" s="204"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573</v>
      </c>
      <c r="AT214" s="161" t="s">
        <v>416</v>
      </c>
      <c r="AU214" s="161" t="s">
        <v>90</v>
      </c>
      <c r="AY214" s="18" t="s">
        <v>199</v>
      </c>
      <c r="BE214" s="162">
        <f>IF(N214="základní",J214,0)</f>
        <v>0</v>
      </c>
      <c r="BF214" s="162">
        <f>IF(N214="snížená",J214,0)</f>
        <v>0</v>
      </c>
      <c r="BG214" s="162">
        <f>IF(N214="zákl. přenesená",J214,0)</f>
        <v>0</v>
      </c>
      <c r="BH214" s="162">
        <f>IF(N214="sníž. přenesená",J214,0)</f>
        <v>0</v>
      </c>
      <c r="BI214" s="162">
        <f>IF(N214="nulová",J214,0)</f>
        <v>0</v>
      </c>
      <c r="BJ214" s="18" t="s">
        <v>88</v>
      </c>
      <c r="BK214" s="162">
        <f>ROUND(I214*H214,2)</f>
        <v>0</v>
      </c>
      <c r="BL214" s="18" t="s">
        <v>276</v>
      </c>
      <c r="BM214" s="161" t="s">
        <v>3684</v>
      </c>
    </row>
    <row r="215" spans="1:65" s="2" customFormat="1" ht="10.199999999999999">
      <c r="A215" s="33"/>
      <c r="B215" s="34"/>
      <c r="C215" s="33"/>
      <c r="D215" s="163" t="s">
        <v>207</v>
      </c>
      <c r="E215" s="33"/>
      <c r="F215" s="164" t="s">
        <v>3683</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207</v>
      </c>
      <c r="AU215" s="18" t="s">
        <v>90</v>
      </c>
    </row>
    <row r="216" spans="1:65" s="2" customFormat="1" ht="16.5" customHeight="1">
      <c r="A216" s="33"/>
      <c r="B216" s="149"/>
      <c r="C216" s="195" t="s">
        <v>623</v>
      </c>
      <c r="D216" s="195" t="s">
        <v>416</v>
      </c>
      <c r="E216" s="196" t="s">
        <v>3685</v>
      </c>
      <c r="F216" s="197" t="s">
        <v>3686</v>
      </c>
      <c r="G216" s="198" t="s">
        <v>529</v>
      </c>
      <c r="H216" s="199">
        <v>1</v>
      </c>
      <c r="I216" s="200"/>
      <c r="J216" s="201">
        <f>ROUND(I216*H216,2)</f>
        <v>0</v>
      </c>
      <c r="K216" s="197" t="s">
        <v>1</v>
      </c>
      <c r="L216" s="202"/>
      <c r="M216" s="203" t="s">
        <v>1</v>
      </c>
      <c r="N216" s="204"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573</v>
      </c>
      <c r="AT216" s="161" t="s">
        <v>416</v>
      </c>
      <c r="AU216" s="161" t="s">
        <v>90</v>
      </c>
      <c r="AY216" s="18" t="s">
        <v>199</v>
      </c>
      <c r="BE216" s="162">
        <f>IF(N216="základní",J216,0)</f>
        <v>0</v>
      </c>
      <c r="BF216" s="162">
        <f>IF(N216="snížená",J216,0)</f>
        <v>0</v>
      </c>
      <c r="BG216" s="162">
        <f>IF(N216="zákl. přenesená",J216,0)</f>
        <v>0</v>
      </c>
      <c r="BH216" s="162">
        <f>IF(N216="sníž. přenesená",J216,0)</f>
        <v>0</v>
      </c>
      <c r="BI216" s="162">
        <f>IF(N216="nulová",J216,0)</f>
        <v>0</v>
      </c>
      <c r="BJ216" s="18" t="s">
        <v>88</v>
      </c>
      <c r="BK216" s="162">
        <f>ROUND(I216*H216,2)</f>
        <v>0</v>
      </c>
      <c r="BL216" s="18" t="s">
        <v>276</v>
      </c>
      <c r="BM216" s="161" t="s">
        <v>3687</v>
      </c>
    </row>
    <row r="217" spans="1:65" s="2" customFormat="1" ht="10.199999999999999">
      <c r="A217" s="33"/>
      <c r="B217" s="34"/>
      <c r="C217" s="33"/>
      <c r="D217" s="163" t="s">
        <v>207</v>
      </c>
      <c r="E217" s="33"/>
      <c r="F217" s="164" t="s">
        <v>3686</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207</v>
      </c>
      <c r="AU217" s="18" t="s">
        <v>90</v>
      </c>
    </row>
    <row r="218" spans="1:65" s="2" customFormat="1" ht="16.5" customHeight="1">
      <c r="A218" s="33"/>
      <c r="B218" s="149"/>
      <c r="C218" s="195" t="s">
        <v>634</v>
      </c>
      <c r="D218" s="195" t="s">
        <v>416</v>
      </c>
      <c r="E218" s="196" t="s">
        <v>3688</v>
      </c>
      <c r="F218" s="197" t="s">
        <v>3689</v>
      </c>
      <c r="G218" s="198" t="s">
        <v>529</v>
      </c>
      <c r="H218" s="199">
        <v>1</v>
      </c>
      <c r="I218" s="200"/>
      <c r="J218" s="201">
        <f>ROUND(I218*H218,2)</f>
        <v>0</v>
      </c>
      <c r="K218" s="197" t="s">
        <v>1</v>
      </c>
      <c r="L218" s="202"/>
      <c r="M218" s="203" t="s">
        <v>1</v>
      </c>
      <c r="N218" s="204"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573</v>
      </c>
      <c r="AT218" s="161" t="s">
        <v>416</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276</v>
      </c>
      <c r="BM218" s="161" t="s">
        <v>3690</v>
      </c>
    </row>
    <row r="219" spans="1:65" s="2" customFormat="1" ht="10.199999999999999">
      <c r="A219" s="33"/>
      <c r="B219" s="34"/>
      <c r="C219" s="33"/>
      <c r="D219" s="163" t="s">
        <v>207</v>
      </c>
      <c r="E219" s="33"/>
      <c r="F219" s="164" t="s">
        <v>3689</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2" customFormat="1" ht="16.5" customHeight="1">
      <c r="A220" s="33"/>
      <c r="B220" s="149"/>
      <c r="C220" s="195" t="s">
        <v>664</v>
      </c>
      <c r="D220" s="195" t="s">
        <v>416</v>
      </c>
      <c r="E220" s="196" t="s">
        <v>3691</v>
      </c>
      <c r="F220" s="197" t="s">
        <v>3692</v>
      </c>
      <c r="G220" s="198" t="s">
        <v>529</v>
      </c>
      <c r="H220" s="199">
        <v>3</v>
      </c>
      <c r="I220" s="200"/>
      <c r="J220" s="201">
        <f>ROUND(I220*H220,2)</f>
        <v>0</v>
      </c>
      <c r="K220" s="197" t="s">
        <v>1</v>
      </c>
      <c r="L220" s="202"/>
      <c r="M220" s="203" t="s">
        <v>1</v>
      </c>
      <c r="N220" s="204" t="s">
        <v>46</v>
      </c>
      <c r="O220" s="59"/>
      <c r="P220" s="159">
        <f>O220*H220</f>
        <v>0</v>
      </c>
      <c r="Q220" s="159">
        <v>0</v>
      </c>
      <c r="R220" s="159">
        <f>Q220*H220</f>
        <v>0</v>
      </c>
      <c r="S220" s="159">
        <v>0</v>
      </c>
      <c r="T220" s="160">
        <f>S220*H220</f>
        <v>0</v>
      </c>
      <c r="U220" s="33"/>
      <c r="V220" s="33"/>
      <c r="W220" s="33"/>
      <c r="X220" s="33"/>
      <c r="Y220" s="33"/>
      <c r="Z220" s="33"/>
      <c r="AA220" s="33"/>
      <c r="AB220" s="33"/>
      <c r="AC220" s="33"/>
      <c r="AD220" s="33"/>
      <c r="AE220" s="33"/>
      <c r="AR220" s="161" t="s">
        <v>573</v>
      </c>
      <c r="AT220" s="161" t="s">
        <v>416</v>
      </c>
      <c r="AU220" s="161" t="s">
        <v>90</v>
      </c>
      <c r="AY220" s="18" t="s">
        <v>199</v>
      </c>
      <c r="BE220" s="162">
        <f>IF(N220="základní",J220,0)</f>
        <v>0</v>
      </c>
      <c r="BF220" s="162">
        <f>IF(N220="snížená",J220,0)</f>
        <v>0</v>
      </c>
      <c r="BG220" s="162">
        <f>IF(N220="zákl. přenesená",J220,0)</f>
        <v>0</v>
      </c>
      <c r="BH220" s="162">
        <f>IF(N220="sníž. přenesená",J220,0)</f>
        <v>0</v>
      </c>
      <c r="BI220" s="162">
        <f>IF(N220="nulová",J220,0)</f>
        <v>0</v>
      </c>
      <c r="BJ220" s="18" t="s">
        <v>88</v>
      </c>
      <c r="BK220" s="162">
        <f>ROUND(I220*H220,2)</f>
        <v>0</v>
      </c>
      <c r="BL220" s="18" t="s">
        <v>276</v>
      </c>
      <c r="BM220" s="161" t="s">
        <v>3693</v>
      </c>
    </row>
    <row r="221" spans="1:65" s="2" customFormat="1" ht="10.199999999999999">
      <c r="A221" s="33"/>
      <c r="B221" s="34"/>
      <c r="C221" s="33"/>
      <c r="D221" s="163" t="s">
        <v>207</v>
      </c>
      <c r="E221" s="33"/>
      <c r="F221" s="164" t="s">
        <v>3692</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207</v>
      </c>
      <c r="AU221" s="18" t="s">
        <v>90</v>
      </c>
    </row>
    <row r="222" spans="1:65" s="2" customFormat="1" ht="24.15" customHeight="1">
      <c r="A222" s="33"/>
      <c r="B222" s="149"/>
      <c r="C222" s="195" t="s">
        <v>690</v>
      </c>
      <c r="D222" s="195" t="s">
        <v>416</v>
      </c>
      <c r="E222" s="196" t="s">
        <v>3694</v>
      </c>
      <c r="F222" s="197" t="s">
        <v>3695</v>
      </c>
      <c r="G222" s="198" t="s">
        <v>529</v>
      </c>
      <c r="H222" s="199">
        <v>1</v>
      </c>
      <c r="I222" s="200"/>
      <c r="J222" s="201">
        <f>ROUND(I222*H222,2)</f>
        <v>0</v>
      </c>
      <c r="K222" s="197" t="s">
        <v>1</v>
      </c>
      <c r="L222" s="202"/>
      <c r="M222" s="203" t="s">
        <v>1</v>
      </c>
      <c r="N222" s="204" t="s">
        <v>46</v>
      </c>
      <c r="O222" s="59"/>
      <c r="P222" s="159">
        <f>O222*H222</f>
        <v>0</v>
      </c>
      <c r="Q222" s="159">
        <v>0</v>
      </c>
      <c r="R222" s="159">
        <f>Q222*H222</f>
        <v>0</v>
      </c>
      <c r="S222" s="159">
        <v>0</v>
      </c>
      <c r="T222" s="160">
        <f>S222*H222</f>
        <v>0</v>
      </c>
      <c r="U222" s="33"/>
      <c r="V222" s="33"/>
      <c r="W222" s="33"/>
      <c r="X222" s="33"/>
      <c r="Y222" s="33"/>
      <c r="Z222" s="33"/>
      <c r="AA222" s="33"/>
      <c r="AB222" s="33"/>
      <c r="AC222" s="33"/>
      <c r="AD222" s="33"/>
      <c r="AE222" s="33"/>
      <c r="AR222" s="161" t="s">
        <v>573</v>
      </c>
      <c r="AT222" s="161" t="s">
        <v>416</v>
      </c>
      <c r="AU222" s="161" t="s">
        <v>90</v>
      </c>
      <c r="AY222" s="18" t="s">
        <v>199</v>
      </c>
      <c r="BE222" s="162">
        <f>IF(N222="základní",J222,0)</f>
        <v>0</v>
      </c>
      <c r="BF222" s="162">
        <f>IF(N222="snížená",J222,0)</f>
        <v>0</v>
      </c>
      <c r="BG222" s="162">
        <f>IF(N222="zákl. přenesená",J222,0)</f>
        <v>0</v>
      </c>
      <c r="BH222" s="162">
        <f>IF(N222="sníž. přenesená",J222,0)</f>
        <v>0</v>
      </c>
      <c r="BI222" s="162">
        <f>IF(N222="nulová",J222,0)</f>
        <v>0</v>
      </c>
      <c r="BJ222" s="18" t="s">
        <v>88</v>
      </c>
      <c r="BK222" s="162">
        <f>ROUND(I222*H222,2)</f>
        <v>0</v>
      </c>
      <c r="BL222" s="18" t="s">
        <v>276</v>
      </c>
      <c r="BM222" s="161" t="s">
        <v>3696</v>
      </c>
    </row>
    <row r="223" spans="1:65" s="2" customFormat="1" ht="48">
      <c r="A223" s="33"/>
      <c r="B223" s="34"/>
      <c r="C223" s="33"/>
      <c r="D223" s="163" t="s">
        <v>207</v>
      </c>
      <c r="E223" s="33"/>
      <c r="F223" s="164" t="s">
        <v>3697</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207</v>
      </c>
      <c r="AU223" s="18" t="s">
        <v>90</v>
      </c>
    </row>
    <row r="224" spans="1:65" s="2" customFormat="1" ht="24.15" customHeight="1">
      <c r="A224" s="33"/>
      <c r="B224" s="149"/>
      <c r="C224" s="150" t="s">
        <v>696</v>
      </c>
      <c r="D224" s="150" t="s">
        <v>202</v>
      </c>
      <c r="E224" s="151" t="s">
        <v>3698</v>
      </c>
      <c r="F224" s="152" t="s">
        <v>3699</v>
      </c>
      <c r="G224" s="153" t="s">
        <v>284</v>
      </c>
      <c r="H224" s="154">
        <v>1</v>
      </c>
      <c r="I224" s="155"/>
      <c r="J224" s="156">
        <f>ROUND(I224*H224,2)</f>
        <v>0</v>
      </c>
      <c r="K224" s="152" t="s">
        <v>333</v>
      </c>
      <c r="L224" s="34"/>
      <c r="M224" s="157" t="s">
        <v>1</v>
      </c>
      <c r="N224" s="158" t="s">
        <v>46</v>
      </c>
      <c r="O224" s="59"/>
      <c r="P224" s="159">
        <f>O224*H224</f>
        <v>0</v>
      </c>
      <c r="Q224" s="159">
        <v>2.6099999999999999E-3</v>
      </c>
      <c r="R224" s="159">
        <f>Q224*H224</f>
        <v>2.6099999999999999E-3</v>
      </c>
      <c r="S224" s="159">
        <v>0</v>
      </c>
      <c r="T224" s="160">
        <f>S224*H224</f>
        <v>0</v>
      </c>
      <c r="U224" s="33"/>
      <c r="V224" s="33"/>
      <c r="W224" s="33"/>
      <c r="X224" s="33"/>
      <c r="Y224" s="33"/>
      <c r="Z224" s="33"/>
      <c r="AA224" s="33"/>
      <c r="AB224" s="33"/>
      <c r="AC224" s="33"/>
      <c r="AD224" s="33"/>
      <c r="AE224" s="33"/>
      <c r="AR224" s="161" t="s">
        <v>276</v>
      </c>
      <c r="AT224" s="161" t="s">
        <v>202</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276</v>
      </c>
      <c r="BM224" s="161" t="s">
        <v>3700</v>
      </c>
    </row>
    <row r="225" spans="1:65" s="2" customFormat="1" ht="28.8">
      <c r="A225" s="33"/>
      <c r="B225" s="34"/>
      <c r="C225" s="33"/>
      <c r="D225" s="163" t="s">
        <v>207</v>
      </c>
      <c r="E225" s="33"/>
      <c r="F225" s="164" t="s">
        <v>3701</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65" s="2" customFormat="1" ht="37.799999999999997" customHeight="1">
      <c r="A226" s="33"/>
      <c r="B226" s="149"/>
      <c r="C226" s="195" t="s">
        <v>702</v>
      </c>
      <c r="D226" s="195" t="s">
        <v>416</v>
      </c>
      <c r="E226" s="196" t="s">
        <v>3702</v>
      </c>
      <c r="F226" s="197" t="s">
        <v>3703</v>
      </c>
      <c r="G226" s="198" t="s">
        <v>529</v>
      </c>
      <c r="H226" s="199">
        <v>1</v>
      </c>
      <c r="I226" s="200"/>
      <c r="J226" s="201">
        <f>ROUND(I226*H226,2)</f>
        <v>0</v>
      </c>
      <c r="K226" s="197" t="s">
        <v>1</v>
      </c>
      <c r="L226" s="202"/>
      <c r="M226" s="203" t="s">
        <v>1</v>
      </c>
      <c r="N226" s="204" t="s">
        <v>46</v>
      </c>
      <c r="O226" s="59"/>
      <c r="P226" s="159">
        <f>O226*H226</f>
        <v>0</v>
      </c>
      <c r="Q226" s="159">
        <v>0</v>
      </c>
      <c r="R226" s="159">
        <f>Q226*H226</f>
        <v>0</v>
      </c>
      <c r="S226" s="159">
        <v>0</v>
      </c>
      <c r="T226" s="160">
        <f>S226*H226</f>
        <v>0</v>
      </c>
      <c r="U226" s="33"/>
      <c r="V226" s="33"/>
      <c r="W226" s="33"/>
      <c r="X226" s="33"/>
      <c r="Y226" s="33"/>
      <c r="Z226" s="33"/>
      <c r="AA226" s="33"/>
      <c r="AB226" s="33"/>
      <c r="AC226" s="33"/>
      <c r="AD226" s="33"/>
      <c r="AE226" s="33"/>
      <c r="AR226" s="161" t="s">
        <v>573</v>
      </c>
      <c r="AT226" s="161" t="s">
        <v>416</v>
      </c>
      <c r="AU226" s="161" t="s">
        <v>90</v>
      </c>
      <c r="AY226" s="18" t="s">
        <v>199</v>
      </c>
      <c r="BE226" s="162">
        <f>IF(N226="základní",J226,0)</f>
        <v>0</v>
      </c>
      <c r="BF226" s="162">
        <f>IF(N226="snížená",J226,0)</f>
        <v>0</v>
      </c>
      <c r="BG226" s="162">
        <f>IF(N226="zákl. přenesená",J226,0)</f>
        <v>0</v>
      </c>
      <c r="BH226" s="162">
        <f>IF(N226="sníž. přenesená",J226,0)</f>
        <v>0</v>
      </c>
      <c r="BI226" s="162">
        <f>IF(N226="nulová",J226,0)</f>
        <v>0</v>
      </c>
      <c r="BJ226" s="18" t="s">
        <v>88</v>
      </c>
      <c r="BK226" s="162">
        <f>ROUND(I226*H226,2)</f>
        <v>0</v>
      </c>
      <c r="BL226" s="18" t="s">
        <v>276</v>
      </c>
      <c r="BM226" s="161" t="s">
        <v>3704</v>
      </c>
    </row>
    <row r="227" spans="1:65" s="2" customFormat="1" ht="96">
      <c r="A227" s="33"/>
      <c r="B227" s="34"/>
      <c r="C227" s="33"/>
      <c r="D227" s="163" t="s">
        <v>207</v>
      </c>
      <c r="E227" s="33"/>
      <c r="F227" s="164" t="s">
        <v>3705</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207</v>
      </c>
      <c r="AU227" s="18" t="s">
        <v>90</v>
      </c>
    </row>
    <row r="228" spans="1:65" s="2" customFormat="1" ht="24.15" customHeight="1">
      <c r="A228" s="33"/>
      <c r="B228" s="149"/>
      <c r="C228" s="195" t="s">
        <v>709</v>
      </c>
      <c r="D228" s="195" t="s">
        <v>416</v>
      </c>
      <c r="E228" s="196" t="s">
        <v>3706</v>
      </c>
      <c r="F228" s="197" t="s">
        <v>3707</v>
      </c>
      <c r="G228" s="198" t="s">
        <v>529</v>
      </c>
      <c r="H228" s="199">
        <v>1</v>
      </c>
      <c r="I228" s="200"/>
      <c r="J228" s="201">
        <f>ROUND(I228*H228,2)</f>
        <v>0</v>
      </c>
      <c r="K228" s="197" t="s">
        <v>1</v>
      </c>
      <c r="L228" s="202"/>
      <c r="M228" s="203" t="s">
        <v>1</v>
      </c>
      <c r="N228" s="204" t="s">
        <v>46</v>
      </c>
      <c r="O228" s="59"/>
      <c r="P228" s="159">
        <f>O228*H228</f>
        <v>0</v>
      </c>
      <c r="Q228" s="159">
        <v>0</v>
      </c>
      <c r="R228" s="159">
        <f>Q228*H228</f>
        <v>0</v>
      </c>
      <c r="S228" s="159">
        <v>0</v>
      </c>
      <c r="T228" s="160">
        <f>S228*H228</f>
        <v>0</v>
      </c>
      <c r="U228" s="33"/>
      <c r="V228" s="33"/>
      <c r="W228" s="33"/>
      <c r="X228" s="33"/>
      <c r="Y228" s="33"/>
      <c r="Z228" s="33"/>
      <c r="AA228" s="33"/>
      <c r="AB228" s="33"/>
      <c r="AC228" s="33"/>
      <c r="AD228" s="33"/>
      <c r="AE228" s="33"/>
      <c r="AR228" s="161" t="s">
        <v>573</v>
      </c>
      <c r="AT228" s="161" t="s">
        <v>416</v>
      </c>
      <c r="AU228" s="161" t="s">
        <v>90</v>
      </c>
      <c r="AY228" s="18" t="s">
        <v>199</v>
      </c>
      <c r="BE228" s="162">
        <f>IF(N228="základní",J228,0)</f>
        <v>0</v>
      </c>
      <c r="BF228" s="162">
        <f>IF(N228="snížená",J228,0)</f>
        <v>0</v>
      </c>
      <c r="BG228" s="162">
        <f>IF(N228="zákl. přenesená",J228,0)</f>
        <v>0</v>
      </c>
      <c r="BH228" s="162">
        <f>IF(N228="sníž. přenesená",J228,0)</f>
        <v>0</v>
      </c>
      <c r="BI228" s="162">
        <f>IF(N228="nulová",J228,0)</f>
        <v>0</v>
      </c>
      <c r="BJ228" s="18" t="s">
        <v>88</v>
      </c>
      <c r="BK228" s="162">
        <f>ROUND(I228*H228,2)</f>
        <v>0</v>
      </c>
      <c r="BL228" s="18" t="s">
        <v>276</v>
      </c>
      <c r="BM228" s="161" t="s">
        <v>3708</v>
      </c>
    </row>
    <row r="229" spans="1:65" s="2" customFormat="1" ht="10.199999999999999">
      <c r="A229" s="33"/>
      <c r="B229" s="34"/>
      <c r="C229" s="33"/>
      <c r="D229" s="163" t="s">
        <v>207</v>
      </c>
      <c r="E229" s="33"/>
      <c r="F229" s="164" t="s">
        <v>3707</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207</v>
      </c>
      <c r="AU229" s="18" t="s">
        <v>90</v>
      </c>
    </row>
    <row r="230" spans="1:65" s="2" customFormat="1" ht="24.15" customHeight="1">
      <c r="A230" s="33"/>
      <c r="B230" s="149"/>
      <c r="C230" s="195" t="s">
        <v>717</v>
      </c>
      <c r="D230" s="195" t="s">
        <v>416</v>
      </c>
      <c r="E230" s="196" t="s">
        <v>3709</v>
      </c>
      <c r="F230" s="197" t="s">
        <v>3710</v>
      </c>
      <c r="G230" s="198" t="s">
        <v>529</v>
      </c>
      <c r="H230" s="199">
        <v>1</v>
      </c>
      <c r="I230" s="200"/>
      <c r="J230" s="201">
        <f>ROUND(I230*H230,2)</f>
        <v>0</v>
      </c>
      <c r="K230" s="197" t="s">
        <v>1</v>
      </c>
      <c r="L230" s="202"/>
      <c r="M230" s="203" t="s">
        <v>1</v>
      </c>
      <c r="N230" s="204"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573</v>
      </c>
      <c r="AT230" s="161" t="s">
        <v>416</v>
      </c>
      <c r="AU230" s="161" t="s">
        <v>90</v>
      </c>
      <c r="AY230" s="18" t="s">
        <v>199</v>
      </c>
      <c r="BE230" s="162">
        <f>IF(N230="základní",J230,0)</f>
        <v>0</v>
      </c>
      <c r="BF230" s="162">
        <f>IF(N230="snížená",J230,0)</f>
        <v>0</v>
      </c>
      <c r="BG230" s="162">
        <f>IF(N230="zákl. přenesená",J230,0)</f>
        <v>0</v>
      </c>
      <c r="BH230" s="162">
        <f>IF(N230="sníž. přenesená",J230,0)</f>
        <v>0</v>
      </c>
      <c r="BI230" s="162">
        <f>IF(N230="nulová",J230,0)</f>
        <v>0</v>
      </c>
      <c r="BJ230" s="18" t="s">
        <v>88</v>
      </c>
      <c r="BK230" s="162">
        <f>ROUND(I230*H230,2)</f>
        <v>0</v>
      </c>
      <c r="BL230" s="18" t="s">
        <v>276</v>
      </c>
      <c r="BM230" s="161" t="s">
        <v>3711</v>
      </c>
    </row>
    <row r="231" spans="1:65" s="2" customFormat="1" ht="10.199999999999999">
      <c r="A231" s="33"/>
      <c r="B231" s="34"/>
      <c r="C231" s="33"/>
      <c r="D231" s="163" t="s">
        <v>207</v>
      </c>
      <c r="E231" s="33"/>
      <c r="F231" s="164" t="s">
        <v>3712</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207</v>
      </c>
      <c r="AU231" s="18" t="s">
        <v>90</v>
      </c>
    </row>
    <row r="232" spans="1:65" s="2" customFormat="1" ht="16.5" customHeight="1">
      <c r="A232" s="33"/>
      <c r="B232" s="149"/>
      <c r="C232" s="150" t="s">
        <v>724</v>
      </c>
      <c r="D232" s="150" t="s">
        <v>202</v>
      </c>
      <c r="E232" s="151" t="s">
        <v>3667</v>
      </c>
      <c r="F232" s="152" t="s">
        <v>3668</v>
      </c>
      <c r="G232" s="153" t="s">
        <v>529</v>
      </c>
      <c r="H232" s="154">
        <v>2</v>
      </c>
      <c r="I232" s="155"/>
      <c r="J232" s="156">
        <f>ROUND(I232*H232,2)</f>
        <v>0</v>
      </c>
      <c r="K232" s="152" t="s">
        <v>1</v>
      </c>
      <c r="L232" s="34"/>
      <c r="M232" s="157" t="s">
        <v>1</v>
      </c>
      <c r="N232" s="158" t="s">
        <v>46</v>
      </c>
      <c r="O232" s="59"/>
      <c r="P232" s="159">
        <f>O232*H232</f>
        <v>0</v>
      </c>
      <c r="Q232" s="159">
        <v>0</v>
      </c>
      <c r="R232" s="159">
        <f>Q232*H232</f>
        <v>0</v>
      </c>
      <c r="S232" s="159">
        <v>0</v>
      </c>
      <c r="T232" s="160">
        <f>S232*H232</f>
        <v>0</v>
      </c>
      <c r="U232" s="33"/>
      <c r="V232" s="33"/>
      <c r="W232" s="33"/>
      <c r="X232" s="33"/>
      <c r="Y232" s="33"/>
      <c r="Z232" s="33"/>
      <c r="AA232" s="33"/>
      <c r="AB232" s="33"/>
      <c r="AC232" s="33"/>
      <c r="AD232" s="33"/>
      <c r="AE232" s="33"/>
      <c r="AR232" s="161" t="s">
        <v>276</v>
      </c>
      <c r="AT232" s="161" t="s">
        <v>202</v>
      </c>
      <c r="AU232" s="161" t="s">
        <v>90</v>
      </c>
      <c r="AY232" s="18" t="s">
        <v>199</v>
      </c>
      <c r="BE232" s="162">
        <f>IF(N232="základní",J232,0)</f>
        <v>0</v>
      </c>
      <c r="BF232" s="162">
        <f>IF(N232="snížená",J232,0)</f>
        <v>0</v>
      </c>
      <c r="BG232" s="162">
        <f>IF(N232="zákl. přenesená",J232,0)</f>
        <v>0</v>
      </c>
      <c r="BH232" s="162">
        <f>IF(N232="sníž. přenesená",J232,0)</f>
        <v>0</v>
      </c>
      <c r="BI232" s="162">
        <f>IF(N232="nulová",J232,0)</f>
        <v>0</v>
      </c>
      <c r="BJ232" s="18" t="s">
        <v>88</v>
      </c>
      <c r="BK232" s="162">
        <f>ROUND(I232*H232,2)</f>
        <v>0</v>
      </c>
      <c r="BL232" s="18" t="s">
        <v>276</v>
      </c>
      <c r="BM232" s="161" t="s">
        <v>3713</v>
      </c>
    </row>
    <row r="233" spans="1:65" s="2" customFormat="1" ht="10.199999999999999">
      <c r="A233" s="33"/>
      <c r="B233" s="34"/>
      <c r="C233" s="33"/>
      <c r="D233" s="163" t="s">
        <v>207</v>
      </c>
      <c r="E233" s="33"/>
      <c r="F233" s="164" t="s">
        <v>3668</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207</v>
      </c>
      <c r="AU233" s="18" t="s">
        <v>90</v>
      </c>
    </row>
    <row r="234" spans="1:65" s="2" customFormat="1" ht="16.5" customHeight="1">
      <c r="A234" s="33"/>
      <c r="B234" s="149"/>
      <c r="C234" s="195" t="s">
        <v>732</v>
      </c>
      <c r="D234" s="195" t="s">
        <v>416</v>
      </c>
      <c r="E234" s="196" t="s">
        <v>3714</v>
      </c>
      <c r="F234" s="197" t="s">
        <v>3715</v>
      </c>
      <c r="G234" s="198" t="s">
        <v>529</v>
      </c>
      <c r="H234" s="199">
        <v>1</v>
      </c>
      <c r="I234" s="200"/>
      <c r="J234" s="201">
        <f>ROUND(I234*H234,2)</f>
        <v>0</v>
      </c>
      <c r="K234" s="197" t="s">
        <v>1</v>
      </c>
      <c r="L234" s="202"/>
      <c r="M234" s="203" t="s">
        <v>1</v>
      </c>
      <c r="N234" s="204" t="s">
        <v>46</v>
      </c>
      <c r="O234" s="59"/>
      <c r="P234" s="159">
        <f>O234*H234</f>
        <v>0</v>
      </c>
      <c r="Q234" s="159">
        <v>0</v>
      </c>
      <c r="R234" s="159">
        <f>Q234*H234</f>
        <v>0</v>
      </c>
      <c r="S234" s="159">
        <v>0</v>
      </c>
      <c r="T234" s="160">
        <f>S234*H234</f>
        <v>0</v>
      </c>
      <c r="U234" s="33"/>
      <c r="V234" s="33"/>
      <c r="W234" s="33"/>
      <c r="X234" s="33"/>
      <c r="Y234" s="33"/>
      <c r="Z234" s="33"/>
      <c r="AA234" s="33"/>
      <c r="AB234" s="33"/>
      <c r="AC234" s="33"/>
      <c r="AD234" s="33"/>
      <c r="AE234" s="33"/>
      <c r="AR234" s="161" t="s">
        <v>573</v>
      </c>
      <c r="AT234" s="161" t="s">
        <v>416</v>
      </c>
      <c r="AU234" s="161" t="s">
        <v>90</v>
      </c>
      <c r="AY234" s="18" t="s">
        <v>199</v>
      </c>
      <c r="BE234" s="162">
        <f>IF(N234="základní",J234,0)</f>
        <v>0</v>
      </c>
      <c r="BF234" s="162">
        <f>IF(N234="snížená",J234,0)</f>
        <v>0</v>
      </c>
      <c r="BG234" s="162">
        <f>IF(N234="zákl. přenesená",J234,0)</f>
        <v>0</v>
      </c>
      <c r="BH234" s="162">
        <f>IF(N234="sníž. přenesená",J234,0)</f>
        <v>0</v>
      </c>
      <c r="BI234" s="162">
        <f>IF(N234="nulová",J234,0)</f>
        <v>0</v>
      </c>
      <c r="BJ234" s="18" t="s">
        <v>88</v>
      </c>
      <c r="BK234" s="162">
        <f>ROUND(I234*H234,2)</f>
        <v>0</v>
      </c>
      <c r="BL234" s="18" t="s">
        <v>276</v>
      </c>
      <c r="BM234" s="161" t="s">
        <v>3716</v>
      </c>
    </row>
    <row r="235" spans="1:65" s="2" customFormat="1" ht="10.199999999999999">
      <c r="A235" s="33"/>
      <c r="B235" s="34"/>
      <c r="C235" s="33"/>
      <c r="D235" s="163" t="s">
        <v>207</v>
      </c>
      <c r="E235" s="33"/>
      <c r="F235" s="164" t="s">
        <v>3715</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207</v>
      </c>
      <c r="AU235" s="18" t="s">
        <v>90</v>
      </c>
    </row>
    <row r="236" spans="1:65" s="2" customFormat="1" ht="16.5" customHeight="1">
      <c r="A236" s="33"/>
      <c r="B236" s="149"/>
      <c r="C236" s="195" t="s">
        <v>745</v>
      </c>
      <c r="D236" s="195" t="s">
        <v>416</v>
      </c>
      <c r="E236" s="196" t="s">
        <v>3717</v>
      </c>
      <c r="F236" s="197" t="s">
        <v>3718</v>
      </c>
      <c r="G236" s="198" t="s">
        <v>529</v>
      </c>
      <c r="H236" s="199">
        <v>1</v>
      </c>
      <c r="I236" s="200"/>
      <c r="J236" s="201">
        <f>ROUND(I236*H236,2)</f>
        <v>0</v>
      </c>
      <c r="K236" s="197" t="s">
        <v>1</v>
      </c>
      <c r="L236" s="202"/>
      <c r="M236" s="203" t="s">
        <v>1</v>
      </c>
      <c r="N236" s="204" t="s">
        <v>46</v>
      </c>
      <c r="O236" s="59"/>
      <c r="P236" s="159">
        <f>O236*H236</f>
        <v>0</v>
      </c>
      <c r="Q236" s="159">
        <v>0</v>
      </c>
      <c r="R236" s="159">
        <f>Q236*H236</f>
        <v>0</v>
      </c>
      <c r="S236" s="159">
        <v>0</v>
      </c>
      <c r="T236" s="160">
        <f>S236*H236</f>
        <v>0</v>
      </c>
      <c r="U236" s="33"/>
      <c r="V236" s="33"/>
      <c r="W236" s="33"/>
      <c r="X236" s="33"/>
      <c r="Y236" s="33"/>
      <c r="Z236" s="33"/>
      <c r="AA236" s="33"/>
      <c r="AB236" s="33"/>
      <c r="AC236" s="33"/>
      <c r="AD236" s="33"/>
      <c r="AE236" s="33"/>
      <c r="AR236" s="161" t="s">
        <v>573</v>
      </c>
      <c r="AT236" s="161" t="s">
        <v>416</v>
      </c>
      <c r="AU236" s="161" t="s">
        <v>90</v>
      </c>
      <c r="AY236" s="18" t="s">
        <v>199</v>
      </c>
      <c r="BE236" s="162">
        <f>IF(N236="základní",J236,0)</f>
        <v>0</v>
      </c>
      <c r="BF236" s="162">
        <f>IF(N236="snížená",J236,0)</f>
        <v>0</v>
      </c>
      <c r="BG236" s="162">
        <f>IF(N236="zákl. přenesená",J236,0)</f>
        <v>0</v>
      </c>
      <c r="BH236" s="162">
        <f>IF(N236="sníž. přenesená",J236,0)</f>
        <v>0</v>
      </c>
      <c r="BI236" s="162">
        <f>IF(N236="nulová",J236,0)</f>
        <v>0</v>
      </c>
      <c r="BJ236" s="18" t="s">
        <v>88</v>
      </c>
      <c r="BK236" s="162">
        <f>ROUND(I236*H236,2)</f>
        <v>0</v>
      </c>
      <c r="BL236" s="18" t="s">
        <v>276</v>
      </c>
      <c r="BM236" s="161" t="s">
        <v>3719</v>
      </c>
    </row>
    <row r="237" spans="1:65" s="2" customFormat="1" ht="10.199999999999999">
      <c r="A237" s="33"/>
      <c r="B237" s="34"/>
      <c r="C237" s="33"/>
      <c r="D237" s="163" t="s">
        <v>207</v>
      </c>
      <c r="E237" s="33"/>
      <c r="F237" s="164" t="s">
        <v>3718</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207</v>
      </c>
      <c r="AU237" s="18" t="s">
        <v>90</v>
      </c>
    </row>
    <row r="238" spans="1:65" s="2" customFormat="1" ht="16.5" customHeight="1">
      <c r="A238" s="33"/>
      <c r="B238" s="149"/>
      <c r="C238" s="195" t="s">
        <v>753</v>
      </c>
      <c r="D238" s="195" t="s">
        <v>416</v>
      </c>
      <c r="E238" s="196" t="s">
        <v>3720</v>
      </c>
      <c r="F238" s="197" t="s">
        <v>3721</v>
      </c>
      <c r="G238" s="198" t="s">
        <v>529</v>
      </c>
      <c r="H238" s="199">
        <v>2</v>
      </c>
      <c r="I238" s="200"/>
      <c r="J238" s="201">
        <f>ROUND(I238*H238,2)</f>
        <v>0</v>
      </c>
      <c r="K238" s="197" t="s">
        <v>1</v>
      </c>
      <c r="L238" s="202"/>
      <c r="M238" s="203" t="s">
        <v>1</v>
      </c>
      <c r="N238" s="204" t="s">
        <v>46</v>
      </c>
      <c r="O238" s="59"/>
      <c r="P238" s="159">
        <f>O238*H238</f>
        <v>0</v>
      </c>
      <c r="Q238" s="159">
        <v>0</v>
      </c>
      <c r="R238" s="159">
        <f>Q238*H238</f>
        <v>0</v>
      </c>
      <c r="S238" s="159">
        <v>0</v>
      </c>
      <c r="T238" s="160">
        <f>S238*H238</f>
        <v>0</v>
      </c>
      <c r="U238" s="33"/>
      <c r="V238" s="33"/>
      <c r="W238" s="33"/>
      <c r="X238" s="33"/>
      <c r="Y238" s="33"/>
      <c r="Z238" s="33"/>
      <c r="AA238" s="33"/>
      <c r="AB238" s="33"/>
      <c r="AC238" s="33"/>
      <c r="AD238" s="33"/>
      <c r="AE238" s="33"/>
      <c r="AR238" s="161" t="s">
        <v>573</v>
      </c>
      <c r="AT238" s="161" t="s">
        <v>416</v>
      </c>
      <c r="AU238" s="161" t="s">
        <v>90</v>
      </c>
      <c r="AY238" s="18" t="s">
        <v>199</v>
      </c>
      <c r="BE238" s="162">
        <f>IF(N238="základní",J238,0)</f>
        <v>0</v>
      </c>
      <c r="BF238" s="162">
        <f>IF(N238="snížená",J238,0)</f>
        <v>0</v>
      </c>
      <c r="BG238" s="162">
        <f>IF(N238="zákl. přenesená",J238,0)</f>
        <v>0</v>
      </c>
      <c r="BH238" s="162">
        <f>IF(N238="sníž. přenesená",J238,0)</f>
        <v>0</v>
      </c>
      <c r="BI238" s="162">
        <f>IF(N238="nulová",J238,0)</f>
        <v>0</v>
      </c>
      <c r="BJ238" s="18" t="s">
        <v>88</v>
      </c>
      <c r="BK238" s="162">
        <f>ROUND(I238*H238,2)</f>
        <v>0</v>
      </c>
      <c r="BL238" s="18" t="s">
        <v>276</v>
      </c>
      <c r="BM238" s="161" t="s">
        <v>3722</v>
      </c>
    </row>
    <row r="239" spans="1:65" s="2" customFormat="1" ht="10.199999999999999">
      <c r="A239" s="33"/>
      <c r="B239" s="34"/>
      <c r="C239" s="33"/>
      <c r="D239" s="163" t="s">
        <v>207</v>
      </c>
      <c r="E239" s="33"/>
      <c r="F239" s="164" t="s">
        <v>3721</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207</v>
      </c>
      <c r="AU239" s="18" t="s">
        <v>90</v>
      </c>
    </row>
    <row r="240" spans="1:65" s="2" customFormat="1" ht="24.15" customHeight="1">
      <c r="A240" s="33"/>
      <c r="B240" s="149"/>
      <c r="C240" s="195" t="s">
        <v>762</v>
      </c>
      <c r="D240" s="195" t="s">
        <v>416</v>
      </c>
      <c r="E240" s="196" t="s">
        <v>3723</v>
      </c>
      <c r="F240" s="197" t="s">
        <v>3724</v>
      </c>
      <c r="G240" s="198" t="s">
        <v>529</v>
      </c>
      <c r="H240" s="199">
        <v>1</v>
      </c>
      <c r="I240" s="200"/>
      <c r="J240" s="201">
        <f>ROUND(I240*H240,2)</f>
        <v>0</v>
      </c>
      <c r="K240" s="197" t="s">
        <v>1</v>
      </c>
      <c r="L240" s="202"/>
      <c r="M240" s="203" t="s">
        <v>1</v>
      </c>
      <c r="N240" s="204" t="s">
        <v>46</v>
      </c>
      <c r="O240" s="59"/>
      <c r="P240" s="159">
        <f>O240*H240</f>
        <v>0</v>
      </c>
      <c r="Q240" s="159">
        <v>0</v>
      </c>
      <c r="R240" s="159">
        <f>Q240*H240</f>
        <v>0</v>
      </c>
      <c r="S240" s="159">
        <v>0</v>
      </c>
      <c r="T240" s="160">
        <f>S240*H240</f>
        <v>0</v>
      </c>
      <c r="U240" s="33"/>
      <c r="V240" s="33"/>
      <c r="W240" s="33"/>
      <c r="X240" s="33"/>
      <c r="Y240" s="33"/>
      <c r="Z240" s="33"/>
      <c r="AA240" s="33"/>
      <c r="AB240" s="33"/>
      <c r="AC240" s="33"/>
      <c r="AD240" s="33"/>
      <c r="AE240" s="33"/>
      <c r="AR240" s="161" t="s">
        <v>573</v>
      </c>
      <c r="AT240" s="161" t="s">
        <v>416</v>
      </c>
      <c r="AU240" s="161" t="s">
        <v>90</v>
      </c>
      <c r="AY240" s="18" t="s">
        <v>199</v>
      </c>
      <c r="BE240" s="162">
        <f>IF(N240="základní",J240,0)</f>
        <v>0</v>
      </c>
      <c r="BF240" s="162">
        <f>IF(N240="snížená",J240,0)</f>
        <v>0</v>
      </c>
      <c r="BG240" s="162">
        <f>IF(N240="zákl. přenesená",J240,0)</f>
        <v>0</v>
      </c>
      <c r="BH240" s="162">
        <f>IF(N240="sníž. přenesená",J240,0)</f>
        <v>0</v>
      </c>
      <c r="BI240" s="162">
        <f>IF(N240="nulová",J240,0)</f>
        <v>0</v>
      </c>
      <c r="BJ240" s="18" t="s">
        <v>88</v>
      </c>
      <c r="BK240" s="162">
        <f>ROUND(I240*H240,2)</f>
        <v>0</v>
      </c>
      <c r="BL240" s="18" t="s">
        <v>276</v>
      </c>
      <c r="BM240" s="161" t="s">
        <v>3725</v>
      </c>
    </row>
    <row r="241" spans="1:65" s="2" customFormat="1" ht="19.2">
      <c r="A241" s="33"/>
      <c r="B241" s="34"/>
      <c r="C241" s="33"/>
      <c r="D241" s="163" t="s">
        <v>207</v>
      </c>
      <c r="E241" s="33"/>
      <c r="F241" s="164" t="s">
        <v>3724</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207</v>
      </c>
      <c r="AU241" s="18" t="s">
        <v>90</v>
      </c>
    </row>
    <row r="242" spans="1:65" s="2" customFormat="1" ht="16.5" customHeight="1">
      <c r="A242" s="33"/>
      <c r="B242" s="149"/>
      <c r="C242" s="150" t="s">
        <v>783</v>
      </c>
      <c r="D242" s="150" t="s">
        <v>202</v>
      </c>
      <c r="E242" s="151" t="s">
        <v>3726</v>
      </c>
      <c r="F242" s="152" t="s">
        <v>3727</v>
      </c>
      <c r="G242" s="153" t="s">
        <v>284</v>
      </c>
      <c r="H242" s="154">
        <v>2</v>
      </c>
      <c r="I242" s="155"/>
      <c r="J242" s="156">
        <f>ROUND(I242*H242,2)</f>
        <v>0</v>
      </c>
      <c r="K242" s="152" t="s">
        <v>1</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276</v>
      </c>
      <c r="AT242" s="161" t="s">
        <v>202</v>
      </c>
      <c r="AU242" s="161" t="s">
        <v>90</v>
      </c>
      <c r="AY242" s="18" t="s">
        <v>199</v>
      </c>
      <c r="BE242" s="162">
        <f>IF(N242="základní",J242,0)</f>
        <v>0</v>
      </c>
      <c r="BF242" s="162">
        <f>IF(N242="snížená",J242,0)</f>
        <v>0</v>
      </c>
      <c r="BG242" s="162">
        <f>IF(N242="zákl. přenesená",J242,0)</f>
        <v>0</v>
      </c>
      <c r="BH242" s="162">
        <f>IF(N242="sníž. přenesená",J242,0)</f>
        <v>0</v>
      </c>
      <c r="BI242" s="162">
        <f>IF(N242="nulová",J242,0)</f>
        <v>0</v>
      </c>
      <c r="BJ242" s="18" t="s">
        <v>88</v>
      </c>
      <c r="BK242" s="162">
        <f>ROUND(I242*H242,2)</f>
        <v>0</v>
      </c>
      <c r="BL242" s="18" t="s">
        <v>276</v>
      </c>
      <c r="BM242" s="161" t="s">
        <v>3728</v>
      </c>
    </row>
    <row r="243" spans="1:65" s="2" customFormat="1" ht="10.199999999999999">
      <c r="A243" s="33"/>
      <c r="B243" s="34"/>
      <c r="C243" s="33"/>
      <c r="D243" s="163" t="s">
        <v>207</v>
      </c>
      <c r="E243" s="33"/>
      <c r="F243" s="164" t="s">
        <v>3727</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207</v>
      </c>
      <c r="AU243" s="18" t="s">
        <v>90</v>
      </c>
    </row>
    <row r="244" spans="1:65" s="2" customFormat="1" ht="21.75" customHeight="1">
      <c r="A244" s="33"/>
      <c r="B244" s="149"/>
      <c r="C244" s="150" t="s">
        <v>791</v>
      </c>
      <c r="D244" s="150" t="s">
        <v>202</v>
      </c>
      <c r="E244" s="151" t="s">
        <v>3729</v>
      </c>
      <c r="F244" s="152" t="s">
        <v>3730</v>
      </c>
      <c r="G244" s="153" t="s">
        <v>396</v>
      </c>
      <c r="H244" s="154">
        <v>0.40899999999999997</v>
      </c>
      <c r="I244" s="155"/>
      <c r="J244" s="156">
        <f>ROUND(I244*H244,2)</f>
        <v>0</v>
      </c>
      <c r="K244" s="152" t="s">
        <v>333</v>
      </c>
      <c r="L244" s="34"/>
      <c r="M244" s="157" t="s">
        <v>1</v>
      </c>
      <c r="N244" s="158" t="s">
        <v>46</v>
      </c>
      <c r="O244" s="59"/>
      <c r="P244" s="159">
        <f>O244*H244</f>
        <v>0</v>
      </c>
      <c r="Q244" s="159">
        <v>0</v>
      </c>
      <c r="R244" s="159">
        <f>Q244*H244</f>
        <v>0</v>
      </c>
      <c r="S244" s="159">
        <v>0</v>
      </c>
      <c r="T244" s="160">
        <f>S244*H244</f>
        <v>0</v>
      </c>
      <c r="U244" s="33"/>
      <c r="V244" s="33"/>
      <c r="W244" s="33"/>
      <c r="X244" s="33"/>
      <c r="Y244" s="33"/>
      <c r="Z244" s="33"/>
      <c r="AA244" s="33"/>
      <c r="AB244" s="33"/>
      <c r="AC244" s="33"/>
      <c r="AD244" s="33"/>
      <c r="AE244" s="33"/>
      <c r="AR244" s="161" t="s">
        <v>276</v>
      </c>
      <c r="AT244" s="161" t="s">
        <v>202</v>
      </c>
      <c r="AU244" s="161" t="s">
        <v>90</v>
      </c>
      <c r="AY244" s="18" t="s">
        <v>199</v>
      </c>
      <c r="BE244" s="162">
        <f>IF(N244="základní",J244,0)</f>
        <v>0</v>
      </c>
      <c r="BF244" s="162">
        <f>IF(N244="snížená",J244,0)</f>
        <v>0</v>
      </c>
      <c r="BG244" s="162">
        <f>IF(N244="zákl. přenesená",J244,0)</f>
        <v>0</v>
      </c>
      <c r="BH244" s="162">
        <f>IF(N244="sníž. přenesená",J244,0)</f>
        <v>0</v>
      </c>
      <c r="BI244" s="162">
        <f>IF(N244="nulová",J244,0)</f>
        <v>0</v>
      </c>
      <c r="BJ244" s="18" t="s">
        <v>88</v>
      </c>
      <c r="BK244" s="162">
        <f>ROUND(I244*H244,2)</f>
        <v>0</v>
      </c>
      <c r="BL244" s="18" t="s">
        <v>276</v>
      </c>
      <c r="BM244" s="161" t="s">
        <v>3731</v>
      </c>
    </row>
    <row r="245" spans="1:65" s="2" customFormat="1" ht="10.199999999999999">
      <c r="A245" s="33"/>
      <c r="B245" s="34"/>
      <c r="C245" s="33"/>
      <c r="D245" s="163" t="s">
        <v>207</v>
      </c>
      <c r="E245" s="33"/>
      <c r="F245" s="164" t="s">
        <v>3732</v>
      </c>
      <c r="G245" s="33"/>
      <c r="H245" s="33"/>
      <c r="I245" s="165"/>
      <c r="J245" s="33"/>
      <c r="K245" s="33"/>
      <c r="L245" s="34"/>
      <c r="M245" s="166"/>
      <c r="N245" s="167"/>
      <c r="O245" s="59"/>
      <c r="P245" s="59"/>
      <c r="Q245" s="59"/>
      <c r="R245" s="59"/>
      <c r="S245" s="59"/>
      <c r="T245" s="60"/>
      <c r="U245" s="33"/>
      <c r="V245" s="33"/>
      <c r="W245" s="33"/>
      <c r="X245" s="33"/>
      <c r="Y245" s="33"/>
      <c r="Z245" s="33"/>
      <c r="AA245" s="33"/>
      <c r="AB245" s="33"/>
      <c r="AC245" s="33"/>
      <c r="AD245" s="33"/>
      <c r="AE245" s="33"/>
      <c r="AT245" s="18" t="s">
        <v>207</v>
      </c>
      <c r="AU245" s="18" t="s">
        <v>90</v>
      </c>
    </row>
    <row r="246" spans="1:65" s="12" customFormat="1" ht="22.8" customHeight="1">
      <c r="B246" s="136"/>
      <c r="D246" s="137" t="s">
        <v>80</v>
      </c>
      <c r="E246" s="147" t="s">
        <v>3733</v>
      </c>
      <c r="F246" s="147" t="s">
        <v>3734</v>
      </c>
      <c r="I246" s="139"/>
      <c r="J246" s="148">
        <f>BK246</f>
        <v>0</v>
      </c>
      <c r="L246" s="136"/>
      <c r="M246" s="141"/>
      <c r="N246" s="142"/>
      <c r="O246" s="142"/>
      <c r="P246" s="143">
        <f>SUM(P247:P276)</f>
        <v>0</v>
      </c>
      <c r="Q246" s="142"/>
      <c r="R246" s="143">
        <f>SUM(R247:R276)</f>
        <v>0.17938999999999999</v>
      </c>
      <c r="S246" s="142"/>
      <c r="T246" s="144">
        <f>SUM(T247:T276)</f>
        <v>0</v>
      </c>
      <c r="AR246" s="137" t="s">
        <v>90</v>
      </c>
      <c r="AT246" s="145" t="s">
        <v>80</v>
      </c>
      <c r="AU246" s="145" t="s">
        <v>88</v>
      </c>
      <c r="AY246" s="137" t="s">
        <v>199</v>
      </c>
      <c r="BK246" s="146">
        <f>SUM(BK247:BK276)</f>
        <v>0</v>
      </c>
    </row>
    <row r="247" spans="1:65" s="2" customFormat="1" ht="24.15" customHeight="1">
      <c r="A247" s="33"/>
      <c r="B247" s="149"/>
      <c r="C247" s="150" t="s">
        <v>800</v>
      </c>
      <c r="D247" s="150" t="s">
        <v>202</v>
      </c>
      <c r="E247" s="151" t="s">
        <v>3735</v>
      </c>
      <c r="F247" s="152" t="s">
        <v>3736</v>
      </c>
      <c r="G247" s="153" t="s">
        <v>529</v>
      </c>
      <c r="H247" s="154">
        <v>2</v>
      </c>
      <c r="I247" s="155"/>
      <c r="J247" s="156">
        <f>ROUND(I247*H247,2)</f>
        <v>0</v>
      </c>
      <c r="K247" s="152" t="s">
        <v>333</v>
      </c>
      <c r="L247" s="34"/>
      <c r="M247" s="157" t="s">
        <v>1</v>
      </c>
      <c r="N247" s="158" t="s">
        <v>46</v>
      </c>
      <c r="O247" s="59"/>
      <c r="P247" s="159">
        <f>O247*H247</f>
        <v>0</v>
      </c>
      <c r="Q247" s="159">
        <v>3.6330000000000001E-2</v>
      </c>
      <c r="R247" s="159">
        <f>Q247*H247</f>
        <v>7.2660000000000002E-2</v>
      </c>
      <c r="S247" s="159">
        <v>0</v>
      </c>
      <c r="T247" s="160">
        <f>S247*H247</f>
        <v>0</v>
      </c>
      <c r="U247" s="33"/>
      <c r="V247" s="33"/>
      <c r="W247" s="33"/>
      <c r="X247" s="33"/>
      <c r="Y247" s="33"/>
      <c r="Z247" s="33"/>
      <c r="AA247" s="33"/>
      <c r="AB247" s="33"/>
      <c r="AC247" s="33"/>
      <c r="AD247" s="33"/>
      <c r="AE247" s="33"/>
      <c r="AR247" s="161" t="s">
        <v>276</v>
      </c>
      <c r="AT247" s="161" t="s">
        <v>202</v>
      </c>
      <c r="AU247" s="161" t="s">
        <v>90</v>
      </c>
      <c r="AY247" s="18" t="s">
        <v>199</v>
      </c>
      <c r="BE247" s="162">
        <f>IF(N247="základní",J247,0)</f>
        <v>0</v>
      </c>
      <c r="BF247" s="162">
        <f>IF(N247="snížená",J247,0)</f>
        <v>0</v>
      </c>
      <c r="BG247" s="162">
        <f>IF(N247="zákl. přenesená",J247,0)</f>
        <v>0</v>
      </c>
      <c r="BH247" s="162">
        <f>IF(N247="sníž. přenesená",J247,0)</f>
        <v>0</v>
      </c>
      <c r="BI247" s="162">
        <f>IF(N247="nulová",J247,0)</f>
        <v>0</v>
      </c>
      <c r="BJ247" s="18" t="s">
        <v>88</v>
      </c>
      <c r="BK247" s="162">
        <f>ROUND(I247*H247,2)</f>
        <v>0</v>
      </c>
      <c r="BL247" s="18" t="s">
        <v>276</v>
      </c>
      <c r="BM247" s="161" t="s">
        <v>3737</v>
      </c>
    </row>
    <row r="248" spans="1:65" s="2" customFormat="1" ht="19.2">
      <c r="A248" s="33"/>
      <c r="B248" s="34"/>
      <c r="C248" s="33"/>
      <c r="D248" s="163" t="s">
        <v>207</v>
      </c>
      <c r="E248" s="33"/>
      <c r="F248" s="164" t="s">
        <v>3738</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207</v>
      </c>
      <c r="AU248" s="18" t="s">
        <v>90</v>
      </c>
    </row>
    <row r="249" spans="1:65" s="2" customFormat="1" ht="24.15" customHeight="1">
      <c r="A249" s="33"/>
      <c r="B249" s="149"/>
      <c r="C249" s="150" t="s">
        <v>809</v>
      </c>
      <c r="D249" s="150" t="s">
        <v>202</v>
      </c>
      <c r="E249" s="151" t="s">
        <v>3739</v>
      </c>
      <c r="F249" s="152" t="s">
        <v>3740</v>
      </c>
      <c r="G249" s="153" t="s">
        <v>529</v>
      </c>
      <c r="H249" s="154">
        <v>2</v>
      </c>
      <c r="I249" s="155"/>
      <c r="J249" s="156">
        <f>ROUND(I249*H249,2)</f>
        <v>0</v>
      </c>
      <c r="K249" s="152" t="s">
        <v>333</v>
      </c>
      <c r="L249" s="34"/>
      <c r="M249" s="157" t="s">
        <v>1</v>
      </c>
      <c r="N249" s="158" t="s">
        <v>46</v>
      </c>
      <c r="O249" s="59"/>
      <c r="P249" s="159">
        <f>O249*H249</f>
        <v>0</v>
      </c>
      <c r="Q249" s="159">
        <v>9.7400000000000004E-3</v>
      </c>
      <c r="R249" s="159">
        <f>Q249*H249</f>
        <v>1.9480000000000001E-2</v>
      </c>
      <c r="S249" s="159">
        <v>0</v>
      </c>
      <c r="T249" s="160">
        <f>S249*H249</f>
        <v>0</v>
      </c>
      <c r="U249" s="33"/>
      <c r="V249" s="33"/>
      <c r="W249" s="33"/>
      <c r="X249" s="33"/>
      <c r="Y249" s="33"/>
      <c r="Z249" s="33"/>
      <c r="AA249" s="33"/>
      <c r="AB249" s="33"/>
      <c r="AC249" s="33"/>
      <c r="AD249" s="33"/>
      <c r="AE249" s="33"/>
      <c r="AR249" s="161" t="s">
        <v>276</v>
      </c>
      <c r="AT249" s="161" t="s">
        <v>202</v>
      </c>
      <c r="AU249" s="161" t="s">
        <v>90</v>
      </c>
      <c r="AY249" s="18" t="s">
        <v>199</v>
      </c>
      <c r="BE249" s="162">
        <f>IF(N249="základní",J249,0)</f>
        <v>0</v>
      </c>
      <c r="BF249" s="162">
        <f>IF(N249="snížená",J249,0)</f>
        <v>0</v>
      </c>
      <c r="BG249" s="162">
        <f>IF(N249="zákl. přenesená",J249,0)</f>
        <v>0</v>
      </c>
      <c r="BH249" s="162">
        <f>IF(N249="sníž. přenesená",J249,0)</f>
        <v>0</v>
      </c>
      <c r="BI249" s="162">
        <f>IF(N249="nulová",J249,0)</f>
        <v>0</v>
      </c>
      <c r="BJ249" s="18" t="s">
        <v>88</v>
      </c>
      <c r="BK249" s="162">
        <f>ROUND(I249*H249,2)</f>
        <v>0</v>
      </c>
      <c r="BL249" s="18" t="s">
        <v>276</v>
      </c>
      <c r="BM249" s="161" t="s">
        <v>3741</v>
      </c>
    </row>
    <row r="250" spans="1:65" s="2" customFormat="1" ht="28.8">
      <c r="A250" s="33"/>
      <c r="B250" s="34"/>
      <c r="C250" s="33"/>
      <c r="D250" s="163" t="s">
        <v>207</v>
      </c>
      <c r="E250" s="33"/>
      <c r="F250" s="164" t="s">
        <v>3742</v>
      </c>
      <c r="G250" s="33"/>
      <c r="H250" s="33"/>
      <c r="I250" s="165"/>
      <c r="J250" s="33"/>
      <c r="K250" s="33"/>
      <c r="L250" s="34"/>
      <c r="M250" s="166"/>
      <c r="N250" s="167"/>
      <c r="O250" s="59"/>
      <c r="P250" s="59"/>
      <c r="Q250" s="59"/>
      <c r="R250" s="59"/>
      <c r="S250" s="59"/>
      <c r="T250" s="60"/>
      <c r="U250" s="33"/>
      <c r="V250" s="33"/>
      <c r="W250" s="33"/>
      <c r="X250" s="33"/>
      <c r="Y250" s="33"/>
      <c r="Z250" s="33"/>
      <c r="AA250" s="33"/>
      <c r="AB250" s="33"/>
      <c r="AC250" s="33"/>
      <c r="AD250" s="33"/>
      <c r="AE250" s="33"/>
      <c r="AT250" s="18" t="s">
        <v>207</v>
      </c>
      <c r="AU250" s="18" t="s">
        <v>90</v>
      </c>
    </row>
    <row r="251" spans="1:65" s="2" customFormat="1" ht="24.15" customHeight="1">
      <c r="A251" s="33"/>
      <c r="B251" s="149"/>
      <c r="C251" s="150" t="s">
        <v>818</v>
      </c>
      <c r="D251" s="150" t="s">
        <v>202</v>
      </c>
      <c r="E251" s="151" t="s">
        <v>3743</v>
      </c>
      <c r="F251" s="152" t="s">
        <v>3744</v>
      </c>
      <c r="G251" s="153" t="s">
        <v>529</v>
      </c>
      <c r="H251" s="154">
        <v>6</v>
      </c>
      <c r="I251" s="155"/>
      <c r="J251" s="156">
        <f>ROUND(I251*H251,2)</f>
        <v>0</v>
      </c>
      <c r="K251" s="152" t="s">
        <v>333</v>
      </c>
      <c r="L251" s="34"/>
      <c r="M251" s="157" t="s">
        <v>1</v>
      </c>
      <c r="N251" s="158" t="s">
        <v>46</v>
      </c>
      <c r="O251" s="59"/>
      <c r="P251" s="159">
        <f>O251*H251</f>
        <v>0</v>
      </c>
      <c r="Q251" s="159">
        <v>6.7000000000000002E-4</v>
      </c>
      <c r="R251" s="159">
        <f>Q251*H251</f>
        <v>4.0200000000000001E-3</v>
      </c>
      <c r="S251" s="159">
        <v>0</v>
      </c>
      <c r="T251" s="160">
        <f>S251*H251</f>
        <v>0</v>
      </c>
      <c r="U251" s="33"/>
      <c r="V251" s="33"/>
      <c r="W251" s="33"/>
      <c r="X251" s="33"/>
      <c r="Y251" s="33"/>
      <c r="Z251" s="33"/>
      <c r="AA251" s="33"/>
      <c r="AB251" s="33"/>
      <c r="AC251" s="33"/>
      <c r="AD251" s="33"/>
      <c r="AE251" s="33"/>
      <c r="AR251" s="161" t="s">
        <v>276</v>
      </c>
      <c r="AT251" s="161" t="s">
        <v>202</v>
      </c>
      <c r="AU251" s="161" t="s">
        <v>90</v>
      </c>
      <c r="AY251" s="18" t="s">
        <v>199</v>
      </c>
      <c r="BE251" s="162">
        <f>IF(N251="základní",J251,0)</f>
        <v>0</v>
      </c>
      <c r="BF251" s="162">
        <f>IF(N251="snížená",J251,0)</f>
        <v>0</v>
      </c>
      <c r="BG251" s="162">
        <f>IF(N251="zákl. přenesená",J251,0)</f>
        <v>0</v>
      </c>
      <c r="BH251" s="162">
        <f>IF(N251="sníž. přenesená",J251,0)</f>
        <v>0</v>
      </c>
      <c r="BI251" s="162">
        <f>IF(N251="nulová",J251,0)</f>
        <v>0</v>
      </c>
      <c r="BJ251" s="18" t="s">
        <v>88</v>
      </c>
      <c r="BK251" s="162">
        <f>ROUND(I251*H251,2)</f>
        <v>0</v>
      </c>
      <c r="BL251" s="18" t="s">
        <v>276</v>
      </c>
      <c r="BM251" s="161" t="s">
        <v>3745</v>
      </c>
    </row>
    <row r="252" spans="1:65" s="2" customFormat="1" ht="10.199999999999999">
      <c r="A252" s="33"/>
      <c r="B252" s="34"/>
      <c r="C252" s="33"/>
      <c r="D252" s="163" t="s">
        <v>207</v>
      </c>
      <c r="E252" s="33"/>
      <c r="F252" s="164" t="s">
        <v>3744</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207</v>
      </c>
      <c r="AU252" s="18" t="s">
        <v>90</v>
      </c>
    </row>
    <row r="253" spans="1:65" s="2" customFormat="1" ht="24.15" customHeight="1">
      <c r="A253" s="33"/>
      <c r="B253" s="149"/>
      <c r="C253" s="150" t="s">
        <v>825</v>
      </c>
      <c r="D253" s="150" t="s">
        <v>202</v>
      </c>
      <c r="E253" s="151" t="s">
        <v>3746</v>
      </c>
      <c r="F253" s="152" t="s">
        <v>3747</v>
      </c>
      <c r="G253" s="153" t="s">
        <v>529</v>
      </c>
      <c r="H253" s="154">
        <v>2</v>
      </c>
      <c r="I253" s="155"/>
      <c r="J253" s="156">
        <f>ROUND(I253*H253,2)</f>
        <v>0</v>
      </c>
      <c r="K253" s="152" t="s">
        <v>333</v>
      </c>
      <c r="L253" s="34"/>
      <c r="M253" s="157" t="s">
        <v>1</v>
      </c>
      <c r="N253" s="158" t="s">
        <v>46</v>
      </c>
      <c r="O253" s="59"/>
      <c r="P253" s="159">
        <f>O253*H253</f>
        <v>0</v>
      </c>
      <c r="Q253" s="159">
        <v>7.7999999999999999E-4</v>
      </c>
      <c r="R253" s="159">
        <f>Q253*H253</f>
        <v>1.56E-3</v>
      </c>
      <c r="S253" s="159">
        <v>0</v>
      </c>
      <c r="T253" s="160">
        <f>S253*H253</f>
        <v>0</v>
      </c>
      <c r="U253" s="33"/>
      <c r="V253" s="33"/>
      <c r="W253" s="33"/>
      <c r="X253" s="33"/>
      <c r="Y253" s="33"/>
      <c r="Z253" s="33"/>
      <c r="AA253" s="33"/>
      <c r="AB253" s="33"/>
      <c r="AC253" s="33"/>
      <c r="AD253" s="33"/>
      <c r="AE253" s="33"/>
      <c r="AR253" s="161" t="s">
        <v>276</v>
      </c>
      <c r="AT253" s="161" t="s">
        <v>202</v>
      </c>
      <c r="AU253" s="161" t="s">
        <v>90</v>
      </c>
      <c r="AY253" s="18" t="s">
        <v>199</v>
      </c>
      <c r="BE253" s="162">
        <f>IF(N253="základní",J253,0)</f>
        <v>0</v>
      </c>
      <c r="BF253" s="162">
        <f>IF(N253="snížená",J253,0)</f>
        <v>0</v>
      </c>
      <c r="BG253" s="162">
        <f>IF(N253="zákl. přenesená",J253,0)</f>
        <v>0</v>
      </c>
      <c r="BH253" s="162">
        <f>IF(N253="sníž. přenesená",J253,0)</f>
        <v>0</v>
      </c>
      <c r="BI253" s="162">
        <f>IF(N253="nulová",J253,0)</f>
        <v>0</v>
      </c>
      <c r="BJ253" s="18" t="s">
        <v>88</v>
      </c>
      <c r="BK253" s="162">
        <f>ROUND(I253*H253,2)</f>
        <v>0</v>
      </c>
      <c r="BL253" s="18" t="s">
        <v>276</v>
      </c>
      <c r="BM253" s="161" t="s">
        <v>3748</v>
      </c>
    </row>
    <row r="254" spans="1:65" s="2" customFormat="1" ht="19.2">
      <c r="A254" s="33"/>
      <c r="B254" s="34"/>
      <c r="C254" s="33"/>
      <c r="D254" s="163" t="s">
        <v>207</v>
      </c>
      <c r="E254" s="33"/>
      <c r="F254" s="164" t="s">
        <v>3749</v>
      </c>
      <c r="G254" s="33"/>
      <c r="H254" s="33"/>
      <c r="I254" s="165"/>
      <c r="J254" s="33"/>
      <c r="K254" s="33"/>
      <c r="L254" s="34"/>
      <c r="M254" s="166"/>
      <c r="N254" s="167"/>
      <c r="O254" s="59"/>
      <c r="P254" s="59"/>
      <c r="Q254" s="59"/>
      <c r="R254" s="59"/>
      <c r="S254" s="59"/>
      <c r="T254" s="60"/>
      <c r="U254" s="33"/>
      <c r="V254" s="33"/>
      <c r="W254" s="33"/>
      <c r="X254" s="33"/>
      <c r="Y254" s="33"/>
      <c r="Z254" s="33"/>
      <c r="AA254" s="33"/>
      <c r="AB254" s="33"/>
      <c r="AC254" s="33"/>
      <c r="AD254" s="33"/>
      <c r="AE254" s="33"/>
      <c r="AT254" s="18" t="s">
        <v>207</v>
      </c>
      <c r="AU254" s="18" t="s">
        <v>90</v>
      </c>
    </row>
    <row r="255" spans="1:65" s="2" customFormat="1" ht="16.5" customHeight="1">
      <c r="A255" s="33"/>
      <c r="B255" s="149"/>
      <c r="C255" s="195" t="s">
        <v>830</v>
      </c>
      <c r="D255" s="195" t="s">
        <v>416</v>
      </c>
      <c r="E255" s="196" t="s">
        <v>3750</v>
      </c>
      <c r="F255" s="197" t="s">
        <v>3751</v>
      </c>
      <c r="G255" s="198" t="s">
        <v>529</v>
      </c>
      <c r="H255" s="199">
        <v>4</v>
      </c>
      <c r="I255" s="200"/>
      <c r="J255" s="201">
        <f>ROUND(I255*H255,2)</f>
        <v>0</v>
      </c>
      <c r="K255" s="197" t="s">
        <v>1</v>
      </c>
      <c r="L255" s="202"/>
      <c r="M255" s="203" t="s">
        <v>1</v>
      </c>
      <c r="N255" s="204" t="s">
        <v>46</v>
      </c>
      <c r="O255" s="59"/>
      <c r="P255" s="159">
        <f>O255*H255</f>
        <v>0</v>
      </c>
      <c r="Q255" s="159">
        <v>2.0999999999999999E-3</v>
      </c>
      <c r="R255" s="159">
        <f>Q255*H255</f>
        <v>8.3999999999999995E-3</v>
      </c>
      <c r="S255" s="159">
        <v>0</v>
      </c>
      <c r="T255" s="160">
        <f>S255*H255</f>
        <v>0</v>
      </c>
      <c r="U255" s="33"/>
      <c r="V255" s="33"/>
      <c r="W255" s="33"/>
      <c r="X255" s="33"/>
      <c r="Y255" s="33"/>
      <c r="Z255" s="33"/>
      <c r="AA255" s="33"/>
      <c r="AB255" s="33"/>
      <c r="AC255" s="33"/>
      <c r="AD255" s="33"/>
      <c r="AE255" s="33"/>
      <c r="AR255" s="161" t="s">
        <v>573</v>
      </c>
      <c r="AT255" s="161" t="s">
        <v>416</v>
      </c>
      <c r="AU255" s="161" t="s">
        <v>90</v>
      </c>
      <c r="AY255" s="18" t="s">
        <v>199</v>
      </c>
      <c r="BE255" s="162">
        <f>IF(N255="základní",J255,0)</f>
        <v>0</v>
      </c>
      <c r="BF255" s="162">
        <f>IF(N255="snížená",J255,0)</f>
        <v>0</v>
      </c>
      <c r="BG255" s="162">
        <f>IF(N255="zákl. přenesená",J255,0)</f>
        <v>0</v>
      </c>
      <c r="BH255" s="162">
        <f>IF(N255="sníž. přenesená",J255,0)</f>
        <v>0</v>
      </c>
      <c r="BI255" s="162">
        <f>IF(N255="nulová",J255,0)</f>
        <v>0</v>
      </c>
      <c r="BJ255" s="18" t="s">
        <v>88</v>
      </c>
      <c r="BK255" s="162">
        <f>ROUND(I255*H255,2)</f>
        <v>0</v>
      </c>
      <c r="BL255" s="18" t="s">
        <v>276</v>
      </c>
      <c r="BM255" s="161" t="s">
        <v>3752</v>
      </c>
    </row>
    <row r="256" spans="1:65" s="2" customFormat="1" ht="10.199999999999999">
      <c r="A256" s="33"/>
      <c r="B256" s="34"/>
      <c r="C256" s="33"/>
      <c r="D256" s="163" t="s">
        <v>207</v>
      </c>
      <c r="E256" s="33"/>
      <c r="F256" s="164" t="s">
        <v>3751</v>
      </c>
      <c r="G256" s="33"/>
      <c r="H256" s="33"/>
      <c r="I256" s="165"/>
      <c r="J256" s="33"/>
      <c r="K256" s="33"/>
      <c r="L256" s="34"/>
      <c r="M256" s="166"/>
      <c r="N256" s="167"/>
      <c r="O256" s="59"/>
      <c r="P256" s="59"/>
      <c r="Q256" s="59"/>
      <c r="R256" s="59"/>
      <c r="S256" s="59"/>
      <c r="T256" s="60"/>
      <c r="U256" s="33"/>
      <c r="V256" s="33"/>
      <c r="W256" s="33"/>
      <c r="X256" s="33"/>
      <c r="Y256" s="33"/>
      <c r="Z256" s="33"/>
      <c r="AA256" s="33"/>
      <c r="AB256" s="33"/>
      <c r="AC256" s="33"/>
      <c r="AD256" s="33"/>
      <c r="AE256" s="33"/>
      <c r="AT256" s="18" t="s">
        <v>207</v>
      </c>
      <c r="AU256" s="18" t="s">
        <v>90</v>
      </c>
    </row>
    <row r="257" spans="1:65" s="2" customFormat="1" ht="24.15" customHeight="1">
      <c r="A257" s="33"/>
      <c r="B257" s="149"/>
      <c r="C257" s="150" t="s">
        <v>835</v>
      </c>
      <c r="D257" s="150" t="s">
        <v>202</v>
      </c>
      <c r="E257" s="151" t="s">
        <v>3753</v>
      </c>
      <c r="F257" s="152" t="s">
        <v>3754</v>
      </c>
      <c r="G257" s="153" t="s">
        <v>529</v>
      </c>
      <c r="H257" s="154">
        <v>2</v>
      </c>
      <c r="I257" s="155"/>
      <c r="J257" s="156">
        <f>ROUND(I257*H257,2)</f>
        <v>0</v>
      </c>
      <c r="K257" s="152" t="s">
        <v>333</v>
      </c>
      <c r="L257" s="34"/>
      <c r="M257" s="157" t="s">
        <v>1</v>
      </c>
      <c r="N257" s="158" t="s">
        <v>46</v>
      </c>
      <c r="O257" s="59"/>
      <c r="P257" s="159">
        <f>O257*H257</f>
        <v>0</v>
      </c>
      <c r="Q257" s="159">
        <v>1.6999999999999999E-3</v>
      </c>
      <c r="R257" s="159">
        <f>Q257*H257</f>
        <v>3.3999999999999998E-3</v>
      </c>
      <c r="S257" s="159">
        <v>0</v>
      </c>
      <c r="T257" s="160">
        <f>S257*H257</f>
        <v>0</v>
      </c>
      <c r="U257" s="33"/>
      <c r="V257" s="33"/>
      <c r="W257" s="33"/>
      <c r="X257" s="33"/>
      <c r="Y257" s="33"/>
      <c r="Z257" s="33"/>
      <c r="AA257" s="33"/>
      <c r="AB257" s="33"/>
      <c r="AC257" s="33"/>
      <c r="AD257" s="33"/>
      <c r="AE257" s="33"/>
      <c r="AR257" s="161" t="s">
        <v>276</v>
      </c>
      <c r="AT257" s="161" t="s">
        <v>202</v>
      </c>
      <c r="AU257" s="161" t="s">
        <v>90</v>
      </c>
      <c r="AY257" s="18" t="s">
        <v>199</v>
      </c>
      <c r="BE257" s="162">
        <f>IF(N257="základní",J257,0)</f>
        <v>0</v>
      </c>
      <c r="BF257" s="162">
        <f>IF(N257="snížená",J257,0)</f>
        <v>0</v>
      </c>
      <c r="BG257" s="162">
        <f>IF(N257="zákl. přenesená",J257,0)</f>
        <v>0</v>
      </c>
      <c r="BH257" s="162">
        <f>IF(N257="sníž. přenesená",J257,0)</f>
        <v>0</v>
      </c>
      <c r="BI257" s="162">
        <f>IF(N257="nulová",J257,0)</f>
        <v>0</v>
      </c>
      <c r="BJ257" s="18" t="s">
        <v>88</v>
      </c>
      <c r="BK257" s="162">
        <f>ROUND(I257*H257,2)</f>
        <v>0</v>
      </c>
      <c r="BL257" s="18" t="s">
        <v>276</v>
      </c>
      <c r="BM257" s="161" t="s">
        <v>3755</v>
      </c>
    </row>
    <row r="258" spans="1:65" s="2" customFormat="1" ht="19.2">
      <c r="A258" s="33"/>
      <c r="B258" s="34"/>
      <c r="C258" s="33"/>
      <c r="D258" s="163" t="s">
        <v>207</v>
      </c>
      <c r="E258" s="33"/>
      <c r="F258" s="164" t="s">
        <v>3756</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207</v>
      </c>
      <c r="AU258" s="18" t="s">
        <v>90</v>
      </c>
    </row>
    <row r="259" spans="1:65" s="2" customFormat="1" ht="16.5" customHeight="1">
      <c r="A259" s="33"/>
      <c r="B259" s="149"/>
      <c r="C259" s="150" t="s">
        <v>840</v>
      </c>
      <c r="D259" s="150" t="s">
        <v>202</v>
      </c>
      <c r="E259" s="151" t="s">
        <v>3757</v>
      </c>
      <c r="F259" s="152" t="s">
        <v>3758</v>
      </c>
      <c r="G259" s="153" t="s">
        <v>284</v>
      </c>
      <c r="H259" s="154">
        <v>25</v>
      </c>
      <c r="I259" s="155"/>
      <c r="J259" s="156">
        <f>ROUND(I259*H259,2)</f>
        <v>0</v>
      </c>
      <c r="K259" s="152" t="s">
        <v>333</v>
      </c>
      <c r="L259" s="34"/>
      <c r="M259" s="157" t="s">
        <v>1</v>
      </c>
      <c r="N259" s="158" t="s">
        <v>46</v>
      </c>
      <c r="O259" s="59"/>
      <c r="P259" s="159">
        <f>O259*H259</f>
        <v>0</v>
      </c>
      <c r="Q259" s="159">
        <v>1.1199999999999999E-3</v>
      </c>
      <c r="R259" s="159">
        <f>Q259*H259</f>
        <v>2.7999999999999997E-2</v>
      </c>
      <c r="S259" s="159">
        <v>0</v>
      </c>
      <c r="T259" s="160">
        <f>S259*H259</f>
        <v>0</v>
      </c>
      <c r="U259" s="33"/>
      <c r="V259" s="33"/>
      <c r="W259" s="33"/>
      <c r="X259" s="33"/>
      <c r="Y259" s="33"/>
      <c r="Z259" s="33"/>
      <c r="AA259" s="33"/>
      <c r="AB259" s="33"/>
      <c r="AC259" s="33"/>
      <c r="AD259" s="33"/>
      <c r="AE259" s="33"/>
      <c r="AR259" s="161" t="s">
        <v>276</v>
      </c>
      <c r="AT259" s="161" t="s">
        <v>202</v>
      </c>
      <c r="AU259" s="161" t="s">
        <v>90</v>
      </c>
      <c r="AY259" s="18" t="s">
        <v>199</v>
      </c>
      <c r="BE259" s="162">
        <f>IF(N259="základní",J259,0)</f>
        <v>0</v>
      </c>
      <c r="BF259" s="162">
        <f>IF(N259="snížená",J259,0)</f>
        <v>0</v>
      </c>
      <c r="BG259" s="162">
        <f>IF(N259="zákl. přenesená",J259,0)</f>
        <v>0</v>
      </c>
      <c r="BH259" s="162">
        <f>IF(N259="sníž. přenesená",J259,0)</f>
        <v>0</v>
      </c>
      <c r="BI259" s="162">
        <f>IF(N259="nulová",J259,0)</f>
        <v>0</v>
      </c>
      <c r="BJ259" s="18" t="s">
        <v>88</v>
      </c>
      <c r="BK259" s="162">
        <f>ROUND(I259*H259,2)</f>
        <v>0</v>
      </c>
      <c r="BL259" s="18" t="s">
        <v>276</v>
      </c>
      <c r="BM259" s="161" t="s">
        <v>3759</v>
      </c>
    </row>
    <row r="260" spans="1:65" s="2" customFormat="1" ht="10.199999999999999">
      <c r="A260" s="33"/>
      <c r="B260" s="34"/>
      <c r="C260" s="33"/>
      <c r="D260" s="163" t="s">
        <v>207</v>
      </c>
      <c r="E260" s="33"/>
      <c r="F260" s="164" t="s">
        <v>3758</v>
      </c>
      <c r="G260" s="33"/>
      <c r="H260" s="33"/>
      <c r="I260" s="165"/>
      <c r="J260" s="33"/>
      <c r="K260" s="33"/>
      <c r="L260" s="34"/>
      <c r="M260" s="166"/>
      <c r="N260" s="167"/>
      <c r="O260" s="59"/>
      <c r="P260" s="59"/>
      <c r="Q260" s="59"/>
      <c r="R260" s="59"/>
      <c r="S260" s="59"/>
      <c r="T260" s="60"/>
      <c r="U260" s="33"/>
      <c r="V260" s="33"/>
      <c r="W260" s="33"/>
      <c r="X260" s="33"/>
      <c r="Y260" s="33"/>
      <c r="Z260" s="33"/>
      <c r="AA260" s="33"/>
      <c r="AB260" s="33"/>
      <c r="AC260" s="33"/>
      <c r="AD260" s="33"/>
      <c r="AE260" s="33"/>
      <c r="AT260" s="18" t="s">
        <v>207</v>
      </c>
      <c r="AU260" s="18" t="s">
        <v>90</v>
      </c>
    </row>
    <row r="261" spans="1:65" s="2" customFormat="1" ht="37.799999999999997" customHeight="1">
      <c r="A261" s="33"/>
      <c r="B261" s="149"/>
      <c r="C261" s="150" t="s">
        <v>849</v>
      </c>
      <c r="D261" s="150" t="s">
        <v>202</v>
      </c>
      <c r="E261" s="151" t="s">
        <v>3760</v>
      </c>
      <c r="F261" s="152" t="s">
        <v>3761</v>
      </c>
      <c r="G261" s="153" t="s">
        <v>284</v>
      </c>
      <c r="H261" s="154">
        <v>2</v>
      </c>
      <c r="I261" s="155"/>
      <c r="J261" s="156">
        <f>ROUND(I261*H261,2)</f>
        <v>0</v>
      </c>
      <c r="K261" s="152" t="s">
        <v>333</v>
      </c>
      <c r="L261" s="34"/>
      <c r="M261" s="157" t="s">
        <v>1</v>
      </c>
      <c r="N261" s="158" t="s">
        <v>46</v>
      </c>
      <c r="O261" s="59"/>
      <c r="P261" s="159">
        <f>O261*H261</f>
        <v>0</v>
      </c>
      <c r="Q261" s="159">
        <v>3.9199999999999999E-3</v>
      </c>
      <c r="R261" s="159">
        <f>Q261*H261</f>
        <v>7.8399999999999997E-3</v>
      </c>
      <c r="S261" s="159">
        <v>0</v>
      </c>
      <c r="T261" s="160">
        <f>S261*H261</f>
        <v>0</v>
      </c>
      <c r="U261" s="33"/>
      <c r="V261" s="33"/>
      <c r="W261" s="33"/>
      <c r="X261" s="33"/>
      <c r="Y261" s="33"/>
      <c r="Z261" s="33"/>
      <c r="AA261" s="33"/>
      <c r="AB261" s="33"/>
      <c r="AC261" s="33"/>
      <c r="AD261" s="33"/>
      <c r="AE261" s="33"/>
      <c r="AR261" s="161" t="s">
        <v>276</v>
      </c>
      <c r="AT261" s="161" t="s">
        <v>202</v>
      </c>
      <c r="AU261" s="161" t="s">
        <v>90</v>
      </c>
      <c r="AY261" s="18" t="s">
        <v>199</v>
      </c>
      <c r="BE261" s="162">
        <f>IF(N261="základní",J261,0)</f>
        <v>0</v>
      </c>
      <c r="BF261" s="162">
        <f>IF(N261="snížená",J261,0)</f>
        <v>0</v>
      </c>
      <c r="BG261" s="162">
        <f>IF(N261="zákl. přenesená",J261,0)</f>
        <v>0</v>
      </c>
      <c r="BH261" s="162">
        <f>IF(N261="sníž. přenesená",J261,0)</f>
        <v>0</v>
      </c>
      <c r="BI261" s="162">
        <f>IF(N261="nulová",J261,0)</f>
        <v>0</v>
      </c>
      <c r="BJ261" s="18" t="s">
        <v>88</v>
      </c>
      <c r="BK261" s="162">
        <f>ROUND(I261*H261,2)</f>
        <v>0</v>
      </c>
      <c r="BL261" s="18" t="s">
        <v>276</v>
      </c>
      <c r="BM261" s="161" t="s">
        <v>3762</v>
      </c>
    </row>
    <row r="262" spans="1:65" s="2" customFormat="1" ht="28.8">
      <c r="A262" s="33"/>
      <c r="B262" s="34"/>
      <c r="C262" s="33"/>
      <c r="D262" s="163" t="s">
        <v>207</v>
      </c>
      <c r="E262" s="33"/>
      <c r="F262" s="164" t="s">
        <v>3763</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207</v>
      </c>
      <c r="AU262" s="18" t="s">
        <v>90</v>
      </c>
    </row>
    <row r="263" spans="1:65" s="2" customFormat="1" ht="37.799999999999997" customHeight="1">
      <c r="A263" s="33"/>
      <c r="B263" s="149"/>
      <c r="C263" s="150" t="s">
        <v>856</v>
      </c>
      <c r="D263" s="150" t="s">
        <v>202</v>
      </c>
      <c r="E263" s="151" t="s">
        <v>3764</v>
      </c>
      <c r="F263" s="152" t="s">
        <v>3765</v>
      </c>
      <c r="G263" s="153" t="s">
        <v>284</v>
      </c>
      <c r="H263" s="154">
        <v>1</v>
      </c>
      <c r="I263" s="155"/>
      <c r="J263" s="156">
        <f>ROUND(I263*H263,2)</f>
        <v>0</v>
      </c>
      <c r="K263" s="152" t="s">
        <v>333</v>
      </c>
      <c r="L263" s="34"/>
      <c r="M263" s="157" t="s">
        <v>1</v>
      </c>
      <c r="N263" s="158" t="s">
        <v>46</v>
      </c>
      <c r="O263" s="59"/>
      <c r="P263" s="159">
        <f>O263*H263</f>
        <v>0</v>
      </c>
      <c r="Q263" s="159">
        <v>4.2199999999999998E-3</v>
      </c>
      <c r="R263" s="159">
        <f>Q263*H263</f>
        <v>4.2199999999999998E-3</v>
      </c>
      <c r="S263" s="159">
        <v>0</v>
      </c>
      <c r="T263" s="160">
        <f>S263*H263</f>
        <v>0</v>
      </c>
      <c r="U263" s="33"/>
      <c r="V263" s="33"/>
      <c r="W263" s="33"/>
      <c r="X263" s="33"/>
      <c r="Y263" s="33"/>
      <c r="Z263" s="33"/>
      <c r="AA263" s="33"/>
      <c r="AB263" s="33"/>
      <c r="AC263" s="33"/>
      <c r="AD263" s="33"/>
      <c r="AE263" s="33"/>
      <c r="AR263" s="161" t="s">
        <v>276</v>
      </c>
      <c r="AT263" s="161" t="s">
        <v>202</v>
      </c>
      <c r="AU263" s="161" t="s">
        <v>90</v>
      </c>
      <c r="AY263" s="18" t="s">
        <v>199</v>
      </c>
      <c r="BE263" s="162">
        <f>IF(N263="základní",J263,0)</f>
        <v>0</v>
      </c>
      <c r="BF263" s="162">
        <f>IF(N263="snížená",J263,0)</f>
        <v>0</v>
      </c>
      <c r="BG263" s="162">
        <f>IF(N263="zákl. přenesená",J263,0)</f>
        <v>0</v>
      </c>
      <c r="BH263" s="162">
        <f>IF(N263="sníž. přenesená",J263,0)</f>
        <v>0</v>
      </c>
      <c r="BI263" s="162">
        <f>IF(N263="nulová",J263,0)</f>
        <v>0</v>
      </c>
      <c r="BJ263" s="18" t="s">
        <v>88</v>
      </c>
      <c r="BK263" s="162">
        <f>ROUND(I263*H263,2)</f>
        <v>0</v>
      </c>
      <c r="BL263" s="18" t="s">
        <v>276</v>
      </c>
      <c r="BM263" s="161" t="s">
        <v>3766</v>
      </c>
    </row>
    <row r="264" spans="1:65" s="2" customFormat="1" ht="28.8">
      <c r="A264" s="33"/>
      <c r="B264" s="34"/>
      <c r="C264" s="33"/>
      <c r="D264" s="163" t="s">
        <v>207</v>
      </c>
      <c r="E264" s="33"/>
      <c r="F264" s="164" t="s">
        <v>3767</v>
      </c>
      <c r="G264" s="33"/>
      <c r="H264" s="33"/>
      <c r="I264" s="165"/>
      <c r="J264" s="33"/>
      <c r="K264" s="33"/>
      <c r="L264" s="34"/>
      <c r="M264" s="166"/>
      <c r="N264" s="167"/>
      <c r="O264" s="59"/>
      <c r="P264" s="59"/>
      <c r="Q264" s="59"/>
      <c r="R264" s="59"/>
      <c r="S264" s="59"/>
      <c r="T264" s="60"/>
      <c r="U264" s="33"/>
      <c r="V264" s="33"/>
      <c r="W264" s="33"/>
      <c r="X264" s="33"/>
      <c r="Y264" s="33"/>
      <c r="Z264" s="33"/>
      <c r="AA264" s="33"/>
      <c r="AB264" s="33"/>
      <c r="AC264" s="33"/>
      <c r="AD264" s="33"/>
      <c r="AE264" s="33"/>
      <c r="AT264" s="18" t="s">
        <v>207</v>
      </c>
      <c r="AU264" s="18" t="s">
        <v>90</v>
      </c>
    </row>
    <row r="265" spans="1:65" s="2" customFormat="1" ht="37.799999999999997" customHeight="1">
      <c r="A265" s="33"/>
      <c r="B265" s="149"/>
      <c r="C265" s="150" t="s">
        <v>865</v>
      </c>
      <c r="D265" s="150" t="s">
        <v>202</v>
      </c>
      <c r="E265" s="151" t="s">
        <v>3768</v>
      </c>
      <c r="F265" s="152" t="s">
        <v>3769</v>
      </c>
      <c r="G265" s="153" t="s">
        <v>284</v>
      </c>
      <c r="H265" s="154">
        <v>1</v>
      </c>
      <c r="I265" s="155"/>
      <c r="J265" s="156">
        <f>ROUND(I265*H265,2)</f>
        <v>0</v>
      </c>
      <c r="K265" s="152" t="s">
        <v>333</v>
      </c>
      <c r="L265" s="34"/>
      <c r="M265" s="157" t="s">
        <v>1</v>
      </c>
      <c r="N265" s="158" t="s">
        <v>46</v>
      </c>
      <c r="O265" s="59"/>
      <c r="P265" s="159">
        <f>O265*H265</f>
        <v>0</v>
      </c>
      <c r="Q265" s="159">
        <v>1.507E-2</v>
      </c>
      <c r="R265" s="159">
        <f>Q265*H265</f>
        <v>1.507E-2</v>
      </c>
      <c r="S265" s="159">
        <v>0</v>
      </c>
      <c r="T265" s="160">
        <f>S265*H265</f>
        <v>0</v>
      </c>
      <c r="U265" s="33"/>
      <c r="V265" s="33"/>
      <c r="W265" s="33"/>
      <c r="X265" s="33"/>
      <c r="Y265" s="33"/>
      <c r="Z265" s="33"/>
      <c r="AA265" s="33"/>
      <c r="AB265" s="33"/>
      <c r="AC265" s="33"/>
      <c r="AD265" s="33"/>
      <c r="AE265" s="33"/>
      <c r="AR265" s="161" t="s">
        <v>276</v>
      </c>
      <c r="AT265" s="161" t="s">
        <v>202</v>
      </c>
      <c r="AU265" s="161" t="s">
        <v>90</v>
      </c>
      <c r="AY265" s="18" t="s">
        <v>199</v>
      </c>
      <c r="BE265" s="162">
        <f>IF(N265="základní",J265,0)</f>
        <v>0</v>
      </c>
      <c r="BF265" s="162">
        <f>IF(N265="snížená",J265,0)</f>
        <v>0</v>
      </c>
      <c r="BG265" s="162">
        <f>IF(N265="zákl. přenesená",J265,0)</f>
        <v>0</v>
      </c>
      <c r="BH265" s="162">
        <f>IF(N265="sníž. přenesená",J265,0)</f>
        <v>0</v>
      </c>
      <c r="BI265" s="162">
        <f>IF(N265="nulová",J265,0)</f>
        <v>0</v>
      </c>
      <c r="BJ265" s="18" t="s">
        <v>88</v>
      </c>
      <c r="BK265" s="162">
        <f>ROUND(I265*H265,2)</f>
        <v>0</v>
      </c>
      <c r="BL265" s="18" t="s">
        <v>276</v>
      </c>
      <c r="BM265" s="161" t="s">
        <v>3770</v>
      </c>
    </row>
    <row r="266" spans="1:65" s="2" customFormat="1" ht="28.8">
      <c r="A266" s="33"/>
      <c r="B266" s="34"/>
      <c r="C266" s="33"/>
      <c r="D266" s="163" t="s">
        <v>207</v>
      </c>
      <c r="E266" s="33"/>
      <c r="F266" s="164" t="s">
        <v>3771</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207</v>
      </c>
      <c r="AU266" s="18" t="s">
        <v>90</v>
      </c>
    </row>
    <row r="267" spans="1:65" s="2" customFormat="1" ht="16.5" customHeight="1">
      <c r="A267" s="33"/>
      <c r="B267" s="149"/>
      <c r="C267" s="195" t="s">
        <v>874</v>
      </c>
      <c r="D267" s="195" t="s">
        <v>416</v>
      </c>
      <c r="E267" s="196" t="s">
        <v>3772</v>
      </c>
      <c r="F267" s="197" t="s">
        <v>3773</v>
      </c>
      <c r="G267" s="198" t="s">
        <v>529</v>
      </c>
      <c r="H267" s="199">
        <v>4</v>
      </c>
      <c r="I267" s="200"/>
      <c r="J267" s="201">
        <f>ROUND(I267*H267,2)</f>
        <v>0</v>
      </c>
      <c r="K267" s="197" t="s">
        <v>1</v>
      </c>
      <c r="L267" s="202"/>
      <c r="M267" s="203" t="s">
        <v>1</v>
      </c>
      <c r="N267" s="204" t="s">
        <v>46</v>
      </c>
      <c r="O267" s="59"/>
      <c r="P267" s="159">
        <f>O267*H267</f>
        <v>0</v>
      </c>
      <c r="Q267" s="159">
        <v>1E-3</v>
      </c>
      <c r="R267" s="159">
        <f>Q267*H267</f>
        <v>4.0000000000000001E-3</v>
      </c>
      <c r="S267" s="159">
        <v>0</v>
      </c>
      <c r="T267" s="160">
        <f>S267*H267</f>
        <v>0</v>
      </c>
      <c r="U267" s="33"/>
      <c r="V267" s="33"/>
      <c r="W267" s="33"/>
      <c r="X267" s="33"/>
      <c r="Y267" s="33"/>
      <c r="Z267" s="33"/>
      <c r="AA267" s="33"/>
      <c r="AB267" s="33"/>
      <c r="AC267" s="33"/>
      <c r="AD267" s="33"/>
      <c r="AE267" s="33"/>
      <c r="AR267" s="161" t="s">
        <v>573</v>
      </c>
      <c r="AT267" s="161" t="s">
        <v>416</v>
      </c>
      <c r="AU267" s="161" t="s">
        <v>90</v>
      </c>
      <c r="AY267" s="18" t="s">
        <v>199</v>
      </c>
      <c r="BE267" s="162">
        <f>IF(N267="základní",J267,0)</f>
        <v>0</v>
      </c>
      <c r="BF267" s="162">
        <f>IF(N267="snížená",J267,0)</f>
        <v>0</v>
      </c>
      <c r="BG267" s="162">
        <f>IF(N267="zákl. přenesená",J267,0)</f>
        <v>0</v>
      </c>
      <c r="BH267" s="162">
        <f>IF(N267="sníž. přenesená",J267,0)</f>
        <v>0</v>
      </c>
      <c r="BI267" s="162">
        <f>IF(N267="nulová",J267,0)</f>
        <v>0</v>
      </c>
      <c r="BJ267" s="18" t="s">
        <v>88</v>
      </c>
      <c r="BK267" s="162">
        <f>ROUND(I267*H267,2)</f>
        <v>0</v>
      </c>
      <c r="BL267" s="18" t="s">
        <v>276</v>
      </c>
      <c r="BM267" s="161" t="s">
        <v>3774</v>
      </c>
    </row>
    <row r="268" spans="1:65" s="2" customFormat="1" ht="10.199999999999999">
      <c r="A268" s="33"/>
      <c r="B268" s="34"/>
      <c r="C268" s="33"/>
      <c r="D268" s="163" t="s">
        <v>207</v>
      </c>
      <c r="E268" s="33"/>
      <c r="F268" s="164" t="s">
        <v>3775</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207</v>
      </c>
      <c r="AU268" s="18" t="s">
        <v>90</v>
      </c>
    </row>
    <row r="269" spans="1:65" s="2" customFormat="1" ht="33" customHeight="1">
      <c r="A269" s="33"/>
      <c r="B269" s="149"/>
      <c r="C269" s="150" t="s">
        <v>962</v>
      </c>
      <c r="D269" s="150" t="s">
        <v>202</v>
      </c>
      <c r="E269" s="151" t="s">
        <v>3776</v>
      </c>
      <c r="F269" s="152" t="s">
        <v>3777</v>
      </c>
      <c r="G269" s="153" t="s">
        <v>284</v>
      </c>
      <c r="H269" s="154">
        <v>1</v>
      </c>
      <c r="I269" s="155"/>
      <c r="J269" s="156">
        <f>ROUND(I269*H269,2)</f>
        <v>0</v>
      </c>
      <c r="K269" s="152" t="s">
        <v>333</v>
      </c>
      <c r="L269" s="34"/>
      <c r="M269" s="157" t="s">
        <v>1</v>
      </c>
      <c r="N269" s="158" t="s">
        <v>46</v>
      </c>
      <c r="O269" s="59"/>
      <c r="P269" s="159">
        <f>O269*H269</f>
        <v>0</v>
      </c>
      <c r="Q269" s="159">
        <v>2.8800000000000002E-3</v>
      </c>
      <c r="R269" s="159">
        <f>Q269*H269</f>
        <v>2.8800000000000002E-3</v>
      </c>
      <c r="S269" s="159">
        <v>0</v>
      </c>
      <c r="T269" s="160">
        <f>S269*H269</f>
        <v>0</v>
      </c>
      <c r="U269" s="33"/>
      <c r="V269" s="33"/>
      <c r="W269" s="33"/>
      <c r="X269" s="33"/>
      <c r="Y269" s="33"/>
      <c r="Z269" s="33"/>
      <c r="AA269" s="33"/>
      <c r="AB269" s="33"/>
      <c r="AC269" s="33"/>
      <c r="AD269" s="33"/>
      <c r="AE269" s="33"/>
      <c r="AR269" s="161" t="s">
        <v>276</v>
      </c>
      <c r="AT269" s="161" t="s">
        <v>202</v>
      </c>
      <c r="AU269" s="161" t="s">
        <v>90</v>
      </c>
      <c r="AY269" s="18" t="s">
        <v>199</v>
      </c>
      <c r="BE269" s="162">
        <f>IF(N269="základní",J269,0)</f>
        <v>0</v>
      </c>
      <c r="BF269" s="162">
        <f>IF(N269="snížená",J269,0)</f>
        <v>0</v>
      </c>
      <c r="BG269" s="162">
        <f>IF(N269="zákl. přenesená",J269,0)</f>
        <v>0</v>
      </c>
      <c r="BH269" s="162">
        <f>IF(N269="sníž. přenesená",J269,0)</f>
        <v>0</v>
      </c>
      <c r="BI269" s="162">
        <f>IF(N269="nulová",J269,0)</f>
        <v>0</v>
      </c>
      <c r="BJ269" s="18" t="s">
        <v>88</v>
      </c>
      <c r="BK269" s="162">
        <f>ROUND(I269*H269,2)</f>
        <v>0</v>
      </c>
      <c r="BL269" s="18" t="s">
        <v>276</v>
      </c>
      <c r="BM269" s="161" t="s">
        <v>3778</v>
      </c>
    </row>
    <row r="270" spans="1:65" s="2" customFormat="1" ht="38.4">
      <c r="A270" s="33"/>
      <c r="B270" s="34"/>
      <c r="C270" s="33"/>
      <c r="D270" s="163" t="s">
        <v>207</v>
      </c>
      <c r="E270" s="33"/>
      <c r="F270" s="164" t="s">
        <v>3779</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207</v>
      </c>
      <c r="AU270" s="18" t="s">
        <v>90</v>
      </c>
    </row>
    <row r="271" spans="1:65" s="2" customFormat="1" ht="33" customHeight="1">
      <c r="A271" s="33"/>
      <c r="B271" s="149"/>
      <c r="C271" s="150" t="s">
        <v>969</v>
      </c>
      <c r="D271" s="150" t="s">
        <v>202</v>
      </c>
      <c r="E271" s="151" t="s">
        <v>3780</v>
      </c>
      <c r="F271" s="152" t="s">
        <v>3781</v>
      </c>
      <c r="G271" s="153" t="s">
        <v>284</v>
      </c>
      <c r="H271" s="154">
        <v>1</v>
      </c>
      <c r="I271" s="155"/>
      <c r="J271" s="156">
        <f>ROUND(I271*H271,2)</f>
        <v>0</v>
      </c>
      <c r="K271" s="152" t="s">
        <v>333</v>
      </c>
      <c r="L271" s="34"/>
      <c r="M271" s="157" t="s">
        <v>1</v>
      </c>
      <c r="N271" s="158" t="s">
        <v>46</v>
      </c>
      <c r="O271" s="59"/>
      <c r="P271" s="159">
        <f>O271*H271</f>
        <v>0</v>
      </c>
      <c r="Q271" s="159">
        <v>2.8800000000000002E-3</v>
      </c>
      <c r="R271" s="159">
        <f>Q271*H271</f>
        <v>2.8800000000000002E-3</v>
      </c>
      <c r="S271" s="159">
        <v>0</v>
      </c>
      <c r="T271" s="160">
        <f>S271*H271</f>
        <v>0</v>
      </c>
      <c r="U271" s="33"/>
      <c r="V271" s="33"/>
      <c r="W271" s="33"/>
      <c r="X271" s="33"/>
      <c r="Y271" s="33"/>
      <c r="Z271" s="33"/>
      <c r="AA271" s="33"/>
      <c r="AB271" s="33"/>
      <c r="AC271" s="33"/>
      <c r="AD271" s="33"/>
      <c r="AE271" s="33"/>
      <c r="AR271" s="161" t="s">
        <v>276</v>
      </c>
      <c r="AT271" s="161" t="s">
        <v>202</v>
      </c>
      <c r="AU271" s="161" t="s">
        <v>90</v>
      </c>
      <c r="AY271" s="18" t="s">
        <v>199</v>
      </c>
      <c r="BE271" s="162">
        <f>IF(N271="základní",J271,0)</f>
        <v>0</v>
      </c>
      <c r="BF271" s="162">
        <f>IF(N271="snížená",J271,0)</f>
        <v>0</v>
      </c>
      <c r="BG271" s="162">
        <f>IF(N271="zákl. přenesená",J271,0)</f>
        <v>0</v>
      </c>
      <c r="BH271" s="162">
        <f>IF(N271="sníž. přenesená",J271,0)</f>
        <v>0</v>
      </c>
      <c r="BI271" s="162">
        <f>IF(N271="nulová",J271,0)</f>
        <v>0</v>
      </c>
      <c r="BJ271" s="18" t="s">
        <v>88</v>
      </c>
      <c r="BK271" s="162">
        <f>ROUND(I271*H271,2)</f>
        <v>0</v>
      </c>
      <c r="BL271" s="18" t="s">
        <v>276</v>
      </c>
      <c r="BM271" s="161" t="s">
        <v>3782</v>
      </c>
    </row>
    <row r="272" spans="1:65" s="2" customFormat="1" ht="38.4">
      <c r="A272" s="33"/>
      <c r="B272" s="34"/>
      <c r="C272" s="33"/>
      <c r="D272" s="163" t="s">
        <v>207</v>
      </c>
      <c r="E272" s="33"/>
      <c r="F272" s="164" t="s">
        <v>3783</v>
      </c>
      <c r="G272" s="33"/>
      <c r="H272" s="33"/>
      <c r="I272" s="165"/>
      <c r="J272" s="33"/>
      <c r="K272" s="33"/>
      <c r="L272" s="34"/>
      <c r="M272" s="166"/>
      <c r="N272" s="167"/>
      <c r="O272" s="59"/>
      <c r="P272" s="59"/>
      <c r="Q272" s="59"/>
      <c r="R272" s="59"/>
      <c r="S272" s="59"/>
      <c r="T272" s="60"/>
      <c r="U272" s="33"/>
      <c r="V272" s="33"/>
      <c r="W272" s="33"/>
      <c r="X272" s="33"/>
      <c r="Y272" s="33"/>
      <c r="Z272" s="33"/>
      <c r="AA272" s="33"/>
      <c r="AB272" s="33"/>
      <c r="AC272" s="33"/>
      <c r="AD272" s="33"/>
      <c r="AE272" s="33"/>
      <c r="AT272" s="18" t="s">
        <v>207</v>
      </c>
      <c r="AU272" s="18" t="s">
        <v>90</v>
      </c>
    </row>
    <row r="273" spans="1:65" s="2" customFormat="1" ht="33" customHeight="1">
      <c r="A273" s="33"/>
      <c r="B273" s="149"/>
      <c r="C273" s="150" t="s">
        <v>976</v>
      </c>
      <c r="D273" s="150" t="s">
        <v>202</v>
      </c>
      <c r="E273" s="151" t="s">
        <v>3784</v>
      </c>
      <c r="F273" s="152" t="s">
        <v>3785</v>
      </c>
      <c r="G273" s="153" t="s">
        <v>284</v>
      </c>
      <c r="H273" s="154">
        <v>1</v>
      </c>
      <c r="I273" s="155"/>
      <c r="J273" s="156">
        <f>ROUND(I273*H273,2)</f>
        <v>0</v>
      </c>
      <c r="K273" s="152" t="s">
        <v>333</v>
      </c>
      <c r="L273" s="34"/>
      <c r="M273" s="157" t="s">
        <v>1</v>
      </c>
      <c r="N273" s="158" t="s">
        <v>46</v>
      </c>
      <c r="O273" s="59"/>
      <c r="P273" s="159">
        <f>O273*H273</f>
        <v>0</v>
      </c>
      <c r="Q273" s="159">
        <v>4.9800000000000001E-3</v>
      </c>
      <c r="R273" s="159">
        <f>Q273*H273</f>
        <v>4.9800000000000001E-3</v>
      </c>
      <c r="S273" s="159">
        <v>0</v>
      </c>
      <c r="T273" s="160">
        <f>S273*H273</f>
        <v>0</v>
      </c>
      <c r="U273" s="33"/>
      <c r="V273" s="33"/>
      <c r="W273" s="33"/>
      <c r="X273" s="33"/>
      <c r="Y273" s="33"/>
      <c r="Z273" s="33"/>
      <c r="AA273" s="33"/>
      <c r="AB273" s="33"/>
      <c r="AC273" s="33"/>
      <c r="AD273" s="33"/>
      <c r="AE273" s="33"/>
      <c r="AR273" s="161" t="s">
        <v>276</v>
      </c>
      <c r="AT273" s="161" t="s">
        <v>202</v>
      </c>
      <c r="AU273" s="161" t="s">
        <v>90</v>
      </c>
      <c r="AY273" s="18" t="s">
        <v>199</v>
      </c>
      <c r="BE273" s="162">
        <f>IF(N273="základní",J273,0)</f>
        <v>0</v>
      </c>
      <c r="BF273" s="162">
        <f>IF(N273="snížená",J273,0)</f>
        <v>0</v>
      </c>
      <c r="BG273" s="162">
        <f>IF(N273="zákl. přenesená",J273,0)</f>
        <v>0</v>
      </c>
      <c r="BH273" s="162">
        <f>IF(N273="sníž. přenesená",J273,0)</f>
        <v>0</v>
      </c>
      <c r="BI273" s="162">
        <f>IF(N273="nulová",J273,0)</f>
        <v>0</v>
      </c>
      <c r="BJ273" s="18" t="s">
        <v>88</v>
      </c>
      <c r="BK273" s="162">
        <f>ROUND(I273*H273,2)</f>
        <v>0</v>
      </c>
      <c r="BL273" s="18" t="s">
        <v>276</v>
      </c>
      <c r="BM273" s="161" t="s">
        <v>3786</v>
      </c>
    </row>
    <row r="274" spans="1:65" s="2" customFormat="1" ht="38.4">
      <c r="A274" s="33"/>
      <c r="B274" s="34"/>
      <c r="C274" s="33"/>
      <c r="D274" s="163" t="s">
        <v>207</v>
      </c>
      <c r="E274" s="33"/>
      <c r="F274" s="164" t="s">
        <v>3787</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207</v>
      </c>
      <c r="AU274" s="18" t="s">
        <v>90</v>
      </c>
    </row>
    <row r="275" spans="1:65" s="2" customFormat="1" ht="24.15" customHeight="1">
      <c r="A275" s="33"/>
      <c r="B275" s="149"/>
      <c r="C275" s="150" t="s">
        <v>982</v>
      </c>
      <c r="D275" s="150" t="s">
        <v>202</v>
      </c>
      <c r="E275" s="151" t="s">
        <v>3788</v>
      </c>
      <c r="F275" s="152" t="s">
        <v>3789</v>
      </c>
      <c r="G275" s="153" t="s">
        <v>396</v>
      </c>
      <c r="H275" s="154">
        <v>0.17899999999999999</v>
      </c>
      <c r="I275" s="155"/>
      <c r="J275" s="156">
        <f>ROUND(I275*H275,2)</f>
        <v>0</v>
      </c>
      <c r="K275" s="152" t="s">
        <v>333</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276</v>
      </c>
      <c r="AT275" s="161" t="s">
        <v>202</v>
      </c>
      <c r="AU275" s="161" t="s">
        <v>90</v>
      </c>
      <c r="AY275" s="18" t="s">
        <v>199</v>
      </c>
      <c r="BE275" s="162">
        <f>IF(N275="základní",J275,0)</f>
        <v>0</v>
      </c>
      <c r="BF275" s="162">
        <f>IF(N275="snížená",J275,0)</f>
        <v>0</v>
      </c>
      <c r="BG275" s="162">
        <f>IF(N275="zákl. přenesená",J275,0)</f>
        <v>0</v>
      </c>
      <c r="BH275" s="162">
        <f>IF(N275="sníž. přenesená",J275,0)</f>
        <v>0</v>
      </c>
      <c r="BI275" s="162">
        <f>IF(N275="nulová",J275,0)</f>
        <v>0</v>
      </c>
      <c r="BJ275" s="18" t="s">
        <v>88</v>
      </c>
      <c r="BK275" s="162">
        <f>ROUND(I275*H275,2)</f>
        <v>0</v>
      </c>
      <c r="BL275" s="18" t="s">
        <v>276</v>
      </c>
      <c r="BM275" s="161" t="s">
        <v>3790</v>
      </c>
    </row>
    <row r="276" spans="1:65" s="2" customFormat="1" ht="28.8">
      <c r="A276" s="33"/>
      <c r="B276" s="34"/>
      <c r="C276" s="33"/>
      <c r="D276" s="163" t="s">
        <v>207</v>
      </c>
      <c r="E276" s="33"/>
      <c r="F276" s="164" t="s">
        <v>3791</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207</v>
      </c>
      <c r="AU276" s="18" t="s">
        <v>90</v>
      </c>
    </row>
    <row r="277" spans="1:65" s="12" customFormat="1" ht="22.8" customHeight="1">
      <c r="B277" s="136"/>
      <c r="D277" s="137" t="s">
        <v>80</v>
      </c>
      <c r="E277" s="147" t="s">
        <v>3792</v>
      </c>
      <c r="F277" s="147" t="s">
        <v>3793</v>
      </c>
      <c r="I277" s="139"/>
      <c r="J277" s="148">
        <f>BK277</f>
        <v>0</v>
      </c>
      <c r="L277" s="136"/>
      <c r="M277" s="141"/>
      <c r="N277" s="142"/>
      <c r="O277" s="142"/>
      <c r="P277" s="143">
        <f>SUM(P278:P340)</f>
        <v>0</v>
      </c>
      <c r="Q277" s="142"/>
      <c r="R277" s="143">
        <f>SUM(R278:R340)</f>
        <v>1.7216447999999998</v>
      </c>
      <c r="S277" s="142"/>
      <c r="T277" s="144">
        <f>SUM(T278:T340)</f>
        <v>4.7260999999999997</v>
      </c>
      <c r="AR277" s="137" t="s">
        <v>90</v>
      </c>
      <c r="AT277" s="145" t="s">
        <v>80</v>
      </c>
      <c r="AU277" s="145" t="s">
        <v>88</v>
      </c>
      <c r="AY277" s="137" t="s">
        <v>199</v>
      </c>
      <c r="BK277" s="146">
        <f>SUM(BK278:BK340)</f>
        <v>0</v>
      </c>
    </row>
    <row r="278" spans="1:65" s="2" customFormat="1" ht="16.5" customHeight="1">
      <c r="A278" s="33"/>
      <c r="B278" s="149"/>
      <c r="C278" s="150" t="s">
        <v>1003</v>
      </c>
      <c r="D278" s="150" t="s">
        <v>202</v>
      </c>
      <c r="E278" s="151" t="s">
        <v>3794</v>
      </c>
      <c r="F278" s="152" t="s">
        <v>3795</v>
      </c>
      <c r="G278" s="153" t="s">
        <v>376</v>
      </c>
      <c r="H278" s="154">
        <v>1050</v>
      </c>
      <c r="I278" s="155"/>
      <c r="J278" s="156">
        <f>ROUND(I278*H278,2)</f>
        <v>0</v>
      </c>
      <c r="K278" s="152" t="s">
        <v>333</v>
      </c>
      <c r="L278" s="34"/>
      <c r="M278" s="157" t="s">
        <v>1</v>
      </c>
      <c r="N278" s="158" t="s">
        <v>46</v>
      </c>
      <c r="O278" s="59"/>
      <c r="P278" s="159">
        <f>O278*H278</f>
        <v>0</v>
      </c>
      <c r="Q278" s="159">
        <v>4.0000000000000003E-5</v>
      </c>
      <c r="R278" s="159">
        <f>Q278*H278</f>
        <v>4.2000000000000003E-2</v>
      </c>
      <c r="S278" s="159">
        <v>2.5400000000000002E-3</v>
      </c>
      <c r="T278" s="160">
        <f>S278*H278</f>
        <v>2.6670000000000003</v>
      </c>
      <c r="U278" s="33"/>
      <c r="V278" s="33"/>
      <c r="W278" s="33"/>
      <c r="X278" s="33"/>
      <c r="Y278" s="33"/>
      <c r="Z278" s="33"/>
      <c r="AA278" s="33"/>
      <c r="AB278" s="33"/>
      <c r="AC278" s="33"/>
      <c r="AD278" s="33"/>
      <c r="AE278" s="33"/>
      <c r="AR278" s="161" t="s">
        <v>276</v>
      </c>
      <c r="AT278" s="161" t="s">
        <v>202</v>
      </c>
      <c r="AU278" s="161" t="s">
        <v>90</v>
      </c>
      <c r="AY278" s="18" t="s">
        <v>199</v>
      </c>
      <c r="BE278" s="162">
        <f>IF(N278="základní",J278,0)</f>
        <v>0</v>
      </c>
      <c r="BF278" s="162">
        <f>IF(N278="snížená",J278,0)</f>
        <v>0</v>
      </c>
      <c r="BG278" s="162">
        <f>IF(N278="zákl. přenesená",J278,0)</f>
        <v>0</v>
      </c>
      <c r="BH278" s="162">
        <f>IF(N278="sníž. přenesená",J278,0)</f>
        <v>0</v>
      </c>
      <c r="BI278" s="162">
        <f>IF(N278="nulová",J278,0)</f>
        <v>0</v>
      </c>
      <c r="BJ278" s="18" t="s">
        <v>88</v>
      </c>
      <c r="BK278" s="162">
        <f>ROUND(I278*H278,2)</f>
        <v>0</v>
      </c>
      <c r="BL278" s="18" t="s">
        <v>276</v>
      </c>
      <c r="BM278" s="161" t="s">
        <v>3796</v>
      </c>
    </row>
    <row r="279" spans="1:65" s="2" customFormat="1" ht="10.199999999999999">
      <c r="A279" s="33"/>
      <c r="B279" s="34"/>
      <c r="C279" s="33"/>
      <c r="D279" s="163" t="s">
        <v>207</v>
      </c>
      <c r="E279" s="33"/>
      <c r="F279" s="164" t="s">
        <v>3797</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207</v>
      </c>
      <c r="AU279" s="18" t="s">
        <v>90</v>
      </c>
    </row>
    <row r="280" spans="1:65" s="2" customFormat="1" ht="21.75" customHeight="1">
      <c r="A280" s="33"/>
      <c r="B280" s="149"/>
      <c r="C280" s="150" t="s">
        <v>1008</v>
      </c>
      <c r="D280" s="150" t="s">
        <v>202</v>
      </c>
      <c r="E280" s="151" t="s">
        <v>3798</v>
      </c>
      <c r="F280" s="152" t="s">
        <v>3799</v>
      </c>
      <c r="G280" s="153" t="s">
        <v>376</v>
      </c>
      <c r="H280" s="154">
        <v>320</v>
      </c>
      <c r="I280" s="155"/>
      <c r="J280" s="156">
        <f>ROUND(I280*H280,2)</f>
        <v>0</v>
      </c>
      <c r="K280" s="152" t="s">
        <v>333</v>
      </c>
      <c r="L280" s="34"/>
      <c r="M280" s="157" t="s">
        <v>1</v>
      </c>
      <c r="N280" s="158" t="s">
        <v>46</v>
      </c>
      <c r="O280" s="59"/>
      <c r="P280" s="159">
        <f>O280*H280</f>
        <v>0</v>
      </c>
      <c r="Q280" s="159">
        <v>5.0000000000000002E-5</v>
      </c>
      <c r="R280" s="159">
        <f>Q280*H280</f>
        <v>1.6E-2</v>
      </c>
      <c r="S280" s="159">
        <v>4.7299999999999998E-3</v>
      </c>
      <c r="T280" s="160">
        <f>S280*H280</f>
        <v>1.5135999999999998</v>
      </c>
      <c r="U280" s="33"/>
      <c r="V280" s="33"/>
      <c r="W280" s="33"/>
      <c r="X280" s="33"/>
      <c r="Y280" s="33"/>
      <c r="Z280" s="33"/>
      <c r="AA280" s="33"/>
      <c r="AB280" s="33"/>
      <c r="AC280" s="33"/>
      <c r="AD280" s="33"/>
      <c r="AE280" s="33"/>
      <c r="AR280" s="161" t="s">
        <v>276</v>
      </c>
      <c r="AT280" s="161" t="s">
        <v>202</v>
      </c>
      <c r="AU280" s="161" t="s">
        <v>90</v>
      </c>
      <c r="AY280" s="18" t="s">
        <v>199</v>
      </c>
      <c r="BE280" s="162">
        <f>IF(N280="základní",J280,0)</f>
        <v>0</v>
      </c>
      <c r="BF280" s="162">
        <f>IF(N280="snížená",J280,0)</f>
        <v>0</v>
      </c>
      <c r="BG280" s="162">
        <f>IF(N280="zákl. přenesená",J280,0)</f>
        <v>0</v>
      </c>
      <c r="BH280" s="162">
        <f>IF(N280="sníž. přenesená",J280,0)</f>
        <v>0</v>
      </c>
      <c r="BI280" s="162">
        <f>IF(N280="nulová",J280,0)</f>
        <v>0</v>
      </c>
      <c r="BJ280" s="18" t="s">
        <v>88</v>
      </c>
      <c r="BK280" s="162">
        <f>ROUND(I280*H280,2)</f>
        <v>0</v>
      </c>
      <c r="BL280" s="18" t="s">
        <v>276</v>
      </c>
      <c r="BM280" s="161" t="s">
        <v>3800</v>
      </c>
    </row>
    <row r="281" spans="1:65" s="2" customFormat="1" ht="19.2">
      <c r="A281" s="33"/>
      <c r="B281" s="34"/>
      <c r="C281" s="33"/>
      <c r="D281" s="163" t="s">
        <v>207</v>
      </c>
      <c r="E281" s="33"/>
      <c r="F281" s="164" t="s">
        <v>3801</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207</v>
      </c>
      <c r="AU281" s="18" t="s">
        <v>90</v>
      </c>
    </row>
    <row r="282" spans="1:65" s="2" customFormat="1" ht="24.15" customHeight="1">
      <c r="A282" s="33"/>
      <c r="B282" s="149"/>
      <c r="C282" s="150" t="s">
        <v>1014</v>
      </c>
      <c r="D282" s="150" t="s">
        <v>202</v>
      </c>
      <c r="E282" s="151" t="s">
        <v>3802</v>
      </c>
      <c r="F282" s="152" t="s">
        <v>3803</v>
      </c>
      <c r="G282" s="153" t="s">
        <v>529</v>
      </c>
      <c r="H282" s="154">
        <v>80</v>
      </c>
      <c r="I282" s="155"/>
      <c r="J282" s="156">
        <f>ROUND(I282*H282,2)</f>
        <v>0</v>
      </c>
      <c r="K282" s="152" t="s">
        <v>333</v>
      </c>
      <c r="L282" s="34"/>
      <c r="M282" s="157" t="s">
        <v>1</v>
      </c>
      <c r="N282" s="158" t="s">
        <v>46</v>
      </c>
      <c r="O282" s="59"/>
      <c r="P282" s="159">
        <f>O282*H282</f>
        <v>0</v>
      </c>
      <c r="Q282" s="159">
        <v>2.0000000000000002E-5</v>
      </c>
      <c r="R282" s="159">
        <f>Q282*H282</f>
        <v>1.6000000000000001E-3</v>
      </c>
      <c r="S282" s="159">
        <v>2.15E-3</v>
      </c>
      <c r="T282" s="160">
        <f>S282*H282</f>
        <v>0.17199999999999999</v>
      </c>
      <c r="U282" s="33"/>
      <c r="V282" s="33"/>
      <c r="W282" s="33"/>
      <c r="X282" s="33"/>
      <c r="Y282" s="33"/>
      <c r="Z282" s="33"/>
      <c r="AA282" s="33"/>
      <c r="AB282" s="33"/>
      <c r="AC282" s="33"/>
      <c r="AD282" s="33"/>
      <c r="AE282" s="33"/>
      <c r="AR282" s="161" t="s">
        <v>276</v>
      </c>
      <c r="AT282" s="161" t="s">
        <v>202</v>
      </c>
      <c r="AU282" s="161" t="s">
        <v>90</v>
      </c>
      <c r="AY282" s="18" t="s">
        <v>199</v>
      </c>
      <c r="BE282" s="162">
        <f>IF(N282="základní",J282,0)</f>
        <v>0</v>
      </c>
      <c r="BF282" s="162">
        <f>IF(N282="snížená",J282,0)</f>
        <v>0</v>
      </c>
      <c r="BG282" s="162">
        <f>IF(N282="zákl. přenesená",J282,0)</f>
        <v>0</v>
      </c>
      <c r="BH282" s="162">
        <f>IF(N282="sníž. přenesená",J282,0)</f>
        <v>0</v>
      </c>
      <c r="BI282" s="162">
        <f>IF(N282="nulová",J282,0)</f>
        <v>0</v>
      </c>
      <c r="BJ282" s="18" t="s">
        <v>88</v>
      </c>
      <c r="BK282" s="162">
        <f>ROUND(I282*H282,2)</f>
        <v>0</v>
      </c>
      <c r="BL282" s="18" t="s">
        <v>276</v>
      </c>
      <c r="BM282" s="161" t="s">
        <v>3804</v>
      </c>
    </row>
    <row r="283" spans="1:65" s="2" customFormat="1" ht="19.2">
      <c r="A283" s="33"/>
      <c r="B283" s="34"/>
      <c r="C283" s="33"/>
      <c r="D283" s="163" t="s">
        <v>207</v>
      </c>
      <c r="E283" s="33"/>
      <c r="F283" s="164" t="s">
        <v>3805</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207</v>
      </c>
      <c r="AU283" s="18" t="s">
        <v>90</v>
      </c>
    </row>
    <row r="284" spans="1:65" s="2" customFormat="1" ht="24.15" customHeight="1">
      <c r="A284" s="33"/>
      <c r="B284" s="149"/>
      <c r="C284" s="150" t="s">
        <v>1020</v>
      </c>
      <c r="D284" s="150" t="s">
        <v>202</v>
      </c>
      <c r="E284" s="151" t="s">
        <v>3806</v>
      </c>
      <c r="F284" s="152" t="s">
        <v>3807</v>
      </c>
      <c r="G284" s="153" t="s">
        <v>529</v>
      </c>
      <c r="H284" s="154">
        <v>50</v>
      </c>
      <c r="I284" s="155"/>
      <c r="J284" s="156">
        <f>ROUND(I284*H284,2)</f>
        <v>0</v>
      </c>
      <c r="K284" s="152" t="s">
        <v>333</v>
      </c>
      <c r="L284" s="34"/>
      <c r="M284" s="157" t="s">
        <v>1</v>
      </c>
      <c r="N284" s="158" t="s">
        <v>46</v>
      </c>
      <c r="O284" s="59"/>
      <c r="P284" s="159">
        <f>O284*H284</f>
        <v>0</v>
      </c>
      <c r="Q284" s="159">
        <v>3.0000000000000001E-5</v>
      </c>
      <c r="R284" s="159">
        <f>Q284*H284</f>
        <v>1.5E-3</v>
      </c>
      <c r="S284" s="159">
        <v>7.4700000000000001E-3</v>
      </c>
      <c r="T284" s="160">
        <f>S284*H284</f>
        <v>0.3735</v>
      </c>
      <c r="U284" s="33"/>
      <c r="V284" s="33"/>
      <c r="W284" s="33"/>
      <c r="X284" s="33"/>
      <c r="Y284" s="33"/>
      <c r="Z284" s="33"/>
      <c r="AA284" s="33"/>
      <c r="AB284" s="33"/>
      <c r="AC284" s="33"/>
      <c r="AD284" s="33"/>
      <c r="AE284" s="33"/>
      <c r="AR284" s="161" t="s">
        <v>276</v>
      </c>
      <c r="AT284" s="161" t="s">
        <v>202</v>
      </c>
      <c r="AU284" s="161" t="s">
        <v>90</v>
      </c>
      <c r="AY284" s="18" t="s">
        <v>199</v>
      </c>
      <c r="BE284" s="162">
        <f>IF(N284="základní",J284,0)</f>
        <v>0</v>
      </c>
      <c r="BF284" s="162">
        <f>IF(N284="snížená",J284,0)</f>
        <v>0</v>
      </c>
      <c r="BG284" s="162">
        <f>IF(N284="zákl. přenesená",J284,0)</f>
        <v>0</v>
      </c>
      <c r="BH284" s="162">
        <f>IF(N284="sníž. přenesená",J284,0)</f>
        <v>0</v>
      </c>
      <c r="BI284" s="162">
        <f>IF(N284="nulová",J284,0)</f>
        <v>0</v>
      </c>
      <c r="BJ284" s="18" t="s">
        <v>88</v>
      </c>
      <c r="BK284" s="162">
        <f>ROUND(I284*H284,2)</f>
        <v>0</v>
      </c>
      <c r="BL284" s="18" t="s">
        <v>276</v>
      </c>
      <c r="BM284" s="161" t="s">
        <v>3808</v>
      </c>
    </row>
    <row r="285" spans="1:65" s="2" customFormat="1" ht="28.8">
      <c r="A285" s="33"/>
      <c r="B285" s="34"/>
      <c r="C285" s="33"/>
      <c r="D285" s="163" t="s">
        <v>207</v>
      </c>
      <c r="E285" s="33"/>
      <c r="F285" s="164" t="s">
        <v>3809</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207</v>
      </c>
      <c r="AU285" s="18" t="s">
        <v>90</v>
      </c>
    </row>
    <row r="286" spans="1:65" s="2" customFormat="1" ht="21.75" customHeight="1">
      <c r="A286" s="33"/>
      <c r="B286" s="149"/>
      <c r="C286" s="150" t="s">
        <v>1025</v>
      </c>
      <c r="D286" s="150" t="s">
        <v>202</v>
      </c>
      <c r="E286" s="151" t="s">
        <v>3810</v>
      </c>
      <c r="F286" s="152" t="s">
        <v>3811</v>
      </c>
      <c r="G286" s="153" t="s">
        <v>376</v>
      </c>
      <c r="H286" s="154">
        <v>817.3</v>
      </c>
      <c r="I286" s="155"/>
      <c r="J286" s="156">
        <f>ROUND(I286*H286,2)</f>
        <v>0</v>
      </c>
      <c r="K286" s="152" t="s">
        <v>333</v>
      </c>
      <c r="L286" s="34"/>
      <c r="M286" s="157" t="s">
        <v>1</v>
      </c>
      <c r="N286" s="158" t="s">
        <v>46</v>
      </c>
      <c r="O286" s="59"/>
      <c r="P286" s="159">
        <f>O286*H286</f>
        <v>0</v>
      </c>
      <c r="Q286" s="159">
        <v>4.6000000000000001E-4</v>
      </c>
      <c r="R286" s="159">
        <f>Q286*H286</f>
        <v>0.37595800000000001</v>
      </c>
      <c r="S286" s="159">
        <v>0</v>
      </c>
      <c r="T286" s="160">
        <f>S286*H286</f>
        <v>0</v>
      </c>
      <c r="U286" s="33"/>
      <c r="V286" s="33"/>
      <c r="W286" s="33"/>
      <c r="X286" s="33"/>
      <c r="Y286" s="33"/>
      <c r="Z286" s="33"/>
      <c r="AA286" s="33"/>
      <c r="AB286" s="33"/>
      <c r="AC286" s="33"/>
      <c r="AD286" s="33"/>
      <c r="AE286" s="33"/>
      <c r="AR286" s="161" t="s">
        <v>276</v>
      </c>
      <c r="AT286" s="161" t="s">
        <v>202</v>
      </c>
      <c r="AU286" s="161" t="s">
        <v>90</v>
      </c>
      <c r="AY286" s="18" t="s">
        <v>199</v>
      </c>
      <c r="BE286" s="162">
        <f>IF(N286="základní",J286,0)</f>
        <v>0</v>
      </c>
      <c r="BF286" s="162">
        <f>IF(N286="snížená",J286,0)</f>
        <v>0</v>
      </c>
      <c r="BG286" s="162">
        <f>IF(N286="zákl. přenesená",J286,0)</f>
        <v>0</v>
      </c>
      <c r="BH286" s="162">
        <f>IF(N286="sníž. přenesená",J286,0)</f>
        <v>0</v>
      </c>
      <c r="BI286" s="162">
        <f>IF(N286="nulová",J286,0)</f>
        <v>0</v>
      </c>
      <c r="BJ286" s="18" t="s">
        <v>88</v>
      </c>
      <c r="BK286" s="162">
        <f>ROUND(I286*H286,2)</f>
        <v>0</v>
      </c>
      <c r="BL286" s="18" t="s">
        <v>276</v>
      </c>
      <c r="BM286" s="161" t="s">
        <v>3812</v>
      </c>
    </row>
    <row r="287" spans="1:65" s="2" customFormat="1" ht="28.8">
      <c r="A287" s="33"/>
      <c r="B287" s="34"/>
      <c r="C287" s="33"/>
      <c r="D287" s="163" t="s">
        <v>207</v>
      </c>
      <c r="E287" s="33"/>
      <c r="F287" s="164" t="s">
        <v>3813</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207</v>
      </c>
      <c r="AU287" s="18" t="s">
        <v>90</v>
      </c>
    </row>
    <row r="288" spans="1:65" s="14" customFormat="1" ht="30.6">
      <c r="B288" s="179"/>
      <c r="D288" s="163" t="s">
        <v>336</v>
      </c>
      <c r="E288" s="180" t="s">
        <v>1</v>
      </c>
      <c r="F288" s="181" t="s">
        <v>3814</v>
      </c>
      <c r="H288" s="182">
        <v>741.4</v>
      </c>
      <c r="I288" s="183"/>
      <c r="L288" s="179"/>
      <c r="M288" s="184"/>
      <c r="N288" s="185"/>
      <c r="O288" s="185"/>
      <c r="P288" s="185"/>
      <c r="Q288" s="185"/>
      <c r="R288" s="185"/>
      <c r="S288" s="185"/>
      <c r="T288" s="186"/>
      <c r="AT288" s="180" t="s">
        <v>336</v>
      </c>
      <c r="AU288" s="180" t="s">
        <v>90</v>
      </c>
      <c r="AV288" s="14" t="s">
        <v>90</v>
      </c>
      <c r="AW288" s="14" t="s">
        <v>36</v>
      </c>
      <c r="AX288" s="14" t="s">
        <v>81</v>
      </c>
      <c r="AY288" s="180" t="s">
        <v>199</v>
      </c>
    </row>
    <row r="289" spans="1:65" s="13" customFormat="1" ht="10.199999999999999">
      <c r="B289" s="172"/>
      <c r="D289" s="163" t="s">
        <v>336</v>
      </c>
      <c r="E289" s="173" t="s">
        <v>1</v>
      </c>
      <c r="F289" s="174" t="s">
        <v>3590</v>
      </c>
      <c r="H289" s="173" t="s">
        <v>1</v>
      </c>
      <c r="I289" s="175"/>
      <c r="L289" s="172"/>
      <c r="M289" s="176"/>
      <c r="N289" s="177"/>
      <c r="O289" s="177"/>
      <c r="P289" s="177"/>
      <c r="Q289" s="177"/>
      <c r="R289" s="177"/>
      <c r="S289" s="177"/>
      <c r="T289" s="178"/>
      <c r="AT289" s="173" t="s">
        <v>336</v>
      </c>
      <c r="AU289" s="173" t="s">
        <v>90</v>
      </c>
      <c r="AV289" s="13" t="s">
        <v>88</v>
      </c>
      <c r="AW289" s="13" t="s">
        <v>36</v>
      </c>
      <c r="AX289" s="13" t="s">
        <v>81</v>
      </c>
      <c r="AY289" s="173" t="s">
        <v>199</v>
      </c>
    </row>
    <row r="290" spans="1:65" s="14" customFormat="1" ht="10.199999999999999">
      <c r="B290" s="179"/>
      <c r="D290" s="163" t="s">
        <v>336</v>
      </c>
      <c r="E290" s="180" t="s">
        <v>1</v>
      </c>
      <c r="F290" s="181" t="s">
        <v>3815</v>
      </c>
      <c r="H290" s="182">
        <v>75.900000000000006</v>
      </c>
      <c r="I290" s="183"/>
      <c r="L290" s="179"/>
      <c r="M290" s="184"/>
      <c r="N290" s="185"/>
      <c r="O290" s="185"/>
      <c r="P290" s="185"/>
      <c r="Q290" s="185"/>
      <c r="R290" s="185"/>
      <c r="S290" s="185"/>
      <c r="T290" s="186"/>
      <c r="AT290" s="180" t="s">
        <v>336</v>
      </c>
      <c r="AU290" s="180" t="s">
        <v>90</v>
      </c>
      <c r="AV290" s="14" t="s">
        <v>90</v>
      </c>
      <c r="AW290" s="14" t="s">
        <v>36</v>
      </c>
      <c r="AX290" s="14" t="s">
        <v>81</v>
      </c>
      <c r="AY290" s="180" t="s">
        <v>199</v>
      </c>
    </row>
    <row r="291" spans="1:65" s="15" customFormat="1" ht="10.199999999999999">
      <c r="B291" s="187"/>
      <c r="D291" s="163" t="s">
        <v>336</v>
      </c>
      <c r="E291" s="188" t="s">
        <v>1</v>
      </c>
      <c r="F291" s="189" t="s">
        <v>339</v>
      </c>
      <c r="H291" s="190">
        <v>817.3</v>
      </c>
      <c r="I291" s="191"/>
      <c r="L291" s="187"/>
      <c r="M291" s="192"/>
      <c r="N291" s="193"/>
      <c r="O291" s="193"/>
      <c r="P291" s="193"/>
      <c r="Q291" s="193"/>
      <c r="R291" s="193"/>
      <c r="S291" s="193"/>
      <c r="T291" s="194"/>
      <c r="AT291" s="188" t="s">
        <v>336</v>
      </c>
      <c r="AU291" s="188" t="s">
        <v>90</v>
      </c>
      <c r="AV291" s="15" t="s">
        <v>198</v>
      </c>
      <c r="AW291" s="15" t="s">
        <v>36</v>
      </c>
      <c r="AX291" s="15" t="s">
        <v>88</v>
      </c>
      <c r="AY291" s="188" t="s">
        <v>199</v>
      </c>
    </row>
    <row r="292" spans="1:65" s="2" customFormat="1" ht="21.75" customHeight="1">
      <c r="A292" s="33"/>
      <c r="B292" s="149"/>
      <c r="C292" s="150" t="s">
        <v>1031</v>
      </c>
      <c r="D292" s="150" t="s">
        <v>202</v>
      </c>
      <c r="E292" s="151" t="s">
        <v>3816</v>
      </c>
      <c r="F292" s="152" t="s">
        <v>3817</v>
      </c>
      <c r="G292" s="153" t="s">
        <v>376</v>
      </c>
      <c r="H292" s="154">
        <v>184.14</v>
      </c>
      <c r="I292" s="155"/>
      <c r="J292" s="156">
        <f>ROUND(I292*H292,2)</f>
        <v>0</v>
      </c>
      <c r="K292" s="152" t="s">
        <v>333</v>
      </c>
      <c r="L292" s="34"/>
      <c r="M292" s="157" t="s">
        <v>1</v>
      </c>
      <c r="N292" s="158" t="s">
        <v>46</v>
      </c>
      <c r="O292" s="59"/>
      <c r="P292" s="159">
        <f>O292*H292</f>
        <v>0</v>
      </c>
      <c r="Q292" s="159">
        <v>5.5000000000000003E-4</v>
      </c>
      <c r="R292" s="159">
        <f>Q292*H292</f>
        <v>0.10127699999999999</v>
      </c>
      <c r="S292" s="159">
        <v>0</v>
      </c>
      <c r="T292" s="160">
        <f>S292*H292</f>
        <v>0</v>
      </c>
      <c r="U292" s="33"/>
      <c r="V292" s="33"/>
      <c r="W292" s="33"/>
      <c r="X292" s="33"/>
      <c r="Y292" s="33"/>
      <c r="Z292" s="33"/>
      <c r="AA292" s="33"/>
      <c r="AB292" s="33"/>
      <c r="AC292" s="33"/>
      <c r="AD292" s="33"/>
      <c r="AE292" s="33"/>
      <c r="AR292" s="161" t="s">
        <v>276</v>
      </c>
      <c r="AT292" s="161" t="s">
        <v>202</v>
      </c>
      <c r="AU292" s="161" t="s">
        <v>90</v>
      </c>
      <c r="AY292" s="18" t="s">
        <v>199</v>
      </c>
      <c r="BE292" s="162">
        <f>IF(N292="základní",J292,0)</f>
        <v>0</v>
      </c>
      <c r="BF292" s="162">
        <f>IF(N292="snížená",J292,0)</f>
        <v>0</v>
      </c>
      <c r="BG292" s="162">
        <f>IF(N292="zákl. přenesená",J292,0)</f>
        <v>0</v>
      </c>
      <c r="BH292" s="162">
        <f>IF(N292="sníž. přenesená",J292,0)</f>
        <v>0</v>
      </c>
      <c r="BI292" s="162">
        <f>IF(N292="nulová",J292,0)</f>
        <v>0</v>
      </c>
      <c r="BJ292" s="18" t="s">
        <v>88</v>
      </c>
      <c r="BK292" s="162">
        <f>ROUND(I292*H292,2)</f>
        <v>0</v>
      </c>
      <c r="BL292" s="18" t="s">
        <v>276</v>
      </c>
      <c r="BM292" s="161" t="s">
        <v>3818</v>
      </c>
    </row>
    <row r="293" spans="1:65" s="2" customFormat="1" ht="28.8">
      <c r="A293" s="33"/>
      <c r="B293" s="34"/>
      <c r="C293" s="33"/>
      <c r="D293" s="163" t="s">
        <v>207</v>
      </c>
      <c r="E293" s="33"/>
      <c r="F293" s="164" t="s">
        <v>3819</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207</v>
      </c>
      <c r="AU293" s="18" t="s">
        <v>90</v>
      </c>
    </row>
    <row r="294" spans="1:65" s="14" customFormat="1" ht="10.199999999999999">
      <c r="B294" s="179"/>
      <c r="D294" s="163" t="s">
        <v>336</v>
      </c>
      <c r="E294" s="180" t="s">
        <v>1</v>
      </c>
      <c r="F294" s="181" t="s">
        <v>3571</v>
      </c>
      <c r="H294" s="182">
        <v>173.14</v>
      </c>
      <c r="I294" s="183"/>
      <c r="L294" s="179"/>
      <c r="M294" s="184"/>
      <c r="N294" s="185"/>
      <c r="O294" s="185"/>
      <c r="P294" s="185"/>
      <c r="Q294" s="185"/>
      <c r="R294" s="185"/>
      <c r="S294" s="185"/>
      <c r="T294" s="186"/>
      <c r="AT294" s="180" t="s">
        <v>336</v>
      </c>
      <c r="AU294" s="180" t="s">
        <v>90</v>
      </c>
      <c r="AV294" s="14" t="s">
        <v>90</v>
      </c>
      <c r="AW294" s="14" t="s">
        <v>36</v>
      </c>
      <c r="AX294" s="14" t="s">
        <v>81</v>
      </c>
      <c r="AY294" s="180" t="s">
        <v>199</v>
      </c>
    </row>
    <row r="295" spans="1:65" s="13" customFormat="1" ht="10.199999999999999">
      <c r="B295" s="172"/>
      <c r="D295" s="163" t="s">
        <v>336</v>
      </c>
      <c r="E295" s="173" t="s">
        <v>1</v>
      </c>
      <c r="F295" s="174" t="s">
        <v>3590</v>
      </c>
      <c r="H295" s="173" t="s">
        <v>1</v>
      </c>
      <c r="I295" s="175"/>
      <c r="L295" s="172"/>
      <c r="M295" s="176"/>
      <c r="N295" s="177"/>
      <c r="O295" s="177"/>
      <c r="P295" s="177"/>
      <c r="Q295" s="177"/>
      <c r="R295" s="177"/>
      <c r="S295" s="177"/>
      <c r="T295" s="178"/>
      <c r="AT295" s="173" t="s">
        <v>336</v>
      </c>
      <c r="AU295" s="173" t="s">
        <v>90</v>
      </c>
      <c r="AV295" s="13" t="s">
        <v>88</v>
      </c>
      <c r="AW295" s="13" t="s">
        <v>36</v>
      </c>
      <c r="AX295" s="13" t="s">
        <v>81</v>
      </c>
      <c r="AY295" s="173" t="s">
        <v>199</v>
      </c>
    </row>
    <row r="296" spans="1:65" s="14" customFormat="1" ht="10.199999999999999">
      <c r="B296" s="179"/>
      <c r="D296" s="163" t="s">
        <v>336</v>
      </c>
      <c r="E296" s="180" t="s">
        <v>1</v>
      </c>
      <c r="F296" s="181" t="s">
        <v>3820</v>
      </c>
      <c r="H296" s="182">
        <v>11</v>
      </c>
      <c r="I296" s="183"/>
      <c r="L296" s="179"/>
      <c r="M296" s="184"/>
      <c r="N296" s="185"/>
      <c r="O296" s="185"/>
      <c r="P296" s="185"/>
      <c r="Q296" s="185"/>
      <c r="R296" s="185"/>
      <c r="S296" s="185"/>
      <c r="T296" s="186"/>
      <c r="AT296" s="180" t="s">
        <v>336</v>
      </c>
      <c r="AU296" s="180" t="s">
        <v>90</v>
      </c>
      <c r="AV296" s="14" t="s">
        <v>90</v>
      </c>
      <c r="AW296" s="14" t="s">
        <v>36</v>
      </c>
      <c r="AX296" s="14" t="s">
        <v>81</v>
      </c>
      <c r="AY296" s="180" t="s">
        <v>199</v>
      </c>
    </row>
    <row r="297" spans="1:65" s="15" customFormat="1" ht="10.199999999999999">
      <c r="B297" s="187"/>
      <c r="D297" s="163" t="s">
        <v>336</v>
      </c>
      <c r="E297" s="188" t="s">
        <v>1</v>
      </c>
      <c r="F297" s="189" t="s">
        <v>339</v>
      </c>
      <c r="H297" s="190">
        <v>184.14</v>
      </c>
      <c r="I297" s="191"/>
      <c r="L297" s="187"/>
      <c r="M297" s="192"/>
      <c r="N297" s="193"/>
      <c r="O297" s="193"/>
      <c r="P297" s="193"/>
      <c r="Q297" s="193"/>
      <c r="R297" s="193"/>
      <c r="S297" s="193"/>
      <c r="T297" s="194"/>
      <c r="AT297" s="188" t="s">
        <v>336</v>
      </c>
      <c r="AU297" s="188" t="s">
        <v>90</v>
      </c>
      <c r="AV297" s="15" t="s">
        <v>198</v>
      </c>
      <c r="AW297" s="15" t="s">
        <v>36</v>
      </c>
      <c r="AX297" s="15" t="s">
        <v>88</v>
      </c>
      <c r="AY297" s="188" t="s">
        <v>199</v>
      </c>
    </row>
    <row r="298" spans="1:65" s="2" customFormat="1" ht="21.75" customHeight="1">
      <c r="A298" s="33"/>
      <c r="B298" s="149"/>
      <c r="C298" s="150" t="s">
        <v>1044</v>
      </c>
      <c r="D298" s="150" t="s">
        <v>202</v>
      </c>
      <c r="E298" s="151" t="s">
        <v>3821</v>
      </c>
      <c r="F298" s="152" t="s">
        <v>3822</v>
      </c>
      <c r="G298" s="153" t="s">
        <v>376</v>
      </c>
      <c r="H298" s="154">
        <v>116.38</v>
      </c>
      <c r="I298" s="155"/>
      <c r="J298" s="156">
        <f>ROUND(I298*H298,2)</f>
        <v>0</v>
      </c>
      <c r="K298" s="152" t="s">
        <v>333</v>
      </c>
      <c r="L298" s="34"/>
      <c r="M298" s="157" t="s">
        <v>1</v>
      </c>
      <c r="N298" s="158" t="s">
        <v>46</v>
      </c>
      <c r="O298" s="59"/>
      <c r="P298" s="159">
        <f>O298*H298</f>
        <v>0</v>
      </c>
      <c r="Q298" s="159">
        <v>7.1000000000000002E-4</v>
      </c>
      <c r="R298" s="159">
        <f>Q298*H298</f>
        <v>8.2629800000000003E-2</v>
      </c>
      <c r="S298" s="159">
        <v>0</v>
      </c>
      <c r="T298" s="160">
        <f>S298*H298</f>
        <v>0</v>
      </c>
      <c r="U298" s="33"/>
      <c r="V298" s="33"/>
      <c r="W298" s="33"/>
      <c r="X298" s="33"/>
      <c r="Y298" s="33"/>
      <c r="Z298" s="33"/>
      <c r="AA298" s="33"/>
      <c r="AB298" s="33"/>
      <c r="AC298" s="33"/>
      <c r="AD298" s="33"/>
      <c r="AE298" s="33"/>
      <c r="AR298" s="161" t="s">
        <v>276</v>
      </c>
      <c r="AT298" s="161" t="s">
        <v>202</v>
      </c>
      <c r="AU298" s="161" t="s">
        <v>90</v>
      </c>
      <c r="AY298" s="18" t="s">
        <v>199</v>
      </c>
      <c r="BE298" s="162">
        <f>IF(N298="základní",J298,0)</f>
        <v>0</v>
      </c>
      <c r="BF298" s="162">
        <f>IF(N298="snížená",J298,0)</f>
        <v>0</v>
      </c>
      <c r="BG298" s="162">
        <f>IF(N298="zákl. přenesená",J298,0)</f>
        <v>0</v>
      </c>
      <c r="BH298" s="162">
        <f>IF(N298="sníž. přenesená",J298,0)</f>
        <v>0</v>
      </c>
      <c r="BI298" s="162">
        <f>IF(N298="nulová",J298,0)</f>
        <v>0</v>
      </c>
      <c r="BJ298" s="18" t="s">
        <v>88</v>
      </c>
      <c r="BK298" s="162">
        <f>ROUND(I298*H298,2)</f>
        <v>0</v>
      </c>
      <c r="BL298" s="18" t="s">
        <v>276</v>
      </c>
      <c r="BM298" s="161" t="s">
        <v>3823</v>
      </c>
    </row>
    <row r="299" spans="1:65" s="2" customFormat="1" ht="28.8">
      <c r="A299" s="33"/>
      <c r="B299" s="34"/>
      <c r="C299" s="33"/>
      <c r="D299" s="163" t="s">
        <v>207</v>
      </c>
      <c r="E299" s="33"/>
      <c r="F299" s="164" t="s">
        <v>3824</v>
      </c>
      <c r="G299" s="33"/>
      <c r="H299" s="33"/>
      <c r="I299" s="165"/>
      <c r="J299" s="33"/>
      <c r="K299" s="33"/>
      <c r="L299" s="34"/>
      <c r="M299" s="166"/>
      <c r="N299" s="167"/>
      <c r="O299" s="59"/>
      <c r="P299" s="59"/>
      <c r="Q299" s="59"/>
      <c r="R299" s="59"/>
      <c r="S299" s="59"/>
      <c r="T299" s="60"/>
      <c r="U299" s="33"/>
      <c r="V299" s="33"/>
      <c r="W299" s="33"/>
      <c r="X299" s="33"/>
      <c r="Y299" s="33"/>
      <c r="Z299" s="33"/>
      <c r="AA299" s="33"/>
      <c r="AB299" s="33"/>
      <c r="AC299" s="33"/>
      <c r="AD299" s="33"/>
      <c r="AE299" s="33"/>
      <c r="AT299" s="18" t="s">
        <v>207</v>
      </c>
      <c r="AU299" s="18" t="s">
        <v>90</v>
      </c>
    </row>
    <row r="300" spans="1:65" s="14" customFormat="1" ht="10.199999999999999">
      <c r="B300" s="179"/>
      <c r="D300" s="163" t="s">
        <v>336</v>
      </c>
      <c r="E300" s="180" t="s">
        <v>1</v>
      </c>
      <c r="F300" s="181" t="s">
        <v>3576</v>
      </c>
      <c r="H300" s="182">
        <v>71.5</v>
      </c>
      <c r="I300" s="183"/>
      <c r="L300" s="179"/>
      <c r="M300" s="184"/>
      <c r="N300" s="185"/>
      <c r="O300" s="185"/>
      <c r="P300" s="185"/>
      <c r="Q300" s="185"/>
      <c r="R300" s="185"/>
      <c r="S300" s="185"/>
      <c r="T300" s="186"/>
      <c r="AT300" s="180" t="s">
        <v>336</v>
      </c>
      <c r="AU300" s="180" t="s">
        <v>90</v>
      </c>
      <c r="AV300" s="14" t="s">
        <v>90</v>
      </c>
      <c r="AW300" s="14" t="s">
        <v>36</v>
      </c>
      <c r="AX300" s="14" t="s">
        <v>81</v>
      </c>
      <c r="AY300" s="180" t="s">
        <v>199</v>
      </c>
    </row>
    <row r="301" spans="1:65" s="13" customFormat="1" ht="10.199999999999999">
      <c r="B301" s="172"/>
      <c r="D301" s="163" t="s">
        <v>336</v>
      </c>
      <c r="E301" s="173" t="s">
        <v>1</v>
      </c>
      <c r="F301" s="174" t="s">
        <v>3590</v>
      </c>
      <c r="H301" s="173" t="s">
        <v>1</v>
      </c>
      <c r="I301" s="175"/>
      <c r="L301" s="172"/>
      <c r="M301" s="176"/>
      <c r="N301" s="177"/>
      <c r="O301" s="177"/>
      <c r="P301" s="177"/>
      <c r="Q301" s="177"/>
      <c r="R301" s="177"/>
      <c r="S301" s="177"/>
      <c r="T301" s="178"/>
      <c r="AT301" s="173" t="s">
        <v>336</v>
      </c>
      <c r="AU301" s="173" t="s">
        <v>90</v>
      </c>
      <c r="AV301" s="13" t="s">
        <v>88</v>
      </c>
      <c r="AW301" s="13" t="s">
        <v>36</v>
      </c>
      <c r="AX301" s="13" t="s">
        <v>81</v>
      </c>
      <c r="AY301" s="173" t="s">
        <v>199</v>
      </c>
    </row>
    <row r="302" spans="1:65" s="14" customFormat="1" ht="10.199999999999999">
      <c r="B302" s="179"/>
      <c r="D302" s="163" t="s">
        <v>336</v>
      </c>
      <c r="E302" s="180" t="s">
        <v>1</v>
      </c>
      <c r="F302" s="181" t="s">
        <v>3825</v>
      </c>
      <c r="H302" s="182">
        <v>44.88</v>
      </c>
      <c r="I302" s="183"/>
      <c r="L302" s="179"/>
      <c r="M302" s="184"/>
      <c r="N302" s="185"/>
      <c r="O302" s="185"/>
      <c r="P302" s="185"/>
      <c r="Q302" s="185"/>
      <c r="R302" s="185"/>
      <c r="S302" s="185"/>
      <c r="T302" s="186"/>
      <c r="AT302" s="180" t="s">
        <v>336</v>
      </c>
      <c r="AU302" s="180" t="s">
        <v>90</v>
      </c>
      <c r="AV302" s="14" t="s">
        <v>90</v>
      </c>
      <c r="AW302" s="14" t="s">
        <v>36</v>
      </c>
      <c r="AX302" s="14" t="s">
        <v>81</v>
      </c>
      <c r="AY302" s="180" t="s">
        <v>199</v>
      </c>
    </row>
    <row r="303" spans="1:65" s="15" customFormat="1" ht="10.199999999999999">
      <c r="B303" s="187"/>
      <c r="D303" s="163" t="s">
        <v>336</v>
      </c>
      <c r="E303" s="188" t="s">
        <v>1</v>
      </c>
      <c r="F303" s="189" t="s">
        <v>339</v>
      </c>
      <c r="H303" s="190">
        <v>116.38</v>
      </c>
      <c r="I303" s="191"/>
      <c r="L303" s="187"/>
      <c r="M303" s="192"/>
      <c r="N303" s="193"/>
      <c r="O303" s="193"/>
      <c r="P303" s="193"/>
      <c r="Q303" s="193"/>
      <c r="R303" s="193"/>
      <c r="S303" s="193"/>
      <c r="T303" s="194"/>
      <c r="AT303" s="188" t="s">
        <v>336</v>
      </c>
      <c r="AU303" s="188" t="s">
        <v>90</v>
      </c>
      <c r="AV303" s="15" t="s">
        <v>198</v>
      </c>
      <c r="AW303" s="15" t="s">
        <v>36</v>
      </c>
      <c r="AX303" s="15" t="s">
        <v>88</v>
      </c>
      <c r="AY303" s="188" t="s">
        <v>199</v>
      </c>
    </row>
    <row r="304" spans="1:65" s="2" customFormat="1" ht="24.15" customHeight="1">
      <c r="A304" s="33"/>
      <c r="B304" s="149"/>
      <c r="C304" s="150" t="s">
        <v>1051</v>
      </c>
      <c r="D304" s="150" t="s">
        <v>202</v>
      </c>
      <c r="E304" s="151" t="s">
        <v>3826</v>
      </c>
      <c r="F304" s="152" t="s">
        <v>3827</v>
      </c>
      <c r="G304" s="153" t="s">
        <v>376</v>
      </c>
      <c r="H304" s="154">
        <v>117.7</v>
      </c>
      <c r="I304" s="155"/>
      <c r="J304" s="156">
        <f>ROUND(I304*H304,2)</f>
        <v>0</v>
      </c>
      <c r="K304" s="152" t="s">
        <v>333</v>
      </c>
      <c r="L304" s="34"/>
      <c r="M304" s="157" t="s">
        <v>1</v>
      </c>
      <c r="N304" s="158" t="s">
        <v>46</v>
      </c>
      <c r="O304" s="59"/>
      <c r="P304" s="159">
        <f>O304*H304</f>
        <v>0</v>
      </c>
      <c r="Q304" s="159">
        <v>1.25E-3</v>
      </c>
      <c r="R304" s="159">
        <f>Q304*H304</f>
        <v>0.14712500000000001</v>
      </c>
      <c r="S304" s="159">
        <v>0</v>
      </c>
      <c r="T304" s="160">
        <f>S304*H304</f>
        <v>0</v>
      </c>
      <c r="U304" s="33"/>
      <c r="V304" s="33"/>
      <c r="W304" s="33"/>
      <c r="X304" s="33"/>
      <c r="Y304" s="33"/>
      <c r="Z304" s="33"/>
      <c r="AA304" s="33"/>
      <c r="AB304" s="33"/>
      <c r="AC304" s="33"/>
      <c r="AD304" s="33"/>
      <c r="AE304" s="33"/>
      <c r="AR304" s="161" t="s">
        <v>276</v>
      </c>
      <c r="AT304" s="161" t="s">
        <v>202</v>
      </c>
      <c r="AU304" s="161" t="s">
        <v>90</v>
      </c>
      <c r="AY304" s="18" t="s">
        <v>199</v>
      </c>
      <c r="BE304" s="162">
        <f>IF(N304="základní",J304,0)</f>
        <v>0</v>
      </c>
      <c r="BF304" s="162">
        <f>IF(N304="snížená",J304,0)</f>
        <v>0</v>
      </c>
      <c r="BG304" s="162">
        <f>IF(N304="zákl. přenesená",J304,0)</f>
        <v>0</v>
      </c>
      <c r="BH304" s="162">
        <f>IF(N304="sníž. přenesená",J304,0)</f>
        <v>0</v>
      </c>
      <c r="BI304" s="162">
        <f>IF(N304="nulová",J304,0)</f>
        <v>0</v>
      </c>
      <c r="BJ304" s="18" t="s">
        <v>88</v>
      </c>
      <c r="BK304" s="162">
        <f>ROUND(I304*H304,2)</f>
        <v>0</v>
      </c>
      <c r="BL304" s="18" t="s">
        <v>276</v>
      </c>
      <c r="BM304" s="161" t="s">
        <v>3828</v>
      </c>
    </row>
    <row r="305" spans="1:65" s="2" customFormat="1" ht="28.8">
      <c r="A305" s="33"/>
      <c r="B305" s="34"/>
      <c r="C305" s="33"/>
      <c r="D305" s="163" t="s">
        <v>207</v>
      </c>
      <c r="E305" s="33"/>
      <c r="F305" s="164" t="s">
        <v>3829</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207</v>
      </c>
      <c r="AU305" s="18" t="s">
        <v>90</v>
      </c>
    </row>
    <row r="306" spans="1:65" s="14" customFormat="1" ht="10.199999999999999">
      <c r="B306" s="179"/>
      <c r="D306" s="163" t="s">
        <v>336</v>
      </c>
      <c r="E306" s="180" t="s">
        <v>1</v>
      </c>
      <c r="F306" s="181" t="s">
        <v>3581</v>
      </c>
      <c r="H306" s="182">
        <v>86.9</v>
      </c>
      <c r="I306" s="183"/>
      <c r="L306" s="179"/>
      <c r="M306" s="184"/>
      <c r="N306" s="185"/>
      <c r="O306" s="185"/>
      <c r="P306" s="185"/>
      <c r="Q306" s="185"/>
      <c r="R306" s="185"/>
      <c r="S306" s="185"/>
      <c r="T306" s="186"/>
      <c r="AT306" s="180" t="s">
        <v>336</v>
      </c>
      <c r="AU306" s="180" t="s">
        <v>90</v>
      </c>
      <c r="AV306" s="14" t="s">
        <v>90</v>
      </c>
      <c r="AW306" s="14" t="s">
        <v>36</v>
      </c>
      <c r="AX306" s="14" t="s">
        <v>81</v>
      </c>
      <c r="AY306" s="180" t="s">
        <v>199</v>
      </c>
    </row>
    <row r="307" spans="1:65" s="13" customFormat="1" ht="10.199999999999999">
      <c r="B307" s="172"/>
      <c r="D307" s="163" t="s">
        <v>336</v>
      </c>
      <c r="E307" s="173" t="s">
        <v>1</v>
      </c>
      <c r="F307" s="174" t="s">
        <v>3590</v>
      </c>
      <c r="H307" s="173" t="s">
        <v>1</v>
      </c>
      <c r="I307" s="175"/>
      <c r="L307" s="172"/>
      <c r="M307" s="176"/>
      <c r="N307" s="177"/>
      <c r="O307" s="177"/>
      <c r="P307" s="177"/>
      <c r="Q307" s="177"/>
      <c r="R307" s="177"/>
      <c r="S307" s="177"/>
      <c r="T307" s="178"/>
      <c r="AT307" s="173" t="s">
        <v>336</v>
      </c>
      <c r="AU307" s="173" t="s">
        <v>90</v>
      </c>
      <c r="AV307" s="13" t="s">
        <v>88</v>
      </c>
      <c r="AW307" s="13" t="s">
        <v>36</v>
      </c>
      <c r="AX307" s="13" t="s">
        <v>81</v>
      </c>
      <c r="AY307" s="173" t="s">
        <v>199</v>
      </c>
    </row>
    <row r="308" spans="1:65" s="14" customFormat="1" ht="10.199999999999999">
      <c r="B308" s="179"/>
      <c r="D308" s="163" t="s">
        <v>336</v>
      </c>
      <c r="E308" s="180" t="s">
        <v>1</v>
      </c>
      <c r="F308" s="181" t="s">
        <v>3830</v>
      </c>
      <c r="H308" s="182">
        <v>30.8</v>
      </c>
      <c r="I308" s="183"/>
      <c r="L308" s="179"/>
      <c r="M308" s="184"/>
      <c r="N308" s="185"/>
      <c r="O308" s="185"/>
      <c r="P308" s="185"/>
      <c r="Q308" s="185"/>
      <c r="R308" s="185"/>
      <c r="S308" s="185"/>
      <c r="T308" s="186"/>
      <c r="AT308" s="180" t="s">
        <v>336</v>
      </c>
      <c r="AU308" s="180" t="s">
        <v>90</v>
      </c>
      <c r="AV308" s="14" t="s">
        <v>90</v>
      </c>
      <c r="AW308" s="14" t="s">
        <v>36</v>
      </c>
      <c r="AX308" s="14" t="s">
        <v>81</v>
      </c>
      <c r="AY308" s="180" t="s">
        <v>199</v>
      </c>
    </row>
    <row r="309" spans="1:65" s="15" customFormat="1" ht="10.199999999999999">
      <c r="B309" s="187"/>
      <c r="D309" s="163" t="s">
        <v>336</v>
      </c>
      <c r="E309" s="188" t="s">
        <v>1</v>
      </c>
      <c r="F309" s="189" t="s">
        <v>339</v>
      </c>
      <c r="H309" s="190">
        <v>117.7</v>
      </c>
      <c r="I309" s="191"/>
      <c r="L309" s="187"/>
      <c r="M309" s="192"/>
      <c r="N309" s="193"/>
      <c r="O309" s="193"/>
      <c r="P309" s="193"/>
      <c r="Q309" s="193"/>
      <c r="R309" s="193"/>
      <c r="S309" s="193"/>
      <c r="T309" s="194"/>
      <c r="AT309" s="188" t="s">
        <v>336</v>
      </c>
      <c r="AU309" s="188" t="s">
        <v>90</v>
      </c>
      <c r="AV309" s="15" t="s">
        <v>198</v>
      </c>
      <c r="AW309" s="15" t="s">
        <v>36</v>
      </c>
      <c r="AX309" s="15" t="s">
        <v>88</v>
      </c>
      <c r="AY309" s="188" t="s">
        <v>199</v>
      </c>
    </row>
    <row r="310" spans="1:65" s="2" customFormat="1" ht="24.15" customHeight="1">
      <c r="A310" s="33"/>
      <c r="B310" s="149"/>
      <c r="C310" s="150" t="s">
        <v>1058</v>
      </c>
      <c r="D310" s="150" t="s">
        <v>202</v>
      </c>
      <c r="E310" s="151" t="s">
        <v>3831</v>
      </c>
      <c r="F310" s="152" t="s">
        <v>3832</v>
      </c>
      <c r="G310" s="153" t="s">
        <v>376</v>
      </c>
      <c r="H310" s="154">
        <v>108.9</v>
      </c>
      <c r="I310" s="155"/>
      <c r="J310" s="156">
        <f>ROUND(I310*H310,2)</f>
        <v>0</v>
      </c>
      <c r="K310" s="152" t="s">
        <v>333</v>
      </c>
      <c r="L310" s="34"/>
      <c r="M310" s="157" t="s">
        <v>1</v>
      </c>
      <c r="N310" s="158" t="s">
        <v>46</v>
      </c>
      <c r="O310" s="59"/>
      <c r="P310" s="159">
        <f>O310*H310</f>
        <v>0</v>
      </c>
      <c r="Q310" s="159">
        <v>1.6199999999999999E-3</v>
      </c>
      <c r="R310" s="159">
        <f>Q310*H310</f>
        <v>0.17641799999999999</v>
      </c>
      <c r="S310" s="159">
        <v>0</v>
      </c>
      <c r="T310" s="160">
        <f>S310*H310</f>
        <v>0</v>
      </c>
      <c r="U310" s="33"/>
      <c r="V310" s="33"/>
      <c r="W310" s="33"/>
      <c r="X310" s="33"/>
      <c r="Y310" s="33"/>
      <c r="Z310" s="33"/>
      <c r="AA310" s="33"/>
      <c r="AB310" s="33"/>
      <c r="AC310" s="33"/>
      <c r="AD310" s="33"/>
      <c r="AE310" s="33"/>
      <c r="AR310" s="161" t="s">
        <v>276</v>
      </c>
      <c r="AT310" s="161" t="s">
        <v>202</v>
      </c>
      <c r="AU310" s="161" t="s">
        <v>90</v>
      </c>
      <c r="AY310" s="18" t="s">
        <v>199</v>
      </c>
      <c r="BE310" s="162">
        <f>IF(N310="základní",J310,0)</f>
        <v>0</v>
      </c>
      <c r="BF310" s="162">
        <f>IF(N310="snížená",J310,0)</f>
        <v>0</v>
      </c>
      <c r="BG310" s="162">
        <f>IF(N310="zákl. přenesená",J310,0)</f>
        <v>0</v>
      </c>
      <c r="BH310" s="162">
        <f>IF(N310="sníž. přenesená",J310,0)</f>
        <v>0</v>
      </c>
      <c r="BI310" s="162">
        <f>IF(N310="nulová",J310,0)</f>
        <v>0</v>
      </c>
      <c r="BJ310" s="18" t="s">
        <v>88</v>
      </c>
      <c r="BK310" s="162">
        <f>ROUND(I310*H310,2)</f>
        <v>0</v>
      </c>
      <c r="BL310" s="18" t="s">
        <v>276</v>
      </c>
      <c r="BM310" s="161" t="s">
        <v>3833</v>
      </c>
    </row>
    <row r="311" spans="1:65" s="2" customFormat="1" ht="28.8">
      <c r="A311" s="33"/>
      <c r="B311" s="34"/>
      <c r="C311" s="33"/>
      <c r="D311" s="163" t="s">
        <v>207</v>
      </c>
      <c r="E311" s="33"/>
      <c r="F311" s="164" t="s">
        <v>3834</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207</v>
      </c>
      <c r="AU311" s="18" t="s">
        <v>90</v>
      </c>
    </row>
    <row r="312" spans="1:65" s="14" customFormat="1" ht="10.199999999999999">
      <c r="B312" s="179"/>
      <c r="D312" s="163" t="s">
        <v>336</v>
      </c>
      <c r="E312" s="180" t="s">
        <v>1</v>
      </c>
      <c r="F312" s="181" t="s">
        <v>3589</v>
      </c>
      <c r="H312" s="182">
        <v>95.7</v>
      </c>
      <c r="I312" s="183"/>
      <c r="L312" s="179"/>
      <c r="M312" s="184"/>
      <c r="N312" s="185"/>
      <c r="O312" s="185"/>
      <c r="P312" s="185"/>
      <c r="Q312" s="185"/>
      <c r="R312" s="185"/>
      <c r="S312" s="185"/>
      <c r="T312" s="186"/>
      <c r="AT312" s="180" t="s">
        <v>336</v>
      </c>
      <c r="AU312" s="180" t="s">
        <v>90</v>
      </c>
      <c r="AV312" s="14" t="s">
        <v>90</v>
      </c>
      <c r="AW312" s="14" t="s">
        <v>36</v>
      </c>
      <c r="AX312" s="14" t="s">
        <v>81</v>
      </c>
      <c r="AY312" s="180" t="s">
        <v>199</v>
      </c>
    </row>
    <row r="313" spans="1:65" s="13" customFormat="1" ht="10.199999999999999">
      <c r="B313" s="172"/>
      <c r="D313" s="163" t="s">
        <v>336</v>
      </c>
      <c r="E313" s="173" t="s">
        <v>1</v>
      </c>
      <c r="F313" s="174" t="s">
        <v>3590</v>
      </c>
      <c r="H313" s="173" t="s">
        <v>1</v>
      </c>
      <c r="I313" s="175"/>
      <c r="L313" s="172"/>
      <c r="M313" s="176"/>
      <c r="N313" s="177"/>
      <c r="O313" s="177"/>
      <c r="P313" s="177"/>
      <c r="Q313" s="177"/>
      <c r="R313" s="177"/>
      <c r="S313" s="177"/>
      <c r="T313" s="178"/>
      <c r="AT313" s="173" t="s">
        <v>336</v>
      </c>
      <c r="AU313" s="173" t="s">
        <v>90</v>
      </c>
      <c r="AV313" s="13" t="s">
        <v>88</v>
      </c>
      <c r="AW313" s="13" t="s">
        <v>36</v>
      </c>
      <c r="AX313" s="13" t="s">
        <v>81</v>
      </c>
      <c r="AY313" s="173" t="s">
        <v>199</v>
      </c>
    </row>
    <row r="314" spans="1:65" s="14" customFormat="1" ht="10.199999999999999">
      <c r="B314" s="179"/>
      <c r="D314" s="163" t="s">
        <v>336</v>
      </c>
      <c r="E314" s="180" t="s">
        <v>1</v>
      </c>
      <c r="F314" s="181" t="s">
        <v>3591</v>
      </c>
      <c r="H314" s="182">
        <v>13.2</v>
      </c>
      <c r="I314" s="183"/>
      <c r="L314" s="179"/>
      <c r="M314" s="184"/>
      <c r="N314" s="185"/>
      <c r="O314" s="185"/>
      <c r="P314" s="185"/>
      <c r="Q314" s="185"/>
      <c r="R314" s="185"/>
      <c r="S314" s="185"/>
      <c r="T314" s="186"/>
      <c r="AT314" s="180" t="s">
        <v>336</v>
      </c>
      <c r="AU314" s="180" t="s">
        <v>90</v>
      </c>
      <c r="AV314" s="14" t="s">
        <v>90</v>
      </c>
      <c r="AW314" s="14" t="s">
        <v>36</v>
      </c>
      <c r="AX314" s="14" t="s">
        <v>81</v>
      </c>
      <c r="AY314" s="180" t="s">
        <v>199</v>
      </c>
    </row>
    <row r="315" spans="1:65" s="15" customFormat="1" ht="10.199999999999999">
      <c r="B315" s="187"/>
      <c r="D315" s="163" t="s">
        <v>336</v>
      </c>
      <c r="E315" s="188" t="s">
        <v>1</v>
      </c>
      <c r="F315" s="189" t="s">
        <v>339</v>
      </c>
      <c r="H315" s="190">
        <v>108.9</v>
      </c>
      <c r="I315" s="191"/>
      <c r="L315" s="187"/>
      <c r="M315" s="192"/>
      <c r="N315" s="193"/>
      <c r="O315" s="193"/>
      <c r="P315" s="193"/>
      <c r="Q315" s="193"/>
      <c r="R315" s="193"/>
      <c r="S315" s="193"/>
      <c r="T315" s="194"/>
      <c r="AT315" s="188" t="s">
        <v>336</v>
      </c>
      <c r="AU315" s="188" t="s">
        <v>90</v>
      </c>
      <c r="AV315" s="15" t="s">
        <v>198</v>
      </c>
      <c r="AW315" s="15" t="s">
        <v>36</v>
      </c>
      <c r="AX315" s="15" t="s">
        <v>88</v>
      </c>
      <c r="AY315" s="188" t="s">
        <v>199</v>
      </c>
    </row>
    <row r="316" spans="1:65" s="2" customFormat="1" ht="24.15" customHeight="1">
      <c r="A316" s="33"/>
      <c r="B316" s="149"/>
      <c r="C316" s="150" t="s">
        <v>1067</v>
      </c>
      <c r="D316" s="150" t="s">
        <v>202</v>
      </c>
      <c r="E316" s="151" t="s">
        <v>3835</v>
      </c>
      <c r="F316" s="152" t="s">
        <v>3836</v>
      </c>
      <c r="G316" s="153" t="s">
        <v>376</v>
      </c>
      <c r="H316" s="154">
        <v>36.299999999999997</v>
      </c>
      <c r="I316" s="155"/>
      <c r="J316" s="156">
        <f>ROUND(I316*H316,2)</f>
        <v>0</v>
      </c>
      <c r="K316" s="152" t="s">
        <v>333</v>
      </c>
      <c r="L316" s="34"/>
      <c r="M316" s="157" t="s">
        <v>1</v>
      </c>
      <c r="N316" s="158" t="s">
        <v>46</v>
      </c>
      <c r="O316" s="59"/>
      <c r="P316" s="159">
        <f>O316*H316</f>
        <v>0</v>
      </c>
      <c r="Q316" s="159">
        <v>1.97E-3</v>
      </c>
      <c r="R316" s="159">
        <f>Q316*H316</f>
        <v>7.1510999999999991E-2</v>
      </c>
      <c r="S316" s="159">
        <v>0</v>
      </c>
      <c r="T316" s="160">
        <f>S316*H316</f>
        <v>0</v>
      </c>
      <c r="U316" s="33"/>
      <c r="V316" s="33"/>
      <c r="W316" s="33"/>
      <c r="X316" s="33"/>
      <c r="Y316" s="33"/>
      <c r="Z316" s="33"/>
      <c r="AA316" s="33"/>
      <c r="AB316" s="33"/>
      <c r="AC316" s="33"/>
      <c r="AD316" s="33"/>
      <c r="AE316" s="33"/>
      <c r="AR316" s="161" t="s">
        <v>276</v>
      </c>
      <c r="AT316" s="161" t="s">
        <v>202</v>
      </c>
      <c r="AU316" s="161" t="s">
        <v>90</v>
      </c>
      <c r="AY316" s="18" t="s">
        <v>199</v>
      </c>
      <c r="BE316" s="162">
        <f>IF(N316="základní",J316,0)</f>
        <v>0</v>
      </c>
      <c r="BF316" s="162">
        <f>IF(N316="snížená",J316,0)</f>
        <v>0</v>
      </c>
      <c r="BG316" s="162">
        <f>IF(N316="zákl. přenesená",J316,0)</f>
        <v>0</v>
      </c>
      <c r="BH316" s="162">
        <f>IF(N316="sníž. přenesená",J316,0)</f>
        <v>0</v>
      </c>
      <c r="BI316" s="162">
        <f>IF(N316="nulová",J316,0)</f>
        <v>0</v>
      </c>
      <c r="BJ316" s="18" t="s">
        <v>88</v>
      </c>
      <c r="BK316" s="162">
        <f>ROUND(I316*H316,2)</f>
        <v>0</v>
      </c>
      <c r="BL316" s="18" t="s">
        <v>276</v>
      </c>
      <c r="BM316" s="161" t="s">
        <v>3837</v>
      </c>
    </row>
    <row r="317" spans="1:65" s="2" customFormat="1" ht="28.8">
      <c r="A317" s="33"/>
      <c r="B317" s="34"/>
      <c r="C317" s="33"/>
      <c r="D317" s="163" t="s">
        <v>207</v>
      </c>
      <c r="E317" s="33"/>
      <c r="F317" s="164" t="s">
        <v>3838</v>
      </c>
      <c r="G317" s="33"/>
      <c r="H317" s="33"/>
      <c r="I317" s="165"/>
      <c r="J317" s="33"/>
      <c r="K317" s="33"/>
      <c r="L317" s="34"/>
      <c r="M317" s="166"/>
      <c r="N317" s="167"/>
      <c r="O317" s="59"/>
      <c r="P317" s="59"/>
      <c r="Q317" s="59"/>
      <c r="R317" s="59"/>
      <c r="S317" s="59"/>
      <c r="T317" s="60"/>
      <c r="U317" s="33"/>
      <c r="V317" s="33"/>
      <c r="W317" s="33"/>
      <c r="X317" s="33"/>
      <c r="Y317" s="33"/>
      <c r="Z317" s="33"/>
      <c r="AA317" s="33"/>
      <c r="AB317" s="33"/>
      <c r="AC317" s="33"/>
      <c r="AD317" s="33"/>
      <c r="AE317" s="33"/>
      <c r="AT317" s="18" t="s">
        <v>207</v>
      </c>
      <c r="AU317" s="18" t="s">
        <v>90</v>
      </c>
    </row>
    <row r="318" spans="1:65" s="14" customFormat="1" ht="10.199999999999999">
      <c r="B318" s="179"/>
      <c r="D318" s="163" t="s">
        <v>336</v>
      </c>
      <c r="E318" s="180" t="s">
        <v>1</v>
      </c>
      <c r="F318" s="181" t="s">
        <v>3595</v>
      </c>
      <c r="H318" s="182">
        <v>36.299999999999997</v>
      </c>
      <c r="I318" s="183"/>
      <c r="L318" s="179"/>
      <c r="M318" s="184"/>
      <c r="N318" s="185"/>
      <c r="O318" s="185"/>
      <c r="P318" s="185"/>
      <c r="Q318" s="185"/>
      <c r="R318" s="185"/>
      <c r="S318" s="185"/>
      <c r="T318" s="186"/>
      <c r="AT318" s="180" t="s">
        <v>336</v>
      </c>
      <c r="AU318" s="180" t="s">
        <v>90</v>
      </c>
      <c r="AV318" s="14" t="s">
        <v>90</v>
      </c>
      <c r="AW318" s="14" t="s">
        <v>36</v>
      </c>
      <c r="AX318" s="14" t="s">
        <v>88</v>
      </c>
      <c r="AY318" s="180" t="s">
        <v>199</v>
      </c>
    </row>
    <row r="319" spans="1:65" s="2" customFormat="1" ht="21.75" customHeight="1">
      <c r="A319" s="33"/>
      <c r="B319" s="149"/>
      <c r="C319" s="150" t="s">
        <v>1074</v>
      </c>
      <c r="D319" s="150" t="s">
        <v>202</v>
      </c>
      <c r="E319" s="151" t="s">
        <v>3839</v>
      </c>
      <c r="F319" s="152" t="s">
        <v>3840</v>
      </c>
      <c r="G319" s="153" t="s">
        <v>376</v>
      </c>
      <c r="H319" s="154">
        <v>118.8</v>
      </c>
      <c r="I319" s="155"/>
      <c r="J319" s="156">
        <f>ROUND(I319*H319,2)</f>
        <v>0</v>
      </c>
      <c r="K319" s="152" t="s">
        <v>333</v>
      </c>
      <c r="L319" s="34"/>
      <c r="M319" s="157" t="s">
        <v>1</v>
      </c>
      <c r="N319" s="158" t="s">
        <v>46</v>
      </c>
      <c r="O319" s="59"/>
      <c r="P319" s="159">
        <f>O319*H319</f>
        <v>0</v>
      </c>
      <c r="Q319" s="159">
        <v>3.4499999999999999E-3</v>
      </c>
      <c r="R319" s="159">
        <f>Q319*H319</f>
        <v>0.40986</v>
      </c>
      <c r="S319" s="159">
        <v>0</v>
      </c>
      <c r="T319" s="160">
        <f>S319*H319</f>
        <v>0</v>
      </c>
      <c r="U319" s="33"/>
      <c r="V319" s="33"/>
      <c r="W319" s="33"/>
      <c r="X319" s="33"/>
      <c r="Y319" s="33"/>
      <c r="Z319" s="33"/>
      <c r="AA319" s="33"/>
      <c r="AB319" s="33"/>
      <c r="AC319" s="33"/>
      <c r="AD319" s="33"/>
      <c r="AE319" s="33"/>
      <c r="AR319" s="161" t="s">
        <v>276</v>
      </c>
      <c r="AT319" s="161" t="s">
        <v>202</v>
      </c>
      <c r="AU319" s="161" t="s">
        <v>90</v>
      </c>
      <c r="AY319" s="18" t="s">
        <v>199</v>
      </c>
      <c r="BE319" s="162">
        <f>IF(N319="základní",J319,0)</f>
        <v>0</v>
      </c>
      <c r="BF319" s="162">
        <f>IF(N319="snížená",J319,0)</f>
        <v>0</v>
      </c>
      <c r="BG319" s="162">
        <f>IF(N319="zákl. přenesená",J319,0)</f>
        <v>0</v>
      </c>
      <c r="BH319" s="162">
        <f>IF(N319="sníž. přenesená",J319,0)</f>
        <v>0</v>
      </c>
      <c r="BI319" s="162">
        <f>IF(N319="nulová",J319,0)</f>
        <v>0</v>
      </c>
      <c r="BJ319" s="18" t="s">
        <v>88</v>
      </c>
      <c r="BK319" s="162">
        <f>ROUND(I319*H319,2)</f>
        <v>0</v>
      </c>
      <c r="BL319" s="18" t="s">
        <v>276</v>
      </c>
      <c r="BM319" s="161" t="s">
        <v>3841</v>
      </c>
    </row>
    <row r="320" spans="1:65" s="2" customFormat="1" ht="28.8">
      <c r="A320" s="33"/>
      <c r="B320" s="34"/>
      <c r="C320" s="33"/>
      <c r="D320" s="163" t="s">
        <v>207</v>
      </c>
      <c r="E320" s="33"/>
      <c r="F320" s="164" t="s">
        <v>3842</v>
      </c>
      <c r="G320" s="33"/>
      <c r="H320" s="33"/>
      <c r="I320" s="165"/>
      <c r="J320" s="33"/>
      <c r="K320" s="33"/>
      <c r="L320" s="34"/>
      <c r="M320" s="166"/>
      <c r="N320" s="167"/>
      <c r="O320" s="59"/>
      <c r="P320" s="59"/>
      <c r="Q320" s="59"/>
      <c r="R320" s="59"/>
      <c r="S320" s="59"/>
      <c r="T320" s="60"/>
      <c r="U320" s="33"/>
      <c r="V320" s="33"/>
      <c r="W320" s="33"/>
      <c r="X320" s="33"/>
      <c r="Y320" s="33"/>
      <c r="Z320" s="33"/>
      <c r="AA320" s="33"/>
      <c r="AB320" s="33"/>
      <c r="AC320" s="33"/>
      <c r="AD320" s="33"/>
      <c r="AE320" s="33"/>
      <c r="AT320" s="18" t="s">
        <v>207</v>
      </c>
      <c r="AU320" s="18" t="s">
        <v>90</v>
      </c>
    </row>
    <row r="321" spans="1:65" s="14" customFormat="1" ht="10.199999999999999">
      <c r="B321" s="179"/>
      <c r="D321" s="163" t="s">
        <v>336</v>
      </c>
      <c r="E321" s="180" t="s">
        <v>1</v>
      </c>
      <c r="F321" s="181" t="s">
        <v>3599</v>
      </c>
      <c r="H321" s="182">
        <v>118.8</v>
      </c>
      <c r="I321" s="183"/>
      <c r="L321" s="179"/>
      <c r="M321" s="184"/>
      <c r="N321" s="185"/>
      <c r="O321" s="185"/>
      <c r="P321" s="185"/>
      <c r="Q321" s="185"/>
      <c r="R321" s="185"/>
      <c r="S321" s="185"/>
      <c r="T321" s="186"/>
      <c r="AT321" s="180" t="s">
        <v>336</v>
      </c>
      <c r="AU321" s="180" t="s">
        <v>90</v>
      </c>
      <c r="AV321" s="14" t="s">
        <v>90</v>
      </c>
      <c r="AW321" s="14" t="s">
        <v>36</v>
      </c>
      <c r="AX321" s="14" t="s">
        <v>88</v>
      </c>
      <c r="AY321" s="180" t="s">
        <v>199</v>
      </c>
    </row>
    <row r="322" spans="1:65" s="2" customFormat="1" ht="21.75" customHeight="1">
      <c r="A322" s="33"/>
      <c r="B322" s="149"/>
      <c r="C322" s="150" t="s">
        <v>1081</v>
      </c>
      <c r="D322" s="150" t="s">
        <v>202</v>
      </c>
      <c r="E322" s="151" t="s">
        <v>3843</v>
      </c>
      <c r="F322" s="152" t="s">
        <v>3844</v>
      </c>
      <c r="G322" s="153" t="s">
        <v>376</v>
      </c>
      <c r="H322" s="154">
        <v>70.400000000000006</v>
      </c>
      <c r="I322" s="155"/>
      <c r="J322" s="156">
        <f>ROUND(I322*H322,2)</f>
        <v>0</v>
      </c>
      <c r="K322" s="152" t="s">
        <v>333</v>
      </c>
      <c r="L322" s="34"/>
      <c r="M322" s="157" t="s">
        <v>1</v>
      </c>
      <c r="N322" s="158" t="s">
        <v>46</v>
      </c>
      <c r="O322" s="59"/>
      <c r="P322" s="159">
        <f>O322*H322</f>
        <v>0</v>
      </c>
      <c r="Q322" s="159">
        <v>4.0400000000000002E-3</v>
      </c>
      <c r="R322" s="159">
        <f>Q322*H322</f>
        <v>0.28441600000000006</v>
      </c>
      <c r="S322" s="159">
        <v>0</v>
      </c>
      <c r="T322" s="160">
        <f>S322*H322</f>
        <v>0</v>
      </c>
      <c r="U322" s="33"/>
      <c r="V322" s="33"/>
      <c r="W322" s="33"/>
      <c r="X322" s="33"/>
      <c r="Y322" s="33"/>
      <c r="Z322" s="33"/>
      <c r="AA322" s="33"/>
      <c r="AB322" s="33"/>
      <c r="AC322" s="33"/>
      <c r="AD322" s="33"/>
      <c r="AE322" s="33"/>
      <c r="AR322" s="161" t="s">
        <v>276</v>
      </c>
      <c r="AT322" s="161" t="s">
        <v>202</v>
      </c>
      <c r="AU322" s="161" t="s">
        <v>90</v>
      </c>
      <c r="AY322" s="18" t="s">
        <v>199</v>
      </c>
      <c r="BE322" s="162">
        <f>IF(N322="základní",J322,0)</f>
        <v>0</v>
      </c>
      <c r="BF322" s="162">
        <f>IF(N322="snížená",J322,0)</f>
        <v>0</v>
      </c>
      <c r="BG322" s="162">
        <f>IF(N322="zákl. přenesená",J322,0)</f>
        <v>0</v>
      </c>
      <c r="BH322" s="162">
        <f>IF(N322="sníž. přenesená",J322,0)</f>
        <v>0</v>
      </c>
      <c r="BI322" s="162">
        <f>IF(N322="nulová",J322,0)</f>
        <v>0</v>
      </c>
      <c r="BJ322" s="18" t="s">
        <v>88</v>
      </c>
      <c r="BK322" s="162">
        <f>ROUND(I322*H322,2)</f>
        <v>0</v>
      </c>
      <c r="BL322" s="18" t="s">
        <v>276</v>
      </c>
      <c r="BM322" s="161" t="s">
        <v>3845</v>
      </c>
    </row>
    <row r="323" spans="1:65" s="2" customFormat="1" ht="19.2">
      <c r="A323" s="33"/>
      <c r="B323" s="34"/>
      <c r="C323" s="33"/>
      <c r="D323" s="163" t="s">
        <v>207</v>
      </c>
      <c r="E323" s="33"/>
      <c r="F323" s="164" t="s">
        <v>3846</v>
      </c>
      <c r="G323" s="33"/>
      <c r="H323" s="33"/>
      <c r="I323" s="165"/>
      <c r="J323" s="33"/>
      <c r="K323" s="33"/>
      <c r="L323" s="34"/>
      <c r="M323" s="166"/>
      <c r="N323" s="167"/>
      <c r="O323" s="59"/>
      <c r="P323" s="59"/>
      <c r="Q323" s="59"/>
      <c r="R323" s="59"/>
      <c r="S323" s="59"/>
      <c r="T323" s="60"/>
      <c r="U323" s="33"/>
      <c r="V323" s="33"/>
      <c r="W323" s="33"/>
      <c r="X323" s="33"/>
      <c r="Y323" s="33"/>
      <c r="Z323" s="33"/>
      <c r="AA323" s="33"/>
      <c r="AB323" s="33"/>
      <c r="AC323" s="33"/>
      <c r="AD323" s="33"/>
      <c r="AE323" s="33"/>
      <c r="AT323" s="18" t="s">
        <v>207</v>
      </c>
      <c r="AU323" s="18" t="s">
        <v>90</v>
      </c>
    </row>
    <row r="324" spans="1:65" s="14" customFormat="1" ht="10.199999999999999">
      <c r="B324" s="179"/>
      <c r="D324" s="163" t="s">
        <v>336</v>
      </c>
      <c r="E324" s="180" t="s">
        <v>1</v>
      </c>
      <c r="F324" s="181" t="s">
        <v>3603</v>
      </c>
      <c r="H324" s="182">
        <v>70.400000000000006</v>
      </c>
      <c r="I324" s="183"/>
      <c r="L324" s="179"/>
      <c r="M324" s="184"/>
      <c r="N324" s="185"/>
      <c r="O324" s="185"/>
      <c r="P324" s="185"/>
      <c r="Q324" s="185"/>
      <c r="R324" s="185"/>
      <c r="S324" s="185"/>
      <c r="T324" s="186"/>
      <c r="AT324" s="180" t="s">
        <v>336</v>
      </c>
      <c r="AU324" s="180" t="s">
        <v>90</v>
      </c>
      <c r="AV324" s="14" t="s">
        <v>90</v>
      </c>
      <c r="AW324" s="14" t="s">
        <v>36</v>
      </c>
      <c r="AX324" s="14" t="s">
        <v>88</v>
      </c>
      <c r="AY324" s="180" t="s">
        <v>199</v>
      </c>
    </row>
    <row r="325" spans="1:65" s="2" customFormat="1" ht="24.15" customHeight="1">
      <c r="A325" s="33"/>
      <c r="B325" s="149"/>
      <c r="C325" s="150" t="s">
        <v>1089</v>
      </c>
      <c r="D325" s="150" t="s">
        <v>202</v>
      </c>
      <c r="E325" s="151" t="s">
        <v>3847</v>
      </c>
      <c r="F325" s="152" t="s">
        <v>3848</v>
      </c>
      <c r="G325" s="153" t="s">
        <v>529</v>
      </c>
      <c r="H325" s="154">
        <v>1</v>
      </c>
      <c r="I325" s="155"/>
      <c r="J325" s="156">
        <f>ROUND(I325*H325,2)</f>
        <v>0</v>
      </c>
      <c r="K325" s="152" t="s">
        <v>333</v>
      </c>
      <c r="L325" s="34"/>
      <c r="M325" s="157" t="s">
        <v>1</v>
      </c>
      <c r="N325" s="158" t="s">
        <v>46</v>
      </c>
      <c r="O325" s="59"/>
      <c r="P325" s="159">
        <f>O325*H325</f>
        <v>0</v>
      </c>
      <c r="Q325" s="159">
        <v>1.6000000000000001E-4</v>
      </c>
      <c r="R325" s="159">
        <f>Q325*H325</f>
        <v>1.6000000000000001E-4</v>
      </c>
      <c r="S325" s="159">
        <v>0</v>
      </c>
      <c r="T325" s="160">
        <f>S325*H325</f>
        <v>0</v>
      </c>
      <c r="U325" s="33"/>
      <c r="V325" s="33"/>
      <c r="W325" s="33"/>
      <c r="X325" s="33"/>
      <c r="Y325" s="33"/>
      <c r="Z325" s="33"/>
      <c r="AA325" s="33"/>
      <c r="AB325" s="33"/>
      <c r="AC325" s="33"/>
      <c r="AD325" s="33"/>
      <c r="AE325" s="33"/>
      <c r="AR325" s="161" t="s">
        <v>276</v>
      </c>
      <c r="AT325" s="161" t="s">
        <v>202</v>
      </c>
      <c r="AU325" s="161" t="s">
        <v>90</v>
      </c>
      <c r="AY325" s="18" t="s">
        <v>199</v>
      </c>
      <c r="BE325" s="162">
        <f>IF(N325="základní",J325,0)</f>
        <v>0</v>
      </c>
      <c r="BF325" s="162">
        <f>IF(N325="snížená",J325,0)</f>
        <v>0</v>
      </c>
      <c r="BG325" s="162">
        <f>IF(N325="zákl. přenesená",J325,0)</f>
        <v>0</v>
      </c>
      <c r="BH325" s="162">
        <f>IF(N325="sníž. přenesená",J325,0)</f>
        <v>0</v>
      </c>
      <c r="BI325" s="162">
        <f>IF(N325="nulová",J325,0)</f>
        <v>0</v>
      </c>
      <c r="BJ325" s="18" t="s">
        <v>88</v>
      </c>
      <c r="BK325" s="162">
        <f>ROUND(I325*H325,2)</f>
        <v>0</v>
      </c>
      <c r="BL325" s="18" t="s">
        <v>276</v>
      </c>
      <c r="BM325" s="161" t="s">
        <v>3849</v>
      </c>
    </row>
    <row r="326" spans="1:65" s="2" customFormat="1" ht="19.2">
      <c r="A326" s="33"/>
      <c r="B326" s="34"/>
      <c r="C326" s="33"/>
      <c r="D326" s="163" t="s">
        <v>207</v>
      </c>
      <c r="E326" s="33"/>
      <c r="F326" s="164" t="s">
        <v>3850</v>
      </c>
      <c r="G326" s="33"/>
      <c r="H326" s="33"/>
      <c r="I326" s="165"/>
      <c r="J326" s="33"/>
      <c r="K326" s="33"/>
      <c r="L326" s="34"/>
      <c r="M326" s="166"/>
      <c r="N326" s="167"/>
      <c r="O326" s="59"/>
      <c r="P326" s="59"/>
      <c r="Q326" s="59"/>
      <c r="R326" s="59"/>
      <c r="S326" s="59"/>
      <c r="T326" s="60"/>
      <c r="U326" s="33"/>
      <c r="V326" s="33"/>
      <c r="W326" s="33"/>
      <c r="X326" s="33"/>
      <c r="Y326" s="33"/>
      <c r="Z326" s="33"/>
      <c r="AA326" s="33"/>
      <c r="AB326" s="33"/>
      <c r="AC326" s="33"/>
      <c r="AD326" s="33"/>
      <c r="AE326" s="33"/>
      <c r="AT326" s="18" t="s">
        <v>207</v>
      </c>
      <c r="AU326" s="18" t="s">
        <v>90</v>
      </c>
    </row>
    <row r="327" spans="1:65" s="2" customFormat="1" ht="24.15" customHeight="1">
      <c r="A327" s="33"/>
      <c r="B327" s="149"/>
      <c r="C327" s="150" t="s">
        <v>1098</v>
      </c>
      <c r="D327" s="150" t="s">
        <v>202</v>
      </c>
      <c r="E327" s="151" t="s">
        <v>3851</v>
      </c>
      <c r="F327" s="152" t="s">
        <v>3852</v>
      </c>
      <c r="G327" s="153" t="s">
        <v>529</v>
      </c>
      <c r="H327" s="154">
        <v>1</v>
      </c>
      <c r="I327" s="155"/>
      <c r="J327" s="156">
        <f>ROUND(I327*H327,2)</f>
        <v>0</v>
      </c>
      <c r="K327" s="152" t="s">
        <v>333</v>
      </c>
      <c r="L327" s="34"/>
      <c r="M327" s="157" t="s">
        <v>1</v>
      </c>
      <c r="N327" s="158" t="s">
        <v>46</v>
      </c>
      <c r="O327" s="59"/>
      <c r="P327" s="159">
        <f>O327*H327</f>
        <v>0</v>
      </c>
      <c r="Q327" s="159">
        <v>3.6000000000000002E-4</v>
      </c>
      <c r="R327" s="159">
        <f>Q327*H327</f>
        <v>3.6000000000000002E-4</v>
      </c>
      <c r="S327" s="159">
        <v>0</v>
      </c>
      <c r="T327" s="160">
        <f>S327*H327</f>
        <v>0</v>
      </c>
      <c r="U327" s="33"/>
      <c r="V327" s="33"/>
      <c r="W327" s="33"/>
      <c r="X327" s="33"/>
      <c r="Y327" s="33"/>
      <c r="Z327" s="33"/>
      <c r="AA327" s="33"/>
      <c r="AB327" s="33"/>
      <c r="AC327" s="33"/>
      <c r="AD327" s="33"/>
      <c r="AE327" s="33"/>
      <c r="AR327" s="161" t="s">
        <v>276</v>
      </c>
      <c r="AT327" s="161" t="s">
        <v>202</v>
      </c>
      <c r="AU327" s="161" t="s">
        <v>90</v>
      </c>
      <c r="AY327" s="18" t="s">
        <v>199</v>
      </c>
      <c r="BE327" s="162">
        <f>IF(N327="základní",J327,0)</f>
        <v>0</v>
      </c>
      <c r="BF327" s="162">
        <f>IF(N327="snížená",J327,0)</f>
        <v>0</v>
      </c>
      <c r="BG327" s="162">
        <f>IF(N327="zákl. přenesená",J327,0)</f>
        <v>0</v>
      </c>
      <c r="BH327" s="162">
        <f>IF(N327="sníž. přenesená",J327,0)</f>
        <v>0</v>
      </c>
      <c r="BI327" s="162">
        <f>IF(N327="nulová",J327,0)</f>
        <v>0</v>
      </c>
      <c r="BJ327" s="18" t="s">
        <v>88</v>
      </c>
      <c r="BK327" s="162">
        <f>ROUND(I327*H327,2)</f>
        <v>0</v>
      </c>
      <c r="BL327" s="18" t="s">
        <v>276</v>
      </c>
      <c r="BM327" s="161" t="s">
        <v>3853</v>
      </c>
    </row>
    <row r="328" spans="1:65" s="2" customFormat="1" ht="19.2">
      <c r="A328" s="33"/>
      <c r="B328" s="34"/>
      <c r="C328" s="33"/>
      <c r="D328" s="163" t="s">
        <v>207</v>
      </c>
      <c r="E328" s="33"/>
      <c r="F328" s="164" t="s">
        <v>3854</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207</v>
      </c>
      <c r="AU328" s="18" t="s">
        <v>90</v>
      </c>
    </row>
    <row r="329" spans="1:65" s="2" customFormat="1" ht="24.15" customHeight="1">
      <c r="A329" s="33"/>
      <c r="B329" s="149"/>
      <c r="C329" s="150" t="s">
        <v>1110</v>
      </c>
      <c r="D329" s="150" t="s">
        <v>202</v>
      </c>
      <c r="E329" s="151" t="s">
        <v>3855</v>
      </c>
      <c r="F329" s="152" t="s">
        <v>3856</v>
      </c>
      <c r="G329" s="153" t="s">
        <v>529</v>
      </c>
      <c r="H329" s="154">
        <v>1</v>
      </c>
      <c r="I329" s="155"/>
      <c r="J329" s="156">
        <f>ROUND(I329*H329,2)</f>
        <v>0</v>
      </c>
      <c r="K329" s="152" t="s">
        <v>333</v>
      </c>
      <c r="L329" s="34"/>
      <c r="M329" s="157" t="s">
        <v>1</v>
      </c>
      <c r="N329" s="158" t="s">
        <v>46</v>
      </c>
      <c r="O329" s="59"/>
      <c r="P329" s="159">
        <f>O329*H329</f>
        <v>0</v>
      </c>
      <c r="Q329" s="159">
        <v>6.3000000000000003E-4</v>
      </c>
      <c r="R329" s="159">
        <f>Q329*H329</f>
        <v>6.3000000000000003E-4</v>
      </c>
      <c r="S329" s="159">
        <v>0</v>
      </c>
      <c r="T329" s="160">
        <f>S329*H329</f>
        <v>0</v>
      </c>
      <c r="U329" s="33"/>
      <c r="V329" s="33"/>
      <c r="W329" s="33"/>
      <c r="X329" s="33"/>
      <c r="Y329" s="33"/>
      <c r="Z329" s="33"/>
      <c r="AA329" s="33"/>
      <c r="AB329" s="33"/>
      <c r="AC329" s="33"/>
      <c r="AD329" s="33"/>
      <c r="AE329" s="33"/>
      <c r="AR329" s="161" t="s">
        <v>276</v>
      </c>
      <c r="AT329" s="161" t="s">
        <v>202</v>
      </c>
      <c r="AU329" s="161" t="s">
        <v>90</v>
      </c>
      <c r="AY329" s="18" t="s">
        <v>199</v>
      </c>
      <c r="BE329" s="162">
        <f>IF(N329="základní",J329,0)</f>
        <v>0</v>
      </c>
      <c r="BF329" s="162">
        <f>IF(N329="snížená",J329,0)</f>
        <v>0</v>
      </c>
      <c r="BG329" s="162">
        <f>IF(N329="zákl. přenesená",J329,0)</f>
        <v>0</v>
      </c>
      <c r="BH329" s="162">
        <f>IF(N329="sníž. přenesená",J329,0)</f>
        <v>0</v>
      </c>
      <c r="BI329" s="162">
        <f>IF(N329="nulová",J329,0)</f>
        <v>0</v>
      </c>
      <c r="BJ329" s="18" t="s">
        <v>88</v>
      </c>
      <c r="BK329" s="162">
        <f>ROUND(I329*H329,2)</f>
        <v>0</v>
      </c>
      <c r="BL329" s="18" t="s">
        <v>276</v>
      </c>
      <c r="BM329" s="161" t="s">
        <v>3857</v>
      </c>
    </row>
    <row r="330" spans="1:65" s="2" customFormat="1" ht="19.2">
      <c r="A330" s="33"/>
      <c r="B330" s="34"/>
      <c r="C330" s="33"/>
      <c r="D330" s="163" t="s">
        <v>207</v>
      </c>
      <c r="E330" s="33"/>
      <c r="F330" s="164" t="s">
        <v>3858</v>
      </c>
      <c r="G330" s="33"/>
      <c r="H330" s="33"/>
      <c r="I330" s="165"/>
      <c r="J330" s="33"/>
      <c r="K330" s="33"/>
      <c r="L330" s="34"/>
      <c r="M330" s="166"/>
      <c r="N330" s="167"/>
      <c r="O330" s="59"/>
      <c r="P330" s="59"/>
      <c r="Q330" s="59"/>
      <c r="R330" s="59"/>
      <c r="S330" s="59"/>
      <c r="T330" s="60"/>
      <c r="U330" s="33"/>
      <c r="V330" s="33"/>
      <c r="W330" s="33"/>
      <c r="X330" s="33"/>
      <c r="Y330" s="33"/>
      <c r="Z330" s="33"/>
      <c r="AA330" s="33"/>
      <c r="AB330" s="33"/>
      <c r="AC330" s="33"/>
      <c r="AD330" s="33"/>
      <c r="AE330" s="33"/>
      <c r="AT330" s="18" t="s">
        <v>207</v>
      </c>
      <c r="AU330" s="18" t="s">
        <v>90</v>
      </c>
    </row>
    <row r="331" spans="1:65" s="2" customFormat="1" ht="24.15" customHeight="1">
      <c r="A331" s="33"/>
      <c r="B331" s="149"/>
      <c r="C331" s="150" t="s">
        <v>1129</v>
      </c>
      <c r="D331" s="150" t="s">
        <v>202</v>
      </c>
      <c r="E331" s="151" t="s">
        <v>3859</v>
      </c>
      <c r="F331" s="152" t="s">
        <v>3860</v>
      </c>
      <c r="G331" s="153" t="s">
        <v>529</v>
      </c>
      <c r="H331" s="154">
        <v>1</v>
      </c>
      <c r="I331" s="155"/>
      <c r="J331" s="156">
        <f>ROUND(I331*H331,2)</f>
        <v>0</v>
      </c>
      <c r="K331" s="152" t="s">
        <v>333</v>
      </c>
      <c r="L331" s="34"/>
      <c r="M331" s="157" t="s">
        <v>1</v>
      </c>
      <c r="N331" s="158" t="s">
        <v>46</v>
      </c>
      <c r="O331" s="59"/>
      <c r="P331" s="159">
        <f>O331*H331</f>
        <v>0</v>
      </c>
      <c r="Q331" s="159">
        <v>9.1E-4</v>
      </c>
      <c r="R331" s="159">
        <f>Q331*H331</f>
        <v>9.1E-4</v>
      </c>
      <c r="S331" s="159">
        <v>0</v>
      </c>
      <c r="T331" s="160">
        <f>S331*H331</f>
        <v>0</v>
      </c>
      <c r="U331" s="33"/>
      <c r="V331" s="33"/>
      <c r="W331" s="33"/>
      <c r="X331" s="33"/>
      <c r="Y331" s="33"/>
      <c r="Z331" s="33"/>
      <c r="AA331" s="33"/>
      <c r="AB331" s="33"/>
      <c r="AC331" s="33"/>
      <c r="AD331" s="33"/>
      <c r="AE331" s="33"/>
      <c r="AR331" s="161" t="s">
        <v>276</v>
      </c>
      <c r="AT331" s="161" t="s">
        <v>202</v>
      </c>
      <c r="AU331" s="161" t="s">
        <v>90</v>
      </c>
      <c r="AY331" s="18" t="s">
        <v>199</v>
      </c>
      <c r="BE331" s="162">
        <f>IF(N331="základní",J331,0)</f>
        <v>0</v>
      </c>
      <c r="BF331" s="162">
        <f>IF(N331="snížená",J331,0)</f>
        <v>0</v>
      </c>
      <c r="BG331" s="162">
        <f>IF(N331="zákl. přenesená",J331,0)</f>
        <v>0</v>
      </c>
      <c r="BH331" s="162">
        <f>IF(N331="sníž. přenesená",J331,0)</f>
        <v>0</v>
      </c>
      <c r="BI331" s="162">
        <f>IF(N331="nulová",J331,0)</f>
        <v>0</v>
      </c>
      <c r="BJ331" s="18" t="s">
        <v>88</v>
      </c>
      <c r="BK331" s="162">
        <f>ROUND(I331*H331,2)</f>
        <v>0</v>
      </c>
      <c r="BL331" s="18" t="s">
        <v>276</v>
      </c>
      <c r="BM331" s="161" t="s">
        <v>3861</v>
      </c>
    </row>
    <row r="332" spans="1:65" s="2" customFormat="1" ht="19.2">
      <c r="A332" s="33"/>
      <c r="B332" s="34"/>
      <c r="C332" s="33"/>
      <c r="D332" s="163" t="s">
        <v>207</v>
      </c>
      <c r="E332" s="33"/>
      <c r="F332" s="164" t="s">
        <v>3862</v>
      </c>
      <c r="G332" s="33"/>
      <c r="H332" s="33"/>
      <c r="I332" s="165"/>
      <c r="J332" s="33"/>
      <c r="K332" s="33"/>
      <c r="L332" s="34"/>
      <c r="M332" s="166"/>
      <c r="N332" s="167"/>
      <c r="O332" s="59"/>
      <c r="P332" s="59"/>
      <c r="Q332" s="59"/>
      <c r="R332" s="59"/>
      <c r="S332" s="59"/>
      <c r="T332" s="60"/>
      <c r="U332" s="33"/>
      <c r="V332" s="33"/>
      <c r="W332" s="33"/>
      <c r="X332" s="33"/>
      <c r="Y332" s="33"/>
      <c r="Z332" s="33"/>
      <c r="AA332" s="33"/>
      <c r="AB332" s="33"/>
      <c r="AC332" s="33"/>
      <c r="AD332" s="33"/>
      <c r="AE332" s="33"/>
      <c r="AT332" s="18" t="s">
        <v>207</v>
      </c>
      <c r="AU332" s="18" t="s">
        <v>90</v>
      </c>
    </row>
    <row r="333" spans="1:65" s="2" customFormat="1" ht="24.15" customHeight="1">
      <c r="A333" s="33"/>
      <c r="B333" s="149"/>
      <c r="C333" s="150" t="s">
        <v>1143</v>
      </c>
      <c r="D333" s="150" t="s">
        <v>202</v>
      </c>
      <c r="E333" s="151" t="s">
        <v>3863</v>
      </c>
      <c r="F333" s="152" t="s">
        <v>3864</v>
      </c>
      <c r="G333" s="153" t="s">
        <v>529</v>
      </c>
      <c r="H333" s="154">
        <v>3</v>
      </c>
      <c r="I333" s="155"/>
      <c r="J333" s="156">
        <f>ROUND(I333*H333,2)</f>
        <v>0</v>
      </c>
      <c r="K333" s="152" t="s">
        <v>333</v>
      </c>
      <c r="L333" s="34"/>
      <c r="M333" s="157" t="s">
        <v>1</v>
      </c>
      <c r="N333" s="158" t="s">
        <v>46</v>
      </c>
      <c r="O333" s="59"/>
      <c r="P333" s="159">
        <f>O333*H333</f>
        <v>0</v>
      </c>
      <c r="Q333" s="159">
        <v>1.6299999999999999E-3</v>
      </c>
      <c r="R333" s="159">
        <f>Q333*H333</f>
        <v>4.8900000000000002E-3</v>
      </c>
      <c r="S333" s="159">
        <v>0</v>
      </c>
      <c r="T333" s="160">
        <f>S333*H333</f>
        <v>0</v>
      </c>
      <c r="U333" s="33"/>
      <c r="V333" s="33"/>
      <c r="W333" s="33"/>
      <c r="X333" s="33"/>
      <c r="Y333" s="33"/>
      <c r="Z333" s="33"/>
      <c r="AA333" s="33"/>
      <c r="AB333" s="33"/>
      <c r="AC333" s="33"/>
      <c r="AD333" s="33"/>
      <c r="AE333" s="33"/>
      <c r="AR333" s="161" t="s">
        <v>276</v>
      </c>
      <c r="AT333" s="161" t="s">
        <v>202</v>
      </c>
      <c r="AU333" s="161" t="s">
        <v>90</v>
      </c>
      <c r="AY333" s="18" t="s">
        <v>199</v>
      </c>
      <c r="BE333" s="162">
        <f>IF(N333="základní",J333,0)</f>
        <v>0</v>
      </c>
      <c r="BF333" s="162">
        <f>IF(N333="snížená",J333,0)</f>
        <v>0</v>
      </c>
      <c r="BG333" s="162">
        <f>IF(N333="zákl. přenesená",J333,0)</f>
        <v>0</v>
      </c>
      <c r="BH333" s="162">
        <f>IF(N333="sníž. přenesená",J333,0)</f>
        <v>0</v>
      </c>
      <c r="BI333" s="162">
        <f>IF(N333="nulová",J333,0)</f>
        <v>0</v>
      </c>
      <c r="BJ333" s="18" t="s">
        <v>88</v>
      </c>
      <c r="BK333" s="162">
        <f>ROUND(I333*H333,2)</f>
        <v>0</v>
      </c>
      <c r="BL333" s="18" t="s">
        <v>276</v>
      </c>
      <c r="BM333" s="161" t="s">
        <v>3865</v>
      </c>
    </row>
    <row r="334" spans="1:65" s="2" customFormat="1" ht="19.2">
      <c r="A334" s="33"/>
      <c r="B334" s="34"/>
      <c r="C334" s="33"/>
      <c r="D334" s="163" t="s">
        <v>207</v>
      </c>
      <c r="E334" s="33"/>
      <c r="F334" s="164" t="s">
        <v>3866</v>
      </c>
      <c r="G334" s="33"/>
      <c r="H334" s="33"/>
      <c r="I334" s="165"/>
      <c r="J334" s="33"/>
      <c r="K334" s="33"/>
      <c r="L334" s="34"/>
      <c r="M334" s="166"/>
      <c r="N334" s="167"/>
      <c r="O334" s="59"/>
      <c r="P334" s="59"/>
      <c r="Q334" s="59"/>
      <c r="R334" s="59"/>
      <c r="S334" s="59"/>
      <c r="T334" s="60"/>
      <c r="U334" s="33"/>
      <c r="V334" s="33"/>
      <c r="W334" s="33"/>
      <c r="X334" s="33"/>
      <c r="Y334" s="33"/>
      <c r="Z334" s="33"/>
      <c r="AA334" s="33"/>
      <c r="AB334" s="33"/>
      <c r="AC334" s="33"/>
      <c r="AD334" s="33"/>
      <c r="AE334" s="33"/>
      <c r="AT334" s="18" t="s">
        <v>207</v>
      </c>
      <c r="AU334" s="18" t="s">
        <v>90</v>
      </c>
    </row>
    <row r="335" spans="1:65" s="2" customFormat="1" ht="24.15" customHeight="1">
      <c r="A335" s="33"/>
      <c r="B335" s="149"/>
      <c r="C335" s="150" t="s">
        <v>1150</v>
      </c>
      <c r="D335" s="150" t="s">
        <v>202</v>
      </c>
      <c r="E335" s="151" t="s">
        <v>3867</v>
      </c>
      <c r="F335" s="152" t="s">
        <v>3868</v>
      </c>
      <c r="G335" s="153" t="s">
        <v>529</v>
      </c>
      <c r="H335" s="154">
        <v>2</v>
      </c>
      <c r="I335" s="155"/>
      <c r="J335" s="156">
        <f>ROUND(I335*H335,2)</f>
        <v>0</v>
      </c>
      <c r="K335" s="152" t="s">
        <v>333</v>
      </c>
      <c r="L335" s="34"/>
      <c r="M335" s="157" t="s">
        <v>1</v>
      </c>
      <c r="N335" s="158" t="s">
        <v>46</v>
      </c>
      <c r="O335" s="59"/>
      <c r="P335" s="159">
        <f>O335*H335</f>
        <v>0</v>
      </c>
      <c r="Q335" s="159">
        <v>2.2000000000000001E-3</v>
      </c>
      <c r="R335" s="159">
        <f>Q335*H335</f>
        <v>4.4000000000000003E-3</v>
      </c>
      <c r="S335" s="159">
        <v>0</v>
      </c>
      <c r="T335" s="160">
        <f>S335*H335</f>
        <v>0</v>
      </c>
      <c r="U335" s="33"/>
      <c r="V335" s="33"/>
      <c r="W335" s="33"/>
      <c r="X335" s="33"/>
      <c r="Y335" s="33"/>
      <c r="Z335" s="33"/>
      <c r="AA335" s="33"/>
      <c r="AB335" s="33"/>
      <c r="AC335" s="33"/>
      <c r="AD335" s="33"/>
      <c r="AE335" s="33"/>
      <c r="AR335" s="161" t="s">
        <v>276</v>
      </c>
      <c r="AT335" s="161" t="s">
        <v>202</v>
      </c>
      <c r="AU335" s="161" t="s">
        <v>90</v>
      </c>
      <c r="AY335" s="18" t="s">
        <v>199</v>
      </c>
      <c r="BE335" s="162">
        <f>IF(N335="základní",J335,0)</f>
        <v>0</v>
      </c>
      <c r="BF335" s="162">
        <f>IF(N335="snížená",J335,0)</f>
        <v>0</v>
      </c>
      <c r="BG335" s="162">
        <f>IF(N335="zákl. přenesená",J335,0)</f>
        <v>0</v>
      </c>
      <c r="BH335" s="162">
        <f>IF(N335="sníž. přenesená",J335,0)</f>
        <v>0</v>
      </c>
      <c r="BI335" s="162">
        <f>IF(N335="nulová",J335,0)</f>
        <v>0</v>
      </c>
      <c r="BJ335" s="18" t="s">
        <v>88</v>
      </c>
      <c r="BK335" s="162">
        <f>ROUND(I335*H335,2)</f>
        <v>0</v>
      </c>
      <c r="BL335" s="18" t="s">
        <v>276</v>
      </c>
      <c r="BM335" s="161" t="s">
        <v>3869</v>
      </c>
    </row>
    <row r="336" spans="1:65" s="2" customFormat="1" ht="19.2">
      <c r="A336" s="33"/>
      <c r="B336" s="34"/>
      <c r="C336" s="33"/>
      <c r="D336" s="163" t="s">
        <v>207</v>
      </c>
      <c r="E336" s="33"/>
      <c r="F336" s="164" t="s">
        <v>3870</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207</v>
      </c>
      <c r="AU336" s="18" t="s">
        <v>90</v>
      </c>
    </row>
    <row r="337" spans="1:65" s="2" customFormat="1" ht="24.15" customHeight="1">
      <c r="A337" s="33"/>
      <c r="B337" s="149"/>
      <c r="C337" s="150" t="s">
        <v>1157</v>
      </c>
      <c r="D337" s="150" t="s">
        <v>202</v>
      </c>
      <c r="E337" s="151" t="s">
        <v>3871</v>
      </c>
      <c r="F337" s="152" t="s">
        <v>3872</v>
      </c>
      <c r="G337" s="153" t="s">
        <v>396</v>
      </c>
      <c r="H337" s="154">
        <v>7.2510000000000003</v>
      </c>
      <c r="I337" s="155"/>
      <c r="J337" s="156">
        <f>ROUND(I337*H337,2)</f>
        <v>0</v>
      </c>
      <c r="K337" s="152" t="s">
        <v>333</v>
      </c>
      <c r="L337" s="34"/>
      <c r="M337" s="157" t="s">
        <v>1</v>
      </c>
      <c r="N337" s="158" t="s">
        <v>46</v>
      </c>
      <c r="O337" s="59"/>
      <c r="P337" s="159">
        <f>O337*H337</f>
        <v>0</v>
      </c>
      <c r="Q337" s="159">
        <v>0</v>
      </c>
      <c r="R337" s="159">
        <f>Q337*H337</f>
        <v>0</v>
      </c>
      <c r="S337" s="159">
        <v>0</v>
      </c>
      <c r="T337" s="160">
        <f>S337*H337</f>
        <v>0</v>
      </c>
      <c r="U337" s="33"/>
      <c r="V337" s="33"/>
      <c r="W337" s="33"/>
      <c r="X337" s="33"/>
      <c r="Y337" s="33"/>
      <c r="Z337" s="33"/>
      <c r="AA337" s="33"/>
      <c r="AB337" s="33"/>
      <c r="AC337" s="33"/>
      <c r="AD337" s="33"/>
      <c r="AE337" s="33"/>
      <c r="AR337" s="161" t="s">
        <v>276</v>
      </c>
      <c r="AT337" s="161" t="s">
        <v>202</v>
      </c>
      <c r="AU337" s="161" t="s">
        <v>90</v>
      </c>
      <c r="AY337" s="18" t="s">
        <v>199</v>
      </c>
      <c r="BE337" s="162">
        <f>IF(N337="základní",J337,0)</f>
        <v>0</v>
      </c>
      <c r="BF337" s="162">
        <f>IF(N337="snížená",J337,0)</f>
        <v>0</v>
      </c>
      <c r="BG337" s="162">
        <f>IF(N337="zákl. přenesená",J337,0)</f>
        <v>0</v>
      </c>
      <c r="BH337" s="162">
        <f>IF(N337="sníž. přenesená",J337,0)</f>
        <v>0</v>
      </c>
      <c r="BI337" s="162">
        <f>IF(N337="nulová",J337,0)</f>
        <v>0</v>
      </c>
      <c r="BJ337" s="18" t="s">
        <v>88</v>
      </c>
      <c r="BK337" s="162">
        <f>ROUND(I337*H337,2)</f>
        <v>0</v>
      </c>
      <c r="BL337" s="18" t="s">
        <v>276</v>
      </c>
      <c r="BM337" s="161" t="s">
        <v>3873</v>
      </c>
    </row>
    <row r="338" spans="1:65" s="2" customFormat="1" ht="28.8">
      <c r="A338" s="33"/>
      <c r="B338" s="34"/>
      <c r="C338" s="33"/>
      <c r="D338" s="163" t="s">
        <v>207</v>
      </c>
      <c r="E338" s="33"/>
      <c r="F338" s="164" t="s">
        <v>3874</v>
      </c>
      <c r="G338" s="33"/>
      <c r="H338" s="33"/>
      <c r="I338" s="165"/>
      <c r="J338" s="33"/>
      <c r="K338" s="33"/>
      <c r="L338" s="34"/>
      <c r="M338" s="166"/>
      <c r="N338" s="167"/>
      <c r="O338" s="59"/>
      <c r="P338" s="59"/>
      <c r="Q338" s="59"/>
      <c r="R338" s="59"/>
      <c r="S338" s="59"/>
      <c r="T338" s="60"/>
      <c r="U338" s="33"/>
      <c r="V338" s="33"/>
      <c r="W338" s="33"/>
      <c r="X338" s="33"/>
      <c r="Y338" s="33"/>
      <c r="Z338" s="33"/>
      <c r="AA338" s="33"/>
      <c r="AB338" s="33"/>
      <c r="AC338" s="33"/>
      <c r="AD338" s="33"/>
      <c r="AE338" s="33"/>
      <c r="AT338" s="18" t="s">
        <v>207</v>
      </c>
      <c r="AU338" s="18" t="s">
        <v>90</v>
      </c>
    </row>
    <row r="339" spans="1:65" s="2" customFormat="1" ht="24.15" customHeight="1">
      <c r="A339" s="33"/>
      <c r="B339" s="149"/>
      <c r="C339" s="150" t="s">
        <v>1162</v>
      </c>
      <c r="D339" s="150" t="s">
        <v>202</v>
      </c>
      <c r="E339" s="151" t="s">
        <v>3875</v>
      </c>
      <c r="F339" s="152" t="s">
        <v>3876</v>
      </c>
      <c r="G339" s="153" t="s">
        <v>396</v>
      </c>
      <c r="H339" s="154">
        <v>1.722</v>
      </c>
      <c r="I339" s="155"/>
      <c r="J339" s="156">
        <f>ROUND(I339*H339,2)</f>
        <v>0</v>
      </c>
      <c r="K339" s="152" t="s">
        <v>333</v>
      </c>
      <c r="L339" s="34"/>
      <c r="M339" s="157" t="s">
        <v>1</v>
      </c>
      <c r="N339" s="158" t="s">
        <v>46</v>
      </c>
      <c r="O339" s="59"/>
      <c r="P339" s="159">
        <f>O339*H339</f>
        <v>0</v>
      </c>
      <c r="Q339" s="159">
        <v>0</v>
      </c>
      <c r="R339" s="159">
        <f>Q339*H339</f>
        <v>0</v>
      </c>
      <c r="S339" s="159">
        <v>0</v>
      </c>
      <c r="T339" s="160">
        <f>S339*H339</f>
        <v>0</v>
      </c>
      <c r="U339" s="33"/>
      <c r="V339" s="33"/>
      <c r="W339" s="33"/>
      <c r="X339" s="33"/>
      <c r="Y339" s="33"/>
      <c r="Z339" s="33"/>
      <c r="AA339" s="33"/>
      <c r="AB339" s="33"/>
      <c r="AC339" s="33"/>
      <c r="AD339" s="33"/>
      <c r="AE339" s="33"/>
      <c r="AR339" s="161" t="s">
        <v>276</v>
      </c>
      <c r="AT339" s="161" t="s">
        <v>202</v>
      </c>
      <c r="AU339" s="161" t="s">
        <v>90</v>
      </c>
      <c r="AY339" s="18" t="s">
        <v>199</v>
      </c>
      <c r="BE339" s="162">
        <f>IF(N339="základní",J339,0)</f>
        <v>0</v>
      </c>
      <c r="BF339" s="162">
        <f>IF(N339="snížená",J339,0)</f>
        <v>0</v>
      </c>
      <c r="BG339" s="162">
        <f>IF(N339="zákl. přenesená",J339,0)</f>
        <v>0</v>
      </c>
      <c r="BH339" s="162">
        <f>IF(N339="sníž. přenesená",J339,0)</f>
        <v>0</v>
      </c>
      <c r="BI339" s="162">
        <f>IF(N339="nulová",J339,0)</f>
        <v>0</v>
      </c>
      <c r="BJ339" s="18" t="s">
        <v>88</v>
      </c>
      <c r="BK339" s="162">
        <f>ROUND(I339*H339,2)</f>
        <v>0</v>
      </c>
      <c r="BL339" s="18" t="s">
        <v>276</v>
      </c>
      <c r="BM339" s="161" t="s">
        <v>3877</v>
      </c>
    </row>
    <row r="340" spans="1:65" s="2" customFormat="1" ht="28.8">
      <c r="A340" s="33"/>
      <c r="B340" s="34"/>
      <c r="C340" s="33"/>
      <c r="D340" s="163" t="s">
        <v>207</v>
      </c>
      <c r="E340" s="33"/>
      <c r="F340" s="164" t="s">
        <v>3878</v>
      </c>
      <c r="G340" s="33"/>
      <c r="H340" s="33"/>
      <c r="I340" s="165"/>
      <c r="J340" s="33"/>
      <c r="K340" s="33"/>
      <c r="L340" s="34"/>
      <c r="M340" s="166"/>
      <c r="N340" s="167"/>
      <c r="O340" s="59"/>
      <c r="P340" s="59"/>
      <c r="Q340" s="59"/>
      <c r="R340" s="59"/>
      <c r="S340" s="59"/>
      <c r="T340" s="60"/>
      <c r="U340" s="33"/>
      <c r="V340" s="33"/>
      <c r="W340" s="33"/>
      <c r="X340" s="33"/>
      <c r="Y340" s="33"/>
      <c r="Z340" s="33"/>
      <c r="AA340" s="33"/>
      <c r="AB340" s="33"/>
      <c r="AC340" s="33"/>
      <c r="AD340" s="33"/>
      <c r="AE340" s="33"/>
      <c r="AT340" s="18" t="s">
        <v>207</v>
      </c>
      <c r="AU340" s="18" t="s">
        <v>90</v>
      </c>
    </row>
    <row r="341" spans="1:65" s="12" customFormat="1" ht="22.8" customHeight="1">
      <c r="B341" s="136"/>
      <c r="D341" s="137" t="s">
        <v>80</v>
      </c>
      <c r="E341" s="147" t="s">
        <v>3879</v>
      </c>
      <c r="F341" s="147" t="s">
        <v>3880</v>
      </c>
      <c r="I341" s="139"/>
      <c r="J341" s="148">
        <f>BK341</f>
        <v>0</v>
      </c>
      <c r="L341" s="136"/>
      <c r="M341" s="141"/>
      <c r="N341" s="142"/>
      <c r="O341" s="142"/>
      <c r="P341" s="143">
        <f>SUM(P342:P405)</f>
        <v>0</v>
      </c>
      <c r="Q341" s="142"/>
      <c r="R341" s="143">
        <f>SUM(R342:R405)</f>
        <v>0.42310000000000014</v>
      </c>
      <c r="S341" s="142"/>
      <c r="T341" s="144">
        <f>SUM(T342:T405)</f>
        <v>8.8000000000000009E-2</v>
      </c>
      <c r="AR341" s="137" t="s">
        <v>90</v>
      </c>
      <c r="AT341" s="145" t="s">
        <v>80</v>
      </c>
      <c r="AU341" s="145" t="s">
        <v>88</v>
      </c>
      <c r="AY341" s="137" t="s">
        <v>199</v>
      </c>
      <c r="BK341" s="146">
        <f>SUM(BK342:BK405)</f>
        <v>0</v>
      </c>
    </row>
    <row r="342" spans="1:65" s="2" customFormat="1" ht="24.15" customHeight="1">
      <c r="A342" s="33"/>
      <c r="B342" s="149"/>
      <c r="C342" s="195" t="s">
        <v>1167</v>
      </c>
      <c r="D342" s="195" t="s">
        <v>416</v>
      </c>
      <c r="E342" s="196" t="s">
        <v>3881</v>
      </c>
      <c r="F342" s="197" t="s">
        <v>3882</v>
      </c>
      <c r="G342" s="198" t="s">
        <v>529</v>
      </c>
      <c r="H342" s="199">
        <v>95</v>
      </c>
      <c r="I342" s="200"/>
      <c r="J342" s="201">
        <f>ROUND(I342*H342,2)</f>
        <v>0</v>
      </c>
      <c r="K342" s="197" t="s">
        <v>1</v>
      </c>
      <c r="L342" s="202"/>
      <c r="M342" s="203" t="s">
        <v>1</v>
      </c>
      <c r="N342" s="204" t="s">
        <v>46</v>
      </c>
      <c r="O342" s="59"/>
      <c r="P342" s="159">
        <f>O342*H342</f>
        <v>0</v>
      </c>
      <c r="Q342" s="159">
        <v>1E-3</v>
      </c>
      <c r="R342" s="159">
        <f>Q342*H342</f>
        <v>9.5000000000000001E-2</v>
      </c>
      <c r="S342" s="159">
        <v>0</v>
      </c>
      <c r="T342" s="160">
        <f>S342*H342</f>
        <v>0</v>
      </c>
      <c r="U342" s="33"/>
      <c r="V342" s="33"/>
      <c r="W342" s="33"/>
      <c r="X342" s="33"/>
      <c r="Y342" s="33"/>
      <c r="Z342" s="33"/>
      <c r="AA342" s="33"/>
      <c r="AB342" s="33"/>
      <c r="AC342" s="33"/>
      <c r="AD342" s="33"/>
      <c r="AE342" s="33"/>
      <c r="AR342" s="161" t="s">
        <v>573</v>
      </c>
      <c r="AT342" s="161" t="s">
        <v>416</v>
      </c>
      <c r="AU342" s="161" t="s">
        <v>90</v>
      </c>
      <c r="AY342" s="18" t="s">
        <v>199</v>
      </c>
      <c r="BE342" s="162">
        <f>IF(N342="základní",J342,0)</f>
        <v>0</v>
      </c>
      <c r="BF342" s="162">
        <f>IF(N342="snížená",J342,0)</f>
        <v>0</v>
      </c>
      <c r="BG342" s="162">
        <f>IF(N342="zákl. přenesená",J342,0)</f>
        <v>0</v>
      </c>
      <c r="BH342" s="162">
        <f>IF(N342="sníž. přenesená",J342,0)</f>
        <v>0</v>
      </c>
      <c r="BI342" s="162">
        <f>IF(N342="nulová",J342,0)</f>
        <v>0</v>
      </c>
      <c r="BJ342" s="18" t="s">
        <v>88</v>
      </c>
      <c r="BK342" s="162">
        <f>ROUND(I342*H342,2)</f>
        <v>0</v>
      </c>
      <c r="BL342" s="18" t="s">
        <v>276</v>
      </c>
      <c r="BM342" s="161" t="s">
        <v>3883</v>
      </c>
    </row>
    <row r="343" spans="1:65" s="2" customFormat="1" ht="48">
      <c r="A343" s="33"/>
      <c r="B343" s="34"/>
      <c r="C343" s="33"/>
      <c r="D343" s="163" t="s">
        <v>207</v>
      </c>
      <c r="E343" s="33"/>
      <c r="F343" s="164" t="s">
        <v>3884</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207</v>
      </c>
      <c r="AU343" s="18" t="s">
        <v>90</v>
      </c>
    </row>
    <row r="344" spans="1:65" s="2" customFormat="1" ht="24.15" customHeight="1">
      <c r="A344" s="33"/>
      <c r="B344" s="149"/>
      <c r="C344" s="150" t="s">
        <v>1172</v>
      </c>
      <c r="D344" s="150" t="s">
        <v>202</v>
      </c>
      <c r="E344" s="151" t="s">
        <v>3885</v>
      </c>
      <c r="F344" s="152" t="s">
        <v>3886</v>
      </c>
      <c r="G344" s="153" t="s">
        <v>284</v>
      </c>
      <c r="H344" s="154">
        <v>4</v>
      </c>
      <c r="I344" s="155"/>
      <c r="J344" s="156">
        <f>ROUND(I344*H344,2)</f>
        <v>0</v>
      </c>
      <c r="K344" s="152" t="s">
        <v>333</v>
      </c>
      <c r="L344" s="34"/>
      <c r="M344" s="157" t="s">
        <v>1</v>
      </c>
      <c r="N344" s="158" t="s">
        <v>46</v>
      </c>
      <c r="O344" s="59"/>
      <c r="P344" s="159">
        <f>O344*H344</f>
        <v>0</v>
      </c>
      <c r="Q344" s="159">
        <v>1.924E-2</v>
      </c>
      <c r="R344" s="159">
        <f>Q344*H344</f>
        <v>7.6960000000000001E-2</v>
      </c>
      <c r="S344" s="159">
        <v>0</v>
      </c>
      <c r="T344" s="160">
        <f>S344*H344</f>
        <v>0</v>
      </c>
      <c r="U344" s="33"/>
      <c r="V344" s="33"/>
      <c r="W344" s="33"/>
      <c r="X344" s="33"/>
      <c r="Y344" s="33"/>
      <c r="Z344" s="33"/>
      <c r="AA344" s="33"/>
      <c r="AB344" s="33"/>
      <c r="AC344" s="33"/>
      <c r="AD344" s="33"/>
      <c r="AE344" s="33"/>
      <c r="AR344" s="161" t="s">
        <v>276</v>
      </c>
      <c r="AT344" s="161" t="s">
        <v>202</v>
      </c>
      <c r="AU344" s="161" t="s">
        <v>90</v>
      </c>
      <c r="AY344" s="18" t="s">
        <v>199</v>
      </c>
      <c r="BE344" s="162">
        <f>IF(N344="základní",J344,0)</f>
        <v>0</v>
      </c>
      <c r="BF344" s="162">
        <f>IF(N344="snížená",J344,0)</f>
        <v>0</v>
      </c>
      <c r="BG344" s="162">
        <f>IF(N344="zákl. přenesená",J344,0)</f>
        <v>0</v>
      </c>
      <c r="BH344" s="162">
        <f>IF(N344="sníž. přenesená",J344,0)</f>
        <v>0</v>
      </c>
      <c r="BI344" s="162">
        <f>IF(N344="nulová",J344,0)</f>
        <v>0</v>
      </c>
      <c r="BJ344" s="18" t="s">
        <v>88</v>
      </c>
      <c r="BK344" s="162">
        <f>ROUND(I344*H344,2)</f>
        <v>0</v>
      </c>
      <c r="BL344" s="18" t="s">
        <v>276</v>
      </c>
      <c r="BM344" s="161" t="s">
        <v>3887</v>
      </c>
    </row>
    <row r="345" spans="1:65" s="2" customFormat="1" ht="19.2">
      <c r="A345" s="33"/>
      <c r="B345" s="34"/>
      <c r="C345" s="33"/>
      <c r="D345" s="163" t="s">
        <v>207</v>
      </c>
      <c r="E345" s="33"/>
      <c r="F345" s="164" t="s">
        <v>3888</v>
      </c>
      <c r="G345" s="33"/>
      <c r="H345" s="33"/>
      <c r="I345" s="165"/>
      <c r="J345" s="33"/>
      <c r="K345" s="33"/>
      <c r="L345" s="34"/>
      <c r="M345" s="166"/>
      <c r="N345" s="167"/>
      <c r="O345" s="59"/>
      <c r="P345" s="59"/>
      <c r="Q345" s="59"/>
      <c r="R345" s="59"/>
      <c r="S345" s="59"/>
      <c r="T345" s="60"/>
      <c r="U345" s="33"/>
      <c r="V345" s="33"/>
      <c r="W345" s="33"/>
      <c r="X345" s="33"/>
      <c r="Y345" s="33"/>
      <c r="Z345" s="33"/>
      <c r="AA345" s="33"/>
      <c r="AB345" s="33"/>
      <c r="AC345" s="33"/>
      <c r="AD345" s="33"/>
      <c r="AE345" s="33"/>
      <c r="AT345" s="18" t="s">
        <v>207</v>
      </c>
      <c r="AU345" s="18" t="s">
        <v>90</v>
      </c>
    </row>
    <row r="346" spans="1:65" s="2" customFormat="1" ht="24.15" customHeight="1">
      <c r="A346" s="33"/>
      <c r="B346" s="149"/>
      <c r="C346" s="150" t="s">
        <v>1179</v>
      </c>
      <c r="D346" s="150" t="s">
        <v>202</v>
      </c>
      <c r="E346" s="151" t="s">
        <v>3889</v>
      </c>
      <c r="F346" s="152" t="s">
        <v>3890</v>
      </c>
      <c r="G346" s="153" t="s">
        <v>284</v>
      </c>
      <c r="H346" s="154">
        <v>4</v>
      </c>
      <c r="I346" s="155"/>
      <c r="J346" s="156">
        <f>ROUND(I346*H346,2)</f>
        <v>0</v>
      </c>
      <c r="K346" s="152" t="s">
        <v>333</v>
      </c>
      <c r="L346" s="34"/>
      <c r="M346" s="157" t="s">
        <v>1</v>
      </c>
      <c r="N346" s="158" t="s">
        <v>46</v>
      </c>
      <c r="O346" s="59"/>
      <c r="P346" s="159">
        <f>O346*H346</f>
        <v>0</v>
      </c>
      <c r="Q346" s="159">
        <v>2.7890000000000002E-2</v>
      </c>
      <c r="R346" s="159">
        <f>Q346*H346</f>
        <v>0.11156000000000001</v>
      </c>
      <c r="S346" s="159">
        <v>0</v>
      </c>
      <c r="T346" s="160">
        <f>S346*H346</f>
        <v>0</v>
      </c>
      <c r="U346" s="33"/>
      <c r="V346" s="33"/>
      <c r="W346" s="33"/>
      <c r="X346" s="33"/>
      <c r="Y346" s="33"/>
      <c r="Z346" s="33"/>
      <c r="AA346" s="33"/>
      <c r="AB346" s="33"/>
      <c r="AC346" s="33"/>
      <c r="AD346" s="33"/>
      <c r="AE346" s="33"/>
      <c r="AR346" s="161" t="s">
        <v>276</v>
      </c>
      <c r="AT346" s="161" t="s">
        <v>202</v>
      </c>
      <c r="AU346" s="161" t="s">
        <v>90</v>
      </c>
      <c r="AY346" s="18" t="s">
        <v>199</v>
      </c>
      <c r="BE346" s="162">
        <f>IF(N346="základní",J346,0)</f>
        <v>0</v>
      </c>
      <c r="BF346" s="162">
        <f>IF(N346="snížená",J346,0)</f>
        <v>0</v>
      </c>
      <c r="BG346" s="162">
        <f>IF(N346="zákl. přenesená",J346,0)</f>
        <v>0</v>
      </c>
      <c r="BH346" s="162">
        <f>IF(N346="sníž. přenesená",J346,0)</f>
        <v>0</v>
      </c>
      <c r="BI346" s="162">
        <f>IF(N346="nulová",J346,0)</f>
        <v>0</v>
      </c>
      <c r="BJ346" s="18" t="s">
        <v>88</v>
      </c>
      <c r="BK346" s="162">
        <f>ROUND(I346*H346,2)</f>
        <v>0</v>
      </c>
      <c r="BL346" s="18" t="s">
        <v>276</v>
      </c>
      <c r="BM346" s="161" t="s">
        <v>3891</v>
      </c>
    </row>
    <row r="347" spans="1:65" s="2" customFormat="1" ht="19.2">
      <c r="A347" s="33"/>
      <c r="B347" s="34"/>
      <c r="C347" s="33"/>
      <c r="D347" s="163" t="s">
        <v>207</v>
      </c>
      <c r="E347" s="33"/>
      <c r="F347" s="164" t="s">
        <v>3892</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207</v>
      </c>
      <c r="AU347" s="18" t="s">
        <v>90</v>
      </c>
    </row>
    <row r="348" spans="1:65" s="2" customFormat="1" ht="21.75" customHeight="1">
      <c r="A348" s="33"/>
      <c r="B348" s="149"/>
      <c r="C348" s="150" t="s">
        <v>1185</v>
      </c>
      <c r="D348" s="150" t="s">
        <v>202</v>
      </c>
      <c r="E348" s="151" t="s">
        <v>3893</v>
      </c>
      <c r="F348" s="152" t="s">
        <v>3894</v>
      </c>
      <c r="G348" s="153" t="s">
        <v>529</v>
      </c>
      <c r="H348" s="154">
        <v>40</v>
      </c>
      <c r="I348" s="155"/>
      <c r="J348" s="156">
        <f>ROUND(I348*H348,2)</f>
        <v>0</v>
      </c>
      <c r="K348" s="152" t="s">
        <v>333</v>
      </c>
      <c r="L348" s="34"/>
      <c r="M348" s="157" t="s">
        <v>1</v>
      </c>
      <c r="N348" s="158" t="s">
        <v>46</v>
      </c>
      <c r="O348" s="59"/>
      <c r="P348" s="159">
        <f>O348*H348</f>
        <v>0</v>
      </c>
      <c r="Q348" s="159">
        <v>1.7000000000000001E-4</v>
      </c>
      <c r="R348" s="159">
        <f>Q348*H348</f>
        <v>6.8000000000000005E-3</v>
      </c>
      <c r="S348" s="159">
        <v>2.2000000000000001E-3</v>
      </c>
      <c r="T348" s="160">
        <f>S348*H348</f>
        <v>8.8000000000000009E-2</v>
      </c>
      <c r="U348" s="33"/>
      <c r="V348" s="33"/>
      <c r="W348" s="33"/>
      <c r="X348" s="33"/>
      <c r="Y348" s="33"/>
      <c r="Z348" s="33"/>
      <c r="AA348" s="33"/>
      <c r="AB348" s="33"/>
      <c r="AC348" s="33"/>
      <c r="AD348" s="33"/>
      <c r="AE348" s="33"/>
      <c r="AR348" s="161" t="s">
        <v>276</v>
      </c>
      <c r="AT348" s="161" t="s">
        <v>202</v>
      </c>
      <c r="AU348" s="161" t="s">
        <v>90</v>
      </c>
      <c r="AY348" s="18" t="s">
        <v>199</v>
      </c>
      <c r="BE348" s="162">
        <f>IF(N348="základní",J348,0)</f>
        <v>0</v>
      </c>
      <c r="BF348" s="162">
        <f>IF(N348="snížená",J348,0)</f>
        <v>0</v>
      </c>
      <c r="BG348" s="162">
        <f>IF(N348="zákl. přenesená",J348,0)</f>
        <v>0</v>
      </c>
      <c r="BH348" s="162">
        <f>IF(N348="sníž. přenesená",J348,0)</f>
        <v>0</v>
      </c>
      <c r="BI348" s="162">
        <f>IF(N348="nulová",J348,0)</f>
        <v>0</v>
      </c>
      <c r="BJ348" s="18" t="s">
        <v>88</v>
      </c>
      <c r="BK348" s="162">
        <f>ROUND(I348*H348,2)</f>
        <v>0</v>
      </c>
      <c r="BL348" s="18" t="s">
        <v>276</v>
      </c>
      <c r="BM348" s="161" t="s">
        <v>3895</v>
      </c>
    </row>
    <row r="349" spans="1:65" s="2" customFormat="1" ht="10.199999999999999">
      <c r="A349" s="33"/>
      <c r="B349" s="34"/>
      <c r="C349" s="33"/>
      <c r="D349" s="163" t="s">
        <v>207</v>
      </c>
      <c r="E349" s="33"/>
      <c r="F349" s="164" t="s">
        <v>3896</v>
      </c>
      <c r="G349" s="33"/>
      <c r="H349" s="33"/>
      <c r="I349" s="165"/>
      <c r="J349" s="33"/>
      <c r="K349" s="33"/>
      <c r="L349" s="34"/>
      <c r="M349" s="166"/>
      <c r="N349" s="167"/>
      <c r="O349" s="59"/>
      <c r="P349" s="59"/>
      <c r="Q349" s="59"/>
      <c r="R349" s="59"/>
      <c r="S349" s="59"/>
      <c r="T349" s="60"/>
      <c r="U349" s="33"/>
      <c r="V349" s="33"/>
      <c r="W349" s="33"/>
      <c r="X349" s="33"/>
      <c r="Y349" s="33"/>
      <c r="Z349" s="33"/>
      <c r="AA349" s="33"/>
      <c r="AB349" s="33"/>
      <c r="AC349" s="33"/>
      <c r="AD349" s="33"/>
      <c r="AE349" s="33"/>
      <c r="AT349" s="18" t="s">
        <v>207</v>
      </c>
      <c r="AU349" s="18" t="s">
        <v>90</v>
      </c>
    </row>
    <row r="350" spans="1:65" s="2" customFormat="1" ht="24.15" customHeight="1">
      <c r="A350" s="33"/>
      <c r="B350" s="149"/>
      <c r="C350" s="150" t="s">
        <v>1191</v>
      </c>
      <c r="D350" s="150" t="s">
        <v>202</v>
      </c>
      <c r="E350" s="151" t="s">
        <v>3897</v>
      </c>
      <c r="F350" s="152" t="s">
        <v>3898</v>
      </c>
      <c r="G350" s="153" t="s">
        <v>529</v>
      </c>
      <c r="H350" s="154">
        <v>34</v>
      </c>
      <c r="I350" s="155"/>
      <c r="J350" s="156">
        <f>ROUND(I350*H350,2)</f>
        <v>0</v>
      </c>
      <c r="K350" s="152" t="s">
        <v>333</v>
      </c>
      <c r="L350" s="34"/>
      <c r="M350" s="157" t="s">
        <v>1</v>
      </c>
      <c r="N350" s="158" t="s">
        <v>46</v>
      </c>
      <c r="O350" s="59"/>
      <c r="P350" s="159">
        <f>O350*H350</f>
        <v>0</v>
      </c>
      <c r="Q350" s="159">
        <v>2.4000000000000001E-4</v>
      </c>
      <c r="R350" s="159">
        <f>Q350*H350</f>
        <v>8.1600000000000006E-3</v>
      </c>
      <c r="S350" s="159">
        <v>0</v>
      </c>
      <c r="T350" s="160">
        <f>S350*H350</f>
        <v>0</v>
      </c>
      <c r="U350" s="33"/>
      <c r="V350" s="33"/>
      <c r="W350" s="33"/>
      <c r="X350" s="33"/>
      <c r="Y350" s="33"/>
      <c r="Z350" s="33"/>
      <c r="AA350" s="33"/>
      <c r="AB350" s="33"/>
      <c r="AC350" s="33"/>
      <c r="AD350" s="33"/>
      <c r="AE350" s="33"/>
      <c r="AR350" s="161" t="s">
        <v>276</v>
      </c>
      <c r="AT350" s="161" t="s">
        <v>202</v>
      </c>
      <c r="AU350" s="161" t="s">
        <v>90</v>
      </c>
      <c r="AY350" s="18" t="s">
        <v>199</v>
      </c>
      <c r="BE350" s="162">
        <f>IF(N350="základní",J350,0)</f>
        <v>0</v>
      </c>
      <c r="BF350" s="162">
        <f>IF(N350="snížená",J350,0)</f>
        <v>0</v>
      </c>
      <c r="BG350" s="162">
        <f>IF(N350="zákl. přenesená",J350,0)</f>
        <v>0</v>
      </c>
      <c r="BH350" s="162">
        <f>IF(N350="sníž. přenesená",J350,0)</f>
        <v>0</v>
      </c>
      <c r="BI350" s="162">
        <f>IF(N350="nulová",J350,0)</f>
        <v>0</v>
      </c>
      <c r="BJ350" s="18" t="s">
        <v>88</v>
      </c>
      <c r="BK350" s="162">
        <f>ROUND(I350*H350,2)</f>
        <v>0</v>
      </c>
      <c r="BL350" s="18" t="s">
        <v>276</v>
      </c>
      <c r="BM350" s="161" t="s">
        <v>3899</v>
      </c>
    </row>
    <row r="351" spans="1:65" s="2" customFormat="1" ht="19.2">
      <c r="A351" s="33"/>
      <c r="B351" s="34"/>
      <c r="C351" s="33"/>
      <c r="D351" s="163" t="s">
        <v>207</v>
      </c>
      <c r="E351" s="33"/>
      <c r="F351" s="164" t="s">
        <v>3900</v>
      </c>
      <c r="G351" s="33"/>
      <c r="H351" s="33"/>
      <c r="I351" s="165"/>
      <c r="J351" s="33"/>
      <c r="K351" s="33"/>
      <c r="L351" s="34"/>
      <c r="M351" s="166"/>
      <c r="N351" s="167"/>
      <c r="O351" s="59"/>
      <c r="P351" s="59"/>
      <c r="Q351" s="59"/>
      <c r="R351" s="59"/>
      <c r="S351" s="59"/>
      <c r="T351" s="60"/>
      <c r="U351" s="33"/>
      <c r="V351" s="33"/>
      <c r="W351" s="33"/>
      <c r="X351" s="33"/>
      <c r="Y351" s="33"/>
      <c r="Z351" s="33"/>
      <c r="AA351" s="33"/>
      <c r="AB351" s="33"/>
      <c r="AC351" s="33"/>
      <c r="AD351" s="33"/>
      <c r="AE351" s="33"/>
      <c r="AT351" s="18" t="s">
        <v>207</v>
      </c>
      <c r="AU351" s="18" t="s">
        <v>90</v>
      </c>
    </row>
    <row r="352" spans="1:65" s="2" customFormat="1" ht="37.799999999999997" customHeight="1">
      <c r="A352" s="33"/>
      <c r="B352" s="149"/>
      <c r="C352" s="150" t="s">
        <v>1197</v>
      </c>
      <c r="D352" s="150" t="s">
        <v>202</v>
      </c>
      <c r="E352" s="151" t="s">
        <v>3901</v>
      </c>
      <c r="F352" s="152" t="s">
        <v>3902</v>
      </c>
      <c r="G352" s="153" t="s">
        <v>529</v>
      </c>
      <c r="H352" s="154">
        <v>95</v>
      </c>
      <c r="I352" s="155"/>
      <c r="J352" s="156">
        <f>ROUND(I352*H352,2)</f>
        <v>0</v>
      </c>
      <c r="K352" s="152" t="s">
        <v>1</v>
      </c>
      <c r="L352" s="34"/>
      <c r="M352" s="157" t="s">
        <v>1</v>
      </c>
      <c r="N352" s="158" t="s">
        <v>46</v>
      </c>
      <c r="O352" s="59"/>
      <c r="P352" s="159">
        <f>O352*H352</f>
        <v>0</v>
      </c>
      <c r="Q352" s="159">
        <v>2.5999999999999998E-4</v>
      </c>
      <c r="R352" s="159">
        <f>Q352*H352</f>
        <v>2.4699999999999996E-2</v>
      </c>
      <c r="S352" s="159">
        <v>0</v>
      </c>
      <c r="T352" s="160">
        <f>S352*H352</f>
        <v>0</v>
      </c>
      <c r="U352" s="33"/>
      <c r="V352" s="33"/>
      <c r="W352" s="33"/>
      <c r="X352" s="33"/>
      <c r="Y352" s="33"/>
      <c r="Z352" s="33"/>
      <c r="AA352" s="33"/>
      <c r="AB352" s="33"/>
      <c r="AC352" s="33"/>
      <c r="AD352" s="33"/>
      <c r="AE352" s="33"/>
      <c r="AR352" s="161" t="s">
        <v>276</v>
      </c>
      <c r="AT352" s="161" t="s">
        <v>202</v>
      </c>
      <c r="AU352" s="161" t="s">
        <v>90</v>
      </c>
      <c r="AY352" s="18" t="s">
        <v>199</v>
      </c>
      <c r="BE352" s="162">
        <f>IF(N352="základní",J352,0)</f>
        <v>0</v>
      </c>
      <c r="BF352" s="162">
        <f>IF(N352="snížená",J352,0)</f>
        <v>0</v>
      </c>
      <c r="BG352" s="162">
        <f>IF(N352="zákl. přenesená",J352,0)</f>
        <v>0</v>
      </c>
      <c r="BH352" s="162">
        <f>IF(N352="sníž. přenesená",J352,0)</f>
        <v>0</v>
      </c>
      <c r="BI352" s="162">
        <f>IF(N352="nulová",J352,0)</f>
        <v>0</v>
      </c>
      <c r="BJ352" s="18" t="s">
        <v>88</v>
      </c>
      <c r="BK352" s="162">
        <f>ROUND(I352*H352,2)</f>
        <v>0</v>
      </c>
      <c r="BL352" s="18" t="s">
        <v>276</v>
      </c>
      <c r="BM352" s="161" t="s">
        <v>3903</v>
      </c>
    </row>
    <row r="353" spans="1:65" s="2" customFormat="1" ht="105.6">
      <c r="A353" s="33"/>
      <c r="B353" s="34"/>
      <c r="C353" s="33"/>
      <c r="D353" s="163" t="s">
        <v>207</v>
      </c>
      <c r="E353" s="33"/>
      <c r="F353" s="164" t="s">
        <v>3904</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207</v>
      </c>
      <c r="AU353" s="18" t="s">
        <v>90</v>
      </c>
    </row>
    <row r="354" spans="1:65" s="2" customFormat="1" ht="21.75" customHeight="1">
      <c r="A354" s="33"/>
      <c r="B354" s="149"/>
      <c r="C354" s="150" t="s">
        <v>1203</v>
      </c>
      <c r="D354" s="150" t="s">
        <v>202</v>
      </c>
      <c r="E354" s="151" t="s">
        <v>3905</v>
      </c>
      <c r="F354" s="152" t="s">
        <v>3906</v>
      </c>
      <c r="G354" s="153" t="s">
        <v>529</v>
      </c>
      <c r="H354" s="154">
        <v>1</v>
      </c>
      <c r="I354" s="155"/>
      <c r="J354" s="156">
        <f>ROUND(I354*H354,2)</f>
        <v>0</v>
      </c>
      <c r="K354" s="152" t="s">
        <v>333</v>
      </c>
      <c r="L354" s="34"/>
      <c r="M354" s="157" t="s">
        <v>1</v>
      </c>
      <c r="N354" s="158" t="s">
        <v>46</v>
      </c>
      <c r="O354" s="59"/>
      <c r="P354" s="159">
        <f>O354*H354</f>
        <v>0</v>
      </c>
      <c r="Q354" s="159">
        <v>1.1E-4</v>
      </c>
      <c r="R354" s="159">
        <f>Q354*H354</f>
        <v>1.1E-4</v>
      </c>
      <c r="S354" s="159">
        <v>0</v>
      </c>
      <c r="T354" s="160">
        <f>S354*H354</f>
        <v>0</v>
      </c>
      <c r="U354" s="33"/>
      <c r="V354" s="33"/>
      <c r="W354" s="33"/>
      <c r="X354" s="33"/>
      <c r="Y354" s="33"/>
      <c r="Z354" s="33"/>
      <c r="AA354" s="33"/>
      <c r="AB354" s="33"/>
      <c r="AC354" s="33"/>
      <c r="AD354" s="33"/>
      <c r="AE354" s="33"/>
      <c r="AR354" s="161" t="s">
        <v>276</v>
      </c>
      <c r="AT354" s="161" t="s">
        <v>202</v>
      </c>
      <c r="AU354" s="161" t="s">
        <v>90</v>
      </c>
      <c r="AY354" s="18" t="s">
        <v>199</v>
      </c>
      <c r="BE354" s="162">
        <f>IF(N354="základní",J354,0)</f>
        <v>0</v>
      </c>
      <c r="BF354" s="162">
        <f>IF(N354="snížená",J354,0)</f>
        <v>0</v>
      </c>
      <c r="BG354" s="162">
        <f>IF(N354="zákl. přenesená",J354,0)</f>
        <v>0</v>
      </c>
      <c r="BH354" s="162">
        <f>IF(N354="sníž. přenesená",J354,0)</f>
        <v>0</v>
      </c>
      <c r="BI354" s="162">
        <f>IF(N354="nulová",J354,0)</f>
        <v>0</v>
      </c>
      <c r="BJ354" s="18" t="s">
        <v>88</v>
      </c>
      <c r="BK354" s="162">
        <f>ROUND(I354*H354,2)</f>
        <v>0</v>
      </c>
      <c r="BL354" s="18" t="s">
        <v>276</v>
      </c>
      <c r="BM354" s="161" t="s">
        <v>3907</v>
      </c>
    </row>
    <row r="355" spans="1:65" s="2" customFormat="1" ht="19.2">
      <c r="A355" s="33"/>
      <c r="B355" s="34"/>
      <c r="C355" s="33"/>
      <c r="D355" s="163" t="s">
        <v>207</v>
      </c>
      <c r="E355" s="33"/>
      <c r="F355" s="164" t="s">
        <v>3908</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207</v>
      </c>
      <c r="AU355" s="18" t="s">
        <v>90</v>
      </c>
    </row>
    <row r="356" spans="1:65" s="2" customFormat="1" ht="21.75" customHeight="1">
      <c r="A356" s="33"/>
      <c r="B356" s="149"/>
      <c r="C356" s="150" t="s">
        <v>440</v>
      </c>
      <c r="D356" s="150" t="s">
        <v>202</v>
      </c>
      <c r="E356" s="151" t="s">
        <v>3909</v>
      </c>
      <c r="F356" s="152" t="s">
        <v>3910</v>
      </c>
      <c r="G356" s="153" t="s">
        <v>529</v>
      </c>
      <c r="H356" s="154">
        <v>2</v>
      </c>
      <c r="I356" s="155"/>
      <c r="J356" s="156">
        <f>ROUND(I356*H356,2)</f>
        <v>0</v>
      </c>
      <c r="K356" s="152" t="s">
        <v>333</v>
      </c>
      <c r="L356" s="34"/>
      <c r="M356" s="157" t="s">
        <v>1</v>
      </c>
      <c r="N356" s="158" t="s">
        <v>46</v>
      </c>
      <c r="O356" s="59"/>
      <c r="P356" s="159">
        <f>O356*H356</f>
        <v>0</v>
      </c>
      <c r="Q356" s="159">
        <v>1.8000000000000001E-4</v>
      </c>
      <c r="R356" s="159">
        <f>Q356*H356</f>
        <v>3.6000000000000002E-4</v>
      </c>
      <c r="S356" s="159">
        <v>0</v>
      </c>
      <c r="T356" s="160">
        <f>S356*H356</f>
        <v>0</v>
      </c>
      <c r="U356" s="33"/>
      <c r="V356" s="33"/>
      <c r="W356" s="33"/>
      <c r="X356" s="33"/>
      <c r="Y356" s="33"/>
      <c r="Z356" s="33"/>
      <c r="AA356" s="33"/>
      <c r="AB356" s="33"/>
      <c r="AC356" s="33"/>
      <c r="AD356" s="33"/>
      <c r="AE356" s="33"/>
      <c r="AR356" s="161" t="s">
        <v>276</v>
      </c>
      <c r="AT356" s="161" t="s">
        <v>202</v>
      </c>
      <c r="AU356" s="161" t="s">
        <v>90</v>
      </c>
      <c r="AY356" s="18" t="s">
        <v>199</v>
      </c>
      <c r="BE356" s="162">
        <f>IF(N356="základní",J356,0)</f>
        <v>0</v>
      </c>
      <c r="BF356" s="162">
        <f>IF(N356="snížená",J356,0)</f>
        <v>0</v>
      </c>
      <c r="BG356" s="162">
        <f>IF(N356="zákl. přenesená",J356,0)</f>
        <v>0</v>
      </c>
      <c r="BH356" s="162">
        <f>IF(N356="sníž. přenesená",J356,0)</f>
        <v>0</v>
      </c>
      <c r="BI356" s="162">
        <f>IF(N356="nulová",J356,0)</f>
        <v>0</v>
      </c>
      <c r="BJ356" s="18" t="s">
        <v>88</v>
      </c>
      <c r="BK356" s="162">
        <f>ROUND(I356*H356,2)</f>
        <v>0</v>
      </c>
      <c r="BL356" s="18" t="s">
        <v>276</v>
      </c>
      <c r="BM356" s="161" t="s">
        <v>3911</v>
      </c>
    </row>
    <row r="357" spans="1:65" s="2" customFormat="1" ht="19.2">
      <c r="A357" s="33"/>
      <c r="B357" s="34"/>
      <c r="C357" s="33"/>
      <c r="D357" s="163" t="s">
        <v>207</v>
      </c>
      <c r="E357" s="33"/>
      <c r="F357" s="164" t="s">
        <v>3912</v>
      </c>
      <c r="G357" s="33"/>
      <c r="H357" s="33"/>
      <c r="I357" s="165"/>
      <c r="J357" s="33"/>
      <c r="K357" s="33"/>
      <c r="L357" s="34"/>
      <c r="M357" s="166"/>
      <c r="N357" s="167"/>
      <c r="O357" s="59"/>
      <c r="P357" s="59"/>
      <c r="Q357" s="59"/>
      <c r="R357" s="59"/>
      <c r="S357" s="59"/>
      <c r="T357" s="60"/>
      <c r="U357" s="33"/>
      <c r="V357" s="33"/>
      <c r="W357" s="33"/>
      <c r="X357" s="33"/>
      <c r="Y357" s="33"/>
      <c r="Z357" s="33"/>
      <c r="AA357" s="33"/>
      <c r="AB357" s="33"/>
      <c r="AC357" s="33"/>
      <c r="AD357" s="33"/>
      <c r="AE357" s="33"/>
      <c r="AT357" s="18" t="s">
        <v>207</v>
      </c>
      <c r="AU357" s="18" t="s">
        <v>90</v>
      </c>
    </row>
    <row r="358" spans="1:65" s="2" customFormat="1" ht="21.75" customHeight="1">
      <c r="A358" s="33"/>
      <c r="B358" s="149"/>
      <c r="C358" s="150" t="s">
        <v>516</v>
      </c>
      <c r="D358" s="150" t="s">
        <v>202</v>
      </c>
      <c r="E358" s="151" t="s">
        <v>3913</v>
      </c>
      <c r="F358" s="152" t="s">
        <v>3914</v>
      </c>
      <c r="G358" s="153" t="s">
        <v>529</v>
      </c>
      <c r="H358" s="154">
        <v>2</v>
      </c>
      <c r="I358" s="155"/>
      <c r="J358" s="156">
        <f>ROUND(I358*H358,2)</f>
        <v>0</v>
      </c>
      <c r="K358" s="152" t="s">
        <v>333</v>
      </c>
      <c r="L358" s="34"/>
      <c r="M358" s="157" t="s">
        <v>1</v>
      </c>
      <c r="N358" s="158" t="s">
        <v>46</v>
      </c>
      <c r="O358" s="59"/>
      <c r="P358" s="159">
        <f>O358*H358</f>
        <v>0</v>
      </c>
      <c r="Q358" s="159">
        <v>5.2999999999999998E-4</v>
      </c>
      <c r="R358" s="159">
        <f>Q358*H358</f>
        <v>1.06E-3</v>
      </c>
      <c r="S358" s="159">
        <v>0</v>
      </c>
      <c r="T358" s="160">
        <f>S358*H358</f>
        <v>0</v>
      </c>
      <c r="U358" s="33"/>
      <c r="V358" s="33"/>
      <c r="W358" s="33"/>
      <c r="X358" s="33"/>
      <c r="Y358" s="33"/>
      <c r="Z358" s="33"/>
      <c r="AA358" s="33"/>
      <c r="AB358" s="33"/>
      <c r="AC358" s="33"/>
      <c r="AD358" s="33"/>
      <c r="AE358" s="33"/>
      <c r="AR358" s="161" t="s">
        <v>276</v>
      </c>
      <c r="AT358" s="161" t="s">
        <v>202</v>
      </c>
      <c r="AU358" s="161" t="s">
        <v>90</v>
      </c>
      <c r="AY358" s="18" t="s">
        <v>199</v>
      </c>
      <c r="BE358" s="162">
        <f>IF(N358="základní",J358,0)</f>
        <v>0</v>
      </c>
      <c r="BF358" s="162">
        <f>IF(N358="snížená",J358,0)</f>
        <v>0</v>
      </c>
      <c r="BG358" s="162">
        <f>IF(N358="zákl. přenesená",J358,0)</f>
        <v>0</v>
      </c>
      <c r="BH358" s="162">
        <f>IF(N358="sníž. přenesená",J358,0)</f>
        <v>0</v>
      </c>
      <c r="BI358" s="162">
        <f>IF(N358="nulová",J358,0)</f>
        <v>0</v>
      </c>
      <c r="BJ358" s="18" t="s">
        <v>88</v>
      </c>
      <c r="BK358" s="162">
        <f>ROUND(I358*H358,2)</f>
        <v>0</v>
      </c>
      <c r="BL358" s="18" t="s">
        <v>276</v>
      </c>
      <c r="BM358" s="161" t="s">
        <v>3915</v>
      </c>
    </row>
    <row r="359" spans="1:65" s="2" customFormat="1" ht="19.2">
      <c r="A359" s="33"/>
      <c r="B359" s="34"/>
      <c r="C359" s="33"/>
      <c r="D359" s="163" t="s">
        <v>207</v>
      </c>
      <c r="E359" s="33"/>
      <c r="F359" s="164" t="s">
        <v>3916</v>
      </c>
      <c r="G359" s="33"/>
      <c r="H359" s="33"/>
      <c r="I359" s="165"/>
      <c r="J359" s="33"/>
      <c r="K359" s="33"/>
      <c r="L359" s="34"/>
      <c r="M359" s="166"/>
      <c r="N359" s="167"/>
      <c r="O359" s="59"/>
      <c r="P359" s="59"/>
      <c r="Q359" s="59"/>
      <c r="R359" s="59"/>
      <c r="S359" s="59"/>
      <c r="T359" s="60"/>
      <c r="U359" s="33"/>
      <c r="V359" s="33"/>
      <c r="W359" s="33"/>
      <c r="X359" s="33"/>
      <c r="Y359" s="33"/>
      <c r="Z359" s="33"/>
      <c r="AA359" s="33"/>
      <c r="AB359" s="33"/>
      <c r="AC359" s="33"/>
      <c r="AD359" s="33"/>
      <c r="AE359" s="33"/>
      <c r="AT359" s="18" t="s">
        <v>207</v>
      </c>
      <c r="AU359" s="18" t="s">
        <v>90</v>
      </c>
    </row>
    <row r="360" spans="1:65" s="2" customFormat="1" ht="21.75" customHeight="1">
      <c r="A360" s="33"/>
      <c r="B360" s="149"/>
      <c r="C360" s="150" t="s">
        <v>1216</v>
      </c>
      <c r="D360" s="150" t="s">
        <v>202</v>
      </c>
      <c r="E360" s="151" t="s">
        <v>3917</v>
      </c>
      <c r="F360" s="152" t="s">
        <v>3918</v>
      </c>
      <c r="G360" s="153" t="s">
        <v>529</v>
      </c>
      <c r="H360" s="154">
        <v>4</v>
      </c>
      <c r="I360" s="155"/>
      <c r="J360" s="156">
        <f>ROUND(I360*H360,2)</f>
        <v>0</v>
      </c>
      <c r="K360" s="152" t="s">
        <v>333</v>
      </c>
      <c r="L360" s="34"/>
      <c r="M360" s="157" t="s">
        <v>1</v>
      </c>
      <c r="N360" s="158" t="s">
        <v>46</v>
      </c>
      <c r="O360" s="59"/>
      <c r="P360" s="159">
        <f>O360*H360</f>
        <v>0</v>
      </c>
      <c r="Q360" s="159">
        <v>8.4000000000000003E-4</v>
      </c>
      <c r="R360" s="159">
        <f>Q360*H360</f>
        <v>3.3600000000000001E-3</v>
      </c>
      <c r="S360" s="159">
        <v>0</v>
      </c>
      <c r="T360" s="160">
        <f>S360*H360</f>
        <v>0</v>
      </c>
      <c r="U360" s="33"/>
      <c r="V360" s="33"/>
      <c r="W360" s="33"/>
      <c r="X360" s="33"/>
      <c r="Y360" s="33"/>
      <c r="Z360" s="33"/>
      <c r="AA360" s="33"/>
      <c r="AB360" s="33"/>
      <c r="AC360" s="33"/>
      <c r="AD360" s="33"/>
      <c r="AE360" s="33"/>
      <c r="AR360" s="161" t="s">
        <v>276</v>
      </c>
      <c r="AT360" s="161" t="s">
        <v>202</v>
      </c>
      <c r="AU360" s="161" t="s">
        <v>90</v>
      </c>
      <c r="AY360" s="18" t="s">
        <v>199</v>
      </c>
      <c r="BE360" s="162">
        <f>IF(N360="základní",J360,0)</f>
        <v>0</v>
      </c>
      <c r="BF360" s="162">
        <f>IF(N360="snížená",J360,0)</f>
        <v>0</v>
      </c>
      <c r="BG360" s="162">
        <f>IF(N360="zákl. přenesená",J360,0)</f>
        <v>0</v>
      </c>
      <c r="BH360" s="162">
        <f>IF(N360="sníž. přenesená",J360,0)</f>
        <v>0</v>
      </c>
      <c r="BI360" s="162">
        <f>IF(N360="nulová",J360,0)</f>
        <v>0</v>
      </c>
      <c r="BJ360" s="18" t="s">
        <v>88</v>
      </c>
      <c r="BK360" s="162">
        <f>ROUND(I360*H360,2)</f>
        <v>0</v>
      </c>
      <c r="BL360" s="18" t="s">
        <v>276</v>
      </c>
      <c r="BM360" s="161" t="s">
        <v>3919</v>
      </c>
    </row>
    <row r="361" spans="1:65" s="2" customFormat="1" ht="19.2">
      <c r="A361" s="33"/>
      <c r="B361" s="34"/>
      <c r="C361" s="33"/>
      <c r="D361" s="163" t="s">
        <v>207</v>
      </c>
      <c r="E361" s="33"/>
      <c r="F361" s="164" t="s">
        <v>3920</v>
      </c>
      <c r="G361" s="33"/>
      <c r="H361" s="33"/>
      <c r="I361" s="165"/>
      <c r="J361" s="33"/>
      <c r="K361" s="33"/>
      <c r="L361" s="34"/>
      <c r="M361" s="166"/>
      <c r="N361" s="167"/>
      <c r="O361" s="59"/>
      <c r="P361" s="59"/>
      <c r="Q361" s="59"/>
      <c r="R361" s="59"/>
      <c r="S361" s="59"/>
      <c r="T361" s="60"/>
      <c r="U361" s="33"/>
      <c r="V361" s="33"/>
      <c r="W361" s="33"/>
      <c r="X361" s="33"/>
      <c r="Y361" s="33"/>
      <c r="Z361" s="33"/>
      <c r="AA361" s="33"/>
      <c r="AB361" s="33"/>
      <c r="AC361" s="33"/>
      <c r="AD361" s="33"/>
      <c r="AE361" s="33"/>
      <c r="AT361" s="18" t="s">
        <v>207</v>
      </c>
      <c r="AU361" s="18" t="s">
        <v>90</v>
      </c>
    </row>
    <row r="362" spans="1:65" s="2" customFormat="1" ht="21.75" customHeight="1">
      <c r="A362" s="33"/>
      <c r="B362" s="149"/>
      <c r="C362" s="150" t="s">
        <v>1221</v>
      </c>
      <c r="D362" s="150" t="s">
        <v>202</v>
      </c>
      <c r="E362" s="151" t="s">
        <v>3921</v>
      </c>
      <c r="F362" s="152" t="s">
        <v>3922</v>
      </c>
      <c r="G362" s="153" t="s">
        <v>529</v>
      </c>
      <c r="H362" s="154">
        <v>1</v>
      </c>
      <c r="I362" s="155"/>
      <c r="J362" s="156">
        <f>ROUND(I362*H362,2)</f>
        <v>0</v>
      </c>
      <c r="K362" s="152" t="s">
        <v>333</v>
      </c>
      <c r="L362" s="34"/>
      <c r="M362" s="157" t="s">
        <v>1</v>
      </c>
      <c r="N362" s="158" t="s">
        <v>46</v>
      </c>
      <c r="O362" s="59"/>
      <c r="P362" s="159">
        <f>O362*H362</f>
        <v>0</v>
      </c>
      <c r="Q362" s="159">
        <v>5.1999999999999995E-4</v>
      </c>
      <c r="R362" s="159">
        <f>Q362*H362</f>
        <v>5.1999999999999995E-4</v>
      </c>
      <c r="S362" s="159">
        <v>0</v>
      </c>
      <c r="T362" s="160">
        <f>S362*H362</f>
        <v>0</v>
      </c>
      <c r="U362" s="33"/>
      <c r="V362" s="33"/>
      <c r="W362" s="33"/>
      <c r="X362" s="33"/>
      <c r="Y362" s="33"/>
      <c r="Z362" s="33"/>
      <c r="AA362" s="33"/>
      <c r="AB362" s="33"/>
      <c r="AC362" s="33"/>
      <c r="AD362" s="33"/>
      <c r="AE362" s="33"/>
      <c r="AR362" s="161" t="s">
        <v>276</v>
      </c>
      <c r="AT362" s="161" t="s">
        <v>202</v>
      </c>
      <c r="AU362" s="161" t="s">
        <v>90</v>
      </c>
      <c r="AY362" s="18" t="s">
        <v>199</v>
      </c>
      <c r="BE362" s="162">
        <f>IF(N362="základní",J362,0)</f>
        <v>0</v>
      </c>
      <c r="BF362" s="162">
        <f>IF(N362="snížená",J362,0)</f>
        <v>0</v>
      </c>
      <c r="BG362" s="162">
        <f>IF(N362="zákl. přenesená",J362,0)</f>
        <v>0</v>
      </c>
      <c r="BH362" s="162">
        <f>IF(N362="sníž. přenesená",J362,0)</f>
        <v>0</v>
      </c>
      <c r="BI362" s="162">
        <f>IF(N362="nulová",J362,0)</f>
        <v>0</v>
      </c>
      <c r="BJ362" s="18" t="s">
        <v>88</v>
      </c>
      <c r="BK362" s="162">
        <f>ROUND(I362*H362,2)</f>
        <v>0</v>
      </c>
      <c r="BL362" s="18" t="s">
        <v>276</v>
      </c>
      <c r="BM362" s="161" t="s">
        <v>3923</v>
      </c>
    </row>
    <row r="363" spans="1:65" s="2" customFormat="1" ht="19.2">
      <c r="A363" s="33"/>
      <c r="B363" s="34"/>
      <c r="C363" s="33"/>
      <c r="D363" s="163" t="s">
        <v>207</v>
      </c>
      <c r="E363" s="33"/>
      <c r="F363" s="164" t="s">
        <v>3924</v>
      </c>
      <c r="G363" s="33"/>
      <c r="H363" s="33"/>
      <c r="I363" s="165"/>
      <c r="J363" s="33"/>
      <c r="K363" s="33"/>
      <c r="L363" s="34"/>
      <c r="M363" s="166"/>
      <c r="N363" s="167"/>
      <c r="O363" s="59"/>
      <c r="P363" s="59"/>
      <c r="Q363" s="59"/>
      <c r="R363" s="59"/>
      <c r="S363" s="59"/>
      <c r="T363" s="60"/>
      <c r="U363" s="33"/>
      <c r="V363" s="33"/>
      <c r="W363" s="33"/>
      <c r="X363" s="33"/>
      <c r="Y363" s="33"/>
      <c r="Z363" s="33"/>
      <c r="AA363" s="33"/>
      <c r="AB363" s="33"/>
      <c r="AC363" s="33"/>
      <c r="AD363" s="33"/>
      <c r="AE363" s="33"/>
      <c r="AT363" s="18" t="s">
        <v>207</v>
      </c>
      <c r="AU363" s="18" t="s">
        <v>90</v>
      </c>
    </row>
    <row r="364" spans="1:65" s="2" customFormat="1" ht="21.75" customHeight="1">
      <c r="A364" s="33"/>
      <c r="B364" s="149"/>
      <c r="C364" s="150" t="s">
        <v>1230</v>
      </c>
      <c r="D364" s="150" t="s">
        <v>202</v>
      </c>
      <c r="E364" s="151" t="s">
        <v>3925</v>
      </c>
      <c r="F364" s="152" t="s">
        <v>3926</v>
      </c>
      <c r="G364" s="153" t="s">
        <v>529</v>
      </c>
      <c r="H364" s="154">
        <v>1</v>
      </c>
      <c r="I364" s="155"/>
      <c r="J364" s="156">
        <f>ROUND(I364*H364,2)</f>
        <v>0</v>
      </c>
      <c r="K364" s="152" t="s">
        <v>333</v>
      </c>
      <c r="L364" s="34"/>
      <c r="M364" s="157" t="s">
        <v>1</v>
      </c>
      <c r="N364" s="158" t="s">
        <v>46</v>
      </c>
      <c r="O364" s="59"/>
      <c r="P364" s="159">
        <f>O364*H364</f>
        <v>0</v>
      </c>
      <c r="Q364" s="159">
        <v>7.7999999999999999E-4</v>
      </c>
      <c r="R364" s="159">
        <f>Q364*H364</f>
        <v>7.7999999999999999E-4</v>
      </c>
      <c r="S364" s="159">
        <v>0</v>
      </c>
      <c r="T364" s="160">
        <f>S364*H364</f>
        <v>0</v>
      </c>
      <c r="U364" s="33"/>
      <c r="V364" s="33"/>
      <c r="W364" s="33"/>
      <c r="X364" s="33"/>
      <c r="Y364" s="33"/>
      <c r="Z364" s="33"/>
      <c r="AA364" s="33"/>
      <c r="AB364" s="33"/>
      <c r="AC364" s="33"/>
      <c r="AD364" s="33"/>
      <c r="AE364" s="33"/>
      <c r="AR364" s="161" t="s">
        <v>276</v>
      </c>
      <c r="AT364" s="161" t="s">
        <v>202</v>
      </c>
      <c r="AU364" s="161" t="s">
        <v>90</v>
      </c>
      <c r="AY364" s="18" t="s">
        <v>199</v>
      </c>
      <c r="BE364" s="162">
        <f>IF(N364="základní",J364,0)</f>
        <v>0</v>
      </c>
      <c r="BF364" s="162">
        <f>IF(N364="snížená",J364,0)</f>
        <v>0</v>
      </c>
      <c r="BG364" s="162">
        <f>IF(N364="zákl. přenesená",J364,0)</f>
        <v>0</v>
      </c>
      <c r="BH364" s="162">
        <f>IF(N364="sníž. přenesená",J364,0)</f>
        <v>0</v>
      </c>
      <c r="BI364" s="162">
        <f>IF(N364="nulová",J364,0)</f>
        <v>0</v>
      </c>
      <c r="BJ364" s="18" t="s">
        <v>88</v>
      </c>
      <c r="BK364" s="162">
        <f>ROUND(I364*H364,2)</f>
        <v>0</v>
      </c>
      <c r="BL364" s="18" t="s">
        <v>276</v>
      </c>
      <c r="BM364" s="161" t="s">
        <v>3927</v>
      </c>
    </row>
    <row r="365" spans="1:65" s="2" customFormat="1" ht="10.199999999999999">
      <c r="A365" s="33"/>
      <c r="B365" s="34"/>
      <c r="C365" s="33"/>
      <c r="D365" s="163" t="s">
        <v>207</v>
      </c>
      <c r="E365" s="33"/>
      <c r="F365" s="164" t="s">
        <v>3928</v>
      </c>
      <c r="G365" s="33"/>
      <c r="H365" s="33"/>
      <c r="I365" s="165"/>
      <c r="J365" s="33"/>
      <c r="K365" s="33"/>
      <c r="L365" s="34"/>
      <c r="M365" s="166"/>
      <c r="N365" s="167"/>
      <c r="O365" s="59"/>
      <c r="P365" s="59"/>
      <c r="Q365" s="59"/>
      <c r="R365" s="59"/>
      <c r="S365" s="59"/>
      <c r="T365" s="60"/>
      <c r="U365" s="33"/>
      <c r="V365" s="33"/>
      <c r="W365" s="33"/>
      <c r="X365" s="33"/>
      <c r="Y365" s="33"/>
      <c r="Z365" s="33"/>
      <c r="AA365" s="33"/>
      <c r="AB365" s="33"/>
      <c r="AC365" s="33"/>
      <c r="AD365" s="33"/>
      <c r="AE365" s="33"/>
      <c r="AT365" s="18" t="s">
        <v>207</v>
      </c>
      <c r="AU365" s="18" t="s">
        <v>90</v>
      </c>
    </row>
    <row r="366" spans="1:65" s="2" customFormat="1" ht="24.15" customHeight="1">
      <c r="A366" s="33"/>
      <c r="B366" s="149"/>
      <c r="C366" s="150" t="s">
        <v>1235</v>
      </c>
      <c r="D366" s="150" t="s">
        <v>202</v>
      </c>
      <c r="E366" s="151" t="s">
        <v>3929</v>
      </c>
      <c r="F366" s="152" t="s">
        <v>3930</v>
      </c>
      <c r="G366" s="153" t="s">
        <v>529</v>
      </c>
      <c r="H366" s="154">
        <v>5</v>
      </c>
      <c r="I366" s="155"/>
      <c r="J366" s="156">
        <f>ROUND(I366*H366,2)</f>
        <v>0</v>
      </c>
      <c r="K366" s="152" t="s">
        <v>333</v>
      </c>
      <c r="L366" s="34"/>
      <c r="M366" s="157" t="s">
        <v>1</v>
      </c>
      <c r="N366" s="158" t="s">
        <v>46</v>
      </c>
      <c r="O366" s="59"/>
      <c r="P366" s="159">
        <f>O366*H366</f>
        <v>0</v>
      </c>
      <c r="Q366" s="159">
        <v>3.6000000000000002E-4</v>
      </c>
      <c r="R366" s="159">
        <f>Q366*H366</f>
        <v>1.8000000000000002E-3</v>
      </c>
      <c r="S366" s="159">
        <v>0</v>
      </c>
      <c r="T366" s="160">
        <f>S366*H366</f>
        <v>0</v>
      </c>
      <c r="U366" s="33"/>
      <c r="V366" s="33"/>
      <c r="W366" s="33"/>
      <c r="X366" s="33"/>
      <c r="Y366" s="33"/>
      <c r="Z366" s="33"/>
      <c r="AA366" s="33"/>
      <c r="AB366" s="33"/>
      <c r="AC366" s="33"/>
      <c r="AD366" s="33"/>
      <c r="AE366" s="33"/>
      <c r="AR366" s="161" t="s">
        <v>276</v>
      </c>
      <c r="AT366" s="161" t="s">
        <v>202</v>
      </c>
      <c r="AU366" s="161" t="s">
        <v>90</v>
      </c>
      <c r="AY366" s="18" t="s">
        <v>199</v>
      </c>
      <c r="BE366" s="162">
        <f>IF(N366="základní",J366,0)</f>
        <v>0</v>
      </c>
      <c r="BF366" s="162">
        <f>IF(N366="snížená",J366,0)</f>
        <v>0</v>
      </c>
      <c r="BG366" s="162">
        <f>IF(N366="zákl. přenesená",J366,0)</f>
        <v>0</v>
      </c>
      <c r="BH366" s="162">
        <f>IF(N366="sníž. přenesená",J366,0)</f>
        <v>0</v>
      </c>
      <c r="BI366" s="162">
        <f>IF(N366="nulová",J366,0)</f>
        <v>0</v>
      </c>
      <c r="BJ366" s="18" t="s">
        <v>88</v>
      </c>
      <c r="BK366" s="162">
        <f>ROUND(I366*H366,2)</f>
        <v>0</v>
      </c>
      <c r="BL366" s="18" t="s">
        <v>276</v>
      </c>
      <c r="BM366" s="161" t="s">
        <v>3931</v>
      </c>
    </row>
    <row r="367" spans="1:65" s="2" customFormat="1" ht="19.2">
      <c r="A367" s="33"/>
      <c r="B367" s="34"/>
      <c r="C367" s="33"/>
      <c r="D367" s="163" t="s">
        <v>207</v>
      </c>
      <c r="E367" s="33"/>
      <c r="F367" s="164" t="s">
        <v>3932</v>
      </c>
      <c r="G367" s="33"/>
      <c r="H367" s="33"/>
      <c r="I367" s="165"/>
      <c r="J367" s="33"/>
      <c r="K367" s="33"/>
      <c r="L367" s="34"/>
      <c r="M367" s="166"/>
      <c r="N367" s="167"/>
      <c r="O367" s="59"/>
      <c r="P367" s="59"/>
      <c r="Q367" s="59"/>
      <c r="R367" s="59"/>
      <c r="S367" s="59"/>
      <c r="T367" s="60"/>
      <c r="U367" s="33"/>
      <c r="V367" s="33"/>
      <c r="W367" s="33"/>
      <c r="X367" s="33"/>
      <c r="Y367" s="33"/>
      <c r="Z367" s="33"/>
      <c r="AA367" s="33"/>
      <c r="AB367" s="33"/>
      <c r="AC367" s="33"/>
      <c r="AD367" s="33"/>
      <c r="AE367" s="33"/>
      <c r="AT367" s="18" t="s">
        <v>207</v>
      </c>
      <c r="AU367" s="18" t="s">
        <v>90</v>
      </c>
    </row>
    <row r="368" spans="1:65" s="2" customFormat="1" ht="24.15" customHeight="1">
      <c r="A368" s="33"/>
      <c r="B368" s="149"/>
      <c r="C368" s="150" t="s">
        <v>1242</v>
      </c>
      <c r="D368" s="150" t="s">
        <v>202</v>
      </c>
      <c r="E368" s="151" t="s">
        <v>3933</v>
      </c>
      <c r="F368" s="152" t="s">
        <v>3934</v>
      </c>
      <c r="G368" s="153" t="s">
        <v>529</v>
      </c>
      <c r="H368" s="154">
        <v>95</v>
      </c>
      <c r="I368" s="155"/>
      <c r="J368" s="156">
        <f>ROUND(I368*H368,2)</f>
        <v>0</v>
      </c>
      <c r="K368" s="152" t="s">
        <v>333</v>
      </c>
      <c r="L368" s="34"/>
      <c r="M368" s="157" t="s">
        <v>1</v>
      </c>
      <c r="N368" s="158" t="s">
        <v>46</v>
      </c>
      <c r="O368" s="59"/>
      <c r="P368" s="159">
        <f>O368*H368</f>
        <v>0</v>
      </c>
      <c r="Q368" s="159">
        <v>2.5000000000000001E-4</v>
      </c>
      <c r="R368" s="159">
        <f>Q368*H368</f>
        <v>2.375E-2</v>
      </c>
      <c r="S368" s="159">
        <v>0</v>
      </c>
      <c r="T368" s="160">
        <f>S368*H368</f>
        <v>0</v>
      </c>
      <c r="U368" s="33"/>
      <c r="V368" s="33"/>
      <c r="W368" s="33"/>
      <c r="X368" s="33"/>
      <c r="Y368" s="33"/>
      <c r="Z368" s="33"/>
      <c r="AA368" s="33"/>
      <c r="AB368" s="33"/>
      <c r="AC368" s="33"/>
      <c r="AD368" s="33"/>
      <c r="AE368" s="33"/>
      <c r="AR368" s="161" t="s">
        <v>276</v>
      </c>
      <c r="AT368" s="161" t="s">
        <v>202</v>
      </c>
      <c r="AU368" s="161" t="s">
        <v>90</v>
      </c>
      <c r="AY368" s="18" t="s">
        <v>199</v>
      </c>
      <c r="BE368" s="162">
        <f>IF(N368="základní",J368,0)</f>
        <v>0</v>
      </c>
      <c r="BF368" s="162">
        <f>IF(N368="snížená",J368,0)</f>
        <v>0</v>
      </c>
      <c r="BG368" s="162">
        <f>IF(N368="zákl. přenesená",J368,0)</f>
        <v>0</v>
      </c>
      <c r="BH368" s="162">
        <f>IF(N368="sníž. přenesená",J368,0)</f>
        <v>0</v>
      </c>
      <c r="BI368" s="162">
        <f>IF(N368="nulová",J368,0)</f>
        <v>0</v>
      </c>
      <c r="BJ368" s="18" t="s">
        <v>88</v>
      </c>
      <c r="BK368" s="162">
        <f>ROUND(I368*H368,2)</f>
        <v>0</v>
      </c>
      <c r="BL368" s="18" t="s">
        <v>276</v>
      </c>
      <c r="BM368" s="161" t="s">
        <v>3935</v>
      </c>
    </row>
    <row r="369" spans="1:65" s="2" customFormat="1" ht="10.199999999999999">
      <c r="A369" s="33"/>
      <c r="B369" s="34"/>
      <c r="C369" s="33"/>
      <c r="D369" s="163" t="s">
        <v>207</v>
      </c>
      <c r="E369" s="33"/>
      <c r="F369" s="164" t="s">
        <v>3936</v>
      </c>
      <c r="G369" s="33"/>
      <c r="H369" s="33"/>
      <c r="I369" s="165"/>
      <c r="J369" s="33"/>
      <c r="K369" s="33"/>
      <c r="L369" s="34"/>
      <c r="M369" s="166"/>
      <c r="N369" s="167"/>
      <c r="O369" s="59"/>
      <c r="P369" s="59"/>
      <c r="Q369" s="59"/>
      <c r="R369" s="59"/>
      <c r="S369" s="59"/>
      <c r="T369" s="60"/>
      <c r="U369" s="33"/>
      <c r="V369" s="33"/>
      <c r="W369" s="33"/>
      <c r="X369" s="33"/>
      <c r="Y369" s="33"/>
      <c r="Z369" s="33"/>
      <c r="AA369" s="33"/>
      <c r="AB369" s="33"/>
      <c r="AC369" s="33"/>
      <c r="AD369" s="33"/>
      <c r="AE369" s="33"/>
      <c r="AT369" s="18" t="s">
        <v>207</v>
      </c>
      <c r="AU369" s="18" t="s">
        <v>90</v>
      </c>
    </row>
    <row r="370" spans="1:65" s="2" customFormat="1" ht="24.15" customHeight="1">
      <c r="A370" s="33"/>
      <c r="B370" s="149"/>
      <c r="C370" s="150" t="s">
        <v>1247</v>
      </c>
      <c r="D370" s="150" t="s">
        <v>202</v>
      </c>
      <c r="E370" s="151" t="s">
        <v>3937</v>
      </c>
      <c r="F370" s="152" t="s">
        <v>3938</v>
      </c>
      <c r="G370" s="153" t="s">
        <v>529</v>
      </c>
      <c r="H370" s="154">
        <v>22</v>
      </c>
      <c r="I370" s="155"/>
      <c r="J370" s="156">
        <f>ROUND(I370*H370,2)</f>
        <v>0</v>
      </c>
      <c r="K370" s="152" t="s">
        <v>333</v>
      </c>
      <c r="L370" s="34"/>
      <c r="M370" s="157" t="s">
        <v>1</v>
      </c>
      <c r="N370" s="158" t="s">
        <v>46</v>
      </c>
      <c r="O370" s="59"/>
      <c r="P370" s="159">
        <f>O370*H370</f>
        <v>0</v>
      </c>
      <c r="Q370" s="159">
        <v>2.2000000000000001E-4</v>
      </c>
      <c r="R370" s="159">
        <f>Q370*H370</f>
        <v>4.8400000000000006E-3</v>
      </c>
      <c r="S370" s="159">
        <v>0</v>
      </c>
      <c r="T370" s="160">
        <f>S370*H370</f>
        <v>0</v>
      </c>
      <c r="U370" s="33"/>
      <c r="V370" s="33"/>
      <c r="W370" s="33"/>
      <c r="X370" s="33"/>
      <c r="Y370" s="33"/>
      <c r="Z370" s="33"/>
      <c r="AA370" s="33"/>
      <c r="AB370" s="33"/>
      <c r="AC370" s="33"/>
      <c r="AD370" s="33"/>
      <c r="AE370" s="33"/>
      <c r="AR370" s="161" t="s">
        <v>276</v>
      </c>
      <c r="AT370" s="161" t="s">
        <v>202</v>
      </c>
      <c r="AU370" s="161" t="s">
        <v>90</v>
      </c>
      <c r="AY370" s="18" t="s">
        <v>199</v>
      </c>
      <c r="BE370" s="162">
        <f>IF(N370="základní",J370,0)</f>
        <v>0</v>
      </c>
      <c r="BF370" s="162">
        <f>IF(N370="snížená",J370,0)</f>
        <v>0</v>
      </c>
      <c r="BG370" s="162">
        <f>IF(N370="zákl. přenesená",J370,0)</f>
        <v>0</v>
      </c>
      <c r="BH370" s="162">
        <f>IF(N370="sníž. přenesená",J370,0)</f>
        <v>0</v>
      </c>
      <c r="BI370" s="162">
        <f>IF(N370="nulová",J370,0)</f>
        <v>0</v>
      </c>
      <c r="BJ370" s="18" t="s">
        <v>88</v>
      </c>
      <c r="BK370" s="162">
        <f>ROUND(I370*H370,2)</f>
        <v>0</v>
      </c>
      <c r="BL370" s="18" t="s">
        <v>276</v>
      </c>
      <c r="BM370" s="161" t="s">
        <v>3939</v>
      </c>
    </row>
    <row r="371" spans="1:65" s="2" customFormat="1" ht="19.2">
      <c r="A371" s="33"/>
      <c r="B371" s="34"/>
      <c r="C371" s="33"/>
      <c r="D371" s="163" t="s">
        <v>207</v>
      </c>
      <c r="E371" s="33"/>
      <c r="F371" s="164" t="s">
        <v>3940</v>
      </c>
      <c r="G371" s="33"/>
      <c r="H371" s="33"/>
      <c r="I371" s="165"/>
      <c r="J371" s="33"/>
      <c r="K371" s="33"/>
      <c r="L371" s="34"/>
      <c r="M371" s="166"/>
      <c r="N371" s="167"/>
      <c r="O371" s="59"/>
      <c r="P371" s="59"/>
      <c r="Q371" s="59"/>
      <c r="R371" s="59"/>
      <c r="S371" s="59"/>
      <c r="T371" s="60"/>
      <c r="U371" s="33"/>
      <c r="V371" s="33"/>
      <c r="W371" s="33"/>
      <c r="X371" s="33"/>
      <c r="Y371" s="33"/>
      <c r="Z371" s="33"/>
      <c r="AA371" s="33"/>
      <c r="AB371" s="33"/>
      <c r="AC371" s="33"/>
      <c r="AD371" s="33"/>
      <c r="AE371" s="33"/>
      <c r="AT371" s="18" t="s">
        <v>207</v>
      </c>
      <c r="AU371" s="18" t="s">
        <v>90</v>
      </c>
    </row>
    <row r="372" spans="1:65" s="2" customFormat="1" ht="24.15" customHeight="1">
      <c r="A372" s="33"/>
      <c r="B372" s="149"/>
      <c r="C372" s="150" t="s">
        <v>1254</v>
      </c>
      <c r="D372" s="150" t="s">
        <v>202</v>
      </c>
      <c r="E372" s="151" t="s">
        <v>3941</v>
      </c>
      <c r="F372" s="152" t="s">
        <v>3942</v>
      </c>
      <c r="G372" s="153" t="s">
        <v>529</v>
      </c>
      <c r="H372" s="154">
        <v>2</v>
      </c>
      <c r="I372" s="155"/>
      <c r="J372" s="156">
        <f>ROUND(I372*H372,2)</f>
        <v>0</v>
      </c>
      <c r="K372" s="152" t="s">
        <v>333</v>
      </c>
      <c r="L372" s="34"/>
      <c r="M372" s="157" t="s">
        <v>1</v>
      </c>
      <c r="N372" s="158" t="s">
        <v>46</v>
      </c>
      <c r="O372" s="59"/>
      <c r="P372" s="159">
        <f>O372*H372</f>
        <v>0</v>
      </c>
      <c r="Q372" s="159">
        <v>3.3E-4</v>
      </c>
      <c r="R372" s="159">
        <f>Q372*H372</f>
        <v>6.6E-4</v>
      </c>
      <c r="S372" s="159">
        <v>0</v>
      </c>
      <c r="T372" s="160">
        <f>S372*H372</f>
        <v>0</v>
      </c>
      <c r="U372" s="33"/>
      <c r="V372" s="33"/>
      <c r="W372" s="33"/>
      <c r="X372" s="33"/>
      <c r="Y372" s="33"/>
      <c r="Z372" s="33"/>
      <c r="AA372" s="33"/>
      <c r="AB372" s="33"/>
      <c r="AC372" s="33"/>
      <c r="AD372" s="33"/>
      <c r="AE372" s="33"/>
      <c r="AR372" s="161" t="s">
        <v>276</v>
      </c>
      <c r="AT372" s="161" t="s">
        <v>202</v>
      </c>
      <c r="AU372" s="161" t="s">
        <v>90</v>
      </c>
      <c r="AY372" s="18" t="s">
        <v>199</v>
      </c>
      <c r="BE372" s="162">
        <f>IF(N372="základní",J372,0)</f>
        <v>0</v>
      </c>
      <c r="BF372" s="162">
        <f>IF(N372="snížená",J372,0)</f>
        <v>0</v>
      </c>
      <c r="BG372" s="162">
        <f>IF(N372="zákl. přenesená",J372,0)</f>
        <v>0</v>
      </c>
      <c r="BH372" s="162">
        <f>IF(N372="sníž. přenesená",J372,0)</f>
        <v>0</v>
      </c>
      <c r="BI372" s="162">
        <f>IF(N372="nulová",J372,0)</f>
        <v>0</v>
      </c>
      <c r="BJ372" s="18" t="s">
        <v>88</v>
      </c>
      <c r="BK372" s="162">
        <f>ROUND(I372*H372,2)</f>
        <v>0</v>
      </c>
      <c r="BL372" s="18" t="s">
        <v>276</v>
      </c>
      <c r="BM372" s="161" t="s">
        <v>3943</v>
      </c>
    </row>
    <row r="373" spans="1:65" s="2" customFormat="1" ht="19.2">
      <c r="A373" s="33"/>
      <c r="B373" s="34"/>
      <c r="C373" s="33"/>
      <c r="D373" s="163" t="s">
        <v>207</v>
      </c>
      <c r="E373" s="33"/>
      <c r="F373" s="164" t="s">
        <v>3944</v>
      </c>
      <c r="G373" s="33"/>
      <c r="H373" s="33"/>
      <c r="I373" s="165"/>
      <c r="J373" s="33"/>
      <c r="K373" s="33"/>
      <c r="L373" s="34"/>
      <c r="M373" s="166"/>
      <c r="N373" s="167"/>
      <c r="O373" s="59"/>
      <c r="P373" s="59"/>
      <c r="Q373" s="59"/>
      <c r="R373" s="59"/>
      <c r="S373" s="59"/>
      <c r="T373" s="60"/>
      <c r="U373" s="33"/>
      <c r="V373" s="33"/>
      <c r="W373" s="33"/>
      <c r="X373" s="33"/>
      <c r="Y373" s="33"/>
      <c r="Z373" s="33"/>
      <c r="AA373" s="33"/>
      <c r="AB373" s="33"/>
      <c r="AC373" s="33"/>
      <c r="AD373" s="33"/>
      <c r="AE373" s="33"/>
      <c r="AT373" s="18" t="s">
        <v>207</v>
      </c>
      <c r="AU373" s="18" t="s">
        <v>90</v>
      </c>
    </row>
    <row r="374" spans="1:65" s="2" customFormat="1" ht="24.15" customHeight="1">
      <c r="A374" s="33"/>
      <c r="B374" s="149"/>
      <c r="C374" s="150" t="s">
        <v>1259</v>
      </c>
      <c r="D374" s="150" t="s">
        <v>202</v>
      </c>
      <c r="E374" s="151" t="s">
        <v>3945</v>
      </c>
      <c r="F374" s="152" t="s">
        <v>3946</v>
      </c>
      <c r="G374" s="153" t="s">
        <v>529</v>
      </c>
      <c r="H374" s="154">
        <v>3</v>
      </c>
      <c r="I374" s="155"/>
      <c r="J374" s="156">
        <f>ROUND(I374*H374,2)</f>
        <v>0</v>
      </c>
      <c r="K374" s="152" t="s">
        <v>333</v>
      </c>
      <c r="L374" s="34"/>
      <c r="M374" s="157" t="s">
        <v>1</v>
      </c>
      <c r="N374" s="158" t="s">
        <v>46</v>
      </c>
      <c r="O374" s="59"/>
      <c r="P374" s="159">
        <f>O374*H374</f>
        <v>0</v>
      </c>
      <c r="Q374" s="159">
        <v>5.6999999999999998E-4</v>
      </c>
      <c r="R374" s="159">
        <f>Q374*H374</f>
        <v>1.7099999999999999E-3</v>
      </c>
      <c r="S374" s="159">
        <v>0</v>
      </c>
      <c r="T374" s="160">
        <f>S374*H374</f>
        <v>0</v>
      </c>
      <c r="U374" s="33"/>
      <c r="V374" s="33"/>
      <c r="W374" s="33"/>
      <c r="X374" s="33"/>
      <c r="Y374" s="33"/>
      <c r="Z374" s="33"/>
      <c r="AA374" s="33"/>
      <c r="AB374" s="33"/>
      <c r="AC374" s="33"/>
      <c r="AD374" s="33"/>
      <c r="AE374" s="33"/>
      <c r="AR374" s="161" t="s">
        <v>276</v>
      </c>
      <c r="AT374" s="161" t="s">
        <v>202</v>
      </c>
      <c r="AU374" s="161" t="s">
        <v>90</v>
      </c>
      <c r="AY374" s="18" t="s">
        <v>199</v>
      </c>
      <c r="BE374" s="162">
        <f>IF(N374="základní",J374,0)</f>
        <v>0</v>
      </c>
      <c r="BF374" s="162">
        <f>IF(N374="snížená",J374,0)</f>
        <v>0</v>
      </c>
      <c r="BG374" s="162">
        <f>IF(N374="zákl. přenesená",J374,0)</f>
        <v>0</v>
      </c>
      <c r="BH374" s="162">
        <f>IF(N374="sníž. přenesená",J374,0)</f>
        <v>0</v>
      </c>
      <c r="BI374" s="162">
        <f>IF(N374="nulová",J374,0)</f>
        <v>0</v>
      </c>
      <c r="BJ374" s="18" t="s">
        <v>88</v>
      </c>
      <c r="BK374" s="162">
        <f>ROUND(I374*H374,2)</f>
        <v>0</v>
      </c>
      <c r="BL374" s="18" t="s">
        <v>276</v>
      </c>
      <c r="BM374" s="161" t="s">
        <v>3947</v>
      </c>
    </row>
    <row r="375" spans="1:65" s="2" customFormat="1" ht="19.2">
      <c r="A375" s="33"/>
      <c r="B375" s="34"/>
      <c r="C375" s="33"/>
      <c r="D375" s="163" t="s">
        <v>207</v>
      </c>
      <c r="E375" s="33"/>
      <c r="F375" s="164" t="s">
        <v>3948</v>
      </c>
      <c r="G375" s="33"/>
      <c r="H375" s="33"/>
      <c r="I375" s="165"/>
      <c r="J375" s="33"/>
      <c r="K375" s="33"/>
      <c r="L375" s="34"/>
      <c r="M375" s="166"/>
      <c r="N375" s="167"/>
      <c r="O375" s="59"/>
      <c r="P375" s="59"/>
      <c r="Q375" s="59"/>
      <c r="R375" s="59"/>
      <c r="S375" s="59"/>
      <c r="T375" s="60"/>
      <c r="U375" s="33"/>
      <c r="V375" s="33"/>
      <c r="W375" s="33"/>
      <c r="X375" s="33"/>
      <c r="Y375" s="33"/>
      <c r="Z375" s="33"/>
      <c r="AA375" s="33"/>
      <c r="AB375" s="33"/>
      <c r="AC375" s="33"/>
      <c r="AD375" s="33"/>
      <c r="AE375" s="33"/>
      <c r="AT375" s="18" t="s">
        <v>207</v>
      </c>
      <c r="AU375" s="18" t="s">
        <v>90</v>
      </c>
    </row>
    <row r="376" spans="1:65" s="2" customFormat="1" ht="24.15" customHeight="1">
      <c r="A376" s="33"/>
      <c r="B376" s="149"/>
      <c r="C376" s="150" t="s">
        <v>1266</v>
      </c>
      <c r="D376" s="150" t="s">
        <v>202</v>
      </c>
      <c r="E376" s="151" t="s">
        <v>3949</v>
      </c>
      <c r="F376" s="152" t="s">
        <v>3950</v>
      </c>
      <c r="G376" s="153" t="s">
        <v>529</v>
      </c>
      <c r="H376" s="154">
        <v>4</v>
      </c>
      <c r="I376" s="155"/>
      <c r="J376" s="156">
        <f>ROUND(I376*H376,2)</f>
        <v>0</v>
      </c>
      <c r="K376" s="152" t="s">
        <v>333</v>
      </c>
      <c r="L376" s="34"/>
      <c r="M376" s="157" t="s">
        <v>1</v>
      </c>
      <c r="N376" s="158" t="s">
        <v>46</v>
      </c>
      <c r="O376" s="59"/>
      <c r="P376" s="159">
        <f>O376*H376</f>
        <v>0</v>
      </c>
      <c r="Q376" s="159">
        <v>1.24E-3</v>
      </c>
      <c r="R376" s="159">
        <f>Q376*H376</f>
        <v>4.96E-3</v>
      </c>
      <c r="S376" s="159">
        <v>0</v>
      </c>
      <c r="T376" s="160">
        <f>S376*H376</f>
        <v>0</v>
      </c>
      <c r="U376" s="33"/>
      <c r="V376" s="33"/>
      <c r="W376" s="33"/>
      <c r="X376" s="33"/>
      <c r="Y376" s="33"/>
      <c r="Z376" s="33"/>
      <c r="AA376" s="33"/>
      <c r="AB376" s="33"/>
      <c r="AC376" s="33"/>
      <c r="AD376" s="33"/>
      <c r="AE376" s="33"/>
      <c r="AR376" s="161" t="s">
        <v>276</v>
      </c>
      <c r="AT376" s="161" t="s">
        <v>202</v>
      </c>
      <c r="AU376" s="161" t="s">
        <v>90</v>
      </c>
      <c r="AY376" s="18" t="s">
        <v>199</v>
      </c>
      <c r="BE376" s="162">
        <f>IF(N376="základní",J376,0)</f>
        <v>0</v>
      </c>
      <c r="BF376" s="162">
        <f>IF(N376="snížená",J376,0)</f>
        <v>0</v>
      </c>
      <c r="BG376" s="162">
        <f>IF(N376="zákl. přenesená",J376,0)</f>
        <v>0</v>
      </c>
      <c r="BH376" s="162">
        <f>IF(N376="sníž. přenesená",J376,0)</f>
        <v>0</v>
      </c>
      <c r="BI376" s="162">
        <f>IF(N376="nulová",J376,0)</f>
        <v>0</v>
      </c>
      <c r="BJ376" s="18" t="s">
        <v>88</v>
      </c>
      <c r="BK376" s="162">
        <f>ROUND(I376*H376,2)</f>
        <v>0</v>
      </c>
      <c r="BL376" s="18" t="s">
        <v>276</v>
      </c>
      <c r="BM376" s="161" t="s">
        <v>3951</v>
      </c>
    </row>
    <row r="377" spans="1:65" s="2" customFormat="1" ht="19.2">
      <c r="A377" s="33"/>
      <c r="B377" s="34"/>
      <c r="C377" s="33"/>
      <c r="D377" s="163" t="s">
        <v>207</v>
      </c>
      <c r="E377" s="33"/>
      <c r="F377" s="164" t="s">
        <v>3952</v>
      </c>
      <c r="G377" s="33"/>
      <c r="H377" s="33"/>
      <c r="I377" s="165"/>
      <c r="J377" s="33"/>
      <c r="K377" s="33"/>
      <c r="L377" s="34"/>
      <c r="M377" s="166"/>
      <c r="N377" s="167"/>
      <c r="O377" s="59"/>
      <c r="P377" s="59"/>
      <c r="Q377" s="59"/>
      <c r="R377" s="59"/>
      <c r="S377" s="59"/>
      <c r="T377" s="60"/>
      <c r="U377" s="33"/>
      <c r="V377" s="33"/>
      <c r="W377" s="33"/>
      <c r="X377" s="33"/>
      <c r="Y377" s="33"/>
      <c r="Z377" s="33"/>
      <c r="AA377" s="33"/>
      <c r="AB377" s="33"/>
      <c r="AC377" s="33"/>
      <c r="AD377" s="33"/>
      <c r="AE377" s="33"/>
      <c r="AT377" s="18" t="s">
        <v>207</v>
      </c>
      <c r="AU377" s="18" t="s">
        <v>90</v>
      </c>
    </row>
    <row r="378" spans="1:65" s="2" customFormat="1" ht="24.15" customHeight="1">
      <c r="A378" s="33"/>
      <c r="B378" s="149"/>
      <c r="C378" s="150" t="s">
        <v>1282</v>
      </c>
      <c r="D378" s="150" t="s">
        <v>202</v>
      </c>
      <c r="E378" s="151" t="s">
        <v>3953</v>
      </c>
      <c r="F378" s="152" t="s">
        <v>3954</v>
      </c>
      <c r="G378" s="153" t="s">
        <v>529</v>
      </c>
      <c r="H378" s="154">
        <v>1</v>
      </c>
      <c r="I378" s="155"/>
      <c r="J378" s="156">
        <f>ROUND(I378*H378,2)</f>
        <v>0</v>
      </c>
      <c r="K378" s="152" t="s">
        <v>333</v>
      </c>
      <c r="L378" s="34"/>
      <c r="M378" s="157" t="s">
        <v>1</v>
      </c>
      <c r="N378" s="158" t="s">
        <v>46</v>
      </c>
      <c r="O378" s="59"/>
      <c r="P378" s="159">
        <f>O378*H378</f>
        <v>0</v>
      </c>
      <c r="Q378" s="159">
        <v>1.73E-3</v>
      </c>
      <c r="R378" s="159">
        <f>Q378*H378</f>
        <v>1.73E-3</v>
      </c>
      <c r="S378" s="159">
        <v>0</v>
      </c>
      <c r="T378" s="160">
        <f>S378*H378</f>
        <v>0</v>
      </c>
      <c r="U378" s="33"/>
      <c r="V378" s="33"/>
      <c r="W378" s="33"/>
      <c r="X378" s="33"/>
      <c r="Y378" s="33"/>
      <c r="Z378" s="33"/>
      <c r="AA378" s="33"/>
      <c r="AB378" s="33"/>
      <c r="AC378" s="33"/>
      <c r="AD378" s="33"/>
      <c r="AE378" s="33"/>
      <c r="AR378" s="161" t="s">
        <v>276</v>
      </c>
      <c r="AT378" s="161" t="s">
        <v>202</v>
      </c>
      <c r="AU378" s="161" t="s">
        <v>90</v>
      </c>
      <c r="AY378" s="18" t="s">
        <v>199</v>
      </c>
      <c r="BE378" s="162">
        <f>IF(N378="základní",J378,0)</f>
        <v>0</v>
      </c>
      <c r="BF378" s="162">
        <f>IF(N378="snížená",J378,0)</f>
        <v>0</v>
      </c>
      <c r="BG378" s="162">
        <f>IF(N378="zákl. přenesená",J378,0)</f>
        <v>0</v>
      </c>
      <c r="BH378" s="162">
        <f>IF(N378="sníž. přenesená",J378,0)</f>
        <v>0</v>
      </c>
      <c r="BI378" s="162">
        <f>IF(N378="nulová",J378,0)</f>
        <v>0</v>
      </c>
      <c r="BJ378" s="18" t="s">
        <v>88</v>
      </c>
      <c r="BK378" s="162">
        <f>ROUND(I378*H378,2)</f>
        <v>0</v>
      </c>
      <c r="BL378" s="18" t="s">
        <v>276</v>
      </c>
      <c r="BM378" s="161" t="s">
        <v>3955</v>
      </c>
    </row>
    <row r="379" spans="1:65" s="2" customFormat="1" ht="19.2">
      <c r="A379" s="33"/>
      <c r="B379" s="34"/>
      <c r="C379" s="33"/>
      <c r="D379" s="163" t="s">
        <v>207</v>
      </c>
      <c r="E379" s="33"/>
      <c r="F379" s="164" t="s">
        <v>3956</v>
      </c>
      <c r="G379" s="33"/>
      <c r="H379" s="33"/>
      <c r="I379" s="165"/>
      <c r="J379" s="33"/>
      <c r="K379" s="33"/>
      <c r="L379" s="34"/>
      <c r="M379" s="166"/>
      <c r="N379" s="167"/>
      <c r="O379" s="59"/>
      <c r="P379" s="59"/>
      <c r="Q379" s="59"/>
      <c r="R379" s="59"/>
      <c r="S379" s="59"/>
      <c r="T379" s="60"/>
      <c r="U379" s="33"/>
      <c r="V379" s="33"/>
      <c r="W379" s="33"/>
      <c r="X379" s="33"/>
      <c r="Y379" s="33"/>
      <c r="Z379" s="33"/>
      <c r="AA379" s="33"/>
      <c r="AB379" s="33"/>
      <c r="AC379" s="33"/>
      <c r="AD379" s="33"/>
      <c r="AE379" s="33"/>
      <c r="AT379" s="18" t="s">
        <v>207</v>
      </c>
      <c r="AU379" s="18" t="s">
        <v>90</v>
      </c>
    </row>
    <row r="380" spans="1:65" s="2" customFormat="1" ht="21.75" customHeight="1">
      <c r="A380" s="33"/>
      <c r="B380" s="149"/>
      <c r="C380" s="150" t="s">
        <v>1288</v>
      </c>
      <c r="D380" s="150" t="s">
        <v>202</v>
      </c>
      <c r="E380" s="151" t="s">
        <v>3957</v>
      </c>
      <c r="F380" s="152" t="s">
        <v>3958</v>
      </c>
      <c r="G380" s="153" t="s">
        <v>529</v>
      </c>
      <c r="H380" s="154">
        <v>1</v>
      </c>
      <c r="I380" s="155"/>
      <c r="J380" s="156">
        <f>ROUND(I380*H380,2)</f>
        <v>0</v>
      </c>
      <c r="K380" s="152" t="s">
        <v>333</v>
      </c>
      <c r="L380" s="34"/>
      <c r="M380" s="157" t="s">
        <v>1</v>
      </c>
      <c r="N380" s="158" t="s">
        <v>46</v>
      </c>
      <c r="O380" s="59"/>
      <c r="P380" s="159">
        <f>O380*H380</f>
        <v>0</v>
      </c>
      <c r="Q380" s="159">
        <v>1.6000000000000001E-4</v>
      </c>
      <c r="R380" s="159">
        <f>Q380*H380</f>
        <v>1.6000000000000001E-4</v>
      </c>
      <c r="S380" s="159">
        <v>0</v>
      </c>
      <c r="T380" s="160">
        <f>S380*H380</f>
        <v>0</v>
      </c>
      <c r="U380" s="33"/>
      <c r="V380" s="33"/>
      <c r="W380" s="33"/>
      <c r="X380" s="33"/>
      <c r="Y380" s="33"/>
      <c r="Z380" s="33"/>
      <c r="AA380" s="33"/>
      <c r="AB380" s="33"/>
      <c r="AC380" s="33"/>
      <c r="AD380" s="33"/>
      <c r="AE380" s="33"/>
      <c r="AR380" s="161" t="s">
        <v>276</v>
      </c>
      <c r="AT380" s="161" t="s">
        <v>202</v>
      </c>
      <c r="AU380" s="161" t="s">
        <v>90</v>
      </c>
      <c r="AY380" s="18" t="s">
        <v>199</v>
      </c>
      <c r="BE380" s="162">
        <f>IF(N380="základní",J380,0)</f>
        <v>0</v>
      </c>
      <c r="BF380" s="162">
        <f>IF(N380="snížená",J380,0)</f>
        <v>0</v>
      </c>
      <c r="BG380" s="162">
        <f>IF(N380="zákl. přenesená",J380,0)</f>
        <v>0</v>
      </c>
      <c r="BH380" s="162">
        <f>IF(N380="sníž. přenesená",J380,0)</f>
        <v>0</v>
      </c>
      <c r="BI380" s="162">
        <f>IF(N380="nulová",J380,0)</f>
        <v>0</v>
      </c>
      <c r="BJ380" s="18" t="s">
        <v>88</v>
      </c>
      <c r="BK380" s="162">
        <f>ROUND(I380*H380,2)</f>
        <v>0</v>
      </c>
      <c r="BL380" s="18" t="s">
        <v>276</v>
      </c>
      <c r="BM380" s="161" t="s">
        <v>3959</v>
      </c>
    </row>
    <row r="381" spans="1:65" s="2" customFormat="1" ht="19.2">
      <c r="A381" s="33"/>
      <c r="B381" s="34"/>
      <c r="C381" s="33"/>
      <c r="D381" s="163" t="s">
        <v>207</v>
      </c>
      <c r="E381" s="33"/>
      <c r="F381" s="164" t="s">
        <v>3960</v>
      </c>
      <c r="G381" s="33"/>
      <c r="H381" s="33"/>
      <c r="I381" s="165"/>
      <c r="J381" s="33"/>
      <c r="K381" s="33"/>
      <c r="L381" s="34"/>
      <c r="M381" s="166"/>
      <c r="N381" s="167"/>
      <c r="O381" s="59"/>
      <c r="P381" s="59"/>
      <c r="Q381" s="59"/>
      <c r="R381" s="59"/>
      <c r="S381" s="59"/>
      <c r="T381" s="60"/>
      <c r="U381" s="33"/>
      <c r="V381" s="33"/>
      <c r="W381" s="33"/>
      <c r="X381" s="33"/>
      <c r="Y381" s="33"/>
      <c r="Z381" s="33"/>
      <c r="AA381" s="33"/>
      <c r="AB381" s="33"/>
      <c r="AC381" s="33"/>
      <c r="AD381" s="33"/>
      <c r="AE381" s="33"/>
      <c r="AT381" s="18" t="s">
        <v>207</v>
      </c>
      <c r="AU381" s="18" t="s">
        <v>90</v>
      </c>
    </row>
    <row r="382" spans="1:65" s="2" customFormat="1" ht="21.75" customHeight="1">
      <c r="A382" s="33"/>
      <c r="B382" s="149"/>
      <c r="C382" s="150" t="s">
        <v>1296</v>
      </c>
      <c r="D382" s="150" t="s">
        <v>202</v>
      </c>
      <c r="E382" s="151" t="s">
        <v>3961</v>
      </c>
      <c r="F382" s="152" t="s">
        <v>3962</v>
      </c>
      <c r="G382" s="153" t="s">
        <v>529</v>
      </c>
      <c r="H382" s="154">
        <v>7</v>
      </c>
      <c r="I382" s="155"/>
      <c r="J382" s="156">
        <f>ROUND(I382*H382,2)</f>
        <v>0</v>
      </c>
      <c r="K382" s="152" t="s">
        <v>333</v>
      </c>
      <c r="L382" s="34"/>
      <c r="M382" s="157" t="s">
        <v>1</v>
      </c>
      <c r="N382" s="158" t="s">
        <v>46</v>
      </c>
      <c r="O382" s="59"/>
      <c r="P382" s="159">
        <f>O382*H382</f>
        <v>0</v>
      </c>
      <c r="Q382" s="159">
        <v>3.4000000000000002E-4</v>
      </c>
      <c r="R382" s="159">
        <f>Q382*H382</f>
        <v>2.3800000000000002E-3</v>
      </c>
      <c r="S382" s="159">
        <v>0</v>
      </c>
      <c r="T382" s="160">
        <f>S382*H382</f>
        <v>0</v>
      </c>
      <c r="U382" s="33"/>
      <c r="V382" s="33"/>
      <c r="W382" s="33"/>
      <c r="X382" s="33"/>
      <c r="Y382" s="33"/>
      <c r="Z382" s="33"/>
      <c r="AA382" s="33"/>
      <c r="AB382" s="33"/>
      <c r="AC382" s="33"/>
      <c r="AD382" s="33"/>
      <c r="AE382" s="33"/>
      <c r="AR382" s="161" t="s">
        <v>276</v>
      </c>
      <c r="AT382" s="161" t="s">
        <v>202</v>
      </c>
      <c r="AU382" s="161" t="s">
        <v>90</v>
      </c>
      <c r="AY382" s="18" t="s">
        <v>199</v>
      </c>
      <c r="BE382" s="162">
        <f>IF(N382="základní",J382,0)</f>
        <v>0</v>
      </c>
      <c r="BF382" s="162">
        <f>IF(N382="snížená",J382,0)</f>
        <v>0</v>
      </c>
      <c r="BG382" s="162">
        <f>IF(N382="zákl. přenesená",J382,0)</f>
        <v>0</v>
      </c>
      <c r="BH382" s="162">
        <f>IF(N382="sníž. přenesená",J382,0)</f>
        <v>0</v>
      </c>
      <c r="BI382" s="162">
        <f>IF(N382="nulová",J382,0)</f>
        <v>0</v>
      </c>
      <c r="BJ382" s="18" t="s">
        <v>88</v>
      </c>
      <c r="BK382" s="162">
        <f>ROUND(I382*H382,2)</f>
        <v>0</v>
      </c>
      <c r="BL382" s="18" t="s">
        <v>276</v>
      </c>
      <c r="BM382" s="161" t="s">
        <v>3963</v>
      </c>
    </row>
    <row r="383" spans="1:65" s="2" customFormat="1" ht="19.2">
      <c r="A383" s="33"/>
      <c r="B383" s="34"/>
      <c r="C383" s="33"/>
      <c r="D383" s="163" t="s">
        <v>207</v>
      </c>
      <c r="E383" s="33"/>
      <c r="F383" s="164" t="s">
        <v>3964</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207</v>
      </c>
      <c r="AU383" s="18" t="s">
        <v>90</v>
      </c>
    </row>
    <row r="384" spans="1:65" s="2" customFormat="1" ht="21.75" customHeight="1">
      <c r="A384" s="33"/>
      <c r="B384" s="149"/>
      <c r="C384" s="150" t="s">
        <v>1311</v>
      </c>
      <c r="D384" s="150" t="s">
        <v>202</v>
      </c>
      <c r="E384" s="151" t="s">
        <v>3965</v>
      </c>
      <c r="F384" s="152" t="s">
        <v>3966</v>
      </c>
      <c r="G384" s="153" t="s">
        <v>529</v>
      </c>
      <c r="H384" s="154">
        <v>18</v>
      </c>
      <c r="I384" s="155"/>
      <c r="J384" s="156">
        <f>ROUND(I384*H384,2)</f>
        <v>0</v>
      </c>
      <c r="K384" s="152" t="s">
        <v>333</v>
      </c>
      <c r="L384" s="34"/>
      <c r="M384" s="157" t="s">
        <v>1</v>
      </c>
      <c r="N384" s="158" t="s">
        <v>46</v>
      </c>
      <c r="O384" s="59"/>
      <c r="P384" s="159">
        <f>O384*H384</f>
        <v>0</v>
      </c>
      <c r="Q384" s="159">
        <v>5.0000000000000001E-4</v>
      </c>
      <c r="R384" s="159">
        <f>Q384*H384</f>
        <v>9.0000000000000011E-3</v>
      </c>
      <c r="S384" s="159">
        <v>0</v>
      </c>
      <c r="T384" s="160">
        <f>S384*H384</f>
        <v>0</v>
      </c>
      <c r="U384" s="33"/>
      <c r="V384" s="33"/>
      <c r="W384" s="33"/>
      <c r="X384" s="33"/>
      <c r="Y384" s="33"/>
      <c r="Z384" s="33"/>
      <c r="AA384" s="33"/>
      <c r="AB384" s="33"/>
      <c r="AC384" s="33"/>
      <c r="AD384" s="33"/>
      <c r="AE384" s="33"/>
      <c r="AR384" s="161" t="s">
        <v>276</v>
      </c>
      <c r="AT384" s="161" t="s">
        <v>202</v>
      </c>
      <c r="AU384" s="161" t="s">
        <v>90</v>
      </c>
      <c r="AY384" s="18" t="s">
        <v>199</v>
      </c>
      <c r="BE384" s="162">
        <f>IF(N384="základní",J384,0)</f>
        <v>0</v>
      </c>
      <c r="BF384" s="162">
        <f>IF(N384="snížená",J384,0)</f>
        <v>0</v>
      </c>
      <c r="BG384" s="162">
        <f>IF(N384="zákl. přenesená",J384,0)</f>
        <v>0</v>
      </c>
      <c r="BH384" s="162">
        <f>IF(N384="sníž. přenesená",J384,0)</f>
        <v>0</v>
      </c>
      <c r="BI384" s="162">
        <f>IF(N384="nulová",J384,0)</f>
        <v>0</v>
      </c>
      <c r="BJ384" s="18" t="s">
        <v>88</v>
      </c>
      <c r="BK384" s="162">
        <f>ROUND(I384*H384,2)</f>
        <v>0</v>
      </c>
      <c r="BL384" s="18" t="s">
        <v>276</v>
      </c>
      <c r="BM384" s="161" t="s">
        <v>3967</v>
      </c>
    </row>
    <row r="385" spans="1:65" s="2" customFormat="1" ht="19.2">
      <c r="A385" s="33"/>
      <c r="B385" s="34"/>
      <c r="C385" s="33"/>
      <c r="D385" s="163" t="s">
        <v>207</v>
      </c>
      <c r="E385" s="33"/>
      <c r="F385" s="164" t="s">
        <v>3968</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207</v>
      </c>
      <c r="AU385" s="18" t="s">
        <v>90</v>
      </c>
    </row>
    <row r="386" spans="1:65" s="2" customFormat="1" ht="24.15" customHeight="1">
      <c r="A386" s="33"/>
      <c r="B386" s="149"/>
      <c r="C386" s="150" t="s">
        <v>1323</v>
      </c>
      <c r="D386" s="150" t="s">
        <v>202</v>
      </c>
      <c r="E386" s="151" t="s">
        <v>3969</v>
      </c>
      <c r="F386" s="152" t="s">
        <v>3970</v>
      </c>
      <c r="G386" s="153" t="s">
        <v>529</v>
      </c>
      <c r="H386" s="154">
        <v>16</v>
      </c>
      <c r="I386" s="155"/>
      <c r="J386" s="156">
        <f>ROUND(I386*H386,2)</f>
        <v>0</v>
      </c>
      <c r="K386" s="152" t="s">
        <v>333</v>
      </c>
      <c r="L386" s="34"/>
      <c r="M386" s="157" t="s">
        <v>1</v>
      </c>
      <c r="N386" s="158" t="s">
        <v>46</v>
      </c>
      <c r="O386" s="59"/>
      <c r="P386" s="159">
        <f>O386*H386</f>
        <v>0</v>
      </c>
      <c r="Q386" s="159">
        <v>6.9999999999999999E-4</v>
      </c>
      <c r="R386" s="159">
        <f>Q386*H386</f>
        <v>1.12E-2</v>
      </c>
      <c r="S386" s="159">
        <v>0</v>
      </c>
      <c r="T386" s="160">
        <f>S386*H386</f>
        <v>0</v>
      </c>
      <c r="U386" s="33"/>
      <c r="V386" s="33"/>
      <c r="W386" s="33"/>
      <c r="X386" s="33"/>
      <c r="Y386" s="33"/>
      <c r="Z386" s="33"/>
      <c r="AA386" s="33"/>
      <c r="AB386" s="33"/>
      <c r="AC386" s="33"/>
      <c r="AD386" s="33"/>
      <c r="AE386" s="33"/>
      <c r="AR386" s="161" t="s">
        <v>276</v>
      </c>
      <c r="AT386" s="161" t="s">
        <v>202</v>
      </c>
      <c r="AU386" s="161" t="s">
        <v>90</v>
      </c>
      <c r="AY386" s="18" t="s">
        <v>199</v>
      </c>
      <c r="BE386" s="162">
        <f>IF(N386="základní",J386,0)</f>
        <v>0</v>
      </c>
      <c r="BF386" s="162">
        <f>IF(N386="snížená",J386,0)</f>
        <v>0</v>
      </c>
      <c r="BG386" s="162">
        <f>IF(N386="zákl. přenesená",J386,0)</f>
        <v>0</v>
      </c>
      <c r="BH386" s="162">
        <f>IF(N386="sníž. přenesená",J386,0)</f>
        <v>0</v>
      </c>
      <c r="BI386" s="162">
        <f>IF(N386="nulová",J386,0)</f>
        <v>0</v>
      </c>
      <c r="BJ386" s="18" t="s">
        <v>88</v>
      </c>
      <c r="BK386" s="162">
        <f>ROUND(I386*H386,2)</f>
        <v>0</v>
      </c>
      <c r="BL386" s="18" t="s">
        <v>276</v>
      </c>
      <c r="BM386" s="161" t="s">
        <v>3971</v>
      </c>
    </row>
    <row r="387" spans="1:65" s="2" customFormat="1" ht="19.2">
      <c r="A387" s="33"/>
      <c r="B387" s="34"/>
      <c r="C387" s="33"/>
      <c r="D387" s="163" t="s">
        <v>207</v>
      </c>
      <c r="E387" s="33"/>
      <c r="F387" s="164" t="s">
        <v>3972</v>
      </c>
      <c r="G387" s="33"/>
      <c r="H387" s="33"/>
      <c r="I387" s="165"/>
      <c r="J387" s="33"/>
      <c r="K387" s="33"/>
      <c r="L387" s="34"/>
      <c r="M387" s="166"/>
      <c r="N387" s="167"/>
      <c r="O387" s="59"/>
      <c r="P387" s="59"/>
      <c r="Q387" s="59"/>
      <c r="R387" s="59"/>
      <c r="S387" s="59"/>
      <c r="T387" s="60"/>
      <c r="U387" s="33"/>
      <c r="V387" s="33"/>
      <c r="W387" s="33"/>
      <c r="X387" s="33"/>
      <c r="Y387" s="33"/>
      <c r="Z387" s="33"/>
      <c r="AA387" s="33"/>
      <c r="AB387" s="33"/>
      <c r="AC387" s="33"/>
      <c r="AD387" s="33"/>
      <c r="AE387" s="33"/>
      <c r="AT387" s="18" t="s">
        <v>207</v>
      </c>
      <c r="AU387" s="18" t="s">
        <v>90</v>
      </c>
    </row>
    <row r="388" spans="1:65" s="2" customFormat="1" ht="24.15" customHeight="1">
      <c r="A388" s="33"/>
      <c r="B388" s="149"/>
      <c r="C388" s="150" t="s">
        <v>1328</v>
      </c>
      <c r="D388" s="150" t="s">
        <v>202</v>
      </c>
      <c r="E388" s="151" t="s">
        <v>3973</v>
      </c>
      <c r="F388" s="152" t="s">
        <v>3974</v>
      </c>
      <c r="G388" s="153" t="s">
        <v>529</v>
      </c>
      <c r="H388" s="154">
        <v>1</v>
      </c>
      <c r="I388" s="155"/>
      <c r="J388" s="156">
        <f>ROUND(I388*H388,2)</f>
        <v>0</v>
      </c>
      <c r="K388" s="152" t="s">
        <v>333</v>
      </c>
      <c r="L388" s="34"/>
      <c r="M388" s="157" t="s">
        <v>1</v>
      </c>
      <c r="N388" s="158" t="s">
        <v>46</v>
      </c>
      <c r="O388" s="59"/>
      <c r="P388" s="159">
        <f>O388*H388</f>
        <v>0</v>
      </c>
      <c r="Q388" s="159">
        <v>1.07E-3</v>
      </c>
      <c r="R388" s="159">
        <f>Q388*H388</f>
        <v>1.07E-3</v>
      </c>
      <c r="S388" s="159">
        <v>0</v>
      </c>
      <c r="T388" s="160">
        <f>S388*H388</f>
        <v>0</v>
      </c>
      <c r="U388" s="33"/>
      <c r="V388" s="33"/>
      <c r="W388" s="33"/>
      <c r="X388" s="33"/>
      <c r="Y388" s="33"/>
      <c r="Z388" s="33"/>
      <c r="AA388" s="33"/>
      <c r="AB388" s="33"/>
      <c r="AC388" s="33"/>
      <c r="AD388" s="33"/>
      <c r="AE388" s="33"/>
      <c r="AR388" s="161" t="s">
        <v>276</v>
      </c>
      <c r="AT388" s="161" t="s">
        <v>202</v>
      </c>
      <c r="AU388" s="161" t="s">
        <v>90</v>
      </c>
      <c r="AY388" s="18" t="s">
        <v>199</v>
      </c>
      <c r="BE388" s="162">
        <f>IF(N388="základní",J388,0)</f>
        <v>0</v>
      </c>
      <c r="BF388" s="162">
        <f>IF(N388="snížená",J388,0)</f>
        <v>0</v>
      </c>
      <c r="BG388" s="162">
        <f>IF(N388="zákl. přenesená",J388,0)</f>
        <v>0</v>
      </c>
      <c r="BH388" s="162">
        <f>IF(N388="sníž. přenesená",J388,0)</f>
        <v>0</v>
      </c>
      <c r="BI388" s="162">
        <f>IF(N388="nulová",J388,0)</f>
        <v>0</v>
      </c>
      <c r="BJ388" s="18" t="s">
        <v>88</v>
      </c>
      <c r="BK388" s="162">
        <f>ROUND(I388*H388,2)</f>
        <v>0</v>
      </c>
      <c r="BL388" s="18" t="s">
        <v>276</v>
      </c>
      <c r="BM388" s="161" t="s">
        <v>3975</v>
      </c>
    </row>
    <row r="389" spans="1:65" s="2" customFormat="1" ht="19.2">
      <c r="A389" s="33"/>
      <c r="B389" s="34"/>
      <c r="C389" s="33"/>
      <c r="D389" s="163" t="s">
        <v>207</v>
      </c>
      <c r="E389" s="33"/>
      <c r="F389" s="164" t="s">
        <v>3976</v>
      </c>
      <c r="G389" s="33"/>
      <c r="H389" s="33"/>
      <c r="I389" s="165"/>
      <c r="J389" s="33"/>
      <c r="K389" s="33"/>
      <c r="L389" s="34"/>
      <c r="M389" s="166"/>
      <c r="N389" s="167"/>
      <c r="O389" s="59"/>
      <c r="P389" s="59"/>
      <c r="Q389" s="59"/>
      <c r="R389" s="59"/>
      <c r="S389" s="59"/>
      <c r="T389" s="60"/>
      <c r="U389" s="33"/>
      <c r="V389" s="33"/>
      <c r="W389" s="33"/>
      <c r="X389" s="33"/>
      <c r="Y389" s="33"/>
      <c r="Z389" s="33"/>
      <c r="AA389" s="33"/>
      <c r="AB389" s="33"/>
      <c r="AC389" s="33"/>
      <c r="AD389" s="33"/>
      <c r="AE389" s="33"/>
      <c r="AT389" s="18" t="s">
        <v>207</v>
      </c>
      <c r="AU389" s="18" t="s">
        <v>90</v>
      </c>
    </row>
    <row r="390" spans="1:65" s="2" customFormat="1" ht="24.15" customHeight="1">
      <c r="A390" s="33"/>
      <c r="B390" s="149"/>
      <c r="C390" s="150" t="s">
        <v>1337</v>
      </c>
      <c r="D390" s="150" t="s">
        <v>202</v>
      </c>
      <c r="E390" s="151" t="s">
        <v>3977</v>
      </c>
      <c r="F390" s="152" t="s">
        <v>3978</v>
      </c>
      <c r="G390" s="153" t="s">
        <v>529</v>
      </c>
      <c r="H390" s="154">
        <v>1</v>
      </c>
      <c r="I390" s="155"/>
      <c r="J390" s="156">
        <f>ROUND(I390*H390,2)</f>
        <v>0</v>
      </c>
      <c r="K390" s="152" t="s">
        <v>333</v>
      </c>
      <c r="L390" s="34"/>
      <c r="M390" s="157" t="s">
        <v>1</v>
      </c>
      <c r="N390" s="158" t="s">
        <v>46</v>
      </c>
      <c r="O390" s="59"/>
      <c r="P390" s="159">
        <f>O390*H390</f>
        <v>0</v>
      </c>
      <c r="Q390" s="159">
        <v>1.4499999999999999E-3</v>
      </c>
      <c r="R390" s="159">
        <f>Q390*H390</f>
        <v>1.4499999999999999E-3</v>
      </c>
      <c r="S390" s="159">
        <v>0</v>
      </c>
      <c r="T390" s="160">
        <f>S390*H390</f>
        <v>0</v>
      </c>
      <c r="U390" s="33"/>
      <c r="V390" s="33"/>
      <c r="W390" s="33"/>
      <c r="X390" s="33"/>
      <c r="Y390" s="33"/>
      <c r="Z390" s="33"/>
      <c r="AA390" s="33"/>
      <c r="AB390" s="33"/>
      <c r="AC390" s="33"/>
      <c r="AD390" s="33"/>
      <c r="AE390" s="33"/>
      <c r="AR390" s="161" t="s">
        <v>276</v>
      </c>
      <c r="AT390" s="161" t="s">
        <v>202</v>
      </c>
      <c r="AU390" s="161" t="s">
        <v>90</v>
      </c>
      <c r="AY390" s="18" t="s">
        <v>199</v>
      </c>
      <c r="BE390" s="162">
        <f>IF(N390="základní",J390,0)</f>
        <v>0</v>
      </c>
      <c r="BF390" s="162">
        <f>IF(N390="snížená",J390,0)</f>
        <v>0</v>
      </c>
      <c r="BG390" s="162">
        <f>IF(N390="zákl. přenesená",J390,0)</f>
        <v>0</v>
      </c>
      <c r="BH390" s="162">
        <f>IF(N390="sníž. přenesená",J390,0)</f>
        <v>0</v>
      </c>
      <c r="BI390" s="162">
        <f>IF(N390="nulová",J390,0)</f>
        <v>0</v>
      </c>
      <c r="BJ390" s="18" t="s">
        <v>88</v>
      </c>
      <c r="BK390" s="162">
        <f>ROUND(I390*H390,2)</f>
        <v>0</v>
      </c>
      <c r="BL390" s="18" t="s">
        <v>276</v>
      </c>
      <c r="BM390" s="161" t="s">
        <v>3979</v>
      </c>
    </row>
    <row r="391" spans="1:65" s="2" customFormat="1" ht="19.2">
      <c r="A391" s="33"/>
      <c r="B391" s="34"/>
      <c r="C391" s="33"/>
      <c r="D391" s="163" t="s">
        <v>207</v>
      </c>
      <c r="E391" s="33"/>
      <c r="F391" s="164" t="s">
        <v>3980</v>
      </c>
      <c r="G391" s="33"/>
      <c r="H391" s="33"/>
      <c r="I391" s="165"/>
      <c r="J391" s="33"/>
      <c r="K391" s="33"/>
      <c r="L391" s="34"/>
      <c r="M391" s="166"/>
      <c r="N391" s="167"/>
      <c r="O391" s="59"/>
      <c r="P391" s="59"/>
      <c r="Q391" s="59"/>
      <c r="R391" s="59"/>
      <c r="S391" s="59"/>
      <c r="T391" s="60"/>
      <c r="U391" s="33"/>
      <c r="V391" s="33"/>
      <c r="W391" s="33"/>
      <c r="X391" s="33"/>
      <c r="Y391" s="33"/>
      <c r="Z391" s="33"/>
      <c r="AA391" s="33"/>
      <c r="AB391" s="33"/>
      <c r="AC391" s="33"/>
      <c r="AD391" s="33"/>
      <c r="AE391" s="33"/>
      <c r="AT391" s="18" t="s">
        <v>207</v>
      </c>
      <c r="AU391" s="18" t="s">
        <v>90</v>
      </c>
    </row>
    <row r="392" spans="1:65" s="2" customFormat="1" ht="24.15" customHeight="1">
      <c r="A392" s="33"/>
      <c r="B392" s="149"/>
      <c r="C392" s="150" t="s">
        <v>1357</v>
      </c>
      <c r="D392" s="150" t="s">
        <v>202</v>
      </c>
      <c r="E392" s="151" t="s">
        <v>3981</v>
      </c>
      <c r="F392" s="152" t="s">
        <v>3982</v>
      </c>
      <c r="G392" s="153" t="s">
        <v>529</v>
      </c>
      <c r="H392" s="154">
        <v>1</v>
      </c>
      <c r="I392" s="155"/>
      <c r="J392" s="156">
        <f>ROUND(I392*H392,2)</f>
        <v>0</v>
      </c>
      <c r="K392" s="152" t="s">
        <v>333</v>
      </c>
      <c r="L392" s="34"/>
      <c r="M392" s="157" t="s">
        <v>1</v>
      </c>
      <c r="N392" s="158" t="s">
        <v>46</v>
      </c>
      <c r="O392" s="59"/>
      <c r="P392" s="159">
        <f>O392*H392</f>
        <v>0</v>
      </c>
      <c r="Q392" s="159">
        <v>1.4599999999999999E-3</v>
      </c>
      <c r="R392" s="159">
        <f>Q392*H392</f>
        <v>1.4599999999999999E-3</v>
      </c>
      <c r="S392" s="159">
        <v>0</v>
      </c>
      <c r="T392" s="160">
        <f>S392*H392</f>
        <v>0</v>
      </c>
      <c r="U392" s="33"/>
      <c r="V392" s="33"/>
      <c r="W392" s="33"/>
      <c r="X392" s="33"/>
      <c r="Y392" s="33"/>
      <c r="Z392" s="33"/>
      <c r="AA392" s="33"/>
      <c r="AB392" s="33"/>
      <c r="AC392" s="33"/>
      <c r="AD392" s="33"/>
      <c r="AE392" s="33"/>
      <c r="AR392" s="161" t="s">
        <v>276</v>
      </c>
      <c r="AT392" s="161" t="s">
        <v>202</v>
      </c>
      <c r="AU392" s="161" t="s">
        <v>90</v>
      </c>
      <c r="AY392" s="18" t="s">
        <v>199</v>
      </c>
      <c r="BE392" s="162">
        <f>IF(N392="základní",J392,0)</f>
        <v>0</v>
      </c>
      <c r="BF392" s="162">
        <f>IF(N392="snížená",J392,0)</f>
        <v>0</v>
      </c>
      <c r="BG392" s="162">
        <f>IF(N392="zákl. přenesená",J392,0)</f>
        <v>0</v>
      </c>
      <c r="BH392" s="162">
        <f>IF(N392="sníž. přenesená",J392,0)</f>
        <v>0</v>
      </c>
      <c r="BI392" s="162">
        <f>IF(N392="nulová",J392,0)</f>
        <v>0</v>
      </c>
      <c r="BJ392" s="18" t="s">
        <v>88</v>
      </c>
      <c r="BK392" s="162">
        <f>ROUND(I392*H392,2)</f>
        <v>0</v>
      </c>
      <c r="BL392" s="18" t="s">
        <v>276</v>
      </c>
      <c r="BM392" s="161" t="s">
        <v>3983</v>
      </c>
    </row>
    <row r="393" spans="1:65" s="2" customFormat="1" ht="19.2">
      <c r="A393" s="33"/>
      <c r="B393" s="34"/>
      <c r="C393" s="33"/>
      <c r="D393" s="163" t="s">
        <v>207</v>
      </c>
      <c r="E393" s="33"/>
      <c r="F393" s="164" t="s">
        <v>3984</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207</v>
      </c>
      <c r="AU393" s="18" t="s">
        <v>90</v>
      </c>
    </row>
    <row r="394" spans="1:65" s="2" customFormat="1" ht="24.15" customHeight="1">
      <c r="A394" s="33"/>
      <c r="B394" s="149"/>
      <c r="C394" s="150" t="s">
        <v>1366</v>
      </c>
      <c r="D394" s="150" t="s">
        <v>202</v>
      </c>
      <c r="E394" s="151" t="s">
        <v>3985</v>
      </c>
      <c r="F394" s="152" t="s">
        <v>3986</v>
      </c>
      <c r="G394" s="153" t="s">
        <v>529</v>
      </c>
      <c r="H394" s="154">
        <v>12</v>
      </c>
      <c r="I394" s="155"/>
      <c r="J394" s="156">
        <f>ROUND(I394*H394,2)</f>
        <v>0</v>
      </c>
      <c r="K394" s="152" t="s">
        <v>333</v>
      </c>
      <c r="L394" s="34"/>
      <c r="M394" s="157" t="s">
        <v>1</v>
      </c>
      <c r="N394" s="158" t="s">
        <v>46</v>
      </c>
      <c r="O394" s="59"/>
      <c r="P394" s="159">
        <f>O394*H394</f>
        <v>0</v>
      </c>
      <c r="Q394" s="159">
        <v>5.1999999999999995E-4</v>
      </c>
      <c r="R394" s="159">
        <f>Q394*H394</f>
        <v>6.239999999999999E-3</v>
      </c>
      <c r="S394" s="159">
        <v>0</v>
      </c>
      <c r="T394" s="160">
        <f>S394*H394</f>
        <v>0</v>
      </c>
      <c r="U394" s="33"/>
      <c r="V394" s="33"/>
      <c r="W394" s="33"/>
      <c r="X394" s="33"/>
      <c r="Y394" s="33"/>
      <c r="Z394" s="33"/>
      <c r="AA394" s="33"/>
      <c r="AB394" s="33"/>
      <c r="AC394" s="33"/>
      <c r="AD394" s="33"/>
      <c r="AE394" s="33"/>
      <c r="AR394" s="161" t="s">
        <v>276</v>
      </c>
      <c r="AT394" s="161" t="s">
        <v>202</v>
      </c>
      <c r="AU394" s="161" t="s">
        <v>90</v>
      </c>
      <c r="AY394" s="18" t="s">
        <v>199</v>
      </c>
      <c r="BE394" s="162">
        <f>IF(N394="základní",J394,0)</f>
        <v>0</v>
      </c>
      <c r="BF394" s="162">
        <f>IF(N394="snížená",J394,0)</f>
        <v>0</v>
      </c>
      <c r="BG394" s="162">
        <f>IF(N394="zákl. přenesená",J394,0)</f>
        <v>0</v>
      </c>
      <c r="BH394" s="162">
        <f>IF(N394="sníž. přenesená",J394,0)</f>
        <v>0</v>
      </c>
      <c r="BI394" s="162">
        <f>IF(N394="nulová",J394,0)</f>
        <v>0</v>
      </c>
      <c r="BJ394" s="18" t="s">
        <v>88</v>
      </c>
      <c r="BK394" s="162">
        <f>ROUND(I394*H394,2)</f>
        <v>0</v>
      </c>
      <c r="BL394" s="18" t="s">
        <v>276</v>
      </c>
      <c r="BM394" s="161" t="s">
        <v>3987</v>
      </c>
    </row>
    <row r="395" spans="1:65" s="2" customFormat="1" ht="19.2">
      <c r="A395" s="33"/>
      <c r="B395" s="34"/>
      <c r="C395" s="33"/>
      <c r="D395" s="163" t="s">
        <v>207</v>
      </c>
      <c r="E395" s="33"/>
      <c r="F395" s="164" t="s">
        <v>3986</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207</v>
      </c>
      <c r="AU395" s="18" t="s">
        <v>90</v>
      </c>
    </row>
    <row r="396" spans="1:65" s="2" customFormat="1" ht="24.15" customHeight="1">
      <c r="A396" s="33"/>
      <c r="B396" s="149"/>
      <c r="C396" s="150" t="s">
        <v>1374</v>
      </c>
      <c r="D396" s="150" t="s">
        <v>202</v>
      </c>
      <c r="E396" s="151" t="s">
        <v>3988</v>
      </c>
      <c r="F396" s="152" t="s">
        <v>3989</v>
      </c>
      <c r="G396" s="153" t="s">
        <v>529</v>
      </c>
      <c r="H396" s="154">
        <v>6</v>
      </c>
      <c r="I396" s="155"/>
      <c r="J396" s="156">
        <f>ROUND(I396*H396,2)</f>
        <v>0</v>
      </c>
      <c r="K396" s="152" t="s">
        <v>333</v>
      </c>
      <c r="L396" s="34"/>
      <c r="M396" s="157" t="s">
        <v>1</v>
      </c>
      <c r="N396" s="158" t="s">
        <v>46</v>
      </c>
      <c r="O396" s="59"/>
      <c r="P396" s="159">
        <f>O396*H396</f>
        <v>0</v>
      </c>
      <c r="Q396" s="159">
        <v>1.47E-3</v>
      </c>
      <c r="R396" s="159">
        <f>Q396*H396</f>
        <v>8.8199999999999997E-3</v>
      </c>
      <c r="S396" s="159">
        <v>0</v>
      </c>
      <c r="T396" s="160">
        <f>S396*H396</f>
        <v>0</v>
      </c>
      <c r="U396" s="33"/>
      <c r="V396" s="33"/>
      <c r="W396" s="33"/>
      <c r="X396" s="33"/>
      <c r="Y396" s="33"/>
      <c r="Z396" s="33"/>
      <c r="AA396" s="33"/>
      <c r="AB396" s="33"/>
      <c r="AC396" s="33"/>
      <c r="AD396" s="33"/>
      <c r="AE396" s="33"/>
      <c r="AR396" s="161" t="s">
        <v>276</v>
      </c>
      <c r="AT396" s="161" t="s">
        <v>202</v>
      </c>
      <c r="AU396" s="161" t="s">
        <v>90</v>
      </c>
      <c r="AY396" s="18" t="s">
        <v>199</v>
      </c>
      <c r="BE396" s="162">
        <f>IF(N396="základní",J396,0)</f>
        <v>0</v>
      </c>
      <c r="BF396" s="162">
        <f>IF(N396="snížená",J396,0)</f>
        <v>0</v>
      </c>
      <c r="BG396" s="162">
        <f>IF(N396="zákl. přenesená",J396,0)</f>
        <v>0</v>
      </c>
      <c r="BH396" s="162">
        <f>IF(N396="sníž. přenesená",J396,0)</f>
        <v>0</v>
      </c>
      <c r="BI396" s="162">
        <f>IF(N396="nulová",J396,0)</f>
        <v>0</v>
      </c>
      <c r="BJ396" s="18" t="s">
        <v>88</v>
      </c>
      <c r="BK396" s="162">
        <f>ROUND(I396*H396,2)</f>
        <v>0</v>
      </c>
      <c r="BL396" s="18" t="s">
        <v>276</v>
      </c>
      <c r="BM396" s="161" t="s">
        <v>3990</v>
      </c>
    </row>
    <row r="397" spans="1:65" s="2" customFormat="1" ht="19.2">
      <c r="A397" s="33"/>
      <c r="B397" s="34"/>
      <c r="C397" s="33"/>
      <c r="D397" s="163" t="s">
        <v>207</v>
      </c>
      <c r="E397" s="33"/>
      <c r="F397" s="164" t="s">
        <v>3989</v>
      </c>
      <c r="G397" s="33"/>
      <c r="H397" s="33"/>
      <c r="I397" s="165"/>
      <c r="J397" s="33"/>
      <c r="K397" s="33"/>
      <c r="L397" s="34"/>
      <c r="M397" s="166"/>
      <c r="N397" s="167"/>
      <c r="O397" s="59"/>
      <c r="P397" s="59"/>
      <c r="Q397" s="59"/>
      <c r="R397" s="59"/>
      <c r="S397" s="59"/>
      <c r="T397" s="60"/>
      <c r="U397" s="33"/>
      <c r="V397" s="33"/>
      <c r="W397" s="33"/>
      <c r="X397" s="33"/>
      <c r="Y397" s="33"/>
      <c r="Z397" s="33"/>
      <c r="AA397" s="33"/>
      <c r="AB397" s="33"/>
      <c r="AC397" s="33"/>
      <c r="AD397" s="33"/>
      <c r="AE397" s="33"/>
      <c r="AT397" s="18" t="s">
        <v>207</v>
      </c>
      <c r="AU397" s="18" t="s">
        <v>90</v>
      </c>
    </row>
    <row r="398" spans="1:65" s="2" customFormat="1" ht="16.5" customHeight="1">
      <c r="A398" s="33"/>
      <c r="B398" s="149"/>
      <c r="C398" s="150" t="s">
        <v>1378</v>
      </c>
      <c r="D398" s="150" t="s">
        <v>202</v>
      </c>
      <c r="E398" s="151" t="s">
        <v>3991</v>
      </c>
      <c r="F398" s="152" t="s">
        <v>3992</v>
      </c>
      <c r="G398" s="153" t="s">
        <v>529</v>
      </c>
      <c r="H398" s="154">
        <v>25</v>
      </c>
      <c r="I398" s="155"/>
      <c r="J398" s="156">
        <f>ROUND(I398*H398,2)</f>
        <v>0</v>
      </c>
      <c r="K398" s="152" t="s">
        <v>333</v>
      </c>
      <c r="L398" s="34"/>
      <c r="M398" s="157" t="s">
        <v>1</v>
      </c>
      <c r="N398" s="158" t="s">
        <v>46</v>
      </c>
      <c r="O398" s="59"/>
      <c r="P398" s="159">
        <f>O398*H398</f>
        <v>0</v>
      </c>
      <c r="Q398" s="159">
        <v>2.4000000000000001E-4</v>
      </c>
      <c r="R398" s="159">
        <f>Q398*H398</f>
        <v>6.0000000000000001E-3</v>
      </c>
      <c r="S398" s="159">
        <v>0</v>
      </c>
      <c r="T398" s="160">
        <f>S398*H398</f>
        <v>0</v>
      </c>
      <c r="U398" s="33"/>
      <c r="V398" s="33"/>
      <c r="W398" s="33"/>
      <c r="X398" s="33"/>
      <c r="Y398" s="33"/>
      <c r="Z398" s="33"/>
      <c r="AA398" s="33"/>
      <c r="AB398" s="33"/>
      <c r="AC398" s="33"/>
      <c r="AD398" s="33"/>
      <c r="AE398" s="33"/>
      <c r="AR398" s="161" t="s">
        <v>276</v>
      </c>
      <c r="AT398" s="161" t="s">
        <v>202</v>
      </c>
      <c r="AU398" s="161" t="s">
        <v>90</v>
      </c>
      <c r="AY398" s="18" t="s">
        <v>199</v>
      </c>
      <c r="BE398" s="162">
        <f>IF(N398="základní",J398,0)</f>
        <v>0</v>
      </c>
      <c r="BF398" s="162">
        <f>IF(N398="snížená",J398,0)</f>
        <v>0</v>
      </c>
      <c r="BG398" s="162">
        <f>IF(N398="zákl. přenesená",J398,0)</f>
        <v>0</v>
      </c>
      <c r="BH398" s="162">
        <f>IF(N398="sníž. přenesená",J398,0)</f>
        <v>0</v>
      </c>
      <c r="BI398" s="162">
        <f>IF(N398="nulová",J398,0)</f>
        <v>0</v>
      </c>
      <c r="BJ398" s="18" t="s">
        <v>88</v>
      </c>
      <c r="BK398" s="162">
        <f>ROUND(I398*H398,2)</f>
        <v>0</v>
      </c>
      <c r="BL398" s="18" t="s">
        <v>276</v>
      </c>
      <c r="BM398" s="161" t="s">
        <v>3993</v>
      </c>
    </row>
    <row r="399" spans="1:65" s="2" customFormat="1" ht="10.199999999999999">
      <c r="A399" s="33"/>
      <c r="B399" s="34"/>
      <c r="C399" s="33"/>
      <c r="D399" s="163" t="s">
        <v>207</v>
      </c>
      <c r="E399" s="33"/>
      <c r="F399" s="164" t="s">
        <v>3994</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207</v>
      </c>
      <c r="AU399" s="18" t="s">
        <v>90</v>
      </c>
    </row>
    <row r="400" spans="1:65" s="2" customFormat="1" ht="16.5" customHeight="1">
      <c r="A400" s="33"/>
      <c r="B400" s="149"/>
      <c r="C400" s="150" t="s">
        <v>1383</v>
      </c>
      <c r="D400" s="150" t="s">
        <v>202</v>
      </c>
      <c r="E400" s="151" t="s">
        <v>3995</v>
      </c>
      <c r="F400" s="152" t="s">
        <v>3996</v>
      </c>
      <c r="G400" s="153" t="s">
        <v>529</v>
      </c>
      <c r="H400" s="154">
        <v>25</v>
      </c>
      <c r="I400" s="155"/>
      <c r="J400" s="156">
        <f>ROUND(I400*H400,2)</f>
        <v>0</v>
      </c>
      <c r="K400" s="152" t="s">
        <v>333</v>
      </c>
      <c r="L400" s="34"/>
      <c r="M400" s="157" t="s">
        <v>1</v>
      </c>
      <c r="N400" s="158" t="s">
        <v>46</v>
      </c>
      <c r="O400" s="59"/>
      <c r="P400" s="159">
        <f>O400*H400</f>
        <v>0</v>
      </c>
      <c r="Q400" s="159">
        <v>2.5999999999999998E-4</v>
      </c>
      <c r="R400" s="159">
        <f>Q400*H400</f>
        <v>6.4999999999999997E-3</v>
      </c>
      <c r="S400" s="159">
        <v>0</v>
      </c>
      <c r="T400" s="160">
        <f>S400*H400</f>
        <v>0</v>
      </c>
      <c r="U400" s="33"/>
      <c r="V400" s="33"/>
      <c r="W400" s="33"/>
      <c r="X400" s="33"/>
      <c r="Y400" s="33"/>
      <c r="Z400" s="33"/>
      <c r="AA400" s="33"/>
      <c r="AB400" s="33"/>
      <c r="AC400" s="33"/>
      <c r="AD400" s="33"/>
      <c r="AE400" s="33"/>
      <c r="AR400" s="161" t="s">
        <v>276</v>
      </c>
      <c r="AT400" s="161" t="s">
        <v>202</v>
      </c>
      <c r="AU400" s="161" t="s">
        <v>90</v>
      </c>
      <c r="AY400" s="18" t="s">
        <v>199</v>
      </c>
      <c r="BE400" s="162">
        <f>IF(N400="základní",J400,0)</f>
        <v>0</v>
      </c>
      <c r="BF400" s="162">
        <f>IF(N400="snížená",J400,0)</f>
        <v>0</v>
      </c>
      <c r="BG400" s="162">
        <f>IF(N400="zákl. přenesená",J400,0)</f>
        <v>0</v>
      </c>
      <c r="BH400" s="162">
        <f>IF(N400="sníž. přenesená",J400,0)</f>
        <v>0</v>
      </c>
      <c r="BI400" s="162">
        <f>IF(N400="nulová",J400,0)</f>
        <v>0</v>
      </c>
      <c r="BJ400" s="18" t="s">
        <v>88</v>
      </c>
      <c r="BK400" s="162">
        <f>ROUND(I400*H400,2)</f>
        <v>0</v>
      </c>
      <c r="BL400" s="18" t="s">
        <v>276</v>
      </c>
      <c r="BM400" s="161" t="s">
        <v>3997</v>
      </c>
    </row>
    <row r="401" spans="1:65" s="2" customFormat="1" ht="10.199999999999999">
      <c r="A401" s="33"/>
      <c r="B401" s="34"/>
      <c r="C401" s="33"/>
      <c r="D401" s="163" t="s">
        <v>207</v>
      </c>
      <c r="E401" s="33"/>
      <c r="F401" s="164" t="s">
        <v>3998</v>
      </c>
      <c r="G401" s="33"/>
      <c r="H401" s="33"/>
      <c r="I401" s="165"/>
      <c r="J401" s="33"/>
      <c r="K401" s="33"/>
      <c r="L401" s="34"/>
      <c r="M401" s="166"/>
      <c r="N401" s="167"/>
      <c r="O401" s="59"/>
      <c r="P401" s="59"/>
      <c r="Q401" s="59"/>
      <c r="R401" s="59"/>
      <c r="S401" s="59"/>
      <c r="T401" s="60"/>
      <c r="U401" s="33"/>
      <c r="V401" s="33"/>
      <c r="W401" s="33"/>
      <c r="X401" s="33"/>
      <c r="Y401" s="33"/>
      <c r="Z401" s="33"/>
      <c r="AA401" s="33"/>
      <c r="AB401" s="33"/>
      <c r="AC401" s="33"/>
      <c r="AD401" s="33"/>
      <c r="AE401" s="33"/>
      <c r="AT401" s="18" t="s">
        <v>207</v>
      </c>
      <c r="AU401" s="18" t="s">
        <v>90</v>
      </c>
    </row>
    <row r="402" spans="1:65" s="2" customFormat="1" ht="24.15" customHeight="1">
      <c r="A402" s="33"/>
      <c r="B402" s="149"/>
      <c r="C402" s="150" t="s">
        <v>1389</v>
      </c>
      <c r="D402" s="150" t="s">
        <v>202</v>
      </c>
      <c r="E402" s="151" t="s">
        <v>3999</v>
      </c>
      <c r="F402" s="152" t="s">
        <v>4000</v>
      </c>
      <c r="G402" s="153" t="s">
        <v>396</v>
      </c>
      <c r="H402" s="154">
        <v>7.2510000000000003</v>
      </c>
      <c r="I402" s="155"/>
      <c r="J402" s="156">
        <f>ROUND(I402*H402,2)</f>
        <v>0</v>
      </c>
      <c r="K402" s="152" t="s">
        <v>333</v>
      </c>
      <c r="L402" s="34"/>
      <c r="M402" s="157" t="s">
        <v>1</v>
      </c>
      <c r="N402" s="158" t="s">
        <v>46</v>
      </c>
      <c r="O402" s="59"/>
      <c r="P402" s="159">
        <f>O402*H402</f>
        <v>0</v>
      </c>
      <c r="Q402" s="159">
        <v>0</v>
      </c>
      <c r="R402" s="159">
        <f>Q402*H402</f>
        <v>0</v>
      </c>
      <c r="S402" s="159">
        <v>0</v>
      </c>
      <c r="T402" s="160">
        <f>S402*H402</f>
        <v>0</v>
      </c>
      <c r="U402" s="33"/>
      <c r="V402" s="33"/>
      <c r="W402" s="33"/>
      <c r="X402" s="33"/>
      <c r="Y402" s="33"/>
      <c r="Z402" s="33"/>
      <c r="AA402" s="33"/>
      <c r="AB402" s="33"/>
      <c r="AC402" s="33"/>
      <c r="AD402" s="33"/>
      <c r="AE402" s="33"/>
      <c r="AR402" s="161" t="s">
        <v>276</v>
      </c>
      <c r="AT402" s="161" t="s">
        <v>202</v>
      </c>
      <c r="AU402" s="161" t="s">
        <v>90</v>
      </c>
      <c r="AY402" s="18" t="s">
        <v>199</v>
      </c>
      <c r="BE402" s="162">
        <f>IF(N402="základní",J402,0)</f>
        <v>0</v>
      </c>
      <c r="BF402" s="162">
        <f>IF(N402="snížená",J402,0)</f>
        <v>0</v>
      </c>
      <c r="BG402" s="162">
        <f>IF(N402="zákl. přenesená",J402,0)</f>
        <v>0</v>
      </c>
      <c r="BH402" s="162">
        <f>IF(N402="sníž. přenesená",J402,0)</f>
        <v>0</v>
      </c>
      <c r="BI402" s="162">
        <f>IF(N402="nulová",J402,0)</f>
        <v>0</v>
      </c>
      <c r="BJ402" s="18" t="s">
        <v>88</v>
      </c>
      <c r="BK402" s="162">
        <f>ROUND(I402*H402,2)</f>
        <v>0</v>
      </c>
      <c r="BL402" s="18" t="s">
        <v>276</v>
      </c>
      <c r="BM402" s="161" t="s">
        <v>4001</v>
      </c>
    </row>
    <row r="403" spans="1:65" s="2" customFormat="1" ht="19.2">
      <c r="A403" s="33"/>
      <c r="B403" s="34"/>
      <c r="C403" s="33"/>
      <c r="D403" s="163" t="s">
        <v>207</v>
      </c>
      <c r="E403" s="33"/>
      <c r="F403" s="164" t="s">
        <v>4002</v>
      </c>
      <c r="G403" s="33"/>
      <c r="H403" s="33"/>
      <c r="I403" s="165"/>
      <c r="J403" s="33"/>
      <c r="K403" s="33"/>
      <c r="L403" s="34"/>
      <c r="M403" s="166"/>
      <c r="N403" s="167"/>
      <c r="O403" s="59"/>
      <c r="P403" s="59"/>
      <c r="Q403" s="59"/>
      <c r="R403" s="59"/>
      <c r="S403" s="59"/>
      <c r="T403" s="60"/>
      <c r="U403" s="33"/>
      <c r="V403" s="33"/>
      <c r="W403" s="33"/>
      <c r="X403" s="33"/>
      <c r="Y403" s="33"/>
      <c r="Z403" s="33"/>
      <c r="AA403" s="33"/>
      <c r="AB403" s="33"/>
      <c r="AC403" s="33"/>
      <c r="AD403" s="33"/>
      <c r="AE403" s="33"/>
      <c r="AT403" s="18" t="s">
        <v>207</v>
      </c>
      <c r="AU403" s="18" t="s">
        <v>90</v>
      </c>
    </row>
    <row r="404" spans="1:65" s="2" customFormat="1" ht="24.15" customHeight="1">
      <c r="A404" s="33"/>
      <c r="B404" s="149"/>
      <c r="C404" s="150" t="s">
        <v>1397</v>
      </c>
      <c r="D404" s="150" t="s">
        <v>202</v>
      </c>
      <c r="E404" s="151" t="s">
        <v>4003</v>
      </c>
      <c r="F404" s="152" t="s">
        <v>4004</v>
      </c>
      <c r="G404" s="153" t="s">
        <v>396</v>
      </c>
      <c r="H404" s="154">
        <v>0.42299999999999999</v>
      </c>
      <c r="I404" s="155"/>
      <c r="J404" s="156">
        <f>ROUND(I404*H404,2)</f>
        <v>0</v>
      </c>
      <c r="K404" s="152" t="s">
        <v>333</v>
      </c>
      <c r="L404" s="34"/>
      <c r="M404" s="157" t="s">
        <v>1</v>
      </c>
      <c r="N404" s="158" t="s">
        <v>46</v>
      </c>
      <c r="O404" s="59"/>
      <c r="P404" s="159">
        <f>O404*H404</f>
        <v>0</v>
      </c>
      <c r="Q404" s="159">
        <v>0</v>
      </c>
      <c r="R404" s="159">
        <f>Q404*H404</f>
        <v>0</v>
      </c>
      <c r="S404" s="159">
        <v>0</v>
      </c>
      <c r="T404" s="160">
        <f>S404*H404</f>
        <v>0</v>
      </c>
      <c r="U404" s="33"/>
      <c r="V404" s="33"/>
      <c r="W404" s="33"/>
      <c r="X404" s="33"/>
      <c r="Y404" s="33"/>
      <c r="Z404" s="33"/>
      <c r="AA404" s="33"/>
      <c r="AB404" s="33"/>
      <c r="AC404" s="33"/>
      <c r="AD404" s="33"/>
      <c r="AE404" s="33"/>
      <c r="AR404" s="161" t="s">
        <v>276</v>
      </c>
      <c r="AT404" s="161" t="s">
        <v>202</v>
      </c>
      <c r="AU404" s="161" t="s">
        <v>90</v>
      </c>
      <c r="AY404" s="18" t="s">
        <v>199</v>
      </c>
      <c r="BE404" s="162">
        <f>IF(N404="základní",J404,0)</f>
        <v>0</v>
      </c>
      <c r="BF404" s="162">
        <f>IF(N404="snížená",J404,0)</f>
        <v>0</v>
      </c>
      <c r="BG404" s="162">
        <f>IF(N404="zákl. přenesená",J404,0)</f>
        <v>0</v>
      </c>
      <c r="BH404" s="162">
        <f>IF(N404="sníž. přenesená",J404,0)</f>
        <v>0</v>
      </c>
      <c r="BI404" s="162">
        <f>IF(N404="nulová",J404,0)</f>
        <v>0</v>
      </c>
      <c r="BJ404" s="18" t="s">
        <v>88</v>
      </c>
      <c r="BK404" s="162">
        <f>ROUND(I404*H404,2)</f>
        <v>0</v>
      </c>
      <c r="BL404" s="18" t="s">
        <v>276</v>
      </c>
      <c r="BM404" s="161" t="s">
        <v>4005</v>
      </c>
    </row>
    <row r="405" spans="1:65" s="2" customFormat="1" ht="28.8">
      <c r="A405" s="33"/>
      <c r="B405" s="34"/>
      <c r="C405" s="33"/>
      <c r="D405" s="163" t="s">
        <v>207</v>
      </c>
      <c r="E405" s="33"/>
      <c r="F405" s="164" t="s">
        <v>4006</v>
      </c>
      <c r="G405" s="33"/>
      <c r="H405" s="33"/>
      <c r="I405" s="165"/>
      <c r="J405" s="33"/>
      <c r="K405" s="33"/>
      <c r="L405" s="34"/>
      <c r="M405" s="166"/>
      <c r="N405" s="167"/>
      <c r="O405" s="59"/>
      <c r="P405" s="59"/>
      <c r="Q405" s="59"/>
      <c r="R405" s="59"/>
      <c r="S405" s="59"/>
      <c r="T405" s="60"/>
      <c r="U405" s="33"/>
      <c r="V405" s="33"/>
      <c r="W405" s="33"/>
      <c r="X405" s="33"/>
      <c r="Y405" s="33"/>
      <c r="Z405" s="33"/>
      <c r="AA405" s="33"/>
      <c r="AB405" s="33"/>
      <c r="AC405" s="33"/>
      <c r="AD405" s="33"/>
      <c r="AE405" s="33"/>
      <c r="AT405" s="18" t="s">
        <v>207</v>
      </c>
      <c r="AU405" s="18" t="s">
        <v>90</v>
      </c>
    </row>
    <row r="406" spans="1:65" s="12" customFormat="1" ht="22.8" customHeight="1">
      <c r="B406" s="136"/>
      <c r="D406" s="137" t="s">
        <v>80</v>
      </c>
      <c r="E406" s="147" t="s">
        <v>4007</v>
      </c>
      <c r="F406" s="147" t="s">
        <v>4008</v>
      </c>
      <c r="I406" s="139"/>
      <c r="J406" s="148">
        <f>BK406</f>
        <v>0</v>
      </c>
      <c r="L406" s="136"/>
      <c r="M406" s="141"/>
      <c r="N406" s="142"/>
      <c r="O406" s="142"/>
      <c r="P406" s="143">
        <f>SUM(P407:P470)</f>
        <v>0</v>
      </c>
      <c r="Q406" s="142"/>
      <c r="R406" s="143">
        <f>SUM(R407:R470)</f>
        <v>4.0433500000000002</v>
      </c>
      <c r="S406" s="142"/>
      <c r="T406" s="144">
        <f>SUM(T407:T470)</f>
        <v>0</v>
      </c>
      <c r="AR406" s="137" t="s">
        <v>90</v>
      </c>
      <c r="AT406" s="145" t="s">
        <v>80</v>
      </c>
      <c r="AU406" s="145" t="s">
        <v>88</v>
      </c>
      <c r="AY406" s="137" t="s">
        <v>199</v>
      </c>
      <c r="BK406" s="146">
        <f>SUM(BK407:BK470)</f>
        <v>0</v>
      </c>
    </row>
    <row r="407" spans="1:65" s="2" customFormat="1" ht="24.15" customHeight="1">
      <c r="A407" s="33"/>
      <c r="B407" s="149"/>
      <c r="C407" s="150" t="s">
        <v>1402</v>
      </c>
      <c r="D407" s="150" t="s">
        <v>202</v>
      </c>
      <c r="E407" s="151" t="s">
        <v>4009</v>
      </c>
      <c r="F407" s="152" t="s">
        <v>4010</v>
      </c>
      <c r="G407" s="153" t="s">
        <v>529</v>
      </c>
      <c r="H407" s="154">
        <v>91</v>
      </c>
      <c r="I407" s="155"/>
      <c r="J407" s="156">
        <f>ROUND(I407*H407,2)</f>
        <v>0</v>
      </c>
      <c r="K407" s="152" t="s">
        <v>333</v>
      </c>
      <c r="L407" s="34"/>
      <c r="M407" s="157" t="s">
        <v>1</v>
      </c>
      <c r="N407" s="158" t="s">
        <v>46</v>
      </c>
      <c r="O407" s="59"/>
      <c r="P407" s="159">
        <f>O407*H407</f>
        <v>0</v>
      </c>
      <c r="Q407" s="159">
        <v>0</v>
      </c>
      <c r="R407" s="159">
        <f>Q407*H407</f>
        <v>0</v>
      </c>
      <c r="S407" s="159">
        <v>0</v>
      </c>
      <c r="T407" s="160">
        <f>S407*H407</f>
        <v>0</v>
      </c>
      <c r="U407" s="33"/>
      <c r="V407" s="33"/>
      <c r="W407" s="33"/>
      <c r="X407" s="33"/>
      <c r="Y407" s="33"/>
      <c r="Z407" s="33"/>
      <c r="AA407" s="33"/>
      <c r="AB407" s="33"/>
      <c r="AC407" s="33"/>
      <c r="AD407" s="33"/>
      <c r="AE407" s="33"/>
      <c r="AR407" s="161" t="s">
        <v>276</v>
      </c>
      <c r="AT407" s="161" t="s">
        <v>202</v>
      </c>
      <c r="AU407" s="161" t="s">
        <v>90</v>
      </c>
      <c r="AY407" s="18" t="s">
        <v>199</v>
      </c>
      <c r="BE407" s="162">
        <f>IF(N407="základní",J407,0)</f>
        <v>0</v>
      </c>
      <c r="BF407" s="162">
        <f>IF(N407="snížená",J407,0)</f>
        <v>0</v>
      </c>
      <c r="BG407" s="162">
        <f>IF(N407="zákl. přenesená",J407,0)</f>
        <v>0</v>
      </c>
      <c r="BH407" s="162">
        <f>IF(N407="sníž. přenesená",J407,0)</f>
        <v>0</v>
      </c>
      <c r="BI407" s="162">
        <f>IF(N407="nulová",J407,0)</f>
        <v>0</v>
      </c>
      <c r="BJ407" s="18" t="s">
        <v>88</v>
      </c>
      <c r="BK407" s="162">
        <f>ROUND(I407*H407,2)</f>
        <v>0</v>
      </c>
      <c r="BL407" s="18" t="s">
        <v>276</v>
      </c>
      <c r="BM407" s="161" t="s">
        <v>4011</v>
      </c>
    </row>
    <row r="408" spans="1:65" s="2" customFormat="1" ht="19.2">
      <c r="A408" s="33"/>
      <c r="B408" s="34"/>
      <c r="C408" s="33"/>
      <c r="D408" s="163" t="s">
        <v>207</v>
      </c>
      <c r="E408" s="33"/>
      <c r="F408" s="164" t="s">
        <v>4012</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207</v>
      </c>
      <c r="AU408" s="18" t="s">
        <v>90</v>
      </c>
    </row>
    <row r="409" spans="1:65" s="2" customFormat="1" ht="33" customHeight="1">
      <c r="A409" s="33"/>
      <c r="B409" s="149"/>
      <c r="C409" s="150" t="s">
        <v>1408</v>
      </c>
      <c r="D409" s="150" t="s">
        <v>202</v>
      </c>
      <c r="E409" s="151" t="s">
        <v>4013</v>
      </c>
      <c r="F409" s="152" t="s">
        <v>4014</v>
      </c>
      <c r="G409" s="153" t="s">
        <v>529</v>
      </c>
      <c r="H409" s="154">
        <v>2</v>
      </c>
      <c r="I409" s="155"/>
      <c r="J409" s="156">
        <f>ROUND(I409*H409,2)</f>
        <v>0</v>
      </c>
      <c r="K409" s="152" t="s">
        <v>333</v>
      </c>
      <c r="L409" s="34"/>
      <c r="M409" s="157" t="s">
        <v>1</v>
      </c>
      <c r="N409" s="158" t="s">
        <v>46</v>
      </c>
      <c r="O409" s="59"/>
      <c r="P409" s="159">
        <f>O409*H409</f>
        <v>0</v>
      </c>
      <c r="Q409" s="159">
        <v>7.1999999999999998E-3</v>
      </c>
      <c r="R409" s="159">
        <f>Q409*H409</f>
        <v>1.44E-2</v>
      </c>
      <c r="S409" s="159">
        <v>0</v>
      </c>
      <c r="T409" s="160">
        <f>S409*H409</f>
        <v>0</v>
      </c>
      <c r="U409" s="33"/>
      <c r="V409" s="33"/>
      <c r="W409" s="33"/>
      <c r="X409" s="33"/>
      <c r="Y409" s="33"/>
      <c r="Z409" s="33"/>
      <c r="AA409" s="33"/>
      <c r="AB409" s="33"/>
      <c r="AC409" s="33"/>
      <c r="AD409" s="33"/>
      <c r="AE409" s="33"/>
      <c r="AR409" s="161" t="s">
        <v>276</v>
      </c>
      <c r="AT409" s="161" t="s">
        <v>202</v>
      </c>
      <c r="AU409" s="161" t="s">
        <v>90</v>
      </c>
      <c r="AY409" s="18" t="s">
        <v>199</v>
      </c>
      <c r="BE409" s="162">
        <f>IF(N409="základní",J409,0)</f>
        <v>0</v>
      </c>
      <c r="BF409" s="162">
        <f>IF(N409="snížená",J409,0)</f>
        <v>0</v>
      </c>
      <c r="BG409" s="162">
        <f>IF(N409="zákl. přenesená",J409,0)</f>
        <v>0</v>
      </c>
      <c r="BH409" s="162">
        <f>IF(N409="sníž. přenesená",J409,0)</f>
        <v>0</v>
      </c>
      <c r="BI409" s="162">
        <f>IF(N409="nulová",J409,0)</f>
        <v>0</v>
      </c>
      <c r="BJ409" s="18" t="s">
        <v>88</v>
      </c>
      <c r="BK409" s="162">
        <f>ROUND(I409*H409,2)</f>
        <v>0</v>
      </c>
      <c r="BL409" s="18" t="s">
        <v>276</v>
      </c>
      <c r="BM409" s="161" t="s">
        <v>4015</v>
      </c>
    </row>
    <row r="410" spans="1:65" s="2" customFormat="1" ht="28.8">
      <c r="A410" s="33"/>
      <c r="B410" s="34"/>
      <c r="C410" s="33"/>
      <c r="D410" s="163" t="s">
        <v>207</v>
      </c>
      <c r="E410" s="33"/>
      <c r="F410" s="164" t="s">
        <v>4016</v>
      </c>
      <c r="G410" s="33"/>
      <c r="H410" s="33"/>
      <c r="I410" s="165"/>
      <c r="J410" s="33"/>
      <c r="K410" s="33"/>
      <c r="L410" s="34"/>
      <c r="M410" s="166"/>
      <c r="N410" s="167"/>
      <c r="O410" s="59"/>
      <c r="P410" s="59"/>
      <c r="Q410" s="59"/>
      <c r="R410" s="59"/>
      <c r="S410" s="59"/>
      <c r="T410" s="60"/>
      <c r="U410" s="33"/>
      <c r="V410" s="33"/>
      <c r="W410" s="33"/>
      <c r="X410" s="33"/>
      <c r="Y410" s="33"/>
      <c r="Z410" s="33"/>
      <c r="AA410" s="33"/>
      <c r="AB410" s="33"/>
      <c r="AC410" s="33"/>
      <c r="AD410" s="33"/>
      <c r="AE410" s="33"/>
      <c r="AT410" s="18" t="s">
        <v>207</v>
      </c>
      <c r="AU410" s="18" t="s">
        <v>90</v>
      </c>
    </row>
    <row r="411" spans="1:65" s="2" customFormat="1" ht="37.799999999999997" customHeight="1">
      <c r="A411" s="33"/>
      <c r="B411" s="149"/>
      <c r="C411" s="150" t="s">
        <v>1418</v>
      </c>
      <c r="D411" s="150" t="s">
        <v>202</v>
      </c>
      <c r="E411" s="151" t="s">
        <v>4017</v>
      </c>
      <c r="F411" s="152" t="s">
        <v>4018</v>
      </c>
      <c r="G411" s="153" t="s">
        <v>529</v>
      </c>
      <c r="H411" s="154">
        <v>1</v>
      </c>
      <c r="I411" s="155"/>
      <c r="J411" s="156">
        <f>ROUND(I411*H411,2)</f>
        <v>0</v>
      </c>
      <c r="K411" s="152" t="s">
        <v>333</v>
      </c>
      <c r="L411" s="34"/>
      <c r="M411" s="157" t="s">
        <v>1</v>
      </c>
      <c r="N411" s="158" t="s">
        <v>46</v>
      </c>
      <c r="O411" s="59"/>
      <c r="P411" s="159">
        <f>O411*H411</f>
        <v>0</v>
      </c>
      <c r="Q411" s="159">
        <v>1.8599999999999998E-2</v>
      </c>
      <c r="R411" s="159">
        <f>Q411*H411</f>
        <v>1.8599999999999998E-2</v>
      </c>
      <c r="S411" s="159">
        <v>0</v>
      </c>
      <c r="T411" s="160">
        <f>S411*H411</f>
        <v>0</v>
      </c>
      <c r="U411" s="33"/>
      <c r="V411" s="33"/>
      <c r="W411" s="33"/>
      <c r="X411" s="33"/>
      <c r="Y411" s="33"/>
      <c r="Z411" s="33"/>
      <c r="AA411" s="33"/>
      <c r="AB411" s="33"/>
      <c r="AC411" s="33"/>
      <c r="AD411" s="33"/>
      <c r="AE411" s="33"/>
      <c r="AR411" s="161" t="s">
        <v>276</v>
      </c>
      <c r="AT411" s="161" t="s">
        <v>202</v>
      </c>
      <c r="AU411" s="161" t="s">
        <v>90</v>
      </c>
      <c r="AY411" s="18" t="s">
        <v>199</v>
      </c>
      <c r="BE411" s="162">
        <f>IF(N411="základní",J411,0)</f>
        <v>0</v>
      </c>
      <c r="BF411" s="162">
        <f>IF(N411="snížená",J411,0)</f>
        <v>0</v>
      </c>
      <c r="BG411" s="162">
        <f>IF(N411="zákl. přenesená",J411,0)</f>
        <v>0</v>
      </c>
      <c r="BH411" s="162">
        <f>IF(N411="sníž. přenesená",J411,0)</f>
        <v>0</v>
      </c>
      <c r="BI411" s="162">
        <f>IF(N411="nulová",J411,0)</f>
        <v>0</v>
      </c>
      <c r="BJ411" s="18" t="s">
        <v>88</v>
      </c>
      <c r="BK411" s="162">
        <f>ROUND(I411*H411,2)</f>
        <v>0</v>
      </c>
      <c r="BL411" s="18" t="s">
        <v>276</v>
      </c>
      <c r="BM411" s="161" t="s">
        <v>4019</v>
      </c>
    </row>
    <row r="412" spans="1:65" s="2" customFormat="1" ht="28.8">
      <c r="A412" s="33"/>
      <c r="B412" s="34"/>
      <c r="C412" s="33"/>
      <c r="D412" s="163" t="s">
        <v>207</v>
      </c>
      <c r="E412" s="33"/>
      <c r="F412" s="164" t="s">
        <v>4020</v>
      </c>
      <c r="G412" s="33"/>
      <c r="H412" s="33"/>
      <c r="I412" s="165"/>
      <c r="J412" s="33"/>
      <c r="K412" s="33"/>
      <c r="L412" s="34"/>
      <c r="M412" s="166"/>
      <c r="N412" s="167"/>
      <c r="O412" s="59"/>
      <c r="P412" s="59"/>
      <c r="Q412" s="59"/>
      <c r="R412" s="59"/>
      <c r="S412" s="59"/>
      <c r="T412" s="60"/>
      <c r="U412" s="33"/>
      <c r="V412" s="33"/>
      <c r="W412" s="33"/>
      <c r="X412" s="33"/>
      <c r="Y412" s="33"/>
      <c r="Z412" s="33"/>
      <c r="AA412" s="33"/>
      <c r="AB412" s="33"/>
      <c r="AC412" s="33"/>
      <c r="AD412" s="33"/>
      <c r="AE412" s="33"/>
      <c r="AT412" s="18" t="s">
        <v>207</v>
      </c>
      <c r="AU412" s="18" t="s">
        <v>90</v>
      </c>
    </row>
    <row r="413" spans="1:65" s="2" customFormat="1" ht="37.799999999999997" customHeight="1">
      <c r="A413" s="33"/>
      <c r="B413" s="149"/>
      <c r="C413" s="150" t="s">
        <v>1423</v>
      </c>
      <c r="D413" s="150" t="s">
        <v>202</v>
      </c>
      <c r="E413" s="151" t="s">
        <v>4021</v>
      </c>
      <c r="F413" s="152" t="s">
        <v>4022</v>
      </c>
      <c r="G413" s="153" t="s">
        <v>529</v>
      </c>
      <c r="H413" s="154">
        <v>3</v>
      </c>
      <c r="I413" s="155"/>
      <c r="J413" s="156">
        <f>ROUND(I413*H413,2)</f>
        <v>0</v>
      </c>
      <c r="K413" s="152" t="s">
        <v>333</v>
      </c>
      <c r="L413" s="34"/>
      <c r="M413" s="157" t="s">
        <v>1</v>
      </c>
      <c r="N413" s="158" t="s">
        <v>46</v>
      </c>
      <c r="O413" s="59"/>
      <c r="P413" s="159">
        <f>O413*H413</f>
        <v>0</v>
      </c>
      <c r="Q413" s="159">
        <v>1.6549999999999999E-2</v>
      </c>
      <c r="R413" s="159">
        <f>Q413*H413</f>
        <v>4.965E-2</v>
      </c>
      <c r="S413" s="159">
        <v>0</v>
      </c>
      <c r="T413" s="160">
        <f>S413*H413</f>
        <v>0</v>
      </c>
      <c r="U413" s="33"/>
      <c r="V413" s="33"/>
      <c r="W413" s="33"/>
      <c r="X413" s="33"/>
      <c r="Y413" s="33"/>
      <c r="Z413" s="33"/>
      <c r="AA413" s="33"/>
      <c r="AB413" s="33"/>
      <c r="AC413" s="33"/>
      <c r="AD413" s="33"/>
      <c r="AE413" s="33"/>
      <c r="AR413" s="161" t="s">
        <v>276</v>
      </c>
      <c r="AT413" s="161" t="s">
        <v>202</v>
      </c>
      <c r="AU413" s="161" t="s">
        <v>90</v>
      </c>
      <c r="AY413" s="18" t="s">
        <v>199</v>
      </c>
      <c r="BE413" s="162">
        <f>IF(N413="základní",J413,0)</f>
        <v>0</v>
      </c>
      <c r="BF413" s="162">
        <f>IF(N413="snížená",J413,0)</f>
        <v>0</v>
      </c>
      <c r="BG413" s="162">
        <f>IF(N413="zákl. přenesená",J413,0)</f>
        <v>0</v>
      </c>
      <c r="BH413" s="162">
        <f>IF(N413="sníž. přenesená",J413,0)</f>
        <v>0</v>
      </c>
      <c r="BI413" s="162">
        <f>IF(N413="nulová",J413,0)</f>
        <v>0</v>
      </c>
      <c r="BJ413" s="18" t="s">
        <v>88</v>
      </c>
      <c r="BK413" s="162">
        <f>ROUND(I413*H413,2)</f>
        <v>0</v>
      </c>
      <c r="BL413" s="18" t="s">
        <v>276</v>
      </c>
      <c r="BM413" s="161" t="s">
        <v>4023</v>
      </c>
    </row>
    <row r="414" spans="1:65" s="2" customFormat="1" ht="28.8">
      <c r="A414" s="33"/>
      <c r="B414" s="34"/>
      <c r="C414" s="33"/>
      <c r="D414" s="163" t="s">
        <v>207</v>
      </c>
      <c r="E414" s="33"/>
      <c r="F414" s="164" t="s">
        <v>4024</v>
      </c>
      <c r="G414" s="33"/>
      <c r="H414" s="33"/>
      <c r="I414" s="165"/>
      <c r="J414" s="33"/>
      <c r="K414" s="33"/>
      <c r="L414" s="34"/>
      <c r="M414" s="166"/>
      <c r="N414" s="167"/>
      <c r="O414" s="59"/>
      <c r="P414" s="59"/>
      <c r="Q414" s="59"/>
      <c r="R414" s="59"/>
      <c r="S414" s="59"/>
      <c r="T414" s="60"/>
      <c r="U414" s="33"/>
      <c r="V414" s="33"/>
      <c r="W414" s="33"/>
      <c r="X414" s="33"/>
      <c r="Y414" s="33"/>
      <c r="Z414" s="33"/>
      <c r="AA414" s="33"/>
      <c r="AB414" s="33"/>
      <c r="AC414" s="33"/>
      <c r="AD414" s="33"/>
      <c r="AE414" s="33"/>
      <c r="AT414" s="18" t="s">
        <v>207</v>
      </c>
      <c r="AU414" s="18" t="s">
        <v>90</v>
      </c>
    </row>
    <row r="415" spans="1:65" s="2" customFormat="1" ht="37.799999999999997" customHeight="1">
      <c r="A415" s="33"/>
      <c r="B415" s="149"/>
      <c r="C415" s="150" t="s">
        <v>1429</v>
      </c>
      <c r="D415" s="150" t="s">
        <v>202</v>
      </c>
      <c r="E415" s="151" t="s">
        <v>4025</v>
      </c>
      <c r="F415" s="152" t="s">
        <v>4026</v>
      </c>
      <c r="G415" s="153" t="s">
        <v>529</v>
      </c>
      <c r="H415" s="154">
        <v>2</v>
      </c>
      <c r="I415" s="155"/>
      <c r="J415" s="156">
        <f>ROUND(I415*H415,2)</f>
        <v>0</v>
      </c>
      <c r="K415" s="152" t="s">
        <v>333</v>
      </c>
      <c r="L415" s="34"/>
      <c r="M415" s="157" t="s">
        <v>1</v>
      </c>
      <c r="N415" s="158" t="s">
        <v>46</v>
      </c>
      <c r="O415" s="59"/>
      <c r="P415" s="159">
        <f>O415*H415</f>
        <v>0</v>
      </c>
      <c r="Q415" s="159">
        <v>1.942E-2</v>
      </c>
      <c r="R415" s="159">
        <f>Q415*H415</f>
        <v>3.884E-2</v>
      </c>
      <c r="S415" s="159">
        <v>0</v>
      </c>
      <c r="T415" s="160">
        <f>S415*H415</f>
        <v>0</v>
      </c>
      <c r="U415" s="33"/>
      <c r="V415" s="33"/>
      <c r="W415" s="33"/>
      <c r="X415" s="33"/>
      <c r="Y415" s="33"/>
      <c r="Z415" s="33"/>
      <c r="AA415" s="33"/>
      <c r="AB415" s="33"/>
      <c r="AC415" s="33"/>
      <c r="AD415" s="33"/>
      <c r="AE415" s="33"/>
      <c r="AR415" s="161" t="s">
        <v>276</v>
      </c>
      <c r="AT415" s="161" t="s">
        <v>202</v>
      </c>
      <c r="AU415" s="161" t="s">
        <v>90</v>
      </c>
      <c r="AY415" s="18" t="s">
        <v>199</v>
      </c>
      <c r="BE415" s="162">
        <f>IF(N415="základní",J415,0)</f>
        <v>0</v>
      </c>
      <c r="BF415" s="162">
        <f>IF(N415="snížená",J415,0)</f>
        <v>0</v>
      </c>
      <c r="BG415" s="162">
        <f>IF(N415="zákl. přenesená",J415,0)</f>
        <v>0</v>
      </c>
      <c r="BH415" s="162">
        <f>IF(N415="sníž. přenesená",J415,0)</f>
        <v>0</v>
      </c>
      <c r="BI415" s="162">
        <f>IF(N415="nulová",J415,0)</f>
        <v>0</v>
      </c>
      <c r="BJ415" s="18" t="s">
        <v>88</v>
      </c>
      <c r="BK415" s="162">
        <f>ROUND(I415*H415,2)</f>
        <v>0</v>
      </c>
      <c r="BL415" s="18" t="s">
        <v>276</v>
      </c>
      <c r="BM415" s="161" t="s">
        <v>4027</v>
      </c>
    </row>
    <row r="416" spans="1:65" s="2" customFormat="1" ht="28.8">
      <c r="A416" s="33"/>
      <c r="B416" s="34"/>
      <c r="C416" s="33"/>
      <c r="D416" s="163" t="s">
        <v>207</v>
      </c>
      <c r="E416" s="33"/>
      <c r="F416" s="164" t="s">
        <v>4028</v>
      </c>
      <c r="G416" s="33"/>
      <c r="H416" s="33"/>
      <c r="I416" s="165"/>
      <c r="J416" s="33"/>
      <c r="K416" s="33"/>
      <c r="L416" s="34"/>
      <c r="M416" s="166"/>
      <c r="N416" s="167"/>
      <c r="O416" s="59"/>
      <c r="P416" s="59"/>
      <c r="Q416" s="59"/>
      <c r="R416" s="59"/>
      <c r="S416" s="59"/>
      <c r="T416" s="60"/>
      <c r="U416" s="33"/>
      <c r="V416" s="33"/>
      <c r="W416" s="33"/>
      <c r="X416" s="33"/>
      <c r="Y416" s="33"/>
      <c r="Z416" s="33"/>
      <c r="AA416" s="33"/>
      <c r="AB416" s="33"/>
      <c r="AC416" s="33"/>
      <c r="AD416" s="33"/>
      <c r="AE416" s="33"/>
      <c r="AT416" s="18" t="s">
        <v>207</v>
      </c>
      <c r="AU416" s="18" t="s">
        <v>90</v>
      </c>
    </row>
    <row r="417" spans="1:65" s="2" customFormat="1" ht="37.799999999999997" customHeight="1">
      <c r="A417" s="33"/>
      <c r="B417" s="149"/>
      <c r="C417" s="150" t="s">
        <v>1435</v>
      </c>
      <c r="D417" s="150" t="s">
        <v>202</v>
      </c>
      <c r="E417" s="151" t="s">
        <v>4029</v>
      </c>
      <c r="F417" s="152" t="s">
        <v>4030</v>
      </c>
      <c r="G417" s="153" t="s">
        <v>529</v>
      </c>
      <c r="H417" s="154">
        <v>4</v>
      </c>
      <c r="I417" s="155"/>
      <c r="J417" s="156">
        <f>ROUND(I417*H417,2)</f>
        <v>0</v>
      </c>
      <c r="K417" s="152" t="s">
        <v>333</v>
      </c>
      <c r="L417" s="34"/>
      <c r="M417" s="157" t="s">
        <v>1</v>
      </c>
      <c r="N417" s="158" t="s">
        <v>46</v>
      </c>
      <c r="O417" s="59"/>
      <c r="P417" s="159">
        <f>O417*H417</f>
        <v>0</v>
      </c>
      <c r="Q417" s="159">
        <v>2.2290000000000001E-2</v>
      </c>
      <c r="R417" s="159">
        <f>Q417*H417</f>
        <v>8.9160000000000003E-2</v>
      </c>
      <c r="S417" s="159">
        <v>0</v>
      </c>
      <c r="T417" s="160">
        <f>S417*H417</f>
        <v>0</v>
      </c>
      <c r="U417" s="33"/>
      <c r="V417" s="33"/>
      <c r="W417" s="33"/>
      <c r="X417" s="33"/>
      <c r="Y417" s="33"/>
      <c r="Z417" s="33"/>
      <c r="AA417" s="33"/>
      <c r="AB417" s="33"/>
      <c r="AC417" s="33"/>
      <c r="AD417" s="33"/>
      <c r="AE417" s="33"/>
      <c r="AR417" s="161" t="s">
        <v>276</v>
      </c>
      <c r="AT417" s="161" t="s">
        <v>202</v>
      </c>
      <c r="AU417" s="161" t="s">
        <v>90</v>
      </c>
      <c r="AY417" s="18" t="s">
        <v>199</v>
      </c>
      <c r="BE417" s="162">
        <f>IF(N417="základní",J417,0)</f>
        <v>0</v>
      </c>
      <c r="BF417" s="162">
        <f>IF(N417="snížená",J417,0)</f>
        <v>0</v>
      </c>
      <c r="BG417" s="162">
        <f>IF(N417="zákl. přenesená",J417,0)</f>
        <v>0</v>
      </c>
      <c r="BH417" s="162">
        <f>IF(N417="sníž. přenesená",J417,0)</f>
        <v>0</v>
      </c>
      <c r="BI417" s="162">
        <f>IF(N417="nulová",J417,0)</f>
        <v>0</v>
      </c>
      <c r="BJ417" s="18" t="s">
        <v>88</v>
      </c>
      <c r="BK417" s="162">
        <f>ROUND(I417*H417,2)</f>
        <v>0</v>
      </c>
      <c r="BL417" s="18" t="s">
        <v>276</v>
      </c>
      <c r="BM417" s="161" t="s">
        <v>4031</v>
      </c>
    </row>
    <row r="418" spans="1:65" s="2" customFormat="1" ht="28.8">
      <c r="A418" s="33"/>
      <c r="B418" s="34"/>
      <c r="C418" s="33"/>
      <c r="D418" s="163" t="s">
        <v>207</v>
      </c>
      <c r="E418" s="33"/>
      <c r="F418" s="164" t="s">
        <v>4032</v>
      </c>
      <c r="G418" s="33"/>
      <c r="H418" s="33"/>
      <c r="I418" s="165"/>
      <c r="J418" s="33"/>
      <c r="K418" s="33"/>
      <c r="L418" s="34"/>
      <c r="M418" s="166"/>
      <c r="N418" s="167"/>
      <c r="O418" s="59"/>
      <c r="P418" s="59"/>
      <c r="Q418" s="59"/>
      <c r="R418" s="59"/>
      <c r="S418" s="59"/>
      <c r="T418" s="60"/>
      <c r="U418" s="33"/>
      <c r="V418" s="33"/>
      <c r="W418" s="33"/>
      <c r="X418" s="33"/>
      <c r="Y418" s="33"/>
      <c r="Z418" s="33"/>
      <c r="AA418" s="33"/>
      <c r="AB418" s="33"/>
      <c r="AC418" s="33"/>
      <c r="AD418" s="33"/>
      <c r="AE418" s="33"/>
      <c r="AT418" s="18" t="s">
        <v>207</v>
      </c>
      <c r="AU418" s="18" t="s">
        <v>90</v>
      </c>
    </row>
    <row r="419" spans="1:65" s="2" customFormat="1" ht="37.799999999999997" customHeight="1">
      <c r="A419" s="33"/>
      <c r="B419" s="149"/>
      <c r="C419" s="150" t="s">
        <v>1444</v>
      </c>
      <c r="D419" s="150" t="s">
        <v>202</v>
      </c>
      <c r="E419" s="151" t="s">
        <v>4033</v>
      </c>
      <c r="F419" s="152" t="s">
        <v>4034</v>
      </c>
      <c r="G419" s="153" t="s">
        <v>529</v>
      </c>
      <c r="H419" s="154">
        <v>2</v>
      </c>
      <c r="I419" s="155"/>
      <c r="J419" s="156">
        <f>ROUND(I419*H419,2)</f>
        <v>0</v>
      </c>
      <c r="K419" s="152" t="s">
        <v>333</v>
      </c>
      <c r="L419" s="34"/>
      <c r="M419" s="157" t="s">
        <v>1</v>
      </c>
      <c r="N419" s="158" t="s">
        <v>46</v>
      </c>
      <c r="O419" s="59"/>
      <c r="P419" s="159">
        <f>O419*H419</f>
        <v>0</v>
      </c>
      <c r="Q419" s="159">
        <v>2.5159999999999998E-2</v>
      </c>
      <c r="R419" s="159">
        <f>Q419*H419</f>
        <v>5.0319999999999997E-2</v>
      </c>
      <c r="S419" s="159">
        <v>0</v>
      </c>
      <c r="T419" s="160">
        <f>S419*H419</f>
        <v>0</v>
      </c>
      <c r="U419" s="33"/>
      <c r="V419" s="33"/>
      <c r="W419" s="33"/>
      <c r="X419" s="33"/>
      <c r="Y419" s="33"/>
      <c r="Z419" s="33"/>
      <c r="AA419" s="33"/>
      <c r="AB419" s="33"/>
      <c r="AC419" s="33"/>
      <c r="AD419" s="33"/>
      <c r="AE419" s="33"/>
      <c r="AR419" s="161" t="s">
        <v>276</v>
      </c>
      <c r="AT419" s="161" t="s">
        <v>202</v>
      </c>
      <c r="AU419" s="161" t="s">
        <v>90</v>
      </c>
      <c r="AY419" s="18" t="s">
        <v>199</v>
      </c>
      <c r="BE419" s="162">
        <f>IF(N419="základní",J419,0)</f>
        <v>0</v>
      </c>
      <c r="BF419" s="162">
        <f>IF(N419="snížená",J419,0)</f>
        <v>0</v>
      </c>
      <c r="BG419" s="162">
        <f>IF(N419="zákl. přenesená",J419,0)</f>
        <v>0</v>
      </c>
      <c r="BH419" s="162">
        <f>IF(N419="sníž. přenesená",J419,0)</f>
        <v>0</v>
      </c>
      <c r="BI419" s="162">
        <f>IF(N419="nulová",J419,0)</f>
        <v>0</v>
      </c>
      <c r="BJ419" s="18" t="s">
        <v>88</v>
      </c>
      <c r="BK419" s="162">
        <f>ROUND(I419*H419,2)</f>
        <v>0</v>
      </c>
      <c r="BL419" s="18" t="s">
        <v>276</v>
      </c>
      <c r="BM419" s="161" t="s">
        <v>4035</v>
      </c>
    </row>
    <row r="420" spans="1:65" s="2" customFormat="1" ht="28.8">
      <c r="A420" s="33"/>
      <c r="B420" s="34"/>
      <c r="C420" s="33"/>
      <c r="D420" s="163" t="s">
        <v>207</v>
      </c>
      <c r="E420" s="33"/>
      <c r="F420" s="164" t="s">
        <v>4036</v>
      </c>
      <c r="G420" s="33"/>
      <c r="H420" s="33"/>
      <c r="I420" s="165"/>
      <c r="J420" s="33"/>
      <c r="K420" s="33"/>
      <c r="L420" s="34"/>
      <c r="M420" s="166"/>
      <c r="N420" s="167"/>
      <c r="O420" s="59"/>
      <c r="P420" s="59"/>
      <c r="Q420" s="59"/>
      <c r="R420" s="59"/>
      <c r="S420" s="59"/>
      <c r="T420" s="60"/>
      <c r="U420" s="33"/>
      <c r="V420" s="33"/>
      <c r="W420" s="33"/>
      <c r="X420" s="33"/>
      <c r="Y420" s="33"/>
      <c r="Z420" s="33"/>
      <c r="AA420" s="33"/>
      <c r="AB420" s="33"/>
      <c r="AC420" s="33"/>
      <c r="AD420" s="33"/>
      <c r="AE420" s="33"/>
      <c r="AT420" s="18" t="s">
        <v>207</v>
      </c>
      <c r="AU420" s="18" t="s">
        <v>90</v>
      </c>
    </row>
    <row r="421" spans="1:65" s="2" customFormat="1" ht="37.799999999999997" customHeight="1">
      <c r="A421" s="33"/>
      <c r="B421" s="149"/>
      <c r="C421" s="150" t="s">
        <v>1456</v>
      </c>
      <c r="D421" s="150" t="s">
        <v>202</v>
      </c>
      <c r="E421" s="151" t="s">
        <v>4037</v>
      </c>
      <c r="F421" s="152" t="s">
        <v>4038</v>
      </c>
      <c r="G421" s="153" t="s">
        <v>529</v>
      </c>
      <c r="H421" s="154">
        <v>8</v>
      </c>
      <c r="I421" s="155"/>
      <c r="J421" s="156">
        <f>ROUND(I421*H421,2)</f>
        <v>0</v>
      </c>
      <c r="K421" s="152" t="s">
        <v>333</v>
      </c>
      <c r="L421" s="34"/>
      <c r="M421" s="157" t="s">
        <v>1</v>
      </c>
      <c r="N421" s="158" t="s">
        <v>46</v>
      </c>
      <c r="O421" s="59"/>
      <c r="P421" s="159">
        <f>O421*H421</f>
        <v>0</v>
      </c>
      <c r="Q421" s="159">
        <v>2.8029999999999999E-2</v>
      </c>
      <c r="R421" s="159">
        <f>Q421*H421</f>
        <v>0.22423999999999999</v>
      </c>
      <c r="S421" s="159">
        <v>0</v>
      </c>
      <c r="T421" s="160">
        <f>S421*H421</f>
        <v>0</v>
      </c>
      <c r="U421" s="33"/>
      <c r="V421" s="33"/>
      <c r="W421" s="33"/>
      <c r="X421" s="33"/>
      <c r="Y421" s="33"/>
      <c r="Z421" s="33"/>
      <c r="AA421" s="33"/>
      <c r="AB421" s="33"/>
      <c r="AC421" s="33"/>
      <c r="AD421" s="33"/>
      <c r="AE421" s="33"/>
      <c r="AR421" s="161" t="s">
        <v>276</v>
      </c>
      <c r="AT421" s="161" t="s">
        <v>202</v>
      </c>
      <c r="AU421" s="161" t="s">
        <v>90</v>
      </c>
      <c r="AY421" s="18" t="s">
        <v>199</v>
      </c>
      <c r="BE421" s="162">
        <f>IF(N421="základní",J421,0)</f>
        <v>0</v>
      </c>
      <c r="BF421" s="162">
        <f>IF(N421="snížená",J421,0)</f>
        <v>0</v>
      </c>
      <c r="BG421" s="162">
        <f>IF(N421="zákl. přenesená",J421,0)</f>
        <v>0</v>
      </c>
      <c r="BH421" s="162">
        <f>IF(N421="sníž. přenesená",J421,0)</f>
        <v>0</v>
      </c>
      <c r="BI421" s="162">
        <f>IF(N421="nulová",J421,0)</f>
        <v>0</v>
      </c>
      <c r="BJ421" s="18" t="s">
        <v>88</v>
      </c>
      <c r="BK421" s="162">
        <f>ROUND(I421*H421,2)</f>
        <v>0</v>
      </c>
      <c r="BL421" s="18" t="s">
        <v>276</v>
      </c>
      <c r="BM421" s="161" t="s">
        <v>4039</v>
      </c>
    </row>
    <row r="422" spans="1:65" s="2" customFormat="1" ht="28.8">
      <c r="A422" s="33"/>
      <c r="B422" s="34"/>
      <c r="C422" s="33"/>
      <c r="D422" s="163" t="s">
        <v>207</v>
      </c>
      <c r="E422" s="33"/>
      <c r="F422" s="164" t="s">
        <v>4040</v>
      </c>
      <c r="G422" s="33"/>
      <c r="H422" s="33"/>
      <c r="I422" s="165"/>
      <c r="J422" s="33"/>
      <c r="K422" s="33"/>
      <c r="L422" s="34"/>
      <c r="M422" s="166"/>
      <c r="N422" s="167"/>
      <c r="O422" s="59"/>
      <c r="P422" s="59"/>
      <c r="Q422" s="59"/>
      <c r="R422" s="59"/>
      <c r="S422" s="59"/>
      <c r="T422" s="60"/>
      <c r="U422" s="33"/>
      <c r="V422" s="33"/>
      <c r="W422" s="33"/>
      <c r="X422" s="33"/>
      <c r="Y422" s="33"/>
      <c r="Z422" s="33"/>
      <c r="AA422" s="33"/>
      <c r="AB422" s="33"/>
      <c r="AC422" s="33"/>
      <c r="AD422" s="33"/>
      <c r="AE422" s="33"/>
      <c r="AT422" s="18" t="s">
        <v>207</v>
      </c>
      <c r="AU422" s="18" t="s">
        <v>90</v>
      </c>
    </row>
    <row r="423" spans="1:65" s="2" customFormat="1" ht="37.799999999999997" customHeight="1">
      <c r="A423" s="33"/>
      <c r="B423" s="149"/>
      <c r="C423" s="150" t="s">
        <v>1479</v>
      </c>
      <c r="D423" s="150" t="s">
        <v>202</v>
      </c>
      <c r="E423" s="151" t="s">
        <v>4041</v>
      </c>
      <c r="F423" s="152" t="s">
        <v>4042</v>
      </c>
      <c r="G423" s="153" t="s">
        <v>529</v>
      </c>
      <c r="H423" s="154">
        <v>14</v>
      </c>
      <c r="I423" s="155"/>
      <c r="J423" s="156">
        <f>ROUND(I423*H423,2)</f>
        <v>0</v>
      </c>
      <c r="K423" s="152" t="s">
        <v>333</v>
      </c>
      <c r="L423" s="34"/>
      <c r="M423" s="157" t="s">
        <v>1</v>
      </c>
      <c r="N423" s="158" t="s">
        <v>46</v>
      </c>
      <c r="O423" s="59"/>
      <c r="P423" s="159">
        <f>O423*H423</f>
        <v>0</v>
      </c>
      <c r="Q423" s="159">
        <v>3.09E-2</v>
      </c>
      <c r="R423" s="159">
        <f>Q423*H423</f>
        <v>0.43259999999999998</v>
      </c>
      <c r="S423" s="159">
        <v>0</v>
      </c>
      <c r="T423" s="160">
        <f>S423*H423</f>
        <v>0</v>
      </c>
      <c r="U423" s="33"/>
      <c r="V423" s="33"/>
      <c r="W423" s="33"/>
      <c r="X423" s="33"/>
      <c r="Y423" s="33"/>
      <c r="Z423" s="33"/>
      <c r="AA423" s="33"/>
      <c r="AB423" s="33"/>
      <c r="AC423" s="33"/>
      <c r="AD423" s="33"/>
      <c r="AE423" s="33"/>
      <c r="AR423" s="161" t="s">
        <v>276</v>
      </c>
      <c r="AT423" s="161" t="s">
        <v>202</v>
      </c>
      <c r="AU423" s="161" t="s">
        <v>90</v>
      </c>
      <c r="AY423" s="18" t="s">
        <v>199</v>
      </c>
      <c r="BE423" s="162">
        <f>IF(N423="základní",J423,0)</f>
        <v>0</v>
      </c>
      <c r="BF423" s="162">
        <f>IF(N423="snížená",J423,0)</f>
        <v>0</v>
      </c>
      <c r="BG423" s="162">
        <f>IF(N423="zákl. přenesená",J423,0)</f>
        <v>0</v>
      </c>
      <c r="BH423" s="162">
        <f>IF(N423="sníž. přenesená",J423,0)</f>
        <v>0</v>
      </c>
      <c r="BI423" s="162">
        <f>IF(N423="nulová",J423,0)</f>
        <v>0</v>
      </c>
      <c r="BJ423" s="18" t="s">
        <v>88</v>
      </c>
      <c r="BK423" s="162">
        <f>ROUND(I423*H423,2)</f>
        <v>0</v>
      </c>
      <c r="BL423" s="18" t="s">
        <v>276</v>
      </c>
      <c r="BM423" s="161" t="s">
        <v>4043</v>
      </c>
    </row>
    <row r="424" spans="1:65" s="2" customFormat="1" ht="28.8">
      <c r="A424" s="33"/>
      <c r="B424" s="34"/>
      <c r="C424" s="33"/>
      <c r="D424" s="163" t="s">
        <v>207</v>
      </c>
      <c r="E424" s="33"/>
      <c r="F424" s="164" t="s">
        <v>4044</v>
      </c>
      <c r="G424" s="33"/>
      <c r="H424" s="33"/>
      <c r="I424" s="165"/>
      <c r="J424" s="33"/>
      <c r="K424" s="33"/>
      <c r="L424" s="34"/>
      <c r="M424" s="166"/>
      <c r="N424" s="167"/>
      <c r="O424" s="59"/>
      <c r="P424" s="59"/>
      <c r="Q424" s="59"/>
      <c r="R424" s="59"/>
      <c r="S424" s="59"/>
      <c r="T424" s="60"/>
      <c r="U424" s="33"/>
      <c r="V424" s="33"/>
      <c r="W424" s="33"/>
      <c r="X424" s="33"/>
      <c r="Y424" s="33"/>
      <c r="Z424" s="33"/>
      <c r="AA424" s="33"/>
      <c r="AB424" s="33"/>
      <c r="AC424" s="33"/>
      <c r="AD424" s="33"/>
      <c r="AE424" s="33"/>
      <c r="AT424" s="18" t="s">
        <v>207</v>
      </c>
      <c r="AU424" s="18" t="s">
        <v>90</v>
      </c>
    </row>
    <row r="425" spans="1:65" s="2" customFormat="1" ht="37.799999999999997" customHeight="1">
      <c r="A425" s="33"/>
      <c r="B425" s="149"/>
      <c r="C425" s="150" t="s">
        <v>1485</v>
      </c>
      <c r="D425" s="150" t="s">
        <v>202</v>
      </c>
      <c r="E425" s="151" t="s">
        <v>4045</v>
      </c>
      <c r="F425" s="152" t="s">
        <v>4046</v>
      </c>
      <c r="G425" s="153" t="s">
        <v>529</v>
      </c>
      <c r="H425" s="154">
        <v>3</v>
      </c>
      <c r="I425" s="155"/>
      <c r="J425" s="156">
        <f>ROUND(I425*H425,2)</f>
        <v>0</v>
      </c>
      <c r="K425" s="152" t="s">
        <v>333</v>
      </c>
      <c r="L425" s="34"/>
      <c r="M425" s="157" t="s">
        <v>1</v>
      </c>
      <c r="N425" s="158" t="s">
        <v>46</v>
      </c>
      <c r="O425" s="59"/>
      <c r="P425" s="159">
        <f>O425*H425</f>
        <v>0</v>
      </c>
      <c r="Q425" s="159">
        <v>3.6639999999999999E-2</v>
      </c>
      <c r="R425" s="159">
        <f>Q425*H425</f>
        <v>0.10991999999999999</v>
      </c>
      <c r="S425" s="159">
        <v>0</v>
      </c>
      <c r="T425" s="160">
        <f>S425*H425</f>
        <v>0</v>
      </c>
      <c r="U425" s="33"/>
      <c r="V425" s="33"/>
      <c r="W425" s="33"/>
      <c r="X425" s="33"/>
      <c r="Y425" s="33"/>
      <c r="Z425" s="33"/>
      <c r="AA425" s="33"/>
      <c r="AB425" s="33"/>
      <c r="AC425" s="33"/>
      <c r="AD425" s="33"/>
      <c r="AE425" s="33"/>
      <c r="AR425" s="161" t="s">
        <v>276</v>
      </c>
      <c r="AT425" s="161" t="s">
        <v>202</v>
      </c>
      <c r="AU425" s="161" t="s">
        <v>90</v>
      </c>
      <c r="AY425" s="18" t="s">
        <v>199</v>
      </c>
      <c r="BE425" s="162">
        <f>IF(N425="základní",J425,0)</f>
        <v>0</v>
      </c>
      <c r="BF425" s="162">
        <f>IF(N425="snížená",J425,0)</f>
        <v>0</v>
      </c>
      <c r="BG425" s="162">
        <f>IF(N425="zákl. přenesená",J425,0)</f>
        <v>0</v>
      </c>
      <c r="BH425" s="162">
        <f>IF(N425="sníž. přenesená",J425,0)</f>
        <v>0</v>
      </c>
      <c r="BI425" s="162">
        <f>IF(N425="nulová",J425,0)</f>
        <v>0</v>
      </c>
      <c r="BJ425" s="18" t="s">
        <v>88</v>
      </c>
      <c r="BK425" s="162">
        <f>ROUND(I425*H425,2)</f>
        <v>0</v>
      </c>
      <c r="BL425" s="18" t="s">
        <v>276</v>
      </c>
      <c r="BM425" s="161" t="s">
        <v>4047</v>
      </c>
    </row>
    <row r="426" spans="1:65" s="2" customFormat="1" ht="28.8">
      <c r="A426" s="33"/>
      <c r="B426" s="34"/>
      <c r="C426" s="33"/>
      <c r="D426" s="163" t="s">
        <v>207</v>
      </c>
      <c r="E426" s="33"/>
      <c r="F426" s="164" t="s">
        <v>4048</v>
      </c>
      <c r="G426" s="33"/>
      <c r="H426" s="33"/>
      <c r="I426" s="165"/>
      <c r="J426" s="33"/>
      <c r="K426" s="33"/>
      <c r="L426" s="34"/>
      <c r="M426" s="166"/>
      <c r="N426" s="167"/>
      <c r="O426" s="59"/>
      <c r="P426" s="59"/>
      <c r="Q426" s="59"/>
      <c r="R426" s="59"/>
      <c r="S426" s="59"/>
      <c r="T426" s="60"/>
      <c r="U426" s="33"/>
      <c r="V426" s="33"/>
      <c r="W426" s="33"/>
      <c r="X426" s="33"/>
      <c r="Y426" s="33"/>
      <c r="Z426" s="33"/>
      <c r="AA426" s="33"/>
      <c r="AB426" s="33"/>
      <c r="AC426" s="33"/>
      <c r="AD426" s="33"/>
      <c r="AE426" s="33"/>
      <c r="AT426" s="18" t="s">
        <v>207</v>
      </c>
      <c r="AU426" s="18" t="s">
        <v>90</v>
      </c>
    </row>
    <row r="427" spans="1:65" s="2" customFormat="1" ht="37.799999999999997" customHeight="1">
      <c r="A427" s="33"/>
      <c r="B427" s="149"/>
      <c r="C427" s="150" t="s">
        <v>1489</v>
      </c>
      <c r="D427" s="150" t="s">
        <v>202</v>
      </c>
      <c r="E427" s="151" t="s">
        <v>4049</v>
      </c>
      <c r="F427" s="152" t="s">
        <v>4050</v>
      </c>
      <c r="G427" s="153" t="s">
        <v>529</v>
      </c>
      <c r="H427" s="154">
        <v>1</v>
      </c>
      <c r="I427" s="155"/>
      <c r="J427" s="156">
        <f>ROUND(I427*H427,2)</f>
        <v>0</v>
      </c>
      <c r="K427" s="152" t="s">
        <v>333</v>
      </c>
      <c r="L427" s="34"/>
      <c r="M427" s="157" t="s">
        <v>1</v>
      </c>
      <c r="N427" s="158" t="s">
        <v>46</v>
      </c>
      <c r="O427" s="59"/>
      <c r="P427" s="159">
        <f>O427*H427</f>
        <v>0</v>
      </c>
      <c r="Q427" s="159">
        <v>4.2380000000000001E-2</v>
      </c>
      <c r="R427" s="159">
        <f>Q427*H427</f>
        <v>4.2380000000000001E-2</v>
      </c>
      <c r="S427" s="159">
        <v>0</v>
      </c>
      <c r="T427" s="160">
        <f>S427*H427</f>
        <v>0</v>
      </c>
      <c r="U427" s="33"/>
      <c r="V427" s="33"/>
      <c r="W427" s="33"/>
      <c r="X427" s="33"/>
      <c r="Y427" s="33"/>
      <c r="Z427" s="33"/>
      <c r="AA427" s="33"/>
      <c r="AB427" s="33"/>
      <c r="AC427" s="33"/>
      <c r="AD427" s="33"/>
      <c r="AE427" s="33"/>
      <c r="AR427" s="161" t="s">
        <v>276</v>
      </c>
      <c r="AT427" s="161" t="s">
        <v>202</v>
      </c>
      <c r="AU427" s="161" t="s">
        <v>90</v>
      </c>
      <c r="AY427" s="18" t="s">
        <v>199</v>
      </c>
      <c r="BE427" s="162">
        <f>IF(N427="základní",J427,0)</f>
        <v>0</v>
      </c>
      <c r="BF427" s="162">
        <f>IF(N427="snížená",J427,0)</f>
        <v>0</v>
      </c>
      <c r="BG427" s="162">
        <f>IF(N427="zákl. přenesená",J427,0)</f>
        <v>0</v>
      </c>
      <c r="BH427" s="162">
        <f>IF(N427="sníž. přenesená",J427,0)</f>
        <v>0</v>
      </c>
      <c r="BI427" s="162">
        <f>IF(N427="nulová",J427,0)</f>
        <v>0</v>
      </c>
      <c r="BJ427" s="18" t="s">
        <v>88</v>
      </c>
      <c r="BK427" s="162">
        <f>ROUND(I427*H427,2)</f>
        <v>0</v>
      </c>
      <c r="BL427" s="18" t="s">
        <v>276</v>
      </c>
      <c r="BM427" s="161" t="s">
        <v>4051</v>
      </c>
    </row>
    <row r="428" spans="1:65" s="2" customFormat="1" ht="28.8">
      <c r="A428" s="33"/>
      <c r="B428" s="34"/>
      <c r="C428" s="33"/>
      <c r="D428" s="163" t="s">
        <v>207</v>
      </c>
      <c r="E428" s="33"/>
      <c r="F428" s="164" t="s">
        <v>4052</v>
      </c>
      <c r="G428" s="33"/>
      <c r="H428" s="33"/>
      <c r="I428" s="165"/>
      <c r="J428" s="33"/>
      <c r="K428" s="33"/>
      <c r="L428" s="34"/>
      <c r="M428" s="166"/>
      <c r="N428" s="167"/>
      <c r="O428" s="59"/>
      <c r="P428" s="59"/>
      <c r="Q428" s="59"/>
      <c r="R428" s="59"/>
      <c r="S428" s="59"/>
      <c r="T428" s="60"/>
      <c r="U428" s="33"/>
      <c r="V428" s="33"/>
      <c r="W428" s="33"/>
      <c r="X428" s="33"/>
      <c r="Y428" s="33"/>
      <c r="Z428" s="33"/>
      <c r="AA428" s="33"/>
      <c r="AB428" s="33"/>
      <c r="AC428" s="33"/>
      <c r="AD428" s="33"/>
      <c r="AE428" s="33"/>
      <c r="AT428" s="18" t="s">
        <v>207</v>
      </c>
      <c r="AU428" s="18" t="s">
        <v>90</v>
      </c>
    </row>
    <row r="429" spans="1:65" s="2" customFormat="1" ht="37.799999999999997" customHeight="1">
      <c r="A429" s="33"/>
      <c r="B429" s="149"/>
      <c r="C429" s="150" t="s">
        <v>2297</v>
      </c>
      <c r="D429" s="150" t="s">
        <v>202</v>
      </c>
      <c r="E429" s="151" t="s">
        <v>4053</v>
      </c>
      <c r="F429" s="152" t="s">
        <v>4054</v>
      </c>
      <c r="G429" s="153" t="s">
        <v>529</v>
      </c>
      <c r="H429" s="154">
        <v>1</v>
      </c>
      <c r="I429" s="155"/>
      <c r="J429" s="156">
        <f>ROUND(I429*H429,2)</f>
        <v>0</v>
      </c>
      <c r="K429" s="152" t="s">
        <v>333</v>
      </c>
      <c r="L429" s="34"/>
      <c r="M429" s="157" t="s">
        <v>1</v>
      </c>
      <c r="N429" s="158" t="s">
        <v>46</v>
      </c>
      <c r="O429" s="59"/>
      <c r="P429" s="159">
        <f>O429*H429</f>
        <v>0</v>
      </c>
      <c r="Q429" s="159">
        <v>4.8120000000000003E-2</v>
      </c>
      <c r="R429" s="159">
        <f>Q429*H429</f>
        <v>4.8120000000000003E-2</v>
      </c>
      <c r="S429" s="159">
        <v>0</v>
      </c>
      <c r="T429" s="160">
        <f>S429*H429</f>
        <v>0</v>
      </c>
      <c r="U429" s="33"/>
      <c r="V429" s="33"/>
      <c r="W429" s="33"/>
      <c r="X429" s="33"/>
      <c r="Y429" s="33"/>
      <c r="Z429" s="33"/>
      <c r="AA429" s="33"/>
      <c r="AB429" s="33"/>
      <c r="AC429" s="33"/>
      <c r="AD429" s="33"/>
      <c r="AE429" s="33"/>
      <c r="AR429" s="161" t="s">
        <v>276</v>
      </c>
      <c r="AT429" s="161" t="s">
        <v>202</v>
      </c>
      <c r="AU429" s="161" t="s">
        <v>90</v>
      </c>
      <c r="AY429" s="18" t="s">
        <v>199</v>
      </c>
      <c r="BE429" s="162">
        <f>IF(N429="základní",J429,0)</f>
        <v>0</v>
      </c>
      <c r="BF429" s="162">
        <f>IF(N429="snížená",J429,0)</f>
        <v>0</v>
      </c>
      <c r="BG429" s="162">
        <f>IF(N429="zákl. přenesená",J429,0)</f>
        <v>0</v>
      </c>
      <c r="BH429" s="162">
        <f>IF(N429="sníž. přenesená",J429,0)</f>
        <v>0</v>
      </c>
      <c r="BI429" s="162">
        <f>IF(N429="nulová",J429,0)</f>
        <v>0</v>
      </c>
      <c r="BJ429" s="18" t="s">
        <v>88</v>
      </c>
      <c r="BK429" s="162">
        <f>ROUND(I429*H429,2)</f>
        <v>0</v>
      </c>
      <c r="BL429" s="18" t="s">
        <v>276</v>
      </c>
      <c r="BM429" s="161" t="s">
        <v>4055</v>
      </c>
    </row>
    <row r="430" spans="1:65" s="2" customFormat="1" ht="28.8">
      <c r="A430" s="33"/>
      <c r="B430" s="34"/>
      <c r="C430" s="33"/>
      <c r="D430" s="163" t="s">
        <v>207</v>
      </c>
      <c r="E430" s="33"/>
      <c r="F430" s="164" t="s">
        <v>4056</v>
      </c>
      <c r="G430" s="33"/>
      <c r="H430" s="33"/>
      <c r="I430" s="165"/>
      <c r="J430" s="33"/>
      <c r="K430" s="33"/>
      <c r="L430" s="34"/>
      <c r="M430" s="166"/>
      <c r="N430" s="167"/>
      <c r="O430" s="59"/>
      <c r="P430" s="59"/>
      <c r="Q430" s="59"/>
      <c r="R430" s="59"/>
      <c r="S430" s="59"/>
      <c r="T430" s="60"/>
      <c r="U430" s="33"/>
      <c r="V430" s="33"/>
      <c r="W430" s="33"/>
      <c r="X430" s="33"/>
      <c r="Y430" s="33"/>
      <c r="Z430" s="33"/>
      <c r="AA430" s="33"/>
      <c r="AB430" s="33"/>
      <c r="AC430" s="33"/>
      <c r="AD430" s="33"/>
      <c r="AE430" s="33"/>
      <c r="AT430" s="18" t="s">
        <v>207</v>
      </c>
      <c r="AU430" s="18" t="s">
        <v>90</v>
      </c>
    </row>
    <row r="431" spans="1:65" s="2" customFormat="1" ht="37.799999999999997" customHeight="1">
      <c r="A431" s="33"/>
      <c r="B431" s="149"/>
      <c r="C431" s="150" t="s">
        <v>2301</v>
      </c>
      <c r="D431" s="150" t="s">
        <v>202</v>
      </c>
      <c r="E431" s="151" t="s">
        <v>4057</v>
      </c>
      <c r="F431" s="152" t="s">
        <v>4058</v>
      </c>
      <c r="G431" s="153" t="s">
        <v>529</v>
      </c>
      <c r="H431" s="154">
        <v>1</v>
      </c>
      <c r="I431" s="155"/>
      <c r="J431" s="156">
        <f>ROUND(I431*H431,2)</f>
        <v>0</v>
      </c>
      <c r="K431" s="152" t="s">
        <v>333</v>
      </c>
      <c r="L431" s="34"/>
      <c r="M431" s="157" t="s">
        <v>1</v>
      </c>
      <c r="N431" s="158" t="s">
        <v>46</v>
      </c>
      <c r="O431" s="59"/>
      <c r="P431" s="159">
        <f>O431*H431</f>
        <v>0</v>
      </c>
      <c r="Q431" s="159">
        <v>5.4960000000000002E-2</v>
      </c>
      <c r="R431" s="159">
        <f>Q431*H431</f>
        <v>5.4960000000000002E-2</v>
      </c>
      <c r="S431" s="159">
        <v>0</v>
      </c>
      <c r="T431" s="160">
        <f>S431*H431</f>
        <v>0</v>
      </c>
      <c r="U431" s="33"/>
      <c r="V431" s="33"/>
      <c r="W431" s="33"/>
      <c r="X431" s="33"/>
      <c r="Y431" s="33"/>
      <c r="Z431" s="33"/>
      <c r="AA431" s="33"/>
      <c r="AB431" s="33"/>
      <c r="AC431" s="33"/>
      <c r="AD431" s="33"/>
      <c r="AE431" s="33"/>
      <c r="AR431" s="161" t="s">
        <v>276</v>
      </c>
      <c r="AT431" s="161" t="s">
        <v>202</v>
      </c>
      <c r="AU431" s="161" t="s">
        <v>90</v>
      </c>
      <c r="AY431" s="18" t="s">
        <v>199</v>
      </c>
      <c r="BE431" s="162">
        <f>IF(N431="základní",J431,0)</f>
        <v>0</v>
      </c>
      <c r="BF431" s="162">
        <f>IF(N431="snížená",J431,0)</f>
        <v>0</v>
      </c>
      <c r="BG431" s="162">
        <f>IF(N431="zákl. přenesená",J431,0)</f>
        <v>0</v>
      </c>
      <c r="BH431" s="162">
        <f>IF(N431="sníž. přenesená",J431,0)</f>
        <v>0</v>
      </c>
      <c r="BI431" s="162">
        <f>IF(N431="nulová",J431,0)</f>
        <v>0</v>
      </c>
      <c r="BJ431" s="18" t="s">
        <v>88</v>
      </c>
      <c r="BK431" s="162">
        <f>ROUND(I431*H431,2)</f>
        <v>0</v>
      </c>
      <c r="BL431" s="18" t="s">
        <v>276</v>
      </c>
      <c r="BM431" s="161" t="s">
        <v>4059</v>
      </c>
    </row>
    <row r="432" spans="1:65" s="2" customFormat="1" ht="28.8">
      <c r="A432" s="33"/>
      <c r="B432" s="34"/>
      <c r="C432" s="33"/>
      <c r="D432" s="163" t="s">
        <v>207</v>
      </c>
      <c r="E432" s="33"/>
      <c r="F432" s="164" t="s">
        <v>4060</v>
      </c>
      <c r="G432" s="33"/>
      <c r="H432" s="33"/>
      <c r="I432" s="165"/>
      <c r="J432" s="33"/>
      <c r="K432" s="33"/>
      <c r="L432" s="34"/>
      <c r="M432" s="166"/>
      <c r="N432" s="167"/>
      <c r="O432" s="59"/>
      <c r="P432" s="59"/>
      <c r="Q432" s="59"/>
      <c r="R432" s="59"/>
      <c r="S432" s="59"/>
      <c r="T432" s="60"/>
      <c r="U432" s="33"/>
      <c r="V432" s="33"/>
      <c r="W432" s="33"/>
      <c r="X432" s="33"/>
      <c r="Y432" s="33"/>
      <c r="Z432" s="33"/>
      <c r="AA432" s="33"/>
      <c r="AB432" s="33"/>
      <c r="AC432" s="33"/>
      <c r="AD432" s="33"/>
      <c r="AE432" s="33"/>
      <c r="AT432" s="18" t="s">
        <v>207</v>
      </c>
      <c r="AU432" s="18" t="s">
        <v>90</v>
      </c>
    </row>
    <row r="433" spans="1:65" s="2" customFormat="1" ht="24.15" customHeight="1">
      <c r="A433" s="33"/>
      <c r="B433" s="149"/>
      <c r="C433" s="150" t="s">
        <v>2306</v>
      </c>
      <c r="D433" s="150" t="s">
        <v>202</v>
      </c>
      <c r="E433" s="151" t="s">
        <v>4061</v>
      </c>
      <c r="F433" s="152" t="s">
        <v>4062</v>
      </c>
      <c r="G433" s="153" t="s">
        <v>529</v>
      </c>
      <c r="H433" s="154">
        <v>1</v>
      </c>
      <c r="I433" s="155"/>
      <c r="J433" s="156">
        <f>ROUND(I433*H433,2)</f>
        <v>0</v>
      </c>
      <c r="K433" s="152" t="s">
        <v>1</v>
      </c>
      <c r="L433" s="34"/>
      <c r="M433" s="157" t="s">
        <v>1</v>
      </c>
      <c r="N433" s="158" t="s">
        <v>46</v>
      </c>
      <c r="O433" s="59"/>
      <c r="P433" s="159">
        <f>O433*H433</f>
        <v>0</v>
      </c>
      <c r="Q433" s="159">
        <v>6.0699999999999997E-2</v>
      </c>
      <c r="R433" s="159">
        <f>Q433*H433</f>
        <v>6.0699999999999997E-2</v>
      </c>
      <c r="S433" s="159">
        <v>0</v>
      </c>
      <c r="T433" s="160">
        <f>S433*H433</f>
        <v>0</v>
      </c>
      <c r="U433" s="33"/>
      <c r="V433" s="33"/>
      <c r="W433" s="33"/>
      <c r="X433" s="33"/>
      <c r="Y433" s="33"/>
      <c r="Z433" s="33"/>
      <c r="AA433" s="33"/>
      <c r="AB433" s="33"/>
      <c r="AC433" s="33"/>
      <c r="AD433" s="33"/>
      <c r="AE433" s="33"/>
      <c r="AR433" s="161" t="s">
        <v>276</v>
      </c>
      <c r="AT433" s="161" t="s">
        <v>202</v>
      </c>
      <c r="AU433" s="161" t="s">
        <v>90</v>
      </c>
      <c r="AY433" s="18" t="s">
        <v>199</v>
      </c>
      <c r="BE433" s="162">
        <f>IF(N433="základní",J433,0)</f>
        <v>0</v>
      </c>
      <c r="BF433" s="162">
        <f>IF(N433="snížená",J433,0)</f>
        <v>0</v>
      </c>
      <c r="BG433" s="162">
        <f>IF(N433="zákl. přenesená",J433,0)</f>
        <v>0</v>
      </c>
      <c r="BH433" s="162">
        <f>IF(N433="sníž. přenesená",J433,0)</f>
        <v>0</v>
      </c>
      <c r="BI433" s="162">
        <f>IF(N433="nulová",J433,0)</f>
        <v>0</v>
      </c>
      <c r="BJ433" s="18" t="s">
        <v>88</v>
      </c>
      <c r="BK433" s="162">
        <f>ROUND(I433*H433,2)</f>
        <v>0</v>
      </c>
      <c r="BL433" s="18" t="s">
        <v>276</v>
      </c>
      <c r="BM433" s="161" t="s">
        <v>4063</v>
      </c>
    </row>
    <row r="434" spans="1:65" s="2" customFormat="1" ht="28.8">
      <c r="A434" s="33"/>
      <c r="B434" s="34"/>
      <c r="C434" s="33"/>
      <c r="D434" s="163" t="s">
        <v>207</v>
      </c>
      <c r="E434" s="33"/>
      <c r="F434" s="164" t="s">
        <v>4064</v>
      </c>
      <c r="G434" s="33"/>
      <c r="H434" s="33"/>
      <c r="I434" s="165"/>
      <c r="J434" s="33"/>
      <c r="K434" s="33"/>
      <c r="L434" s="34"/>
      <c r="M434" s="166"/>
      <c r="N434" s="167"/>
      <c r="O434" s="59"/>
      <c r="P434" s="59"/>
      <c r="Q434" s="59"/>
      <c r="R434" s="59"/>
      <c r="S434" s="59"/>
      <c r="T434" s="60"/>
      <c r="U434" s="33"/>
      <c r="V434" s="33"/>
      <c r="W434" s="33"/>
      <c r="X434" s="33"/>
      <c r="Y434" s="33"/>
      <c r="Z434" s="33"/>
      <c r="AA434" s="33"/>
      <c r="AB434" s="33"/>
      <c r="AC434" s="33"/>
      <c r="AD434" s="33"/>
      <c r="AE434" s="33"/>
      <c r="AT434" s="18" t="s">
        <v>207</v>
      </c>
      <c r="AU434" s="18" t="s">
        <v>90</v>
      </c>
    </row>
    <row r="435" spans="1:65" s="2" customFormat="1" ht="37.799999999999997" customHeight="1">
      <c r="A435" s="33"/>
      <c r="B435" s="149"/>
      <c r="C435" s="150" t="s">
        <v>2310</v>
      </c>
      <c r="D435" s="150" t="s">
        <v>202</v>
      </c>
      <c r="E435" s="151" t="s">
        <v>4065</v>
      </c>
      <c r="F435" s="152" t="s">
        <v>4066</v>
      </c>
      <c r="G435" s="153" t="s">
        <v>529</v>
      </c>
      <c r="H435" s="154">
        <v>2</v>
      </c>
      <c r="I435" s="155"/>
      <c r="J435" s="156">
        <f>ROUND(I435*H435,2)</f>
        <v>0</v>
      </c>
      <c r="K435" s="152" t="s">
        <v>333</v>
      </c>
      <c r="L435" s="34"/>
      <c r="M435" s="157" t="s">
        <v>1</v>
      </c>
      <c r="N435" s="158" t="s">
        <v>46</v>
      </c>
      <c r="O435" s="59"/>
      <c r="P435" s="159">
        <f>O435*H435</f>
        <v>0</v>
      </c>
      <c r="Q435" s="159">
        <v>3.4799999999999998E-2</v>
      </c>
      <c r="R435" s="159">
        <f>Q435*H435</f>
        <v>6.9599999999999995E-2</v>
      </c>
      <c r="S435" s="159">
        <v>0</v>
      </c>
      <c r="T435" s="160">
        <f>S435*H435</f>
        <v>0</v>
      </c>
      <c r="U435" s="33"/>
      <c r="V435" s="33"/>
      <c r="W435" s="33"/>
      <c r="X435" s="33"/>
      <c r="Y435" s="33"/>
      <c r="Z435" s="33"/>
      <c r="AA435" s="33"/>
      <c r="AB435" s="33"/>
      <c r="AC435" s="33"/>
      <c r="AD435" s="33"/>
      <c r="AE435" s="33"/>
      <c r="AR435" s="161" t="s">
        <v>276</v>
      </c>
      <c r="AT435" s="161" t="s">
        <v>202</v>
      </c>
      <c r="AU435" s="161" t="s">
        <v>90</v>
      </c>
      <c r="AY435" s="18" t="s">
        <v>199</v>
      </c>
      <c r="BE435" s="162">
        <f>IF(N435="základní",J435,0)</f>
        <v>0</v>
      </c>
      <c r="BF435" s="162">
        <f>IF(N435="snížená",J435,0)</f>
        <v>0</v>
      </c>
      <c r="BG435" s="162">
        <f>IF(N435="zákl. přenesená",J435,0)</f>
        <v>0</v>
      </c>
      <c r="BH435" s="162">
        <f>IF(N435="sníž. přenesená",J435,0)</f>
        <v>0</v>
      </c>
      <c r="BI435" s="162">
        <f>IF(N435="nulová",J435,0)</f>
        <v>0</v>
      </c>
      <c r="BJ435" s="18" t="s">
        <v>88</v>
      </c>
      <c r="BK435" s="162">
        <f>ROUND(I435*H435,2)</f>
        <v>0</v>
      </c>
      <c r="BL435" s="18" t="s">
        <v>276</v>
      </c>
      <c r="BM435" s="161" t="s">
        <v>4067</v>
      </c>
    </row>
    <row r="436" spans="1:65" s="2" customFormat="1" ht="28.8">
      <c r="A436" s="33"/>
      <c r="B436" s="34"/>
      <c r="C436" s="33"/>
      <c r="D436" s="163" t="s">
        <v>207</v>
      </c>
      <c r="E436" s="33"/>
      <c r="F436" s="164" t="s">
        <v>4068</v>
      </c>
      <c r="G436" s="33"/>
      <c r="H436" s="33"/>
      <c r="I436" s="165"/>
      <c r="J436" s="33"/>
      <c r="K436" s="33"/>
      <c r="L436" s="34"/>
      <c r="M436" s="166"/>
      <c r="N436" s="167"/>
      <c r="O436" s="59"/>
      <c r="P436" s="59"/>
      <c r="Q436" s="59"/>
      <c r="R436" s="59"/>
      <c r="S436" s="59"/>
      <c r="T436" s="60"/>
      <c r="U436" s="33"/>
      <c r="V436" s="33"/>
      <c r="W436" s="33"/>
      <c r="X436" s="33"/>
      <c r="Y436" s="33"/>
      <c r="Z436" s="33"/>
      <c r="AA436" s="33"/>
      <c r="AB436" s="33"/>
      <c r="AC436" s="33"/>
      <c r="AD436" s="33"/>
      <c r="AE436" s="33"/>
      <c r="AT436" s="18" t="s">
        <v>207</v>
      </c>
      <c r="AU436" s="18" t="s">
        <v>90</v>
      </c>
    </row>
    <row r="437" spans="1:65" s="2" customFormat="1" ht="37.799999999999997" customHeight="1">
      <c r="A437" s="33"/>
      <c r="B437" s="149"/>
      <c r="C437" s="150" t="s">
        <v>2314</v>
      </c>
      <c r="D437" s="150" t="s">
        <v>202</v>
      </c>
      <c r="E437" s="151" t="s">
        <v>4069</v>
      </c>
      <c r="F437" s="152" t="s">
        <v>4070</v>
      </c>
      <c r="G437" s="153" t="s">
        <v>529</v>
      </c>
      <c r="H437" s="154">
        <v>4</v>
      </c>
      <c r="I437" s="155"/>
      <c r="J437" s="156">
        <f>ROUND(I437*H437,2)</f>
        <v>0</v>
      </c>
      <c r="K437" s="152" t="s">
        <v>333</v>
      </c>
      <c r="L437" s="34"/>
      <c r="M437" s="157" t="s">
        <v>1</v>
      </c>
      <c r="N437" s="158" t="s">
        <v>46</v>
      </c>
      <c r="O437" s="59"/>
      <c r="P437" s="159">
        <f>O437*H437</f>
        <v>0</v>
      </c>
      <c r="Q437" s="159">
        <v>4.7840000000000001E-2</v>
      </c>
      <c r="R437" s="159">
        <f>Q437*H437</f>
        <v>0.19136</v>
      </c>
      <c r="S437" s="159">
        <v>0</v>
      </c>
      <c r="T437" s="160">
        <f>S437*H437</f>
        <v>0</v>
      </c>
      <c r="U437" s="33"/>
      <c r="V437" s="33"/>
      <c r="W437" s="33"/>
      <c r="X437" s="33"/>
      <c r="Y437" s="33"/>
      <c r="Z437" s="33"/>
      <c r="AA437" s="33"/>
      <c r="AB437" s="33"/>
      <c r="AC437" s="33"/>
      <c r="AD437" s="33"/>
      <c r="AE437" s="33"/>
      <c r="AR437" s="161" t="s">
        <v>276</v>
      </c>
      <c r="AT437" s="161" t="s">
        <v>202</v>
      </c>
      <c r="AU437" s="161" t="s">
        <v>90</v>
      </c>
      <c r="AY437" s="18" t="s">
        <v>199</v>
      </c>
      <c r="BE437" s="162">
        <f>IF(N437="základní",J437,0)</f>
        <v>0</v>
      </c>
      <c r="BF437" s="162">
        <f>IF(N437="snížená",J437,0)</f>
        <v>0</v>
      </c>
      <c r="BG437" s="162">
        <f>IF(N437="zákl. přenesená",J437,0)</f>
        <v>0</v>
      </c>
      <c r="BH437" s="162">
        <f>IF(N437="sníž. přenesená",J437,0)</f>
        <v>0</v>
      </c>
      <c r="BI437" s="162">
        <f>IF(N437="nulová",J437,0)</f>
        <v>0</v>
      </c>
      <c r="BJ437" s="18" t="s">
        <v>88</v>
      </c>
      <c r="BK437" s="162">
        <f>ROUND(I437*H437,2)</f>
        <v>0</v>
      </c>
      <c r="BL437" s="18" t="s">
        <v>276</v>
      </c>
      <c r="BM437" s="161" t="s">
        <v>4071</v>
      </c>
    </row>
    <row r="438" spans="1:65" s="2" customFormat="1" ht="28.8">
      <c r="A438" s="33"/>
      <c r="B438" s="34"/>
      <c r="C438" s="33"/>
      <c r="D438" s="163" t="s">
        <v>207</v>
      </c>
      <c r="E438" s="33"/>
      <c r="F438" s="164" t="s">
        <v>4072</v>
      </c>
      <c r="G438" s="33"/>
      <c r="H438" s="33"/>
      <c r="I438" s="165"/>
      <c r="J438" s="33"/>
      <c r="K438" s="33"/>
      <c r="L438" s="34"/>
      <c r="M438" s="166"/>
      <c r="N438" s="167"/>
      <c r="O438" s="59"/>
      <c r="P438" s="59"/>
      <c r="Q438" s="59"/>
      <c r="R438" s="59"/>
      <c r="S438" s="59"/>
      <c r="T438" s="60"/>
      <c r="U438" s="33"/>
      <c r="V438" s="33"/>
      <c r="W438" s="33"/>
      <c r="X438" s="33"/>
      <c r="Y438" s="33"/>
      <c r="Z438" s="33"/>
      <c r="AA438" s="33"/>
      <c r="AB438" s="33"/>
      <c r="AC438" s="33"/>
      <c r="AD438" s="33"/>
      <c r="AE438" s="33"/>
      <c r="AT438" s="18" t="s">
        <v>207</v>
      </c>
      <c r="AU438" s="18" t="s">
        <v>90</v>
      </c>
    </row>
    <row r="439" spans="1:65" s="2" customFormat="1" ht="37.799999999999997" customHeight="1">
      <c r="A439" s="33"/>
      <c r="B439" s="149"/>
      <c r="C439" s="150" t="s">
        <v>2318</v>
      </c>
      <c r="D439" s="150" t="s">
        <v>202</v>
      </c>
      <c r="E439" s="151" t="s">
        <v>4073</v>
      </c>
      <c r="F439" s="152" t="s">
        <v>4074</v>
      </c>
      <c r="G439" s="153" t="s">
        <v>529</v>
      </c>
      <c r="H439" s="154">
        <v>2</v>
      </c>
      <c r="I439" s="155"/>
      <c r="J439" s="156">
        <f>ROUND(I439*H439,2)</f>
        <v>0</v>
      </c>
      <c r="K439" s="152" t="s">
        <v>333</v>
      </c>
      <c r="L439" s="34"/>
      <c r="M439" s="157" t="s">
        <v>1</v>
      </c>
      <c r="N439" s="158" t="s">
        <v>46</v>
      </c>
      <c r="O439" s="59"/>
      <c r="P439" s="159">
        <f>O439*H439</f>
        <v>0</v>
      </c>
      <c r="Q439" s="159">
        <v>5.4359999999999999E-2</v>
      </c>
      <c r="R439" s="159">
        <f>Q439*H439</f>
        <v>0.10872</v>
      </c>
      <c r="S439" s="159">
        <v>0</v>
      </c>
      <c r="T439" s="160">
        <f>S439*H439</f>
        <v>0</v>
      </c>
      <c r="U439" s="33"/>
      <c r="V439" s="33"/>
      <c r="W439" s="33"/>
      <c r="X439" s="33"/>
      <c r="Y439" s="33"/>
      <c r="Z439" s="33"/>
      <c r="AA439" s="33"/>
      <c r="AB439" s="33"/>
      <c r="AC439" s="33"/>
      <c r="AD439" s="33"/>
      <c r="AE439" s="33"/>
      <c r="AR439" s="161" t="s">
        <v>276</v>
      </c>
      <c r="AT439" s="161" t="s">
        <v>202</v>
      </c>
      <c r="AU439" s="161" t="s">
        <v>90</v>
      </c>
      <c r="AY439" s="18" t="s">
        <v>199</v>
      </c>
      <c r="BE439" s="162">
        <f>IF(N439="základní",J439,0)</f>
        <v>0</v>
      </c>
      <c r="BF439" s="162">
        <f>IF(N439="snížená",J439,0)</f>
        <v>0</v>
      </c>
      <c r="BG439" s="162">
        <f>IF(N439="zákl. přenesená",J439,0)</f>
        <v>0</v>
      </c>
      <c r="BH439" s="162">
        <f>IF(N439="sníž. přenesená",J439,0)</f>
        <v>0</v>
      </c>
      <c r="BI439" s="162">
        <f>IF(N439="nulová",J439,0)</f>
        <v>0</v>
      </c>
      <c r="BJ439" s="18" t="s">
        <v>88</v>
      </c>
      <c r="BK439" s="162">
        <f>ROUND(I439*H439,2)</f>
        <v>0</v>
      </c>
      <c r="BL439" s="18" t="s">
        <v>276</v>
      </c>
      <c r="BM439" s="161" t="s">
        <v>4075</v>
      </c>
    </row>
    <row r="440" spans="1:65" s="2" customFormat="1" ht="28.8">
      <c r="A440" s="33"/>
      <c r="B440" s="34"/>
      <c r="C440" s="33"/>
      <c r="D440" s="163" t="s">
        <v>207</v>
      </c>
      <c r="E440" s="33"/>
      <c r="F440" s="164" t="s">
        <v>4076</v>
      </c>
      <c r="G440" s="33"/>
      <c r="H440" s="33"/>
      <c r="I440" s="165"/>
      <c r="J440" s="33"/>
      <c r="K440" s="33"/>
      <c r="L440" s="34"/>
      <c r="M440" s="166"/>
      <c r="N440" s="167"/>
      <c r="O440" s="59"/>
      <c r="P440" s="59"/>
      <c r="Q440" s="59"/>
      <c r="R440" s="59"/>
      <c r="S440" s="59"/>
      <c r="T440" s="60"/>
      <c r="U440" s="33"/>
      <c r="V440" s="33"/>
      <c r="W440" s="33"/>
      <c r="X440" s="33"/>
      <c r="Y440" s="33"/>
      <c r="Z440" s="33"/>
      <c r="AA440" s="33"/>
      <c r="AB440" s="33"/>
      <c r="AC440" s="33"/>
      <c r="AD440" s="33"/>
      <c r="AE440" s="33"/>
      <c r="AT440" s="18" t="s">
        <v>207</v>
      </c>
      <c r="AU440" s="18" t="s">
        <v>90</v>
      </c>
    </row>
    <row r="441" spans="1:65" s="2" customFormat="1" ht="37.799999999999997" customHeight="1">
      <c r="A441" s="33"/>
      <c r="B441" s="149"/>
      <c r="C441" s="150" t="s">
        <v>2323</v>
      </c>
      <c r="D441" s="150" t="s">
        <v>202</v>
      </c>
      <c r="E441" s="151" t="s">
        <v>4077</v>
      </c>
      <c r="F441" s="152" t="s">
        <v>4078</v>
      </c>
      <c r="G441" s="153" t="s">
        <v>529</v>
      </c>
      <c r="H441" s="154">
        <v>1</v>
      </c>
      <c r="I441" s="155"/>
      <c r="J441" s="156">
        <f>ROUND(I441*H441,2)</f>
        <v>0</v>
      </c>
      <c r="K441" s="152" t="s">
        <v>333</v>
      </c>
      <c r="L441" s="34"/>
      <c r="M441" s="157" t="s">
        <v>1</v>
      </c>
      <c r="N441" s="158" t="s">
        <v>46</v>
      </c>
      <c r="O441" s="59"/>
      <c r="P441" s="159">
        <f>O441*H441</f>
        <v>0</v>
      </c>
      <c r="Q441" s="159">
        <v>6.198E-2</v>
      </c>
      <c r="R441" s="159">
        <f>Q441*H441</f>
        <v>6.198E-2</v>
      </c>
      <c r="S441" s="159">
        <v>0</v>
      </c>
      <c r="T441" s="160">
        <f>S441*H441</f>
        <v>0</v>
      </c>
      <c r="U441" s="33"/>
      <c r="V441" s="33"/>
      <c r="W441" s="33"/>
      <c r="X441" s="33"/>
      <c r="Y441" s="33"/>
      <c r="Z441" s="33"/>
      <c r="AA441" s="33"/>
      <c r="AB441" s="33"/>
      <c r="AC441" s="33"/>
      <c r="AD441" s="33"/>
      <c r="AE441" s="33"/>
      <c r="AR441" s="161" t="s">
        <v>276</v>
      </c>
      <c r="AT441" s="161" t="s">
        <v>202</v>
      </c>
      <c r="AU441" s="161" t="s">
        <v>90</v>
      </c>
      <c r="AY441" s="18" t="s">
        <v>199</v>
      </c>
      <c r="BE441" s="162">
        <f>IF(N441="základní",J441,0)</f>
        <v>0</v>
      </c>
      <c r="BF441" s="162">
        <f>IF(N441="snížená",J441,0)</f>
        <v>0</v>
      </c>
      <c r="BG441" s="162">
        <f>IF(N441="zákl. přenesená",J441,0)</f>
        <v>0</v>
      </c>
      <c r="BH441" s="162">
        <f>IF(N441="sníž. přenesená",J441,0)</f>
        <v>0</v>
      </c>
      <c r="BI441" s="162">
        <f>IF(N441="nulová",J441,0)</f>
        <v>0</v>
      </c>
      <c r="BJ441" s="18" t="s">
        <v>88</v>
      </c>
      <c r="BK441" s="162">
        <f>ROUND(I441*H441,2)</f>
        <v>0</v>
      </c>
      <c r="BL441" s="18" t="s">
        <v>276</v>
      </c>
      <c r="BM441" s="161" t="s">
        <v>4079</v>
      </c>
    </row>
    <row r="442" spans="1:65" s="2" customFormat="1" ht="28.8">
      <c r="A442" s="33"/>
      <c r="B442" s="34"/>
      <c r="C442" s="33"/>
      <c r="D442" s="163" t="s">
        <v>207</v>
      </c>
      <c r="E442" s="33"/>
      <c r="F442" s="164" t="s">
        <v>4080</v>
      </c>
      <c r="G442" s="33"/>
      <c r="H442" s="33"/>
      <c r="I442" s="165"/>
      <c r="J442" s="33"/>
      <c r="K442" s="33"/>
      <c r="L442" s="34"/>
      <c r="M442" s="166"/>
      <c r="N442" s="167"/>
      <c r="O442" s="59"/>
      <c r="P442" s="59"/>
      <c r="Q442" s="59"/>
      <c r="R442" s="59"/>
      <c r="S442" s="59"/>
      <c r="T442" s="60"/>
      <c r="U442" s="33"/>
      <c r="V442" s="33"/>
      <c r="W442" s="33"/>
      <c r="X442" s="33"/>
      <c r="Y442" s="33"/>
      <c r="Z442" s="33"/>
      <c r="AA442" s="33"/>
      <c r="AB442" s="33"/>
      <c r="AC442" s="33"/>
      <c r="AD442" s="33"/>
      <c r="AE442" s="33"/>
      <c r="AT442" s="18" t="s">
        <v>207</v>
      </c>
      <c r="AU442" s="18" t="s">
        <v>90</v>
      </c>
    </row>
    <row r="443" spans="1:65" s="2" customFormat="1" ht="24.15" customHeight="1">
      <c r="A443" s="33"/>
      <c r="B443" s="149"/>
      <c r="C443" s="150" t="s">
        <v>1793</v>
      </c>
      <c r="D443" s="150" t="s">
        <v>202</v>
      </c>
      <c r="E443" s="151" t="s">
        <v>4081</v>
      </c>
      <c r="F443" s="152" t="s">
        <v>4082</v>
      </c>
      <c r="G443" s="153" t="s">
        <v>529</v>
      </c>
      <c r="H443" s="154">
        <v>2</v>
      </c>
      <c r="I443" s="155"/>
      <c r="J443" s="156">
        <f>ROUND(I443*H443,2)</f>
        <v>0</v>
      </c>
      <c r="K443" s="152" t="s">
        <v>333</v>
      </c>
      <c r="L443" s="34"/>
      <c r="M443" s="157" t="s">
        <v>1</v>
      </c>
      <c r="N443" s="158" t="s">
        <v>46</v>
      </c>
      <c r="O443" s="59"/>
      <c r="P443" s="159">
        <f>O443*H443</f>
        <v>0</v>
      </c>
      <c r="Q443" s="159">
        <v>4.5240000000000002E-2</v>
      </c>
      <c r="R443" s="159">
        <f>Q443*H443</f>
        <v>9.0480000000000005E-2</v>
      </c>
      <c r="S443" s="159">
        <v>0</v>
      </c>
      <c r="T443" s="160">
        <f>S443*H443</f>
        <v>0</v>
      </c>
      <c r="U443" s="33"/>
      <c r="V443" s="33"/>
      <c r="W443" s="33"/>
      <c r="X443" s="33"/>
      <c r="Y443" s="33"/>
      <c r="Z443" s="33"/>
      <c r="AA443" s="33"/>
      <c r="AB443" s="33"/>
      <c r="AC443" s="33"/>
      <c r="AD443" s="33"/>
      <c r="AE443" s="33"/>
      <c r="AR443" s="161" t="s">
        <v>276</v>
      </c>
      <c r="AT443" s="161" t="s">
        <v>202</v>
      </c>
      <c r="AU443" s="161" t="s">
        <v>90</v>
      </c>
      <c r="AY443" s="18" t="s">
        <v>199</v>
      </c>
      <c r="BE443" s="162">
        <f>IF(N443="základní",J443,0)</f>
        <v>0</v>
      </c>
      <c r="BF443" s="162">
        <f>IF(N443="snížená",J443,0)</f>
        <v>0</v>
      </c>
      <c r="BG443" s="162">
        <f>IF(N443="zákl. přenesená",J443,0)</f>
        <v>0</v>
      </c>
      <c r="BH443" s="162">
        <f>IF(N443="sníž. přenesená",J443,0)</f>
        <v>0</v>
      </c>
      <c r="BI443" s="162">
        <f>IF(N443="nulová",J443,0)</f>
        <v>0</v>
      </c>
      <c r="BJ443" s="18" t="s">
        <v>88</v>
      </c>
      <c r="BK443" s="162">
        <f>ROUND(I443*H443,2)</f>
        <v>0</v>
      </c>
      <c r="BL443" s="18" t="s">
        <v>276</v>
      </c>
      <c r="BM443" s="161" t="s">
        <v>4083</v>
      </c>
    </row>
    <row r="444" spans="1:65" s="2" customFormat="1" ht="28.8">
      <c r="A444" s="33"/>
      <c r="B444" s="34"/>
      <c r="C444" s="33"/>
      <c r="D444" s="163" t="s">
        <v>207</v>
      </c>
      <c r="E444" s="33"/>
      <c r="F444" s="164" t="s">
        <v>4084</v>
      </c>
      <c r="G444" s="33"/>
      <c r="H444" s="33"/>
      <c r="I444" s="165"/>
      <c r="J444" s="33"/>
      <c r="K444" s="33"/>
      <c r="L444" s="34"/>
      <c r="M444" s="166"/>
      <c r="N444" s="167"/>
      <c r="O444" s="59"/>
      <c r="P444" s="59"/>
      <c r="Q444" s="59"/>
      <c r="R444" s="59"/>
      <c r="S444" s="59"/>
      <c r="T444" s="60"/>
      <c r="U444" s="33"/>
      <c r="V444" s="33"/>
      <c r="W444" s="33"/>
      <c r="X444" s="33"/>
      <c r="Y444" s="33"/>
      <c r="Z444" s="33"/>
      <c r="AA444" s="33"/>
      <c r="AB444" s="33"/>
      <c r="AC444" s="33"/>
      <c r="AD444" s="33"/>
      <c r="AE444" s="33"/>
      <c r="AT444" s="18" t="s">
        <v>207</v>
      </c>
      <c r="AU444" s="18" t="s">
        <v>90</v>
      </c>
    </row>
    <row r="445" spans="1:65" s="2" customFormat="1" ht="24.15" customHeight="1">
      <c r="A445" s="33"/>
      <c r="B445" s="149"/>
      <c r="C445" s="150" t="s">
        <v>695</v>
      </c>
      <c r="D445" s="150" t="s">
        <v>202</v>
      </c>
      <c r="E445" s="151" t="s">
        <v>4085</v>
      </c>
      <c r="F445" s="152" t="s">
        <v>4086</v>
      </c>
      <c r="G445" s="153" t="s">
        <v>529</v>
      </c>
      <c r="H445" s="154">
        <v>2</v>
      </c>
      <c r="I445" s="155"/>
      <c r="J445" s="156">
        <f>ROUND(I445*H445,2)</f>
        <v>0</v>
      </c>
      <c r="K445" s="152" t="s">
        <v>333</v>
      </c>
      <c r="L445" s="34"/>
      <c r="M445" s="157" t="s">
        <v>1</v>
      </c>
      <c r="N445" s="158" t="s">
        <v>46</v>
      </c>
      <c r="O445" s="59"/>
      <c r="P445" s="159">
        <f>O445*H445</f>
        <v>0</v>
      </c>
      <c r="Q445" s="159">
        <v>5.1720000000000002E-2</v>
      </c>
      <c r="R445" s="159">
        <f>Q445*H445</f>
        <v>0.10344</v>
      </c>
      <c r="S445" s="159">
        <v>0</v>
      </c>
      <c r="T445" s="160">
        <f>S445*H445</f>
        <v>0</v>
      </c>
      <c r="U445" s="33"/>
      <c r="V445" s="33"/>
      <c r="W445" s="33"/>
      <c r="X445" s="33"/>
      <c r="Y445" s="33"/>
      <c r="Z445" s="33"/>
      <c r="AA445" s="33"/>
      <c r="AB445" s="33"/>
      <c r="AC445" s="33"/>
      <c r="AD445" s="33"/>
      <c r="AE445" s="33"/>
      <c r="AR445" s="161" t="s">
        <v>276</v>
      </c>
      <c r="AT445" s="161" t="s">
        <v>202</v>
      </c>
      <c r="AU445" s="161" t="s">
        <v>90</v>
      </c>
      <c r="AY445" s="18" t="s">
        <v>199</v>
      </c>
      <c r="BE445" s="162">
        <f>IF(N445="základní",J445,0)</f>
        <v>0</v>
      </c>
      <c r="BF445" s="162">
        <f>IF(N445="snížená",J445,0)</f>
        <v>0</v>
      </c>
      <c r="BG445" s="162">
        <f>IF(N445="zákl. přenesená",J445,0)</f>
        <v>0</v>
      </c>
      <c r="BH445" s="162">
        <f>IF(N445="sníž. přenesená",J445,0)</f>
        <v>0</v>
      </c>
      <c r="BI445" s="162">
        <f>IF(N445="nulová",J445,0)</f>
        <v>0</v>
      </c>
      <c r="BJ445" s="18" t="s">
        <v>88</v>
      </c>
      <c r="BK445" s="162">
        <f>ROUND(I445*H445,2)</f>
        <v>0</v>
      </c>
      <c r="BL445" s="18" t="s">
        <v>276</v>
      </c>
      <c r="BM445" s="161" t="s">
        <v>4087</v>
      </c>
    </row>
    <row r="446" spans="1:65" s="2" customFormat="1" ht="28.8">
      <c r="A446" s="33"/>
      <c r="B446" s="34"/>
      <c r="C446" s="33"/>
      <c r="D446" s="163" t="s">
        <v>207</v>
      </c>
      <c r="E446" s="33"/>
      <c r="F446" s="164" t="s">
        <v>4088</v>
      </c>
      <c r="G446" s="33"/>
      <c r="H446" s="33"/>
      <c r="I446" s="165"/>
      <c r="J446" s="33"/>
      <c r="K446" s="33"/>
      <c r="L446" s="34"/>
      <c r="M446" s="166"/>
      <c r="N446" s="167"/>
      <c r="O446" s="59"/>
      <c r="P446" s="59"/>
      <c r="Q446" s="59"/>
      <c r="R446" s="59"/>
      <c r="S446" s="59"/>
      <c r="T446" s="60"/>
      <c r="U446" s="33"/>
      <c r="V446" s="33"/>
      <c r="W446" s="33"/>
      <c r="X446" s="33"/>
      <c r="Y446" s="33"/>
      <c r="Z446" s="33"/>
      <c r="AA446" s="33"/>
      <c r="AB446" s="33"/>
      <c r="AC446" s="33"/>
      <c r="AD446" s="33"/>
      <c r="AE446" s="33"/>
      <c r="AT446" s="18" t="s">
        <v>207</v>
      </c>
      <c r="AU446" s="18" t="s">
        <v>90</v>
      </c>
    </row>
    <row r="447" spans="1:65" s="2" customFormat="1" ht="37.799999999999997" customHeight="1">
      <c r="A447" s="33"/>
      <c r="B447" s="149"/>
      <c r="C447" s="150" t="s">
        <v>2333</v>
      </c>
      <c r="D447" s="150" t="s">
        <v>202</v>
      </c>
      <c r="E447" s="151" t="s">
        <v>4089</v>
      </c>
      <c r="F447" s="152" t="s">
        <v>4090</v>
      </c>
      <c r="G447" s="153" t="s">
        <v>529</v>
      </c>
      <c r="H447" s="154">
        <v>4</v>
      </c>
      <c r="I447" s="155"/>
      <c r="J447" s="156">
        <f>ROUND(I447*H447,2)</f>
        <v>0</v>
      </c>
      <c r="K447" s="152" t="s">
        <v>333</v>
      </c>
      <c r="L447" s="34"/>
      <c r="M447" s="157" t="s">
        <v>1</v>
      </c>
      <c r="N447" s="158" t="s">
        <v>46</v>
      </c>
      <c r="O447" s="59"/>
      <c r="P447" s="159">
        <f>O447*H447</f>
        <v>0</v>
      </c>
      <c r="Q447" s="159">
        <v>5.8340000000000003E-2</v>
      </c>
      <c r="R447" s="159">
        <f>Q447*H447</f>
        <v>0.23336000000000001</v>
      </c>
      <c r="S447" s="159">
        <v>0</v>
      </c>
      <c r="T447" s="160">
        <f>S447*H447</f>
        <v>0</v>
      </c>
      <c r="U447" s="33"/>
      <c r="V447" s="33"/>
      <c r="W447" s="33"/>
      <c r="X447" s="33"/>
      <c r="Y447" s="33"/>
      <c r="Z447" s="33"/>
      <c r="AA447" s="33"/>
      <c r="AB447" s="33"/>
      <c r="AC447" s="33"/>
      <c r="AD447" s="33"/>
      <c r="AE447" s="33"/>
      <c r="AR447" s="161" t="s">
        <v>276</v>
      </c>
      <c r="AT447" s="161" t="s">
        <v>202</v>
      </c>
      <c r="AU447" s="161" t="s">
        <v>90</v>
      </c>
      <c r="AY447" s="18" t="s">
        <v>199</v>
      </c>
      <c r="BE447" s="162">
        <f>IF(N447="základní",J447,0)</f>
        <v>0</v>
      </c>
      <c r="BF447" s="162">
        <f>IF(N447="snížená",J447,0)</f>
        <v>0</v>
      </c>
      <c r="BG447" s="162">
        <f>IF(N447="zákl. přenesená",J447,0)</f>
        <v>0</v>
      </c>
      <c r="BH447" s="162">
        <f>IF(N447="sníž. přenesená",J447,0)</f>
        <v>0</v>
      </c>
      <c r="BI447" s="162">
        <f>IF(N447="nulová",J447,0)</f>
        <v>0</v>
      </c>
      <c r="BJ447" s="18" t="s">
        <v>88</v>
      </c>
      <c r="BK447" s="162">
        <f>ROUND(I447*H447,2)</f>
        <v>0</v>
      </c>
      <c r="BL447" s="18" t="s">
        <v>276</v>
      </c>
      <c r="BM447" s="161" t="s">
        <v>4091</v>
      </c>
    </row>
    <row r="448" spans="1:65" s="2" customFormat="1" ht="28.8">
      <c r="A448" s="33"/>
      <c r="B448" s="34"/>
      <c r="C448" s="33"/>
      <c r="D448" s="163" t="s">
        <v>207</v>
      </c>
      <c r="E448" s="33"/>
      <c r="F448" s="164" t="s">
        <v>4092</v>
      </c>
      <c r="G448" s="33"/>
      <c r="H448" s="33"/>
      <c r="I448" s="165"/>
      <c r="J448" s="33"/>
      <c r="K448" s="33"/>
      <c r="L448" s="34"/>
      <c r="M448" s="166"/>
      <c r="N448" s="167"/>
      <c r="O448" s="59"/>
      <c r="P448" s="59"/>
      <c r="Q448" s="59"/>
      <c r="R448" s="59"/>
      <c r="S448" s="59"/>
      <c r="T448" s="60"/>
      <c r="U448" s="33"/>
      <c r="V448" s="33"/>
      <c r="W448" s="33"/>
      <c r="X448" s="33"/>
      <c r="Y448" s="33"/>
      <c r="Z448" s="33"/>
      <c r="AA448" s="33"/>
      <c r="AB448" s="33"/>
      <c r="AC448" s="33"/>
      <c r="AD448" s="33"/>
      <c r="AE448" s="33"/>
      <c r="AT448" s="18" t="s">
        <v>207</v>
      </c>
      <c r="AU448" s="18" t="s">
        <v>90</v>
      </c>
    </row>
    <row r="449" spans="1:65" s="2" customFormat="1" ht="37.799999999999997" customHeight="1">
      <c r="A449" s="33"/>
      <c r="B449" s="149"/>
      <c r="C449" s="150" t="s">
        <v>2339</v>
      </c>
      <c r="D449" s="150" t="s">
        <v>202</v>
      </c>
      <c r="E449" s="151" t="s">
        <v>4093</v>
      </c>
      <c r="F449" s="152" t="s">
        <v>4094</v>
      </c>
      <c r="G449" s="153" t="s">
        <v>529</v>
      </c>
      <c r="H449" s="154">
        <v>2</v>
      </c>
      <c r="I449" s="155"/>
      <c r="J449" s="156">
        <f>ROUND(I449*H449,2)</f>
        <v>0</v>
      </c>
      <c r="K449" s="152" t="s">
        <v>333</v>
      </c>
      <c r="L449" s="34"/>
      <c r="M449" s="157" t="s">
        <v>1</v>
      </c>
      <c r="N449" s="158" t="s">
        <v>46</v>
      </c>
      <c r="O449" s="59"/>
      <c r="P449" s="159">
        <f>O449*H449</f>
        <v>0</v>
      </c>
      <c r="Q449" s="159">
        <v>6.6360000000000002E-2</v>
      </c>
      <c r="R449" s="159">
        <f>Q449*H449</f>
        <v>0.13272</v>
      </c>
      <c r="S449" s="159">
        <v>0</v>
      </c>
      <c r="T449" s="160">
        <f>S449*H449</f>
        <v>0</v>
      </c>
      <c r="U449" s="33"/>
      <c r="V449" s="33"/>
      <c r="W449" s="33"/>
      <c r="X449" s="33"/>
      <c r="Y449" s="33"/>
      <c r="Z449" s="33"/>
      <c r="AA449" s="33"/>
      <c r="AB449" s="33"/>
      <c r="AC449" s="33"/>
      <c r="AD449" s="33"/>
      <c r="AE449" s="33"/>
      <c r="AR449" s="161" t="s">
        <v>276</v>
      </c>
      <c r="AT449" s="161" t="s">
        <v>202</v>
      </c>
      <c r="AU449" s="161" t="s">
        <v>90</v>
      </c>
      <c r="AY449" s="18" t="s">
        <v>199</v>
      </c>
      <c r="BE449" s="162">
        <f>IF(N449="základní",J449,0)</f>
        <v>0</v>
      </c>
      <c r="BF449" s="162">
        <f>IF(N449="snížená",J449,0)</f>
        <v>0</v>
      </c>
      <c r="BG449" s="162">
        <f>IF(N449="zákl. přenesená",J449,0)</f>
        <v>0</v>
      </c>
      <c r="BH449" s="162">
        <f>IF(N449="sníž. přenesená",J449,0)</f>
        <v>0</v>
      </c>
      <c r="BI449" s="162">
        <f>IF(N449="nulová",J449,0)</f>
        <v>0</v>
      </c>
      <c r="BJ449" s="18" t="s">
        <v>88</v>
      </c>
      <c r="BK449" s="162">
        <f>ROUND(I449*H449,2)</f>
        <v>0</v>
      </c>
      <c r="BL449" s="18" t="s">
        <v>276</v>
      </c>
      <c r="BM449" s="161" t="s">
        <v>4095</v>
      </c>
    </row>
    <row r="450" spans="1:65" s="2" customFormat="1" ht="28.8">
      <c r="A450" s="33"/>
      <c r="B450" s="34"/>
      <c r="C450" s="33"/>
      <c r="D450" s="163" t="s">
        <v>207</v>
      </c>
      <c r="E450" s="33"/>
      <c r="F450" s="164" t="s">
        <v>4096</v>
      </c>
      <c r="G450" s="33"/>
      <c r="H450" s="33"/>
      <c r="I450" s="165"/>
      <c r="J450" s="33"/>
      <c r="K450" s="33"/>
      <c r="L450" s="34"/>
      <c r="M450" s="166"/>
      <c r="N450" s="167"/>
      <c r="O450" s="59"/>
      <c r="P450" s="59"/>
      <c r="Q450" s="59"/>
      <c r="R450" s="59"/>
      <c r="S450" s="59"/>
      <c r="T450" s="60"/>
      <c r="U450" s="33"/>
      <c r="V450" s="33"/>
      <c r="W450" s="33"/>
      <c r="X450" s="33"/>
      <c r="Y450" s="33"/>
      <c r="Z450" s="33"/>
      <c r="AA450" s="33"/>
      <c r="AB450" s="33"/>
      <c r="AC450" s="33"/>
      <c r="AD450" s="33"/>
      <c r="AE450" s="33"/>
      <c r="AT450" s="18" t="s">
        <v>207</v>
      </c>
      <c r="AU450" s="18" t="s">
        <v>90</v>
      </c>
    </row>
    <row r="451" spans="1:65" s="2" customFormat="1" ht="37.799999999999997" customHeight="1">
      <c r="A451" s="33"/>
      <c r="B451" s="149"/>
      <c r="C451" s="150" t="s">
        <v>2344</v>
      </c>
      <c r="D451" s="150" t="s">
        <v>202</v>
      </c>
      <c r="E451" s="151" t="s">
        <v>4097</v>
      </c>
      <c r="F451" s="152" t="s">
        <v>4098</v>
      </c>
      <c r="G451" s="153" t="s">
        <v>529</v>
      </c>
      <c r="H451" s="154">
        <v>26</v>
      </c>
      <c r="I451" s="155"/>
      <c r="J451" s="156">
        <f>ROUND(I451*H451,2)</f>
        <v>0</v>
      </c>
      <c r="K451" s="152" t="s">
        <v>333</v>
      </c>
      <c r="L451" s="34"/>
      <c r="M451" s="157" t="s">
        <v>1</v>
      </c>
      <c r="N451" s="158" t="s">
        <v>46</v>
      </c>
      <c r="O451" s="59"/>
      <c r="P451" s="159">
        <f>O451*H451</f>
        <v>0</v>
      </c>
      <c r="Q451" s="159">
        <v>5.8000000000000003E-2</v>
      </c>
      <c r="R451" s="159">
        <f>Q451*H451</f>
        <v>1.508</v>
      </c>
      <c r="S451" s="159">
        <v>0</v>
      </c>
      <c r="T451" s="160">
        <f>S451*H451</f>
        <v>0</v>
      </c>
      <c r="U451" s="33"/>
      <c r="V451" s="33"/>
      <c r="W451" s="33"/>
      <c r="X451" s="33"/>
      <c r="Y451" s="33"/>
      <c r="Z451" s="33"/>
      <c r="AA451" s="33"/>
      <c r="AB451" s="33"/>
      <c r="AC451" s="33"/>
      <c r="AD451" s="33"/>
      <c r="AE451" s="33"/>
      <c r="AR451" s="161" t="s">
        <v>276</v>
      </c>
      <c r="AT451" s="161" t="s">
        <v>202</v>
      </c>
      <c r="AU451" s="161" t="s">
        <v>90</v>
      </c>
      <c r="AY451" s="18" t="s">
        <v>199</v>
      </c>
      <c r="BE451" s="162">
        <f>IF(N451="základní",J451,0)</f>
        <v>0</v>
      </c>
      <c r="BF451" s="162">
        <f>IF(N451="snížená",J451,0)</f>
        <v>0</v>
      </c>
      <c r="BG451" s="162">
        <f>IF(N451="zákl. přenesená",J451,0)</f>
        <v>0</v>
      </c>
      <c r="BH451" s="162">
        <f>IF(N451="sníž. přenesená",J451,0)</f>
        <v>0</v>
      </c>
      <c r="BI451" s="162">
        <f>IF(N451="nulová",J451,0)</f>
        <v>0</v>
      </c>
      <c r="BJ451" s="18" t="s">
        <v>88</v>
      </c>
      <c r="BK451" s="162">
        <f>ROUND(I451*H451,2)</f>
        <v>0</v>
      </c>
      <c r="BL451" s="18" t="s">
        <v>276</v>
      </c>
      <c r="BM451" s="161" t="s">
        <v>4099</v>
      </c>
    </row>
    <row r="452" spans="1:65" s="2" customFormat="1" ht="28.8">
      <c r="A452" s="33"/>
      <c r="B452" s="34"/>
      <c r="C452" s="33"/>
      <c r="D452" s="163" t="s">
        <v>207</v>
      </c>
      <c r="E452" s="33"/>
      <c r="F452" s="164" t="s">
        <v>4100</v>
      </c>
      <c r="G452" s="33"/>
      <c r="H452" s="33"/>
      <c r="I452" s="165"/>
      <c r="J452" s="33"/>
      <c r="K452" s="33"/>
      <c r="L452" s="34"/>
      <c r="M452" s="166"/>
      <c r="N452" s="167"/>
      <c r="O452" s="59"/>
      <c r="P452" s="59"/>
      <c r="Q452" s="59"/>
      <c r="R452" s="59"/>
      <c r="S452" s="59"/>
      <c r="T452" s="60"/>
      <c r="U452" s="33"/>
      <c r="V452" s="33"/>
      <c r="W452" s="33"/>
      <c r="X452" s="33"/>
      <c r="Y452" s="33"/>
      <c r="Z452" s="33"/>
      <c r="AA452" s="33"/>
      <c r="AB452" s="33"/>
      <c r="AC452" s="33"/>
      <c r="AD452" s="33"/>
      <c r="AE452" s="33"/>
      <c r="AT452" s="18" t="s">
        <v>207</v>
      </c>
      <c r="AU452" s="18" t="s">
        <v>90</v>
      </c>
    </row>
    <row r="453" spans="1:65" s="2" customFormat="1" ht="37.799999999999997" customHeight="1">
      <c r="A453" s="33"/>
      <c r="B453" s="149"/>
      <c r="C453" s="150" t="s">
        <v>2349</v>
      </c>
      <c r="D453" s="150" t="s">
        <v>202</v>
      </c>
      <c r="E453" s="151" t="s">
        <v>4101</v>
      </c>
      <c r="F453" s="152" t="s">
        <v>4102</v>
      </c>
      <c r="G453" s="153" t="s">
        <v>529</v>
      </c>
      <c r="H453" s="154">
        <v>1</v>
      </c>
      <c r="I453" s="155"/>
      <c r="J453" s="156">
        <f>ROUND(I453*H453,2)</f>
        <v>0</v>
      </c>
      <c r="K453" s="152" t="s">
        <v>333</v>
      </c>
      <c r="L453" s="34"/>
      <c r="M453" s="157" t="s">
        <v>1</v>
      </c>
      <c r="N453" s="158" t="s">
        <v>46</v>
      </c>
      <c r="O453" s="59"/>
      <c r="P453" s="159">
        <f>O453*H453</f>
        <v>0</v>
      </c>
      <c r="Q453" s="159">
        <v>6.9159999999999999E-2</v>
      </c>
      <c r="R453" s="159">
        <f>Q453*H453</f>
        <v>6.9159999999999999E-2</v>
      </c>
      <c r="S453" s="159">
        <v>0</v>
      </c>
      <c r="T453" s="160">
        <f>S453*H453</f>
        <v>0</v>
      </c>
      <c r="U453" s="33"/>
      <c r="V453" s="33"/>
      <c r="W453" s="33"/>
      <c r="X453" s="33"/>
      <c r="Y453" s="33"/>
      <c r="Z453" s="33"/>
      <c r="AA453" s="33"/>
      <c r="AB453" s="33"/>
      <c r="AC453" s="33"/>
      <c r="AD453" s="33"/>
      <c r="AE453" s="33"/>
      <c r="AR453" s="161" t="s">
        <v>276</v>
      </c>
      <c r="AT453" s="161" t="s">
        <v>202</v>
      </c>
      <c r="AU453" s="161" t="s">
        <v>90</v>
      </c>
      <c r="AY453" s="18" t="s">
        <v>199</v>
      </c>
      <c r="BE453" s="162">
        <f>IF(N453="základní",J453,0)</f>
        <v>0</v>
      </c>
      <c r="BF453" s="162">
        <f>IF(N453="snížená",J453,0)</f>
        <v>0</v>
      </c>
      <c r="BG453" s="162">
        <f>IF(N453="zákl. přenesená",J453,0)</f>
        <v>0</v>
      </c>
      <c r="BH453" s="162">
        <f>IF(N453="sníž. přenesená",J453,0)</f>
        <v>0</v>
      </c>
      <c r="BI453" s="162">
        <f>IF(N453="nulová",J453,0)</f>
        <v>0</v>
      </c>
      <c r="BJ453" s="18" t="s">
        <v>88</v>
      </c>
      <c r="BK453" s="162">
        <f>ROUND(I453*H453,2)</f>
        <v>0</v>
      </c>
      <c r="BL453" s="18" t="s">
        <v>276</v>
      </c>
      <c r="BM453" s="161" t="s">
        <v>4103</v>
      </c>
    </row>
    <row r="454" spans="1:65" s="2" customFormat="1" ht="28.8">
      <c r="A454" s="33"/>
      <c r="B454" s="34"/>
      <c r="C454" s="33"/>
      <c r="D454" s="163" t="s">
        <v>207</v>
      </c>
      <c r="E454" s="33"/>
      <c r="F454" s="164" t="s">
        <v>4104</v>
      </c>
      <c r="G454" s="33"/>
      <c r="H454" s="33"/>
      <c r="I454" s="165"/>
      <c r="J454" s="33"/>
      <c r="K454" s="33"/>
      <c r="L454" s="34"/>
      <c r="M454" s="166"/>
      <c r="N454" s="167"/>
      <c r="O454" s="59"/>
      <c r="P454" s="59"/>
      <c r="Q454" s="59"/>
      <c r="R454" s="59"/>
      <c r="S454" s="59"/>
      <c r="T454" s="60"/>
      <c r="U454" s="33"/>
      <c r="V454" s="33"/>
      <c r="W454" s="33"/>
      <c r="X454" s="33"/>
      <c r="Y454" s="33"/>
      <c r="Z454" s="33"/>
      <c r="AA454" s="33"/>
      <c r="AB454" s="33"/>
      <c r="AC454" s="33"/>
      <c r="AD454" s="33"/>
      <c r="AE454" s="33"/>
      <c r="AT454" s="18" t="s">
        <v>207</v>
      </c>
      <c r="AU454" s="18" t="s">
        <v>90</v>
      </c>
    </row>
    <row r="455" spans="1:65" s="2" customFormat="1" ht="37.799999999999997" customHeight="1">
      <c r="A455" s="33"/>
      <c r="B455" s="149"/>
      <c r="C455" s="150" t="s">
        <v>2354</v>
      </c>
      <c r="D455" s="150" t="s">
        <v>202</v>
      </c>
      <c r="E455" s="151" t="s">
        <v>4105</v>
      </c>
      <c r="F455" s="152" t="s">
        <v>4106</v>
      </c>
      <c r="G455" s="153" t="s">
        <v>529</v>
      </c>
      <c r="H455" s="154">
        <v>2</v>
      </c>
      <c r="I455" s="155"/>
      <c r="J455" s="156">
        <f>ROUND(I455*H455,2)</f>
        <v>0</v>
      </c>
      <c r="K455" s="152" t="s">
        <v>333</v>
      </c>
      <c r="L455" s="34"/>
      <c r="M455" s="157" t="s">
        <v>1</v>
      </c>
      <c r="N455" s="158" t="s">
        <v>46</v>
      </c>
      <c r="O455" s="59"/>
      <c r="P455" s="159">
        <f>O455*H455</f>
        <v>0</v>
      </c>
      <c r="Q455" s="159">
        <v>8.0320000000000003E-2</v>
      </c>
      <c r="R455" s="159">
        <f>Q455*H455</f>
        <v>0.16064000000000001</v>
      </c>
      <c r="S455" s="159">
        <v>0</v>
      </c>
      <c r="T455" s="160">
        <f>S455*H455</f>
        <v>0</v>
      </c>
      <c r="U455" s="33"/>
      <c r="V455" s="33"/>
      <c r="W455" s="33"/>
      <c r="X455" s="33"/>
      <c r="Y455" s="33"/>
      <c r="Z455" s="33"/>
      <c r="AA455" s="33"/>
      <c r="AB455" s="33"/>
      <c r="AC455" s="33"/>
      <c r="AD455" s="33"/>
      <c r="AE455" s="33"/>
      <c r="AR455" s="161" t="s">
        <v>276</v>
      </c>
      <c r="AT455" s="161" t="s">
        <v>202</v>
      </c>
      <c r="AU455" s="161" t="s">
        <v>90</v>
      </c>
      <c r="AY455" s="18" t="s">
        <v>199</v>
      </c>
      <c r="BE455" s="162">
        <f>IF(N455="základní",J455,0)</f>
        <v>0</v>
      </c>
      <c r="BF455" s="162">
        <f>IF(N455="snížená",J455,0)</f>
        <v>0</v>
      </c>
      <c r="BG455" s="162">
        <f>IF(N455="zákl. přenesená",J455,0)</f>
        <v>0</v>
      </c>
      <c r="BH455" s="162">
        <f>IF(N455="sníž. přenesená",J455,0)</f>
        <v>0</v>
      </c>
      <c r="BI455" s="162">
        <f>IF(N455="nulová",J455,0)</f>
        <v>0</v>
      </c>
      <c r="BJ455" s="18" t="s">
        <v>88</v>
      </c>
      <c r="BK455" s="162">
        <f>ROUND(I455*H455,2)</f>
        <v>0</v>
      </c>
      <c r="BL455" s="18" t="s">
        <v>276</v>
      </c>
      <c r="BM455" s="161" t="s">
        <v>4107</v>
      </c>
    </row>
    <row r="456" spans="1:65" s="2" customFormat="1" ht="28.8">
      <c r="A456" s="33"/>
      <c r="B456" s="34"/>
      <c r="C456" s="33"/>
      <c r="D456" s="163" t="s">
        <v>207</v>
      </c>
      <c r="E456" s="33"/>
      <c r="F456" s="164" t="s">
        <v>4108</v>
      </c>
      <c r="G456" s="33"/>
      <c r="H456" s="33"/>
      <c r="I456" s="165"/>
      <c r="J456" s="33"/>
      <c r="K456" s="33"/>
      <c r="L456" s="34"/>
      <c r="M456" s="166"/>
      <c r="N456" s="167"/>
      <c r="O456" s="59"/>
      <c r="P456" s="59"/>
      <c r="Q456" s="59"/>
      <c r="R456" s="59"/>
      <c r="S456" s="59"/>
      <c r="T456" s="60"/>
      <c r="U456" s="33"/>
      <c r="V456" s="33"/>
      <c r="W456" s="33"/>
      <c r="X456" s="33"/>
      <c r="Y456" s="33"/>
      <c r="Z456" s="33"/>
      <c r="AA456" s="33"/>
      <c r="AB456" s="33"/>
      <c r="AC456" s="33"/>
      <c r="AD456" s="33"/>
      <c r="AE456" s="33"/>
      <c r="AT456" s="18" t="s">
        <v>207</v>
      </c>
      <c r="AU456" s="18" t="s">
        <v>90</v>
      </c>
    </row>
    <row r="457" spans="1:65" s="2" customFormat="1" ht="24.15" customHeight="1">
      <c r="A457" s="33"/>
      <c r="B457" s="149"/>
      <c r="C457" s="150" t="s">
        <v>2359</v>
      </c>
      <c r="D457" s="150" t="s">
        <v>202</v>
      </c>
      <c r="E457" s="151" t="s">
        <v>4109</v>
      </c>
      <c r="F457" s="152" t="s">
        <v>4110</v>
      </c>
      <c r="G457" s="153" t="s">
        <v>529</v>
      </c>
      <c r="H457" s="154">
        <v>4</v>
      </c>
      <c r="I457" s="155"/>
      <c r="J457" s="156">
        <f>ROUND(I457*H457,2)</f>
        <v>0</v>
      </c>
      <c r="K457" s="152" t="s">
        <v>333</v>
      </c>
      <c r="L457" s="34"/>
      <c r="M457" s="157" t="s">
        <v>1</v>
      </c>
      <c r="N457" s="158" t="s">
        <v>46</v>
      </c>
      <c r="O457" s="59"/>
      <c r="P457" s="159">
        <f>O457*H457</f>
        <v>0</v>
      </c>
      <c r="Q457" s="159">
        <v>0</v>
      </c>
      <c r="R457" s="159">
        <f>Q457*H457</f>
        <v>0</v>
      </c>
      <c r="S457" s="159">
        <v>0</v>
      </c>
      <c r="T457" s="160">
        <f>S457*H457</f>
        <v>0</v>
      </c>
      <c r="U457" s="33"/>
      <c r="V457" s="33"/>
      <c r="W457" s="33"/>
      <c r="X457" s="33"/>
      <c r="Y457" s="33"/>
      <c r="Z457" s="33"/>
      <c r="AA457" s="33"/>
      <c r="AB457" s="33"/>
      <c r="AC457" s="33"/>
      <c r="AD457" s="33"/>
      <c r="AE457" s="33"/>
      <c r="AR457" s="161" t="s">
        <v>198</v>
      </c>
      <c r="AT457" s="161" t="s">
        <v>202</v>
      </c>
      <c r="AU457" s="161" t="s">
        <v>90</v>
      </c>
      <c r="AY457" s="18" t="s">
        <v>199</v>
      </c>
      <c r="BE457" s="162">
        <f>IF(N457="základní",J457,0)</f>
        <v>0</v>
      </c>
      <c r="BF457" s="162">
        <f>IF(N457="snížená",J457,0)</f>
        <v>0</v>
      </c>
      <c r="BG457" s="162">
        <f>IF(N457="zákl. přenesená",J457,0)</f>
        <v>0</v>
      </c>
      <c r="BH457" s="162">
        <f>IF(N457="sníž. přenesená",J457,0)</f>
        <v>0</v>
      </c>
      <c r="BI457" s="162">
        <f>IF(N457="nulová",J457,0)</f>
        <v>0</v>
      </c>
      <c r="BJ457" s="18" t="s">
        <v>88</v>
      </c>
      <c r="BK457" s="162">
        <f>ROUND(I457*H457,2)</f>
        <v>0</v>
      </c>
      <c r="BL457" s="18" t="s">
        <v>198</v>
      </c>
      <c r="BM457" s="161" t="s">
        <v>4111</v>
      </c>
    </row>
    <row r="458" spans="1:65" s="2" customFormat="1" ht="19.2">
      <c r="A458" s="33"/>
      <c r="B458" s="34"/>
      <c r="C458" s="33"/>
      <c r="D458" s="163" t="s">
        <v>207</v>
      </c>
      <c r="E458" s="33"/>
      <c r="F458" s="164" t="s">
        <v>4110</v>
      </c>
      <c r="G458" s="33"/>
      <c r="H458" s="33"/>
      <c r="I458" s="165"/>
      <c r="J458" s="33"/>
      <c r="K458" s="33"/>
      <c r="L458" s="34"/>
      <c r="M458" s="166"/>
      <c r="N458" s="167"/>
      <c r="O458" s="59"/>
      <c r="P458" s="59"/>
      <c r="Q458" s="59"/>
      <c r="R458" s="59"/>
      <c r="S458" s="59"/>
      <c r="T458" s="60"/>
      <c r="U458" s="33"/>
      <c r="V458" s="33"/>
      <c r="W458" s="33"/>
      <c r="X458" s="33"/>
      <c r="Y458" s="33"/>
      <c r="Z458" s="33"/>
      <c r="AA458" s="33"/>
      <c r="AB458" s="33"/>
      <c r="AC458" s="33"/>
      <c r="AD458" s="33"/>
      <c r="AE458" s="33"/>
      <c r="AT458" s="18" t="s">
        <v>207</v>
      </c>
      <c r="AU458" s="18" t="s">
        <v>90</v>
      </c>
    </row>
    <row r="459" spans="1:65" s="2" customFormat="1" ht="16.5" customHeight="1">
      <c r="A459" s="33"/>
      <c r="B459" s="149"/>
      <c r="C459" s="195" t="s">
        <v>2364</v>
      </c>
      <c r="D459" s="195" t="s">
        <v>416</v>
      </c>
      <c r="E459" s="196" t="s">
        <v>4112</v>
      </c>
      <c r="F459" s="197" t="s">
        <v>4113</v>
      </c>
      <c r="G459" s="198" t="s">
        <v>529</v>
      </c>
      <c r="H459" s="199">
        <v>1</v>
      </c>
      <c r="I459" s="200"/>
      <c r="J459" s="201">
        <f>ROUND(I459*H459,2)</f>
        <v>0</v>
      </c>
      <c r="K459" s="197" t="s">
        <v>1</v>
      </c>
      <c r="L459" s="202"/>
      <c r="M459" s="203" t="s">
        <v>1</v>
      </c>
      <c r="N459" s="204" t="s">
        <v>46</v>
      </c>
      <c r="O459" s="59"/>
      <c r="P459" s="159">
        <f>O459*H459</f>
        <v>0</v>
      </c>
      <c r="Q459" s="159">
        <v>0.02</v>
      </c>
      <c r="R459" s="159">
        <f>Q459*H459</f>
        <v>0.02</v>
      </c>
      <c r="S459" s="159">
        <v>0</v>
      </c>
      <c r="T459" s="160">
        <f>S459*H459</f>
        <v>0</v>
      </c>
      <c r="U459" s="33"/>
      <c r="V459" s="33"/>
      <c r="W459" s="33"/>
      <c r="X459" s="33"/>
      <c r="Y459" s="33"/>
      <c r="Z459" s="33"/>
      <c r="AA459" s="33"/>
      <c r="AB459" s="33"/>
      <c r="AC459" s="33"/>
      <c r="AD459" s="33"/>
      <c r="AE459" s="33"/>
      <c r="AR459" s="161" t="s">
        <v>237</v>
      </c>
      <c r="AT459" s="161" t="s">
        <v>416</v>
      </c>
      <c r="AU459" s="161" t="s">
        <v>90</v>
      </c>
      <c r="AY459" s="18" t="s">
        <v>199</v>
      </c>
      <c r="BE459" s="162">
        <f>IF(N459="základní",J459,0)</f>
        <v>0</v>
      </c>
      <c r="BF459" s="162">
        <f>IF(N459="snížená",J459,0)</f>
        <v>0</v>
      </c>
      <c r="BG459" s="162">
        <f>IF(N459="zákl. přenesená",J459,0)</f>
        <v>0</v>
      </c>
      <c r="BH459" s="162">
        <f>IF(N459="sníž. přenesená",J459,0)</f>
        <v>0</v>
      </c>
      <c r="BI459" s="162">
        <f>IF(N459="nulová",J459,0)</f>
        <v>0</v>
      </c>
      <c r="BJ459" s="18" t="s">
        <v>88</v>
      </c>
      <c r="BK459" s="162">
        <f>ROUND(I459*H459,2)</f>
        <v>0</v>
      </c>
      <c r="BL459" s="18" t="s">
        <v>198</v>
      </c>
      <c r="BM459" s="161" t="s">
        <v>4114</v>
      </c>
    </row>
    <row r="460" spans="1:65" s="2" customFormat="1" ht="10.199999999999999">
      <c r="A460" s="33"/>
      <c r="B460" s="34"/>
      <c r="C460" s="33"/>
      <c r="D460" s="163" t="s">
        <v>207</v>
      </c>
      <c r="E460" s="33"/>
      <c r="F460" s="164" t="s">
        <v>4113</v>
      </c>
      <c r="G460" s="33"/>
      <c r="H460" s="33"/>
      <c r="I460" s="165"/>
      <c r="J460" s="33"/>
      <c r="K460" s="33"/>
      <c r="L460" s="34"/>
      <c r="M460" s="166"/>
      <c r="N460" s="167"/>
      <c r="O460" s="59"/>
      <c r="P460" s="59"/>
      <c r="Q460" s="59"/>
      <c r="R460" s="59"/>
      <c r="S460" s="59"/>
      <c r="T460" s="60"/>
      <c r="U460" s="33"/>
      <c r="V460" s="33"/>
      <c r="W460" s="33"/>
      <c r="X460" s="33"/>
      <c r="Y460" s="33"/>
      <c r="Z460" s="33"/>
      <c r="AA460" s="33"/>
      <c r="AB460" s="33"/>
      <c r="AC460" s="33"/>
      <c r="AD460" s="33"/>
      <c r="AE460" s="33"/>
      <c r="AT460" s="18" t="s">
        <v>207</v>
      </c>
      <c r="AU460" s="18" t="s">
        <v>90</v>
      </c>
    </row>
    <row r="461" spans="1:65" s="2" customFormat="1" ht="16.5" customHeight="1">
      <c r="A461" s="33"/>
      <c r="B461" s="149"/>
      <c r="C461" s="195" t="s">
        <v>2371</v>
      </c>
      <c r="D461" s="195" t="s">
        <v>416</v>
      </c>
      <c r="E461" s="196" t="s">
        <v>4115</v>
      </c>
      <c r="F461" s="197" t="s">
        <v>4116</v>
      </c>
      <c r="G461" s="198" t="s">
        <v>529</v>
      </c>
      <c r="H461" s="199">
        <v>3</v>
      </c>
      <c r="I461" s="200"/>
      <c r="J461" s="201">
        <f>ROUND(I461*H461,2)</f>
        <v>0</v>
      </c>
      <c r="K461" s="197" t="s">
        <v>1</v>
      </c>
      <c r="L461" s="202"/>
      <c r="M461" s="203" t="s">
        <v>1</v>
      </c>
      <c r="N461" s="204" t="s">
        <v>46</v>
      </c>
      <c r="O461" s="59"/>
      <c r="P461" s="159">
        <f>O461*H461</f>
        <v>0</v>
      </c>
      <c r="Q461" s="159">
        <v>0.02</v>
      </c>
      <c r="R461" s="159">
        <f>Q461*H461</f>
        <v>0.06</v>
      </c>
      <c r="S461" s="159">
        <v>0</v>
      </c>
      <c r="T461" s="160">
        <f>S461*H461</f>
        <v>0</v>
      </c>
      <c r="U461" s="33"/>
      <c r="V461" s="33"/>
      <c r="W461" s="33"/>
      <c r="X461" s="33"/>
      <c r="Y461" s="33"/>
      <c r="Z461" s="33"/>
      <c r="AA461" s="33"/>
      <c r="AB461" s="33"/>
      <c r="AC461" s="33"/>
      <c r="AD461" s="33"/>
      <c r="AE461" s="33"/>
      <c r="AR461" s="161" t="s">
        <v>237</v>
      </c>
      <c r="AT461" s="161" t="s">
        <v>416</v>
      </c>
      <c r="AU461" s="161" t="s">
        <v>90</v>
      </c>
      <c r="AY461" s="18" t="s">
        <v>199</v>
      </c>
      <c r="BE461" s="162">
        <f>IF(N461="základní",J461,0)</f>
        <v>0</v>
      </c>
      <c r="BF461" s="162">
        <f>IF(N461="snížená",J461,0)</f>
        <v>0</v>
      </c>
      <c r="BG461" s="162">
        <f>IF(N461="zákl. přenesená",J461,0)</f>
        <v>0</v>
      </c>
      <c r="BH461" s="162">
        <f>IF(N461="sníž. přenesená",J461,0)</f>
        <v>0</v>
      </c>
      <c r="BI461" s="162">
        <f>IF(N461="nulová",J461,0)</f>
        <v>0</v>
      </c>
      <c r="BJ461" s="18" t="s">
        <v>88</v>
      </c>
      <c r="BK461" s="162">
        <f>ROUND(I461*H461,2)</f>
        <v>0</v>
      </c>
      <c r="BL461" s="18" t="s">
        <v>198</v>
      </c>
      <c r="BM461" s="161" t="s">
        <v>4117</v>
      </c>
    </row>
    <row r="462" spans="1:65" s="2" customFormat="1" ht="10.199999999999999">
      <c r="A462" s="33"/>
      <c r="B462" s="34"/>
      <c r="C462" s="33"/>
      <c r="D462" s="163" t="s">
        <v>207</v>
      </c>
      <c r="E462" s="33"/>
      <c r="F462" s="164" t="s">
        <v>4116</v>
      </c>
      <c r="G462" s="33"/>
      <c r="H462" s="33"/>
      <c r="I462" s="165"/>
      <c r="J462" s="33"/>
      <c r="K462" s="33"/>
      <c r="L462" s="34"/>
      <c r="M462" s="166"/>
      <c r="N462" s="167"/>
      <c r="O462" s="59"/>
      <c r="P462" s="59"/>
      <c r="Q462" s="59"/>
      <c r="R462" s="59"/>
      <c r="S462" s="59"/>
      <c r="T462" s="60"/>
      <c r="U462" s="33"/>
      <c r="V462" s="33"/>
      <c r="W462" s="33"/>
      <c r="X462" s="33"/>
      <c r="Y462" s="33"/>
      <c r="Z462" s="33"/>
      <c r="AA462" s="33"/>
      <c r="AB462" s="33"/>
      <c r="AC462" s="33"/>
      <c r="AD462" s="33"/>
      <c r="AE462" s="33"/>
      <c r="AT462" s="18" t="s">
        <v>207</v>
      </c>
      <c r="AU462" s="18" t="s">
        <v>90</v>
      </c>
    </row>
    <row r="463" spans="1:65" s="2" customFormat="1" ht="16.5" customHeight="1">
      <c r="A463" s="33"/>
      <c r="B463" s="149"/>
      <c r="C463" s="150" t="s">
        <v>2377</v>
      </c>
      <c r="D463" s="150" t="s">
        <v>202</v>
      </c>
      <c r="E463" s="151" t="s">
        <v>4118</v>
      </c>
      <c r="F463" s="152" t="s">
        <v>4119</v>
      </c>
      <c r="G463" s="153" t="s">
        <v>529</v>
      </c>
      <c r="H463" s="154">
        <v>95</v>
      </c>
      <c r="I463" s="155"/>
      <c r="J463" s="156">
        <f>ROUND(I463*H463,2)</f>
        <v>0</v>
      </c>
      <c r="K463" s="152" t="s">
        <v>333</v>
      </c>
      <c r="L463" s="34"/>
      <c r="M463" s="157" t="s">
        <v>1</v>
      </c>
      <c r="N463" s="158" t="s">
        <v>46</v>
      </c>
      <c r="O463" s="59"/>
      <c r="P463" s="159">
        <f>O463*H463</f>
        <v>0</v>
      </c>
      <c r="Q463" s="159">
        <v>0</v>
      </c>
      <c r="R463" s="159">
        <f>Q463*H463</f>
        <v>0</v>
      </c>
      <c r="S463" s="159">
        <v>0</v>
      </c>
      <c r="T463" s="160">
        <f>S463*H463</f>
        <v>0</v>
      </c>
      <c r="U463" s="33"/>
      <c r="V463" s="33"/>
      <c r="W463" s="33"/>
      <c r="X463" s="33"/>
      <c r="Y463" s="33"/>
      <c r="Z463" s="33"/>
      <c r="AA463" s="33"/>
      <c r="AB463" s="33"/>
      <c r="AC463" s="33"/>
      <c r="AD463" s="33"/>
      <c r="AE463" s="33"/>
      <c r="AR463" s="161" t="s">
        <v>276</v>
      </c>
      <c r="AT463" s="161" t="s">
        <v>202</v>
      </c>
      <c r="AU463" s="161" t="s">
        <v>90</v>
      </c>
      <c r="AY463" s="18" t="s">
        <v>199</v>
      </c>
      <c r="BE463" s="162">
        <f>IF(N463="základní",J463,0)</f>
        <v>0</v>
      </c>
      <c r="BF463" s="162">
        <f>IF(N463="snížená",J463,0)</f>
        <v>0</v>
      </c>
      <c r="BG463" s="162">
        <f>IF(N463="zákl. přenesená",J463,0)</f>
        <v>0</v>
      </c>
      <c r="BH463" s="162">
        <f>IF(N463="sníž. přenesená",J463,0)</f>
        <v>0</v>
      </c>
      <c r="BI463" s="162">
        <f>IF(N463="nulová",J463,0)</f>
        <v>0</v>
      </c>
      <c r="BJ463" s="18" t="s">
        <v>88</v>
      </c>
      <c r="BK463" s="162">
        <f>ROUND(I463*H463,2)</f>
        <v>0</v>
      </c>
      <c r="BL463" s="18" t="s">
        <v>276</v>
      </c>
      <c r="BM463" s="161" t="s">
        <v>4120</v>
      </c>
    </row>
    <row r="464" spans="1:65" s="2" customFormat="1" ht="10.199999999999999">
      <c r="A464" s="33"/>
      <c r="B464" s="34"/>
      <c r="C464" s="33"/>
      <c r="D464" s="163" t="s">
        <v>207</v>
      </c>
      <c r="E464" s="33"/>
      <c r="F464" s="164" t="s">
        <v>4121</v>
      </c>
      <c r="G464" s="33"/>
      <c r="H464" s="33"/>
      <c r="I464" s="165"/>
      <c r="J464" s="33"/>
      <c r="K464" s="33"/>
      <c r="L464" s="34"/>
      <c r="M464" s="166"/>
      <c r="N464" s="167"/>
      <c r="O464" s="59"/>
      <c r="P464" s="59"/>
      <c r="Q464" s="59"/>
      <c r="R464" s="59"/>
      <c r="S464" s="59"/>
      <c r="T464" s="60"/>
      <c r="U464" s="33"/>
      <c r="V464" s="33"/>
      <c r="W464" s="33"/>
      <c r="X464" s="33"/>
      <c r="Y464" s="33"/>
      <c r="Z464" s="33"/>
      <c r="AA464" s="33"/>
      <c r="AB464" s="33"/>
      <c r="AC464" s="33"/>
      <c r="AD464" s="33"/>
      <c r="AE464" s="33"/>
      <c r="AT464" s="18" t="s">
        <v>207</v>
      </c>
      <c r="AU464" s="18" t="s">
        <v>90</v>
      </c>
    </row>
    <row r="465" spans="1:65" s="2" customFormat="1" ht="16.5" customHeight="1">
      <c r="A465" s="33"/>
      <c r="B465" s="149"/>
      <c r="C465" s="150" t="s">
        <v>2383</v>
      </c>
      <c r="D465" s="150" t="s">
        <v>202</v>
      </c>
      <c r="E465" s="151" t="s">
        <v>4122</v>
      </c>
      <c r="F465" s="152" t="s">
        <v>4123</v>
      </c>
      <c r="G465" s="153" t="s">
        <v>332</v>
      </c>
      <c r="H465" s="154">
        <v>145</v>
      </c>
      <c r="I465" s="155"/>
      <c r="J465" s="156">
        <f>ROUND(I465*H465,2)</f>
        <v>0</v>
      </c>
      <c r="K465" s="152" t="s">
        <v>333</v>
      </c>
      <c r="L465" s="34"/>
      <c r="M465" s="157" t="s">
        <v>1</v>
      </c>
      <c r="N465" s="158" t="s">
        <v>46</v>
      </c>
      <c r="O465" s="59"/>
      <c r="P465" s="159">
        <f>O465*H465</f>
        <v>0</v>
      </c>
      <c r="Q465" s="159">
        <v>0</v>
      </c>
      <c r="R465" s="159">
        <f>Q465*H465</f>
        <v>0</v>
      </c>
      <c r="S465" s="159">
        <v>0</v>
      </c>
      <c r="T465" s="160">
        <f>S465*H465</f>
        <v>0</v>
      </c>
      <c r="U465" s="33"/>
      <c r="V465" s="33"/>
      <c r="W465" s="33"/>
      <c r="X465" s="33"/>
      <c r="Y465" s="33"/>
      <c r="Z465" s="33"/>
      <c r="AA465" s="33"/>
      <c r="AB465" s="33"/>
      <c r="AC465" s="33"/>
      <c r="AD465" s="33"/>
      <c r="AE465" s="33"/>
      <c r="AR465" s="161" t="s">
        <v>276</v>
      </c>
      <c r="AT465" s="161" t="s">
        <v>202</v>
      </c>
      <c r="AU465" s="161" t="s">
        <v>90</v>
      </c>
      <c r="AY465" s="18" t="s">
        <v>199</v>
      </c>
      <c r="BE465" s="162">
        <f>IF(N465="základní",J465,0)</f>
        <v>0</v>
      </c>
      <c r="BF465" s="162">
        <f>IF(N465="snížená",J465,0)</f>
        <v>0</v>
      </c>
      <c r="BG465" s="162">
        <f>IF(N465="zákl. přenesená",J465,0)</f>
        <v>0</v>
      </c>
      <c r="BH465" s="162">
        <f>IF(N465="sníž. přenesená",J465,0)</f>
        <v>0</v>
      </c>
      <c r="BI465" s="162">
        <f>IF(N465="nulová",J465,0)</f>
        <v>0</v>
      </c>
      <c r="BJ465" s="18" t="s">
        <v>88</v>
      </c>
      <c r="BK465" s="162">
        <f>ROUND(I465*H465,2)</f>
        <v>0</v>
      </c>
      <c r="BL465" s="18" t="s">
        <v>276</v>
      </c>
      <c r="BM465" s="161" t="s">
        <v>4124</v>
      </c>
    </row>
    <row r="466" spans="1:65" s="2" customFormat="1" ht="10.199999999999999">
      <c r="A466" s="33"/>
      <c r="B466" s="34"/>
      <c r="C466" s="33"/>
      <c r="D466" s="163" t="s">
        <v>207</v>
      </c>
      <c r="E466" s="33"/>
      <c r="F466" s="164" t="s">
        <v>4123</v>
      </c>
      <c r="G466" s="33"/>
      <c r="H466" s="33"/>
      <c r="I466" s="165"/>
      <c r="J466" s="33"/>
      <c r="K466" s="33"/>
      <c r="L466" s="34"/>
      <c r="M466" s="166"/>
      <c r="N466" s="167"/>
      <c r="O466" s="59"/>
      <c r="P466" s="59"/>
      <c r="Q466" s="59"/>
      <c r="R466" s="59"/>
      <c r="S466" s="59"/>
      <c r="T466" s="60"/>
      <c r="U466" s="33"/>
      <c r="V466" s="33"/>
      <c r="W466" s="33"/>
      <c r="X466" s="33"/>
      <c r="Y466" s="33"/>
      <c r="Z466" s="33"/>
      <c r="AA466" s="33"/>
      <c r="AB466" s="33"/>
      <c r="AC466" s="33"/>
      <c r="AD466" s="33"/>
      <c r="AE466" s="33"/>
      <c r="AT466" s="18" t="s">
        <v>207</v>
      </c>
      <c r="AU466" s="18" t="s">
        <v>90</v>
      </c>
    </row>
    <row r="467" spans="1:65" s="2" customFormat="1" ht="16.5" customHeight="1">
      <c r="A467" s="33"/>
      <c r="B467" s="149"/>
      <c r="C467" s="150" t="s">
        <v>2389</v>
      </c>
      <c r="D467" s="150" t="s">
        <v>202</v>
      </c>
      <c r="E467" s="151" t="s">
        <v>4125</v>
      </c>
      <c r="F467" s="152" t="s">
        <v>4126</v>
      </c>
      <c r="G467" s="153" t="s">
        <v>332</v>
      </c>
      <c r="H467" s="154">
        <v>136</v>
      </c>
      <c r="I467" s="155"/>
      <c r="J467" s="156">
        <f>ROUND(I467*H467,2)</f>
        <v>0</v>
      </c>
      <c r="K467" s="152" t="s">
        <v>333</v>
      </c>
      <c r="L467" s="34"/>
      <c r="M467" s="157" t="s">
        <v>1</v>
      </c>
      <c r="N467" s="158" t="s">
        <v>46</v>
      </c>
      <c r="O467" s="59"/>
      <c r="P467" s="159">
        <f>O467*H467</f>
        <v>0</v>
      </c>
      <c r="Q467" s="159">
        <v>0</v>
      </c>
      <c r="R467" s="159">
        <f>Q467*H467</f>
        <v>0</v>
      </c>
      <c r="S467" s="159">
        <v>0</v>
      </c>
      <c r="T467" s="160">
        <f>S467*H467</f>
        <v>0</v>
      </c>
      <c r="U467" s="33"/>
      <c r="V467" s="33"/>
      <c r="W467" s="33"/>
      <c r="X467" s="33"/>
      <c r="Y467" s="33"/>
      <c r="Z467" s="33"/>
      <c r="AA467" s="33"/>
      <c r="AB467" s="33"/>
      <c r="AC467" s="33"/>
      <c r="AD467" s="33"/>
      <c r="AE467" s="33"/>
      <c r="AR467" s="161" t="s">
        <v>276</v>
      </c>
      <c r="AT467" s="161" t="s">
        <v>202</v>
      </c>
      <c r="AU467" s="161" t="s">
        <v>90</v>
      </c>
      <c r="AY467" s="18" t="s">
        <v>199</v>
      </c>
      <c r="BE467" s="162">
        <f>IF(N467="základní",J467,0)</f>
        <v>0</v>
      </c>
      <c r="BF467" s="162">
        <f>IF(N467="snížená",J467,0)</f>
        <v>0</v>
      </c>
      <c r="BG467" s="162">
        <f>IF(N467="zákl. přenesená",J467,0)</f>
        <v>0</v>
      </c>
      <c r="BH467" s="162">
        <f>IF(N467="sníž. přenesená",J467,0)</f>
        <v>0</v>
      </c>
      <c r="BI467" s="162">
        <f>IF(N467="nulová",J467,0)</f>
        <v>0</v>
      </c>
      <c r="BJ467" s="18" t="s">
        <v>88</v>
      </c>
      <c r="BK467" s="162">
        <f>ROUND(I467*H467,2)</f>
        <v>0</v>
      </c>
      <c r="BL467" s="18" t="s">
        <v>276</v>
      </c>
      <c r="BM467" s="161" t="s">
        <v>4127</v>
      </c>
    </row>
    <row r="468" spans="1:65" s="2" customFormat="1" ht="19.2">
      <c r="A468" s="33"/>
      <c r="B468" s="34"/>
      <c r="C468" s="33"/>
      <c r="D468" s="163" t="s">
        <v>207</v>
      </c>
      <c r="E468" s="33"/>
      <c r="F468" s="164" t="s">
        <v>4128</v>
      </c>
      <c r="G468" s="33"/>
      <c r="H468" s="33"/>
      <c r="I468" s="165"/>
      <c r="J468" s="33"/>
      <c r="K468" s="33"/>
      <c r="L468" s="34"/>
      <c r="M468" s="166"/>
      <c r="N468" s="167"/>
      <c r="O468" s="59"/>
      <c r="P468" s="59"/>
      <c r="Q468" s="59"/>
      <c r="R468" s="59"/>
      <c r="S468" s="59"/>
      <c r="T468" s="60"/>
      <c r="U468" s="33"/>
      <c r="V468" s="33"/>
      <c r="W468" s="33"/>
      <c r="X468" s="33"/>
      <c r="Y468" s="33"/>
      <c r="Z468" s="33"/>
      <c r="AA468" s="33"/>
      <c r="AB468" s="33"/>
      <c r="AC468" s="33"/>
      <c r="AD468" s="33"/>
      <c r="AE468" s="33"/>
      <c r="AT468" s="18" t="s">
        <v>207</v>
      </c>
      <c r="AU468" s="18" t="s">
        <v>90</v>
      </c>
    </row>
    <row r="469" spans="1:65" s="2" customFormat="1" ht="24.15" customHeight="1">
      <c r="A469" s="33"/>
      <c r="B469" s="149"/>
      <c r="C469" s="150" t="s">
        <v>2393</v>
      </c>
      <c r="D469" s="150" t="s">
        <v>202</v>
      </c>
      <c r="E469" s="151" t="s">
        <v>4129</v>
      </c>
      <c r="F469" s="152" t="s">
        <v>4130</v>
      </c>
      <c r="G469" s="153" t="s">
        <v>396</v>
      </c>
      <c r="H469" s="154">
        <v>3.9630000000000001</v>
      </c>
      <c r="I469" s="155"/>
      <c r="J469" s="156">
        <f>ROUND(I469*H469,2)</f>
        <v>0</v>
      </c>
      <c r="K469" s="152" t="s">
        <v>333</v>
      </c>
      <c r="L469" s="34"/>
      <c r="M469" s="157" t="s">
        <v>1</v>
      </c>
      <c r="N469" s="158" t="s">
        <v>46</v>
      </c>
      <c r="O469" s="59"/>
      <c r="P469" s="159">
        <f>O469*H469</f>
        <v>0</v>
      </c>
      <c r="Q469" s="159">
        <v>0</v>
      </c>
      <c r="R469" s="159">
        <f>Q469*H469</f>
        <v>0</v>
      </c>
      <c r="S469" s="159">
        <v>0</v>
      </c>
      <c r="T469" s="160">
        <f>S469*H469</f>
        <v>0</v>
      </c>
      <c r="U469" s="33"/>
      <c r="V469" s="33"/>
      <c r="W469" s="33"/>
      <c r="X469" s="33"/>
      <c r="Y469" s="33"/>
      <c r="Z469" s="33"/>
      <c r="AA469" s="33"/>
      <c r="AB469" s="33"/>
      <c r="AC469" s="33"/>
      <c r="AD469" s="33"/>
      <c r="AE469" s="33"/>
      <c r="AR469" s="161" t="s">
        <v>276</v>
      </c>
      <c r="AT469" s="161" t="s">
        <v>202</v>
      </c>
      <c r="AU469" s="161" t="s">
        <v>90</v>
      </c>
      <c r="AY469" s="18" t="s">
        <v>199</v>
      </c>
      <c r="BE469" s="162">
        <f>IF(N469="základní",J469,0)</f>
        <v>0</v>
      </c>
      <c r="BF469" s="162">
        <f>IF(N469="snížená",J469,0)</f>
        <v>0</v>
      </c>
      <c r="BG469" s="162">
        <f>IF(N469="zákl. přenesená",J469,0)</f>
        <v>0</v>
      </c>
      <c r="BH469" s="162">
        <f>IF(N469="sníž. přenesená",J469,0)</f>
        <v>0</v>
      </c>
      <c r="BI469" s="162">
        <f>IF(N469="nulová",J469,0)</f>
        <v>0</v>
      </c>
      <c r="BJ469" s="18" t="s">
        <v>88</v>
      </c>
      <c r="BK469" s="162">
        <f>ROUND(I469*H469,2)</f>
        <v>0</v>
      </c>
      <c r="BL469" s="18" t="s">
        <v>276</v>
      </c>
      <c r="BM469" s="161" t="s">
        <v>4131</v>
      </c>
    </row>
    <row r="470" spans="1:65" s="2" customFormat="1" ht="28.8">
      <c r="A470" s="33"/>
      <c r="B470" s="34"/>
      <c r="C470" s="33"/>
      <c r="D470" s="163" t="s">
        <v>207</v>
      </c>
      <c r="E470" s="33"/>
      <c r="F470" s="164" t="s">
        <v>4132</v>
      </c>
      <c r="G470" s="33"/>
      <c r="H470" s="33"/>
      <c r="I470" s="165"/>
      <c r="J470" s="33"/>
      <c r="K470" s="33"/>
      <c r="L470" s="34"/>
      <c r="M470" s="166"/>
      <c r="N470" s="167"/>
      <c r="O470" s="59"/>
      <c r="P470" s="59"/>
      <c r="Q470" s="59"/>
      <c r="R470" s="59"/>
      <c r="S470" s="59"/>
      <c r="T470" s="60"/>
      <c r="U470" s="33"/>
      <c r="V470" s="33"/>
      <c r="W470" s="33"/>
      <c r="X470" s="33"/>
      <c r="Y470" s="33"/>
      <c r="Z470" s="33"/>
      <c r="AA470" s="33"/>
      <c r="AB470" s="33"/>
      <c r="AC470" s="33"/>
      <c r="AD470" s="33"/>
      <c r="AE470" s="33"/>
      <c r="AT470" s="18" t="s">
        <v>207</v>
      </c>
      <c r="AU470" s="18" t="s">
        <v>90</v>
      </c>
    </row>
    <row r="471" spans="1:65" s="12" customFormat="1" ht="22.8" customHeight="1">
      <c r="B471" s="136"/>
      <c r="D471" s="137" t="s">
        <v>80</v>
      </c>
      <c r="E471" s="147" t="s">
        <v>4133</v>
      </c>
      <c r="F471" s="147" t="s">
        <v>4134</v>
      </c>
      <c r="I471" s="139"/>
      <c r="J471" s="148">
        <f>BK471</f>
        <v>0</v>
      </c>
      <c r="L471" s="136"/>
      <c r="M471" s="141"/>
      <c r="N471" s="142"/>
      <c r="O471" s="142"/>
      <c r="P471" s="143">
        <f>SUM(P472:P494)</f>
        <v>0</v>
      </c>
      <c r="Q471" s="142"/>
      <c r="R471" s="143">
        <f>SUM(R472:R494)</f>
        <v>0</v>
      </c>
      <c r="S471" s="142"/>
      <c r="T471" s="144">
        <f>SUM(T472:T494)</f>
        <v>0</v>
      </c>
      <c r="AR471" s="137" t="s">
        <v>90</v>
      </c>
      <c r="AT471" s="145" t="s">
        <v>80</v>
      </c>
      <c r="AU471" s="145" t="s">
        <v>88</v>
      </c>
      <c r="AY471" s="137" t="s">
        <v>199</v>
      </c>
      <c r="BK471" s="146">
        <f>SUM(BK472:BK494)</f>
        <v>0</v>
      </c>
    </row>
    <row r="472" spans="1:65" s="2" customFormat="1" ht="24.15" customHeight="1">
      <c r="A472" s="33"/>
      <c r="B472" s="149"/>
      <c r="C472" s="150" t="s">
        <v>2398</v>
      </c>
      <c r="D472" s="150" t="s">
        <v>202</v>
      </c>
      <c r="E472" s="151" t="s">
        <v>4135</v>
      </c>
      <c r="F472" s="152" t="s">
        <v>4136</v>
      </c>
      <c r="G472" s="153" t="s">
        <v>529</v>
      </c>
      <c r="H472" s="154">
        <v>2</v>
      </c>
      <c r="I472" s="155"/>
      <c r="J472" s="156">
        <f>ROUND(I472*H472,2)</f>
        <v>0</v>
      </c>
      <c r="K472" s="152" t="s">
        <v>1</v>
      </c>
      <c r="L472" s="34"/>
      <c r="M472" s="157" t="s">
        <v>1</v>
      </c>
      <c r="N472" s="158" t="s">
        <v>46</v>
      </c>
      <c r="O472" s="59"/>
      <c r="P472" s="159">
        <f>O472*H472</f>
        <v>0</v>
      </c>
      <c r="Q472" s="159">
        <v>0</v>
      </c>
      <c r="R472" s="159">
        <f>Q472*H472</f>
        <v>0</v>
      </c>
      <c r="S472" s="159">
        <v>0</v>
      </c>
      <c r="T472" s="160">
        <f>S472*H472</f>
        <v>0</v>
      </c>
      <c r="U472" s="33"/>
      <c r="V472" s="33"/>
      <c r="W472" s="33"/>
      <c r="X472" s="33"/>
      <c r="Y472" s="33"/>
      <c r="Z472" s="33"/>
      <c r="AA472" s="33"/>
      <c r="AB472" s="33"/>
      <c r="AC472" s="33"/>
      <c r="AD472" s="33"/>
      <c r="AE472" s="33"/>
      <c r="AR472" s="161" t="s">
        <v>276</v>
      </c>
      <c r="AT472" s="161" t="s">
        <v>202</v>
      </c>
      <c r="AU472" s="161" t="s">
        <v>90</v>
      </c>
      <c r="AY472" s="18" t="s">
        <v>199</v>
      </c>
      <c r="BE472" s="162">
        <f>IF(N472="základní",J472,0)</f>
        <v>0</v>
      </c>
      <c r="BF472" s="162">
        <f>IF(N472="snížená",J472,0)</f>
        <v>0</v>
      </c>
      <c r="BG472" s="162">
        <f>IF(N472="zákl. přenesená",J472,0)</f>
        <v>0</v>
      </c>
      <c r="BH472" s="162">
        <f>IF(N472="sníž. přenesená",J472,0)</f>
        <v>0</v>
      </c>
      <c r="BI472" s="162">
        <f>IF(N472="nulová",J472,0)</f>
        <v>0</v>
      </c>
      <c r="BJ472" s="18" t="s">
        <v>88</v>
      </c>
      <c r="BK472" s="162">
        <f>ROUND(I472*H472,2)</f>
        <v>0</v>
      </c>
      <c r="BL472" s="18" t="s">
        <v>276</v>
      </c>
      <c r="BM472" s="161" t="s">
        <v>4137</v>
      </c>
    </row>
    <row r="473" spans="1:65" s="2" customFormat="1" ht="24.15" customHeight="1">
      <c r="A473" s="33"/>
      <c r="B473" s="149"/>
      <c r="C473" s="195" t="s">
        <v>2409</v>
      </c>
      <c r="D473" s="195" t="s">
        <v>416</v>
      </c>
      <c r="E473" s="196" t="s">
        <v>4138</v>
      </c>
      <c r="F473" s="197" t="s">
        <v>4139</v>
      </c>
      <c r="G473" s="198" t="s">
        <v>529</v>
      </c>
      <c r="H473" s="199">
        <v>2</v>
      </c>
      <c r="I473" s="200"/>
      <c r="J473" s="201">
        <f>ROUND(I473*H473,2)</f>
        <v>0</v>
      </c>
      <c r="K473" s="197" t="s">
        <v>1</v>
      </c>
      <c r="L473" s="202"/>
      <c r="M473" s="203" t="s">
        <v>1</v>
      </c>
      <c r="N473" s="204" t="s">
        <v>46</v>
      </c>
      <c r="O473" s="59"/>
      <c r="P473" s="159">
        <f>O473*H473</f>
        <v>0</v>
      </c>
      <c r="Q473" s="159">
        <v>0</v>
      </c>
      <c r="R473" s="159">
        <f>Q473*H473</f>
        <v>0</v>
      </c>
      <c r="S473" s="159">
        <v>0</v>
      </c>
      <c r="T473" s="160">
        <f>S473*H473</f>
        <v>0</v>
      </c>
      <c r="U473" s="33"/>
      <c r="V473" s="33"/>
      <c r="W473" s="33"/>
      <c r="X473" s="33"/>
      <c r="Y473" s="33"/>
      <c r="Z473" s="33"/>
      <c r="AA473" s="33"/>
      <c r="AB473" s="33"/>
      <c r="AC473" s="33"/>
      <c r="AD473" s="33"/>
      <c r="AE473" s="33"/>
      <c r="AR473" s="161" t="s">
        <v>573</v>
      </c>
      <c r="AT473" s="161" t="s">
        <v>416</v>
      </c>
      <c r="AU473" s="161" t="s">
        <v>90</v>
      </c>
      <c r="AY473" s="18" t="s">
        <v>199</v>
      </c>
      <c r="BE473" s="162">
        <f>IF(N473="základní",J473,0)</f>
        <v>0</v>
      </c>
      <c r="BF473" s="162">
        <f>IF(N473="snížená",J473,0)</f>
        <v>0</v>
      </c>
      <c r="BG473" s="162">
        <f>IF(N473="zákl. přenesená",J473,0)</f>
        <v>0</v>
      </c>
      <c r="BH473" s="162">
        <f>IF(N473="sníž. přenesená",J473,0)</f>
        <v>0</v>
      </c>
      <c r="BI473" s="162">
        <f>IF(N473="nulová",J473,0)</f>
        <v>0</v>
      </c>
      <c r="BJ473" s="18" t="s">
        <v>88</v>
      </c>
      <c r="BK473" s="162">
        <f>ROUND(I473*H473,2)</f>
        <v>0</v>
      </c>
      <c r="BL473" s="18" t="s">
        <v>276</v>
      </c>
      <c r="BM473" s="161" t="s">
        <v>4140</v>
      </c>
    </row>
    <row r="474" spans="1:65" s="2" customFormat="1" ht="28.8">
      <c r="A474" s="33"/>
      <c r="B474" s="34"/>
      <c r="C474" s="33"/>
      <c r="D474" s="163" t="s">
        <v>207</v>
      </c>
      <c r="E474" s="33"/>
      <c r="F474" s="164" t="s">
        <v>4141</v>
      </c>
      <c r="G474" s="33"/>
      <c r="H474" s="33"/>
      <c r="I474" s="165"/>
      <c r="J474" s="33"/>
      <c r="K474" s="33"/>
      <c r="L474" s="34"/>
      <c r="M474" s="166"/>
      <c r="N474" s="167"/>
      <c r="O474" s="59"/>
      <c r="P474" s="59"/>
      <c r="Q474" s="59"/>
      <c r="R474" s="59"/>
      <c r="S474" s="59"/>
      <c r="T474" s="60"/>
      <c r="U474" s="33"/>
      <c r="V474" s="33"/>
      <c r="W474" s="33"/>
      <c r="X474" s="33"/>
      <c r="Y474" s="33"/>
      <c r="Z474" s="33"/>
      <c r="AA474" s="33"/>
      <c r="AB474" s="33"/>
      <c r="AC474" s="33"/>
      <c r="AD474" s="33"/>
      <c r="AE474" s="33"/>
      <c r="AT474" s="18" t="s">
        <v>207</v>
      </c>
      <c r="AU474" s="18" t="s">
        <v>90</v>
      </c>
    </row>
    <row r="475" spans="1:65" s="2" customFormat="1" ht="16.5" customHeight="1">
      <c r="A475" s="33"/>
      <c r="B475" s="149"/>
      <c r="C475" s="195" t="s">
        <v>2414</v>
      </c>
      <c r="D475" s="195" t="s">
        <v>416</v>
      </c>
      <c r="E475" s="196" t="s">
        <v>4142</v>
      </c>
      <c r="F475" s="197" t="s">
        <v>4143</v>
      </c>
      <c r="G475" s="198" t="s">
        <v>529</v>
      </c>
      <c r="H475" s="199">
        <v>2</v>
      </c>
      <c r="I475" s="200"/>
      <c r="J475" s="201">
        <f>ROUND(I475*H475,2)</f>
        <v>0</v>
      </c>
      <c r="K475" s="197" t="s">
        <v>1</v>
      </c>
      <c r="L475" s="202"/>
      <c r="M475" s="203" t="s">
        <v>1</v>
      </c>
      <c r="N475" s="204" t="s">
        <v>46</v>
      </c>
      <c r="O475" s="59"/>
      <c r="P475" s="159">
        <f>O475*H475</f>
        <v>0</v>
      </c>
      <c r="Q475" s="159">
        <v>0</v>
      </c>
      <c r="R475" s="159">
        <f>Q475*H475</f>
        <v>0</v>
      </c>
      <c r="S475" s="159">
        <v>0</v>
      </c>
      <c r="T475" s="160">
        <f>S475*H475</f>
        <v>0</v>
      </c>
      <c r="U475" s="33"/>
      <c r="V475" s="33"/>
      <c r="W475" s="33"/>
      <c r="X475" s="33"/>
      <c r="Y475" s="33"/>
      <c r="Z475" s="33"/>
      <c r="AA475" s="33"/>
      <c r="AB475" s="33"/>
      <c r="AC475" s="33"/>
      <c r="AD475" s="33"/>
      <c r="AE475" s="33"/>
      <c r="AR475" s="161" t="s">
        <v>573</v>
      </c>
      <c r="AT475" s="161" t="s">
        <v>416</v>
      </c>
      <c r="AU475" s="161" t="s">
        <v>90</v>
      </c>
      <c r="AY475" s="18" t="s">
        <v>199</v>
      </c>
      <c r="BE475" s="162">
        <f>IF(N475="základní",J475,0)</f>
        <v>0</v>
      </c>
      <c r="BF475" s="162">
        <f>IF(N475="snížená",J475,0)</f>
        <v>0</v>
      </c>
      <c r="BG475" s="162">
        <f>IF(N475="zákl. přenesená",J475,0)</f>
        <v>0</v>
      </c>
      <c r="BH475" s="162">
        <f>IF(N475="sníž. přenesená",J475,0)</f>
        <v>0</v>
      </c>
      <c r="BI475" s="162">
        <f>IF(N475="nulová",J475,0)</f>
        <v>0</v>
      </c>
      <c r="BJ475" s="18" t="s">
        <v>88</v>
      </c>
      <c r="BK475" s="162">
        <f>ROUND(I475*H475,2)</f>
        <v>0</v>
      </c>
      <c r="BL475" s="18" t="s">
        <v>276</v>
      </c>
      <c r="BM475" s="161" t="s">
        <v>4144</v>
      </c>
    </row>
    <row r="476" spans="1:65" s="2" customFormat="1" ht="10.199999999999999">
      <c r="A476" s="33"/>
      <c r="B476" s="34"/>
      <c r="C476" s="33"/>
      <c r="D476" s="163" t="s">
        <v>207</v>
      </c>
      <c r="E476" s="33"/>
      <c r="F476" s="164" t="s">
        <v>4143</v>
      </c>
      <c r="G476" s="33"/>
      <c r="H476" s="33"/>
      <c r="I476" s="165"/>
      <c r="J476" s="33"/>
      <c r="K476" s="33"/>
      <c r="L476" s="34"/>
      <c r="M476" s="166"/>
      <c r="N476" s="167"/>
      <c r="O476" s="59"/>
      <c r="P476" s="59"/>
      <c r="Q476" s="59"/>
      <c r="R476" s="59"/>
      <c r="S476" s="59"/>
      <c r="T476" s="60"/>
      <c r="U476" s="33"/>
      <c r="V476" s="33"/>
      <c r="W476" s="33"/>
      <c r="X476" s="33"/>
      <c r="Y476" s="33"/>
      <c r="Z476" s="33"/>
      <c r="AA476" s="33"/>
      <c r="AB476" s="33"/>
      <c r="AC476" s="33"/>
      <c r="AD476" s="33"/>
      <c r="AE476" s="33"/>
      <c r="AT476" s="18" t="s">
        <v>207</v>
      </c>
      <c r="AU476" s="18" t="s">
        <v>90</v>
      </c>
    </row>
    <row r="477" spans="1:65" s="2" customFormat="1" ht="16.5" customHeight="1">
      <c r="A477" s="33"/>
      <c r="B477" s="149"/>
      <c r="C477" s="195" t="s">
        <v>2419</v>
      </c>
      <c r="D477" s="195" t="s">
        <v>416</v>
      </c>
      <c r="E477" s="196" t="s">
        <v>4145</v>
      </c>
      <c r="F477" s="197" t="s">
        <v>4146</v>
      </c>
      <c r="G477" s="198" t="s">
        <v>529</v>
      </c>
      <c r="H477" s="199">
        <v>2</v>
      </c>
      <c r="I477" s="200"/>
      <c r="J477" s="201">
        <f>ROUND(I477*H477,2)</f>
        <v>0</v>
      </c>
      <c r="K477" s="197" t="s">
        <v>1</v>
      </c>
      <c r="L477" s="202"/>
      <c r="M477" s="203" t="s">
        <v>1</v>
      </c>
      <c r="N477" s="204" t="s">
        <v>46</v>
      </c>
      <c r="O477" s="59"/>
      <c r="P477" s="159">
        <f>O477*H477</f>
        <v>0</v>
      </c>
      <c r="Q477" s="159">
        <v>0</v>
      </c>
      <c r="R477" s="159">
        <f>Q477*H477</f>
        <v>0</v>
      </c>
      <c r="S477" s="159">
        <v>0</v>
      </c>
      <c r="T477" s="160">
        <f>S477*H477</f>
        <v>0</v>
      </c>
      <c r="U477" s="33"/>
      <c r="V477" s="33"/>
      <c r="W477" s="33"/>
      <c r="X477" s="33"/>
      <c r="Y477" s="33"/>
      <c r="Z477" s="33"/>
      <c r="AA477" s="33"/>
      <c r="AB477" s="33"/>
      <c r="AC477" s="33"/>
      <c r="AD477" s="33"/>
      <c r="AE477" s="33"/>
      <c r="AR477" s="161" t="s">
        <v>573</v>
      </c>
      <c r="AT477" s="161" t="s">
        <v>416</v>
      </c>
      <c r="AU477" s="161" t="s">
        <v>90</v>
      </c>
      <c r="AY477" s="18" t="s">
        <v>199</v>
      </c>
      <c r="BE477" s="162">
        <f>IF(N477="základní",J477,0)</f>
        <v>0</v>
      </c>
      <c r="BF477" s="162">
        <f>IF(N477="snížená",J477,0)</f>
        <v>0</v>
      </c>
      <c r="BG477" s="162">
        <f>IF(N477="zákl. přenesená",J477,0)</f>
        <v>0</v>
      </c>
      <c r="BH477" s="162">
        <f>IF(N477="sníž. přenesená",J477,0)</f>
        <v>0</v>
      </c>
      <c r="BI477" s="162">
        <f>IF(N477="nulová",J477,0)</f>
        <v>0</v>
      </c>
      <c r="BJ477" s="18" t="s">
        <v>88</v>
      </c>
      <c r="BK477" s="162">
        <f>ROUND(I477*H477,2)</f>
        <v>0</v>
      </c>
      <c r="BL477" s="18" t="s">
        <v>276</v>
      </c>
      <c r="BM477" s="161" t="s">
        <v>4147</v>
      </c>
    </row>
    <row r="478" spans="1:65" s="2" customFormat="1" ht="19.2">
      <c r="A478" s="33"/>
      <c r="B478" s="34"/>
      <c r="C478" s="33"/>
      <c r="D478" s="163" t="s">
        <v>207</v>
      </c>
      <c r="E478" s="33"/>
      <c r="F478" s="164" t="s">
        <v>4148</v>
      </c>
      <c r="G478" s="33"/>
      <c r="H478" s="33"/>
      <c r="I478" s="165"/>
      <c r="J478" s="33"/>
      <c r="K478" s="33"/>
      <c r="L478" s="34"/>
      <c r="M478" s="166"/>
      <c r="N478" s="167"/>
      <c r="O478" s="59"/>
      <c r="P478" s="59"/>
      <c r="Q478" s="59"/>
      <c r="R478" s="59"/>
      <c r="S478" s="59"/>
      <c r="T478" s="60"/>
      <c r="U478" s="33"/>
      <c r="V478" s="33"/>
      <c r="W478" s="33"/>
      <c r="X478" s="33"/>
      <c r="Y478" s="33"/>
      <c r="Z478" s="33"/>
      <c r="AA478" s="33"/>
      <c r="AB478" s="33"/>
      <c r="AC478" s="33"/>
      <c r="AD478" s="33"/>
      <c r="AE478" s="33"/>
      <c r="AT478" s="18" t="s">
        <v>207</v>
      </c>
      <c r="AU478" s="18" t="s">
        <v>90</v>
      </c>
    </row>
    <row r="479" spans="1:65" s="2" customFormat="1" ht="16.5" customHeight="1">
      <c r="A479" s="33"/>
      <c r="B479" s="149"/>
      <c r="C479" s="195" t="s">
        <v>2425</v>
      </c>
      <c r="D479" s="195" t="s">
        <v>416</v>
      </c>
      <c r="E479" s="196" t="s">
        <v>4149</v>
      </c>
      <c r="F479" s="197" t="s">
        <v>4150</v>
      </c>
      <c r="G479" s="198" t="s">
        <v>529</v>
      </c>
      <c r="H479" s="199">
        <v>2</v>
      </c>
      <c r="I479" s="200"/>
      <c r="J479" s="201">
        <f>ROUND(I479*H479,2)</f>
        <v>0</v>
      </c>
      <c r="K479" s="197" t="s">
        <v>1</v>
      </c>
      <c r="L479" s="202"/>
      <c r="M479" s="203" t="s">
        <v>1</v>
      </c>
      <c r="N479" s="204" t="s">
        <v>46</v>
      </c>
      <c r="O479" s="59"/>
      <c r="P479" s="159">
        <f>O479*H479</f>
        <v>0</v>
      </c>
      <c r="Q479" s="159">
        <v>0</v>
      </c>
      <c r="R479" s="159">
        <f>Q479*H479</f>
        <v>0</v>
      </c>
      <c r="S479" s="159">
        <v>0</v>
      </c>
      <c r="T479" s="160">
        <f>S479*H479</f>
        <v>0</v>
      </c>
      <c r="U479" s="33"/>
      <c r="V479" s="33"/>
      <c r="W479" s="33"/>
      <c r="X479" s="33"/>
      <c r="Y479" s="33"/>
      <c r="Z479" s="33"/>
      <c r="AA479" s="33"/>
      <c r="AB479" s="33"/>
      <c r="AC479" s="33"/>
      <c r="AD479" s="33"/>
      <c r="AE479" s="33"/>
      <c r="AR479" s="161" t="s">
        <v>573</v>
      </c>
      <c r="AT479" s="161" t="s">
        <v>416</v>
      </c>
      <c r="AU479" s="161" t="s">
        <v>90</v>
      </c>
      <c r="AY479" s="18" t="s">
        <v>199</v>
      </c>
      <c r="BE479" s="162">
        <f>IF(N479="základní",J479,0)</f>
        <v>0</v>
      </c>
      <c r="BF479" s="162">
        <f>IF(N479="snížená",J479,0)</f>
        <v>0</v>
      </c>
      <c r="BG479" s="162">
        <f>IF(N479="zákl. přenesená",J479,0)</f>
        <v>0</v>
      </c>
      <c r="BH479" s="162">
        <f>IF(N479="sníž. přenesená",J479,0)</f>
        <v>0</v>
      </c>
      <c r="BI479" s="162">
        <f>IF(N479="nulová",J479,0)</f>
        <v>0</v>
      </c>
      <c r="BJ479" s="18" t="s">
        <v>88</v>
      </c>
      <c r="BK479" s="162">
        <f>ROUND(I479*H479,2)</f>
        <v>0</v>
      </c>
      <c r="BL479" s="18" t="s">
        <v>276</v>
      </c>
      <c r="BM479" s="161" t="s">
        <v>4151</v>
      </c>
    </row>
    <row r="480" spans="1:65" s="2" customFormat="1" ht="10.199999999999999">
      <c r="A480" s="33"/>
      <c r="B480" s="34"/>
      <c r="C480" s="33"/>
      <c r="D480" s="163" t="s">
        <v>207</v>
      </c>
      <c r="E480" s="33"/>
      <c r="F480" s="164" t="s">
        <v>4150</v>
      </c>
      <c r="G480" s="33"/>
      <c r="H480" s="33"/>
      <c r="I480" s="165"/>
      <c r="J480" s="33"/>
      <c r="K480" s="33"/>
      <c r="L480" s="34"/>
      <c r="M480" s="166"/>
      <c r="N480" s="167"/>
      <c r="O480" s="59"/>
      <c r="P480" s="59"/>
      <c r="Q480" s="59"/>
      <c r="R480" s="59"/>
      <c r="S480" s="59"/>
      <c r="T480" s="60"/>
      <c r="U480" s="33"/>
      <c r="V480" s="33"/>
      <c r="W480" s="33"/>
      <c r="X480" s="33"/>
      <c r="Y480" s="33"/>
      <c r="Z480" s="33"/>
      <c r="AA480" s="33"/>
      <c r="AB480" s="33"/>
      <c r="AC480" s="33"/>
      <c r="AD480" s="33"/>
      <c r="AE480" s="33"/>
      <c r="AT480" s="18" t="s">
        <v>207</v>
      </c>
      <c r="AU480" s="18" t="s">
        <v>90</v>
      </c>
    </row>
    <row r="481" spans="1:65" s="2" customFormat="1" ht="24.15" customHeight="1">
      <c r="A481" s="33"/>
      <c r="B481" s="149"/>
      <c r="C481" s="195" t="s">
        <v>2430</v>
      </c>
      <c r="D481" s="195" t="s">
        <v>416</v>
      </c>
      <c r="E481" s="196" t="s">
        <v>4152</v>
      </c>
      <c r="F481" s="197" t="s">
        <v>4153</v>
      </c>
      <c r="G481" s="198" t="s">
        <v>529</v>
      </c>
      <c r="H481" s="199">
        <v>2</v>
      </c>
      <c r="I481" s="200"/>
      <c r="J481" s="201">
        <f>ROUND(I481*H481,2)</f>
        <v>0</v>
      </c>
      <c r="K481" s="197" t="s">
        <v>1</v>
      </c>
      <c r="L481" s="202"/>
      <c r="M481" s="203" t="s">
        <v>1</v>
      </c>
      <c r="N481" s="204" t="s">
        <v>46</v>
      </c>
      <c r="O481" s="59"/>
      <c r="P481" s="159">
        <f>O481*H481</f>
        <v>0</v>
      </c>
      <c r="Q481" s="159">
        <v>0</v>
      </c>
      <c r="R481" s="159">
        <f>Q481*H481</f>
        <v>0</v>
      </c>
      <c r="S481" s="159">
        <v>0</v>
      </c>
      <c r="T481" s="160">
        <f>S481*H481</f>
        <v>0</v>
      </c>
      <c r="U481" s="33"/>
      <c r="V481" s="33"/>
      <c r="W481" s="33"/>
      <c r="X481" s="33"/>
      <c r="Y481" s="33"/>
      <c r="Z481" s="33"/>
      <c r="AA481" s="33"/>
      <c r="AB481" s="33"/>
      <c r="AC481" s="33"/>
      <c r="AD481" s="33"/>
      <c r="AE481" s="33"/>
      <c r="AR481" s="161" t="s">
        <v>573</v>
      </c>
      <c r="AT481" s="161" t="s">
        <v>416</v>
      </c>
      <c r="AU481" s="161" t="s">
        <v>90</v>
      </c>
      <c r="AY481" s="18" t="s">
        <v>199</v>
      </c>
      <c r="BE481" s="162">
        <f>IF(N481="základní",J481,0)</f>
        <v>0</v>
      </c>
      <c r="BF481" s="162">
        <f>IF(N481="snížená",J481,0)</f>
        <v>0</v>
      </c>
      <c r="BG481" s="162">
        <f>IF(N481="zákl. přenesená",J481,0)</f>
        <v>0</v>
      </c>
      <c r="BH481" s="162">
        <f>IF(N481="sníž. přenesená",J481,0)</f>
        <v>0</v>
      </c>
      <c r="BI481" s="162">
        <f>IF(N481="nulová",J481,0)</f>
        <v>0</v>
      </c>
      <c r="BJ481" s="18" t="s">
        <v>88</v>
      </c>
      <c r="BK481" s="162">
        <f>ROUND(I481*H481,2)</f>
        <v>0</v>
      </c>
      <c r="BL481" s="18" t="s">
        <v>276</v>
      </c>
      <c r="BM481" s="161" t="s">
        <v>4154</v>
      </c>
    </row>
    <row r="482" spans="1:65" s="2" customFormat="1" ht="10.199999999999999">
      <c r="A482" s="33"/>
      <c r="B482" s="34"/>
      <c r="C482" s="33"/>
      <c r="D482" s="163" t="s">
        <v>207</v>
      </c>
      <c r="E482" s="33"/>
      <c r="F482" s="164" t="s">
        <v>4153</v>
      </c>
      <c r="G482" s="33"/>
      <c r="H482" s="33"/>
      <c r="I482" s="165"/>
      <c r="J482" s="33"/>
      <c r="K482" s="33"/>
      <c r="L482" s="34"/>
      <c r="M482" s="166"/>
      <c r="N482" s="167"/>
      <c r="O482" s="59"/>
      <c r="P482" s="59"/>
      <c r="Q482" s="59"/>
      <c r="R482" s="59"/>
      <c r="S482" s="59"/>
      <c r="T482" s="60"/>
      <c r="U482" s="33"/>
      <c r="V482" s="33"/>
      <c r="W482" s="33"/>
      <c r="X482" s="33"/>
      <c r="Y482" s="33"/>
      <c r="Z482" s="33"/>
      <c r="AA482" s="33"/>
      <c r="AB482" s="33"/>
      <c r="AC482" s="33"/>
      <c r="AD482" s="33"/>
      <c r="AE482" s="33"/>
      <c r="AT482" s="18" t="s">
        <v>207</v>
      </c>
      <c r="AU482" s="18" t="s">
        <v>90</v>
      </c>
    </row>
    <row r="483" spans="1:65" s="2" customFormat="1" ht="16.5" customHeight="1">
      <c r="A483" s="33"/>
      <c r="B483" s="149"/>
      <c r="C483" s="195" t="s">
        <v>2435</v>
      </c>
      <c r="D483" s="195" t="s">
        <v>416</v>
      </c>
      <c r="E483" s="196" t="s">
        <v>4155</v>
      </c>
      <c r="F483" s="197" t="s">
        <v>4156</v>
      </c>
      <c r="G483" s="198" t="s">
        <v>529</v>
      </c>
      <c r="H483" s="199">
        <v>2</v>
      </c>
      <c r="I483" s="200"/>
      <c r="J483" s="201">
        <f>ROUND(I483*H483,2)</f>
        <v>0</v>
      </c>
      <c r="K483" s="197" t="s">
        <v>1</v>
      </c>
      <c r="L483" s="202"/>
      <c r="M483" s="203" t="s">
        <v>1</v>
      </c>
      <c r="N483" s="204" t="s">
        <v>46</v>
      </c>
      <c r="O483" s="59"/>
      <c r="P483" s="159">
        <f>O483*H483</f>
        <v>0</v>
      </c>
      <c r="Q483" s="159">
        <v>0</v>
      </c>
      <c r="R483" s="159">
        <f>Q483*H483</f>
        <v>0</v>
      </c>
      <c r="S483" s="159">
        <v>0</v>
      </c>
      <c r="T483" s="160">
        <f>S483*H483</f>
        <v>0</v>
      </c>
      <c r="U483" s="33"/>
      <c r="V483" s="33"/>
      <c r="W483" s="33"/>
      <c r="X483" s="33"/>
      <c r="Y483" s="33"/>
      <c r="Z483" s="33"/>
      <c r="AA483" s="33"/>
      <c r="AB483" s="33"/>
      <c r="AC483" s="33"/>
      <c r="AD483" s="33"/>
      <c r="AE483" s="33"/>
      <c r="AR483" s="161" t="s">
        <v>573</v>
      </c>
      <c r="AT483" s="161" t="s">
        <v>416</v>
      </c>
      <c r="AU483" s="161" t="s">
        <v>90</v>
      </c>
      <c r="AY483" s="18" t="s">
        <v>199</v>
      </c>
      <c r="BE483" s="162">
        <f>IF(N483="základní",J483,0)</f>
        <v>0</v>
      </c>
      <c r="BF483" s="162">
        <f>IF(N483="snížená",J483,0)</f>
        <v>0</v>
      </c>
      <c r="BG483" s="162">
        <f>IF(N483="zákl. přenesená",J483,0)</f>
        <v>0</v>
      </c>
      <c r="BH483" s="162">
        <f>IF(N483="sníž. přenesená",J483,0)</f>
        <v>0</v>
      </c>
      <c r="BI483" s="162">
        <f>IF(N483="nulová",J483,0)</f>
        <v>0</v>
      </c>
      <c r="BJ483" s="18" t="s">
        <v>88</v>
      </c>
      <c r="BK483" s="162">
        <f>ROUND(I483*H483,2)</f>
        <v>0</v>
      </c>
      <c r="BL483" s="18" t="s">
        <v>276</v>
      </c>
      <c r="BM483" s="161" t="s">
        <v>4157</v>
      </c>
    </row>
    <row r="484" spans="1:65" s="2" customFormat="1" ht="10.199999999999999">
      <c r="A484" s="33"/>
      <c r="B484" s="34"/>
      <c r="C484" s="33"/>
      <c r="D484" s="163" t="s">
        <v>207</v>
      </c>
      <c r="E484" s="33"/>
      <c r="F484" s="164" t="s">
        <v>4156</v>
      </c>
      <c r="G484" s="33"/>
      <c r="H484" s="33"/>
      <c r="I484" s="165"/>
      <c r="J484" s="33"/>
      <c r="K484" s="33"/>
      <c r="L484" s="34"/>
      <c r="M484" s="166"/>
      <c r="N484" s="167"/>
      <c r="O484" s="59"/>
      <c r="P484" s="59"/>
      <c r="Q484" s="59"/>
      <c r="R484" s="59"/>
      <c r="S484" s="59"/>
      <c r="T484" s="60"/>
      <c r="U484" s="33"/>
      <c r="V484" s="33"/>
      <c r="W484" s="33"/>
      <c r="X484" s="33"/>
      <c r="Y484" s="33"/>
      <c r="Z484" s="33"/>
      <c r="AA484" s="33"/>
      <c r="AB484" s="33"/>
      <c r="AC484" s="33"/>
      <c r="AD484" s="33"/>
      <c r="AE484" s="33"/>
      <c r="AT484" s="18" t="s">
        <v>207</v>
      </c>
      <c r="AU484" s="18" t="s">
        <v>90</v>
      </c>
    </row>
    <row r="485" spans="1:65" s="2" customFormat="1" ht="16.5" customHeight="1">
      <c r="A485" s="33"/>
      <c r="B485" s="149"/>
      <c r="C485" s="195" t="s">
        <v>2441</v>
      </c>
      <c r="D485" s="195" t="s">
        <v>416</v>
      </c>
      <c r="E485" s="196" t="s">
        <v>4158</v>
      </c>
      <c r="F485" s="197" t="s">
        <v>4159</v>
      </c>
      <c r="G485" s="198" t="s">
        <v>529</v>
      </c>
      <c r="H485" s="199">
        <v>2</v>
      </c>
      <c r="I485" s="200"/>
      <c r="J485" s="201">
        <f>ROUND(I485*H485,2)</f>
        <v>0</v>
      </c>
      <c r="K485" s="197" t="s">
        <v>1</v>
      </c>
      <c r="L485" s="202"/>
      <c r="M485" s="203" t="s">
        <v>1</v>
      </c>
      <c r="N485" s="204" t="s">
        <v>46</v>
      </c>
      <c r="O485" s="59"/>
      <c r="P485" s="159">
        <f>O485*H485</f>
        <v>0</v>
      </c>
      <c r="Q485" s="159">
        <v>0</v>
      </c>
      <c r="R485" s="159">
        <f>Q485*H485</f>
        <v>0</v>
      </c>
      <c r="S485" s="159">
        <v>0</v>
      </c>
      <c r="T485" s="160">
        <f>S485*H485</f>
        <v>0</v>
      </c>
      <c r="U485" s="33"/>
      <c r="V485" s="33"/>
      <c r="W485" s="33"/>
      <c r="X485" s="33"/>
      <c r="Y485" s="33"/>
      <c r="Z485" s="33"/>
      <c r="AA485" s="33"/>
      <c r="AB485" s="33"/>
      <c r="AC485" s="33"/>
      <c r="AD485" s="33"/>
      <c r="AE485" s="33"/>
      <c r="AR485" s="161" t="s">
        <v>573</v>
      </c>
      <c r="AT485" s="161" t="s">
        <v>416</v>
      </c>
      <c r="AU485" s="161" t="s">
        <v>90</v>
      </c>
      <c r="AY485" s="18" t="s">
        <v>199</v>
      </c>
      <c r="BE485" s="162">
        <f>IF(N485="základní",J485,0)</f>
        <v>0</v>
      </c>
      <c r="BF485" s="162">
        <f>IF(N485="snížená",J485,0)</f>
        <v>0</v>
      </c>
      <c r="BG485" s="162">
        <f>IF(N485="zákl. přenesená",J485,0)</f>
        <v>0</v>
      </c>
      <c r="BH485" s="162">
        <f>IF(N485="sníž. přenesená",J485,0)</f>
        <v>0</v>
      </c>
      <c r="BI485" s="162">
        <f>IF(N485="nulová",J485,0)</f>
        <v>0</v>
      </c>
      <c r="BJ485" s="18" t="s">
        <v>88</v>
      </c>
      <c r="BK485" s="162">
        <f>ROUND(I485*H485,2)</f>
        <v>0</v>
      </c>
      <c r="BL485" s="18" t="s">
        <v>276</v>
      </c>
      <c r="BM485" s="161" t="s">
        <v>4160</v>
      </c>
    </row>
    <row r="486" spans="1:65" s="2" customFormat="1" ht="10.199999999999999">
      <c r="A486" s="33"/>
      <c r="B486" s="34"/>
      <c r="C486" s="33"/>
      <c r="D486" s="163" t="s">
        <v>207</v>
      </c>
      <c r="E486" s="33"/>
      <c r="F486" s="164" t="s">
        <v>4159</v>
      </c>
      <c r="G486" s="33"/>
      <c r="H486" s="33"/>
      <c r="I486" s="165"/>
      <c r="J486" s="33"/>
      <c r="K486" s="33"/>
      <c r="L486" s="34"/>
      <c r="M486" s="166"/>
      <c r="N486" s="167"/>
      <c r="O486" s="59"/>
      <c r="P486" s="59"/>
      <c r="Q486" s="59"/>
      <c r="R486" s="59"/>
      <c r="S486" s="59"/>
      <c r="T486" s="60"/>
      <c r="U486" s="33"/>
      <c r="V486" s="33"/>
      <c r="W486" s="33"/>
      <c r="X486" s="33"/>
      <c r="Y486" s="33"/>
      <c r="Z486" s="33"/>
      <c r="AA486" s="33"/>
      <c r="AB486" s="33"/>
      <c r="AC486" s="33"/>
      <c r="AD486" s="33"/>
      <c r="AE486" s="33"/>
      <c r="AT486" s="18" t="s">
        <v>207</v>
      </c>
      <c r="AU486" s="18" t="s">
        <v>90</v>
      </c>
    </row>
    <row r="487" spans="1:65" s="2" customFormat="1" ht="21.75" customHeight="1">
      <c r="A487" s="33"/>
      <c r="B487" s="149"/>
      <c r="C487" s="195" t="s">
        <v>2446</v>
      </c>
      <c r="D487" s="195" t="s">
        <v>416</v>
      </c>
      <c r="E487" s="196" t="s">
        <v>4161</v>
      </c>
      <c r="F487" s="197" t="s">
        <v>4162</v>
      </c>
      <c r="G487" s="198" t="s">
        <v>529</v>
      </c>
      <c r="H487" s="199">
        <v>2</v>
      </c>
      <c r="I487" s="200"/>
      <c r="J487" s="201">
        <f>ROUND(I487*H487,2)</f>
        <v>0</v>
      </c>
      <c r="K487" s="197" t="s">
        <v>1</v>
      </c>
      <c r="L487" s="202"/>
      <c r="M487" s="203" t="s">
        <v>1</v>
      </c>
      <c r="N487" s="204" t="s">
        <v>46</v>
      </c>
      <c r="O487" s="59"/>
      <c r="P487" s="159">
        <f>O487*H487</f>
        <v>0</v>
      </c>
      <c r="Q487" s="159">
        <v>0</v>
      </c>
      <c r="R487" s="159">
        <f>Q487*H487</f>
        <v>0</v>
      </c>
      <c r="S487" s="159">
        <v>0</v>
      </c>
      <c r="T487" s="160">
        <f>S487*H487</f>
        <v>0</v>
      </c>
      <c r="U487" s="33"/>
      <c r="V487" s="33"/>
      <c r="W487" s="33"/>
      <c r="X487" s="33"/>
      <c r="Y487" s="33"/>
      <c r="Z487" s="33"/>
      <c r="AA487" s="33"/>
      <c r="AB487" s="33"/>
      <c r="AC487" s="33"/>
      <c r="AD487" s="33"/>
      <c r="AE487" s="33"/>
      <c r="AR487" s="161" t="s">
        <v>573</v>
      </c>
      <c r="AT487" s="161" t="s">
        <v>416</v>
      </c>
      <c r="AU487" s="161" t="s">
        <v>90</v>
      </c>
      <c r="AY487" s="18" t="s">
        <v>199</v>
      </c>
      <c r="BE487" s="162">
        <f>IF(N487="základní",J487,0)</f>
        <v>0</v>
      </c>
      <c r="BF487" s="162">
        <f>IF(N487="snížená",J487,0)</f>
        <v>0</v>
      </c>
      <c r="BG487" s="162">
        <f>IF(N487="zákl. přenesená",J487,0)</f>
        <v>0</v>
      </c>
      <c r="BH487" s="162">
        <f>IF(N487="sníž. přenesená",J487,0)</f>
        <v>0</v>
      </c>
      <c r="BI487" s="162">
        <f>IF(N487="nulová",J487,0)</f>
        <v>0</v>
      </c>
      <c r="BJ487" s="18" t="s">
        <v>88</v>
      </c>
      <c r="BK487" s="162">
        <f>ROUND(I487*H487,2)</f>
        <v>0</v>
      </c>
      <c r="BL487" s="18" t="s">
        <v>276</v>
      </c>
      <c r="BM487" s="161" t="s">
        <v>4163</v>
      </c>
    </row>
    <row r="488" spans="1:65" s="2" customFormat="1" ht="10.199999999999999">
      <c r="A488" s="33"/>
      <c r="B488" s="34"/>
      <c r="C488" s="33"/>
      <c r="D488" s="163" t="s">
        <v>207</v>
      </c>
      <c r="E488" s="33"/>
      <c r="F488" s="164" t="s">
        <v>4162</v>
      </c>
      <c r="G488" s="33"/>
      <c r="H488" s="33"/>
      <c r="I488" s="165"/>
      <c r="J488" s="33"/>
      <c r="K488" s="33"/>
      <c r="L488" s="34"/>
      <c r="M488" s="166"/>
      <c r="N488" s="167"/>
      <c r="O488" s="59"/>
      <c r="P488" s="59"/>
      <c r="Q488" s="59"/>
      <c r="R488" s="59"/>
      <c r="S488" s="59"/>
      <c r="T488" s="60"/>
      <c r="U488" s="33"/>
      <c r="V488" s="33"/>
      <c r="W488" s="33"/>
      <c r="X488" s="33"/>
      <c r="Y488" s="33"/>
      <c r="Z488" s="33"/>
      <c r="AA488" s="33"/>
      <c r="AB488" s="33"/>
      <c r="AC488" s="33"/>
      <c r="AD488" s="33"/>
      <c r="AE488" s="33"/>
      <c r="AT488" s="18" t="s">
        <v>207</v>
      </c>
      <c r="AU488" s="18" t="s">
        <v>90</v>
      </c>
    </row>
    <row r="489" spans="1:65" s="2" customFormat="1" ht="24.15" customHeight="1">
      <c r="A489" s="33"/>
      <c r="B489" s="149"/>
      <c r="C489" s="195" t="s">
        <v>2453</v>
      </c>
      <c r="D489" s="195" t="s">
        <v>416</v>
      </c>
      <c r="E489" s="196" t="s">
        <v>4164</v>
      </c>
      <c r="F489" s="197" t="s">
        <v>4165</v>
      </c>
      <c r="G489" s="198" t="s">
        <v>529</v>
      </c>
      <c r="H489" s="199">
        <v>2</v>
      </c>
      <c r="I489" s="200"/>
      <c r="J489" s="201">
        <f>ROUND(I489*H489,2)</f>
        <v>0</v>
      </c>
      <c r="K489" s="197" t="s">
        <v>1</v>
      </c>
      <c r="L489" s="202"/>
      <c r="M489" s="203" t="s">
        <v>1</v>
      </c>
      <c r="N489" s="204" t="s">
        <v>46</v>
      </c>
      <c r="O489" s="59"/>
      <c r="P489" s="159">
        <f>O489*H489</f>
        <v>0</v>
      </c>
      <c r="Q489" s="159">
        <v>0</v>
      </c>
      <c r="R489" s="159">
        <f>Q489*H489</f>
        <v>0</v>
      </c>
      <c r="S489" s="159">
        <v>0</v>
      </c>
      <c r="T489" s="160">
        <f>S489*H489</f>
        <v>0</v>
      </c>
      <c r="U489" s="33"/>
      <c r="V489" s="33"/>
      <c r="W489" s="33"/>
      <c r="X489" s="33"/>
      <c r="Y489" s="33"/>
      <c r="Z489" s="33"/>
      <c r="AA489" s="33"/>
      <c r="AB489" s="33"/>
      <c r="AC489" s="33"/>
      <c r="AD489" s="33"/>
      <c r="AE489" s="33"/>
      <c r="AR489" s="161" t="s">
        <v>573</v>
      </c>
      <c r="AT489" s="161" t="s">
        <v>416</v>
      </c>
      <c r="AU489" s="161" t="s">
        <v>90</v>
      </c>
      <c r="AY489" s="18" t="s">
        <v>199</v>
      </c>
      <c r="BE489" s="162">
        <f>IF(N489="základní",J489,0)</f>
        <v>0</v>
      </c>
      <c r="BF489" s="162">
        <f>IF(N489="snížená",J489,0)</f>
        <v>0</v>
      </c>
      <c r="BG489" s="162">
        <f>IF(N489="zákl. přenesená",J489,0)</f>
        <v>0</v>
      </c>
      <c r="BH489" s="162">
        <f>IF(N489="sníž. přenesená",J489,0)</f>
        <v>0</v>
      </c>
      <c r="BI489" s="162">
        <f>IF(N489="nulová",J489,0)</f>
        <v>0</v>
      </c>
      <c r="BJ489" s="18" t="s">
        <v>88</v>
      </c>
      <c r="BK489" s="162">
        <f>ROUND(I489*H489,2)</f>
        <v>0</v>
      </c>
      <c r="BL489" s="18" t="s">
        <v>276</v>
      </c>
      <c r="BM489" s="161" t="s">
        <v>4166</v>
      </c>
    </row>
    <row r="490" spans="1:65" s="2" customFormat="1" ht="10.199999999999999">
      <c r="A490" s="33"/>
      <c r="B490" s="34"/>
      <c r="C490" s="33"/>
      <c r="D490" s="163" t="s">
        <v>207</v>
      </c>
      <c r="E490" s="33"/>
      <c r="F490" s="164" t="s">
        <v>4165</v>
      </c>
      <c r="G490" s="33"/>
      <c r="H490" s="33"/>
      <c r="I490" s="165"/>
      <c r="J490" s="33"/>
      <c r="K490" s="33"/>
      <c r="L490" s="34"/>
      <c r="M490" s="166"/>
      <c r="N490" s="167"/>
      <c r="O490" s="59"/>
      <c r="P490" s="59"/>
      <c r="Q490" s="59"/>
      <c r="R490" s="59"/>
      <c r="S490" s="59"/>
      <c r="T490" s="60"/>
      <c r="U490" s="33"/>
      <c r="V490" s="33"/>
      <c r="W490" s="33"/>
      <c r="X490" s="33"/>
      <c r="Y490" s="33"/>
      <c r="Z490" s="33"/>
      <c r="AA490" s="33"/>
      <c r="AB490" s="33"/>
      <c r="AC490" s="33"/>
      <c r="AD490" s="33"/>
      <c r="AE490" s="33"/>
      <c r="AT490" s="18" t="s">
        <v>207</v>
      </c>
      <c r="AU490" s="18" t="s">
        <v>90</v>
      </c>
    </row>
    <row r="491" spans="1:65" s="2" customFormat="1" ht="21.75" customHeight="1">
      <c r="A491" s="33"/>
      <c r="B491" s="149"/>
      <c r="C491" s="195" t="s">
        <v>2458</v>
      </c>
      <c r="D491" s="195" t="s">
        <v>416</v>
      </c>
      <c r="E491" s="196" t="s">
        <v>4167</v>
      </c>
      <c r="F491" s="197" t="s">
        <v>4168</v>
      </c>
      <c r="G491" s="198" t="s">
        <v>529</v>
      </c>
      <c r="H491" s="199">
        <v>1</v>
      </c>
      <c r="I491" s="200"/>
      <c r="J491" s="201">
        <f>ROUND(I491*H491,2)</f>
        <v>0</v>
      </c>
      <c r="K491" s="197" t="s">
        <v>1</v>
      </c>
      <c r="L491" s="202"/>
      <c r="M491" s="203" t="s">
        <v>1</v>
      </c>
      <c r="N491" s="204" t="s">
        <v>46</v>
      </c>
      <c r="O491" s="59"/>
      <c r="P491" s="159">
        <f>O491*H491</f>
        <v>0</v>
      </c>
      <c r="Q491" s="159">
        <v>0</v>
      </c>
      <c r="R491" s="159">
        <f>Q491*H491</f>
        <v>0</v>
      </c>
      <c r="S491" s="159">
        <v>0</v>
      </c>
      <c r="T491" s="160">
        <f>S491*H491</f>
        <v>0</v>
      </c>
      <c r="U491" s="33"/>
      <c r="V491" s="33"/>
      <c r="W491" s="33"/>
      <c r="X491" s="33"/>
      <c r="Y491" s="33"/>
      <c r="Z491" s="33"/>
      <c r="AA491" s="33"/>
      <c r="AB491" s="33"/>
      <c r="AC491" s="33"/>
      <c r="AD491" s="33"/>
      <c r="AE491" s="33"/>
      <c r="AR491" s="161" t="s">
        <v>573</v>
      </c>
      <c r="AT491" s="161" t="s">
        <v>416</v>
      </c>
      <c r="AU491" s="161" t="s">
        <v>90</v>
      </c>
      <c r="AY491" s="18" t="s">
        <v>199</v>
      </c>
      <c r="BE491" s="162">
        <f>IF(N491="základní",J491,0)</f>
        <v>0</v>
      </c>
      <c r="BF491" s="162">
        <f>IF(N491="snížená",J491,0)</f>
        <v>0</v>
      </c>
      <c r="BG491" s="162">
        <f>IF(N491="zákl. přenesená",J491,0)</f>
        <v>0</v>
      </c>
      <c r="BH491" s="162">
        <f>IF(N491="sníž. přenesená",J491,0)</f>
        <v>0</v>
      </c>
      <c r="BI491" s="162">
        <f>IF(N491="nulová",J491,0)</f>
        <v>0</v>
      </c>
      <c r="BJ491" s="18" t="s">
        <v>88</v>
      </c>
      <c r="BK491" s="162">
        <f>ROUND(I491*H491,2)</f>
        <v>0</v>
      </c>
      <c r="BL491" s="18" t="s">
        <v>276</v>
      </c>
      <c r="BM491" s="161" t="s">
        <v>4169</v>
      </c>
    </row>
    <row r="492" spans="1:65" s="2" customFormat="1" ht="10.199999999999999">
      <c r="A492" s="33"/>
      <c r="B492" s="34"/>
      <c r="C492" s="33"/>
      <c r="D492" s="163" t="s">
        <v>207</v>
      </c>
      <c r="E492" s="33"/>
      <c r="F492" s="164" t="s">
        <v>4168</v>
      </c>
      <c r="G492" s="33"/>
      <c r="H492" s="33"/>
      <c r="I492" s="165"/>
      <c r="J492" s="33"/>
      <c r="K492" s="33"/>
      <c r="L492" s="34"/>
      <c r="M492" s="166"/>
      <c r="N492" s="167"/>
      <c r="O492" s="59"/>
      <c r="P492" s="59"/>
      <c r="Q492" s="59"/>
      <c r="R492" s="59"/>
      <c r="S492" s="59"/>
      <c r="T492" s="60"/>
      <c r="U492" s="33"/>
      <c r="V492" s="33"/>
      <c r="W492" s="33"/>
      <c r="X492" s="33"/>
      <c r="Y492" s="33"/>
      <c r="Z492" s="33"/>
      <c r="AA492" s="33"/>
      <c r="AB492" s="33"/>
      <c r="AC492" s="33"/>
      <c r="AD492" s="33"/>
      <c r="AE492" s="33"/>
      <c r="AT492" s="18" t="s">
        <v>207</v>
      </c>
      <c r="AU492" s="18" t="s">
        <v>90</v>
      </c>
    </row>
    <row r="493" spans="1:65" s="2" customFormat="1" ht="24.15" customHeight="1">
      <c r="A493" s="33"/>
      <c r="B493" s="149"/>
      <c r="C493" s="195" t="s">
        <v>2462</v>
      </c>
      <c r="D493" s="195" t="s">
        <v>416</v>
      </c>
      <c r="E493" s="196" t="s">
        <v>4170</v>
      </c>
      <c r="F493" s="197" t="s">
        <v>4171</v>
      </c>
      <c r="G493" s="198" t="s">
        <v>529</v>
      </c>
      <c r="H493" s="199">
        <v>1</v>
      </c>
      <c r="I493" s="200"/>
      <c r="J493" s="201">
        <f>ROUND(I493*H493,2)</f>
        <v>0</v>
      </c>
      <c r="K493" s="197" t="s">
        <v>1</v>
      </c>
      <c r="L493" s="202"/>
      <c r="M493" s="203" t="s">
        <v>1</v>
      </c>
      <c r="N493" s="204" t="s">
        <v>46</v>
      </c>
      <c r="O493" s="59"/>
      <c r="P493" s="159">
        <f>O493*H493</f>
        <v>0</v>
      </c>
      <c r="Q493" s="159">
        <v>0</v>
      </c>
      <c r="R493" s="159">
        <f>Q493*H493</f>
        <v>0</v>
      </c>
      <c r="S493" s="159">
        <v>0</v>
      </c>
      <c r="T493" s="160">
        <f>S493*H493</f>
        <v>0</v>
      </c>
      <c r="U493" s="33"/>
      <c r="V493" s="33"/>
      <c r="W493" s="33"/>
      <c r="X493" s="33"/>
      <c r="Y493" s="33"/>
      <c r="Z493" s="33"/>
      <c r="AA493" s="33"/>
      <c r="AB493" s="33"/>
      <c r="AC493" s="33"/>
      <c r="AD493" s="33"/>
      <c r="AE493" s="33"/>
      <c r="AR493" s="161" t="s">
        <v>573</v>
      </c>
      <c r="AT493" s="161" t="s">
        <v>416</v>
      </c>
      <c r="AU493" s="161" t="s">
        <v>90</v>
      </c>
      <c r="AY493" s="18" t="s">
        <v>199</v>
      </c>
      <c r="BE493" s="162">
        <f>IF(N493="základní",J493,0)</f>
        <v>0</v>
      </c>
      <c r="BF493" s="162">
        <f>IF(N493="snížená",J493,0)</f>
        <v>0</v>
      </c>
      <c r="BG493" s="162">
        <f>IF(N493="zákl. přenesená",J493,0)</f>
        <v>0</v>
      </c>
      <c r="BH493" s="162">
        <f>IF(N493="sníž. přenesená",J493,0)</f>
        <v>0</v>
      </c>
      <c r="BI493" s="162">
        <f>IF(N493="nulová",J493,0)</f>
        <v>0</v>
      </c>
      <c r="BJ493" s="18" t="s">
        <v>88</v>
      </c>
      <c r="BK493" s="162">
        <f>ROUND(I493*H493,2)</f>
        <v>0</v>
      </c>
      <c r="BL493" s="18" t="s">
        <v>276</v>
      </c>
      <c r="BM493" s="161" t="s">
        <v>4172</v>
      </c>
    </row>
    <row r="494" spans="1:65" s="2" customFormat="1" ht="10.199999999999999">
      <c r="A494" s="33"/>
      <c r="B494" s="34"/>
      <c r="C494" s="33"/>
      <c r="D494" s="163" t="s">
        <v>207</v>
      </c>
      <c r="E494" s="33"/>
      <c r="F494" s="164" t="s">
        <v>4171</v>
      </c>
      <c r="G494" s="33"/>
      <c r="H494" s="33"/>
      <c r="I494" s="165"/>
      <c r="J494" s="33"/>
      <c r="K494" s="33"/>
      <c r="L494" s="34"/>
      <c r="M494" s="166"/>
      <c r="N494" s="167"/>
      <c r="O494" s="59"/>
      <c r="P494" s="59"/>
      <c r="Q494" s="59"/>
      <c r="R494" s="59"/>
      <c r="S494" s="59"/>
      <c r="T494" s="60"/>
      <c r="U494" s="33"/>
      <c r="V494" s="33"/>
      <c r="W494" s="33"/>
      <c r="X494" s="33"/>
      <c r="Y494" s="33"/>
      <c r="Z494" s="33"/>
      <c r="AA494" s="33"/>
      <c r="AB494" s="33"/>
      <c r="AC494" s="33"/>
      <c r="AD494" s="33"/>
      <c r="AE494" s="33"/>
      <c r="AT494" s="18" t="s">
        <v>207</v>
      </c>
      <c r="AU494" s="18" t="s">
        <v>90</v>
      </c>
    </row>
    <row r="495" spans="1:65" s="12" customFormat="1" ht="22.8" customHeight="1">
      <c r="B495" s="136"/>
      <c r="D495" s="137" t="s">
        <v>80</v>
      </c>
      <c r="E495" s="147" t="s">
        <v>4173</v>
      </c>
      <c r="F495" s="147" t="s">
        <v>197</v>
      </c>
      <c r="I495" s="139"/>
      <c r="J495" s="148">
        <f>BK495</f>
        <v>0</v>
      </c>
      <c r="L495" s="136"/>
      <c r="M495" s="141"/>
      <c r="N495" s="142"/>
      <c r="O495" s="142"/>
      <c r="P495" s="143">
        <f>SUM(P496:P526)</f>
        <v>0</v>
      </c>
      <c r="Q495" s="142"/>
      <c r="R495" s="143">
        <f>SUM(R496:R526)</f>
        <v>1.41E-2</v>
      </c>
      <c r="S495" s="142"/>
      <c r="T495" s="144">
        <f>SUM(T496:T526)</f>
        <v>0</v>
      </c>
      <c r="AR495" s="137" t="s">
        <v>90</v>
      </c>
      <c r="AT495" s="145" t="s">
        <v>80</v>
      </c>
      <c r="AU495" s="145" t="s">
        <v>88</v>
      </c>
      <c r="AY495" s="137" t="s">
        <v>199</v>
      </c>
      <c r="BK495" s="146">
        <f>SUM(BK496:BK526)</f>
        <v>0</v>
      </c>
    </row>
    <row r="496" spans="1:65" s="2" customFormat="1" ht="24.15" customHeight="1">
      <c r="A496" s="33"/>
      <c r="B496" s="149"/>
      <c r="C496" s="150" t="s">
        <v>2465</v>
      </c>
      <c r="D496" s="150" t="s">
        <v>202</v>
      </c>
      <c r="E496" s="151" t="s">
        <v>4174</v>
      </c>
      <c r="F496" s="152" t="s">
        <v>4175</v>
      </c>
      <c r="G496" s="153" t="s">
        <v>529</v>
      </c>
      <c r="H496" s="154">
        <v>30</v>
      </c>
      <c r="I496" s="155"/>
      <c r="J496" s="156">
        <f>ROUND(I496*H496,2)</f>
        <v>0</v>
      </c>
      <c r="K496" s="152" t="s">
        <v>333</v>
      </c>
      <c r="L496" s="34"/>
      <c r="M496" s="157" t="s">
        <v>1</v>
      </c>
      <c r="N496" s="158" t="s">
        <v>46</v>
      </c>
      <c r="O496" s="59"/>
      <c r="P496" s="159">
        <f>O496*H496</f>
        <v>0</v>
      </c>
      <c r="Q496" s="159">
        <v>4.6999999999999999E-4</v>
      </c>
      <c r="R496" s="159">
        <f>Q496*H496</f>
        <v>1.41E-2</v>
      </c>
      <c r="S496" s="159">
        <v>0</v>
      </c>
      <c r="T496" s="160">
        <f>S496*H496</f>
        <v>0</v>
      </c>
      <c r="U496" s="33"/>
      <c r="V496" s="33"/>
      <c r="W496" s="33"/>
      <c r="X496" s="33"/>
      <c r="Y496" s="33"/>
      <c r="Z496" s="33"/>
      <c r="AA496" s="33"/>
      <c r="AB496" s="33"/>
      <c r="AC496" s="33"/>
      <c r="AD496" s="33"/>
      <c r="AE496" s="33"/>
      <c r="AR496" s="161" t="s">
        <v>276</v>
      </c>
      <c r="AT496" s="161" t="s">
        <v>202</v>
      </c>
      <c r="AU496" s="161" t="s">
        <v>90</v>
      </c>
      <c r="AY496" s="18" t="s">
        <v>199</v>
      </c>
      <c r="BE496" s="162">
        <f>IF(N496="základní",J496,0)</f>
        <v>0</v>
      </c>
      <c r="BF496" s="162">
        <f>IF(N496="snížená",J496,0)</f>
        <v>0</v>
      </c>
      <c r="BG496" s="162">
        <f>IF(N496="zákl. přenesená",J496,0)</f>
        <v>0</v>
      </c>
      <c r="BH496" s="162">
        <f>IF(N496="sníž. přenesená",J496,0)</f>
        <v>0</v>
      </c>
      <c r="BI496" s="162">
        <f>IF(N496="nulová",J496,0)</f>
        <v>0</v>
      </c>
      <c r="BJ496" s="18" t="s">
        <v>88</v>
      </c>
      <c r="BK496" s="162">
        <f>ROUND(I496*H496,2)</f>
        <v>0</v>
      </c>
      <c r="BL496" s="18" t="s">
        <v>276</v>
      </c>
      <c r="BM496" s="161" t="s">
        <v>4176</v>
      </c>
    </row>
    <row r="497" spans="1:65" s="2" customFormat="1" ht="19.2">
      <c r="A497" s="33"/>
      <c r="B497" s="34"/>
      <c r="C497" s="33"/>
      <c r="D497" s="163" t="s">
        <v>207</v>
      </c>
      <c r="E497" s="33"/>
      <c r="F497" s="164" t="s">
        <v>4177</v>
      </c>
      <c r="G497" s="33"/>
      <c r="H497" s="33"/>
      <c r="I497" s="165"/>
      <c r="J497" s="33"/>
      <c r="K497" s="33"/>
      <c r="L497" s="34"/>
      <c r="M497" s="166"/>
      <c r="N497" s="167"/>
      <c r="O497" s="59"/>
      <c r="P497" s="59"/>
      <c r="Q497" s="59"/>
      <c r="R497" s="59"/>
      <c r="S497" s="59"/>
      <c r="T497" s="60"/>
      <c r="U497" s="33"/>
      <c r="V497" s="33"/>
      <c r="W497" s="33"/>
      <c r="X497" s="33"/>
      <c r="Y497" s="33"/>
      <c r="Z497" s="33"/>
      <c r="AA497" s="33"/>
      <c r="AB497" s="33"/>
      <c r="AC497" s="33"/>
      <c r="AD497" s="33"/>
      <c r="AE497" s="33"/>
      <c r="AT497" s="18" t="s">
        <v>207</v>
      </c>
      <c r="AU497" s="18" t="s">
        <v>90</v>
      </c>
    </row>
    <row r="498" spans="1:65" s="2" customFormat="1" ht="24.15" customHeight="1">
      <c r="A498" s="33"/>
      <c r="B498" s="149"/>
      <c r="C498" s="150" t="s">
        <v>2470</v>
      </c>
      <c r="D498" s="150" t="s">
        <v>202</v>
      </c>
      <c r="E498" s="151" t="s">
        <v>4178</v>
      </c>
      <c r="F498" s="152" t="s">
        <v>4179</v>
      </c>
      <c r="G498" s="153" t="s">
        <v>4180</v>
      </c>
      <c r="H498" s="154">
        <v>4</v>
      </c>
      <c r="I498" s="155"/>
      <c r="J498" s="156">
        <f>ROUND(I498*H498,2)</f>
        <v>0</v>
      </c>
      <c r="K498" s="152" t="s">
        <v>1</v>
      </c>
      <c r="L498" s="34"/>
      <c r="M498" s="157" t="s">
        <v>1</v>
      </c>
      <c r="N498" s="158" t="s">
        <v>46</v>
      </c>
      <c r="O498" s="59"/>
      <c r="P498" s="159">
        <f>O498*H498</f>
        <v>0</v>
      </c>
      <c r="Q498" s="159">
        <v>0</v>
      </c>
      <c r="R498" s="159">
        <f>Q498*H498</f>
        <v>0</v>
      </c>
      <c r="S498" s="159">
        <v>0</v>
      </c>
      <c r="T498" s="160">
        <f>S498*H498</f>
        <v>0</v>
      </c>
      <c r="U498" s="33"/>
      <c r="V498" s="33"/>
      <c r="W498" s="33"/>
      <c r="X498" s="33"/>
      <c r="Y498" s="33"/>
      <c r="Z498" s="33"/>
      <c r="AA498" s="33"/>
      <c r="AB498" s="33"/>
      <c r="AC498" s="33"/>
      <c r="AD498" s="33"/>
      <c r="AE498" s="33"/>
      <c r="AR498" s="161" t="s">
        <v>4181</v>
      </c>
      <c r="AT498" s="161" t="s">
        <v>202</v>
      </c>
      <c r="AU498" s="161" t="s">
        <v>90</v>
      </c>
      <c r="AY498" s="18" t="s">
        <v>199</v>
      </c>
      <c r="BE498" s="162">
        <f>IF(N498="základní",J498,0)</f>
        <v>0</v>
      </c>
      <c r="BF498" s="162">
        <f>IF(N498="snížená",J498,0)</f>
        <v>0</v>
      </c>
      <c r="BG498" s="162">
        <f>IF(N498="zákl. přenesená",J498,0)</f>
        <v>0</v>
      </c>
      <c r="BH498" s="162">
        <f>IF(N498="sníž. přenesená",J498,0)</f>
        <v>0</v>
      </c>
      <c r="BI498" s="162">
        <f>IF(N498="nulová",J498,0)</f>
        <v>0</v>
      </c>
      <c r="BJ498" s="18" t="s">
        <v>88</v>
      </c>
      <c r="BK498" s="162">
        <f>ROUND(I498*H498,2)</f>
        <v>0</v>
      </c>
      <c r="BL498" s="18" t="s">
        <v>4181</v>
      </c>
      <c r="BM498" s="161" t="s">
        <v>4182</v>
      </c>
    </row>
    <row r="499" spans="1:65" s="2" customFormat="1" ht="10.199999999999999">
      <c r="A499" s="33"/>
      <c r="B499" s="34"/>
      <c r="C499" s="33"/>
      <c r="D499" s="163" t="s">
        <v>207</v>
      </c>
      <c r="E499" s="33"/>
      <c r="F499" s="164" t="s">
        <v>4179</v>
      </c>
      <c r="G499" s="33"/>
      <c r="H499" s="33"/>
      <c r="I499" s="165"/>
      <c r="J499" s="33"/>
      <c r="K499" s="33"/>
      <c r="L499" s="34"/>
      <c r="M499" s="166"/>
      <c r="N499" s="167"/>
      <c r="O499" s="59"/>
      <c r="P499" s="59"/>
      <c r="Q499" s="59"/>
      <c r="R499" s="59"/>
      <c r="S499" s="59"/>
      <c r="T499" s="60"/>
      <c r="U499" s="33"/>
      <c r="V499" s="33"/>
      <c r="W499" s="33"/>
      <c r="X499" s="33"/>
      <c r="Y499" s="33"/>
      <c r="Z499" s="33"/>
      <c r="AA499" s="33"/>
      <c r="AB499" s="33"/>
      <c r="AC499" s="33"/>
      <c r="AD499" s="33"/>
      <c r="AE499" s="33"/>
      <c r="AT499" s="18" t="s">
        <v>207</v>
      </c>
      <c r="AU499" s="18" t="s">
        <v>90</v>
      </c>
    </row>
    <row r="500" spans="1:65" s="14" customFormat="1" ht="10.199999999999999">
      <c r="B500" s="179"/>
      <c r="D500" s="163" t="s">
        <v>336</v>
      </c>
      <c r="E500" s="180" t="s">
        <v>1</v>
      </c>
      <c r="F500" s="181" t="s">
        <v>198</v>
      </c>
      <c r="H500" s="182">
        <v>4</v>
      </c>
      <c r="I500" s="183"/>
      <c r="L500" s="179"/>
      <c r="M500" s="184"/>
      <c r="N500" s="185"/>
      <c r="O500" s="185"/>
      <c r="P500" s="185"/>
      <c r="Q500" s="185"/>
      <c r="R500" s="185"/>
      <c r="S500" s="185"/>
      <c r="T500" s="186"/>
      <c r="AT500" s="180" t="s">
        <v>336</v>
      </c>
      <c r="AU500" s="180" t="s">
        <v>90</v>
      </c>
      <c r="AV500" s="14" t="s">
        <v>90</v>
      </c>
      <c r="AW500" s="14" t="s">
        <v>36</v>
      </c>
      <c r="AX500" s="14" t="s">
        <v>81</v>
      </c>
      <c r="AY500" s="180" t="s">
        <v>199</v>
      </c>
    </row>
    <row r="501" spans="1:65" s="2" customFormat="1" ht="16.5" customHeight="1">
      <c r="A501" s="33"/>
      <c r="B501" s="149"/>
      <c r="C501" s="150" t="s">
        <v>2479</v>
      </c>
      <c r="D501" s="150" t="s">
        <v>202</v>
      </c>
      <c r="E501" s="151" t="s">
        <v>4183</v>
      </c>
      <c r="F501" s="152" t="s">
        <v>4184</v>
      </c>
      <c r="G501" s="153" t="s">
        <v>4180</v>
      </c>
      <c r="H501" s="154">
        <v>16</v>
      </c>
      <c r="I501" s="155"/>
      <c r="J501" s="156">
        <f>ROUND(I501*H501,2)</f>
        <v>0</v>
      </c>
      <c r="K501" s="152" t="s">
        <v>1</v>
      </c>
      <c r="L501" s="34"/>
      <c r="M501" s="157" t="s">
        <v>1</v>
      </c>
      <c r="N501" s="158" t="s">
        <v>46</v>
      </c>
      <c r="O501" s="59"/>
      <c r="P501" s="159">
        <f>O501*H501</f>
        <v>0</v>
      </c>
      <c r="Q501" s="159">
        <v>0</v>
      </c>
      <c r="R501" s="159">
        <f>Q501*H501</f>
        <v>0</v>
      </c>
      <c r="S501" s="159">
        <v>0</v>
      </c>
      <c r="T501" s="160">
        <f>S501*H501</f>
        <v>0</v>
      </c>
      <c r="U501" s="33"/>
      <c r="V501" s="33"/>
      <c r="W501" s="33"/>
      <c r="X501" s="33"/>
      <c r="Y501" s="33"/>
      <c r="Z501" s="33"/>
      <c r="AA501" s="33"/>
      <c r="AB501" s="33"/>
      <c r="AC501" s="33"/>
      <c r="AD501" s="33"/>
      <c r="AE501" s="33"/>
      <c r="AR501" s="161" t="s">
        <v>4181</v>
      </c>
      <c r="AT501" s="161" t="s">
        <v>202</v>
      </c>
      <c r="AU501" s="161" t="s">
        <v>90</v>
      </c>
      <c r="AY501" s="18" t="s">
        <v>199</v>
      </c>
      <c r="BE501" s="162">
        <f>IF(N501="základní",J501,0)</f>
        <v>0</v>
      </c>
      <c r="BF501" s="162">
        <f>IF(N501="snížená",J501,0)</f>
        <v>0</v>
      </c>
      <c r="BG501" s="162">
        <f>IF(N501="zákl. přenesená",J501,0)</f>
        <v>0</v>
      </c>
      <c r="BH501" s="162">
        <f>IF(N501="sníž. přenesená",J501,0)</f>
        <v>0</v>
      </c>
      <c r="BI501" s="162">
        <f>IF(N501="nulová",J501,0)</f>
        <v>0</v>
      </c>
      <c r="BJ501" s="18" t="s">
        <v>88</v>
      </c>
      <c r="BK501" s="162">
        <f>ROUND(I501*H501,2)</f>
        <v>0</v>
      </c>
      <c r="BL501" s="18" t="s">
        <v>4181</v>
      </c>
      <c r="BM501" s="161" t="s">
        <v>4185</v>
      </c>
    </row>
    <row r="502" spans="1:65" s="2" customFormat="1" ht="10.199999999999999">
      <c r="A502" s="33"/>
      <c r="B502" s="34"/>
      <c r="C502" s="33"/>
      <c r="D502" s="163" t="s">
        <v>207</v>
      </c>
      <c r="E502" s="33"/>
      <c r="F502" s="164" t="s">
        <v>4184</v>
      </c>
      <c r="G502" s="33"/>
      <c r="H502" s="33"/>
      <c r="I502" s="165"/>
      <c r="J502" s="33"/>
      <c r="K502" s="33"/>
      <c r="L502" s="34"/>
      <c r="M502" s="166"/>
      <c r="N502" s="167"/>
      <c r="O502" s="59"/>
      <c r="P502" s="59"/>
      <c r="Q502" s="59"/>
      <c r="R502" s="59"/>
      <c r="S502" s="59"/>
      <c r="T502" s="60"/>
      <c r="U502" s="33"/>
      <c r="V502" s="33"/>
      <c r="W502" s="33"/>
      <c r="X502" s="33"/>
      <c r="Y502" s="33"/>
      <c r="Z502" s="33"/>
      <c r="AA502" s="33"/>
      <c r="AB502" s="33"/>
      <c r="AC502" s="33"/>
      <c r="AD502" s="33"/>
      <c r="AE502" s="33"/>
      <c r="AT502" s="18" t="s">
        <v>207</v>
      </c>
      <c r="AU502" s="18" t="s">
        <v>90</v>
      </c>
    </row>
    <row r="503" spans="1:65" s="14" customFormat="1" ht="10.199999999999999">
      <c r="B503" s="179"/>
      <c r="D503" s="163" t="s">
        <v>336</v>
      </c>
      <c r="E503" s="180" t="s">
        <v>1</v>
      </c>
      <c r="F503" s="181" t="s">
        <v>276</v>
      </c>
      <c r="H503" s="182">
        <v>16</v>
      </c>
      <c r="I503" s="183"/>
      <c r="L503" s="179"/>
      <c r="M503" s="184"/>
      <c r="N503" s="185"/>
      <c r="O503" s="185"/>
      <c r="P503" s="185"/>
      <c r="Q503" s="185"/>
      <c r="R503" s="185"/>
      <c r="S503" s="185"/>
      <c r="T503" s="186"/>
      <c r="AT503" s="180" t="s">
        <v>336</v>
      </c>
      <c r="AU503" s="180" t="s">
        <v>90</v>
      </c>
      <c r="AV503" s="14" t="s">
        <v>90</v>
      </c>
      <c r="AW503" s="14" t="s">
        <v>36</v>
      </c>
      <c r="AX503" s="14" t="s">
        <v>81</v>
      </c>
      <c r="AY503" s="180" t="s">
        <v>199</v>
      </c>
    </row>
    <row r="504" spans="1:65" s="2" customFormat="1" ht="16.5" customHeight="1">
      <c r="A504" s="33"/>
      <c r="B504" s="149"/>
      <c r="C504" s="150" t="s">
        <v>2486</v>
      </c>
      <c r="D504" s="150" t="s">
        <v>202</v>
      </c>
      <c r="E504" s="151" t="s">
        <v>4186</v>
      </c>
      <c r="F504" s="152" t="s">
        <v>4187</v>
      </c>
      <c r="G504" s="153" t="s">
        <v>4180</v>
      </c>
      <c r="H504" s="154">
        <v>16</v>
      </c>
      <c r="I504" s="155"/>
      <c r="J504" s="156">
        <f>ROUND(I504*H504,2)</f>
        <v>0</v>
      </c>
      <c r="K504" s="152" t="s">
        <v>1</v>
      </c>
      <c r="L504" s="34"/>
      <c r="M504" s="157" t="s">
        <v>1</v>
      </c>
      <c r="N504" s="158" t="s">
        <v>46</v>
      </c>
      <c r="O504" s="59"/>
      <c r="P504" s="159">
        <f>O504*H504</f>
        <v>0</v>
      </c>
      <c r="Q504" s="159">
        <v>0</v>
      </c>
      <c r="R504" s="159">
        <f>Q504*H504</f>
        <v>0</v>
      </c>
      <c r="S504" s="159">
        <v>0</v>
      </c>
      <c r="T504" s="160">
        <f>S504*H504</f>
        <v>0</v>
      </c>
      <c r="U504" s="33"/>
      <c r="V504" s="33"/>
      <c r="W504" s="33"/>
      <c r="X504" s="33"/>
      <c r="Y504" s="33"/>
      <c r="Z504" s="33"/>
      <c r="AA504" s="33"/>
      <c r="AB504" s="33"/>
      <c r="AC504" s="33"/>
      <c r="AD504" s="33"/>
      <c r="AE504" s="33"/>
      <c r="AR504" s="161" t="s">
        <v>4181</v>
      </c>
      <c r="AT504" s="161" t="s">
        <v>202</v>
      </c>
      <c r="AU504" s="161" t="s">
        <v>90</v>
      </c>
      <c r="AY504" s="18" t="s">
        <v>199</v>
      </c>
      <c r="BE504" s="162">
        <f>IF(N504="základní",J504,0)</f>
        <v>0</v>
      </c>
      <c r="BF504" s="162">
        <f>IF(N504="snížená",J504,0)</f>
        <v>0</v>
      </c>
      <c r="BG504" s="162">
        <f>IF(N504="zákl. přenesená",J504,0)</f>
        <v>0</v>
      </c>
      <c r="BH504" s="162">
        <f>IF(N504="sníž. přenesená",J504,0)</f>
        <v>0</v>
      </c>
      <c r="BI504" s="162">
        <f>IF(N504="nulová",J504,0)</f>
        <v>0</v>
      </c>
      <c r="BJ504" s="18" t="s">
        <v>88</v>
      </c>
      <c r="BK504" s="162">
        <f>ROUND(I504*H504,2)</f>
        <v>0</v>
      </c>
      <c r="BL504" s="18" t="s">
        <v>4181</v>
      </c>
      <c r="BM504" s="161" t="s">
        <v>4188</v>
      </c>
    </row>
    <row r="505" spans="1:65" s="2" customFormat="1" ht="10.199999999999999">
      <c r="A505" s="33"/>
      <c r="B505" s="34"/>
      <c r="C505" s="33"/>
      <c r="D505" s="163" t="s">
        <v>207</v>
      </c>
      <c r="E505" s="33"/>
      <c r="F505" s="164" t="s">
        <v>4189</v>
      </c>
      <c r="G505" s="33"/>
      <c r="H505" s="33"/>
      <c r="I505" s="165"/>
      <c r="J505" s="33"/>
      <c r="K505" s="33"/>
      <c r="L505" s="34"/>
      <c r="M505" s="166"/>
      <c r="N505" s="167"/>
      <c r="O505" s="59"/>
      <c r="P505" s="59"/>
      <c r="Q505" s="59"/>
      <c r="R505" s="59"/>
      <c r="S505" s="59"/>
      <c r="T505" s="60"/>
      <c r="U505" s="33"/>
      <c r="V505" s="33"/>
      <c r="W505" s="33"/>
      <c r="X505" s="33"/>
      <c r="Y505" s="33"/>
      <c r="Z505" s="33"/>
      <c r="AA505" s="33"/>
      <c r="AB505" s="33"/>
      <c r="AC505" s="33"/>
      <c r="AD505" s="33"/>
      <c r="AE505" s="33"/>
      <c r="AT505" s="18" t="s">
        <v>207</v>
      </c>
      <c r="AU505" s="18" t="s">
        <v>90</v>
      </c>
    </row>
    <row r="506" spans="1:65" s="14" customFormat="1" ht="10.199999999999999">
      <c r="B506" s="179"/>
      <c r="D506" s="163" t="s">
        <v>336</v>
      </c>
      <c r="E506" s="180" t="s">
        <v>1</v>
      </c>
      <c r="F506" s="181" t="s">
        <v>276</v>
      </c>
      <c r="H506" s="182">
        <v>16</v>
      </c>
      <c r="I506" s="183"/>
      <c r="L506" s="179"/>
      <c r="M506" s="184"/>
      <c r="N506" s="185"/>
      <c r="O506" s="185"/>
      <c r="P506" s="185"/>
      <c r="Q506" s="185"/>
      <c r="R506" s="185"/>
      <c r="S506" s="185"/>
      <c r="T506" s="186"/>
      <c r="AT506" s="180" t="s">
        <v>336</v>
      </c>
      <c r="AU506" s="180" t="s">
        <v>90</v>
      </c>
      <c r="AV506" s="14" t="s">
        <v>90</v>
      </c>
      <c r="AW506" s="14" t="s">
        <v>36</v>
      </c>
      <c r="AX506" s="14" t="s">
        <v>81</v>
      </c>
      <c r="AY506" s="180" t="s">
        <v>199</v>
      </c>
    </row>
    <row r="507" spans="1:65" s="2" customFormat="1" ht="24.15" customHeight="1">
      <c r="A507" s="33"/>
      <c r="B507" s="149"/>
      <c r="C507" s="150" t="s">
        <v>2492</v>
      </c>
      <c r="D507" s="150" t="s">
        <v>202</v>
      </c>
      <c r="E507" s="151" t="s">
        <v>4190</v>
      </c>
      <c r="F507" s="152" t="s">
        <v>4191</v>
      </c>
      <c r="G507" s="153" t="s">
        <v>4180</v>
      </c>
      <c r="H507" s="154">
        <v>30</v>
      </c>
      <c r="I507" s="155"/>
      <c r="J507" s="156">
        <f>ROUND(I507*H507,2)</f>
        <v>0</v>
      </c>
      <c r="K507" s="152" t="s">
        <v>1</v>
      </c>
      <c r="L507" s="34"/>
      <c r="M507" s="157" t="s">
        <v>1</v>
      </c>
      <c r="N507" s="158" t="s">
        <v>46</v>
      </c>
      <c r="O507" s="59"/>
      <c r="P507" s="159">
        <f>O507*H507</f>
        <v>0</v>
      </c>
      <c r="Q507" s="159">
        <v>0</v>
      </c>
      <c r="R507" s="159">
        <f>Q507*H507</f>
        <v>0</v>
      </c>
      <c r="S507" s="159">
        <v>0</v>
      </c>
      <c r="T507" s="160">
        <f>S507*H507</f>
        <v>0</v>
      </c>
      <c r="U507" s="33"/>
      <c r="V507" s="33"/>
      <c r="W507" s="33"/>
      <c r="X507" s="33"/>
      <c r="Y507" s="33"/>
      <c r="Z507" s="33"/>
      <c r="AA507" s="33"/>
      <c r="AB507" s="33"/>
      <c r="AC507" s="33"/>
      <c r="AD507" s="33"/>
      <c r="AE507" s="33"/>
      <c r="AR507" s="161" t="s">
        <v>276</v>
      </c>
      <c r="AT507" s="161" t="s">
        <v>202</v>
      </c>
      <c r="AU507" s="161" t="s">
        <v>90</v>
      </c>
      <c r="AY507" s="18" t="s">
        <v>199</v>
      </c>
      <c r="BE507" s="162">
        <f>IF(N507="základní",J507,0)</f>
        <v>0</v>
      </c>
      <c r="BF507" s="162">
        <f>IF(N507="snížená",J507,0)</f>
        <v>0</v>
      </c>
      <c r="BG507" s="162">
        <f>IF(N507="zákl. přenesená",J507,0)</f>
        <v>0</v>
      </c>
      <c r="BH507" s="162">
        <f>IF(N507="sníž. přenesená",J507,0)</f>
        <v>0</v>
      </c>
      <c r="BI507" s="162">
        <f>IF(N507="nulová",J507,0)</f>
        <v>0</v>
      </c>
      <c r="BJ507" s="18" t="s">
        <v>88</v>
      </c>
      <c r="BK507" s="162">
        <f>ROUND(I507*H507,2)</f>
        <v>0</v>
      </c>
      <c r="BL507" s="18" t="s">
        <v>276</v>
      </c>
      <c r="BM507" s="161" t="s">
        <v>4192</v>
      </c>
    </row>
    <row r="508" spans="1:65" s="2" customFormat="1" ht="28.8">
      <c r="A508" s="33"/>
      <c r="B508" s="34"/>
      <c r="C508" s="33"/>
      <c r="D508" s="163" t="s">
        <v>207</v>
      </c>
      <c r="E508" s="33"/>
      <c r="F508" s="164" t="s">
        <v>4193</v>
      </c>
      <c r="G508" s="33"/>
      <c r="H508" s="33"/>
      <c r="I508" s="165"/>
      <c r="J508" s="33"/>
      <c r="K508" s="33"/>
      <c r="L508" s="34"/>
      <c r="M508" s="166"/>
      <c r="N508" s="167"/>
      <c r="O508" s="59"/>
      <c r="P508" s="59"/>
      <c r="Q508" s="59"/>
      <c r="R508" s="59"/>
      <c r="S508" s="59"/>
      <c r="T508" s="60"/>
      <c r="U508" s="33"/>
      <c r="V508" s="33"/>
      <c r="W508" s="33"/>
      <c r="X508" s="33"/>
      <c r="Y508" s="33"/>
      <c r="Z508" s="33"/>
      <c r="AA508" s="33"/>
      <c r="AB508" s="33"/>
      <c r="AC508" s="33"/>
      <c r="AD508" s="33"/>
      <c r="AE508" s="33"/>
      <c r="AT508" s="18" t="s">
        <v>207</v>
      </c>
      <c r="AU508" s="18" t="s">
        <v>90</v>
      </c>
    </row>
    <row r="509" spans="1:65" s="2" customFormat="1" ht="16.5" customHeight="1">
      <c r="A509" s="33"/>
      <c r="B509" s="149"/>
      <c r="C509" s="150" t="s">
        <v>2499</v>
      </c>
      <c r="D509" s="150" t="s">
        <v>202</v>
      </c>
      <c r="E509" s="151" t="s">
        <v>4194</v>
      </c>
      <c r="F509" s="152" t="s">
        <v>4195</v>
      </c>
      <c r="G509" s="153" t="s">
        <v>284</v>
      </c>
      <c r="H509" s="154">
        <v>1</v>
      </c>
      <c r="I509" s="155"/>
      <c r="J509" s="156">
        <f>ROUND(I509*H509,2)</f>
        <v>0</v>
      </c>
      <c r="K509" s="152" t="s">
        <v>1</v>
      </c>
      <c r="L509" s="34"/>
      <c r="M509" s="157" t="s">
        <v>1</v>
      </c>
      <c r="N509" s="158" t="s">
        <v>46</v>
      </c>
      <c r="O509" s="59"/>
      <c r="P509" s="159">
        <f>O509*H509</f>
        <v>0</v>
      </c>
      <c r="Q509" s="159">
        <v>0</v>
      </c>
      <c r="R509" s="159">
        <f>Q509*H509</f>
        <v>0</v>
      </c>
      <c r="S509" s="159">
        <v>0</v>
      </c>
      <c r="T509" s="160">
        <f>S509*H509</f>
        <v>0</v>
      </c>
      <c r="U509" s="33"/>
      <c r="V509" s="33"/>
      <c r="W509" s="33"/>
      <c r="X509" s="33"/>
      <c r="Y509" s="33"/>
      <c r="Z509" s="33"/>
      <c r="AA509" s="33"/>
      <c r="AB509" s="33"/>
      <c r="AC509" s="33"/>
      <c r="AD509" s="33"/>
      <c r="AE509" s="33"/>
      <c r="AR509" s="161" t="s">
        <v>276</v>
      </c>
      <c r="AT509" s="161" t="s">
        <v>202</v>
      </c>
      <c r="AU509" s="161" t="s">
        <v>90</v>
      </c>
      <c r="AY509" s="18" t="s">
        <v>199</v>
      </c>
      <c r="BE509" s="162">
        <f>IF(N509="základní",J509,0)</f>
        <v>0</v>
      </c>
      <c r="BF509" s="162">
        <f>IF(N509="snížená",J509,0)</f>
        <v>0</v>
      </c>
      <c r="BG509" s="162">
        <f>IF(N509="zákl. přenesená",J509,0)</f>
        <v>0</v>
      </c>
      <c r="BH509" s="162">
        <f>IF(N509="sníž. přenesená",J509,0)</f>
        <v>0</v>
      </c>
      <c r="BI509" s="162">
        <f>IF(N509="nulová",J509,0)</f>
        <v>0</v>
      </c>
      <c r="BJ509" s="18" t="s">
        <v>88</v>
      </c>
      <c r="BK509" s="162">
        <f>ROUND(I509*H509,2)</f>
        <v>0</v>
      </c>
      <c r="BL509" s="18" t="s">
        <v>276</v>
      </c>
      <c r="BM509" s="161" t="s">
        <v>4196</v>
      </c>
    </row>
    <row r="510" spans="1:65" s="2" customFormat="1" ht="28.8">
      <c r="A510" s="33"/>
      <c r="B510" s="34"/>
      <c r="C510" s="33"/>
      <c r="D510" s="163" t="s">
        <v>207</v>
      </c>
      <c r="E510" s="33"/>
      <c r="F510" s="164" t="s">
        <v>4197</v>
      </c>
      <c r="G510" s="33"/>
      <c r="H510" s="33"/>
      <c r="I510" s="165"/>
      <c r="J510" s="33"/>
      <c r="K510" s="33"/>
      <c r="L510" s="34"/>
      <c r="M510" s="166"/>
      <c r="N510" s="167"/>
      <c r="O510" s="59"/>
      <c r="P510" s="59"/>
      <c r="Q510" s="59"/>
      <c r="R510" s="59"/>
      <c r="S510" s="59"/>
      <c r="T510" s="60"/>
      <c r="U510" s="33"/>
      <c r="V510" s="33"/>
      <c r="W510" s="33"/>
      <c r="X510" s="33"/>
      <c r="Y510" s="33"/>
      <c r="Z510" s="33"/>
      <c r="AA510" s="33"/>
      <c r="AB510" s="33"/>
      <c r="AC510" s="33"/>
      <c r="AD510" s="33"/>
      <c r="AE510" s="33"/>
      <c r="AT510" s="18" t="s">
        <v>207</v>
      </c>
      <c r="AU510" s="18" t="s">
        <v>90</v>
      </c>
    </row>
    <row r="511" spans="1:65" s="14" customFormat="1" ht="10.199999999999999">
      <c r="B511" s="179"/>
      <c r="D511" s="163" t="s">
        <v>336</v>
      </c>
      <c r="E511" s="180" t="s">
        <v>1</v>
      </c>
      <c r="F511" s="181" t="s">
        <v>88</v>
      </c>
      <c r="H511" s="182">
        <v>1</v>
      </c>
      <c r="I511" s="183"/>
      <c r="L511" s="179"/>
      <c r="M511" s="184"/>
      <c r="N511" s="185"/>
      <c r="O511" s="185"/>
      <c r="P511" s="185"/>
      <c r="Q511" s="185"/>
      <c r="R511" s="185"/>
      <c r="S511" s="185"/>
      <c r="T511" s="186"/>
      <c r="AT511" s="180" t="s">
        <v>336</v>
      </c>
      <c r="AU511" s="180" t="s">
        <v>90</v>
      </c>
      <c r="AV511" s="14" t="s">
        <v>90</v>
      </c>
      <c r="AW511" s="14" t="s">
        <v>36</v>
      </c>
      <c r="AX511" s="14" t="s">
        <v>81</v>
      </c>
      <c r="AY511" s="180" t="s">
        <v>199</v>
      </c>
    </row>
    <row r="512" spans="1:65" s="2" customFormat="1" ht="24.15" customHeight="1">
      <c r="A512" s="33"/>
      <c r="B512" s="149"/>
      <c r="C512" s="150" t="s">
        <v>2505</v>
      </c>
      <c r="D512" s="150" t="s">
        <v>202</v>
      </c>
      <c r="E512" s="151" t="s">
        <v>4198</v>
      </c>
      <c r="F512" s="152" t="s">
        <v>4199</v>
      </c>
      <c r="G512" s="153" t="s">
        <v>284</v>
      </c>
      <c r="H512" s="154">
        <v>1</v>
      </c>
      <c r="I512" s="155"/>
      <c r="J512" s="156">
        <f>ROUND(I512*H512,2)</f>
        <v>0</v>
      </c>
      <c r="K512" s="152" t="s">
        <v>1</v>
      </c>
      <c r="L512" s="34"/>
      <c r="M512" s="157" t="s">
        <v>1</v>
      </c>
      <c r="N512" s="158" t="s">
        <v>46</v>
      </c>
      <c r="O512" s="59"/>
      <c r="P512" s="159">
        <f>O512*H512</f>
        <v>0</v>
      </c>
      <c r="Q512" s="159">
        <v>0</v>
      </c>
      <c r="R512" s="159">
        <f>Q512*H512</f>
        <v>0</v>
      </c>
      <c r="S512" s="159">
        <v>0</v>
      </c>
      <c r="T512" s="160">
        <f>S512*H512</f>
        <v>0</v>
      </c>
      <c r="U512" s="33"/>
      <c r="V512" s="33"/>
      <c r="W512" s="33"/>
      <c r="X512" s="33"/>
      <c r="Y512" s="33"/>
      <c r="Z512" s="33"/>
      <c r="AA512" s="33"/>
      <c r="AB512" s="33"/>
      <c r="AC512" s="33"/>
      <c r="AD512" s="33"/>
      <c r="AE512" s="33"/>
      <c r="AR512" s="161" t="s">
        <v>276</v>
      </c>
      <c r="AT512" s="161" t="s">
        <v>202</v>
      </c>
      <c r="AU512" s="161" t="s">
        <v>90</v>
      </c>
      <c r="AY512" s="18" t="s">
        <v>199</v>
      </c>
      <c r="BE512" s="162">
        <f>IF(N512="základní",J512,0)</f>
        <v>0</v>
      </c>
      <c r="BF512" s="162">
        <f>IF(N512="snížená",J512,0)</f>
        <v>0</v>
      </c>
      <c r="BG512" s="162">
        <f>IF(N512="zákl. přenesená",J512,0)</f>
        <v>0</v>
      </c>
      <c r="BH512" s="162">
        <f>IF(N512="sníž. přenesená",J512,0)</f>
        <v>0</v>
      </c>
      <c r="BI512" s="162">
        <f>IF(N512="nulová",J512,0)</f>
        <v>0</v>
      </c>
      <c r="BJ512" s="18" t="s">
        <v>88</v>
      </c>
      <c r="BK512" s="162">
        <f>ROUND(I512*H512,2)</f>
        <v>0</v>
      </c>
      <c r="BL512" s="18" t="s">
        <v>276</v>
      </c>
      <c r="BM512" s="161" t="s">
        <v>4200</v>
      </c>
    </row>
    <row r="513" spans="1:65" s="2" customFormat="1" ht="28.8">
      <c r="A513" s="33"/>
      <c r="B513" s="34"/>
      <c r="C513" s="33"/>
      <c r="D513" s="163" t="s">
        <v>207</v>
      </c>
      <c r="E513" s="33"/>
      <c r="F513" s="164" t="s">
        <v>4201</v>
      </c>
      <c r="G513" s="33"/>
      <c r="H513" s="33"/>
      <c r="I513" s="165"/>
      <c r="J513" s="33"/>
      <c r="K513" s="33"/>
      <c r="L513" s="34"/>
      <c r="M513" s="166"/>
      <c r="N513" s="167"/>
      <c r="O513" s="59"/>
      <c r="P513" s="59"/>
      <c r="Q513" s="59"/>
      <c r="R513" s="59"/>
      <c r="S513" s="59"/>
      <c r="T513" s="60"/>
      <c r="U513" s="33"/>
      <c r="V513" s="33"/>
      <c r="W513" s="33"/>
      <c r="X513" s="33"/>
      <c r="Y513" s="33"/>
      <c r="Z513" s="33"/>
      <c r="AA513" s="33"/>
      <c r="AB513" s="33"/>
      <c r="AC513" s="33"/>
      <c r="AD513" s="33"/>
      <c r="AE513" s="33"/>
      <c r="AT513" s="18" t="s">
        <v>207</v>
      </c>
      <c r="AU513" s="18" t="s">
        <v>90</v>
      </c>
    </row>
    <row r="514" spans="1:65" s="14" customFormat="1" ht="10.199999999999999">
      <c r="B514" s="179"/>
      <c r="D514" s="163" t="s">
        <v>336</v>
      </c>
      <c r="E514" s="180" t="s">
        <v>1</v>
      </c>
      <c r="F514" s="181" t="s">
        <v>88</v>
      </c>
      <c r="H514" s="182">
        <v>1</v>
      </c>
      <c r="I514" s="183"/>
      <c r="L514" s="179"/>
      <c r="M514" s="184"/>
      <c r="N514" s="185"/>
      <c r="O514" s="185"/>
      <c r="P514" s="185"/>
      <c r="Q514" s="185"/>
      <c r="R514" s="185"/>
      <c r="S514" s="185"/>
      <c r="T514" s="186"/>
      <c r="AT514" s="180" t="s">
        <v>336</v>
      </c>
      <c r="AU514" s="180" t="s">
        <v>90</v>
      </c>
      <c r="AV514" s="14" t="s">
        <v>90</v>
      </c>
      <c r="AW514" s="14" t="s">
        <v>36</v>
      </c>
      <c r="AX514" s="14" t="s">
        <v>81</v>
      </c>
      <c r="AY514" s="180" t="s">
        <v>199</v>
      </c>
    </row>
    <row r="515" spans="1:65" s="2" customFormat="1" ht="16.5" customHeight="1">
      <c r="A515" s="33"/>
      <c r="B515" s="149"/>
      <c r="C515" s="150" t="s">
        <v>2511</v>
      </c>
      <c r="D515" s="150" t="s">
        <v>202</v>
      </c>
      <c r="E515" s="151" t="s">
        <v>4202</v>
      </c>
      <c r="F515" s="152" t="s">
        <v>4203</v>
      </c>
      <c r="G515" s="153" t="s">
        <v>284</v>
      </c>
      <c r="H515" s="154">
        <v>1</v>
      </c>
      <c r="I515" s="155"/>
      <c r="J515" s="156">
        <f>ROUND(I515*H515,2)</f>
        <v>0</v>
      </c>
      <c r="K515" s="152" t="s">
        <v>1</v>
      </c>
      <c r="L515" s="34"/>
      <c r="M515" s="157" t="s">
        <v>1</v>
      </c>
      <c r="N515" s="158" t="s">
        <v>46</v>
      </c>
      <c r="O515" s="59"/>
      <c r="P515" s="159">
        <f>O515*H515</f>
        <v>0</v>
      </c>
      <c r="Q515" s="159">
        <v>0</v>
      </c>
      <c r="R515" s="159">
        <f>Q515*H515</f>
        <v>0</v>
      </c>
      <c r="S515" s="159">
        <v>0</v>
      </c>
      <c r="T515" s="160">
        <f>S515*H515</f>
        <v>0</v>
      </c>
      <c r="U515" s="33"/>
      <c r="V515" s="33"/>
      <c r="W515" s="33"/>
      <c r="X515" s="33"/>
      <c r="Y515" s="33"/>
      <c r="Z515" s="33"/>
      <c r="AA515" s="33"/>
      <c r="AB515" s="33"/>
      <c r="AC515" s="33"/>
      <c r="AD515" s="33"/>
      <c r="AE515" s="33"/>
      <c r="AR515" s="161" t="s">
        <v>276</v>
      </c>
      <c r="AT515" s="161" t="s">
        <v>202</v>
      </c>
      <c r="AU515" s="161" t="s">
        <v>90</v>
      </c>
      <c r="AY515" s="18" t="s">
        <v>199</v>
      </c>
      <c r="BE515" s="162">
        <f>IF(N515="základní",J515,0)</f>
        <v>0</v>
      </c>
      <c r="BF515" s="162">
        <f>IF(N515="snížená",J515,0)</f>
        <v>0</v>
      </c>
      <c r="BG515" s="162">
        <f>IF(N515="zákl. přenesená",J515,0)</f>
        <v>0</v>
      </c>
      <c r="BH515" s="162">
        <f>IF(N515="sníž. přenesená",J515,0)</f>
        <v>0</v>
      </c>
      <c r="BI515" s="162">
        <f>IF(N515="nulová",J515,0)</f>
        <v>0</v>
      </c>
      <c r="BJ515" s="18" t="s">
        <v>88</v>
      </c>
      <c r="BK515" s="162">
        <f>ROUND(I515*H515,2)</f>
        <v>0</v>
      </c>
      <c r="BL515" s="18" t="s">
        <v>276</v>
      </c>
      <c r="BM515" s="161" t="s">
        <v>4204</v>
      </c>
    </row>
    <row r="516" spans="1:65" s="2" customFormat="1" ht="10.199999999999999">
      <c r="A516" s="33"/>
      <c r="B516" s="34"/>
      <c r="C516" s="33"/>
      <c r="D516" s="163" t="s">
        <v>207</v>
      </c>
      <c r="E516" s="33"/>
      <c r="F516" s="164" t="s">
        <v>4203</v>
      </c>
      <c r="G516" s="33"/>
      <c r="H516" s="33"/>
      <c r="I516" s="165"/>
      <c r="J516" s="33"/>
      <c r="K516" s="33"/>
      <c r="L516" s="34"/>
      <c r="M516" s="166"/>
      <c r="N516" s="167"/>
      <c r="O516" s="59"/>
      <c r="P516" s="59"/>
      <c r="Q516" s="59"/>
      <c r="R516" s="59"/>
      <c r="S516" s="59"/>
      <c r="T516" s="60"/>
      <c r="U516" s="33"/>
      <c r="V516" s="33"/>
      <c r="W516" s="33"/>
      <c r="X516" s="33"/>
      <c r="Y516" s="33"/>
      <c r="Z516" s="33"/>
      <c r="AA516" s="33"/>
      <c r="AB516" s="33"/>
      <c r="AC516" s="33"/>
      <c r="AD516" s="33"/>
      <c r="AE516" s="33"/>
      <c r="AT516" s="18" t="s">
        <v>207</v>
      </c>
      <c r="AU516" s="18" t="s">
        <v>90</v>
      </c>
    </row>
    <row r="517" spans="1:65" s="14" customFormat="1" ht="10.199999999999999">
      <c r="B517" s="179"/>
      <c r="D517" s="163" t="s">
        <v>336</v>
      </c>
      <c r="E517" s="180" t="s">
        <v>1</v>
      </c>
      <c r="F517" s="181" t="s">
        <v>88</v>
      </c>
      <c r="H517" s="182">
        <v>1</v>
      </c>
      <c r="I517" s="183"/>
      <c r="L517" s="179"/>
      <c r="M517" s="184"/>
      <c r="N517" s="185"/>
      <c r="O517" s="185"/>
      <c r="P517" s="185"/>
      <c r="Q517" s="185"/>
      <c r="R517" s="185"/>
      <c r="S517" s="185"/>
      <c r="T517" s="186"/>
      <c r="AT517" s="180" t="s">
        <v>336</v>
      </c>
      <c r="AU517" s="180" t="s">
        <v>90</v>
      </c>
      <c r="AV517" s="14" t="s">
        <v>90</v>
      </c>
      <c r="AW517" s="14" t="s">
        <v>36</v>
      </c>
      <c r="AX517" s="14" t="s">
        <v>81</v>
      </c>
      <c r="AY517" s="180" t="s">
        <v>199</v>
      </c>
    </row>
    <row r="518" spans="1:65" s="2" customFormat="1" ht="16.5" customHeight="1">
      <c r="A518" s="33"/>
      <c r="B518" s="149"/>
      <c r="C518" s="150" t="s">
        <v>2515</v>
      </c>
      <c r="D518" s="150" t="s">
        <v>202</v>
      </c>
      <c r="E518" s="151" t="s">
        <v>4205</v>
      </c>
      <c r="F518" s="152" t="s">
        <v>4206</v>
      </c>
      <c r="G518" s="153" t="s">
        <v>4180</v>
      </c>
      <c r="H518" s="154">
        <v>16</v>
      </c>
      <c r="I518" s="155"/>
      <c r="J518" s="156">
        <f>ROUND(I518*H518,2)</f>
        <v>0</v>
      </c>
      <c r="K518" s="152" t="s">
        <v>1</v>
      </c>
      <c r="L518" s="34"/>
      <c r="M518" s="157" t="s">
        <v>1</v>
      </c>
      <c r="N518" s="158" t="s">
        <v>46</v>
      </c>
      <c r="O518" s="59"/>
      <c r="P518" s="159">
        <f>O518*H518</f>
        <v>0</v>
      </c>
      <c r="Q518" s="159">
        <v>0</v>
      </c>
      <c r="R518" s="159">
        <f>Q518*H518</f>
        <v>0</v>
      </c>
      <c r="S518" s="159">
        <v>0</v>
      </c>
      <c r="T518" s="160">
        <f>S518*H518</f>
        <v>0</v>
      </c>
      <c r="U518" s="33"/>
      <c r="V518" s="33"/>
      <c r="W518" s="33"/>
      <c r="X518" s="33"/>
      <c r="Y518" s="33"/>
      <c r="Z518" s="33"/>
      <c r="AA518" s="33"/>
      <c r="AB518" s="33"/>
      <c r="AC518" s="33"/>
      <c r="AD518" s="33"/>
      <c r="AE518" s="33"/>
      <c r="AR518" s="161" t="s">
        <v>4181</v>
      </c>
      <c r="AT518" s="161" t="s">
        <v>202</v>
      </c>
      <c r="AU518" s="161" t="s">
        <v>90</v>
      </c>
      <c r="AY518" s="18" t="s">
        <v>199</v>
      </c>
      <c r="BE518" s="162">
        <f>IF(N518="základní",J518,0)</f>
        <v>0</v>
      </c>
      <c r="BF518" s="162">
        <f>IF(N518="snížená",J518,0)</f>
        <v>0</v>
      </c>
      <c r="BG518" s="162">
        <f>IF(N518="zákl. přenesená",J518,0)</f>
        <v>0</v>
      </c>
      <c r="BH518" s="162">
        <f>IF(N518="sníž. přenesená",J518,0)</f>
        <v>0</v>
      </c>
      <c r="BI518" s="162">
        <f>IF(N518="nulová",J518,0)</f>
        <v>0</v>
      </c>
      <c r="BJ518" s="18" t="s">
        <v>88</v>
      </c>
      <c r="BK518" s="162">
        <f>ROUND(I518*H518,2)</f>
        <v>0</v>
      </c>
      <c r="BL518" s="18" t="s">
        <v>4181</v>
      </c>
      <c r="BM518" s="161" t="s">
        <v>4207</v>
      </c>
    </row>
    <row r="519" spans="1:65" s="2" customFormat="1" ht="10.199999999999999">
      <c r="A519" s="33"/>
      <c r="B519" s="34"/>
      <c r="C519" s="33"/>
      <c r="D519" s="163" t="s">
        <v>207</v>
      </c>
      <c r="E519" s="33"/>
      <c r="F519" s="164" t="s">
        <v>4206</v>
      </c>
      <c r="G519" s="33"/>
      <c r="H519" s="33"/>
      <c r="I519" s="165"/>
      <c r="J519" s="33"/>
      <c r="K519" s="33"/>
      <c r="L519" s="34"/>
      <c r="M519" s="166"/>
      <c r="N519" s="167"/>
      <c r="O519" s="59"/>
      <c r="P519" s="59"/>
      <c r="Q519" s="59"/>
      <c r="R519" s="59"/>
      <c r="S519" s="59"/>
      <c r="T519" s="60"/>
      <c r="U519" s="33"/>
      <c r="V519" s="33"/>
      <c r="W519" s="33"/>
      <c r="X519" s="33"/>
      <c r="Y519" s="33"/>
      <c r="Z519" s="33"/>
      <c r="AA519" s="33"/>
      <c r="AB519" s="33"/>
      <c r="AC519" s="33"/>
      <c r="AD519" s="33"/>
      <c r="AE519" s="33"/>
      <c r="AT519" s="18" t="s">
        <v>207</v>
      </c>
      <c r="AU519" s="18" t="s">
        <v>90</v>
      </c>
    </row>
    <row r="520" spans="1:65" s="14" customFormat="1" ht="10.199999999999999">
      <c r="B520" s="179"/>
      <c r="D520" s="163" t="s">
        <v>336</v>
      </c>
      <c r="E520" s="180" t="s">
        <v>1</v>
      </c>
      <c r="F520" s="181" t="s">
        <v>276</v>
      </c>
      <c r="H520" s="182">
        <v>16</v>
      </c>
      <c r="I520" s="183"/>
      <c r="L520" s="179"/>
      <c r="M520" s="184"/>
      <c r="N520" s="185"/>
      <c r="O520" s="185"/>
      <c r="P520" s="185"/>
      <c r="Q520" s="185"/>
      <c r="R520" s="185"/>
      <c r="S520" s="185"/>
      <c r="T520" s="186"/>
      <c r="AT520" s="180" t="s">
        <v>336</v>
      </c>
      <c r="AU520" s="180" t="s">
        <v>90</v>
      </c>
      <c r="AV520" s="14" t="s">
        <v>90</v>
      </c>
      <c r="AW520" s="14" t="s">
        <v>36</v>
      </c>
      <c r="AX520" s="14" t="s">
        <v>81</v>
      </c>
      <c r="AY520" s="180" t="s">
        <v>199</v>
      </c>
    </row>
    <row r="521" spans="1:65" s="2" customFormat="1" ht="16.5" customHeight="1">
      <c r="A521" s="33"/>
      <c r="B521" s="149"/>
      <c r="C521" s="150" t="s">
        <v>2531</v>
      </c>
      <c r="D521" s="150" t="s">
        <v>202</v>
      </c>
      <c r="E521" s="151" t="s">
        <v>4208</v>
      </c>
      <c r="F521" s="152" t="s">
        <v>4209</v>
      </c>
      <c r="G521" s="153" t="s">
        <v>4180</v>
      </c>
      <c r="H521" s="154">
        <v>160</v>
      </c>
      <c r="I521" s="155"/>
      <c r="J521" s="156">
        <f>ROUND(I521*H521,2)</f>
        <v>0</v>
      </c>
      <c r="K521" s="152" t="s">
        <v>1</v>
      </c>
      <c r="L521" s="34"/>
      <c r="M521" s="157" t="s">
        <v>1</v>
      </c>
      <c r="N521" s="158" t="s">
        <v>46</v>
      </c>
      <c r="O521" s="59"/>
      <c r="P521" s="159">
        <f>O521*H521</f>
        <v>0</v>
      </c>
      <c r="Q521" s="159">
        <v>0</v>
      </c>
      <c r="R521" s="159">
        <f>Q521*H521</f>
        <v>0</v>
      </c>
      <c r="S521" s="159">
        <v>0</v>
      </c>
      <c r="T521" s="160">
        <f>S521*H521</f>
        <v>0</v>
      </c>
      <c r="U521" s="33"/>
      <c r="V521" s="33"/>
      <c r="W521" s="33"/>
      <c r="X521" s="33"/>
      <c r="Y521" s="33"/>
      <c r="Z521" s="33"/>
      <c r="AA521" s="33"/>
      <c r="AB521" s="33"/>
      <c r="AC521" s="33"/>
      <c r="AD521" s="33"/>
      <c r="AE521" s="33"/>
      <c r="AR521" s="161" t="s">
        <v>4181</v>
      </c>
      <c r="AT521" s="161" t="s">
        <v>202</v>
      </c>
      <c r="AU521" s="161" t="s">
        <v>90</v>
      </c>
      <c r="AY521" s="18" t="s">
        <v>199</v>
      </c>
      <c r="BE521" s="162">
        <f>IF(N521="základní",J521,0)</f>
        <v>0</v>
      </c>
      <c r="BF521" s="162">
        <f>IF(N521="snížená",J521,0)</f>
        <v>0</v>
      </c>
      <c r="BG521" s="162">
        <f>IF(N521="zákl. přenesená",J521,0)</f>
        <v>0</v>
      </c>
      <c r="BH521" s="162">
        <f>IF(N521="sníž. přenesená",J521,0)</f>
        <v>0</v>
      </c>
      <c r="BI521" s="162">
        <f>IF(N521="nulová",J521,0)</f>
        <v>0</v>
      </c>
      <c r="BJ521" s="18" t="s">
        <v>88</v>
      </c>
      <c r="BK521" s="162">
        <f>ROUND(I521*H521,2)</f>
        <v>0</v>
      </c>
      <c r="BL521" s="18" t="s">
        <v>4181</v>
      </c>
      <c r="BM521" s="161" t="s">
        <v>4210</v>
      </c>
    </row>
    <row r="522" spans="1:65" s="2" customFormat="1" ht="10.199999999999999">
      <c r="A522" s="33"/>
      <c r="B522" s="34"/>
      <c r="C522" s="33"/>
      <c r="D522" s="163" t="s">
        <v>207</v>
      </c>
      <c r="E522" s="33"/>
      <c r="F522" s="164" t="s">
        <v>4209</v>
      </c>
      <c r="G522" s="33"/>
      <c r="H522" s="33"/>
      <c r="I522" s="165"/>
      <c r="J522" s="33"/>
      <c r="K522" s="33"/>
      <c r="L522" s="34"/>
      <c r="M522" s="166"/>
      <c r="N522" s="167"/>
      <c r="O522" s="59"/>
      <c r="P522" s="59"/>
      <c r="Q522" s="59"/>
      <c r="R522" s="59"/>
      <c r="S522" s="59"/>
      <c r="T522" s="60"/>
      <c r="U522" s="33"/>
      <c r="V522" s="33"/>
      <c r="W522" s="33"/>
      <c r="X522" s="33"/>
      <c r="Y522" s="33"/>
      <c r="Z522" s="33"/>
      <c r="AA522" s="33"/>
      <c r="AB522" s="33"/>
      <c r="AC522" s="33"/>
      <c r="AD522" s="33"/>
      <c r="AE522" s="33"/>
      <c r="AT522" s="18" t="s">
        <v>207</v>
      </c>
      <c r="AU522" s="18" t="s">
        <v>90</v>
      </c>
    </row>
    <row r="523" spans="1:65" s="14" customFormat="1" ht="10.199999999999999">
      <c r="B523" s="179"/>
      <c r="D523" s="163" t="s">
        <v>336</v>
      </c>
      <c r="E523" s="180" t="s">
        <v>1</v>
      </c>
      <c r="F523" s="181" t="s">
        <v>2453</v>
      </c>
      <c r="H523" s="182">
        <v>160</v>
      </c>
      <c r="I523" s="183"/>
      <c r="L523" s="179"/>
      <c r="M523" s="184"/>
      <c r="N523" s="185"/>
      <c r="O523" s="185"/>
      <c r="P523" s="185"/>
      <c r="Q523" s="185"/>
      <c r="R523" s="185"/>
      <c r="S523" s="185"/>
      <c r="T523" s="186"/>
      <c r="AT523" s="180" t="s">
        <v>336</v>
      </c>
      <c r="AU523" s="180" t="s">
        <v>90</v>
      </c>
      <c r="AV523" s="14" t="s">
        <v>90</v>
      </c>
      <c r="AW523" s="14" t="s">
        <v>36</v>
      </c>
      <c r="AX523" s="14" t="s">
        <v>81</v>
      </c>
      <c r="AY523" s="180" t="s">
        <v>199</v>
      </c>
    </row>
    <row r="524" spans="1:65" s="2" customFormat="1" ht="16.5" customHeight="1">
      <c r="A524" s="33"/>
      <c r="B524" s="149"/>
      <c r="C524" s="150" t="s">
        <v>2536</v>
      </c>
      <c r="D524" s="150" t="s">
        <v>202</v>
      </c>
      <c r="E524" s="151" t="s">
        <v>4211</v>
      </c>
      <c r="F524" s="152" t="s">
        <v>4212</v>
      </c>
      <c r="G524" s="153" t="s">
        <v>4180</v>
      </c>
      <c r="H524" s="154">
        <v>80</v>
      </c>
      <c r="I524" s="155"/>
      <c r="J524" s="156">
        <f>ROUND(I524*H524,2)</f>
        <v>0</v>
      </c>
      <c r="K524" s="152" t="s">
        <v>1</v>
      </c>
      <c r="L524" s="34"/>
      <c r="M524" s="157" t="s">
        <v>1</v>
      </c>
      <c r="N524" s="158" t="s">
        <v>46</v>
      </c>
      <c r="O524" s="59"/>
      <c r="P524" s="159">
        <f>O524*H524</f>
        <v>0</v>
      </c>
      <c r="Q524" s="159">
        <v>0</v>
      </c>
      <c r="R524" s="159">
        <f>Q524*H524</f>
        <v>0</v>
      </c>
      <c r="S524" s="159">
        <v>0</v>
      </c>
      <c r="T524" s="160">
        <f>S524*H524</f>
        <v>0</v>
      </c>
      <c r="U524" s="33"/>
      <c r="V524" s="33"/>
      <c r="W524" s="33"/>
      <c r="X524" s="33"/>
      <c r="Y524" s="33"/>
      <c r="Z524" s="33"/>
      <c r="AA524" s="33"/>
      <c r="AB524" s="33"/>
      <c r="AC524" s="33"/>
      <c r="AD524" s="33"/>
      <c r="AE524" s="33"/>
      <c r="AR524" s="161" t="s">
        <v>4181</v>
      </c>
      <c r="AT524" s="161" t="s">
        <v>202</v>
      </c>
      <c r="AU524" s="161" t="s">
        <v>90</v>
      </c>
      <c r="AY524" s="18" t="s">
        <v>199</v>
      </c>
      <c r="BE524" s="162">
        <f>IF(N524="základní",J524,0)</f>
        <v>0</v>
      </c>
      <c r="BF524" s="162">
        <f>IF(N524="snížená",J524,0)</f>
        <v>0</v>
      </c>
      <c r="BG524" s="162">
        <f>IF(N524="zákl. přenesená",J524,0)</f>
        <v>0</v>
      </c>
      <c r="BH524" s="162">
        <f>IF(N524="sníž. přenesená",J524,0)</f>
        <v>0</v>
      </c>
      <c r="BI524" s="162">
        <f>IF(N524="nulová",J524,0)</f>
        <v>0</v>
      </c>
      <c r="BJ524" s="18" t="s">
        <v>88</v>
      </c>
      <c r="BK524" s="162">
        <f>ROUND(I524*H524,2)</f>
        <v>0</v>
      </c>
      <c r="BL524" s="18" t="s">
        <v>4181</v>
      </c>
      <c r="BM524" s="161" t="s">
        <v>4213</v>
      </c>
    </row>
    <row r="525" spans="1:65" s="2" customFormat="1" ht="19.2">
      <c r="A525" s="33"/>
      <c r="B525" s="34"/>
      <c r="C525" s="33"/>
      <c r="D525" s="163" t="s">
        <v>207</v>
      </c>
      <c r="E525" s="33"/>
      <c r="F525" s="164" t="s">
        <v>4214</v>
      </c>
      <c r="G525" s="33"/>
      <c r="H525" s="33"/>
      <c r="I525" s="165"/>
      <c r="J525" s="33"/>
      <c r="K525" s="33"/>
      <c r="L525" s="34"/>
      <c r="M525" s="166"/>
      <c r="N525" s="167"/>
      <c r="O525" s="59"/>
      <c r="P525" s="59"/>
      <c r="Q525" s="59"/>
      <c r="R525" s="59"/>
      <c r="S525" s="59"/>
      <c r="T525" s="60"/>
      <c r="U525" s="33"/>
      <c r="V525" s="33"/>
      <c r="W525" s="33"/>
      <c r="X525" s="33"/>
      <c r="Y525" s="33"/>
      <c r="Z525" s="33"/>
      <c r="AA525" s="33"/>
      <c r="AB525" s="33"/>
      <c r="AC525" s="33"/>
      <c r="AD525" s="33"/>
      <c r="AE525" s="33"/>
      <c r="AT525" s="18" t="s">
        <v>207</v>
      </c>
      <c r="AU525" s="18" t="s">
        <v>90</v>
      </c>
    </row>
    <row r="526" spans="1:65" s="14" customFormat="1" ht="10.199999999999999">
      <c r="B526" s="179"/>
      <c r="D526" s="163" t="s">
        <v>336</v>
      </c>
      <c r="E526" s="180" t="s">
        <v>1</v>
      </c>
      <c r="F526" s="181" t="s">
        <v>1098</v>
      </c>
      <c r="H526" s="182">
        <v>80</v>
      </c>
      <c r="I526" s="183"/>
      <c r="L526" s="179"/>
      <c r="M526" s="213"/>
      <c r="N526" s="214"/>
      <c r="O526" s="214"/>
      <c r="P526" s="214"/>
      <c r="Q526" s="214"/>
      <c r="R526" s="214"/>
      <c r="S526" s="214"/>
      <c r="T526" s="215"/>
      <c r="AT526" s="180" t="s">
        <v>336</v>
      </c>
      <c r="AU526" s="180" t="s">
        <v>90</v>
      </c>
      <c r="AV526" s="14" t="s">
        <v>90</v>
      </c>
      <c r="AW526" s="14" t="s">
        <v>36</v>
      </c>
      <c r="AX526" s="14" t="s">
        <v>81</v>
      </c>
      <c r="AY526" s="180" t="s">
        <v>199</v>
      </c>
    </row>
    <row r="527" spans="1:65" s="2" customFormat="1" ht="6.9" customHeight="1">
      <c r="A527" s="33"/>
      <c r="B527" s="48"/>
      <c r="C527" s="49"/>
      <c r="D527" s="49"/>
      <c r="E527" s="49"/>
      <c r="F527" s="49"/>
      <c r="G527" s="49"/>
      <c r="H527" s="49"/>
      <c r="I527" s="49"/>
      <c r="J527" s="49"/>
      <c r="K527" s="49"/>
      <c r="L527" s="34"/>
      <c r="M527" s="33"/>
      <c r="O527" s="33"/>
      <c r="P527" s="33"/>
      <c r="Q527" s="33"/>
      <c r="R527" s="33"/>
      <c r="S527" s="33"/>
      <c r="T527" s="33"/>
      <c r="U527" s="33"/>
      <c r="V527" s="33"/>
      <c r="W527" s="33"/>
      <c r="X527" s="33"/>
      <c r="Y527" s="33"/>
      <c r="Z527" s="33"/>
      <c r="AA527" s="33"/>
      <c r="AB527" s="33"/>
      <c r="AC527" s="33"/>
      <c r="AD527" s="33"/>
      <c r="AE527" s="33"/>
    </row>
  </sheetData>
  <autoFilter ref="C128:K526"/>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109</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301</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30" customHeight="1">
      <c r="A11" s="33"/>
      <c r="B11" s="34"/>
      <c r="C11" s="33"/>
      <c r="D11" s="33"/>
      <c r="E11" s="227" t="s">
        <v>4215</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4216</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ROUND(J130,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ROUND((SUM(BE130:BE384)),  2)</f>
        <v>0</v>
      </c>
      <c r="G35" s="33"/>
      <c r="H35" s="33"/>
      <c r="I35" s="106">
        <v>0.21</v>
      </c>
      <c r="J35" s="105">
        <f>ROUND(((SUM(BE130:BE384))*I35),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ROUND((SUM(BF130:BF384)),  2)</f>
        <v>0</v>
      </c>
      <c r="G36" s="33"/>
      <c r="H36" s="33"/>
      <c r="I36" s="106">
        <v>0.15</v>
      </c>
      <c r="J36" s="105">
        <f>ROUND(((SUM(BF130:BF384))*I36),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ROUND((SUM(BG130:BG384)),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ROUND((SUM(BH130:BH384)),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ROUND((SUM(BI130:BI384)),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301</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30" customHeight="1">
      <c r="A89" s="33"/>
      <c r="B89" s="34"/>
      <c r="C89" s="33"/>
      <c r="D89" s="33"/>
      <c r="E89" s="227" t="str">
        <f>E11</f>
        <v xml:space="preserve">014A_C - Zařízení zdravotně technických instalací (Uznatelná část) </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J130</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J131</f>
        <v>0</v>
      </c>
      <c r="L99" s="118"/>
    </row>
    <row r="100" spans="1:47" s="10" customFormat="1" ht="19.95" customHeight="1">
      <c r="B100" s="122"/>
      <c r="D100" s="123" t="s">
        <v>311</v>
      </c>
      <c r="E100" s="124"/>
      <c r="F100" s="124"/>
      <c r="G100" s="124"/>
      <c r="H100" s="124"/>
      <c r="I100" s="124"/>
      <c r="J100" s="125">
        <f>J132</f>
        <v>0</v>
      </c>
      <c r="L100" s="122"/>
    </row>
    <row r="101" spans="1:47" s="9" customFormat="1" ht="24.9" customHeight="1">
      <c r="B101" s="118"/>
      <c r="D101" s="119" t="s">
        <v>313</v>
      </c>
      <c r="E101" s="120"/>
      <c r="F101" s="120"/>
      <c r="G101" s="120"/>
      <c r="H101" s="120"/>
      <c r="I101" s="120"/>
      <c r="J101" s="121">
        <f>J142</f>
        <v>0</v>
      </c>
      <c r="L101" s="118"/>
    </row>
    <row r="102" spans="1:47" s="10" customFormat="1" ht="19.95" customHeight="1">
      <c r="B102" s="122"/>
      <c r="D102" s="123" t="s">
        <v>315</v>
      </c>
      <c r="E102" s="124"/>
      <c r="F102" s="124"/>
      <c r="G102" s="124"/>
      <c r="H102" s="124"/>
      <c r="I102" s="124"/>
      <c r="J102" s="125">
        <f>J143</f>
        <v>0</v>
      </c>
      <c r="L102" s="122"/>
    </row>
    <row r="103" spans="1:47" s="10" customFormat="1" ht="19.95" customHeight="1">
      <c r="B103" s="122"/>
      <c r="D103" s="123" t="s">
        <v>4217</v>
      </c>
      <c r="E103" s="124"/>
      <c r="F103" s="124"/>
      <c r="G103" s="124"/>
      <c r="H103" s="124"/>
      <c r="I103" s="124"/>
      <c r="J103" s="125">
        <f>J157</f>
        <v>0</v>
      </c>
      <c r="L103" s="122"/>
    </row>
    <row r="104" spans="1:47" s="10" customFormat="1" ht="19.95" customHeight="1">
      <c r="B104" s="122"/>
      <c r="D104" s="123" t="s">
        <v>4218</v>
      </c>
      <c r="E104" s="124"/>
      <c r="F104" s="124"/>
      <c r="G104" s="124"/>
      <c r="H104" s="124"/>
      <c r="I104" s="124"/>
      <c r="J104" s="125">
        <f>J255</f>
        <v>0</v>
      </c>
      <c r="L104" s="122"/>
    </row>
    <row r="105" spans="1:47" s="10" customFormat="1" ht="19.95" customHeight="1">
      <c r="B105" s="122"/>
      <c r="D105" s="123" t="s">
        <v>316</v>
      </c>
      <c r="E105" s="124"/>
      <c r="F105" s="124"/>
      <c r="G105" s="124"/>
      <c r="H105" s="124"/>
      <c r="I105" s="124"/>
      <c r="J105" s="125">
        <f>J329</f>
        <v>0</v>
      </c>
      <c r="L105" s="122"/>
    </row>
    <row r="106" spans="1:47" s="10" customFormat="1" ht="19.95" customHeight="1">
      <c r="B106" s="122"/>
      <c r="D106" s="123" t="s">
        <v>4219</v>
      </c>
      <c r="E106" s="124"/>
      <c r="F106" s="124"/>
      <c r="G106" s="124"/>
      <c r="H106" s="124"/>
      <c r="I106" s="124"/>
      <c r="J106" s="125">
        <f>J367</f>
        <v>0</v>
      </c>
      <c r="L106" s="122"/>
    </row>
    <row r="107" spans="1:47" s="10" customFormat="1" ht="19.95" customHeight="1">
      <c r="B107" s="122"/>
      <c r="D107" s="123" t="s">
        <v>325</v>
      </c>
      <c r="E107" s="124"/>
      <c r="F107" s="124"/>
      <c r="G107" s="124"/>
      <c r="H107" s="124"/>
      <c r="I107" s="124"/>
      <c r="J107" s="125">
        <f>J374</f>
        <v>0</v>
      </c>
      <c r="L107" s="122"/>
    </row>
    <row r="108" spans="1:47" s="10" customFormat="1" ht="19.95" customHeight="1">
      <c r="B108" s="122"/>
      <c r="D108" s="123" t="s">
        <v>4220</v>
      </c>
      <c r="E108" s="124"/>
      <c r="F108" s="124"/>
      <c r="G108" s="124"/>
      <c r="H108" s="124"/>
      <c r="I108" s="124"/>
      <c r="J108" s="125">
        <f>J381</f>
        <v>0</v>
      </c>
      <c r="L108" s="122"/>
    </row>
    <row r="109" spans="1:47"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31" s="2" customFormat="1" ht="6.9"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31" s="2" customFormat="1" ht="24.9" customHeight="1">
      <c r="A115" s="33"/>
      <c r="B115" s="34"/>
      <c r="C115" s="22" t="s">
        <v>183</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26.25" customHeight="1">
      <c r="A118" s="33"/>
      <c r="B118" s="34"/>
      <c r="C118" s="33"/>
      <c r="D118" s="33"/>
      <c r="E118" s="263" t="str">
        <f>E7</f>
        <v>SPŠ a SOU Pelhřimov - objekt dílen Kamenice nad Lipou - úspora energie</v>
      </c>
      <c r="F118" s="264"/>
      <c r="G118" s="264"/>
      <c r="H118" s="264"/>
      <c r="I118" s="3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172</v>
      </c>
      <c r="L119" s="21"/>
    </row>
    <row r="120" spans="1:31" s="2" customFormat="1" ht="16.5" customHeight="1">
      <c r="A120" s="33"/>
      <c r="B120" s="34"/>
      <c r="C120" s="33"/>
      <c r="D120" s="33"/>
      <c r="E120" s="263" t="s">
        <v>301</v>
      </c>
      <c r="F120" s="265"/>
      <c r="G120" s="265"/>
      <c r="H120" s="265"/>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174</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30" customHeight="1">
      <c r="A122" s="33"/>
      <c r="B122" s="34"/>
      <c r="C122" s="33"/>
      <c r="D122" s="33"/>
      <c r="E122" s="227" t="str">
        <f>E11</f>
        <v xml:space="preserve">014A_C - Zařízení zdravotně technických instalací (Uznatelná část) </v>
      </c>
      <c r="F122" s="265"/>
      <c r="G122" s="265"/>
      <c r="H122" s="265"/>
      <c r="I122" s="33"/>
      <c r="J122" s="33"/>
      <c r="K122" s="33"/>
      <c r="L122" s="43"/>
      <c r="S122" s="33"/>
      <c r="T122" s="33"/>
      <c r="U122" s="33"/>
      <c r="V122" s="33"/>
      <c r="W122" s="33"/>
      <c r="X122" s="33"/>
      <c r="Y122" s="33"/>
      <c r="Z122" s="33"/>
      <c r="AA122" s="33"/>
      <c r="AB122" s="33"/>
      <c r="AC122" s="33"/>
      <c r="AD122" s="33"/>
      <c r="AE122" s="33"/>
    </row>
    <row r="123" spans="1:31" s="2" customFormat="1" ht="6.9"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20</v>
      </c>
      <c r="D124" s="33"/>
      <c r="E124" s="33"/>
      <c r="F124" s="26" t="str">
        <f>F14</f>
        <v>Kamenice nad Lipu, ul. Lhotecká</v>
      </c>
      <c r="G124" s="33"/>
      <c r="H124" s="33"/>
      <c r="I124" s="28" t="s">
        <v>22</v>
      </c>
      <c r="J124" s="56" t="str">
        <f>IF(J14="","",J14)</f>
        <v>17. 3. 2021</v>
      </c>
      <c r="K124" s="33"/>
      <c r="L124" s="43"/>
      <c r="S124" s="33"/>
      <c r="T124" s="33"/>
      <c r="U124" s="33"/>
      <c r="V124" s="33"/>
      <c r="W124" s="33"/>
      <c r="X124" s="33"/>
      <c r="Y124" s="33"/>
      <c r="Z124" s="33"/>
      <c r="AA124" s="33"/>
      <c r="AB124" s="33"/>
      <c r="AC124" s="33"/>
      <c r="AD124" s="33"/>
      <c r="AE124" s="33"/>
    </row>
    <row r="125" spans="1:31" s="2" customFormat="1" ht="6.9"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25.65" customHeight="1">
      <c r="A126" s="33"/>
      <c r="B126" s="34"/>
      <c r="C126" s="28" t="s">
        <v>24</v>
      </c>
      <c r="D126" s="33"/>
      <c r="E126" s="33"/>
      <c r="F126" s="26" t="str">
        <f>E17</f>
        <v>Kraj Vysočina</v>
      </c>
      <c r="G126" s="33"/>
      <c r="H126" s="33"/>
      <c r="I126" s="28" t="s">
        <v>32</v>
      </c>
      <c r="J126" s="31" t="str">
        <f>E23</f>
        <v>PROJEKT CENTRUM NOVA s.r.o.</v>
      </c>
      <c r="K126" s="33"/>
      <c r="L126" s="43"/>
      <c r="S126" s="33"/>
      <c r="T126" s="33"/>
      <c r="U126" s="33"/>
      <c r="V126" s="33"/>
      <c r="W126" s="33"/>
      <c r="X126" s="33"/>
      <c r="Y126" s="33"/>
      <c r="Z126" s="33"/>
      <c r="AA126" s="33"/>
      <c r="AB126" s="33"/>
      <c r="AC126" s="33"/>
      <c r="AD126" s="33"/>
      <c r="AE126" s="33"/>
    </row>
    <row r="127" spans="1:31" s="2" customFormat="1" ht="15.15" customHeight="1">
      <c r="A127" s="33"/>
      <c r="B127" s="34"/>
      <c r="C127" s="28" t="s">
        <v>30</v>
      </c>
      <c r="D127" s="33"/>
      <c r="E127" s="33"/>
      <c r="F127" s="26" t="str">
        <f>IF(E20="","",E20)</f>
        <v>Vyplň údaj</v>
      </c>
      <c r="G127" s="33"/>
      <c r="H127" s="33"/>
      <c r="I127" s="28" t="s">
        <v>37</v>
      </c>
      <c r="J127" s="31" t="str">
        <f>E26</f>
        <v xml:space="preserve"> </v>
      </c>
      <c r="K127" s="33"/>
      <c r="L127" s="43"/>
      <c r="S127" s="33"/>
      <c r="T127" s="33"/>
      <c r="U127" s="33"/>
      <c r="V127" s="33"/>
      <c r="W127" s="33"/>
      <c r="X127" s="33"/>
      <c r="Y127" s="33"/>
      <c r="Z127" s="33"/>
      <c r="AA127" s="33"/>
      <c r="AB127" s="33"/>
      <c r="AC127" s="33"/>
      <c r="AD127" s="33"/>
      <c r="AE127" s="33"/>
    </row>
    <row r="128" spans="1:31" s="2" customFormat="1" ht="10.3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11" customFormat="1" ht="29.25" customHeight="1">
      <c r="A129" s="126"/>
      <c r="B129" s="127"/>
      <c r="C129" s="128" t="s">
        <v>184</v>
      </c>
      <c r="D129" s="129" t="s">
        <v>66</v>
      </c>
      <c r="E129" s="129" t="s">
        <v>62</v>
      </c>
      <c r="F129" s="129" t="s">
        <v>63</v>
      </c>
      <c r="G129" s="129" t="s">
        <v>185</v>
      </c>
      <c r="H129" s="129" t="s">
        <v>186</v>
      </c>
      <c r="I129" s="129" t="s">
        <v>187</v>
      </c>
      <c r="J129" s="129" t="s">
        <v>178</v>
      </c>
      <c r="K129" s="130" t="s">
        <v>188</v>
      </c>
      <c r="L129" s="131"/>
      <c r="M129" s="63" t="s">
        <v>1</v>
      </c>
      <c r="N129" s="64" t="s">
        <v>45</v>
      </c>
      <c r="O129" s="64" t="s">
        <v>189</v>
      </c>
      <c r="P129" s="64" t="s">
        <v>190</v>
      </c>
      <c r="Q129" s="64" t="s">
        <v>191</v>
      </c>
      <c r="R129" s="64" t="s">
        <v>192</v>
      </c>
      <c r="S129" s="64" t="s">
        <v>193</v>
      </c>
      <c r="T129" s="65" t="s">
        <v>194</v>
      </c>
      <c r="U129" s="126"/>
      <c r="V129" s="126"/>
      <c r="W129" s="126"/>
      <c r="X129" s="126"/>
      <c r="Y129" s="126"/>
      <c r="Z129" s="126"/>
      <c r="AA129" s="126"/>
      <c r="AB129" s="126"/>
      <c r="AC129" s="126"/>
      <c r="AD129" s="126"/>
      <c r="AE129" s="126"/>
    </row>
    <row r="130" spans="1:65" s="2" customFormat="1" ht="22.8" customHeight="1">
      <c r="A130" s="33"/>
      <c r="B130" s="34"/>
      <c r="C130" s="70" t="s">
        <v>195</v>
      </c>
      <c r="D130" s="33"/>
      <c r="E130" s="33"/>
      <c r="F130" s="33"/>
      <c r="G130" s="33"/>
      <c r="H130" s="33"/>
      <c r="I130" s="33"/>
      <c r="J130" s="132">
        <f>BK130</f>
        <v>0</v>
      </c>
      <c r="K130" s="33"/>
      <c r="L130" s="34"/>
      <c r="M130" s="66"/>
      <c r="N130" s="57"/>
      <c r="O130" s="67"/>
      <c r="P130" s="133">
        <f>P131+P142</f>
        <v>0</v>
      </c>
      <c r="Q130" s="67"/>
      <c r="R130" s="133">
        <f>R131+R142</f>
        <v>0.94371600000000011</v>
      </c>
      <c r="S130" s="67"/>
      <c r="T130" s="134">
        <f>T131+T142</f>
        <v>0.72998999999999992</v>
      </c>
      <c r="U130" s="33"/>
      <c r="V130" s="33"/>
      <c r="W130" s="33"/>
      <c r="X130" s="33"/>
      <c r="Y130" s="33"/>
      <c r="Z130" s="33"/>
      <c r="AA130" s="33"/>
      <c r="AB130" s="33"/>
      <c r="AC130" s="33"/>
      <c r="AD130" s="33"/>
      <c r="AE130" s="33"/>
      <c r="AT130" s="18" t="s">
        <v>80</v>
      </c>
      <c r="AU130" s="18" t="s">
        <v>180</v>
      </c>
      <c r="BK130" s="135">
        <f>BK131+BK142</f>
        <v>0</v>
      </c>
    </row>
    <row r="131" spans="1:65" s="12" customFormat="1" ht="25.95" customHeight="1">
      <c r="B131" s="136"/>
      <c r="D131" s="137" t="s">
        <v>80</v>
      </c>
      <c r="E131" s="138" t="s">
        <v>327</v>
      </c>
      <c r="F131" s="138" t="s">
        <v>328</v>
      </c>
      <c r="I131" s="139"/>
      <c r="J131" s="140">
        <f>BK131</f>
        <v>0</v>
      </c>
      <c r="L131" s="136"/>
      <c r="M131" s="141"/>
      <c r="N131" s="142"/>
      <c r="O131" s="142"/>
      <c r="P131" s="143">
        <f>P132</f>
        <v>0</v>
      </c>
      <c r="Q131" s="142"/>
      <c r="R131" s="143">
        <f>R132</f>
        <v>0</v>
      </c>
      <c r="S131" s="142"/>
      <c r="T131" s="144">
        <f>T132</f>
        <v>0</v>
      </c>
      <c r="AR131" s="137" t="s">
        <v>88</v>
      </c>
      <c r="AT131" s="145" t="s">
        <v>80</v>
      </c>
      <c r="AU131" s="145" t="s">
        <v>81</v>
      </c>
      <c r="AY131" s="137" t="s">
        <v>199</v>
      </c>
      <c r="BK131" s="146">
        <f>BK132</f>
        <v>0</v>
      </c>
    </row>
    <row r="132" spans="1:65" s="12" customFormat="1" ht="22.8" customHeight="1">
      <c r="B132" s="136"/>
      <c r="D132" s="137" t="s">
        <v>80</v>
      </c>
      <c r="E132" s="147" t="s">
        <v>1001</v>
      </c>
      <c r="F132" s="147" t="s">
        <v>1002</v>
      </c>
      <c r="I132" s="139"/>
      <c r="J132" s="148">
        <f>BK132</f>
        <v>0</v>
      </c>
      <c r="L132" s="136"/>
      <c r="M132" s="141"/>
      <c r="N132" s="142"/>
      <c r="O132" s="142"/>
      <c r="P132" s="143">
        <f>SUM(P133:P141)</f>
        <v>0</v>
      </c>
      <c r="Q132" s="142"/>
      <c r="R132" s="143">
        <f>SUM(R133:R141)</f>
        <v>0</v>
      </c>
      <c r="S132" s="142"/>
      <c r="T132" s="144">
        <f>SUM(T133:T141)</f>
        <v>0</v>
      </c>
      <c r="AR132" s="137" t="s">
        <v>88</v>
      </c>
      <c r="AT132" s="145" t="s">
        <v>80</v>
      </c>
      <c r="AU132" s="145" t="s">
        <v>88</v>
      </c>
      <c r="AY132" s="137" t="s">
        <v>199</v>
      </c>
      <c r="BK132" s="146">
        <f>SUM(BK133:BK141)</f>
        <v>0</v>
      </c>
    </row>
    <row r="133" spans="1:65" s="2" customFormat="1" ht="24.15" customHeight="1">
      <c r="A133" s="33"/>
      <c r="B133" s="149"/>
      <c r="C133" s="150" t="s">
        <v>88</v>
      </c>
      <c r="D133" s="150" t="s">
        <v>202</v>
      </c>
      <c r="E133" s="151" t="s">
        <v>1021</v>
      </c>
      <c r="F133" s="152" t="s">
        <v>1022</v>
      </c>
      <c r="G133" s="153" t="s">
        <v>396</v>
      </c>
      <c r="H133" s="154">
        <v>0.73</v>
      </c>
      <c r="I133" s="155"/>
      <c r="J133" s="156">
        <f>ROUND(I133*H133,2)</f>
        <v>0</v>
      </c>
      <c r="K133" s="152" t="s">
        <v>333</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198</v>
      </c>
      <c r="AT133" s="161" t="s">
        <v>202</v>
      </c>
      <c r="AU133" s="161" t="s">
        <v>90</v>
      </c>
      <c r="AY133" s="18" t="s">
        <v>199</v>
      </c>
      <c r="BE133" s="162">
        <f>IF(N133="základní",J133,0)</f>
        <v>0</v>
      </c>
      <c r="BF133" s="162">
        <f>IF(N133="snížená",J133,0)</f>
        <v>0</v>
      </c>
      <c r="BG133" s="162">
        <f>IF(N133="zákl. přenesená",J133,0)</f>
        <v>0</v>
      </c>
      <c r="BH133" s="162">
        <f>IF(N133="sníž. přenesená",J133,0)</f>
        <v>0</v>
      </c>
      <c r="BI133" s="162">
        <f>IF(N133="nulová",J133,0)</f>
        <v>0</v>
      </c>
      <c r="BJ133" s="18" t="s">
        <v>88</v>
      </c>
      <c r="BK133" s="162">
        <f>ROUND(I133*H133,2)</f>
        <v>0</v>
      </c>
      <c r="BL133" s="18" t="s">
        <v>198</v>
      </c>
      <c r="BM133" s="161" t="s">
        <v>4221</v>
      </c>
    </row>
    <row r="134" spans="1:65" s="2" customFormat="1" ht="19.2">
      <c r="A134" s="33"/>
      <c r="B134" s="34"/>
      <c r="C134" s="33"/>
      <c r="D134" s="163" t="s">
        <v>207</v>
      </c>
      <c r="E134" s="33"/>
      <c r="F134" s="164" t="s">
        <v>1024</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207</v>
      </c>
      <c r="AU134" s="18" t="s">
        <v>90</v>
      </c>
    </row>
    <row r="135" spans="1:65" s="2" customFormat="1" ht="24.15" customHeight="1">
      <c r="A135" s="33"/>
      <c r="B135" s="149"/>
      <c r="C135" s="150" t="s">
        <v>90</v>
      </c>
      <c r="D135" s="150" t="s">
        <v>202</v>
      </c>
      <c r="E135" s="151" t="s">
        <v>1026</v>
      </c>
      <c r="F135" s="152" t="s">
        <v>1027</v>
      </c>
      <c r="G135" s="153" t="s">
        <v>396</v>
      </c>
      <c r="H135" s="154">
        <v>18.98</v>
      </c>
      <c r="I135" s="155"/>
      <c r="J135" s="156">
        <f>ROUND(I135*H135,2)</f>
        <v>0</v>
      </c>
      <c r="K135" s="152" t="s">
        <v>333</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198</v>
      </c>
      <c r="AT135" s="161" t="s">
        <v>202</v>
      </c>
      <c r="AU135" s="161" t="s">
        <v>90</v>
      </c>
      <c r="AY135" s="18" t="s">
        <v>199</v>
      </c>
      <c r="BE135" s="162">
        <f>IF(N135="základní",J135,0)</f>
        <v>0</v>
      </c>
      <c r="BF135" s="162">
        <f>IF(N135="snížená",J135,0)</f>
        <v>0</v>
      </c>
      <c r="BG135" s="162">
        <f>IF(N135="zákl. přenesená",J135,0)</f>
        <v>0</v>
      </c>
      <c r="BH135" s="162">
        <f>IF(N135="sníž. přenesená",J135,0)</f>
        <v>0</v>
      </c>
      <c r="BI135" s="162">
        <f>IF(N135="nulová",J135,0)</f>
        <v>0</v>
      </c>
      <c r="BJ135" s="18" t="s">
        <v>88</v>
      </c>
      <c r="BK135" s="162">
        <f>ROUND(I135*H135,2)</f>
        <v>0</v>
      </c>
      <c r="BL135" s="18" t="s">
        <v>198</v>
      </c>
      <c r="BM135" s="161" t="s">
        <v>4222</v>
      </c>
    </row>
    <row r="136" spans="1:65" s="2" customFormat="1" ht="28.8">
      <c r="A136" s="33"/>
      <c r="B136" s="34"/>
      <c r="C136" s="33"/>
      <c r="D136" s="163" t="s">
        <v>207</v>
      </c>
      <c r="E136" s="33"/>
      <c r="F136" s="164" t="s">
        <v>1029</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207</v>
      </c>
      <c r="AU136" s="18" t="s">
        <v>90</v>
      </c>
    </row>
    <row r="137" spans="1:65" s="14" customFormat="1" ht="10.199999999999999">
      <c r="B137" s="179"/>
      <c r="D137" s="163" t="s">
        <v>336</v>
      </c>
      <c r="F137" s="181" t="s">
        <v>4223</v>
      </c>
      <c r="H137" s="182">
        <v>18.98</v>
      </c>
      <c r="I137" s="183"/>
      <c r="L137" s="179"/>
      <c r="M137" s="184"/>
      <c r="N137" s="185"/>
      <c r="O137" s="185"/>
      <c r="P137" s="185"/>
      <c r="Q137" s="185"/>
      <c r="R137" s="185"/>
      <c r="S137" s="185"/>
      <c r="T137" s="186"/>
      <c r="AT137" s="180" t="s">
        <v>336</v>
      </c>
      <c r="AU137" s="180" t="s">
        <v>90</v>
      </c>
      <c r="AV137" s="14" t="s">
        <v>90</v>
      </c>
      <c r="AW137" s="14" t="s">
        <v>3</v>
      </c>
      <c r="AX137" s="14" t="s">
        <v>88</v>
      </c>
      <c r="AY137" s="180" t="s">
        <v>199</v>
      </c>
    </row>
    <row r="138" spans="1:65" s="2" customFormat="1" ht="37.799999999999997" customHeight="1">
      <c r="A138" s="33"/>
      <c r="B138" s="149"/>
      <c r="C138" s="150" t="s">
        <v>213</v>
      </c>
      <c r="D138" s="150" t="s">
        <v>202</v>
      </c>
      <c r="E138" s="151" t="s">
        <v>4224</v>
      </c>
      <c r="F138" s="152" t="s">
        <v>4225</v>
      </c>
      <c r="G138" s="153" t="s">
        <v>396</v>
      </c>
      <c r="H138" s="154">
        <v>6.0000000000000001E-3</v>
      </c>
      <c r="I138" s="155"/>
      <c r="J138" s="156">
        <f>ROUND(I138*H138,2)</f>
        <v>0</v>
      </c>
      <c r="K138" s="152" t="s">
        <v>333</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198</v>
      </c>
      <c r="AT138" s="161" t="s">
        <v>202</v>
      </c>
      <c r="AU138" s="161" t="s">
        <v>90</v>
      </c>
      <c r="AY138" s="18" t="s">
        <v>199</v>
      </c>
      <c r="BE138" s="162">
        <f>IF(N138="základní",J138,0)</f>
        <v>0</v>
      </c>
      <c r="BF138" s="162">
        <f>IF(N138="snížená",J138,0)</f>
        <v>0</v>
      </c>
      <c r="BG138" s="162">
        <f>IF(N138="zákl. přenesená",J138,0)</f>
        <v>0</v>
      </c>
      <c r="BH138" s="162">
        <f>IF(N138="sníž. přenesená",J138,0)</f>
        <v>0</v>
      </c>
      <c r="BI138" s="162">
        <f>IF(N138="nulová",J138,0)</f>
        <v>0</v>
      </c>
      <c r="BJ138" s="18" t="s">
        <v>88</v>
      </c>
      <c r="BK138" s="162">
        <f>ROUND(I138*H138,2)</f>
        <v>0</v>
      </c>
      <c r="BL138" s="18" t="s">
        <v>198</v>
      </c>
      <c r="BM138" s="161" t="s">
        <v>4226</v>
      </c>
    </row>
    <row r="139" spans="1:65" s="2" customFormat="1" ht="28.8">
      <c r="A139" s="33"/>
      <c r="B139" s="34"/>
      <c r="C139" s="33"/>
      <c r="D139" s="163" t="s">
        <v>207</v>
      </c>
      <c r="E139" s="33"/>
      <c r="F139" s="164" t="s">
        <v>4227</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207</v>
      </c>
      <c r="AU139" s="18" t="s">
        <v>90</v>
      </c>
    </row>
    <row r="140" spans="1:65" s="2" customFormat="1" ht="33" customHeight="1">
      <c r="A140" s="33"/>
      <c r="B140" s="149"/>
      <c r="C140" s="150" t="s">
        <v>198</v>
      </c>
      <c r="D140" s="150" t="s">
        <v>202</v>
      </c>
      <c r="E140" s="151" t="s">
        <v>1059</v>
      </c>
      <c r="F140" s="152" t="s">
        <v>1060</v>
      </c>
      <c r="G140" s="153" t="s">
        <v>396</v>
      </c>
      <c r="H140" s="154">
        <v>1.7000000000000001E-2</v>
      </c>
      <c r="I140" s="155"/>
      <c r="J140" s="156">
        <f>ROUND(I140*H140,2)</f>
        <v>0</v>
      </c>
      <c r="K140" s="152" t="s">
        <v>333</v>
      </c>
      <c r="L140" s="34"/>
      <c r="M140" s="157" t="s">
        <v>1</v>
      </c>
      <c r="N140" s="158"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198</v>
      </c>
      <c r="AT140" s="161" t="s">
        <v>202</v>
      </c>
      <c r="AU140" s="161" t="s">
        <v>90</v>
      </c>
      <c r="AY140" s="18" t="s">
        <v>199</v>
      </c>
      <c r="BE140" s="162">
        <f>IF(N140="základní",J140,0)</f>
        <v>0</v>
      </c>
      <c r="BF140" s="162">
        <f>IF(N140="snížená",J140,0)</f>
        <v>0</v>
      </c>
      <c r="BG140" s="162">
        <f>IF(N140="zákl. přenesená",J140,0)</f>
        <v>0</v>
      </c>
      <c r="BH140" s="162">
        <f>IF(N140="sníž. přenesená",J140,0)</f>
        <v>0</v>
      </c>
      <c r="BI140" s="162">
        <f>IF(N140="nulová",J140,0)</f>
        <v>0</v>
      </c>
      <c r="BJ140" s="18" t="s">
        <v>88</v>
      </c>
      <c r="BK140" s="162">
        <f>ROUND(I140*H140,2)</f>
        <v>0</v>
      </c>
      <c r="BL140" s="18" t="s">
        <v>198</v>
      </c>
      <c r="BM140" s="161" t="s">
        <v>4228</v>
      </c>
    </row>
    <row r="141" spans="1:65" s="2" customFormat="1" ht="28.8">
      <c r="A141" s="33"/>
      <c r="B141" s="34"/>
      <c r="C141" s="33"/>
      <c r="D141" s="163" t="s">
        <v>207</v>
      </c>
      <c r="E141" s="33"/>
      <c r="F141" s="164" t="s">
        <v>1062</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207</v>
      </c>
      <c r="AU141" s="18" t="s">
        <v>90</v>
      </c>
    </row>
    <row r="142" spans="1:65" s="12" customFormat="1" ht="25.95" customHeight="1">
      <c r="B142" s="136"/>
      <c r="D142" s="137" t="s">
        <v>80</v>
      </c>
      <c r="E142" s="138" t="s">
        <v>1094</v>
      </c>
      <c r="F142" s="138" t="s">
        <v>1095</v>
      </c>
      <c r="I142" s="139"/>
      <c r="J142" s="140">
        <f>BK142</f>
        <v>0</v>
      </c>
      <c r="L142" s="136"/>
      <c r="M142" s="141"/>
      <c r="N142" s="142"/>
      <c r="O142" s="142"/>
      <c r="P142" s="143">
        <f>P143+P157+P255+P329+P367+P374+P381</f>
        <v>0</v>
      </c>
      <c r="Q142" s="142"/>
      <c r="R142" s="143">
        <f>R143+R157+R255+R329+R367+R374+R381</f>
        <v>0.94371600000000011</v>
      </c>
      <c r="S142" s="142"/>
      <c r="T142" s="144">
        <f>T143+T157+T255+T329+T367+T374+T381</f>
        <v>0.72998999999999992</v>
      </c>
      <c r="AR142" s="137" t="s">
        <v>90</v>
      </c>
      <c r="AT142" s="145" t="s">
        <v>80</v>
      </c>
      <c r="AU142" s="145" t="s">
        <v>81</v>
      </c>
      <c r="AY142" s="137" t="s">
        <v>199</v>
      </c>
      <c r="BK142" s="146">
        <f>BK143+BK157+BK255+BK329+BK367+BK374+BK381</f>
        <v>0</v>
      </c>
    </row>
    <row r="143" spans="1:65" s="12" customFormat="1" ht="22.8" customHeight="1">
      <c r="B143" s="136"/>
      <c r="D143" s="137" t="s">
        <v>80</v>
      </c>
      <c r="E143" s="147" t="s">
        <v>1108</v>
      </c>
      <c r="F143" s="147" t="s">
        <v>1109</v>
      </c>
      <c r="I143" s="139"/>
      <c r="J143" s="148">
        <f>BK143</f>
        <v>0</v>
      </c>
      <c r="L143" s="136"/>
      <c r="M143" s="141"/>
      <c r="N143" s="142"/>
      <c r="O143" s="142"/>
      <c r="P143" s="143">
        <f>SUM(P144:P156)</f>
        <v>0</v>
      </c>
      <c r="Q143" s="142"/>
      <c r="R143" s="143">
        <f>SUM(R144:R156)</f>
        <v>7.0910000000000001E-2</v>
      </c>
      <c r="S143" s="142"/>
      <c r="T143" s="144">
        <f>SUM(T144:T156)</f>
        <v>1.6800000000000002E-2</v>
      </c>
      <c r="AR143" s="137" t="s">
        <v>90</v>
      </c>
      <c r="AT143" s="145" t="s">
        <v>80</v>
      </c>
      <c r="AU143" s="145" t="s">
        <v>88</v>
      </c>
      <c r="AY143" s="137" t="s">
        <v>199</v>
      </c>
      <c r="BK143" s="146">
        <f>SUM(BK144:BK156)</f>
        <v>0</v>
      </c>
    </row>
    <row r="144" spans="1:65" s="2" customFormat="1" ht="24.15" customHeight="1">
      <c r="A144" s="33"/>
      <c r="B144" s="149"/>
      <c r="C144" s="150" t="s">
        <v>222</v>
      </c>
      <c r="D144" s="150" t="s">
        <v>202</v>
      </c>
      <c r="E144" s="151" t="s">
        <v>4229</v>
      </c>
      <c r="F144" s="152" t="s">
        <v>4230</v>
      </c>
      <c r="G144" s="153" t="s">
        <v>376</v>
      </c>
      <c r="H144" s="154">
        <v>40</v>
      </c>
      <c r="I144" s="155"/>
      <c r="J144" s="156">
        <f>ROUND(I144*H144,2)</f>
        <v>0</v>
      </c>
      <c r="K144" s="152" t="s">
        <v>333</v>
      </c>
      <c r="L144" s="34"/>
      <c r="M144" s="157" t="s">
        <v>1</v>
      </c>
      <c r="N144" s="158" t="s">
        <v>46</v>
      </c>
      <c r="O144" s="59"/>
      <c r="P144" s="159">
        <f>O144*H144</f>
        <v>0</v>
      </c>
      <c r="Q144" s="159">
        <v>0</v>
      </c>
      <c r="R144" s="159">
        <f>Q144*H144</f>
        <v>0</v>
      </c>
      <c r="S144" s="159">
        <v>4.2000000000000002E-4</v>
      </c>
      <c r="T144" s="160">
        <f>S144*H144</f>
        <v>1.6800000000000002E-2</v>
      </c>
      <c r="U144" s="33"/>
      <c r="V144" s="33"/>
      <c r="W144" s="33"/>
      <c r="X144" s="33"/>
      <c r="Y144" s="33"/>
      <c r="Z144" s="33"/>
      <c r="AA144" s="33"/>
      <c r="AB144" s="33"/>
      <c r="AC144" s="33"/>
      <c r="AD144" s="33"/>
      <c r="AE144" s="33"/>
      <c r="AR144" s="161" t="s">
        <v>276</v>
      </c>
      <c r="AT144" s="161" t="s">
        <v>202</v>
      </c>
      <c r="AU144" s="161" t="s">
        <v>90</v>
      </c>
      <c r="AY144" s="18" t="s">
        <v>199</v>
      </c>
      <c r="BE144" s="162">
        <f>IF(N144="základní",J144,0)</f>
        <v>0</v>
      </c>
      <c r="BF144" s="162">
        <f>IF(N144="snížená",J144,0)</f>
        <v>0</v>
      </c>
      <c r="BG144" s="162">
        <f>IF(N144="zákl. přenesená",J144,0)</f>
        <v>0</v>
      </c>
      <c r="BH144" s="162">
        <f>IF(N144="sníž. přenesená",J144,0)</f>
        <v>0</v>
      </c>
      <c r="BI144" s="162">
        <f>IF(N144="nulová",J144,0)</f>
        <v>0</v>
      </c>
      <c r="BJ144" s="18" t="s">
        <v>88</v>
      </c>
      <c r="BK144" s="162">
        <f>ROUND(I144*H144,2)</f>
        <v>0</v>
      </c>
      <c r="BL144" s="18" t="s">
        <v>276</v>
      </c>
      <c r="BM144" s="161" t="s">
        <v>4231</v>
      </c>
    </row>
    <row r="145" spans="1:65" s="2" customFormat="1" ht="28.8">
      <c r="A145" s="33"/>
      <c r="B145" s="34"/>
      <c r="C145" s="33"/>
      <c r="D145" s="163" t="s">
        <v>207</v>
      </c>
      <c r="E145" s="33"/>
      <c r="F145" s="164" t="s">
        <v>4232</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207</v>
      </c>
      <c r="AU145" s="18" t="s">
        <v>90</v>
      </c>
    </row>
    <row r="146" spans="1:65" s="2" customFormat="1" ht="33" customHeight="1">
      <c r="A146" s="33"/>
      <c r="B146" s="149"/>
      <c r="C146" s="150" t="s">
        <v>227</v>
      </c>
      <c r="D146" s="150" t="s">
        <v>202</v>
      </c>
      <c r="E146" s="151" t="s">
        <v>4233</v>
      </c>
      <c r="F146" s="152" t="s">
        <v>4234</v>
      </c>
      <c r="G146" s="153" t="s">
        <v>376</v>
      </c>
      <c r="H146" s="154">
        <v>142.5</v>
      </c>
      <c r="I146" s="155"/>
      <c r="J146" s="156">
        <f>ROUND(I146*H146,2)</f>
        <v>0</v>
      </c>
      <c r="K146" s="152" t="s">
        <v>333</v>
      </c>
      <c r="L146" s="34"/>
      <c r="M146" s="157" t="s">
        <v>1</v>
      </c>
      <c r="N146" s="158" t="s">
        <v>46</v>
      </c>
      <c r="O146" s="59"/>
      <c r="P146" s="159">
        <f>O146*H146</f>
        <v>0</v>
      </c>
      <c r="Q146" s="159">
        <v>1.9000000000000001E-4</v>
      </c>
      <c r="R146" s="159">
        <f>Q146*H146</f>
        <v>2.7075000000000002E-2</v>
      </c>
      <c r="S146" s="159">
        <v>0</v>
      </c>
      <c r="T146" s="160">
        <f>S146*H146</f>
        <v>0</v>
      </c>
      <c r="U146" s="33"/>
      <c r="V146" s="33"/>
      <c r="W146" s="33"/>
      <c r="X146" s="33"/>
      <c r="Y146" s="33"/>
      <c r="Z146" s="33"/>
      <c r="AA146" s="33"/>
      <c r="AB146" s="33"/>
      <c r="AC146" s="33"/>
      <c r="AD146" s="33"/>
      <c r="AE146" s="33"/>
      <c r="AR146" s="161" t="s">
        <v>276</v>
      </c>
      <c r="AT146" s="161" t="s">
        <v>202</v>
      </c>
      <c r="AU146" s="161" t="s">
        <v>90</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276</v>
      </c>
      <c r="BM146" s="161" t="s">
        <v>4235</v>
      </c>
    </row>
    <row r="147" spans="1:65" s="2" customFormat="1" ht="38.4">
      <c r="A147" s="33"/>
      <c r="B147" s="34"/>
      <c r="C147" s="33"/>
      <c r="D147" s="163" t="s">
        <v>207</v>
      </c>
      <c r="E147" s="33"/>
      <c r="F147" s="164" t="s">
        <v>4236</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207</v>
      </c>
      <c r="AU147" s="18" t="s">
        <v>90</v>
      </c>
    </row>
    <row r="148" spans="1:65" s="14" customFormat="1" ht="10.199999999999999">
      <c r="B148" s="179"/>
      <c r="D148" s="163" t="s">
        <v>336</v>
      </c>
      <c r="E148" s="180" t="s">
        <v>1</v>
      </c>
      <c r="F148" s="181" t="s">
        <v>4237</v>
      </c>
      <c r="H148" s="182">
        <v>142.5</v>
      </c>
      <c r="I148" s="183"/>
      <c r="L148" s="179"/>
      <c r="M148" s="184"/>
      <c r="N148" s="185"/>
      <c r="O148" s="185"/>
      <c r="P148" s="185"/>
      <c r="Q148" s="185"/>
      <c r="R148" s="185"/>
      <c r="S148" s="185"/>
      <c r="T148" s="186"/>
      <c r="AT148" s="180" t="s">
        <v>336</v>
      </c>
      <c r="AU148" s="180" t="s">
        <v>90</v>
      </c>
      <c r="AV148" s="14" t="s">
        <v>90</v>
      </c>
      <c r="AW148" s="14" t="s">
        <v>36</v>
      </c>
      <c r="AX148" s="14" t="s">
        <v>88</v>
      </c>
      <c r="AY148" s="180" t="s">
        <v>199</v>
      </c>
    </row>
    <row r="149" spans="1:65" s="2" customFormat="1" ht="24.15" customHeight="1">
      <c r="A149" s="33"/>
      <c r="B149" s="149"/>
      <c r="C149" s="195" t="s">
        <v>232</v>
      </c>
      <c r="D149" s="195" t="s">
        <v>416</v>
      </c>
      <c r="E149" s="196" t="s">
        <v>4238</v>
      </c>
      <c r="F149" s="197" t="s">
        <v>4239</v>
      </c>
      <c r="G149" s="198" t="s">
        <v>376</v>
      </c>
      <c r="H149" s="199">
        <v>56</v>
      </c>
      <c r="I149" s="200"/>
      <c r="J149" s="201">
        <f>ROUND(I149*H149,2)</f>
        <v>0</v>
      </c>
      <c r="K149" s="197" t="s">
        <v>333</v>
      </c>
      <c r="L149" s="202"/>
      <c r="M149" s="203" t="s">
        <v>1</v>
      </c>
      <c r="N149" s="204" t="s">
        <v>46</v>
      </c>
      <c r="O149" s="59"/>
      <c r="P149" s="159">
        <f>O149*H149</f>
        <v>0</v>
      </c>
      <c r="Q149" s="159">
        <v>2.7E-4</v>
      </c>
      <c r="R149" s="159">
        <f>Q149*H149</f>
        <v>1.512E-2</v>
      </c>
      <c r="S149" s="159">
        <v>0</v>
      </c>
      <c r="T149" s="160">
        <f>S149*H149</f>
        <v>0</v>
      </c>
      <c r="U149" s="33"/>
      <c r="V149" s="33"/>
      <c r="W149" s="33"/>
      <c r="X149" s="33"/>
      <c r="Y149" s="33"/>
      <c r="Z149" s="33"/>
      <c r="AA149" s="33"/>
      <c r="AB149" s="33"/>
      <c r="AC149" s="33"/>
      <c r="AD149" s="33"/>
      <c r="AE149" s="33"/>
      <c r="AR149" s="161" t="s">
        <v>573</v>
      </c>
      <c r="AT149" s="161" t="s">
        <v>416</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276</v>
      </c>
      <c r="BM149" s="161" t="s">
        <v>4240</v>
      </c>
    </row>
    <row r="150" spans="1:65" s="2" customFormat="1" ht="19.2">
      <c r="A150" s="33"/>
      <c r="B150" s="34"/>
      <c r="C150" s="33"/>
      <c r="D150" s="163" t="s">
        <v>207</v>
      </c>
      <c r="E150" s="33"/>
      <c r="F150" s="164" t="s">
        <v>4239</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2" customFormat="1" ht="24.15" customHeight="1">
      <c r="A151" s="33"/>
      <c r="B151" s="149"/>
      <c r="C151" s="195" t="s">
        <v>237</v>
      </c>
      <c r="D151" s="195" t="s">
        <v>416</v>
      </c>
      <c r="E151" s="196" t="s">
        <v>4241</v>
      </c>
      <c r="F151" s="197" t="s">
        <v>4242</v>
      </c>
      <c r="G151" s="198" t="s">
        <v>376</v>
      </c>
      <c r="H151" s="199">
        <v>40.5</v>
      </c>
      <c r="I151" s="200"/>
      <c r="J151" s="201">
        <f>ROUND(I151*H151,2)</f>
        <v>0</v>
      </c>
      <c r="K151" s="197" t="s">
        <v>333</v>
      </c>
      <c r="L151" s="202"/>
      <c r="M151" s="203" t="s">
        <v>1</v>
      </c>
      <c r="N151" s="204" t="s">
        <v>46</v>
      </c>
      <c r="O151" s="59"/>
      <c r="P151" s="159">
        <f>O151*H151</f>
        <v>0</v>
      </c>
      <c r="Q151" s="159">
        <v>2.9E-4</v>
      </c>
      <c r="R151" s="159">
        <f>Q151*H151</f>
        <v>1.1745E-2</v>
      </c>
      <c r="S151" s="159">
        <v>0</v>
      </c>
      <c r="T151" s="160">
        <f>S151*H151</f>
        <v>0</v>
      </c>
      <c r="U151" s="33"/>
      <c r="V151" s="33"/>
      <c r="W151" s="33"/>
      <c r="X151" s="33"/>
      <c r="Y151" s="33"/>
      <c r="Z151" s="33"/>
      <c r="AA151" s="33"/>
      <c r="AB151" s="33"/>
      <c r="AC151" s="33"/>
      <c r="AD151" s="33"/>
      <c r="AE151" s="33"/>
      <c r="AR151" s="161" t="s">
        <v>573</v>
      </c>
      <c r="AT151" s="161" t="s">
        <v>416</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276</v>
      </c>
      <c r="BM151" s="161" t="s">
        <v>4243</v>
      </c>
    </row>
    <row r="152" spans="1:65" s="2" customFormat="1" ht="19.2">
      <c r="A152" s="33"/>
      <c r="B152" s="34"/>
      <c r="C152" s="33"/>
      <c r="D152" s="163" t="s">
        <v>207</v>
      </c>
      <c r="E152" s="33"/>
      <c r="F152" s="164" t="s">
        <v>4242</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2" customFormat="1" ht="24.15" customHeight="1">
      <c r="A153" s="33"/>
      <c r="B153" s="149"/>
      <c r="C153" s="195" t="s">
        <v>242</v>
      </c>
      <c r="D153" s="195" t="s">
        <v>416</v>
      </c>
      <c r="E153" s="196" t="s">
        <v>4244</v>
      </c>
      <c r="F153" s="197" t="s">
        <v>4245</v>
      </c>
      <c r="G153" s="198" t="s">
        <v>376</v>
      </c>
      <c r="H153" s="199">
        <v>1</v>
      </c>
      <c r="I153" s="200"/>
      <c r="J153" s="201">
        <f>ROUND(I153*H153,2)</f>
        <v>0</v>
      </c>
      <c r="K153" s="197" t="s">
        <v>333</v>
      </c>
      <c r="L153" s="202"/>
      <c r="M153" s="203" t="s">
        <v>1</v>
      </c>
      <c r="N153" s="204" t="s">
        <v>46</v>
      </c>
      <c r="O153" s="59"/>
      <c r="P153" s="159">
        <f>O153*H153</f>
        <v>0</v>
      </c>
      <c r="Q153" s="159">
        <v>3.2000000000000003E-4</v>
      </c>
      <c r="R153" s="159">
        <f>Q153*H153</f>
        <v>3.2000000000000003E-4</v>
      </c>
      <c r="S153" s="159">
        <v>0</v>
      </c>
      <c r="T153" s="160">
        <f>S153*H153</f>
        <v>0</v>
      </c>
      <c r="U153" s="33"/>
      <c r="V153" s="33"/>
      <c r="W153" s="33"/>
      <c r="X153" s="33"/>
      <c r="Y153" s="33"/>
      <c r="Z153" s="33"/>
      <c r="AA153" s="33"/>
      <c r="AB153" s="33"/>
      <c r="AC153" s="33"/>
      <c r="AD153" s="33"/>
      <c r="AE153" s="33"/>
      <c r="AR153" s="161" t="s">
        <v>573</v>
      </c>
      <c r="AT153" s="161" t="s">
        <v>416</v>
      </c>
      <c r="AU153" s="161" t="s">
        <v>90</v>
      </c>
      <c r="AY153" s="18" t="s">
        <v>199</v>
      </c>
      <c r="BE153" s="162">
        <f>IF(N153="základní",J153,0)</f>
        <v>0</v>
      </c>
      <c r="BF153" s="162">
        <f>IF(N153="snížená",J153,0)</f>
        <v>0</v>
      </c>
      <c r="BG153" s="162">
        <f>IF(N153="zákl. přenesená",J153,0)</f>
        <v>0</v>
      </c>
      <c r="BH153" s="162">
        <f>IF(N153="sníž. přenesená",J153,0)</f>
        <v>0</v>
      </c>
      <c r="BI153" s="162">
        <f>IF(N153="nulová",J153,0)</f>
        <v>0</v>
      </c>
      <c r="BJ153" s="18" t="s">
        <v>88</v>
      </c>
      <c r="BK153" s="162">
        <f>ROUND(I153*H153,2)</f>
        <v>0</v>
      </c>
      <c r="BL153" s="18" t="s">
        <v>276</v>
      </c>
      <c r="BM153" s="161" t="s">
        <v>4246</v>
      </c>
    </row>
    <row r="154" spans="1:65" s="2" customFormat="1" ht="19.2">
      <c r="A154" s="33"/>
      <c r="B154" s="34"/>
      <c r="C154" s="33"/>
      <c r="D154" s="163" t="s">
        <v>207</v>
      </c>
      <c r="E154" s="33"/>
      <c r="F154" s="164" t="s">
        <v>4245</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207</v>
      </c>
      <c r="AU154" s="18" t="s">
        <v>90</v>
      </c>
    </row>
    <row r="155" spans="1:65" s="2" customFormat="1" ht="24.15" customHeight="1">
      <c r="A155" s="33"/>
      <c r="B155" s="149"/>
      <c r="C155" s="195" t="s">
        <v>247</v>
      </c>
      <c r="D155" s="195" t="s">
        <v>416</v>
      </c>
      <c r="E155" s="196" t="s">
        <v>4247</v>
      </c>
      <c r="F155" s="197" t="s">
        <v>4248</v>
      </c>
      <c r="G155" s="198" t="s">
        <v>376</v>
      </c>
      <c r="H155" s="199">
        <v>45</v>
      </c>
      <c r="I155" s="200"/>
      <c r="J155" s="201">
        <f>ROUND(I155*H155,2)</f>
        <v>0</v>
      </c>
      <c r="K155" s="197" t="s">
        <v>333</v>
      </c>
      <c r="L155" s="202"/>
      <c r="M155" s="203" t="s">
        <v>1</v>
      </c>
      <c r="N155" s="204" t="s">
        <v>46</v>
      </c>
      <c r="O155" s="59"/>
      <c r="P155" s="159">
        <f>O155*H155</f>
        <v>0</v>
      </c>
      <c r="Q155" s="159">
        <v>3.6999999999999999E-4</v>
      </c>
      <c r="R155" s="159">
        <f>Q155*H155</f>
        <v>1.6649999999999998E-2</v>
      </c>
      <c r="S155" s="159">
        <v>0</v>
      </c>
      <c r="T155" s="160">
        <f>S155*H155</f>
        <v>0</v>
      </c>
      <c r="U155" s="33"/>
      <c r="V155" s="33"/>
      <c r="W155" s="33"/>
      <c r="X155" s="33"/>
      <c r="Y155" s="33"/>
      <c r="Z155" s="33"/>
      <c r="AA155" s="33"/>
      <c r="AB155" s="33"/>
      <c r="AC155" s="33"/>
      <c r="AD155" s="33"/>
      <c r="AE155" s="33"/>
      <c r="AR155" s="161" t="s">
        <v>573</v>
      </c>
      <c r="AT155" s="161" t="s">
        <v>416</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276</v>
      </c>
      <c r="BM155" s="161" t="s">
        <v>4249</v>
      </c>
    </row>
    <row r="156" spans="1:65" s="2" customFormat="1" ht="19.2">
      <c r="A156" s="33"/>
      <c r="B156" s="34"/>
      <c r="C156" s="33"/>
      <c r="D156" s="163" t="s">
        <v>207</v>
      </c>
      <c r="E156" s="33"/>
      <c r="F156" s="164" t="s">
        <v>4248</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207</v>
      </c>
      <c r="AU156" s="18" t="s">
        <v>90</v>
      </c>
    </row>
    <row r="157" spans="1:65" s="12" customFormat="1" ht="22.8" customHeight="1">
      <c r="B157" s="136"/>
      <c r="D157" s="137" t="s">
        <v>80</v>
      </c>
      <c r="E157" s="147" t="s">
        <v>4250</v>
      </c>
      <c r="F157" s="147" t="s">
        <v>4251</v>
      </c>
      <c r="I157" s="139"/>
      <c r="J157" s="148">
        <f>BK157</f>
        <v>0</v>
      </c>
      <c r="L157" s="136"/>
      <c r="M157" s="141"/>
      <c r="N157" s="142"/>
      <c r="O157" s="142"/>
      <c r="P157" s="143">
        <f>SUM(P158:P254)</f>
        <v>0</v>
      </c>
      <c r="Q157" s="142"/>
      <c r="R157" s="143">
        <f>SUM(R158:R254)</f>
        <v>0.36954500000000001</v>
      </c>
      <c r="S157" s="142"/>
      <c r="T157" s="144">
        <f>SUM(T158:T254)</f>
        <v>0.10519999999999999</v>
      </c>
      <c r="AR157" s="137" t="s">
        <v>90</v>
      </c>
      <c r="AT157" s="145" t="s">
        <v>80</v>
      </c>
      <c r="AU157" s="145" t="s">
        <v>88</v>
      </c>
      <c r="AY157" s="137" t="s">
        <v>199</v>
      </c>
      <c r="BK157" s="146">
        <f>SUM(BK158:BK254)</f>
        <v>0</v>
      </c>
    </row>
    <row r="158" spans="1:65" s="2" customFormat="1" ht="24.15" customHeight="1">
      <c r="A158" s="33"/>
      <c r="B158" s="149"/>
      <c r="C158" s="150" t="s">
        <v>252</v>
      </c>
      <c r="D158" s="150" t="s">
        <v>202</v>
      </c>
      <c r="E158" s="151" t="s">
        <v>4252</v>
      </c>
      <c r="F158" s="152" t="s">
        <v>4253</v>
      </c>
      <c r="G158" s="153" t="s">
        <v>376</v>
      </c>
      <c r="H158" s="154">
        <v>20</v>
      </c>
      <c r="I158" s="155"/>
      <c r="J158" s="156">
        <f>ROUND(I158*H158,2)</f>
        <v>0</v>
      </c>
      <c r="K158" s="152" t="s">
        <v>333</v>
      </c>
      <c r="L158" s="34"/>
      <c r="M158" s="157" t="s">
        <v>1</v>
      </c>
      <c r="N158" s="158" t="s">
        <v>46</v>
      </c>
      <c r="O158" s="59"/>
      <c r="P158" s="159">
        <f>O158*H158</f>
        <v>0</v>
      </c>
      <c r="Q158" s="159">
        <v>0</v>
      </c>
      <c r="R158" s="159">
        <f>Q158*H158</f>
        <v>0</v>
      </c>
      <c r="S158" s="159">
        <v>4.9699999999999996E-3</v>
      </c>
      <c r="T158" s="160">
        <f>S158*H158</f>
        <v>9.9399999999999988E-2</v>
      </c>
      <c r="U158" s="33"/>
      <c r="V158" s="33"/>
      <c r="W158" s="33"/>
      <c r="X158" s="33"/>
      <c r="Y158" s="33"/>
      <c r="Z158" s="33"/>
      <c r="AA158" s="33"/>
      <c r="AB158" s="33"/>
      <c r="AC158" s="33"/>
      <c r="AD158" s="33"/>
      <c r="AE158" s="33"/>
      <c r="AR158" s="161" t="s">
        <v>276</v>
      </c>
      <c r="AT158" s="161" t="s">
        <v>202</v>
      </c>
      <c r="AU158" s="161" t="s">
        <v>90</v>
      </c>
      <c r="AY158" s="18" t="s">
        <v>199</v>
      </c>
      <c r="BE158" s="162">
        <f>IF(N158="základní",J158,0)</f>
        <v>0</v>
      </c>
      <c r="BF158" s="162">
        <f>IF(N158="snížená",J158,0)</f>
        <v>0</v>
      </c>
      <c r="BG158" s="162">
        <f>IF(N158="zákl. přenesená",J158,0)</f>
        <v>0</v>
      </c>
      <c r="BH158" s="162">
        <f>IF(N158="sníž. přenesená",J158,0)</f>
        <v>0</v>
      </c>
      <c r="BI158" s="162">
        <f>IF(N158="nulová",J158,0)</f>
        <v>0</v>
      </c>
      <c r="BJ158" s="18" t="s">
        <v>88</v>
      </c>
      <c r="BK158" s="162">
        <f>ROUND(I158*H158,2)</f>
        <v>0</v>
      </c>
      <c r="BL158" s="18" t="s">
        <v>276</v>
      </c>
      <c r="BM158" s="161" t="s">
        <v>4254</v>
      </c>
    </row>
    <row r="159" spans="1:65" s="2" customFormat="1" ht="19.2">
      <c r="A159" s="33"/>
      <c r="B159" s="34"/>
      <c r="C159" s="33"/>
      <c r="D159" s="163" t="s">
        <v>207</v>
      </c>
      <c r="E159" s="33"/>
      <c r="F159" s="164" t="s">
        <v>4255</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207</v>
      </c>
      <c r="AU159" s="18" t="s">
        <v>90</v>
      </c>
    </row>
    <row r="160" spans="1:65" s="2" customFormat="1" ht="16.5" customHeight="1">
      <c r="A160" s="33"/>
      <c r="B160" s="149"/>
      <c r="C160" s="150" t="s">
        <v>257</v>
      </c>
      <c r="D160" s="150" t="s">
        <v>202</v>
      </c>
      <c r="E160" s="151" t="s">
        <v>4256</v>
      </c>
      <c r="F160" s="152" t="s">
        <v>4257</v>
      </c>
      <c r="G160" s="153" t="s">
        <v>376</v>
      </c>
      <c r="H160" s="154">
        <v>20</v>
      </c>
      <c r="I160" s="155"/>
      <c r="J160" s="156">
        <f>ROUND(I160*H160,2)</f>
        <v>0</v>
      </c>
      <c r="K160" s="152" t="s">
        <v>333</v>
      </c>
      <c r="L160" s="34"/>
      <c r="M160" s="157" t="s">
        <v>1</v>
      </c>
      <c r="N160" s="158" t="s">
        <v>46</v>
      </c>
      <c r="O160" s="59"/>
      <c r="P160" s="159">
        <f>O160*H160</f>
        <v>0</v>
      </c>
      <c r="Q160" s="159">
        <v>0</v>
      </c>
      <c r="R160" s="159">
        <f>Q160*H160</f>
        <v>0</v>
      </c>
      <c r="S160" s="159">
        <v>2.9E-4</v>
      </c>
      <c r="T160" s="160">
        <f>S160*H160</f>
        <v>5.7999999999999996E-3</v>
      </c>
      <c r="U160" s="33"/>
      <c r="V160" s="33"/>
      <c r="W160" s="33"/>
      <c r="X160" s="33"/>
      <c r="Y160" s="33"/>
      <c r="Z160" s="33"/>
      <c r="AA160" s="33"/>
      <c r="AB160" s="33"/>
      <c r="AC160" s="33"/>
      <c r="AD160" s="33"/>
      <c r="AE160" s="33"/>
      <c r="AR160" s="161" t="s">
        <v>276</v>
      </c>
      <c r="AT160" s="161" t="s">
        <v>202</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276</v>
      </c>
      <c r="BM160" s="161" t="s">
        <v>4258</v>
      </c>
    </row>
    <row r="161" spans="1:65" s="2" customFormat="1" ht="10.199999999999999">
      <c r="A161" s="33"/>
      <c r="B161" s="34"/>
      <c r="C161" s="33"/>
      <c r="D161" s="163" t="s">
        <v>207</v>
      </c>
      <c r="E161" s="33"/>
      <c r="F161" s="164" t="s">
        <v>4259</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2" customFormat="1" ht="24.15" customHeight="1">
      <c r="A162" s="33"/>
      <c r="B162" s="149"/>
      <c r="C162" s="150" t="s">
        <v>262</v>
      </c>
      <c r="D162" s="150" t="s">
        <v>202</v>
      </c>
      <c r="E162" s="151" t="s">
        <v>4260</v>
      </c>
      <c r="F162" s="152" t="s">
        <v>4261</v>
      </c>
      <c r="G162" s="153" t="s">
        <v>376</v>
      </c>
      <c r="H162" s="154">
        <v>83</v>
      </c>
      <c r="I162" s="155"/>
      <c r="J162" s="156">
        <f>ROUND(I162*H162,2)</f>
        <v>0</v>
      </c>
      <c r="K162" s="152" t="s">
        <v>333</v>
      </c>
      <c r="L162" s="34"/>
      <c r="M162" s="157" t="s">
        <v>1</v>
      </c>
      <c r="N162" s="158" t="s">
        <v>46</v>
      </c>
      <c r="O162" s="59"/>
      <c r="P162" s="159">
        <f>O162*H162</f>
        <v>0</v>
      </c>
      <c r="Q162" s="159">
        <v>9.7999999999999997E-4</v>
      </c>
      <c r="R162" s="159">
        <f>Q162*H162</f>
        <v>8.1339999999999996E-2</v>
      </c>
      <c r="S162" s="159">
        <v>0</v>
      </c>
      <c r="T162" s="160">
        <f>S162*H162</f>
        <v>0</v>
      </c>
      <c r="U162" s="33"/>
      <c r="V162" s="33"/>
      <c r="W162" s="33"/>
      <c r="X162" s="33"/>
      <c r="Y162" s="33"/>
      <c r="Z162" s="33"/>
      <c r="AA162" s="33"/>
      <c r="AB162" s="33"/>
      <c r="AC162" s="33"/>
      <c r="AD162" s="33"/>
      <c r="AE162" s="33"/>
      <c r="AR162" s="161" t="s">
        <v>276</v>
      </c>
      <c r="AT162" s="161" t="s">
        <v>202</v>
      </c>
      <c r="AU162" s="161" t="s">
        <v>90</v>
      </c>
      <c r="AY162" s="18" t="s">
        <v>199</v>
      </c>
      <c r="BE162" s="162">
        <f>IF(N162="základní",J162,0)</f>
        <v>0</v>
      </c>
      <c r="BF162" s="162">
        <f>IF(N162="snížená",J162,0)</f>
        <v>0</v>
      </c>
      <c r="BG162" s="162">
        <f>IF(N162="zákl. přenesená",J162,0)</f>
        <v>0</v>
      </c>
      <c r="BH162" s="162">
        <f>IF(N162="sníž. přenesená",J162,0)</f>
        <v>0</v>
      </c>
      <c r="BI162" s="162">
        <f>IF(N162="nulová",J162,0)</f>
        <v>0</v>
      </c>
      <c r="BJ162" s="18" t="s">
        <v>88</v>
      </c>
      <c r="BK162" s="162">
        <f>ROUND(I162*H162,2)</f>
        <v>0</v>
      </c>
      <c r="BL162" s="18" t="s">
        <v>276</v>
      </c>
      <c r="BM162" s="161" t="s">
        <v>4262</v>
      </c>
    </row>
    <row r="163" spans="1:65" s="2" customFormat="1" ht="19.2">
      <c r="A163" s="33"/>
      <c r="B163" s="34"/>
      <c r="C163" s="33"/>
      <c r="D163" s="163" t="s">
        <v>207</v>
      </c>
      <c r="E163" s="33"/>
      <c r="F163" s="164" t="s">
        <v>4263</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207</v>
      </c>
      <c r="AU163" s="18" t="s">
        <v>90</v>
      </c>
    </row>
    <row r="164" spans="1:65" s="13" customFormat="1" ht="10.199999999999999">
      <c r="B164" s="172"/>
      <c r="D164" s="163" t="s">
        <v>336</v>
      </c>
      <c r="E164" s="173" t="s">
        <v>1</v>
      </c>
      <c r="F164" s="174" t="s">
        <v>4264</v>
      </c>
      <c r="H164" s="173" t="s">
        <v>1</v>
      </c>
      <c r="I164" s="175"/>
      <c r="L164" s="172"/>
      <c r="M164" s="176"/>
      <c r="N164" s="177"/>
      <c r="O164" s="177"/>
      <c r="P164" s="177"/>
      <c r="Q164" s="177"/>
      <c r="R164" s="177"/>
      <c r="S164" s="177"/>
      <c r="T164" s="178"/>
      <c r="AT164" s="173" t="s">
        <v>336</v>
      </c>
      <c r="AU164" s="173" t="s">
        <v>90</v>
      </c>
      <c r="AV164" s="13" t="s">
        <v>88</v>
      </c>
      <c r="AW164" s="13" t="s">
        <v>36</v>
      </c>
      <c r="AX164" s="13" t="s">
        <v>81</v>
      </c>
      <c r="AY164" s="173" t="s">
        <v>199</v>
      </c>
    </row>
    <row r="165" spans="1:65" s="14" customFormat="1" ht="10.199999999999999">
      <c r="B165" s="179"/>
      <c r="D165" s="163" t="s">
        <v>336</v>
      </c>
      <c r="E165" s="180" t="s">
        <v>1</v>
      </c>
      <c r="F165" s="181" t="s">
        <v>4265</v>
      </c>
      <c r="H165" s="182">
        <v>25</v>
      </c>
      <c r="I165" s="183"/>
      <c r="L165" s="179"/>
      <c r="M165" s="184"/>
      <c r="N165" s="185"/>
      <c r="O165" s="185"/>
      <c r="P165" s="185"/>
      <c r="Q165" s="185"/>
      <c r="R165" s="185"/>
      <c r="S165" s="185"/>
      <c r="T165" s="186"/>
      <c r="AT165" s="180" t="s">
        <v>336</v>
      </c>
      <c r="AU165" s="180" t="s">
        <v>90</v>
      </c>
      <c r="AV165" s="14" t="s">
        <v>90</v>
      </c>
      <c r="AW165" s="14" t="s">
        <v>36</v>
      </c>
      <c r="AX165" s="14" t="s">
        <v>81</v>
      </c>
      <c r="AY165" s="180" t="s">
        <v>199</v>
      </c>
    </row>
    <row r="166" spans="1:65" s="14" customFormat="1" ht="10.199999999999999">
      <c r="B166" s="179"/>
      <c r="D166" s="163" t="s">
        <v>336</v>
      </c>
      <c r="E166" s="180" t="s">
        <v>1</v>
      </c>
      <c r="F166" s="181" t="s">
        <v>90</v>
      </c>
      <c r="H166" s="182">
        <v>2</v>
      </c>
      <c r="I166" s="183"/>
      <c r="L166" s="179"/>
      <c r="M166" s="184"/>
      <c r="N166" s="185"/>
      <c r="O166" s="185"/>
      <c r="P166" s="185"/>
      <c r="Q166" s="185"/>
      <c r="R166" s="185"/>
      <c r="S166" s="185"/>
      <c r="T166" s="186"/>
      <c r="AT166" s="180" t="s">
        <v>336</v>
      </c>
      <c r="AU166" s="180" t="s">
        <v>90</v>
      </c>
      <c r="AV166" s="14" t="s">
        <v>90</v>
      </c>
      <c r="AW166" s="14" t="s">
        <v>36</v>
      </c>
      <c r="AX166" s="14" t="s">
        <v>81</v>
      </c>
      <c r="AY166" s="180" t="s">
        <v>199</v>
      </c>
    </row>
    <row r="167" spans="1:65" s="16" customFormat="1" ht="10.199999999999999">
      <c r="B167" s="205"/>
      <c r="D167" s="163" t="s">
        <v>336</v>
      </c>
      <c r="E167" s="206" t="s">
        <v>1</v>
      </c>
      <c r="F167" s="207" t="s">
        <v>1127</v>
      </c>
      <c r="H167" s="208">
        <v>27</v>
      </c>
      <c r="I167" s="209"/>
      <c r="L167" s="205"/>
      <c r="M167" s="210"/>
      <c r="N167" s="211"/>
      <c r="O167" s="211"/>
      <c r="P167" s="211"/>
      <c r="Q167" s="211"/>
      <c r="R167" s="211"/>
      <c r="S167" s="211"/>
      <c r="T167" s="212"/>
      <c r="AT167" s="206" t="s">
        <v>336</v>
      </c>
      <c r="AU167" s="206" t="s">
        <v>90</v>
      </c>
      <c r="AV167" s="16" t="s">
        <v>213</v>
      </c>
      <c r="AW167" s="16" t="s">
        <v>36</v>
      </c>
      <c r="AX167" s="16" t="s">
        <v>81</v>
      </c>
      <c r="AY167" s="206" t="s">
        <v>199</v>
      </c>
    </row>
    <row r="168" spans="1:65" s="13" customFormat="1" ht="10.199999999999999">
      <c r="B168" s="172"/>
      <c r="D168" s="163" t="s">
        <v>336</v>
      </c>
      <c r="E168" s="173" t="s">
        <v>1</v>
      </c>
      <c r="F168" s="174" t="s">
        <v>4266</v>
      </c>
      <c r="H168" s="173" t="s">
        <v>1</v>
      </c>
      <c r="I168" s="175"/>
      <c r="L168" s="172"/>
      <c r="M168" s="176"/>
      <c r="N168" s="177"/>
      <c r="O168" s="177"/>
      <c r="P168" s="177"/>
      <c r="Q168" s="177"/>
      <c r="R168" s="177"/>
      <c r="S168" s="177"/>
      <c r="T168" s="178"/>
      <c r="AT168" s="173" t="s">
        <v>336</v>
      </c>
      <c r="AU168" s="173" t="s">
        <v>90</v>
      </c>
      <c r="AV168" s="13" t="s">
        <v>88</v>
      </c>
      <c r="AW168" s="13" t="s">
        <v>36</v>
      </c>
      <c r="AX168" s="13" t="s">
        <v>81</v>
      </c>
      <c r="AY168" s="173" t="s">
        <v>199</v>
      </c>
    </row>
    <row r="169" spans="1:65" s="14" customFormat="1" ht="10.199999999999999">
      <c r="B169" s="179"/>
      <c r="D169" s="163" t="s">
        <v>336</v>
      </c>
      <c r="E169" s="180" t="s">
        <v>1</v>
      </c>
      <c r="F169" s="181" t="s">
        <v>4267</v>
      </c>
      <c r="H169" s="182">
        <v>56</v>
      </c>
      <c r="I169" s="183"/>
      <c r="L169" s="179"/>
      <c r="M169" s="184"/>
      <c r="N169" s="185"/>
      <c r="O169" s="185"/>
      <c r="P169" s="185"/>
      <c r="Q169" s="185"/>
      <c r="R169" s="185"/>
      <c r="S169" s="185"/>
      <c r="T169" s="186"/>
      <c r="AT169" s="180" t="s">
        <v>336</v>
      </c>
      <c r="AU169" s="180" t="s">
        <v>90</v>
      </c>
      <c r="AV169" s="14" t="s">
        <v>90</v>
      </c>
      <c r="AW169" s="14" t="s">
        <v>36</v>
      </c>
      <c r="AX169" s="14" t="s">
        <v>81</v>
      </c>
      <c r="AY169" s="180" t="s">
        <v>199</v>
      </c>
    </row>
    <row r="170" spans="1:65" s="15" customFormat="1" ht="10.199999999999999">
      <c r="B170" s="187"/>
      <c r="D170" s="163" t="s">
        <v>336</v>
      </c>
      <c r="E170" s="188" t="s">
        <v>1</v>
      </c>
      <c r="F170" s="189" t="s">
        <v>339</v>
      </c>
      <c r="H170" s="190">
        <v>83</v>
      </c>
      <c r="I170" s="191"/>
      <c r="L170" s="187"/>
      <c r="M170" s="192"/>
      <c r="N170" s="193"/>
      <c r="O170" s="193"/>
      <c r="P170" s="193"/>
      <c r="Q170" s="193"/>
      <c r="R170" s="193"/>
      <c r="S170" s="193"/>
      <c r="T170" s="194"/>
      <c r="AT170" s="188" t="s">
        <v>336</v>
      </c>
      <c r="AU170" s="188" t="s">
        <v>90</v>
      </c>
      <c r="AV170" s="15" t="s">
        <v>198</v>
      </c>
      <c r="AW170" s="15" t="s">
        <v>36</v>
      </c>
      <c r="AX170" s="15" t="s">
        <v>88</v>
      </c>
      <c r="AY170" s="188" t="s">
        <v>199</v>
      </c>
    </row>
    <row r="171" spans="1:65" s="2" customFormat="1" ht="24.15" customHeight="1">
      <c r="A171" s="33"/>
      <c r="B171" s="149"/>
      <c r="C171" s="150" t="s">
        <v>267</v>
      </c>
      <c r="D171" s="150" t="s">
        <v>202</v>
      </c>
      <c r="E171" s="151" t="s">
        <v>4268</v>
      </c>
      <c r="F171" s="152" t="s">
        <v>4269</v>
      </c>
      <c r="G171" s="153" t="s">
        <v>376</v>
      </c>
      <c r="H171" s="154">
        <v>50.5</v>
      </c>
      <c r="I171" s="155"/>
      <c r="J171" s="156">
        <f>ROUND(I171*H171,2)</f>
        <v>0</v>
      </c>
      <c r="K171" s="152" t="s">
        <v>333</v>
      </c>
      <c r="L171" s="34"/>
      <c r="M171" s="157" t="s">
        <v>1</v>
      </c>
      <c r="N171" s="158" t="s">
        <v>46</v>
      </c>
      <c r="O171" s="59"/>
      <c r="P171" s="159">
        <f>O171*H171</f>
        <v>0</v>
      </c>
      <c r="Q171" s="159">
        <v>1.2600000000000001E-3</v>
      </c>
      <c r="R171" s="159">
        <f>Q171*H171</f>
        <v>6.3630000000000006E-2</v>
      </c>
      <c r="S171" s="159">
        <v>0</v>
      </c>
      <c r="T171" s="160">
        <f>S171*H171</f>
        <v>0</v>
      </c>
      <c r="U171" s="33"/>
      <c r="V171" s="33"/>
      <c r="W171" s="33"/>
      <c r="X171" s="33"/>
      <c r="Y171" s="33"/>
      <c r="Z171" s="33"/>
      <c r="AA171" s="33"/>
      <c r="AB171" s="33"/>
      <c r="AC171" s="33"/>
      <c r="AD171" s="33"/>
      <c r="AE171" s="33"/>
      <c r="AR171" s="161" t="s">
        <v>276</v>
      </c>
      <c r="AT171" s="161" t="s">
        <v>202</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276</v>
      </c>
      <c r="BM171" s="161" t="s">
        <v>4270</v>
      </c>
    </row>
    <row r="172" spans="1:65" s="2" customFormat="1" ht="19.2">
      <c r="A172" s="33"/>
      <c r="B172" s="34"/>
      <c r="C172" s="33"/>
      <c r="D172" s="163" t="s">
        <v>207</v>
      </c>
      <c r="E172" s="33"/>
      <c r="F172" s="164" t="s">
        <v>4271</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13" customFormat="1" ht="10.199999999999999">
      <c r="B173" s="172"/>
      <c r="D173" s="163" t="s">
        <v>336</v>
      </c>
      <c r="E173" s="173" t="s">
        <v>1</v>
      </c>
      <c r="F173" s="174" t="s">
        <v>4264</v>
      </c>
      <c r="H173" s="173" t="s">
        <v>1</v>
      </c>
      <c r="I173" s="175"/>
      <c r="L173" s="172"/>
      <c r="M173" s="176"/>
      <c r="N173" s="177"/>
      <c r="O173" s="177"/>
      <c r="P173" s="177"/>
      <c r="Q173" s="177"/>
      <c r="R173" s="177"/>
      <c r="S173" s="177"/>
      <c r="T173" s="178"/>
      <c r="AT173" s="173" t="s">
        <v>336</v>
      </c>
      <c r="AU173" s="173" t="s">
        <v>90</v>
      </c>
      <c r="AV173" s="13" t="s">
        <v>88</v>
      </c>
      <c r="AW173" s="13" t="s">
        <v>36</v>
      </c>
      <c r="AX173" s="13" t="s">
        <v>81</v>
      </c>
      <c r="AY173" s="173" t="s">
        <v>199</v>
      </c>
    </row>
    <row r="174" spans="1:65" s="14" customFormat="1" ht="10.199999999999999">
      <c r="B174" s="179"/>
      <c r="D174" s="163" t="s">
        <v>336</v>
      </c>
      <c r="E174" s="180" t="s">
        <v>1</v>
      </c>
      <c r="F174" s="181" t="s">
        <v>4272</v>
      </c>
      <c r="H174" s="182">
        <v>7</v>
      </c>
      <c r="I174" s="183"/>
      <c r="L174" s="179"/>
      <c r="M174" s="184"/>
      <c r="N174" s="185"/>
      <c r="O174" s="185"/>
      <c r="P174" s="185"/>
      <c r="Q174" s="185"/>
      <c r="R174" s="185"/>
      <c r="S174" s="185"/>
      <c r="T174" s="186"/>
      <c r="AT174" s="180" t="s">
        <v>336</v>
      </c>
      <c r="AU174" s="180" t="s">
        <v>90</v>
      </c>
      <c r="AV174" s="14" t="s">
        <v>90</v>
      </c>
      <c r="AW174" s="14" t="s">
        <v>36</v>
      </c>
      <c r="AX174" s="14" t="s">
        <v>81</v>
      </c>
      <c r="AY174" s="180" t="s">
        <v>199</v>
      </c>
    </row>
    <row r="175" spans="1:65" s="14" customFormat="1" ht="10.199999999999999">
      <c r="B175" s="179"/>
      <c r="D175" s="163" t="s">
        <v>336</v>
      </c>
      <c r="E175" s="180" t="s">
        <v>1</v>
      </c>
      <c r="F175" s="181" t="s">
        <v>213</v>
      </c>
      <c r="H175" s="182">
        <v>3</v>
      </c>
      <c r="I175" s="183"/>
      <c r="L175" s="179"/>
      <c r="M175" s="184"/>
      <c r="N175" s="185"/>
      <c r="O175" s="185"/>
      <c r="P175" s="185"/>
      <c r="Q175" s="185"/>
      <c r="R175" s="185"/>
      <c r="S175" s="185"/>
      <c r="T175" s="186"/>
      <c r="AT175" s="180" t="s">
        <v>336</v>
      </c>
      <c r="AU175" s="180" t="s">
        <v>90</v>
      </c>
      <c r="AV175" s="14" t="s">
        <v>90</v>
      </c>
      <c r="AW175" s="14" t="s">
        <v>36</v>
      </c>
      <c r="AX175" s="14" t="s">
        <v>81</v>
      </c>
      <c r="AY175" s="180" t="s">
        <v>199</v>
      </c>
    </row>
    <row r="176" spans="1:65" s="16" customFormat="1" ht="10.199999999999999">
      <c r="B176" s="205"/>
      <c r="D176" s="163" t="s">
        <v>336</v>
      </c>
      <c r="E176" s="206" t="s">
        <v>1</v>
      </c>
      <c r="F176" s="207" t="s">
        <v>1127</v>
      </c>
      <c r="H176" s="208">
        <v>10</v>
      </c>
      <c r="I176" s="209"/>
      <c r="L176" s="205"/>
      <c r="M176" s="210"/>
      <c r="N176" s="211"/>
      <c r="O176" s="211"/>
      <c r="P176" s="211"/>
      <c r="Q176" s="211"/>
      <c r="R176" s="211"/>
      <c r="S176" s="211"/>
      <c r="T176" s="212"/>
      <c r="AT176" s="206" t="s">
        <v>336</v>
      </c>
      <c r="AU176" s="206" t="s">
        <v>90</v>
      </c>
      <c r="AV176" s="16" t="s">
        <v>213</v>
      </c>
      <c r="AW176" s="16" t="s">
        <v>36</v>
      </c>
      <c r="AX176" s="16" t="s">
        <v>81</v>
      </c>
      <c r="AY176" s="206" t="s">
        <v>199</v>
      </c>
    </row>
    <row r="177" spans="1:65" s="13" customFormat="1" ht="10.199999999999999">
      <c r="B177" s="172"/>
      <c r="D177" s="163" t="s">
        <v>336</v>
      </c>
      <c r="E177" s="173" t="s">
        <v>1</v>
      </c>
      <c r="F177" s="174" t="s">
        <v>4266</v>
      </c>
      <c r="H177" s="173" t="s">
        <v>1</v>
      </c>
      <c r="I177" s="175"/>
      <c r="L177" s="172"/>
      <c r="M177" s="176"/>
      <c r="N177" s="177"/>
      <c r="O177" s="177"/>
      <c r="P177" s="177"/>
      <c r="Q177" s="177"/>
      <c r="R177" s="177"/>
      <c r="S177" s="177"/>
      <c r="T177" s="178"/>
      <c r="AT177" s="173" t="s">
        <v>336</v>
      </c>
      <c r="AU177" s="173" t="s">
        <v>90</v>
      </c>
      <c r="AV177" s="13" t="s">
        <v>88</v>
      </c>
      <c r="AW177" s="13" t="s">
        <v>36</v>
      </c>
      <c r="AX177" s="13" t="s">
        <v>81</v>
      </c>
      <c r="AY177" s="173" t="s">
        <v>199</v>
      </c>
    </row>
    <row r="178" spans="1:65" s="14" customFormat="1" ht="10.199999999999999">
      <c r="B178" s="179"/>
      <c r="D178" s="163" t="s">
        <v>336</v>
      </c>
      <c r="E178" s="180" t="s">
        <v>1</v>
      </c>
      <c r="F178" s="181" t="s">
        <v>4273</v>
      </c>
      <c r="H178" s="182">
        <v>40.5</v>
      </c>
      <c r="I178" s="183"/>
      <c r="L178" s="179"/>
      <c r="M178" s="184"/>
      <c r="N178" s="185"/>
      <c r="O178" s="185"/>
      <c r="P178" s="185"/>
      <c r="Q178" s="185"/>
      <c r="R178" s="185"/>
      <c r="S178" s="185"/>
      <c r="T178" s="186"/>
      <c r="AT178" s="180" t="s">
        <v>336</v>
      </c>
      <c r="AU178" s="180" t="s">
        <v>90</v>
      </c>
      <c r="AV178" s="14" t="s">
        <v>90</v>
      </c>
      <c r="AW178" s="14" t="s">
        <v>36</v>
      </c>
      <c r="AX178" s="14" t="s">
        <v>81</v>
      </c>
      <c r="AY178" s="180" t="s">
        <v>199</v>
      </c>
    </row>
    <row r="179" spans="1:65" s="15" customFormat="1" ht="10.199999999999999">
      <c r="B179" s="187"/>
      <c r="D179" s="163" t="s">
        <v>336</v>
      </c>
      <c r="E179" s="188" t="s">
        <v>1</v>
      </c>
      <c r="F179" s="189" t="s">
        <v>339</v>
      </c>
      <c r="H179" s="190">
        <v>50.5</v>
      </c>
      <c r="I179" s="191"/>
      <c r="L179" s="187"/>
      <c r="M179" s="192"/>
      <c r="N179" s="193"/>
      <c r="O179" s="193"/>
      <c r="P179" s="193"/>
      <c r="Q179" s="193"/>
      <c r="R179" s="193"/>
      <c r="S179" s="193"/>
      <c r="T179" s="194"/>
      <c r="AT179" s="188" t="s">
        <v>336</v>
      </c>
      <c r="AU179" s="188" t="s">
        <v>90</v>
      </c>
      <c r="AV179" s="15" t="s">
        <v>198</v>
      </c>
      <c r="AW179" s="15" t="s">
        <v>36</v>
      </c>
      <c r="AX179" s="15" t="s">
        <v>88</v>
      </c>
      <c r="AY179" s="188" t="s">
        <v>199</v>
      </c>
    </row>
    <row r="180" spans="1:65" s="2" customFormat="1" ht="24.15" customHeight="1">
      <c r="A180" s="33"/>
      <c r="B180" s="149"/>
      <c r="C180" s="150" t="s">
        <v>8</v>
      </c>
      <c r="D180" s="150" t="s">
        <v>202</v>
      </c>
      <c r="E180" s="151" t="s">
        <v>4274</v>
      </c>
      <c r="F180" s="152" t="s">
        <v>4275</v>
      </c>
      <c r="G180" s="153" t="s">
        <v>376</v>
      </c>
      <c r="H180" s="154">
        <v>1</v>
      </c>
      <c r="I180" s="155"/>
      <c r="J180" s="156">
        <f>ROUND(I180*H180,2)</f>
        <v>0</v>
      </c>
      <c r="K180" s="152" t="s">
        <v>333</v>
      </c>
      <c r="L180" s="34"/>
      <c r="M180" s="157" t="s">
        <v>1</v>
      </c>
      <c r="N180" s="158" t="s">
        <v>46</v>
      </c>
      <c r="O180" s="59"/>
      <c r="P180" s="159">
        <f>O180*H180</f>
        <v>0</v>
      </c>
      <c r="Q180" s="159">
        <v>1.5299999999999999E-3</v>
      </c>
      <c r="R180" s="159">
        <f>Q180*H180</f>
        <v>1.5299999999999999E-3</v>
      </c>
      <c r="S180" s="159">
        <v>0</v>
      </c>
      <c r="T180" s="160">
        <f>S180*H180</f>
        <v>0</v>
      </c>
      <c r="U180" s="33"/>
      <c r="V180" s="33"/>
      <c r="W180" s="33"/>
      <c r="X180" s="33"/>
      <c r="Y180" s="33"/>
      <c r="Z180" s="33"/>
      <c r="AA180" s="33"/>
      <c r="AB180" s="33"/>
      <c r="AC180" s="33"/>
      <c r="AD180" s="33"/>
      <c r="AE180" s="33"/>
      <c r="AR180" s="161" t="s">
        <v>276</v>
      </c>
      <c r="AT180" s="161" t="s">
        <v>202</v>
      </c>
      <c r="AU180" s="161" t="s">
        <v>90</v>
      </c>
      <c r="AY180" s="18" t="s">
        <v>199</v>
      </c>
      <c r="BE180" s="162">
        <f>IF(N180="základní",J180,0)</f>
        <v>0</v>
      </c>
      <c r="BF180" s="162">
        <f>IF(N180="snížená",J180,0)</f>
        <v>0</v>
      </c>
      <c r="BG180" s="162">
        <f>IF(N180="zákl. přenesená",J180,0)</f>
        <v>0</v>
      </c>
      <c r="BH180" s="162">
        <f>IF(N180="sníž. přenesená",J180,0)</f>
        <v>0</v>
      </c>
      <c r="BI180" s="162">
        <f>IF(N180="nulová",J180,0)</f>
        <v>0</v>
      </c>
      <c r="BJ180" s="18" t="s">
        <v>88</v>
      </c>
      <c r="BK180" s="162">
        <f>ROUND(I180*H180,2)</f>
        <v>0</v>
      </c>
      <c r="BL180" s="18" t="s">
        <v>276</v>
      </c>
      <c r="BM180" s="161" t="s">
        <v>4276</v>
      </c>
    </row>
    <row r="181" spans="1:65" s="2" customFormat="1" ht="19.2">
      <c r="A181" s="33"/>
      <c r="B181" s="34"/>
      <c r="C181" s="33"/>
      <c r="D181" s="163" t="s">
        <v>207</v>
      </c>
      <c r="E181" s="33"/>
      <c r="F181" s="164" t="s">
        <v>4277</v>
      </c>
      <c r="G181" s="33"/>
      <c r="H181" s="33"/>
      <c r="I181" s="165"/>
      <c r="J181" s="33"/>
      <c r="K181" s="33"/>
      <c r="L181" s="34"/>
      <c r="M181" s="166"/>
      <c r="N181" s="167"/>
      <c r="O181" s="59"/>
      <c r="P181" s="59"/>
      <c r="Q181" s="59"/>
      <c r="R181" s="59"/>
      <c r="S181" s="59"/>
      <c r="T181" s="60"/>
      <c r="U181" s="33"/>
      <c r="V181" s="33"/>
      <c r="W181" s="33"/>
      <c r="X181" s="33"/>
      <c r="Y181" s="33"/>
      <c r="Z181" s="33"/>
      <c r="AA181" s="33"/>
      <c r="AB181" s="33"/>
      <c r="AC181" s="33"/>
      <c r="AD181" s="33"/>
      <c r="AE181" s="33"/>
      <c r="AT181" s="18" t="s">
        <v>207</v>
      </c>
      <c r="AU181" s="18" t="s">
        <v>90</v>
      </c>
    </row>
    <row r="182" spans="1:65" s="13" customFormat="1" ht="10.199999999999999">
      <c r="B182" s="172"/>
      <c r="D182" s="163" t="s">
        <v>336</v>
      </c>
      <c r="E182" s="173" t="s">
        <v>1</v>
      </c>
      <c r="F182" s="174" t="s">
        <v>4266</v>
      </c>
      <c r="H182" s="173" t="s">
        <v>1</v>
      </c>
      <c r="I182" s="175"/>
      <c r="L182" s="172"/>
      <c r="M182" s="176"/>
      <c r="N182" s="177"/>
      <c r="O182" s="177"/>
      <c r="P182" s="177"/>
      <c r="Q182" s="177"/>
      <c r="R182" s="177"/>
      <c r="S182" s="177"/>
      <c r="T182" s="178"/>
      <c r="AT182" s="173" t="s">
        <v>336</v>
      </c>
      <c r="AU182" s="173" t="s">
        <v>90</v>
      </c>
      <c r="AV182" s="13" t="s">
        <v>88</v>
      </c>
      <c r="AW182" s="13" t="s">
        <v>36</v>
      </c>
      <c r="AX182" s="13" t="s">
        <v>81</v>
      </c>
      <c r="AY182" s="173" t="s">
        <v>199</v>
      </c>
    </row>
    <row r="183" spans="1:65" s="14" customFormat="1" ht="10.199999999999999">
      <c r="B183" s="179"/>
      <c r="D183" s="163" t="s">
        <v>336</v>
      </c>
      <c r="E183" s="180" t="s">
        <v>1</v>
      </c>
      <c r="F183" s="181" t="s">
        <v>88</v>
      </c>
      <c r="H183" s="182">
        <v>1</v>
      </c>
      <c r="I183" s="183"/>
      <c r="L183" s="179"/>
      <c r="M183" s="184"/>
      <c r="N183" s="185"/>
      <c r="O183" s="185"/>
      <c r="P183" s="185"/>
      <c r="Q183" s="185"/>
      <c r="R183" s="185"/>
      <c r="S183" s="185"/>
      <c r="T183" s="186"/>
      <c r="AT183" s="180" t="s">
        <v>336</v>
      </c>
      <c r="AU183" s="180" t="s">
        <v>90</v>
      </c>
      <c r="AV183" s="14" t="s">
        <v>90</v>
      </c>
      <c r="AW183" s="14" t="s">
        <v>36</v>
      </c>
      <c r="AX183" s="14" t="s">
        <v>81</v>
      </c>
      <c r="AY183" s="180" t="s">
        <v>199</v>
      </c>
    </row>
    <row r="184" spans="1:65" s="15" customFormat="1" ht="10.199999999999999">
      <c r="B184" s="187"/>
      <c r="D184" s="163" t="s">
        <v>336</v>
      </c>
      <c r="E184" s="188" t="s">
        <v>1</v>
      </c>
      <c r="F184" s="189" t="s">
        <v>339</v>
      </c>
      <c r="H184" s="190">
        <v>1</v>
      </c>
      <c r="I184" s="191"/>
      <c r="L184" s="187"/>
      <c r="M184" s="192"/>
      <c r="N184" s="193"/>
      <c r="O184" s="193"/>
      <c r="P184" s="193"/>
      <c r="Q184" s="193"/>
      <c r="R184" s="193"/>
      <c r="S184" s="193"/>
      <c r="T184" s="194"/>
      <c r="AT184" s="188" t="s">
        <v>336</v>
      </c>
      <c r="AU184" s="188" t="s">
        <v>90</v>
      </c>
      <c r="AV184" s="15" t="s">
        <v>198</v>
      </c>
      <c r="AW184" s="15" t="s">
        <v>36</v>
      </c>
      <c r="AX184" s="15" t="s">
        <v>88</v>
      </c>
      <c r="AY184" s="188" t="s">
        <v>199</v>
      </c>
    </row>
    <row r="185" spans="1:65" s="2" customFormat="1" ht="24.15" customHeight="1">
      <c r="A185" s="33"/>
      <c r="B185" s="149"/>
      <c r="C185" s="150" t="s">
        <v>276</v>
      </c>
      <c r="D185" s="150" t="s">
        <v>202</v>
      </c>
      <c r="E185" s="151" t="s">
        <v>4278</v>
      </c>
      <c r="F185" s="152" t="s">
        <v>4279</v>
      </c>
      <c r="G185" s="153" t="s">
        <v>376</v>
      </c>
      <c r="H185" s="154">
        <v>45</v>
      </c>
      <c r="I185" s="155"/>
      <c r="J185" s="156">
        <f>ROUND(I185*H185,2)</f>
        <v>0</v>
      </c>
      <c r="K185" s="152" t="s">
        <v>333</v>
      </c>
      <c r="L185" s="34"/>
      <c r="M185" s="157" t="s">
        <v>1</v>
      </c>
      <c r="N185" s="158" t="s">
        <v>46</v>
      </c>
      <c r="O185" s="59"/>
      <c r="P185" s="159">
        <f>O185*H185</f>
        <v>0</v>
      </c>
      <c r="Q185" s="159">
        <v>2.8400000000000001E-3</v>
      </c>
      <c r="R185" s="159">
        <f>Q185*H185</f>
        <v>0.1278</v>
      </c>
      <c r="S185" s="159">
        <v>0</v>
      </c>
      <c r="T185" s="160">
        <f>S185*H185</f>
        <v>0</v>
      </c>
      <c r="U185" s="33"/>
      <c r="V185" s="33"/>
      <c r="W185" s="33"/>
      <c r="X185" s="33"/>
      <c r="Y185" s="33"/>
      <c r="Z185" s="33"/>
      <c r="AA185" s="33"/>
      <c r="AB185" s="33"/>
      <c r="AC185" s="33"/>
      <c r="AD185" s="33"/>
      <c r="AE185" s="33"/>
      <c r="AR185" s="161" t="s">
        <v>276</v>
      </c>
      <c r="AT185" s="161" t="s">
        <v>202</v>
      </c>
      <c r="AU185" s="161" t="s">
        <v>90</v>
      </c>
      <c r="AY185" s="18" t="s">
        <v>199</v>
      </c>
      <c r="BE185" s="162">
        <f>IF(N185="základní",J185,0)</f>
        <v>0</v>
      </c>
      <c r="BF185" s="162">
        <f>IF(N185="snížená",J185,0)</f>
        <v>0</v>
      </c>
      <c r="BG185" s="162">
        <f>IF(N185="zákl. přenesená",J185,0)</f>
        <v>0</v>
      </c>
      <c r="BH185" s="162">
        <f>IF(N185="sníž. přenesená",J185,0)</f>
        <v>0</v>
      </c>
      <c r="BI185" s="162">
        <f>IF(N185="nulová",J185,0)</f>
        <v>0</v>
      </c>
      <c r="BJ185" s="18" t="s">
        <v>88</v>
      </c>
      <c r="BK185" s="162">
        <f>ROUND(I185*H185,2)</f>
        <v>0</v>
      </c>
      <c r="BL185" s="18" t="s">
        <v>276</v>
      </c>
      <c r="BM185" s="161" t="s">
        <v>4280</v>
      </c>
    </row>
    <row r="186" spans="1:65" s="2" customFormat="1" ht="19.2">
      <c r="A186" s="33"/>
      <c r="B186" s="34"/>
      <c r="C186" s="33"/>
      <c r="D186" s="163" t="s">
        <v>207</v>
      </c>
      <c r="E186" s="33"/>
      <c r="F186" s="164" t="s">
        <v>4281</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207</v>
      </c>
      <c r="AU186" s="18" t="s">
        <v>90</v>
      </c>
    </row>
    <row r="187" spans="1:65" s="13" customFormat="1" ht="10.199999999999999">
      <c r="B187" s="172"/>
      <c r="D187" s="163" t="s">
        <v>336</v>
      </c>
      <c r="E187" s="173" t="s">
        <v>1</v>
      </c>
      <c r="F187" s="174" t="s">
        <v>4266</v>
      </c>
      <c r="H187" s="173" t="s">
        <v>1</v>
      </c>
      <c r="I187" s="175"/>
      <c r="L187" s="172"/>
      <c r="M187" s="176"/>
      <c r="N187" s="177"/>
      <c r="O187" s="177"/>
      <c r="P187" s="177"/>
      <c r="Q187" s="177"/>
      <c r="R187" s="177"/>
      <c r="S187" s="177"/>
      <c r="T187" s="178"/>
      <c r="AT187" s="173" t="s">
        <v>336</v>
      </c>
      <c r="AU187" s="173" t="s">
        <v>90</v>
      </c>
      <c r="AV187" s="13" t="s">
        <v>88</v>
      </c>
      <c r="AW187" s="13" t="s">
        <v>36</v>
      </c>
      <c r="AX187" s="13" t="s">
        <v>81</v>
      </c>
      <c r="AY187" s="173" t="s">
        <v>199</v>
      </c>
    </row>
    <row r="188" spans="1:65" s="14" customFormat="1" ht="10.199999999999999">
      <c r="B188" s="179"/>
      <c r="D188" s="163" t="s">
        <v>336</v>
      </c>
      <c r="E188" s="180" t="s">
        <v>1</v>
      </c>
      <c r="F188" s="181" t="s">
        <v>4282</v>
      </c>
      <c r="H188" s="182">
        <v>45</v>
      </c>
      <c r="I188" s="183"/>
      <c r="L188" s="179"/>
      <c r="M188" s="184"/>
      <c r="N188" s="185"/>
      <c r="O188" s="185"/>
      <c r="P188" s="185"/>
      <c r="Q188" s="185"/>
      <c r="R188" s="185"/>
      <c r="S188" s="185"/>
      <c r="T188" s="186"/>
      <c r="AT188" s="180" t="s">
        <v>336</v>
      </c>
      <c r="AU188" s="180" t="s">
        <v>90</v>
      </c>
      <c r="AV188" s="14" t="s">
        <v>90</v>
      </c>
      <c r="AW188" s="14" t="s">
        <v>36</v>
      </c>
      <c r="AX188" s="14" t="s">
        <v>81</v>
      </c>
      <c r="AY188" s="180" t="s">
        <v>199</v>
      </c>
    </row>
    <row r="189" spans="1:65" s="15" customFormat="1" ht="10.199999999999999">
      <c r="B189" s="187"/>
      <c r="D189" s="163" t="s">
        <v>336</v>
      </c>
      <c r="E189" s="188" t="s">
        <v>1</v>
      </c>
      <c r="F189" s="189" t="s">
        <v>339</v>
      </c>
      <c r="H189" s="190">
        <v>45</v>
      </c>
      <c r="I189" s="191"/>
      <c r="L189" s="187"/>
      <c r="M189" s="192"/>
      <c r="N189" s="193"/>
      <c r="O189" s="193"/>
      <c r="P189" s="193"/>
      <c r="Q189" s="193"/>
      <c r="R189" s="193"/>
      <c r="S189" s="193"/>
      <c r="T189" s="194"/>
      <c r="AT189" s="188" t="s">
        <v>336</v>
      </c>
      <c r="AU189" s="188" t="s">
        <v>90</v>
      </c>
      <c r="AV189" s="15" t="s">
        <v>198</v>
      </c>
      <c r="AW189" s="15" t="s">
        <v>36</v>
      </c>
      <c r="AX189" s="15" t="s">
        <v>88</v>
      </c>
      <c r="AY189" s="188" t="s">
        <v>199</v>
      </c>
    </row>
    <row r="190" spans="1:65" s="2" customFormat="1" ht="37.799999999999997" customHeight="1">
      <c r="A190" s="33"/>
      <c r="B190" s="149"/>
      <c r="C190" s="150" t="s">
        <v>281</v>
      </c>
      <c r="D190" s="150" t="s">
        <v>202</v>
      </c>
      <c r="E190" s="151" t="s">
        <v>4283</v>
      </c>
      <c r="F190" s="152" t="s">
        <v>4284</v>
      </c>
      <c r="G190" s="153" t="s">
        <v>376</v>
      </c>
      <c r="H190" s="154">
        <v>37</v>
      </c>
      <c r="I190" s="155"/>
      <c r="J190" s="156">
        <f>ROUND(I190*H190,2)</f>
        <v>0</v>
      </c>
      <c r="K190" s="152" t="s">
        <v>333</v>
      </c>
      <c r="L190" s="34"/>
      <c r="M190" s="157" t="s">
        <v>1</v>
      </c>
      <c r="N190" s="158" t="s">
        <v>46</v>
      </c>
      <c r="O190" s="59"/>
      <c r="P190" s="159">
        <f>O190*H190</f>
        <v>0</v>
      </c>
      <c r="Q190" s="159">
        <v>6.9999999999999994E-5</v>
      </c>
      <c r="R190" s="159">
        <f>Q190*H190</f>
        <v>2.5899999999999999E-3</v>
      </c>
      <c r="S190" s="159">
        <v>0</v>
      </c>
      <c r="T190" s="160">
        <f>S190*H190</f>
        <v>0</v>
      </c>
      <c r="U190" s="33"/>
      <c r="V190" s="33"/>
      <c r="W190" s="33"/>
      <c r="X190" s="33"/>
      <c r="Y190" s="33"/>
      <c r="Z190" s="33"/>
      <c r="AA190" s="33"/>
      <c r="AB190" s="33"/>
      <c r="AC190" s="33"/>
      <c r="AD190" s="33"/>
      <c r="AE190" s="33"/>
      <c r="AR190" s="161" t="s">
        <v>276</v>
      </c>
      <c r="AT190" s="161" t="s">
        <v>202</v>
      </c>
      <c r="AU190" s="161" t="s">
        <v>90</v>
      </c>
      <c r="AY190" s="18" t="s">
        <v>199</v>
      </c>
      <c r="BE190" s="162">
        <f>IF(N190="základní",J190,0)</f>
        <v>0</v>
      </c>
      <c r="BF190" s="162">
        <f>IF(N190="snížená",J190,0)</f>
        <v>0</v>
      </c>
      <c r="BG190" s="162">
        <f>IF(N190="zákl. přenesená",J190,0)</f>
        <v>0</v>
      </c>
      <c r="BH190" s="162">
        <f>IF(N190="sníž. přenesená",J190,0)</f>
        <v>0</v>
      </c>
      <c r="BI190" s="162">
        <f>IF(N190="nulová",J190,0)</f>
        <v>0</v>
      </c>
      <c r="BJ190" s="18" t="s">
        <v>88</v>
      </c>
      <c r="BK190" s="162">
        <f>ROUND(I190*H190,2)</f>
        <v>0</v>
      </c>
      <c r="BL190" s="18" t="s">
        <v>276</v>
      </c>
      <c r="BM190" s="161" t="s">
        <v>4285</v>
      </c>
    </row>
    <row r="191" spans="1:65" s="2" customFormat="1" ht="38.4">
      <c r="A191" s="33"/>
      <c r="B191" s="34"/>
      <c r="C191" s="33"/>
      <c r="D191" s="163" t="s">
        <v>207</v>
      </c>
      <c r="E191" s="33"/>
      <c r="F191" s="164" t="s">
        <v>4286</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207</v>
      </c>
      <c r="AU191" s="18" t="s">
        <v>90</v>
      </c>
    </row>
    <row r="192" spans="1:65" s="14" customFormat="1" ht="10.199999999999999">
      <c r="B192" s="179"/>
      <c r="D192" s="163" t="s">
        <v>336</v>
      </c>
      <c r="E192" s="180" t="s">
        <v>1</v>
      </c>
      <c r="F192" s="181" t="s">
        <v>4287</v>
      </c>
      <c r="H192" s="182">
        <v>37</v>
      </c>
      <c r="I192" s="183"/>
      <c r="L192" s="179"/>
      <c r="M192" s="184"/>
      <c r="N192" s="185"/>
      <c r="O192" s="185"/>
      <c r="P192" s="185"/>
      <c r="Q192" s="185"/>
      <c r="R192" s="185"/>
      <c r="S192" s="185"/>
      <c r="T192" s="186"/>
      <c r="AT192" s="180" t="s">
        <v>336</v>
      </c>
      <c r="AU192" s="180" t="s">
        <v>90</v>
      </c>
      <c r="AV192" s="14" t="s">
        <v>90</v>
      </c>
      <c r="AW192" s="14" t="s">
        <v>36</v>
      </c>
      <c r="AX192" s="14" t="s">
        <v>88</v>
      </c>
      <c r="AY192" s="180" t="s">
        <v>199</v>
      </c>
    </row>
    <row r="193" spans="1:65" s="2" customFormat="1" ht="21.75" customHeight="1">
      <c r="A193" s="33"/>
      <c r="B193" s="149"/>
      <c r="C193" s="150" t="s">
        <v>287</v>
      </c>
      <c r="D193" s="150" t="s">
        <v>202</v>
      </c>
      <c r="E193" s="151" t="s">
        <v>4288</v>
      </c>
      <c r="F193" s="152" t="s">
        <v>4289</v>
      </c>
      <c r="G193" s="153" t="s">
        <v>529</v>
      </c>
      <c r="H193" s="154">
        <v>1</v>
      </c>
      <c r="I193" s="155"/>
      <c r="J193" s="156">
        <f>ROUND(I193*H193,2)</f>
        <v>0</v>
      </c>
      <c r="K193" s="152" t="s">
        <v>333</v>
      </c>
      <c r="L193" s="34"/>
      <c r="M193" s="157" t="s">
        <v>1</v>
      </c>
      <c r="N193" s="158" t="s">
        <v>46</v>
      </c>
      <c r="O193" s="59"/>
      <c r="P193" s="159">
        <f>O193*H193</f>
        <v>0</v>
      </c>
      <c r="Q193" s="159">
        <v>1.2999999999999999E-4</v>
      </c>
      <c r="R193" s="159">
        <f>Q193*H193</f>
        <v>1.2999999999999999E-4</v>
      </c>
      <c r="S193" s="159">
        <v>0</v>
      </c>
      <c r="T193" s="160">
        <f>S193*H193</f>
        <v>0</v>
      </c>
      <c r="U193" s="33"/>
      <c r="V193" s="33"/>
      <c r="W193" s="33"/>
      <c r="X193" s="33"/>
      <c r="Y193" s="33"/>
      <c r="Z193" s="33"/>
      <c r="AA193" s="33"/>
      <c r="AB193" s="33"/>
      <c r="AC193" s="33"/>
      <c r="AD193" s="33"/>
      <c r="AE193" s="33"/>
      <c r="AR193" s="161" t="s">
        <v>276</v>
      </c>
      <c r="AT193" s="161" t="s">
        <v>202</v>
      </c>
      <c r="AU193" s="161" t="s">
        <v>90</v>
      </c>
      <c r="AY193" s="18" t="s">
        <v>199</v>
      </c>
      <c r="BE193" s="162">
        <f>IF(N193="základní",J193,0)</f>
        <v>0</v>
      </c>
      <c r="BF193" s="162">
        <f>IF(N193="snížená",J193,0)</f>
        <v>0</v>
      </c>
      <c r="BG193" s="162">
        <f>IF(N193="zákl. přenesená",J193,0)</f>
        <v>0</v>
      </c>
      <c r="BH193" s="162">
        <f>IF(N193="sníž. přenesená",J193,0)</f>
        <v>0</v>
      </c>
      <c r="BI193" s="162">
        <f>IF(N193="nulová",J193,0)</f>
        <v>0</v>
      </c>
      <c r="BJ193" s="18" t="s">
        <v>88</v>
      </c>
      <c r="BK193" s="162">
        <f>ROUND(I193*H193,2)</f>
        <v>0</v>
      </c>
      <c r="BL193" s="18" t="s">
        <v>276</v>
      </c>
      <c r="BM193" s="161" t="s">
        <v>4290</v>
      </c>
    </row>
    <row r="194" spans="1:65" s="2" customFormat="1" ht="10.199999999999999">
      <c r="A194" s="33"/>
      <c r="B194" s="34"/>
      <c r="C194" s="33"/>
      <c r="D194" s="163" t="s">
        <v>207</v>
      </c>
      <c r="E194" s="33"/>
      <c r="F194" s="164" t="s">
        <v>4291</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207</v>
      </c>
      <c r="AU194" s="18" t="s">
        <v>90</v>
      </c>
    </row>
    <row r="195" spans="1:65" s="14" customFormat="1" ht="10.199999999999999">
      <c r="B195" s="179"/>
      <c r="D195" s="163" t="s">
        <v>336</v>
      </c>
      <c r="E195" s="180" t="s">
        <v>1</v>
      </c>
      <c r="F195" s="181" t="s">
        <v>88</v>
      </c>
      <c r="H195" s="182">
        <v>1</v>
      </c>
      <c r="I195" s="183"/>
      <c r="L195" s="179"/>
      <c r="M195" s="184"/>
      <c r="N195" s="185"/>
      <c r="O195" s="185"/>
      <c r="P195" s="185"/>
      <c r="Q195" s="185"/>
      <c r="R195" s="185"/>
      <c r="S195" s="185"/>
      <c r="T195" s="186"/>
      <c r="AT195" s="180" t="s">
        <v>336</v>
      </c>
      <c r="AU195" s="180" t="s">
        <v>90</v>
      </c>
      <c r="AV195" s="14" t="s">
        <v>90</v>
      </c>
      <c r="AW195" s="14" t="s">
        <v>36</v>
      </c>
      <c r="AX195" s="14" t="s">
        <v>88</v>
      </c>
      <c r="AY195" s="180" t="s">
        <v>199</v>
      </c>
    </row>
    <row r="196" spans="1:65" s="2" customFormat="1" ht="16.5" customHeight="1">
      <c r="A196" s="33"/>
      <c r="B196" s="149"/>
      <c r="C196" s="150" t="s">
        <v>292</v>
      </c>
      <c r="D196" s="150" t="s">
        <v>202</v>
      </c>
      <c r="E196" s="151" t="s">
        <v>4292</v>
      </c>
      <c r="F196" s="152" t="s">
        <v>4293</v>
      </c>
      <c r="G196" s="153" t="s">
        <v>4294</v>
      </c>
      <c r="H196" s="154">
        <v>15</v>
      </c>
      <c r="I196" s="155"/>
      <c r="J196" s="156">
        <f>ROUND(I196*H196,2)</f>
        <v>0</v>
      </c>
      <c r="K196" s="152" t="s">
        <v>333</v>
      </c>
      <c r="L196" s="34"/>
      <c r="M196" s="157" t="s">
        <v>1</v>
      </c>
      <c r="N196" s="158" t="s">
        <v>46</v>
      </c>
      <c r="O196" s="59"/>
      <c r="P196" s="159">
        <f>O196*H196</f>
        <v>0</v>
      </c>
      <c r="Q196" s="159">
        <v>2.5000000000000001E-4</v>
      </c>
      <c r="R196" s="159">
        <f>Q196*H196</f>
        <v>3.7499999999999999E-3</v>
      </c>
      <c r="S196" s="159">
        <v>0</v>
      </c>
      <c r="T196" s="160">
        <f>S196*H196</f>
        <v>0</v>
      </c>
      <c r="U196" s="33"/>
      <c r="V196" s="33"/>
      <c r="W196" s="33"/>
      <c r="X196" s="33"/>
      <c r="Y196" s="33"/>
      <c r="Z196" s="33"/>
      <c r="AA196" s="33"/>
      <c r="AB196" s="33"/>
      <c r="AC196" s="33"/>
      <c r="AD196" s="33"/>
      <c r="AE196" s="33"/>
      <c r="AR196" s="161" t="s">
        <v>276</v>
      </c>
      <c r="AT196" s="161" t="s">
        <v>202</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276</v>
      </c>
      <c r="BM196" s="161" t="s">
        <v>4295</v>
      </c>
    </row>
    <row r="197" spans="1:65" s="2" customFormat="1" ht="10.199999999999999">
      <c r="A197" s="33"/>
      <c r="B197" s="34"/>
      <c r="C197" s="33"/>
      <c r="D197" s="163" t="s">
        <v>207</v>
      </c>
      <c r="E197" s="33"/>
      <c r="F197" s="164" t="s">
        <v>4296</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14" customFormat="1" ht="10.199999999999999">
      <c r="B198" s="179"/>
      <c r="D198" s="163" t="s">
        <v>336</v>
      </c>
      <c r="E198" s="180" t="s">
        <v>1</v>
      </c>
      <c r="F198" s="181" t="s">
        <v>4297</v>
      </c>
      <c r="H198" s="182">
        <v>15</v>
      </c>
      <c r="I198" s="183"/>
      <c r="L198" s="179"/>
      <c r="M198" s="184"/>
      <c r="N198" s="185"/>
      <c r="O198" s="185"/>
      <c r="P198" s="185"/>
      <c r="Q198" s="185"/>
      <c r="R198" s="185"/>
      <c r="S198" s="185"/>
      <c r="T198" s="186"/>
      <c r="AT198" s="180" t="s">
        <v>336</v>
      </c>
      <c r="AU198" s="180" t="s">
        <v>90</v>
      </c>
      <c r="AV198" s="14" t="s">
        <v>90</v>
      </c>
      <c r="AW198" s="14" t="s">
        <v>36</v>
      </c>
      <c r="AX198" s="14" t="s">
        <v>88</v>
      </c>
      <c r="AY198" s="180" t="s">
        <v>199</v>
      </c>
    </row>
    <row r="199" spans="1:65" s="2" customFormat="1" ht="24.15" customHeight="1">
      <c r="A199" s="33"/>
      <c r="B199" s="149"/>
      <c r="C199" s="150" t="s">
        <v>296</v>
      </c>
      <c r="D199" s="150" t="s">
        <v>202</v>
      </c>
      <c r="E199" s="151" t="s">
        <v>4298</v>
      </c>
      <c r="F199" s="152" t="s">
        <v>4299</v>
      </c>
      <c r="G199" s="153" t="s">
        <v>529</v>
      </c>
      <c r="H199" s="154">
        <v>9</v>
      </c>
      <c r="I199" s="155"/>
      <c r="J199" s="156">
        <f>ROUND(I199*H199,2)</f>
        <v>0</v>
      </c>
      <c r="K199" s="152" t="s">
        <v>333</v>
      </c>
      <c r="L199" s="34"/>
      <c r="M199" s="157" t="s">
        <v>1</v>
      </c>
      <c r="N199" s="158" t="s">
        <v>46</v>
      </c>
      <c r="O199" s="59"/>
      <c r="P199" s="159">
        <f>O199*H199</f>
        <v>0</v>
      </c>
      <c r="Q199" s="159">
        <v>2.2000000000000001E-4</v>
      </c>
      <c r="R199" s="159">
        <f>Q199*H199</f>
        <v>1.98E-3</v>
      </c>
      <c r="S199" s="159">
        <v>0</v>
      </c>
      <c r="T199" s="160">
        <f>S199*H199</f>
        <v>0</v>
      </c>
      <c r="U199" s="33"/>
      <c r="V199" s="33"/>
      <c r="W199" s="33"/>
      <c r="X199" s="33"/>
      <c r="Y199" s="33"/>
      <c r="Z199" s="33"/>
      <c r="AA199" s="33"/>
      <c r="AB199" s="33"/>
      <c r="AC199" s="33"/>
      <c r="AD199" s="33"/>
      <c r="AE199" s="33"/>
      <c r="AR199" s="161" t="s">
        <v>276</v>
      </c>
      <c r="AT199" s="161" t="s">
        <v>202</v>
      </c>
      <c r="AU199" s="161" t="s">
        <v>90</v>
      </c>
      <c r="AY199" s="18" t="s">
        <v>199</v>
      </c>
      <c r="BE199" s="162">
        <f>IF(N199="základní",J199,0)</f>
        <v>0</v>
      </c>
      <c r="BF199" s="162">
        <f>IF(N199="snížená",J199,0)</f>
        <v>0</v>
      </c>
      <c r="BG199" s="162">
        <f>IF(N199="zákl. přenesená",J199,0)</f>
        <v>0</v>
      </c>
      <c r="BH199" s="162">
        <f>IF(N199="sníž. přenesená",J199,0)</f>
        <v>0</v>
      </c>
      <c r="BI199" s="162">
        <f>IF(N199="nulová",J199,0)</f>
        <v>0</v>
      </c>
      <c r="BJ199" s="18" t="s">
        <v>88</v>
      </c>
      <c r="BK199" s="162">
        <f>ROUND(I199*H199,2)</f>
        <v>0</v>
      </c>
      <c r="BL199" s="18" t="s">
        <v>276</v>
      </c>
      <c r="BM199" s="161" t="s">
        <v>4300</v>
      </c>
    </row>
    <row r="200" spans="1:65" s="2" customFormat="1" ht="19.2">
      <c r="A200" s="33"/>
      <c r="B200" s="34"/>
      <c r="C200" s="33"/>
      <c r="D200" s="163" t="s">
        <v>207</v>
      </c>
      <c r="E200" s="33"/>
      <c r="F200" s="164" t="s">
        <v>4301</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207</v>
      </c>
      <c r="AU200" s="18" t="s">
        <v>90</v>
      </c>
    </row>
    <row r="201" spans="1:65" s="14" customFormat="1" ht="10.199999999999999">
      <c r="B201" s="179"/>
      <c r="D201" s="163" t="s">
        <v>336</v>
      </c>
      <c r="E201" s="180" t="s">
        <v>1</v>
      </c>
      <c r="F201" s="181" t="s">
        <v>4302</v>
      </c>
      <c r="H201" s="182">
        <v>4</v>
      </c>
      <c r="I201" s="183"/>
      <c r="L201" s="179"/>
      <c r="M201" s="184"/>
      <c r="N201" s="185"/>
      <c r="O201" s="185"/>
      <c r="P201" s="185"/>
      <c r="Q201" s="185"/>
      <c r="R201" s="185"/>
      <c r="S201" s="185"/>
      <c r="T201" s="186"/>
      <c r="AT201" s="180" t="s">
        <v>336</v>
      </c>
      <c r="AU201" s="180" t="s">
        <v>90</v>
      </c>
      <c r="AV201" s="14" t="s">
        <v>90</v>
      </c>
      <c r="AW201" s="14" t="s">
        <v>36</v>
      </c>
      <c r="AX201" s="14" t="s">
        <v>81</v>
      </c>
      <c r="AY201" s="180" t="s">
        <v>199</v>
      </c>
    </row>
    <row r="202" spans="1:65" s="14" customFormat="1" ht="10.199999999999999">
      <c r="B202" s="179"/>
      <c r="D202" s="163" t="s">
        <v>336</v>
      </c>
      <c r="E202" s="180" t="s">
        <v>1</v>
      </c>
      <c r="F202" s="181" t="s">
        <v>4303</v>
      </c>
      <c r="H202" s="182">
        <v>5</v>
      </c>
      <c r="I202" s="183"/>
      <c r="L202" s="179"/>
      <c r="M202" s="184"/>
      <c r="N202" s="185"/>
      <c r="O202" s="185"/>
      <c r="P202" s="185"/>
      <c r="Q202" s="185"/>
      <c r="R202" s="185"/>
      <c r="S202" s="185"/>
      <c r="T202" s="186"/>
      <c r="AT202" s="180" t="s">
        <v>336</v>
      </c>
      <c r="AU202" s="180" t="s">
        <v>90</v>
      </c>
      <c r="AV202" s="14" t="s">
        <v>90</v>
      </c>
      <c r="AW202" s="14" t="s">
        <v>36</v>
      </c>
      <c r="AX202" s="14" t="s">
        <v>81</v>
      </c>
      <c r="AY202" s="180" t="s">
        <v>199</v>
      </c>
    </row>
    <row r="203" spans="1:65" s="15" customFormat="1" ht="10.199999999999999">
      <c r="B203" s="187"/>
      <c r="D203" s="163" t="s">
        <v>336</v>
      </c>
      <c r="E203" s="188" t="s">
        <v>1</v>
      </c>
      <c r="F203" s="189" t="s">
        <v>339</v>
      </c>
      <c r="H203" s="190">
        <v>9</v>
      </c>
      <c r="I203" s="191"/>
      <c r="L203" s="187"/>
      <c r="M203" s="192"/>
      <c r="N203" s="193"/>
      <c r="O203" s="193"/>
      <c r="P203" s="193"/>
      <c r="Q203" s="193"/>
      <c r="R203" s="193"/>
      <c r="S203" s="193"/>
      <c r="T203" s="194"/>
      <c r="AT203" s="188" t="s">
        <v>336</v>
      </c>
      <c r="AU203" s="188" t="s">
        <v>90</v>
      </c>
      <c r="AV203" s="15" t="s">
        <v>198</v>
      </c>
      <c r="AW203" s="15" t="s">
        <v>36</v>
      </c>
      <c r="AX203" s="15" t="s">
        <v>88</v>
      </c>
      <c r="AY203" s="188" t="s">
        <v>199</v>
      </c>
    </row>
    <row r="204" spans="1:65" s="2" customFormat="1" ht="24.15" customHeight="1">
      <c r="A204" s="33"/>
      <c r="B204" s="149"/>
      <c r="C204" s="150" t="s">
        <v>7</v>
      </c>
      <c r="D204" s="150" t="s">
        <v>202</v>
      </c>
      <c r="E204" s="151" t="s">
        <v>4304</v>
      </c>
      <c r="F204" s="152" t="s">
        <v>4305</v>
      </c>
      <c r="G204" s="153" t="s">
        <v>529</v>
      </c>
      <c r="H204" s="154">
        <v>1</v>
      </c>
      <c r="I204" s="155"/>
      <c r="J204" s="156">
        <f>ROUND(I204*H204,2)</f>
        <v>0</v>
      </c>
      <c r="K204" s="152" t="s">
        <v>333</v>
      </c>
      <c r="L204" s="34"/>
      <c r="M204" s="157" t="s">
        <v>1</v>
      </c>
      <c r="N204" s="158" t="s">
        <v>46</v>
      </c>
      <c r="O204" s="59"/>
      <c r="P204" s="159">
        <f>O204*H204</f>
        <v>0</v>
      </c>
      <c r="Q204" s="159">
        <v>2.7E-4</v>
      </c>
      <c r="R204" s="159">
        <f>Q204*H204</f>
        <v>2.7E-4</v>
      </c>
      <c r="S204" s="159">
        <v>0</v>
      </c>
      <c r="T204" s="160">
        <f>S204*H204</f>
        <v>0</v>
      </c>
      <c r="U204" s="33"/>
      <c r="V204" s="33"/>
      <c r="W204" s="33"/>
      <c r="X204" s="33"/>
      <c r="Y204" s="33"/>
      <c r="Z204" s="33"/>
      <c r="AA204" s="33"/>
      <c r="AB204" s="33"/>
      <c r="AC204" s="33"/>
      <c r="AD204" s="33"/>
      <c r="AE204" s="33"/>
      <c r="AR204" s="161" t="s">
        <v>276</v>
      </c>
      <c r="AT204" s="161" t="s">
        <v>202</v>
      </c>
      <c r="AU204" s="161" t="s">
        <v>90</v>
      </c>
      <c r="AY204" s="18" t="s">
        <v>199</v>
      </c>
      <c r="BE204" s="162">
        <f>IF(N204="základní",J204,0)</f>
        <v>0</v>
      </c>
      <c r="BF204" s="162">
        <f>IF(N204="snížená",J204,0)</f>
        <v>0</v>
      </c>
      <c r="BG204" s="162">
        <f>IF(N204="zákl. přenesená",J204,0)</f>
        <v>0</v>
      </c>
      <c r="BH204" s="162">
        <f>IF(N204="sníž. přenesená",J204,0)</f>
        <v>0</v>
      </c>
      <c r="BI204" s="162">
        <f>IF(N204="nulová",J204,0)</f>
        <v>0</v>
      </c>
      <c r="BJ204" s="18" t="s">
        <v>88</v>
      </c>
      <c r="BK204" s="162">
        <f>ROUND(I204*H204,2)</f>
        <v>0</v>
      </c>
      <c r="BL204" s="18" t="s">
        <v>276</v>
      </c>
      <c r="BM204" s="161" t="s">
        <v>4306</v>
      </c>
    </row>
    <row r="205" spans="1:65" s="2" customFormat="1" ht="19.2">
      <c r="A205" s="33"/>
      <c r="B205" s="34"/>
      <c r="C205" s="33"/>
      <c r="D205" s="163" t="s">
        <v>207</v>
      </c>
      <c r="E205" s="33"/>
      <c r="F205" s="164" t="s">
        <v>4307</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207</v>
      </c>
      <c r="AU205" s="18" t="s">
        <v>90</v>
      </c>
    </row>
    <row r="206" spans="1:65" s="14" customFormat="1" ht="10.199999999999999">
      <c r="B206" s="179"/>
      <c r="D206" s="163" t="s">
        <v>336</v>
      </c>
      <c r="E206" s="180" t="s">
        <v>1</v>
      </c>
      <c r="F206" s="181" t="s">
        <v>88</v>
      </c>
      <c r="H206" s="182">
        <v>1</v>
      </c>
      <c r="I206" s="183"/>
      <c r="L206" s="179"/>
      <c r="M206" s="184"/>
      <c r="N206" s="185"/>
      <c r="O206" s="185"/>
      <c r="P206" s="185"/>
      <c r="Q206" s="185"/>
      <c r="R206" s="185"/>
      <c r="S206" s="185"/>
      <c r="T206" s="186"/>
      <c r="AT206" s="180" t="s">
        <v>336</v>
      </c>
      <c r="AU206" s="180" t="s">
        <v>90</v>
      </c>
      <c r="AV206" s="14" t="s">
        <v>90</v>
      </c>
      <c r="AW206" s="14" t="s">
        <v>36</v>
      </c>
      <c r="AX206" s="14" t="s">
        <v>88</v>
      </c>
      <c r="AY206" s="180" t="s">
        <v>199</v>
      </c>
    </row>
    <row r="207" spans="1:65" s="2" customFormat="1" ht="24.15" customHeight="1">
      <c r="A207" s="33"/>
      <c r="B207" s="149"/>
      <c r="C207" s="150" t="s">
        <v>487</v>
      </c>
      <c r="D207" s="150" t="s">
        <v>202</v>
      </c>
      <c r="E207" s="151" t="s">
        <v>4308</v>
      </c>
      <c r="F207" s="152" t="s">
        <v>4309</v>
      </c>
      <c r="G207" s="153" t="s">
        <v>529</v>
      </c>
      <c r="H207" s="154">
        <v>3</v>
      </c>
      <c r="I207" s="155"/>
      <c r="J207" s="156">
        <f>ROUND(I207*H207,2)</f>
        <v>0</v>
      </c>
      <c r="K207" s="152" t="s">
        <v>333</v>
      </c>
      <c r="L207" s="34"/>
      <c r="M207" s="157" t="s">
        <v>1</v>
      </c>
      <c r="N207" s="158" t="s">
        <v>46</v>
      </c>
      <c r="O207" s="59"/>
      <c r="P207" s="159">
        <f>O207*H207</f>
        <v>0</v>
      </c>
      <c r="Q207" s="159">
        <v>1.7000000000000001E-4</v>
      </c>
      <c r="R207" s="159">
        <f>Q207*H207</f>
        <v>5.1000000000000004E-4</v>
      </c>
      <c r="S207" s="159">
        <v>0</v>
      </c>
      <c r="T207" s="160">
        <f>S207*H207</f>
        <v>0</v>
      </c>
      <c r="U207" s="33"/>
      <c r="V207" s="33"/>
      <c r="W207" s="33"/>
      <c r="X207" s="33"/>
      <c r="Y207" s="33"/>
      <c r="Z207" s="33"/>
      <c r="AA207" s="33"/>
      <c r="AB207" s="33"/>
      <c r="AC207" s="33"/>
      <c r="AD207" s="33"/>
      <c r="AE207" s="33"/>
      <c r="AR207" s="161" t="s">
        <v>276</v>
      </c>
      <c r="AT207" s="161" t="s">
        <v>202</v>
      </c>
      <c r="AU207" s="161" t="s">
        <v>90</v>
      </c>
      <c r="AY207" s="18" t="s">
        <v>199</v>
      </c>
      <c r="BE207" s="162">
        <f>IF(N207="základní",J207,0)</f>
        <v>0</v>
      </c>
      <c r="BF207" s="162">
        <f>IF(N207="snížená",J207,0)</f>
        <v>0</v>
      </c>
      <c r="BG207" s="162">
        <f>IF(N207="zákl. přenesená",J207,0)</f>
        <v>0</v>
      </c>
      <c r="BH207" s="162">
        <f>IF(N207="sníž. přenesená",J207,0)</f>
        <v>0</v>
      </c>
      <c r="BI207" s="162">
        <f>IF(N207="nulová",J207,0)</f>
        <v>0</v>
      </c>
      <c r="BJ207" s="18" t="s">
        <v>88</v>
      </c>
      <c r="BK207" s="162">
        <f>ROUND(I207*H207,2)</f>
        <v>0</v>
      </c>
      <c r="BL207" s="18" t="s">
        <v>276</v>
      </c>
      <c r="BM207" s="161" t="s">
        <v>4310</v>
      </c>
    </row>
    <row r="208" spans="1:65" s="2" customFormat="1" ht="19.2">
      <c r="A208" s="33"/>
      <c r="B208" s="34"/>
      <c r="C208" s="33"/>
      <c r="D208" s="163" t="s">
        <v>207</v>
      </c>
      <c r="E208" s="33"/>
      <c r="F208" s="164" t="s">
        <v>4311</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207</v>
      </c>
      <c r="AU208" s="18" t="s">
        <v>90</v>
      </c>
    </row>
    <row r="209" spans="1:65" s="14" customFormat="1" ht="10.199999999999999">
      <c r="B209" s="179"/>
      <c r="D209" s="163" t="s">
        <v>336</v>
      </c>
      <c r="E209" s="180" t="s">
        <v>1</v>
      </c>
      <c r="F209" s="181" t="s">
        <v>4312</v>
      </c>
      <c r="H209" s="182">
        <v>3</v>
      </c>
      <c r="I209" s="183"/>
      <c r="L209" s="179"/>
      <c r="M209" s="184"/>
      <c r="N209" s="185"/>
      <c r="O209" s="185"/>
      <c r="P209" s="185"/>
      <c r="Q209" s="185"/>
      <c r="R209" s="185"/>
      <c r="S209" s="185"/>
      <c r="T209" s="186"/>
      <c r="AT209" s="180" t="s">
        <v>336</v>
      </c>
      <c r="AU209" s="180" t="s">
        <v>90</v>
      </c>
      <c r="AV209" s="14" t="s">
        <v>90</v>
      </c>
      <c r="AW209" s="14" t="s">
        <v>36</v>
      </c>
      <c r="AX209" s="14" t="s">
        <v>88</v>
      </c>
      <c r="AY209" s="180" t="s">
        <v>199</v>
      </c>
    </row>
    <row r="210" spans="1:65" s="2" customFormat="1" ht="24.15" customHeight="1">
      <c r="A210" s="33"/>
      <c r="B210" s="149"/>
      <c r="C210" s="150" t="s">
        <v>492</v>
      </c>
      <c r="D210" s="150" t="s">
        <v>202</v>
      </c>
      <c r="E210" s="151" t="s">
        <v>4313</v>
      </c>
      <c r="F210" s="152" t="s">
        <v>4314</v>
      </c>
      <c r="G210" s="153" t="s">
        <v>529</v>
      </c>
      <c r="H210" s="154">
        <v>1</v>
      </c>
      <c r="I210" s="155"/>
      <c r="J210" s="156">
        <f>ROUND(I210*H210,2)</f>
        <v>0</v>
      </c>
      <c r="K210" s="152" t="s">
        <v>333</v>
      </c>
      <c r="L210" s="34"/>
      <c r="M210" s="157" t="s">
        <v>1</v>
      </c>
      <c r="N210" s="158" t="s">
        <v>46</v>
      </c>
      <c r="O210" s="59"/>
      <c r="P210" s="159">
        <f>O210*H210</f>
        <v>0</v>
      </c>
      <c r="Q210" s="159">
        <v>8.1999999999999998E-4</v>
      </c>
      <c r="R210" s="159">
        <f>Q210*H210</f>
        <v>8.1999999999999998E-4</v>
      </c>
      <c r="S210" s="159">
        <v>0</v>
      </c>
      <c r="T210" s="160">
        <f>S210*H210</f>
        <v>0</v>
      </c>
      <c r="U210" s="33"/>
      <c r="V210" s="33"/>
      <c r="W210" s="33"/>
      <c r="X210" s="33"/>
      <c r="Y210" s="33"/>
      <c r="Z210" s="33"/>
      <c r="AA210" s="33"/>
      <c r="AB210" s="33"/>
      <c r="AC210" s="33"/>
      <c r="AD210" s="33"/>
      <c r="AE210" s="33"/>
      <c r="AR210" s="161" t="s">
        <v>276</v>
      </c>
      <c r="AT210" s="161" t="s">
        <v>202</v>
      </c>
      <c r="AU210" s="161" t="s">
        <v>90</v>
      </c>
      <c r="AY210" s="18" t="s">
        <v>199</v>
      </c>
      <c r="BE210" s="162">
        <f>IF(N210="základní",J210,0)</f>
        <v>0</v>
      </c>
      <c r="BF210" s="162">
        <f>IF(N210="snížená",J210,0)</f>
        <v>0</v>
      </c>
      <c r="BG210" s="162">
        <f>IF(N210="zákl. přenesená",J210,0)</f>
        <v>0</v>
      </c>
      <c r="BH210" s="162">
        <f>IF(N210="sníž. přenesená",J210,0)</f>
        <v>0</v>
      </c>
      <c r="BI210" s="162">
        <f>IF(N210="nulová",J210,0)</f>
        <v>0</v>
      </c>
      <c r="BJ210" s="18" t="s">
        <v>88</v>
      </c>
      <c r="BK210" s="162">
        <f>ROUND(I210*H210,2)</f>
        <v>0</v>
      </c>
      <c r="BL210" s="18" t="s">
        <v>276</v>
      </c>
      <c r="BM210" s="161" t="s">
        <v>4315</v>
      </c>
    </row>
    <row r="211" spans="1:65" s="2" customFormat="1" ht="19.2">
      <c r="A211" s="33"/>
      <c r="B211" s="34"/>
      <c r="C211" s="33"/>
      <c r="D211" s="163" t="s">
        <v>207</v>
      </c>
      <c r="E211" s="33"/>
      <c r="F211" s="164" t="s">
        <v>4316</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207</v>
      </c>
      <c r="AU211" s="18" t="s">
        <v>90</v>
      </c>
    </row>
    <row r="212" spans="1:65" s="14" customFormat="1" ht="10.199999999999999">
      <c r="B212" s="179"/>
      <c r="D212" s="163" t="s">
        <v>336</v>
      </c>
      <c r="E212" s="180" t="s">
        <v>1</v>
      </c>
      <c r="F212" s="181" t="s">
        <v>88</v>
      </c>
      <c r="H212" s="182">
        <v>1</v>
      </c>
      <c r="I212" s="183"/>
      <c r="L212" s="179"/>
      <c r="M212" s="184"/>
      <c r="N212" s="185"/>
      <c r="O212" s="185"/>
      <c r="P212" s="185"/>
      <c r="Q212" s="185"/>
      <c r="R212" s="185"/>
      <c r="S212" s="185"/>
      <c r="T212" s="186"/>
      <c r="AT212" s="180" t="s">
        <v>336</v>
      </c>
      <c r="AU212" s="180" t="s">
        <v>90</v>
      </c>
      <c r="AV212" s="14" t="s">
        <v>90</v>
      </c>
      <c r="AW212" s="14" t="s">
        <v>36</v>
      </c>
      <c r="AX212" s="14" t="s">
        <v>88</v>
      </c>
      <c r="AY212" s="180" t="s">
        <v>199</v>
      </c>
    </row>
    <row r="213" spans="1:65" s="2" customFormat="1" ht="16.5" customHeight="1">
      <c r="A213" s="33"/>
      <c r="B213" s="149"/>
      <c r="C213" s="150" t="s">
        <v>497</v>
      </c>
      <c r="D213" s="150" t="s">
        <v>202</v>
      </c>
      <c r="E213" s="151" t="s">
        <v>4317</v>
      </c>
      <c r="F213" s="152" t="s">
        <v>4318</v>
      </c>
      <c r="G213" s="153" t="s">
        <v>529</v>
      </c>
      <c r="H213" s="154">
        <v>1</v>
      </c>
      <c r="I213" s="155"/>
      <c r="J213" s="156">
        <f>ROUND(I213*H213,2)</f>
        <v>0</v>
      </c>
      <c r="K213" s="152" t="s">
        <v>333</v>
      </c>
      <c r="L213" s="34"/>
      <c r="M213" s="157" t="s">
        <v>1</v>
      </c>
      <c r="N213" s="158" t="s">
        <v>46</v>
      </c>
      <c r="O213" s="59"/>
      <c r="P213" s="159">
        <f>O213*H213</f>
        <v>0</v>
      </c>
      <c r="Q213" s="159">
        <v>4.0999999999999999E-4</v>
      </c>
      <c r="R213" s="159">
        <f>Q213*H213</f>
        <v>4.0999999999999999E-4</v>
      </c>
      <c r="S213" s="159">
        <v>0</v>
      </c>
      <c r="T213" s="160">
        <f>S213*H213</f>
        <v>0</v>
      </c>
      <c r="U213" s="33"/>
      <c r="V213" s="33"/>
      <c r="W213" s="33"/>
      <c r="X213" s="33"/>
      <c r="Y213" s="33"/>
      <c r="Z213" s="33"/>
      <c r="AA213" s="33"/>
      <c r="AB213" s="33"/>
      <c r="AC213" s="33"/>
      <c r="AD213" s="33"/>
      <c r="AE213" s="33"/>
      <c r="AR213" s="161" t="s">
        <v>276</v>
      </c>
      <c r="AT213" s="161" t="s">
        <v>202</v>
      </c>
      <c r="AU213" s="161" t="s">
        <v>90</v>
      </c>
      <c r="AY213" s="18" t="s">
        <v>199</v>
      </c>
      <c r="BE213" s="162">
        <f>IF(N213="základní",J213,0)</f>
        <v>0</v>
      </c>
      <c r="BF213" s="162">
        <f>IF(N213="snížená",J213,0)</f>
        <v>0</v>
      </c>
      <c r="BG213" s="162">
        <f>IF(N213="zákl. přenesená",J213,0)</f>
        <v>0</v>
      </c>
      <c r="BH213" s="162">
        <f>IF(N213="sníž. přenesená",J213,0)</f>
        <v>0</v>
      </c>
      <c r="BI213" s="162">
        <f>IF(N213="nulová",J213,0)</f>
        <v>0</v>
      </c>
      <c r="BJ213" s="18" t="s">
        <v>88</v>
      </c>
      <c r="BK213" s="162">
        <f>ROUND(I213*H213,2)</f>
        <v>0</v>
      </c>
      <c r="BL213" s="18" t="s">
        <v>276</v>
      </c>
      <c r="BM213" s="161" t="s">
        <v>4319</v>
      </c>
    </row>
    <row r="214" spans="1:65" s="2" customFormat="1" ht="10.199999999999999">
      <c r="A214" s="33"/>
      <c r="B214" s="34"/>
      <c r="C214" s="33"/>
      <c r="D214" s="163" t="s">
        <v>207</v>
      </c>
      <c r="E214" s="33"/>
      <c r="F214" s="164" t="s">
        <v>4320</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207</v>
      </c>
      <c r="AU214" s="18" t="s">
        <v>90</v>
      </c>
    </row>
    <row r="215" spans="1:65" s="2" customFormat="1" ht="21.75" customHeight="1">
      <c r="A215" s="33"/>
      <c r="B215" s="149"/>
      <c r="C215" s="150" t="s">
        <v>518</v>
      </c>
      <c r="D215" s="150" t="s">
        <v>202</v>
      </c>
      <c r="E215" s="151" t="s">
        <v>4321</v>
      </c>
      <c r="F215" s="152" t="s">
        <v>4322</v>
      </c>
      <c r="G215" s="153" t="s">
        <v>529</v>
      </c>
      <c r="H215" s="154">
        <v>3</v>
      </c>
      <c r="I215" s="155"/>
      <c r="J215" s="156">
        <f>ROUND(I215*H215,2)</f>
        <v>0</v>
      </c>
      <c r="K215" s="152" t="s">
        <v>333</v>
      </c>
      <c r="L215" s="34"/>
      <c r="M215" s="157" t="s">
        <v>1</v>
      </c>
      <c r="N215" s="158" t="s">
        <v>46</v>
      </c>
      <c r="O215" s="59"/>
      <c r="P215" s="159">
        <f>O215*H215</f>
        <v>0</v>
      </c>
      <c r="Q215" s="159">
        <v>2.1000000000000001E-4</v>
      </c>
      <c r="R215" s="159">
        <f>Q215*H215</f>
        <v>6.3000000000000003E-4</v>
      </c>
      <c r="S215" s="159">
        <v>0</v>
      </c>
      <c r="T215" s="160">
        <f>S215*H215</f>
        <v>0</v>
      </c>
      <c r="U215" s="33"/>
      <c r="V215" s="33"/>
      <c r="W215" s="33"/>
      <c r="X215" s="33"/>
      <c r="Y215" s="33"/>
      <c r="Z215" s="33"/>
      <c r="AA215" s="33"/>
      <c r="AB215" s="33"/>
      <c r="AC215" s="33"/>
      <c r="AD215" s="33"/>
      <c r="AE215" s="33"/>
      <c r="AR215" s="161" t="s">
        <v>276</v>
      </c>
      <c r="AT215" s="161" t="s">
        <v>202</v>
      </c>
      <c r="AU215" s="161" t="s">
        <v>90</v>
      </c>
      <c r="AY215" s="18" t="s">
        <v>199</v>
      </c>
      <c r="BE215" s="162">
        <f>IF(N215="základní",J215,0)</f>
        <v>0</v>
      </c>
      <c r="BF215" s="162">
        <f>IF(N215="snížená",J215,0)</f>
        <v>0</v>
      </c>
      <c r="BG215" s="162">
        <f>IF(N215="zákl. přenesená",J215,0)</f>
        <v>0</v>
      </c>
      <c r="BH215" s="162">
        <f>IF(N215="sníž. přenesená",J215,0)</f>
        <v>0</v>
      </c>
      <c r="BI215" s="162">
        <f>IF(N215="nulová",J215,0)</f>
        <v>0</v>
      </c>
      <c r="BJ215" s="18" t="s">
        <v>88</v>
      </c>
      <c r="BK215" s="162">
        <f>ROUND(I215*H215,2)</f>
        <v>0</v>
      </c>
      <c r="BL215" s="18" t="s">
        <v>276</v>
      </c>
      <c r="BM215" s="161" t="s">
        <v>4323</v>
      </c>
    </row>
    <row r="216" spans="1:65" s="2" customFormat="1" ht="19.2">
      <c r="A216" s="33"/>
      <c r="B216" s="34"/>
      <c r="C216" s="33"/>
      <c r="D216" s="163" t="s">
        <v>207</v>
      </c>
      <c r="E216" s="33"/>
      <c r="F216" s="164" t="s">
        <v>4324</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207</v>
      </c>
      <c r="AU216" s="18" t="s">
        <v>90</v>
      </c>
    </row>
    <row r="217" spans="1:65" s="14" customFormat="1" ht="10.199999999999999">
      <c r="B217" s="179"/>
      <c r="D217" s="163" t="s">
        <v>336</v>
      </c>
      <c r="E217" s="180" t="s">
        <v>1</v>
      </c>
      <c r="F217" s="181" t="s">
        <v>4325</v>
      </c>
      <c r="H217" s="182">
        <v>3</v>
      </c>
      <c r="I217" s="183"/>
      <c r="L217" s="179"/>
      <c r="M217" s="184"/>
      <c r="N217" s="185"/>
      <c r="O217" s="185"/>
      <c r="P217" s="185"/>
      <c r="Q217" s="185"/>
      <c r="R217" s="185"/>
      <c r="S217" s="185"/>
      <c r="T217" s="186"/>
      <c r="AT217" s="180" t="s">
        <v>336</v>
      </c>
      <c r="AU217" s="180" t="s">
        <v>90</v>
      </c>
      <c r="AV217" s="14" t="s">
        <v>90</v>
      </c>
      <c r="AW217" s="14" t="s">
        <v>36</v>
      </c>
      <c r="AX217" s="14" t="s">
        <v>88</v>
      </c>
      <c r="AY217" s="180" t="s">
        <v>199</v>
      </c>
    </row>
    <row r="218" spans="1:65" s="2" customFormat="1" ht="21.75" customHeight="1">
      <c r="A218" s="33"/>
      <c r="B218" s="149"/>
      <c r="C218" s="150" t="s">
        <v>522</v>
      </c>
      <c r="D218" s="150" t="s">
        <v>202</v>
      </c>
      <c r="E218" s="151" t="s">
        <v>4326</v>
      </c>
      <c r="F218" s="152" t="s">
        <v>4327</v>
      </c>
      <c r="G218" s="153" t="s">
        <v>529</v>
      </c>
      <c r="H218" s="154">
        <v>6</v>
      </c>
      <c r="I218" s="155"/>
      <c r="J218" s="156">
        <f>ROUND(I218*H218,2)</f>
        <v>0</v>
      </c>
      <c r="K218" s="152" t="s">
        <v>333</v>
      </c>
      <c r="L218" s="34"/>
      <c r="M218" s="157" t="s">
        <v>1</v>
      </c>
      <c r="N218" s="158" t="s">
        <v>46</v>
      </c>
      <c r="O218" s="59"/>
      <c r="P218" s="159">
        <f>O218*H218</f>
        <v>0</v>
      </c>
      <c r="Q218" s="159">
        <v>3.4000000000000002E-4</v>
      </c>
      <c r="R218" s="159">
        <f>Q218*H218</f>
        <v>2.0400000000000001E-3</v>
      </c>
      <c r="S218" s="159">
        <v>0</v>
      </c>
      <c r="T218" s="160">
        <f>S218*H218</f>
        <v>0</v>
      </c>
      <c r="U218" s="33"/>
      <c r="V218" s="33"/>
      <c r="W218" s="33"/>
      <c r="X218" s="33"/>
      <c r="Y218" s="33"/>
      <c r="Z218" s="33"/>
      <c r="AA218" s="33"/>
      <c r="AB218" s="33"/>
      <c r="AC218" s="33"/>
      <c r="AD218" s="33"/>
      <c r="AE218" s="33"/>
      <c r="AR218" s="161" t="s">
        <v>276</v>
      </c>
      <c r="AT218" s="161" t="s">
        <v>202</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276</v>
      </c>
      <c r="BM218" s="161" t="s">
        <v>4328</v>
      </c>
    </row>
    <row r="219" spans="1:65" s="2" customFormat="1" ht="19.2">
      <c r="A219" s="33"/>
      <c r="B219" s="34"/>
      <c r="C219" s="33"/>
      <c r="D219" s="163" t="s">
        <v>207</v>
      </c>
      <c r="E219" s="33"/>
      <c r="F219" s="164" t="s">
        <v>4329</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14" customFormat="1" ht="10.199999999999999">
      <c r="B220" s="179"/>
      <c r="D220" s="163" t="s">
        <v>336</v>
      </c>
      <c r="E220" s="180" t="s">
        <v>1</v>
      </c>
      <c r="F220" s="181" t="s">
        <v>4330</v>
      </c>
      <c r="H220" s="182">
        <v>6</v>
      </c>
      <c r="I220" s="183"/>
      <c r="L220" s="179"/>
      <c r="M220" s="184"/>
      <c r="N220" s="185"/>
      <c r="O220" s="185"/>
      <c r="P220" s="185"/>
      <c r="Q220" s="185"/>
      <c r="R220" s="185"/>
      <c r="S220" s="185"/>
      <c r="T220" s="186"/>
      <c r="AT220" s="180" t="s">
        <v>336</v>
      </c>
      <c r="AU220" s="180" t="s">
        <v>90</v>
      </c>
      <c r="AV220" s="14" t="s">
        <v>90</v>
      </c>
      <c r="AW220" s="14" t="s">
        <v>36</v>
      </c>
      <c r="AX220" s="14" t="s">
        <v>88</v>
      </c>
      <c r="AY220" s="180" t="s">
        <v>199</v>
      </c>
    </row>
    <row r="221" spans="1:65" s="2" customFormat="1" ht="21.75" customHeight="1">
      <c r="A221" s="33"/>
      <c r="B221" s="149"/>
      <c r="C221" s="150" t="s">
        <v>526</v>
      </c>
      <c r="D221" s="150" t="s">
        <v>202</v>
      </c>
      <c r="E221" s="151" t="s">
        <v>4331</v>
      </c>
      <c r="F221" s="152" t="s">
        <v>4332</v>
      </c>
      <c r="G221" s="153" t="s">
        <v>529</v>
      </c>
      <c r="H221" s="154">
        <v>1</v>
      </c>
      <c r="I221" s="155"/>
      <c r="J221" s="156">
        <f>ROUND(I221*H221,2)</f>
        <v>0</v>
      </c>
      <c r="K221" s="152" t="s">
        <v>333</v>
      </c>
      <c r="L221" s="34"/>
      <c r="M221" s="157" t="s">
        <v>1</v>
      </c>
      <c r="N221" s="158" t="s">
        <v>46</v>
      </c>
      <c r="O221" s="59"/>
      <c r="P221" s="159">
        <f>O221*H221</f>
        <v>0</v>
      </c>
      <c r="Q221" s="159">
        <v>5.0000000000000001E-4</v>
      </c>
      <c r="R221" s="159">
        <f>Q221*H221</f>
        <v>5.0000000000000001E-4</v>
      </c>
      <c r="S221" s="159">
        <v>0</v>
      </c>
      <c r="T221" s="160">
        <f>S221*H221</f>
        <v>0</v>
      </c>
      <c r="U221" s="33"/>
      <c r="V221" s="33"/>
      <c r="W221" s="33"/>
      <c r="X221" s="33"/>
      <c r="Y221" s="33"/>
      <c r="Z221" s="33"/>
      <c r="AA221" s="33"/>
      <c r="AB221" s="33"/>
      <c r="AC221" s="33"/>
      <c r="AD221" s="33"/>
      <c r="AE221" s="33"/>
      <c r="AR221" s="161" t="s">
        <v>276</v>
      </c>
      <c r="AT221" s="161" t="s">
        <v>202</v>
      </c>
      <c r="AU221" s="161" t="s">
        <v>90</v>
      </c>
      <c r="AY221" s="18" t="s">
        <v>199</v>
      </c>
      <c r="BE221" s="162">
        <f>IF(N221="základní",J221,0)</f>
        <v>0</v>
      </c>
      <c r="BF221" s="162">
        <f>IF(N221="snížená",J221,0)</f>
        <v>0</v>
      </c>
      <c r="BG221" s="162">
        <f>IF(N221="zákl. přenesená",J221,0)</f>
        <v>0</v>
      </c>
      <c r="BH221" s="162">
        <f>IF(N221="sníž. přenesená",J221,0)</f>
        <v>0</v>
      </c>
      <c r="BI221" s="162">
        <f>IF(N221="nulová",J221,0)</f>
        <v>0</v>
      </c>
      <c r="BJ221" s="18" t="s">
        <v>88</v>
      </c>
      <c r="BK221" s="162">
        <f>ROUND(I221*H221,2)</f>
        <v>0</v>
      </c>
      <c r="BL221" s="18" t="s">
        <v>276</v>
      </c>
      <c r="BM221" s="161" t="s">
        <v>4333</v>
      </c>
    </row>
    <row r="222" spans="1:65" s="2" customFormat="1" ht="19.2">
      <c r="A222" s="33"/>
      <c r="B222" s="34"/>
      <c r="C222" s="33"/>
      <c r="D222" s="163" t="s">
        <v>207</v>
      </c>
      <c r="E222" s="33"/>
      <c r="F222" s="164" t="s">
        <v>4334</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207</v>
      </c>
      <c r="AU222" s="18" t="s">
        <v>90</v>
      </c>
    </row>
    <row r="223" spans="1:65" s="14" customFormat="1" ht="10.199999999999999">
      <c r="B223" s="179"/>
      <c r="D223" s="163" t="s">
        <v>336</v>
      </c>
      <c r="E223" s="180" t="s">
        <v>1</v>
      </c>
      <c r="F223" s="181" t="s">
        <v>88</v>
      </c>
      <c r="H223" s="182">
        <v>1</v>
      </c>
      <c r="I223" s="183"/>
      <c r="L223" s="179"/>
      <c r="M223" s="184"/>
      <c r="N223" s="185"/>
      <c r="O223" s="185"/>
      <c r="P223" s="185"/>
      <c r="Q223" s="185"/>
      <c r="R223" s="185"/>
      <c r="S223" s="185"/>
      <c r="T223" s="186"/>
      <c r="AT223" s="180" t="s">
        <v>336</v>
      </c>
      <c r="AU223" s="180" t="s">
        <v>90</v>
      </c>
      <c r="AV223" s="14" t="s">
        <v>90</v>
      </c>
      <c r="AW223" s="14" t="s">
        <v>36</v>
      </c>
      <c r="AX223" s="14" t="s">
        <v>88</v>
      </c>
      <c r="AY223" s="180" t="s">
        <v>199</v>
      </c>
    </row>
    <row r="224" spans="1:65" s="2" customFormat="1" ht="21.75" customHeight="1">
      <c r="A224" s="33"/>
      <c r="B224" s="149"/>
      <c r="C224" s="150" t="s">
        <v>531</v>
      </c>
      <c r="D224" s="150" t="s">
        <v>202</v>
      </c>
      <c r="E224" s="151" t="s">
        <v>4335</v>
      </c>
      <c r="F224" s="152" t="s">
        <v>4336</v>
      </c>
      <c r="G224" s="153" t="s">
        <v>529</v>
      </c>
      <c r="H224" s="154">
        <v>4</v>
      </c>
      <c r="I224" s="155"/>
      <c r="J224" s="156">
        <f>ROUND(I224*H224,2)</f>
        <v>0</v>
      </c>
      <c r="K224" s="152" t="s">
        <v>333</v>
      </c>
      <c r="L224" s="34"/>
      <c r="M224" s="157" t="s">
        <v>1</v>
      </c>
      <c r="N224" s="158" t="s">
        <v>46</v>
      </c>
      <c r="O224" s="59"/>
      <c r="P224" s="159">
        <f>O224*H224</f>
        <v>0</v>
      </c>
      <c r="Q224" s="159">
        <v>6.9999999999999999E-4</v>
      </c>
      <c r="R224" s="159">
        <f>Q224*H224</f>
        <v>2.8E-3</v>
      </c>
      <c r="S224" s="159">
        <v>0</v>
      </c>
      <c r="T224" s="160">
        <f>S224*H224</f>
        <v>0</v>
      </c>
      <c r="U224" s="33"/>
      <c r="V224" s="33"/>
      <c r="W224" s="33"/>
      <c r="X224" s="33"/>
      <c r="Y224" s="33"/>
      <c r="Z224" s="33"/>
      <c r="AA224" s="33"/>
      <c r="AB224" s="33"/>
      <c r="AC224" s="33"/>
      <c r="AD224" s="33"/>
      <c r="AE224" s="33"/>
      <c r="AR224" s="161" t="s">
        <v>276</v>
      </c>
      <c r="AT224" s="161" t="s">
        <v>202</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276</v>
      </c>
      <c r="BM224" s="161" t="s">
        <v>4337</v>
      </c>
    </row>
    <row r="225" spans="1:65" s="2" customFormat="1" ht="19.2">
      <c r="A225" s="33"/>
      <c r="B225" s="34"/>
      <c r="C225" s="33"/>
      <c r="D225" s="163" t="s">
        <v>207</v>
      </c>
      <c r="E225" s="33"/>
      <c r="F225" s="164" t="s">
        <v>4338</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65" s="14" customFormat="1" ht="10.199999999999999">
      <c r="B226" s="179"/>
      <c r="D226" s="163" t="s">
        <v>336</v>
      </c>
      <c r="E226" s="180" t="s">
        <v>1</v>
      </c>
      <c r="F226" s="181" t="s">
        <v>4339</v>
      </c>
      <c r="H226" s="182">
        <v>4</v>
      </c>
      <c r="I226" s="183"/>
      <c r="L226" s="179"/>
      <c r="M226" s="184"/>
      <c r="N226" s="185"/>
      <c r="O226" s="185"/>
      <c r="P226" s="185"/>
      <c r="Q226" s="185"/>
      <c r="R226" s="185"/>
      <c r="S226" s="185"/>
      <c r="T226" s="186"/>
      <c r="AT226" s="180" t="s">
        <v>336</v>
      </c>
      <c r="AU226" s="180" t="s">
        <v>90</v>
      </c>
      <c r="AV226" s="14" t="s">
        <v>90</v>
      </c>
      <c r="AW226" s="14" t="s">
        <v>36</v>
      </c>
      <c r="AX226" s="14" t="s">
        <v>88</v>
      </c>
      <c r="AY226" s="180" t="s">
        <v>199</v>
      </c>
    </row>
    <row r="227" spans="1:65" s="2" customFormat="1" ht="24.15" customHeight="1">
      <c r="A227" s="33"/>
      <c r="B227" s="149"/>
      <c r="C227" s="150" t="s">
        <v>537</v>
      </c>
      <c r="D227" s="150" t="s">
        <v>202</v>
      </c>
      <c r="E227" s="151" t="s">
        <v>4340</v>
      </c>
      <c r="F227" s="152" t="s">
        <v>4341</v>
      </c>
      <c r="G227" s="153" t="s">
        <v>529</v>
      </c>
      <c r="H227" s="154">
        <v>1</v>
      </c>
      <c r="I227" s="155"/>
      <c r="J227" s="156">
        <f>ROUND(I227*H227,2)</f>
        <v>0</v>
      </c>
      <c r="K227" s="152" t="s">
        <v>333</v>
      </c>
      <c r="L227" s="34"/>
      <c r="M227" s="157" t="s">
        <v>1</v>
      </c>
      <c r="N227" s="158" t="s">
        <v>46</v>
      </c>
      <c r="O227" s="59"/>
      <c r="P227" s="159">
        <f>O227*H227</f>
        <v>0</v>
      </c>
      <c r="Q227" s="159">
        <v>2.2000000000000001E-4</v>
      </c>
      <c r="R227" s="159">
        <f>Q227*H227</f>
        <v>2.2000000000000001E-4</v>
      </c>
      <c r="S227" s="159">
        <v>0</v>
      </c>
      <c r="T227" s="160">
        <f>S227*H227</f>
        <v>0</v>
      </c>
      <c r="U227" s="33"/>
      <c r="V227" s="33"/>
      <c r="W227" s="33"/>
      <c r="X227" s="33"/>
      <c r="Y227" s="33"/>
      <c r="Z227" s="33"/>
      <c r="AA227" s="33"/>
      <c r="AB227" s="33"/>
      <c r="AC227" s="33"/>
      <c r="AD227" s="33"/>
      <c r="AE227" s="33"/>
      <c r="AR227" s="161" t="s">
        <v>276</v>
      </c>
      <c r="AT227" s="161" t="s">
        <v>202</v>
      </c>
      <c r="AU227" s="161" t="s">
        <v>90</v>
      </c>
      <c r="AY227" s="18" t="s">
        <v>199</v>
      </c>
      <c r="BE227" s="162">
        <f>IF(N227="základní",J227,0)</f>
        <v>0</v>
      </c>
      <c r="BF227" s="162">
        <f>IF(N227="snížená",J227,0)</f>
        <v>0</v>
      </c>
      <c r="BG227" s="162">
        <f>IF(N227="zákl. přenesená",J227,0)</f>
        <v>0</v>
      </c>
      <c r="BH227" s="162">
        <f>IF(N227="sníž. přenesená",J227,0)</f>
        <v>0</v>
      </c>
      <c r="BI227" s="162">
        <f>IF(N227="nulová",J227,0)</f>
        <v>0</v>
      </c>
      <c r="BJ227" s="18" t="s">
        <v>88</v>
      </c>
      <c r="BK227" s="162">
        <f>ROUND(I227*H227,2)</f>
        <v>0</v>
      </c>
      <c r="BL227" s="18" t="s">
        <v>276</v>
      </c>
      <c r="BM227" s="161" t="s">
        <v>4342</v>
      </c>
    </row>
    <row r="228" spans="1:65" s="2" customFormat="1" ht="10.199999999999999">
      <c r="A228" s="33"/>
      <c r="B228" s="34"/>
      <c r="C228" s="33"/>
      <c r="D228" s="163" t="s">
        <v>207</v>
      </c>
      <c r="E228" s="33"/>
      <c r="F228" s="164" t="s">
        <v>4343</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207</v>
      </c>
      <c r="AU228" s="18" t="s">
        <v>90</v>
      </c>
    </row>
    <row r="229" spans="1:65" s="2" customFormat="1" ht="21.75" customHeight="1">
      <c r="A229" s="33"/>
      <c r="B229" s="149"/>
      <c r="C229" s="150" t="s">
        <v>547</v>
      </c>
      <c r="D229" s="150" t="s">
        <v>202</v>
      </c>
      <c r="E229" s="151" t="s">
        <v>4344</v>
      </c>
      <c r="F229" s="152" t="s">
        <v>4345</v>
      </c>
      <c r="G229" s="153" t="s">
        <v>529</v>
      </c>
      <c r="H229" s="154">
        <v>2</v>
      </c>
      <c r="I229" s="155"/>
      <c r="J229" s="156">
        <f>ROUND(I229*H229,2)</f>
        <v>0</v>
      </c>
      <c r="K229" s="152" t="s">
        <v>333</v>
      </c>
      <c r="L229" s="34"/>
      <c r="M229" s="157" t="s">
        <v>1</v>
      </c>
      <c r="N229" s="158" t="s">
        <v>46</v>
      </c>
      <c r="O229" s="59"/>
      <c r="P229" s="159">
        <f>O229*H229</f>
        <v>0</v>
      </c>
      <c r="Q229" s="159">
        <v>2.0000000000000002E-5</v>
      </c>
      <c r="R229" s="159">
        <f>Q229*H229</f>
        <v>4.0000000000000003E-5</v>
      </c>
      <c r="S229" s="159">
        <v>0</v>
      </c>
      <c r="T229" s="160">
        <f>S229*H229</f>
        <v>0</v>
      </c>
      <c r="U229" s="33"/>
      <c r="V229" s="33"/>
      <c r="W229" s="33"/>
      <c r="X229" s="33"/>
      <c r="Y229" s="33"/>
      <c r="Z229" s="33"/>
      <c r="AA229" s="33"/>
      <c r="AB229" s="33"/>
      <c r="AC229" s="33"/>
      <c r="AD229" s="33"/>
      <c r="AE229" s="33"/>
      <c r="AR229" s="161" t="s">
        <v>276</v>
      </c>
      <c r="AT229" s="161" t="s">
        <v>202</v>
      </c>
      <c r="AU229" s="161" t="s">
        <v>90</v>
      </c>
      <c r="AY229" s="18" t="s">
        <v>199</v>
      </c>
      <c r="BE229" s="162">
        <f>IF(N229="základní",J229,0)</f>
        <v>0</v>
      </c>
      <c r="BF229" s="162">
        <f>IF(N229="snížená",J229,0)</f>
        <v>0</v>
      </c>
      <c r="BG229" s="162">
        <f>IF(N229="zákl. přenesená",J229,0)</f>
        <v>0</v>
      </c>
      <c r="BH229" s="162">
        <f>IF(N229="sníž. přenesená",J229,0)</f>
        <v>0</v>
      </c>
      <c r="BI229" s="162">
        <f>IF(N229="nulová",J229,0)</f>
        <v>0</v>
      </c>
      <c r="BJ229" s="18" t="s">
        <v>88</v>
      </c>
      <c r="BK229" s="162">
        <f>ROUND(I229*H229,2)</f>
        <v>0</v>
      </c>
      <c r="BL229" s="18" t="s">
        <v>276</v>
      </c>
      <c r="BM229" s="161" t="s">
        <v>4346</v>
      </c>
    </row>
    <row r="230" spans="1:65" s="2" customFormat="1" ht="19.2">
      <c r="A230" s="33"/>
      <c r="B230" s="34"/>
      <c r="C230" s="33"/>
      <c r="D230" s="163" t="s">
        <v>207</v>
      </c>
      <c r="E230" s="33"/>
      <c r="F230" s="164" t="s">
        <v>4347</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207</v>
      </c>
      <c r="AU230" s="18" t="s">
        <v>90</v>
      </c>
    </row>
    <row r="231" spans="1:65" s="2" customFormat="1" ht="16.5" customHeight="1">
      <c r="A231" s="33"/>
      <c r="B231" s="149"/>
      <c r="C231" s="195" t="s">
        <v>554</v>
      </c>
      <c r="D231" s="195" t="s">
        <v>416</v>
      </c>
      <c r="E231" s="196" t="s">
        <v>4348</v>
      </c>
      <c r="F231" s="197" t="s">
        <v>4349</v>
      </c>
      <c r="G231" s="198" t="s">
        <v>529</v>
      </c>
      <c r="H231" s="199">
        <v>2</v>
      </c>
      <c r="I231" s="200"/>
      <c r="J231" s="201">
        <f>ROUND(I231*H231,2)</f>
        <v>0</v>
      </c>
      <c r="K231" s="197" t="s">
        <v>1</v>
      </c>
      <c r="L231" s="202"/>
      <c r="M231" s="203" t="s">
        <v>1</v>
      </c>
      <c r="N231" s="204" t="s">
        <v>46</v>
      </c>
      <c r="O231" s="59"/>
      <c r="P231" s="159">
        <f>O231*H231</f>
        <v>0</v>
      </c>
      <c r="Q231" s="159">
        <v>0</v>
      </c>
      <c r="R231" s="159">
        <f>Q231*H231</f>
        <v>0</v>
      </c>
      <c r="S231" s="159">
        <v>0</v>
      </c>
      <c r="T231" s="160">
        <f>S231*H231</f>
        <v>0</v>
      </c>
      <c r="U231" s="33"/>
      <c r="V231" s="33"/>
      <c r="W231" s="33"/>
      <c r="X231" s="33"/>
      <c r="Y231" s="33"/>
      <c r="Z231" s="33"/>
      <c r="AA231" s="33"/>
      <c r="AB231" s="33"/>
      <c r="AC231" s="33"/>
      <c r="AD231" s="33"/>
      <c r="AE231" s="33"/>
      <c r="AR231" s="161" t="s">
        <v>573</v>
      </c>
      <c r="AT231" s="161" t="s">
        <v>416</v>
      </c>
      <c r="AU231" s="161" t="s">
        <v>90</v>
      </c>
      <c r="AY231" s="18" t="s">
        <v>199</v>
      </c>
      <c r="BE231" s="162">
        <f>IF(N231="základní",J231,0)</f>
        <v>0</v>
      </c>
      <c r="BF231" s="162">
        <f>IF(N231="snížená",J231,0)</f>
        <v>0</v>
      </c>
      <c r="BG231" s="162">
        <f>IF(N231="zákl. přenesená",J231,0)</f>
        <v>0</v>
      </c>
      <c r="BH231" s="162">
        <f>IF(N231="sníž. přenesená",J231,0)</f>
        <v>0</v>
      </c>
      <c r="BI231" s="162">
        <f>IF(N231="nulová",J231,0)</f>
        <v>0</v>
      </c>
      <c r="BJ231" s="18" t="s">
        <v>88</v>
      </c>
      <c r="BK231" s="162">
        <f>ROUND(I231*H231,2)</f>
        <v>0</v>
      </c>
      <c r="BL231" s="18" t="s">
        <v>276</v>
      </c>
      <c r="BM231" s="161" t="s">
        <v>4350</v>
      </c>
    </row>
    <row r="232" spans="1:65" s="2" customFormat="1" ht="10.199999999999999">
      <c r="A232" s="33"/>
      <c r="B232" s="34"/>
      <c r="C232" s="33"/>
      <c r="D232" s="163" t="s">
        <v>207</v>
      </c>
      <c r="E232" s="33"/>
      <c r="F232" s="164" t="s">
        <v>4349</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207</v>
      </c>
      <c r="AU232" s="18" t="s">
        <v>90</v>
      </c>
    </row>
    <row r="233" spans="1:65" s="2" customFormat="1" ht="21.75" customHeight="1">
      <c r="A233" s="33"/>
      <c r="B233" s="149"/>
      <c r="C233" s="150" t="s">
        <v>573</v>
      </c>
      <c r="D233" s="150" t="s">
        <v>202</v>
      </c>
      <c r="E233" s="151" t="s">
        <v>4351</v>
      </c>
      <c r="F233" s="152" t="s">
        <v>4352</v>
      </c>
      <c r="G233" s="153" t="s">
        <v>529</v>
      </c>
      <c r="H233" s="154">
        <v>1</v>
      </c>
      <c r="I233" s="155"/>
      <c r="J233" s="156">
        <f>ROUND(I233*H233,2)</f>
        <v>0</v>
      </c>
      <c r="K233" s="152" t="s">
        <v>333</v>
      </c>
      <c r="L233" s="34"/>
      <c r="M233" s="157" t="s">
        <v>1</v>
      </c>
      <c r="N233" s="158" t="s">
        <v>46</v>
      </c>
      <c r="O233" s="59"/>
      <c r="P233" s="159">
        <f>O233*H233</f>
        <v>0</v>
      </c>
      <c r="Q233" s="159">
        <v>2.0000000000000002E-5</v>
      </c>
      <c r="R233" s="159">
        <f>Q233*H233</f>
        <v>2.0000000000000002E-5</v>
      </c>
      <c r="S233" s="159">
        <v>0</v>
      </c>
      <c r="T233" s="160">
        <f>S233*H233</f>
        <v>0</v>
      </c>
      <c r="U233" s="33"/>
      <c r="V233" s="33"/>
      <c r="W233" s="33"/>
      <c r="X233" s="33"/>
      <c r="Y233" s="33"/>
      <c r="Z233" s="33"/>
      <c r="AA233" s="33"/>
      <c r="AB233" s="33"/>
      <c r="AC233" s="33"/>
      <c r="AD233" s="33"/>
      <c r="AE233" s="33"/>
      <c r="AR233" s="161" t="s">
        <v>276</v>
      </c>
      <c r="AT233" s="161" t="s">
        <v>202</v>
      </c>
      <c r="AU233" s="161" t="s">
        <v>90</v>
      </c>
      <c r="AY233" s="18" t="s">
        <v>199</v>
      </c>
      <c r="BE233" s="162">
        <f>IF(N233="základní",J233,0)</f>
        <v>0</v>
      </c>
      <c r="BF233" s="162">
        <f>IF(N233="snížená",J233,0)</f>
        <v>0</v>
      </c>
      <c r="BG233" s="162">
        <f>IF(N233="zákl. přenesená",J233,0)</f>
        <v>0</v>
      </c>
      <c r="BH233" s="162">
        <f>IF(N233="sníž. přenesená",J233,0)</f>
        <v>0</v>
      </c>
      <c r="BI233" s="162">
        <f>IF(N233="nulová",J233,0)</f>
        <v>0</v>
      </c>
      <c r="BJ233" s="18" t="s">
        <v>88</v>
      </c>
      <c r="BK233" s="162">
        <f>ROUND(I233*H233,2)</f>
        <v>0</v>
      </c>
      <c r="BL233" s="18" t="s">
        <v>276</v>
      </c>
      <c r="BM233" s="161" t="s">
        <v>4353</v>
      </c>
    </row>
    <row r="234" spans="1:65" s="2" customFormat="1" ht="19.2">
      <c r="A234" s="33"/>
      <c r="B234" s="34"/>
      <c r="C234" s="33"/>
      <c r="D234" s="163" t="s">
        <v>207</v>
      </c>
      <c r="E234" s="33"/>
      <c r="F234" s="164" t="s">
        <v>4354</v>
      </c>
      <c r="G234" s="33"/>
      <c r="H234" s="33"/>
      <c r="I234" s="165"/>
      <c r="J234" s="33"/>
      <c r="K234" s="33"/>
      <c r="L234" s="34"/>
      <c r="M234" s="166"/>
      <c r="N234" s="167"/>
      <c r="O234" s="59"/>
      <c r="P234" s="59"/>
      <c r="Q234" s="59"/>
      <c r="R234" s="59"/>
      <c r="S234" s="59"/>
      <c r="T234" s="60"/>
      <c r="U234" s="33"/>
      <c r="V234" s="33"/>
      <c r="W234" s="33"/>
      <c r="X234" s="33"/>
      <c r="Y234" s="33"/>
      <c r="Z234" s="33"/>
      <c r="AA234" s="33"/>
      <c r="AB234" s="33"/>
      <c r="AC234" s="33"/>
      <c r="AD234" s="33"/>
      <c r="AE234" s="33"/>
      <c r="AT234" s="18" t="s">
        <v>207</v>
      </c>
      <c r="AU234" s="18" t="s">
        <v>90</v>
      </c>
    </row>
    <row r="235" spans="1:65" s="2" customFormat="1" ht="24.15" customHeight="1">
      <c r="A235" s="33"/>
      <c r="B235" s="149"/>
      <c r="C235" s="195" t="s">
        <v>585</v>
      </c>
      <c r="D235" s="195" t="s">
        <v>416</v>
      </c>
      <c r="E235" s="196" t="s">
        <v>4355</v>
      </c>
      <c r="F235" s="197" t="s">
        <v>4356</v>
      </c>
      <c r="G235" s="198" t="s">
        <v>529</v>
      </c>
      <c r="H235" s="199">
        <v>1</v>
      </c>
      <c r="I235" s="200"/>
      <c r="J235" s="201">
        <f>ROUND(I235*H235,2)</f>
        <v>0</v>
      </c>
      <c r="K235" s="197" t="s">
        <v>1</v>
      </c>
      <c r="L235" s="202"/>
      <c r="M235" s="203" t="s">
        <v>1</v>
      </c>
      <c r="N235" s="204" t="s">
        <v>46</v>
      </c>
      <c r="O235" s="59"/>
      <c r="P235" s="159">
        <f>O235*H235</f>
        <v>0</v>
      </c>
      <c r="Q235" s="159">
        <v>5.4000000000000001E-4</v>
      </c>
      <c r="R235" s="159">
        <f>Q235*H235</f>
        <v>5.4000000000000001E-4</v>
      </c>
      <c r="S235" s="159">
        <v>0</v>
      </c>
      <c r="T235" s="160">
        <f>S235*H235</f>
        <v>0</v>
      </c>
      <c r="U235" s="33"/>
      <c r="V235" s="33"/>
      <c r="W235" s="33"/>
      <c r="X235" s="33"/>
      <c r="Y235" s="33"/>
      <c r="Z235" s="33"/>
      <c r="AA235" s="33"/>
      <c r="AB235" s="33"/>
      <c r="AC235" s="33"/>
      <c r="AD235" s="33"/>
      <c r="AE235" s="33"/>
      <c r="AR235" s="161" t="s">
        <v>573</v>
      </c>
      <c r="AT235" s="161" t="s">
        <v>416</v>
      </c>
      <c r="AU235" s="161" t="s">
        <v>90</v>
      </c>
      <c r="AY235" s="18" t="s">
        <v>199</v>
      </c>
      <c r="BE235" s="162">
        <f>IF(N235="základní",J235,0)</f>
        <v>0</v>
      </c>
      <c r="BF235" s="162">
        <f>IF(N235="snížená",J235,0)</f>
        <v>0</v>
      </c>
      <c r="BG235" s="162">
        <f>IF(N235="zákl. přenesená",J235,0)</f>
        <v>0</v>
      </c>
      <c r="BH235" s="162">
        <f>IF(N235="sníž. přenesená",J235,0)</f>
        <v>0</v>
      </c>
      <c r="BI235" s="162">
        <f>IF(N235="nulová",J235,0)</f>
        <v>0</v>
      </c>
      <c r="BJ235" s="18" t="s">
        <v>88</v>
      </c>
      <c r="BK235" s="162">
        <f>ROUND(I235*H235,2)</f>
        <v>0</v>
      </c>
      <c r="BL235" s="18" t="s">
        <v>276</v>
      </c>
      <c r="BM235" s="161" t="s">
        <v>4357</v>
      </c>
    </row>
    <row r="236" spans="1:65" s="2" customFormat="1" ht="24.15" customHeight="1">
      <c r="A236" s="33"/>
      <c r="B236" s="149"/>
      <c r="C236" s="150" t="s">
        <v>600</v>
      </c>
      <c r="D236" s="150" t="s">
        <v>202</v>
      </c>
      <c r="E236" s="151" t="s">
        <v>4358</v>
      </c>
      <c r="F236" s="152" t="s">
        <v>4359</v>
      </c>
      <c r="G236" s="153" t="s">
        <v>284</v>
      </c>
      <c r="H236" s="154">
        <v>1</v>
      </c>
      <c r="I236" s="155"/>
      <c r="J236" s="156">
        <f>ROUND(I236*H236,2)</f>
        <v>0</v>
      </c>
      <c r="K236" s="152" t="s">
        <v>333</v>
      </c>
      <c r="L236" s="34"/>
      <c r="M236" s="157" t="s">
        <v>1</v>
      </c>
      <c r="N236" s="158" t="s">
        <v>46</v>
      </c>
      <c r="O236" s="59"/>
      <c r="P236" s="159">
        <f>O236*H236</f>
        <v>0</v>
      </c>
      <c r="Q236" s="159">
        <v>6.8000000000000005E-4</v>
      </c>
      <c r="R236" s="159">
        <f>Q236*H236</f>
        <v>6.8000000000000005E-4</v>
      </c>
      <c r="S236" s="159">
        <v>0</v>
      </c>
      <c r="T236" s="160">
        <f>S236*H236</f>
        <v>0</v>
      </c>
      <c r="U236" s="33"/>
      <c r="V236" s="33"/>
      <c r="W236" s="33"/>
      <c r="X236" s="33"/>
      <c r="Y236" s="33"/>
      <c r="Z236" s="33"/>
      <c r="AA236" s="33"/>
      <c r="AB236" s="33"/>
      <c r="AC236" s="33"/>
      <c r="AD236" s="33"/>
      <c r="AE236" s="33"/>
      <c r="AR236" s="161" t="s">
        <v>276</v>
      </c>
      <c r="AT236" s="161" t="s">
        <v>202</v>
      </c>
      <c r="AU236" s="161" t="s">
        <v>90</v>
      </c>
      <c r="AY236" s="18" t="s">
        <v>199</v>
      </c>
      <c r="BE236" s="162">
        <f>IF(N236="základní",J236,0)</f>
        <v>0</v>
      </c>
      <c r="BF236" s="162">
        <f>IF(N236="snížená",J236,0)</f>
        <v>0</v>
      </c>
      <c r="BG236" s="162">
        <f>IF(N236="zákl. přenesená",J236,0)</f>
        <v>0</v>
      </c>
      <c r="BH236" s="162">
        <f>IF(N236="sníž. přenesená",J236,0)</f>
        <v>0</v>
      </c>
      <c r="BI236" s="162">
        <f>IF(N236="nulová",J236,0)</f>
        <v>0</v>
      </c>
      <c r="BJ236" s="18" t="s">
        <v>88</v>
      </c>
      <c r="BK236" s="162">
        <f>ROUND(I236*H236,2)</f>
        <v>0</v>
      </c>
      <c r="BL236" s="18" t="s">
        <v>276</v>
      </c>
      <c r="BM236" s="161" t="s">
        <v>4360</v>
      </c>
    </row>
    <row r="237" spans="1:65" s="2" customFormat="1" ht="19.2">
      <c r="A237" s="33"/>
      <c r="B237" s="34"/>
      <c r="C237" s="33"/>
      <c r="D237" s="163" t="s">
        <v>207</v>
      </c>
      <c r="E237" s="33"/>
      <c r="F237" s="164" t="s">
        <v>4361</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207</v>
      </c>
      <c r="AU237" s="18" t="s">
        <v>90</v>
      </c>
    </row>
    <row r="238" spans="1:65" s="2" customFormat="1" ht="37.799999999999997" customHeight="1">
      <c r="A238" s="33"/>
      <c r="B238" s="149"/>
      <c r="C238" s="195" t="s">
        <v>609</v>
      </c>
      <c r="D238" s="195" t="s">
        <v>416</v>
      </c>
      <c r="E238" s="196" t="s">
        <v>4362</v>
      </c>
      <c r="F238" s="197" t="s">
        <v>4363</v>
      </c>
      <c r="G238" s="198" t="s">
        <v>529</v>
      </c>
      <c r="H238" s="199">
        <v>1</v>
      </c>
      <c r="I238" s="200"/>
      <c r="J238" s="201">
        <f>ROUND(I238*H238,2)</f>
        <v>0</v>
      </c>
      <c r="K238" s="197" t="s">
        <v>333</v>
      </c>
      <c r="L238" s="202"/>
      <c r="M238" s="203" t="s">
        <v>1</v>
      </c>
      <c r="N238" s="204" t="s">
        <v>46</v>
      </c>
      <c r="O238" s="59"/>
      <c r="P238" s="159">
        <f>O238*H238</f>
        <v>0</v>
      </c>
      <c r="Q238" s="159">
        <v>2.5999999999999999E-3</v>
      </c>
      <c r="R238" s="159">
        <f>Q238*H238</f>
        <v>2.5999999999999999E-3</v>
      </c>
      <c r="S238" s="159">
        <v>0</v>
      </c>
      <c r="T238" s="160">
        <f>S238*H238</f>
        <v>0</v>
      </c>
      <c r="U238" s="33"/>
      <c r="V238" s="33"/>
      <c r="W238" s="33"/>
      <c r="X238" s="33"/>
      <c r="Y238" s="33"/>
      <c r="Z238" s="33"/>
      <c r="AA238" s="33"/>
      <c r="AB238" s="33"/>
      <c r="AC238" s="33"/>
      <c r="AD238" s="33"/>
      <c r="AE238" s="33"/>
      <c r="AR238" s="161" t="s">
        <v>573</v>
      </c>
      <c r="AT238" s="161" t="s">
        <v>416</v>
      </c>
      <c r="AU238" s="161" t="s">
        <v>90</v>
      </c>
      <c r="AY238" s="18" t="s">
        <v>199</v>
      </c>
      <c r="BE238" s="162">
        <f>IF(N238="základní",J238,0)</f>
        <v>0</v>
      </c>
      <c r="BF238" s="162">
        <f>IF(N238="snížená",J238,0)</f>
        <v>0</v>
      </c>
      <c r="BG238" s="162">
        <f>IF(N238="zákl. přenesená",J238,0)</f>
        <v>0</v>
      </c>
      <c r="BH238" s="162">
        <f>IF(N238="sníž. přenesená",J238,0)</f>
        <v>0</v>
      </c>
      <c r="BI238" s="162">
        <f>IF(N238="nulová",J238,0)</f>
        <v>0</v>
      </c>
      <c r="BJ238" s="18" t="s">
        <v>88</v>
      </c>
      <c r="BK238" s="162">
        <f>ROUND(I238*H238,2)</f>
        <v>0</v>
      </c>
      <c r="BL238" s="18" t="s">
        <v>276</v>
      </c>
      <c r="BM238" s="161" t="s">
        <v>4364</v>
      </c>
    </row>
    <row r="239" spans="1:65" s="2" customFormat="1" ht="19.2">
      <c r="A239" s="33"/>
      <c r="B239" s="34"/>
      <c r="C239" s="33"/>
      <c r="D239" s="163" t="s">
        <v>207</v>
      </c>
      <c r="E239" s="33"/>
      <c r="F239" s="164" t="s">
        <v>4363</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207</v>
      </c>
      <c r="AU239" s="18" t="s">
        <v>90</v>
      </c>
    </row>
    <row r="240" spans="1:65" s="2" customFormat="1" ht="24.15" customHeight="1">
      <c r="A240" s="33"/>
      <c r="B240" s="149"/>
      <c r="C240" s="150" t="s">
        <v>616</v>
      </c>
      <c r="D240" s="150" t="s">
        <v>202</v>
      </c>
      <c r="E240" s="151" t="s">
        <v>4365</v>
      </c>
      <c r="F240" s="152" t="s">
        <v>4366</v>
      </c>
      <c r="G240" s="153" t="s">
        <v>529</v>
      </c>
      <c r="H240" s="154">
        <v>2</v>
      </c>
      <c r="I240" s="155"/>
      <c r="J240" s="156">
        <f>ROUND(I240*H240,2)</f>
        <v>0</v>
      </c>
      <c r="K240" s="152" t="s">
        <v>333</v>
      </c>
      <c r="L240" s="34"/>
      <c r="M240" s="157" t="s">
        <v>1</v>
      </c>
      <c r="N240" s="158" t="s">
        <v>46</v>
      </c>
      <c r="O240" s="59"/>
      <c r="P240" s="159">
        <f>O240*H240</f>
        <v>0</v>
      </c>
      <c r="Q240" s="159">
        <v>5.5999999999999995E-4</v>
      </c>
      <c r="R240" s="159">
        <f>Q240*H240</f>
        <v>1.1199999999999999E-3</v>
      </c>
      <c r="S240" s="159">
        <v>0</v>
      </c>
      <c r="T240" s="160">
        <f>S240*H240</f>
        <v>0</v>
      </c>
      <c r="U240" s="33"/>
      <c r="V240" s="33"/>
      <c r="W240" s="33"/>
      <c r="X240" s="33"/>
      <c r="Y240" s="33"/>
      <c r="Z240" s="33"/>
      <c r="AA240" s="33"/>
      <c r="AB240" s="33"/>
      <c r="AC240" s="33"/>
      <c r="AD240" s="33"/>
      <c r="AE240" s="33"/>
      <c r="AR240" s="161" t="s">
        <v>276</v>
      </c>
      <c r="AT240" s="161" t="s">
        <v>202</v>
      </c>
      <c r="AU240" s="161" t="s">
        <v>90</v>
      </c>
      <c r="AY240" s="18" t="s">
        <v>199</v>
      </c>
      <c r="BE240" s="162">
        <f>IF(N240="základní",J240,0)</f>
        <v>0</v>
      </c>
      <c r="BF240" s="162">
        <f>IF(N240="snížená",J240,0)</f>
        <v>0</v>
      </c>
      <c r="BG240" s="162">
        <f>IF(N240="zákl. přenesená",J240,0)</f>
        <v>0</v>
      </c>
      <c r="BH240" s="162">
        <f>IF(N240="sníž. přenesená",J240,0)</f>
        <v>0</v>
      </c>
      <c r="BI240" s="162">
        <f>IF(N240="nulová",J240,0)</f>
        <v>0</v>
      </c>
      <c r="BJ240" s="18" t="s">
        <v>88</v>
      </c>
      <c r="BK240" s="162">
        <f>ROUND(I240*H240,2)</f>
        <v>0</v>
      </c>
      <c r="BL240" s="18" t="s">
        <v>276</v>
      </c>
      <c r="BM240" s="161" t="s">
        <v>4367</v>
      </c>
    </row>
    <row r="241" spans="1:65" s="2" customFormat="1" ht="19.2">
      <c r="A241" s="33"/>
      <c r="B241" s="34"/>
      <c r="C241" s="33"/>
      <c r="D241" s="163" t="s">
        <v>207</v>
      </c>
      <c r="E241" s="33"/>
      <c r="F241" s="164" t="s">
        <v>4368</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207</v>
      </c>
      <c r="AU241" s="18" t="s">
        <v>90</v>
      </c>
    </row>
    <row r="242" spans="1:65" s="2" customFormat="1" ht="24.15" customHeight="1">
      <c r="A242" s="33"/>
      <c r="B242" s="149"/>
      <c r="C242" s="150" t="s">
        <v>623</v>
      </c>
      <c r="D242" s="150" t="s">
        <v>202</v>
      </c>
      <c r="E242" s="151" t="s">
        <v>4369</v>
      </c>
      <c r="F242" s="152" t="s">
        <v>4370</v>
      </c>
      <c r="G242" s="153" t="s">
        <v>376</v>
      </c>
      <c r="H242" s="154">
        <v>179.5</v>
      </c>
      <c r="I242" s="155"/>
      <c r="J242" s="156">
        <f>ROUND(I242*H242,2)</f>
        <v>0</v>
      </c>
      <c r="K242" s="152" t="s">
        <v>333</v>
      </c>
      <c r="L242" s="34"/>
      <c r="M242" s="157" t="s">
        <v>1</v>
      </c>
      <c r="N242" s="158" t="s">
        <v>46</v>
      </c>
      <c r="O242" s="59"/>
      <c r="P242" s="159">
        <f>O242*H242</f>
        <v>0</v>
      </c>
      <c r="Q242" s="159">
        <v>4.0000000000000002E-4</v>
      </c>
      <c r="R242" s="159">
        <f>Q242*H242</f>
        <v>7.1800000000000003E-2</v>
      </c>
      <c r="S242" s="159">
        <v>0</v>
      </c>
      <c r="T242" s="160">
        <f>S242*H242</f>
        <v>0</v>
      </c>
      <c r="U242" s="33"/>
      <c r="V242" s="33"/>
      <c r="W242" s="33"/>
      <c r="X242" s="33"/>
      <c r="Y242" s="33"/>
      <c r="Z242" s="33"/>
      <c r="AA242" s="33"/>
      <c r="AB242" s="33"/>
      <c r="AC242" s="33"/>
      <c r="AD242" s="33"/>
      <c r="AE242" s="33"/>
      <c r="AR242" s="161" t="s">
        <v>276</v>
      </c>
      <c r="AT242" s="161" t="s">
        <v>202</v>
      </c>
      <c r="AU242" s="161" t="s">
        <v>90</v>
      </c>
      <c r="AY242" s="18" t="s">
        <v>199</v>
      </c>
      <c r="BE242" s="162">
        <f>IF(N242="základní",J242,0)</f>
        <v>0</v>
      </c>
      <c r="BF242" s="162">
        <f>IF(N242="snížená",J242,0)</f>
        <v>0</v>
      </c>
      <c r="BG242" s="162">
        <f>IF(N242="zákl. přenesená",J242,0)</f>
        <v>0</v>
      </c>
      <c r="BH242" s="162">
        <f>IF(N242="sníž. přenesená",J242,0)</f>
        <v>0</v>
      </c>
      <c r="BI242" s="162">
        <f>IF(N242="nulová",J242,0)</f>
        <v>0</v>
      </c>
      <c r="BJ242" s="18" t="s">
        <v>88</v>
      </c>
      <c r="BK242" s="162">
        <f>ROUND(I242*H242,2)</f>
        <v>0</v>
      </c>
      <c r="BL242" s="18" t="s">
        <v>276</v>
      </c>
      <c r="BM242" s="161" t="s">
        <v>4371</v>
      </c>
    </row>
    <row r="243" spans="1:65" s="2" customFormat="1" ht="28.8">
      <c r="A243" s="33"/>
      <c r="B243" s="34"/>
      <c r="C243" s="33"/>
      <c r="D243" s="163" t="s">
        <v>207</v>
      </c>
      <c r="E243" s="33"/>
      <c r="F243" s="164" t="s">
        <v>4372</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207</v>
      </c>
      <c r="AU243" s="18" t="s">
        <v>90</v>
      </c>
    </row>
    <row r="244" spans="1:65" s="14" customFormat="1" ht="10.199999999999999">
      <c r="B244" s="179"/>
      <c r="D244" s="163" t="s">
        <v>336</v>
      </c>
      <c r="E244" s="180" t="s">
        <v>1</v>
      </c>
      <c r="F244" s="181" t="s">
        <v>4373</v>
      </c>
      <c r="H244" s="182">
        <v>179.5</v>
      </c>
      <c r="I244" s="183"/>
      <c r="L244" s="179"/>
      <c r="M244" s="184"/>
      <c r="N244" s="185"/>
      <c r="O244" s="185"/>
      <c r="P244" s="185"/>
      <c r="Q244" s="185"/>
      <c r="R244" s="185"/>
      <c r="S244" s="185"/>
      <c r="T244" s="186"/>
      <c r="AT244" s="180" t="s">
        <v>336</v>
      </c>
      <c r="AU244" s="180" t="s">
        <v>90</v>
      </c>
      <c r="AV244" s="14" t="s">
        <v>90</v>
      </c>
      <c r="AW244" s="14" t="s">
        <v>36</v>
      </c>
      <c r="AX244" s="14" t="s">
        <v>88</v>
      </c>
      <c r="AY244" s="180" t="s">
        <v>199</v>
      </c>
    </row>
    <row r="245" spans="1:65" s="2" customFormat="1" ht="21.75" customHeight="1">
      <c r="A245" s="33"/>
      <c r="B245" s="149"/>
      <c r="C245" s="150" t="s">
        <v>634</v>
      </c>
      <c r="D245" s="150" t="s">
        <v>202</v>
      </c>
      <c r="E245" s="151" t="s">
        <v>4374</v>
      </c>
      <c r="F245" s="152" t="s">
        <v>4375</v>
      </c>
      <c r="G245" s="153" t="s">
        <v>376</v>
      </c>
      <c r="H245" s="154">
        <v>179.5</v>
      </c>
      <c r="I245" s="155"/>
      <c r="J245" s="156">
        <f>ROUND(I245*H245,2)</f>
        <v>0</v>
      </c>
      <c r="K245" s="152" t="s">
        <v>333</v>
      </c>
      <c r="L245" s="34"/>
      <c r="M245" s="157" t="s">
        <v>1</v>
      </c>
      <c r="N245" s="158" t="s">
        <v>46</v>
      </c>
      <c r="O245" s="59"/>
      <c r="P245" s="159">
        <f>O245*H245</f>
        <v>0</v>
      </c>
      <c r="Q245" s="159">
        <v>1.0000000000000001E-5</v>
      </c>
      <c r="R245" s="159">
        <f>Q245*H245</f>
        <v>1.7950000000000002E-3</v>
      </c>
      <c r="S245" s="159">
        <v>0</v>
      </c>
      <c r="T245" s="160">
        <f>S245*H245</f>
        <v>0</v>
      </c>
      <c r="U245" s="33"/>
      <c r="V245" s="33"/>
      <c r="W245" s="33"/>
      <c r="X245" s="33"/>
      <c r="Y245" s="33"/>
      <c r="Z245" s="33"/>
      <c r="AA245" s="33"/>
      <c r="AB245" s="33"/>
      <c r="AC245" s="33"/>
      <c r="AD245" s="33"/>
      <c r="AE245" s="33"/>
      <c r="AR245" s="161" t="s">
        <v>276</v>
      </c>
      <c r="AT245" s="161" t="s">
        <v>202</v>
      </c>
      <c r="AU245" s="161" t="s">
        <v>90</v>
      </c>
      <c r="AY245" s="18" t="s">
        <v>199</v>
      </c>
      <c r="BE245" s="162">
        <f>IF(N245="základní",J245,0)</f>
        <v>0</v>
      </c>
      <c r="BF245" s="162">
        <f>IF(N245="snížená",J245,0)</f>
        <v>0</v>
      </c>
      <c r="BG245" s="162">
        <f>IF(N245="zákl. přenesená",J245,0)</f>
        <v>0</v>
      </c>
      <c r="BH245" s="162">
        <f>IF(N245="sníž. přenesená",J245,0)</f>
        <v>0</v>
      </c>
      <c r="BI245" s="162">
        <f>IF(N245="nulová",J245,0)</f>
        <v>0</v>
      </c>
      <c r="BJ245" s="18" t="s">
        <v>88</v>
      </c>
      <c r="BK245" s="162">
        <f>ROUND(I245*H245,2)</f>
        <v>0</v>
      </c>
      <c r="BL245" s="18" t="s">
        <v>276</v>
      </c>
      <c r="BM245" s="161" t="s">
        <v>4376</v>
      </c>
    </row>
    <row r="246" spans="1:65" s="2" customFormat="1" ht="19.2">
      <c r="A246" s="33"/>
      <c r="B246" s="34"/>
      <c r="C246" s="33"/>
      <c r="D246" s="163" t="s">
        <v>207</v>
      </c>
      <c r="E246" s="33"/>
      <c r="F246" s="164" t="s">
        <v>4377</v>
      </c>
      <c r="G246" s="33"/>
      <c r="H246" s="33"/>
      <c r="I246" s="165"/>
      <c r="J246" s="33"/>
      <c r="K246" s="33"/>
      <c r="L246" s="34"/>
      <c r="M246" s="166"/>
      <c r="N246" s="167"/>
      <c r="O246" s="59"/>
      <c r="P246" s="59"/>
      <c r="Q246" s="59"/>
      <c r="R246" s="59"/>
      <c r="S246" s="59"/>
      <c r="T246" s="60"/>
      <c r="U246" s="33"/>
      <c r="V246" s="33"/>
      <c r="W246" s="33"/>
      <c r="X246" s="33"/>
      <c r="Y246" s="33"/>
      <c r="Z246" s="33"/>
      <c r="AA246" s="33"/>
      <c r="AB246" s="33"/>
      <c r="AC246" s="33"/>
      <c r="AD246" s="33"/>
      <c r="AE246" s="33"/>
      <c r="AT246" s="18" t="s">
        <v>207</v>
      </c>
      <c r="AU246" s="18" t="s">
        <v>90</v>
      </c>
    </row>
    <row r="247" spans="1:65" s="2" customFormat="1" ht="24.15" customHeight="1">
      <c r="A247" s="33"/>
      <c r="B247" s="149"/>
      <c r="C247" s="150" t="s">
        <v>664</v>
      </c>
      <c r="D247" s="150" t="s">
        <v>202</v>
      </c>
      <c r="E247" s="151" t="s">
        <v>4378</v>
      </c>
      <c r="F247" s="152" t="s">
        <v>4379</v>
      </c>
      <c r="G247" s="153" t="s">
        <v>396</v>
      </c>
      <c r="H247" s="154">
        <v>0.432</v>
      </c>
      <c r="I247" s="155"/>
      <c r="J247" s="156">
        <f>ROUND(I247*H247,2)</f>
        <v>0</v>
      </c>
      <c r="K247" s="152" t="s">
        <v>333</v>
      </c>
      <c r="L247" s="34"/>
      <c r="M247" s="157" t="s">
        <v>1</v>
      </c>
      <c r="N247" s="158" t="s">
        <v>46</v>
      </c>
      <c r="O247" s="59"/>
      <c r="P247" s="159">
        <f>O247*H247</f>
        <v>0</v>
      </c>
      <c r="Q247" s="159">
        <v>0</v>
      </c>
      <c r="R247" s="159">
        <f>Q247*H247</f>
        <v>0</v>
      </c>
      <c r="S247" s="159">
        <v>0</v>
      </c>
      <c r="T247" s="160">
        <f>S247*H247</f>
        <v>0</v>
      </c>
      <c r="U247" s="33"/>
      <c r="V247" s="33"/>
      <c r="W247" s="33"/>
      <c r="X247" s="33"/>
      <c r="Y247" s="33"/>
      <c r="Z247" s="33"/>
      <c r="AA247" s="33"/>
      <c r="AB247" s="33"/>
      <c r="AC247" s="33"/>
      <c r="AD247" s="33"/>
      <c r="AE247" s="33"/>
      <c r="AR247" s="161" t="s">
        <v>276</v>
      </c>
      <c r="AT247" s="161" t="s">
        <v>202</v>
      </c>
      <c r="AU247" s="161" t="s">
        <v>90</v>
      </c>
      <c r="AY247" s="18" t="s">
        <v>199</v>
      </c>
      <c r="BE247" s="162">
        <f>IF(N247="základní",J247,0)</f>
        <v>0</v>
      </c>
      <c r="BF247" s="162">
        <f>IF(N247="snížená",J247,0)</f>
        <v>0</v>
      </c>
      <c r="BG247" s="162">
        <f>IF(N247="zákl. přenesená",J247,0)</f>
        <v>0</v>
      </c>
      <c r="BH247" s="162">
        <f>IF(N247="sníž. přenesená",J247,0)</f>
        <v>0</v>
      </c>
      <c r="BI247" s="162">
        <f>IF(N247="nulová",J247,0)</f>
        <v>0</v>
      </c>
      <c r="BJ247" s="18" t="s">
        <v>88</v>
      </c>
      <c r="BK247" s="162">
        <f>ROUND(I247*H247,2)</f>
        <v>0</v>
      </c>
      <c r="BL247" s="18" t="s">
        <v>276</v>
      </c>
      <c r="BM247" s="161" t="s">
        <v>4380</v>
      </c>
    </row>
    <row r="248" spans="1:65" s="2" customFormat="1" ht="28.8">
      <c r="A248" s="33"/>
      <c r="B248" s="34"/>
      <c r="C248" s="33"/>
      <c r="D248" s="163" t="s">
        <v>207</v>
      </c>
      <c r="E248" s="33"/>
      <c r="F248" s="164" t="s">
        <v>4381</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207</v>
      </c>
      <c r="AU248" s="18" t="s">
        <v>90</v>
      </c>
    </row>
    <row r="249" spans="1:65" s="2" customFormat="1" ht="21.75" customHeight="1">
      <c r="A249" s="33"/>
      <c r="B249" s="149"/>
      <c r="C249" s="150" t="s">
        <v>690</v>
      </c>
      <c r="D249" s="150" t="s">
        <v>202</v>
      </c>
      <c r="E249" s="151" t="s">
        <v>4382</v>
      </c>
      <c r="F249" s="152" t="s">
        <v>4383</v>
      </c>
      <c r="G249" s="153" t="s">
        <v>205</v>
      </c>
      <c r="H249" s="154">
        <v>1</v>
      </c>
      <c r="I249" s="155"/>
      <c r="J249" s="156">
        <f>ROUND(I249*H249,2)</f>
        <v>0</v>
      </c>
      <c r="K249" s="152" t="s">
        <v>1</v>
      </c>
      <c r="L249" s="34"/>
      <c r="M249" s="157" t="s">
        <v>1</v>
      </c>
      <c r="N249" s="158" t="s">
        <v>46</v>
      </c>
      <c r="O249" s="59"/>
      <c r="P249" s="159">
        <f>O249*H249</f>
        <v>0</v>
      </c>
      <c r="Q249" s="159">
        <v>0</v>
      </c>
      <c r="R249" s="159">
        <f>Q249*H249</f>
        <v>0</v>
      </c>
      <c r="S249" s="159">
        <v>0</v>
      </c>
      <c r="T249" s="160">
        <f>S249*H249</f>
        <v>0</v>
      </c>
      <c r="U249" s="33"/>
      <c r="V249" s="33"/>
      <c r="W249" s="33"/>
      <c r="X249" s="33"/>
      <c r="Y249" s="33"/>
      <c r="Z249" s="33"/>
      <c r="AA249" s="33"/>
      <c r="AB249" s="33"/>
      <c r="AC249" s="33"/>
      <c r="AD249" s="33"/>
      <c r="AE249" s="33"/>
      <c r="AR249" s="161" t="s">
        <v>276</v>
      </c>
      <c r="AT249" s="161" t="s">
        <v>202</v>
      </c>
      <c r="AU249" s="161" t="s">
        <v>90</v>
      </c>
      <c r="AY249" s="18" t="s">
        <v>199</v>
      </c>
      <c r="BE249" s="162">
        <f>IF(N249="základní",J249,0)</f>
        <v>0</v>
      </c>
      <c r="BF249" s="162">
        <f>IF(N249="snížená",J249,0)</f>
        <v>0</v>
      </c>
      <c r="BG249" s="162">
        <f>IF(N249="zákl. přenesená",J249,0)</f>
        <v>0</v>
      </c>
      <c r="BH249" s="162">
        <f>IF(N249="sníž. přenesená",J249,0)</f>
        <v>0</v>
      </c>
      <c r="BI249" s="162">
        <f>IF(N249="nulová",J249,0)</f>
        <v>0</v>
      </c>
      <c r="BJ249" s="18" t="s">
        <v>88</v>
      </c>
      <c r="BK249" s="162">
        <f>ROUND(I249*H249,2)</f>
        <v>0</v>
      </c>
      <c r="BL249" s="18" t="s">
        <v>276</v>
      </c>
      <c r="BM249" s="161" t="s">
        <v>4384</v>
      </c>
    </row>
    <row r="250" spans="1:65" s="2" customFormat="1" ht="48">
      <c r="A250" s="33"/>
      <c r="B250" s="34"/>
      <c r="C250" s="33"/>
      <c r="D250" s="163" t="s">
        <v>207</v>
      </c>
      <c r="E250" s="33"/>
      <c r="F250" s="164" t="s">
        <v>4385</v>
      </c>
      <c r="G250" s="33"/>
      <c r="H250" s="33"/>
      <c r="I250" s="165"/>
      <c r="J250" s="33"/>
      <c r="K250" s="33"/>
      <c r="L250" s="34"/>
      <c r="M250" s="166"/>
      <c r="N250" s="167"/>
      <c r="O250" s="59"/>
      <c r="P250" s="59"/>
      <c r="Q250" s="59"/>
      <c r="R250" s="59"/>
      <c r="S250" s="59"/>
      <c r="T250" s="60"/>
      <c r="U250" s="33"/>
      <c r="V250" s="33"/>
      <c r="W250" s="33"/>
      <c r="X250" s="33"/>
      <c r="Y250" s="33"/>
      <c r="Z250" s="33"/>
      <c r="AA250" s="33"/>
      <c r="AB250" s="33"/>
      <c r="AC250" s="33"/>
      <c r="AD250" s="33"/>
      <c r="AE250" s="33"/>
      <c r="AT250" s="18" t="s">
        <v>207</v>
      </c>
      <c r="AU250" s="18" t="s">
        <v>90</v>
      </c>
    </row>
    <row r="251" spans="1:65" s="2" customFormat="1" ht="24.15" customHeight="1">
      <c r="A251" s="33"/>
      <c r="B251" s="149"/>
      <c r="C251" s="150" t="s">
        <v>696</v>
      </c>
      <c r="D251" s="150" t="s">
        <v>202</v>
      </c>
      <c r="E251" s="151" t="s">
        <v>4386</v>
      </c>
      <c r="F251" s="152" t="s">
        <v>4387</v>
      </c>
      <c r="G251" s="153" t="s">
        <v>396</v>
      </c>
      <c r="H251" s="154">
        <v>0.37</v>
      </c>
      <c r="I251" s="155"/>
      <c r="J251" s="156">
        <f>ROUND(I251*H251,2)</f>
        <v>0</v>
      </c>
      <c r="K251" s="152" t="s">
        <v>333</v>
      </c>
      <c r="L251" s="34"/>
      <c r="M251" s="157" t="s">
        <v>1</v>
      </c>
      <c r="N251" s="158" t="s">
        <v>46</v>
      </c>
      <c r="O251" s="59"/>
      <c r="P251" s="159">
        <f>O251*H251</f>
        <v>0</v>
      </c>
      <c r="Q251" s="159">
        <v>0</v>
      </c>
      <c r="R251" s="159">
        <f>Q251*H251</f>
        <v>0</v>
      </c>
      <c r="S251" s="159">
        <v>0</v>
      </c>
      <c r="T251" s="160">
        <f>S251*H251</f>
        <v>0</v>
      </c>
      <c r="U251" s="33"/>
      <c r="V251" s="33"/>
      <c r="W251" s="33"/>
      <c r="X251" s="33"/>
      <c r="Y251" s="33"/>
      <c r="Z251" s="33"/>
      <c r="AA251" s="33"/>
      <c r="AB251" s="33"/>
      <c r="AC251" s="33"/>
      <c r="AD251" s="33"/>
      <c r="AE251" s="33"/>
      <c r="AR251" s="161" t="s">
        <v>276</v>
      </c>
      <c r="AT251" s="161" t="s">
        <v>202</v>
      </c>
      <c r="AU251" s="161" t="s">
        <v>90</v>
      </c>
      <c r="AY251" s="18" t="s">
        <v>199</v>
      </c>
      <c r="BE251" s="162">
        <f>IF(N251="základní",J251,0)</f>
        <v>0</v>
      </c>
      <c r="BF251" s="162">
        <f>IF(N251="snížená",J251,0)</f>
        <v>0</v>
      </c>
      <c r="BG251" s="162">
        <f>IF(N251="zákl. přenesená",J251,0)</f>
        <v>0</v>
      </c>
      <c r="BH251" s="162">
        <f>IF(N251="sníž. přenesená",J251,0)</f>
        <v>0</v>
      </c>
      <c r="BI251" s="162">
        <f>IF(N251="nulová",J251,0)</f>
        <v>0</v>
      </c>
      <c r="BJ251" s="18" t="s">
        <v>88</v>
      </c>
      <c r="BK251" s="162">
        <f>ROUND(I251*H251,2)</f>
        <v>0</v>
      </c>
      <c r="BL251" s="18" t="s">
        <v>276</v>
      </c>
      <c r="BM251" s="161" t="s">
        <v>4388</v>
      </c>
    </row>
    <row r="252" spans="1:65" s="2" customFormat="1" ht="28.8">
      <c r="A252" s="33"/>
      <c r="B252" s="34"/>
      <c r="C252" s="33"/>
      <c r="D252" s="163" t="s">
        <v>207</v>
      </c>
      <c r="E252" s="33"/>
      <c r="F252" s="164" t="s">
        <v>4389</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207</v>
      </c>
      <c r="AU252" s="18" t="s">
        <v>90</v>
      </c>
    </row>
    <row r="253" spans="1:65" s="2" customFormat="1" ht="24.15" customHeight="1">
      <c r="A253" s="33"/>
      <c r="B253" s="149"/>
      <c r="C253" s="150" t="s">
        <v>702</v>
      </c>
      <c r="D253" s="150" t="s">
        <v>202</v>
      </c>
      <c r="E253" s="151" t="s">
        <v>4390</v>
      </c>
      <c r="F253" s="152" t="s">
        <v>4391</v>
      </c>
      <c r="G253" s="153" t="s">
        <v>396</v>
      </c>
      <c r="H253" s="154">
        <v>0.37</v>
      </c>
      <c r="I253" s="155"/>
      <c r="J253" s="156">
        <f>ROUND(I253*H253,2)</f>
        <v>0</v>
      </c>
      <c r="K253" s="152" t="s">
        <v>333</v>
      </c>
      <c r="L253" s="34"/>
      <c r="M253" s="157" t="s">
        <v>1</v>
      </c>
      <c r="N253" s="158" t="s">
        <v>46</v>
      </c>
      <c r="O253" s="59"/>
      <c r="P253" s="159">
        <f>O253*H253</f>
        <v>0</v>
      </c>
      <c r="Q253" s="159">
        <v>0</v>
      </c>
      <c r="R253" s="159">
        <f>Q253*H253</f>
        <v>0</v>
      </c>
      <c r="S253" s="159">
        <v>0</v>
      </c>
      <c r="T253" s="160">
        <f>S253*H253</f>
        <v>0</v>
      </c>
      <c r="U253" s="33"/>
      <c r="V253" s="33"/>
      <c r="W253" s="33"/>
      <c r="X253" s="33"/>
      <c r="Y253" s="33"/>
      <c r="Z253" s="33"/>
      <c r="AA253" s="33"/>
      <c r="AB253" s="33"/>
      <c r="AC253" s="33"/>
      <c r="AD253" s="33"/>
      <c r="AE253" s="33"/>
      <c r="AR253" s="161" t="s">
        <v>276</v>
      </c>
      <c r="AT253" s="161" t="s">
        <v>202</v>
      </c>
      <c r="AU253" s="161" t="s">
        <v>90</v>
      </c>
      <c r="AY253" s="18" t="s">
        <v>199</v>
      </c>
      <c r="BE253" s="162">
        <f>IF(N253="základní",J253,0)</f>
        <v>0</v>
      </c>
      <c r="BF253" s="162">
        <f>IF(N253="snížená",J253,0)</f>
        <v>0</v>
      </c>
      <c r="BG253" s="162">
        <f>IF(N253="zákl. přenesená",J253,0)</f>
        <v>0</v>
      </c>
      <c r="BH253" s="162">
        <f>IF(N253="sníž. přenesená",J253,0)</f>
        <v>0</v>
      </c>
      <c r="BI253" s="162">
        <f>IF(N253="nulová",J253,0)</f>
        <v>0</v>
      </c>
      <c r="BJ253" s="18" t="s">
        <v>88</v>
      </c>
      <c r="BK253" s="162">
        <f>ROUND(I253*H253,2)</f>
        <v>0</v>
      </c>
      <c r="BL253" s="18" t="s">
        <v>276</v>
      </c>
      <c r="BM253" s="161" t="s">
        <v>4392</v>
      </c>
    </row>
    <row r="254" spans="1:65" s="2" customFormat="1" ht="38.4">
      <c r="A254" s="33"/>
      <c r="B254" s="34"/>
      <c r="C254" s="33"/>
      <c r="D254" s="163" t="s">
        <v>207</v>
      </c>
      <c r="E254" s="33"/>
      <c r="F254" s="164" t="s">
        <v>4393</v>
      </c>
      <c r="G254" s="33"/>
      <c r="H254" s="33"/>
      <c r="I254" s="165"/>
      <c r="J254" s="33"/>
      <c r="K254" s="33"/>
      <c r="L254" s="34"/>
      <c r="M254" s="166"/>
      <c r="N254" s="167"/>
      <c r="O254" s="59"/>
      <c r="P254" s="59"/>
      <c r="Q254" s="59"/>
      <c r="R254" s="59"/>
      <c r="S254" s="59"/>
      <c r="T254" s="60"/>
      <c r="U254" s="33"/>
      <c r="V254" s="33"/>
      <c r="W254" s="33"/>
      <c r="X254" s="33"/>
      <c r="Y254" s="33"/>
      <c r="Z254" s="33"/>
      <c r="AA254" s="33"/>
      <c r="AB254" s="33"/>
      <c r="AC254" s="33"/>
      <c r="AD254" s="33"/>
      <c r="AE254" s="33"/>
      <c r="AT254" s="18" t="s">
        <v>207</v>
      </c>
      <c r="AU254" s="18" t="s">
        <v>90</v>
      </c>
    </row>
    <row r="255" spans="1:65" s="12" customFormat="1" ht="22.8" customHeight="1">
      <c r="B255" s="136"/>
      <c r="D255" s="137" t="s">
        <v>80</v>
      </c>
      <c r="E255" s="147" t="s">
        <v>4394</v>
      </c>
      <c r="F255" s="147" t="s">
        <v>4395</v>
      </c>
      <c r="I255" s="139"/>
      <c r="J255" s="148">
        <f>BK255</f>
        <v>0</v>
      </c>
      <c r="L255" s="136"/>
      <c r="M255" s="141"/>
      <c r="N255" s="142"/>
      <c r="O255" s="142"/>
      <c r="P255" s="143">
        <f>SUM(P256:P328)</f>
        <v>0</v>
      </c>
      <c r="Q255" s="142"/>
      <c r="R255" s="143">
        <f>SUM(R256:R328)</f>
        <v>0.32605600000000001</v>
      </c>
      <c r="S255" s="142"/>
      <c r="T255" s="144">
        <f>SUM(T256:T328)</f>
        <v>0.29798999999999998</v>
      </c>
      <c r="AR255" s="137" t="s">
        <v>90</v>
      </c>
      <c r="AT255" s="145" t="s">
        <v>80</v>
      </c>
      <c r="AU255" s="145" t="s">
        <v>88</v>
      </c>
      <c r="AY255" s="137" t="s">
        <v>199</v>
      </c>
      <c r="BK255" s="146">
        <f>SUM(BK256:BK328)</f>
        <v>0</v>
      </c>
    </row>
    <row r="256" spans="1:65" s="2" customFormat="1" ht="24.15" customHeight="1">
      <c r="A256" s="33"/>
      <c r="B256" s="149"/>
      <c r="C256" s="150" t="s">
        <v>709</v>
      </c>
      <c r="D256" s="150" t="s">
        <v>202</v>
      </c>
      <c r="E256" s="151" t="s">
        <v>4396</v>
      </c>
      <c r="F256" s="152" t="s">
        <v>4397</v>
      </c>
      <c r="G256" s="153" t="s">
        <v>376</v>
      </c>
      <c r="H256" s="154">
        <v>10</v>
      </c>
      <c r="I256" s="155"/>
      <c r="J256" s="156">
        <f>ROUND(I256*H256,2)</f>
        <v>0</v>
      </c>
      <c r="K256" s="152" t="s">
        <v>333</v>
      </c>
      <c r="L256" s="34"/>
      <c r="M256" s="157" t="s">
        <v>1</v>
      </c>
      <c r="N256" s="158" t="s">
        <v>46</v>
      </c>
      <c r="O256" s="59"/>
      <c r="P256" s="159">
        <f>O256*H256</f>
        <v>0</v>
      </c>
      <c r="Q256" s="159">
        <v>1.47E-3</v>
      </c>
      <c r="R256" s="159">
        <f>Q256*H256</f>
        <v>1.47E-2</v>
      </c>
      <c r="S256" s="159">
        <v>0</v>
      </c>
      <c r="T256" s="160">
        <f>S256*H256</f>
        <v>0</v>
      </c>
      <c r="U256" s="33"/>
      <c r="V256" s="33"/>
      <c r="W256" s="33"/>
      <c r="X256" s="33"/>
      <c r="Y256" s="33"/>
      <c r="Z256" s="33"/>
      <c r="AA256" s="33"/>
      <c r="AB256" s="33"/>
      <c r="AC256" s="33"/>
      <c r="AD256" s="33"/>
      <c r="AE256" s="33"/>
      <c r="AR256" s="161" t="s">
        <v>276</v>
      </c>
      <c r="AT256" s="161" t="s">
        <v>202</v>
      </c>
      <c r="AU256" s="161" t="s">
        <v>90</v>
      </c>
      <c r="AY256" s="18" t="s">
        <v>199</v>
      </c>
      <c r="BE256" s="162">
        <f>IF(N256="základní",J256,0)</f>
        <v>0</v>
      </c>
      <c r="BF256" s="162">
        <f>IF(N256="snížená",J256,0)</f>
        <v>0</v>
      </c>
      <c r="BG256" s="162">
        <f>IF(N256="zákl. přenesená",J256,0)</f>
        <v>0</v>
      </c>
      <c r="BH256" s="162">
        <f>IF(N256="sníž. přenesená",J256,0)</f>
        <v>0</v>
      </c>
      <c r="BI256" s="162">
        <f>IF(N256="nulová",J256,0)</f>
        <v>0</v>
      </c>
      <c r="BJ256" s="18" t="s">
        <v>88</v>
      </c>
      <c r="BK256" s="162">
        <f>ROUND(I256*H256,2)</f>
        <v>0</v>
      </c>
      <c r="BL256" s="18" t="s">
        <v>276</v>
      </c>
      <c r="BM256" s="161" t="s">
        <v>4398</v>
      </c>
    </row>
    <row r="257" spans="1:65" s="2" customFormat="1" ht="19.2">
      <c r="A257" s="33"/>
      <c r="B257" s="34"/>
      <c r="C257" s="33"/>
      <c r="D257" s="163" t="s">
        <v>207</v>
      </c>
      <c r="E257" s="33"/>
      <c r="F257" s="164" t="s">
        <v>4399</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207</v>
      </c>
      <c r="AU257" s="18" t="s">
        <v>90</v>
      </c>
    </row>
    <row r="258" spans="1:65" s="14" customFormat="1" ht="10.199999999999999">
      <c r="B258" s="179"/>
      <c r="D258" s="163" t="s">
        <v>336</v>
      </c>
      <c r="E258" s="180" t="s">
        <v>1</v>
      </c>
      <c r="F258" s="181" t="s">
        <v>4400</v>
      </c>
      <c r="H258" s="182">
        <v>10</v>
      </c>
      <c r="I258" s="183"/>
      <c r="L258" s="179"/>
      <c r="M258" s="184"/>
      <c r="N258" s="185"/>
      <c r="O258" s="185"/>
      <c r="P258" s="185"/>
      <c r="Q258" s="185"/>
      <c r="R258" s="185"/>
      <c r="S258" s="185"/>
      <c r="T258" s="186"/>
      <c r="AT258" s="180" t="s">
        <v>336</v>
      </c>
      <c r="AU258" s="180" t="s">
        <v>90</v>
      </c>
      <c r="AV258" s="14" t="s">
        <v>90</v>
      </c>
      <c r="AW258" s="14" t="s">
        <v>36</v>
      </c>
      <c r="AX258" s="14" t="s">
        <v>88</v>
      </c>
      <c r="AY258" s="180" t="s">
        <v>199</v>
      </c>
    </row>
    <row r="259" spans="1:65" s="2" customFormat="1" ht="24.15" customHeight="1">
      <c r="A259" s="33"/>
      <c r="B259" s="149"/>
      <c r="C259" s="150" t="s">
        <v>717</v>
      </c>
      <c r="D259" s="150" t="s">
        <v>202</v>
      </c>
      <c r="E259" s="151" t="s">
        <v>4401</v>
      </c>
      <c r="F259" s="152" t="s">
        <v>4402</v>
      </c>
      <c r="G259" s="153" t="s">
        <v>376</v>
      </c>
      <c r="H259" s="154">
        <v>10</v>
      </c>
      <c r="I259" s="155"/>
      <c r="J259" s="156">
        <f>ROUND(I259*H259,2)</f>
        <v>0</v>
      </c>
      <c r="K259" s="152" t="s">
        <v>333</v>
      </c>
      <c r="L259" s="34"/>
      <c r="M259" s="157" t="s">
        <v>1</v>
      </c>
      <c r="N259" s="158" t="s">
        <v>46</v>
      </c>
      <c r="O259" s="59"/>
      <c r="P259" s="159">
        <f>O259*H259</f>
        <v>0</v>
      </c>
      <c r="Q259" s="159">
        <v>1.8500000000000001E-3</v>
      </c>
      <c r="R259" s="159">
        <f>Q259*H259</f>
        <v>1.8500000000000003E-2</v>
      </c>
      <c r="S259" s="159">
        <v>0</v>
      </c>
      <c r="T259" s="160">
        <f>S259*H259</f>
        <v>0</v>
      </c>
      <c r="U259" s="33"/>
      <c r="V259" s="33"/>
      <c r="W259" s="33"/>
      <c r="X259" s="33"/>
      <c r="Y259" s="33"/>
      <c r="Z259" s="33"/>
      <c r="AA259" s="33"/>
      <c r="AB259" s="33"/>
      <c r="AC259" s="33"/>
      <c r="AD259" s="33"/>
      <c r="AE259" s="33"/>
      <c r="AR259" s="161" t="s">
        <v>276</v>
      </c>
      <c r="AT259" s="161" t="s">
        <v>202</v>
      </c>
      <c r="AU259" s="161" t="s">
        <v>90</v>
      </c>
      <c r="AY259" s="18" t="s">
        <v>199</v>
      </c>
      <c r="BE259" s="162">
        <f>IF(N259="základní",J259,0)</f>
        <v>0</v>
      </c>
      <c r="BF259" s="162">
        <f>IF(N259="snížená",J259,0)</f>
        <v>0</v>
      </c>
      <c r="BG259" s="162">
        <f>IF(N259="zákl. přenesená",J259,0)</f>
        <v>0</v>
      </c>
      <c r="BH259" s="162">
        <f>IF(N259="sníž. přenesená",J259,0)</f>
        <v>0</v>
      </c>
      <c r="BI259" s="162">
        <f>IF(N259="nulová",J259,0)</f>
        <v>0</v>
      </c>
      <c r="BJ259" s="18" t="s">
        <v>88</v>
      </c>
      <c r="BK259" s="162">
        <f>ROUND(I259*H259,2)</f>
        <v>0</v>
      </c>
      <c r="BL259" s="18" t="s">
        <v>276</v>
      </c>
      <c r="BM259" s="161" t="s">
        <v>4403</v>
      </c>
    </row>
    <row r="260" spans="1:65" s="2" customFormat="1" ht="19.2">
      <c r="A260" s="33"/>
      <c r="B260" s="34"/>
      <c r="C260" s="33"/>
      <c r="D260" s="163" t="s">
        <v>207</v>
      </c>
      <c r="E260" s="33"/>
      <c r="F260" s="164" t="s">
        <v>4404</v>
      </c>
      <c r="G260" s="33"/>
      <c r="H260" s="33"/>
      <c r="I260" s="165"/>
      <c r="J260" s="33"/>
      <c r="K260" s="33"/>
      <c r="L260" s="34"/>
      <c r="M260" s="166"/>
      <c r="N260" s="167"/>
      <c r="O260" s="59"/>
      <c r="P260" s="59"/>
      <c r="Q260" s="59"/>
      <c r="R260" s="59"/>
      <c r="S260" s="59"/>
      <c r="T260" s="60"/>
      <c r="U260" s="33"/>
      <c r="V260" s="33"/>
      <c r="W260" s="33"/>
      <c r="X260" s="33"/>
      <c r="Y260" s="33"/>
      <c r="Z260" s="33"/>
      <c r="AA260" s="33"/>
      <c r="AB260" s="33"/>
      <c r="AC260" s="33"/>
      <c r="AD260" s="33"/>
      <c r="AE260" s="33"/>
      <c r="AT260" s="18" t="s">
        <v>207</v>
      </c>
      <c r="AU260" s="18" t="s">
        <v>90</v>
      </c>
    </row>
    <row r="261" spans="1:65" s="14" customFormat="1" ht="10.199999999999999">
      <c r="B261" s="179"/>
      <c r="D261" s="163" t="s">
        <v>336</v>
      </c>
      <c r="E261" s="180" t="s">
        <v>1</v>
      </c>
      <c r="F261" s="181" t="s">
        <v>4405</v>
      </c>
      <c r="H261" s="182">
        <v>10</v>
      </c>
      <c r="I261" s="183"/>
      <c r="L261" s="179"/>
      <c r="M261" s="184"/>
      <c r="N261" s="185"/>
      <c r="O261" s="185"/>
      <c r="P261" s="185"/>
      <c r="Q261" s="185"/>
      <c r="R261" s="185"/>
      <c r="S261" s="185"/>
      <c r="T261" s="186"/>
      <c r="AT261" s="180" t="s">
        <v>336</v>
      </c>
      <c r="AU261" s="180" t="s">
        <v>90</v>
      </c>
      <c r="AV261" s="14" t="s">
        <v>90</v>
      </c>
      <c r="AW261" s="14" t="s">
        <v>36</v>
      </c>
      <c r="AX261" s="14" t="s">
        <v>88</v>
      </c>
      <c r="AY261" s="180" t="s">
        <v>199</v>
      </c>
    </row>
    <row r="262" spans="1:65" s="2" customFormat="1" ht="24.15" customHeight="1">
      <c r="A262" s="33"/>
      <c r="B262" s="149"/>
      <c r="C262" s="150" t="s">
        <v>724</v>
      </c>
      <c r="D262" s="150" t="s">
        <v>202</v>
      </c>
      <c r="E262" s="151" t="s">
        <v>4406</v>
      </c>
      <c r="F262" s="152" t="s">
        <v>4407</v>
      </c>
      <c r="G262" s="153" t="s">
        <v>376</v>
      </c>
      <c r="H262" s="154">
        <v>1</v>
      </c>
      <c r="I262" s="155"/>
      <c r="J262" s="156">
        <f>ROUND(I262*H262,2)</f>
        <v>0</v>
      </c>
      <c r="K262" s="152" t="s">
        <v>333</v>
      </c>
      <c r="L262" s="34"/>
      <c r="M262" s="157" t="s">
        <v>1</v>
      </c>
      <c r="N262" s="158" t="s">
        <v>46</v>
      </c>
      <c r="O262" s="59"/>
      <c r="P262" s="159">
        <f>O262*H262</f>
        <v>0</v>
      </c>
      <c r="Q262" s="159">
        <v>2.7000000000000001E-3</v>
      </c>
      <c r="R262" s="159">
        <f>Q262*H262</f>
        <v>2.7000000000000001E-3</v>
      </c>
      <c r="S262" s="159">
        <v>0</v>
      </c>
      <c r="T262" s="160">
        <f>S262*H262</f>
        <v>0</v>
      </c>
      <c r="U262" s="33"/>
      <c r="V262" s="33"/>
      <c r="W262" s="33"/>
      <c r="X262" s="33"/>
      <c r="Y262" s="33"/>
      <c r="Z262" s="33"/>
      <c r="AA262" s="33"/>
      <c r="AB262" s="33"/>
      <c r="AC262" s="33"/>
      <c r="AD262" s="33"/>
      <c r="AE262" s="33"/>
      <c r="AR262" s="161" t="s">
        <v>276</v>
      </c>
      <c r="AT262" s="161" t="s">
        <v>202</v>
      </c>
      <c r="AU262" s="161" t="s">
        <v>90</v>
      </c>
      <c r="AY262" s="18" t="s">
        <v>199</v>
      </c>
      <c r="BE262" s="162">
        <f>IF(N262="základní",J262,0)</f>
        <v>0</v>
      </c>
      <c r="BF262" s="162">
        <f>IF(N262="snížená",J262,0)</f>
        <v>0</v>
      </c>
      <c r="BG262" s="162">
        <f>IF(N262="zákl. přenesená",J262,0)</f>
        <v>0</v>
      </c>
      <c r="BH262" s="162">
        <f>IF(N262="sníž. přenesená",J262,0)</f>
        <v>0</v>
      </c>
      <c r="BI262" s="162">
        <f>IF(N262="nulová",J262,0)</f>
        <v>0</v>
      </c>
      <c r="BJ262" s="18" t="s">
        <v>88</v>
      </c>
      <c r="BK262" s="162">
        <f>ROUND(I262*H262,2)</f>
        <v>0</v>
      </c>
      <c r="BL262" s="18" t="s">
        <v>276</v>
      </c>
      <c r="BM262" s="161" t="s">
        <v>4408</v>
      </c>
    </row>
    <row r="263" spans="1:65" s="2" customFormat="1" ht="19.2">
      <c r="A263" s="33"/>
      <c r="B263" s="34"/>
      <c r="C263" s="33"/>
      <c r="D263" s="163" t="s">
        <v>207</v>
      </c>
      <c r="E263" s="33"/>
      <c r="F263" s="164" t="s">
        <v>4409</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207</v>
      </c>
      <c r="AU263" s="18" t="s">
        <v>90</v>
      </c>
    </row>
    <row r="264" spans="1:65" s="2" customFormat="1" ht="24.15" customHeight="1">
      <c r="A264" s="33"/>
      <c r="B264" s="149"/>
      <c r="C264" s="150" t="s">
        <v>732</v>
      </c>
      <c r="D264" s="150" t="s">
        <v>202</v>
      </c>
      <c r="E264" s="151" t="s">
        <v>4410</v>
      </c>
      <c r="F264" s="152" t="s">
        <v>4411</v>
      </c>
      <c r="G264" s="153" t="s">
        <v>376</v>
      </c>
      <c r="H264" s="154">
        <v>11.5</v>
      </c>
      <c r="I264" s="155"/>
      <c r="J264" s="156">
        <f>ROUND(I264*H264,2)</f>
        <v>0</v>
      </c>
      <c r="K264" s="152" t="s">
        <v>333</v>
      </c>
      <c r="L264" s="34"/>
      <c r="M264" s="157" t="s">
        <v>1</v>
      </c>
      <c r="N264" s="158" t="s">
        <v>46</v>
      </c>
      <c r="O264" s="59"/>
      <c r="P264" s="159">
        <f>O264*H264</f>
        <v>0</v>
      </c>
      <c r="Q264" s="159">
        <v>3.48E-3</v>
      </c>
      <c r="R264" s="159">
        <f>Q264*H264</f>
        <v>4.002E-2</v>
      </c>
      <c r="S264" s="159">
        <v>0</v>
      </c>
      <c r="T264" s="160">
        <f>S264*H264</f>
        <v>0</v>
      </c>
      <c r="U264" s="33"/>
      <c r="V264" s="33"/>
      <c r="W264" s="33"/>
      <c r="X264" s="33"/>
      <c r="Y264" s="33"/>
      <c r="Z264" s="33"/>
      <c r="AA264" s="33"/>
      <c r="AB264" s="33"/>
      <c r="AC264" s="33"/>
      <c r="AD264" s="33"/>
      <c r="AE264" s="33"/>
      <c r="AR264" s="161" t="s">
        <v>276</v>
      </c>
      <c r="AT264" s="161" t="s">
        <v>202</v>
      </c>
      <c r="AU264" s="161" t="s">
        <v>90</v>
      </c>
      <c r="AY264" s="18" t="s">
        <v>199</v>
      </c>
      <c r="BE264" s="162">
        <f>IF(N264="základní",J264,0)</f>
        <v>0</v>
      </c>
      <c r="BF264" s="162">
        <f>IF(N264="snížená",J264,0)</f>
        <v>0</v>
      </c>
      <c r="BG264" s="162">
        <f>IF(N264="zákl. přenesená",J264,0)</f>
        <v>0</v>
      </c>
      <c r="BH264" s="162">
        <f>IF(N264="sníž. přenesená",J264,0)</f>
        <v>0</v>
      </c>
      <c r="BI264" s="162">
        <f>IF(N264="nulová",J264,0)</f>
        <v>0</v>
      </c>
      <c r="BJ264" s="18" t="s">
        <v>88</v>
      </c>
      <c r="BK264" s="162">
        <f>ROUND(I264*H264,2)</f>
        <v>0</v>
      </c>
      <c r="BL264" s="18" t="s">
        <v>276</v>
      </c>
      <c r="BM264" s="161" t="s">
        <v>4412</v>
      </c>
    </row>
    <row r="265" spans="1:65" s="2" customFormat="1" ht="19.2">
      <c r="A265" s="33"/>
      <c r="B265" s="34"/>
      <c r="C265" s="33"/>
      <c r="D265" s="163" t="s">
        <v>207</v>
      </c>
      <c r="E265" s="33"/>
      <c r="F265" s="164" t="s">
        <v>4413</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207</v>
      </c>
      <c r="AU265" s="18" t="s">
        <v>90</v>
      </c>
    </row>
    <row r="266" spans="1:65" s="14" customFormat="1" ht="10.199999999999999">
      <c r="B266" s="179"/>
      <c r="D266" s="163" t="s">
        <v>336</v>
      </c>
      <c r="E266" s="180" t="s">
        <v>1</v>
      </c>
      <c r="F266" s="181" t="s">
        <v>4414</v>
      </c>
      <c r="H266" s="182">
        <v>11.5</v>
      </c>
      <c r="I266" s="183"/>
      <c r="L266" s="179"/>
      <c r="M266" s="184"/>
      <c r="N266" s="185"/>
      <c r="O266" s="185"/>
      <c r="P266" s="185"/>
      <c r="Q266" s="185"/>
      <c r="R266" s="185"/>
      <c r="S266" s="185"/>
      <c r="T266" s="186"/>
      <c r="AT266" s="180" t="s">
        <v>336</v>
      </c>
      <c r="AU266" s="180" t="s">
        <v>90</v>
      </c>
      <c r="AV266" s="14" t="s">
        <v>90</v>
      </c>
      <c r="AW266" s="14" t="s">
        <v>36</v>
      </c>
      <c r="AX266" s="14" t="s">
        <v>88</v>
      </c>
      <c r="AY266" s="180" t="s">
        <v>199</v>
      </c>
    </row>
    <row r="267" spans="1:65" s="2" customFormat="1" ht="24.15" customHeight="1">
      <c r="A267" s="33"/>
      <c r="B267" s="149"/>
      <c r="C267" s="150" t="s">
        <v>745</v>
      </c>
      <c r="D267" s="150" t="s">
        <v>202</v>
      </c>
      <c r="E267" s="151" t="s">
        <v>4415</v>
      </c>
      <c r="F267" s="152" t="s">
        <v>4416</v>
      </c>
      <c r="G267" s="153" t="s">
        <v>376</v>
      </c>
      <c r="H267" s="154">
        <v>23</v>
      </c>
      <c r="I267" s="155"/>
      <c r="J267" s="156">
        <f>ROUND(I267*H267,2)</f>
        <v>0</v>
      </c>
      <c r="K267" s="152" t="s">
        <v>333</v>
      </c>
      <c r="L267" s="34"/>
      <c r="M267" s="157" t="s">
        <v>1</v>
      </c>
      <c r="N267" s="158" t="s">
        <v>46</v>
      </c>
      <c r="O267" s="59"/>
      <c r="P267" s="159">
        <f>O267*H267</f>
        <v>0</v>
      </c>
      <c r="Q267" s="159">
        <v>3.96E-3</v>
      </c>
      <c r="R267" s="159">
        <f>Q267*H267</f>
        <v>9.1079999999999994E-2</v>
      </c>
      <c r="S267" s="159">
        <v>0</v>
      </c>
      <c r="T267" s="160">
        <f>S267*H267</f>
        <v>0</v>
      </c>
      <c r="U267" s="33"/>
      <c r="V267" s="33"/>
      <c r="W267" s="33"/>
      <c r="X267" s="33"/>
      <c r="Y267" s="33"/>
      <c r="Z267" s="33"/>
      <c r="AA267" s="33"/>
      <c r="AB267" s="33"/>
      <c r="AC267" s="33"/>
      <c r="AD267" s="33"/>
      <c r="AE267" s="33"/>
      <c r="AR267" s="161" t="s">
        <v>276</v>
      </c>
      <c r="AT267" s="161" t="s">
        <v>202</v>
      </c>
      <c r="AU267" s="161" t="s">
        <v>90</v>
      </c>
      <c r="AY267" s="18" t="s">
        <v>199</v>
      </c>
      <c r="BE267" s="162">
        <f>IF(N267="základní",J267,0)</f>
        <v>0</v>
      </c>
      <c r="BF267" s="162">
        <f>IF(N267="snížená",J267,0)</f>
        <v>0</v>
      </c>
      <c r="BG267" s="162">
        <f>IF(N267="zákl. přenesená",J267,0)</f>
        <v>0</v>
      </c>
      <c r="BH267" s="162">
        <f>IF(N267="sníž. přenesená",J267,0)</f>
        <v>0</v>
      </c>
      <c r="BI267" s="162">
        <f>IF(N267="nulová",J267,0)</f>
        <v>0</v>
      </c>
      <c r="BJ267" s="18" t="s">
        <v>88</v>
      </c>
      <c r="BK267" s="162">
        <f>ROUND(I267*H267,2)</f>
        <v>0</v>
      </c>
      <c r="BL267" s="18" t="s">
        <v>276</v>
      </c>
      <c r="BM267" s="161" t="s">
        <v>4417</v>
      </c>
    </row>
    <row r="268" spans="1:65" s="2" customFormat="1" ht="19.2">
      <c r="A268" s="33"/>
      <c r="B268" s="34"/>
      <c r="C268" s="33"/>
      <c r="D268" s="163" t="s">
        <v>207</v>
      </c>
      <c r="E268" s="33"/>
      <c r="F268" s="164" t="s">
        <v>4418</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207</v>
      </c>
      <c r="AU268" s="18" t="s">
        <v>90</v>
      </c>
    </row>
    <row r="269" spans="1:65" s="14" customFormat="1" ht="10.199999999999999">
      <c r="B269" s="179"/>
      <c r="D269" s="163" t="s">
        <v>336</v>
      </c>
      <c r="E269" s="180" t="s">
        <v>1</v>
      </c>
      <c r="F269" s="181" t="s">
        <v>4419</v>
      </c>
      <c r="H269" s="182">
        <v>23</v>
      </c>
      <c r="I269" s="183"/>
      <c r="L269" s="179"/>
      <c r="M269" s="184"/>
      <c r="N269" s="185"/>
      <c r="O269" s="185"/>
      <c r="P269" s="185"/>
      <c r="Q269" s="185"/>
      <c r="R269" s="185"/>
      <c r="S269" s="185"/>
      <c r="T269" s="186"/>
      <c r="AT269" s="180" t="s">
        <v>336</v>
      </c>
      <c r="AU269" s="180" t="s">
        <v>90</v>
      </c>
      <c r="AV269" s="14" t="s">
        <v>90</v>
      </c>
      <c r="AW269" s="14" t="s">
        <v>36</v>
      </c>
      <c r="AX269" s="14" t="s">
        <v>88</v>
      </c>
      <c r="AY269" s="180" t="s">
        <v>199</v>
      </c>
    </row>
    <row r="270" spans="1:65" s="2" customFormat="1" ht="24.15" customHeight="1">
      <c r="A270" s="33"/>
      <c r="B270" s="149"/>
      <c r="C270" s="150" t="s">
        <v>753</v>
      </c>
      <c r="D270" s="150" t="s">
        <v>202</v>
      </c>
      <c r="E270" s="151" t="s">
        <v>4420</v>
      </c>
      <c r="F270" s="152" t="s">
        <v>4421</v>
      </c>
      <c r="G270" s="153" t="s">
        <v>376</v>
      </c>
      <c r="H270" s="154">
        <v>13</v>
      </c>
      <c r="I270" s="155"/>
      <c r="J270" s="156">
        <f>ROUND(I270*H270,2)</f>
        <v>0</v>
      </c>
      <c r="K270" s="152" t="s">
        <v>333</v>
      </c>
      <c r="L270" s="34"/>
      <c r="M270" s="157" t="s">
        <v>1</v>
      </c>
      <c r="N270" s="158" t="s">
        <v>46</v>
      </c>
      <c r="O270" s="59"/>
      <c r="P270" s="159">
        <f>O270*H270</f>
        <v>0</v>
      </c>
      <c r="Q270" s="159">
        <v>6.7999999999999996E-3</v>
      </c>
      <c r="R270" s="159">
        <f>Q270*H270</f>
        <v>8.8399999999999992E-2</v>
      </c>
      <c r="S270" s="159">
        <v>0</v>
      </c>
      <c r="T270" s="160">
        <f>S270*H270</f>
        <v>0</v>
      </c>
      <c r="U270" s="33"/>
      <c r="V270" s="33"/>
      <c r="W270" s="33"/>
      <c r="X270" s="33"/>
      <c r="Y270" s="33"/>
      <c r="Z270" s="33"/>
      <c r="AA270" s="33"/>
      <c r="AB270" s="33"/>
      <c r="AC270" s="33"/>
      <c r="AD270" s="33"/>
      <c r="AE270" s="33"/>
      <c r="AR270" s="161" t="s">
        <v>276</v>
      </c>
      <c r="AT270" s="161" t="s">
        <v>202</v>
      </c>
      <c r="AU270" s="161" t="s">
        <v>90</v>
      </c>
      <c r="AY270" s="18" t="s">
        <v>199</v>
      </c>
      <c r="BE270" s="162">
        <f>IF(N270="základní",J270,0)</f>
        <v>0</v>
      </c>
      <c r="BF270" s="162">
        <f>IF(N270="snížená",J270,0)</f>
        <v>0</v>
      </c>
      <c r="BG270" s="162">
        <f>IF(N270="zákl. přenesená",J270,0)</f>
        <v>0</v>
      </c>
      <c r="BH270" s="162">
        <f>IF(N270="sníž. přenesená",J270,0)</f>
        <v>0</v>
      </c>
      <c r="BI270" s="162">
        <f>IF(N270="nulová",J270,0)</f>
        <v>0</v>
      </c>
      <c r="BJ270" s="18" t="s">
        <v>88</v>
      </c>
      <c r="BK270" s="162">
        <f>ROUND(I270*H270,2)</f>
        <v>0</v>
      </c>
      <c r="BL270" s="18" t="s">
        <v>276</v>
      </c>
      <c r="BM270" s="161" t="s">
        <v>4422</v>
      </c>
    </row>
    <row r="271" spans="1:65" s="2" customFormat="1" ht="19.2">
      <c r="A271" s="33"/>
      <c r="B271" s="34"/>
      <c r="C271" s="33"/>
      <c r="D271" s="163" t="s">
        <v>207</v>
      </c>
      <c r="E271" s="33"/>
      <c r="F271" s="164" t="s">
        <v>4423</v>
      </c>
      <c r="G271" s="33"/>
      <c r="H271" s="33"/>
      <c r="I271" s="165"/>
      <c r="J271" s="33"/>
      <c r="K271" s="33"/>
      <c r="L271" s="34"/>
      <c r="M271" s="166"/>
      <c r="N271" s="167"/>
      <c r="O271" s="59"/>
      <c r="P271" s="59"/>
      <c r="Q271" s="59"/>
      <c r="R271" s="59"/>
      <c r="S271" s="59"/>
      <c r="T271" s="60"/>
      <c r="U271" s="33"/>
      <c r="V271" s="33"/>
      <c r="W271" s="33"/>
      <c r="X271" s="33"/>
      <c r="Y271" s="33"/>
      <c r="Z271" s="33"/>
      <c r="AA271" s="33"/>
      <c r="AB271" s="33"/>
      <c r="AC271" s="33"/>
      <c r="AD271" s="33"/>
      <c r="AE271" s="33"/>
      <c r="AT271" s="18" t="s">
        <v>207</v>
      </c>
      <c r="AU271" s="18" t="s">
        <v>90</v>
      </c>
    </row>
    <row r="272" spans="1:65" s="14" customFormat="1" ht="10.199999999999999">
      <c r="B272" s="179"/>
      <c r="D272" s="163" t="s">
        <v>336</v>
      </c>
      <c r="E272" s="180" t="s">
        <v>1</v>
      </c>
      <c r="F272" s="181" t="s">
        <v>4424</v>
      </c>
      <c r="H272" s="182">
        <v>13</v>
      </c>
      <c r="I272" s="183"/>
      <c r="L272" s="179"/>
      <c r="M272" s="184"/>
      <c r="N272" s="185"/>
      <c r="O272" s="185"/>
      <c r="P272" s="185"/>
      <c r="Q272" s="185"/>
      <c r="R272" s="185"/>
      <c r="S272" s="185"/>
      <c r="T272" s="186"/>
      <c r="AT272" s="180" t="s">
        <v>336</v>
      </c>
      <c r="AU272" s="180" t="s">
        <v>90</v>
      </c>
      <c r="AV272" s="14" t="s">
        <v>90</v>
      </c>
      <c r="AW272" s="14" t="s">
        <v>36</v>
      </c>
      <c r="AX272" s="14" t="s">
        <v>88</v>
      </c>
      <c r="AY272" s="180" t="s">
        <v>199</v>
      </c>
    </row>
    <row r="273" spans="1:65" s="2" customFormat="1" ht="16.5" customHeight="1">
      <c r="A273" s="33"/>
      <c r="B273" s="149"/>
      <c r="C273" s="150" t="s">
        <v>762</v>
      </c>
      <c r="D273" s="150" t="s">
        <v>202</v>
      </c>
      <c r="E273" s="151" t="s">
        <v>4425</v>
      </c>
      <c r="F273" s="152" t="s">
        <v>4426</v>
      </c>
      <c r="G273" s="153" t="s">
        <v>376</v>
      </c>
      <c r="H273" s="154">
        <v>0.5</v>
      </c>
      <c r="I273" s="155"/>
      <c r="J273" s="156">
        <f>ROUND(I273*H273,2)</f>
        <v>0</v>
      </c>
      <c r="K273" s="152" t="s">
        <v>333</v>
      </c>
      <c r="L273" s="34"/>
      <c r="M273" s="157" t="s">
        <v>1</v>
      </c>
      <c r="N273" s="158" t="s">
        <v>46</v>
      </c>
      <c r="O273" s="59"/>
      <c r="P273" s="159">
        <f>O273*H273</f>
        <v>0</v>
      </c>
      <c r="Q273" s="159">
        <v>2.5600000000000002E-3</v>
      </c>
      <c r="R273" s="159">
        <f>Q273*H273</f>
        <v>1.2800000000000001E-3</v>
      </c>
      <c r="S273" s="159">
        <v>0</v>
      </c>
      <c r="T273" s="160">
        <f>S273*H273</f>
        <v>0</v>
      </c>
      <c r="U273" s="33"/>
      <c r="V273" s="33"/>
      <c r="W273" s="33"/>
      <c r="X273" s="33"/>
      <c r="Y273" s="33"/>
      <c r="Z273" s="33"/>
      <c r="AA273" s="33"/>
      <c r="AB273" s="33"/>
      <c r="AC273" s="33"/>
      <c r="AD273" s="33"/>
      <c r="AE273" s="33"/>
      <c r="AR273" s="161" t="s">
        <v>276</v>
      </c>
      <c r="AT273" s="161" t="s">
        <v>202</v>
      </c>
      <c r="AU273" s="161" t="s">
        <v>90</v>
      </c>
      <c r="AY273" s="18" t="s">
        <v>199</v>
      </c>
      <c r="BE273" s="162">
        <f>IF(N273="základní",J273,0)</f>
        <v>0</v>
      </c>
      <c r="BF273" s="162">
        <f>IF(N273="snížená",J273,0)</f>
        <v>0</v>
      </c>
      <c r="BG273" s="162">
        <f>IF(N273="zákl. přenesená",J273,0)</f>
        <v>0</v>
      </c>
      <c r="BH273" s="162">
        <f>IF(N273="sníž. přenesená",J273,0)</f>
        <v>0</v>
      </c>
      <c r="BI273" s="162">
        <f>IF(N273="nulová",J273,0)</f>
        <v>0</v>
      </c>
      <c r="BJ273" s="18" t="s">
        <v>88</v>
      </c>
      <c r="BK273" s="162">
        <f>ROUND(I273*H273,2)</f>
        <v>0</v>
      </c>
      <c r="BL273" s="18" t="s">
        <v>276</v>
      </c>
      <c r="BM273" s="161" t="s">
        <v>4427</v>
      </c>
    </row>
    <row r="274" spans="1:65" s="2" customFormat="1" ht="19.2">
      <c r="A274" s="33"/>
      <c r="B274" s="34"/>
      <c r="C274" s="33"/>
      <c r="D274" s="163" t="s">
        <v>207</v>
      </c>
      <c r="E274" s="33"/>
      <c r="F274" s="164" t="s">
        <v>4428</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207</v>
      </c>
      <c r="AU274" s="18" t="s">
        <v>90</v>
      </c>
    </row>
    <row r="275" spans="1:65" s="14" customFormat="1" ht="10.199999999999999">
      <c r="B275" s="179"/>
      <c r="D275" s="163" t="s">
        <v>336</v>
      </c>
      <c r="E275" s="180" t="s">
        <v>1</v>
      </c>
      <c r="F275" s="181" t="s">
        <v>4429</v>
      </c>
      <c r="H275" s="182">
        <v>0.5</v>
      </c>
      <c r="I275" s="183"/>
      <c r="L275" s="179"/>
      <c r="M275" s="184"/>
      <c r="N275" s="185"/>
      <c r="O275" s="185"/>
      <c r="P275" s="185"/>
      <c r="Q275" s="185"/>
      <c r="R275" s="185"/>
      <c r="S275" s="185"/>
      <c r="T275" s="186"/>
      <c r="AT275" s="180" t="s">
        <v>336</v>
      </c>
      <c r="AU275" s="180" t="s">
        <v>90</v>
      </c>
      <c r="AV275" s="14" t="s">
        <v>90</v>
      </c>
      <c r="AW275" s="14" t="s">
        <v>36</v>
      </c>
      <c r="AX275" s="14" t="s">
        <v>88</v>
      </c>
      <c r="AY275" s="180" t="s">
        <v>199</v>
      </c>
    </row>
    <row r="276" spans="1:65" s="2" customFormat="1" ht="16.5" customHeight="1">
      <c r="A276" s="33"/>
      <c r="B276" s="149"/>
      <c r="C276" s="150" t="s">
        <v>783</v>
      </c>
      <c r="D276" s="150" t="s">
        <v>202</v>
      </c>
      <c r="E276" s="151" t="s">
        <v>4430</v>
      </c>
      <c r="F276" s="152" t="s">
        <v>4431</v>
      </c>
      <c r="G276" s="153" t="s">
        <v>376</v>
      </c>
      <c r="H276" s="154">
        <v>0.7</v>
      </c>
      <c r="I276" s="155"/>
      <c r="J276" s="156">
        <f>ROUND(I276*H276,2)</f>
        <v>0</v>
      </c>
      <c r="K276" s="152" t="s">
        <v>333</v>
      </c>
      <c r="L276" s="34"/>
      <c r="M276" s="157" t="s">
        <v>1</v>
      </c>
      <c r="N276" s="158" t="s">
        <v>46</v>
      </c>
      <c r="O276" s="59"/>
      <c r="P276" s="159">
        <f>O276*H276</f>
        <v>0</v>
      </c>
      <c r="Q276" s="159">
        <v>4.6800000000000001E-3</v>
      </c>
      <c r="R276" s="159">
        <f>Q276*H276</f>
        <v>3.2759999999999998E-3</v>
      </c>
      <c r="S276" s="159">
        <v>0</v>
      </c>
      <c r="T276" s="160">
        <f>S276*H276</f>
        <v>0</v>
      </c>
      <c r="U276" s="33"/>
      <c r="V276" s="33"/>
      <c r="W276" s="33"/>
      <c r="X276" s="33"/>
      <c r="Y276" s="33"/>
      <c r="Z276" s="33"/>
      <c r="AA276" s="33"/>
      <c r="AB276" s="33"/>
      <c r="AC276" s="33"/>
      <c r="AD276" s="33"/>
      <c r="AE276" s="33"/>
      <c r="AR276" s="161" t="s">
        <v>276</v>
      </c>
      <c r="AT276" s="161" t="s">
        <v>202</v>
      </c>
      <c r="AU276" s="161" t="s">
        <v>90</v>
      </c>
      <c r="AY276" s="18" t="s">
        <v>199</v>
      </c>
      <c r="BE276" s="162">
        <f>IF(N276="základní",J276,0)</f>
        <v>0</v>
      </c>
      <c r="BF276" s="162">
        <f>IF(N276="snížená",J276,0)</f>
        <v>0</v>
      </c>
      <c r="BG276" s="162">
        <f>IF(N276="zákl. přenesená",J276,0)</f>
        <v>0</v>
      </c>
      <c r="BH276" s="162">
        <f>IF(N276="sníž. přenesená",J276,0)</f>
        <v>0</v>
      </c>
      <c r="BI276" s="162">
        <f>IF(N276="nulová",J276,0)</f>
        <v>0</v>
      </c>
      <c r="BJ276" s="18" t="s">
        <v>88</v>
      </c>
      <c r="BK276" s="162">
        <f>ROUND(I276*H276,2)</f>
        <v>0</v>
      </c>
      <c r="BL276" s="18" t="s">
        <v>276</v>
      </c>
      <c r="BM276" s="161" t="s">
        <v>4432</v>
      </c>
    </row>
    <row r="277" spans="1:65" s="2" customFormat="1" ht="19.2">
      <c r="A277" s="33"/>
      <c r="B277" s="34"/>
      <c r="C277" s="33"/>
      <c r="D277" s="163" t="s">
        <v>207</v>
      </c>
      <c r="E277" s="33"/>
      <c r="F277" s="164" t="s">
        <v>4433</v>
      </c>
      <c r="G277" s="33"/>
      <c r="H277" s="33"/>
      <c r="I277" s="165"/>
      <c r="J277" s="33"/>
      <c r="K277" s="33"/>
      <c r="L277" s="34"/>
      <c r="M277" s="166"/>
      <c r="N277" s="167"/>
      <c r="O277" s="59"/>
      <c r="P277" s="59"/>
      <c r="Q277" s="59"/>
      <c r="R277" s="59"/>
      <c r="S277" s="59"/>
      <c r="T277" s="60"/>
      <c r="U277" s="33"/>
      <c r="V277" s="33"/>
      <c r="W277" s="33"/>
      <c r="X277" s="33"/>
      <c r="Y277" s="33"/>
      <c r="Z277" s="33"/>
      <c r="AA277" s="33"/>
      <c r="AB277" s="33"/>
      <c r="AC277" s="33"/>
      <c r="AD277" s="33"/>
      <c r="AE277" s="33"/>
      <c r="AT277" s="18" t="s">
        <v>207</v>
      </c>
      <c r="AU277" s="18" t="s">
        <v>90</v>
      </c>
    </row>
    <row r="278" spans="1:65" s="14" customFormat="1" ht="10.199999999999999">
      <c r="B278" s="179"/>
      <c r="D278" s="163" t="s">
        <v>336</v>
      </c>
      <c r="E278" s="180" t="s">
        <v>1</v>
      </c>
      <c r="F278" s="181" t="s">
        <v>4434</v>
      </c>
      <c r="H278" s="182">
        <v>0.7</v>
      </c>
      <c r="I278" s="183"/>
      <c r="L278" s="179"/>
      <c r="M278" s="184"/>
      <c r="N278" s="185"/>
      <c r="O278" s="185"/>
      <c r="P278" s="185"/>
      <c r="Q278" s="185"/>
      <c r="R278" s="185"/>
      <c r="S278" s="185"/>
      <c r="T278" s="186"/>
      <c r="AT278" s="180" t="s">
        <v>336</v>
      </c>
      <c r="AU278" s="180" t="s">
        <v>90</v>
      </c>
      <c r="AV278" s="14" t="s">
        <v>90</v>
      </c>
      <c r="AW278" s="14" t="s">
        <v>36</v>
      </c>
      <c r="AX278" s="14" t="s">
        <v>88</v>
      </c>
      <c r="AY278" s="180" t="s">
        <v>199</v>
      </c>
    </row>
    <row r="279" spans="1:65" s="2" customFormat="1" ht="16.5" customHeight="1">
      <c r="A279" s="33"/>
      <c r="B279" s="149"/>
      <c r="C279" s="150" t="s">
        <v>791</v>
      </c>
      <c r="D279" s="150" t="s">
        <v>202</v>
      </c>
      <c r="E279" s="151" t="s">
        <v>4435</v>
      </c>
      <c r="F279" s="152" t="s">
        <v>4436</v>
      </c>
      <c r="G279" s="153" t="s">
        <v>376</v>
      </c>
      <c r="H279" s="154">
        <v>1</v>
      </c>
      <c r="I279" s="155"/>
      <c r="J279" s="156">
        <f>ROUND(I279*H279,2)</f>
        <v>0</v>
      </c>
      <c r="K279" s="152" t="s">
        <v>333</v>
      </c>
      <c r="L279" s="34"/>
      <c r="M279" s="157" t="s">
        <v>1</v>
      </c>
      <c r="N279" s="158" t="s">
        <v>46</v>
      </c>
      <c r="O279" s="59"/>
      <c r="P279" s="159">
        <f>O279*H279</f>
        <v>0</v>
      </c>
      <c r="Q279" s="159">
        <v>6.5300000000000002E-3</v>
      </c>
      <c r="R279" s="159">
        <f>Q279*H279</f>
        <v>6.5300000000000002E-3</v>
      </c>
      <c r="S279" s="159">
        <v>0</v>
      </c>
      <c r="T279" s="160">
        <f>S279*H279</f>
        <v>0</v>
      </c>
      <c r="U279" s="33"/>
      <c r="V279" s="33"/>
      <c r="W279" s="33"/>
      <c r="X279" s="33"/>
      <c r="Y279" s="33"/>
      <c r="Z279" s="33"/>
      <c r="AA279" s="33"/>
      <c r="AB279" s="33"/>
      <c r="AC279" s="33"/>
      <c r="AD279" s="33"/>
      <c r="AE279" s="33"/>
      <c r="AR279" s="161" t="s">
        <v>276</v>
      </c>
      <c r="AT279" s="161" t="s">
        <v>202</v>
      </c>
      <c r="AU279" s="161" t="s">
        <v>90</v>
      </c>
      <c r="AY279" s="18" t="s">
        <v>199</v>
      </c>
      <c r="BE279" s="162">
        <f>IF(N279="základní",J279,0)</f>
        <v>0</v>
      </c>
      <c r="BF279" s="162">
        <f>IF(N279="snížená",J279,0)</f>
        <v>0</v>
      </c>
      <c r="BG279" s="162">
        <f>IF(N279="zákl. přenesená",J279,0)</f>
        <v>0</v>
      </c>
      <c r="BH279" s="162">
        <f>IF(N279="sníž. přenesená",J279,0)</f>
        <v>0</v>
      </c>
      <c r="BI279" s="162">
        <f>IF(N279="nulová",J279,0)</f>
        <v>0</v>
      </c>
      <c r="BJ279" s="18" t="s">
        <v>88</v>
      </c>
      <c r="BK279" s="162">
        <f>ROUND(I279*H279,2)</f>
        <v>0</v>
      </c>
      <c r="BL279" s="18" t="s">
        <v>276</v>
      </c>
      <c r="BM279" s="161" t="s">
        <v>4437</v>
      </c>
    </row>
    <row r="280" spans="1:65" s="2" customFormat="1" ht="19.2">
      <c r="A280" s="33"/>
      <c r="B280" s="34"/>
      <c r="C280" s="33"/>
      <c r="D280" s="163" t="s">
        <v>207</v>
      </c>
      <c r="E280" s="33"/>
      <c r="F280" s="164" t="s">
        <v>4438</v>
      </c>
      <c r="G280" s="33"/>
      <c r="H280" s="33"/>
      <c r="I280" s="165"/>
      <c r="J280" s="33"/>
      <c r="K280" s="33"/>
      <c r="L280" s="34"/>
      <c r="M280" s="166"/>
      <c r="N280" s="167"/>
      <c r="O280" s="59"/>
      <c r="P280" s="59"/>
      <c r="Q280" s="59"/>
      <c r="R280" s="59"/>
      <c r="S280" s="59"/>
      <c r="T280" s="60"/>
      <c r="U280" s="33"/>
      <c r="V280" s="33"/>
      <c r="W280" s="33"/>
      <c r="X280" s="33"/>
      <c r="Y280" s="33"/>
      <c r="Z280" s="33"/>
      <c r="AA280" s="33"/>
      <c r="AB280" s="33"/>
      <c r="AC280" s="33"/>
      <c r="AD280" s="33"/>
      <c r="AE280" s="33"/>
      <c r="AT280" s="18" t="s">
        <v>207</v>
      </c>
      <c r="AU280" s="18" t="s">
        <v>90</v>
      </c>
    </row>
    <row r="281" spans="1:65" s="14" customFormat="1" ht="10.199999999999999">
      <c r="B281" s="179"/>
      <c r="D281" s="163" t="s">
        <v>336</v>
      </c>
      <c r="E281" s="180" t="s">
        <v>1</v>
      </c>
      <c r="F281" s="181" t="s">
        <v>4439</v>
      </c>
      <c r="H281" s="182">
        <v>1</v>
      </c>
      <c r="I281" s="183"/>
      <c r="L281" s="179"/>
      <c r="M281" s="184"/>
      <c r="N281" s="185"/>
      <c r="O281" s="185"/>
      <c r="P281" s="185"/>
      <c r="Q281" s="185"/>
      <c r="R281" s="185"/>
      <c r="S281" s="185"/>
      <c r="T281" s="186"/>
      <c r="AT281" s="180" t="s">
        <v>336</v>
      </c>
      <c r="AU281" s="180" t="s">
        <v>90</v>
      </c>
      <c r="AV281" s="14" t="s">
        <v>90</v>
      </c>
      <c r="AW281" s="14" t="s">
        <v>36</v>
      </c>
      <c r="AX281" s="14" t="s">
        <v>88</v>
      </c>
      <c r="AY281" s="180" t="s">
        <v>199</v>
      </c>
    </row>
    <row r="282" spans="1:65" s="2" customFormat="1" ht="16.5" customHeight="1">
      <c r="A282" s="33"/>
      <c r="B282" s="149"/>
      <c r="C282" s="150" t="s">
        <v>800</v>
      </c>
      <c r="D282" s="150" t="s">
        <v>202</v>
      </c>
      <c r="E282" s="151" t="s">
        <v>4440</v>
      </c>
      <c r="F282" s="152" t="s">
        <v>4441</v>
      </c>
      <c r="G282" s="153" t="s">
        <v>376</v>
      </c>
      <c r="H282" s="154">
        <v>1</v>
      </c>
      <c r="I282" s="155"/>
      <c r="J282" s="156">
        <f>ROUND(I282*H282,2)</f>
        <v>0</v>
      </c>
      <c r="K282" s="152" t="s">
        <v>333</v>
      </c>
      <c r="L282" s="34"/>
      <c r="M282" s="157" t="s">
        <v>1</v>
      </c>
      <c r="N282" s="158" t="s">
        <v>46</v>
      </c>
      <c r="O282" s="59"/>
      <c r="P282" s="159">
        <f>O282*H282</f>
        <v>0</v>
      </c>
      <c r="Q282" s="159">
        <v>1.171E-2</v>
      </c>
      <c r="R282" s="159">
        <f>Q282*H282</f>
        <v>1.171E-2</v>
      </c>
      <c r="S282" s="159">
        <v>0</v>
      </c>
      <c r="T282" s="160">
        <f>S282*H282</f>
        <v>0</v>
      </c>
      <c r="U282" s="33"/>
      <c r="V282" s="33"/>
      <c r="W282" s="33"/>
      <c r="X282" s="33"/>
      <c r="Y282" s="33"/>
      <c r="Z282" s="33"/>
      <c r="AA282" s="33"/>
      <c r="AB282" s="33"/>
      <c r="AC282" s="33"/>
      <c r="AD282" s="33"/>
      <c r="AE282" s="33"/>
      <c r="AR282" s="161" t="s">
        <v>276</v>
      </c>
      <c r="AT282" s="161" t="s">
        <v>202</v>
      </c>
      <c r="AU282" s="161" t="s">
        <v>90</v>
      </c>
      <c r="AY282" s="18" t="s">
        <v>199</v>
      </c>
      <c r="BE282" s="162">
        <f>IF(N282="základní",J282,0)</f>
        <v>0</v>
      </c>
      <c r="BF282" s="162">
        <f>IF(N282="snížená",J282,0)</f>
        <v>0</v>
      </c>
      <c r="BG282" s="162">
        <f>IF(N282="zákl. přenesená",J282,0)</f>
        <v>0</v>
      </c>
      <c r="BH282" s="162">
        <f>IF(N282="sníž. přenesená",J282,0)</f>
        <v>0</v>
      </c>
      <c r="BI282" s="162">
        <f>IF(N282="nulová",J282,0)</f>
        <v>0</v>
      </c>
      <c r="BJ282" s="18" t="s">
        <v>88</v>
      </c>
      <c r="BK282" s="162">
        <f>ROUND(I282*H282,2)</f>
        <v>0</v>
      </c>
      <c r="BL282" s="18" t="s">
        <v>276</v>
      </c>
      <c r="BM282" s="161" t="s">
        <v>4442</v>
      </c>
    </row>
    <row r="283" spans="1:65" s="2" customFormat="1" ht="19.2">
      <c r="A283" s="33"/>
      <c r="B283" s="34"/>
      <c r="C283" s="33"/>
      <c r="D283" s="163" t="s">
        <v>207</v>
      </c>
      <c r="E283" s="33"/>
      <c r="F283" s="164" t="s">
        <v>4443</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207</v>
      </c>
      <c r="AU283" s="18" t="s">
        <v>90</v>
      </c>
    </row>
    <row r="284" spans="1:65" s="14" customFormat="1" ht="10.199999999999999">
      <c r="B284" s="179"/>
      <c r="D284" s="163" t="s">
        <v>336</v>
      </c>
      <c r="E284" s="180" t="s">
        <v>1</v>
      </c>
      <c r="F284" s="181" t="s">
        <v>4444</v>
      </c>
      <c r="H284" s="182">
        <v>1</v>
      </c>
      <c r="I284" s="183"/>
      <c r="L284" s="179"/>
      <c r="M284" s="184"/>
      <c r="N284" s="185"/>
      <c r="O284" s="185"/>
      <c r="P284" s="185"/>
      <c r="Q284" s="185"/>
      <c r="R284" s="185"/>
      <c r="S284" s="185"/>
      <c r="T284" s="186"/>
      <c r="AT284" s="180" t="s">
        <v>336</v>
      </c>
      <c r="AU284" s="180" t="s">
        <v>90</v>
      </c>
      <c r="AV284" s="14" t="s">
        <v>90</v>
      </c>
      <c r="AW284" s="14" t="s">
        <v>36</v>
      </c>
      <c r="AX284" s="14" t="s">
        <v>88</v>
      </c>
      <c r="AY284" s="180" t="s">
        <v>199</v>
      </c>
    </row>
    <row r="285" spans="1:65" s="2" customFormat="1" ht="21.75" customHeight="1">
      <c r="A285" s="33"/>
      <c r="B285" s="149"/>
      <c r="C285" s="150" t="s">
        <v>809</v>
      </c>
      <c r="D285" s="150" t="s">
        <v>202</v>
      </c>
      <c r="E285" s="151" t="s">
        <v>4445</v>
      </c>
      <c r="F285" s="152" t="s">
        <v>4446</v>
      </c>
      <c r="G285" s="153" t="s">
        <v>376</v>
      </c>
      <c r="H285" s="154">
        <v>63</v>
      </c>
      <c r="I285" s="155"/>
      <c r="J285" s="156">
        <f>ROUND(I285*H285,2)</f>
        <v>0</v>
      </c>
      <c r="K285" s="152" t="s">
        <v>333</v>
      </c>
      <c r="L285" s="34"/>
      <c r="M285" s="157" t="s">
        <v>1</v>
      </c>
      <c r="N285" s="158" t="s">
        <v>46</v>
      </c>
      <c r="O285" s="59"/>
      <c r="P285" s="159">
        <f>O285*H285</f>
        <v>0</v>
      </c>
      <c r="Q285" s="159">
        <v>2.4000000000000001E-4</v>
      </c>
      <c r="R285" s="159">
        <f>Q285*H285</f>
        <v>1.512E-2</v>
      </c>
      <c r="S285" s="159">
        <v>4.7299999999999998E-3</v>
      </c>
      <c r="T285" s="160">
        <f>S285*H285</f>
        <v>0.29798999999999998</v>
      </c>
      <c r="U285" s="33"/>
      <c r="V285" s="33"/>
      <c r="W285" s="33"/>
      <c r="X285" s="33"/>
      <c r="Y285" s="33"/>
      <c r="Z285" s="33"/>
      <c r="AA285" s="33"/>
      <c r="AB285" s="33"/>
      <c r="AC285" s="33"/>
      <c r="AD285" s="33"/>
      <c r="AE285" s="33"/>
      <c r="AR285" s="161" t="s">
        <v>276</v>
      </c>
      <c r="AT285" s="161" t="s">
        <v>202</v>
      </c>
      <c r="AU285" s="161" t="s">
        <v>90</v>
      </c>
      <c r="AY285" s="18" t="s">
        <v>199</v>
      </c>
      <c r="BE285" s="162">
        <f>IF(N285="základní",J285,0)</f>
        <v>0</v>
      </c>
      <c r="BF285" s="162">
        <f>IF(N285="snížená",J285,0)</f>
        <v>0</v>
      </c>
      <c r="BG285" s="162">
        <f>IF(N285="zákl. přenesená",J285,0)</f>
        <v>0</v>
      </c>
      <c r="BH285" s="162">
        <f>IF(N285="sníž. přenesená",J285,0)</f>
        <v>0</v>
      </c>
      <c r="BI285" s="162">
        <f>IF(N285="nulová",J285,0)</f>
        <v>0</v>
      </c>
      <c r="BJ285" s="18" t="s">
        <v>88</v>
      </c>
      <c r="BK285" s="162">
        <f>ROUND(I285*H285,2)</f>
        <v>0</v>
      </c>
      <c r="BL285" s="18" t="s">
        <v>276</v>
      </c>
      <c r="BM285" s="161" t="s">
        <v>4447</v>
      </c>
    </row>
    <row r="286" spans="1:65" s="2" customFormat="1" ht="19.2">
      <c r="A286" s="33"/>
      <c r="B286" s="34"/>
      <c r="C286" s="33"/>
      <c r="D286" s="163" t="s">
        <v>207</v>
      </c>
      <c r="E286" s="33"/>
      <c r="F286" s="164" t="s">
        <v>4448</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207</v>
      </c>
      <c r="AU286" s="18" t="s">
        <v>90</v>
      </c>
    </row>
    <row r="287" spans="1:65" s="2" customFormat="1" ht="24.15" customHeight="1">
      <c r="A287" s="33"/>
      <c r="B287" s="149"/>
      <c r="C287" s="150" t="s">
        <v>818</v>
      </c>
      <c r="D287" s="150" t="s">
        <v>202</v>
      </c>
      <c r="E287" s="151" t="s">
        <v>4449</v>
      </c>
      <c r="F287" s="152" t="s">
        <v>4450</v>
      </c>
      <c r="G287" s="153" t="s">
        <v>284</v>
      </c>
      <c r="H287" s="154">
        <v>1</v>
      </c>
      <c r="I287" s="155"/>
      <c r="J287" s="156">
        <f>ROUND(I287*H287,2)</f>
        <v>0</v>
      </c>
      <c r="K287" s="152" t="s">
        <v>333</v>
      </c>
      <c r="L287" s="34"/>
      <c r="M287" s="157" t="s">
        <v>1</v>
      </c>
      <c r="N287" s="158" t="s">
        <v>46</v>
      </c>
      <c r="O287" s="59"/>
      <c r="P287" s="159">
        <f>O287*H287</f>
        <v>0</v>
      </c>
      <c r="Q287" s="159">
        <v>3.3800000000000002E-3</v>
      </c>
      <c r="R287" s="159">
        <f>Q287*H287</f>
        <v>3.3800000000000002E-3</v>
      </c>
      <c r="S287" s="159">
        <v>0</v>
      </c>
      <c r="T287" s="160">
        <f>S287*H287</f>
        <v>0</v>
      </c>
      <c r="U287" s="33"/>
      <c r="V287" s="33"/>
      <c r="W287" s="33"/>
      <c r="X287" s="33"/>
      <c r="Y287" s="33"/>
      <c r="Z287" s="33"/>
      <c r="AA287" s="33"/>
      <c r="AB287" s="33"/>
      <c r="AC287" s="33"/>
      <c r="AD287" s="33"/>
      <c r="AE287" s="33"/>
      <c r="AR287" s="161" t="s">
        <v>276</v>
      </c>
      <c r="AT287" s="161" t="s">
        <v>202</v>
      </c>
      <c r="AU287" s="161" t="s">
        <v>90</v>
      </c>
      <c r="AY287" s="18" t="s">
        <v>199</v>
      </c>
      <c r="BE287" s="162">
        <f>IF(N287="základní",J287,0)</f>
        <v>0</v>
      </c>
      <c r="BF287" s="162">
        <f>IF(N287="snížená",J287,0)</f>
        <v>0</v>
      </c>
      <c r="BG287" s="162">
        <f>IF(N287="zákl. přenesená",J287,0)</f>
        <v>0</v>
      </c>
      <c r="BH287" s="162">
        <f>IF(N287="sníž. přenesená",J287,0)</f>
        <v>0</v>
      </c>
      <c r="BI287" s="162">
        <f>IF(N287="nulová",J287,0)</f>
        <v>0</v>
      </c>
      <c r="BJ287" s="18" t="s">
        <v>88</v>
      </c>
      <c r="BK287" s="162">
        <f>ROUND(I287*H287,2)</f>
        <v>0</v>
      </c>
      <c r="BL287" s="18" t="s">
        <v>276</v>
      </c>
      <c r="BM287" s="161" t="s">
        <v>4451</v>
      </c>
    </row>
    <row r="288" spans="1:65" s="2" customFormat="1" ht="10.199999999999999">
      <c r="A288" s="33"/>
      <c r="B288" s="34"/>
      <c r="C288" s="33"/>
      <c r="D288" s="163" t="s">
        <v>207</v>
      </c>
      <c r="E288" s="33"/>
      <c r="F288" s="164" t="s">
        <v>4452</v>
      </c>
      <c r="G288" s="33"/>
      <c r="H288" s="33"/>
      <c r="I288" s="165"/>
      <c r="J288" s="33"/>
      <c r="K288" s="33"/>
      <c r="L288" s="34"/>
      <c r="M288" s="166"/>
      <c r="N288" s="167"/>
      <c r="O288" s="59"/>
      <c r="P288" s="59"/>
      <c r="Q288" s="59"/>
      <c r="R288" s="59"/>
      <c r="S288" s="59"/>
      <c r="T288" s="60"/>
      <c r="U288" s="33"/>
      <c r="V288" s="33"/>
      <c r="W288" s="33"/>
      <c r="X288" s="33"/>
      <c r="Y288" s="33"/>
      <c r="Z288" s="33"/>
      <c r="AA288" s="33"/>
      <c r="AB288" s="33"/>
      <c r="AC288" s="33"/>
      <c r="AD288" s="33"/>
      <c r="AE288" s="33"/>
      <c r="AT288" s="18" t="s">
        <v>207</v>
      </c>
      <c r="AU288" s="18" t="s">
        <v>90</v>
      </c>
    </row>
    <row r="289" spans="1:65" s="2" customFormat="1" ht="24.15" customHeight="1">
      <c r="A289" s="33"/>
      <c r="B289" s="149"/>
      <c r="C289" s="150" t="s">
        <v>825</v>
      </c>
      <c r="D289" s="150" t="s">
        <v>202</v>
      </c>
      <c r="E289" s="151" t="s">
        <v>4453</v>
      </c>
      <c r="F289" s="152" t="s">
        <v>4454</v>
      </c>
      <c r="G289" s="153" t="s">
        <v>284</v>
      </c>
      <c r="H289" s="154">
        <v>1</v>
      </c>
      <c r="I289" s="155"/>
      <c r="J289" s="156">
        <f>ROUND(I289*H289,2)</f>
        <v>0</v>
      </c>
      <c r="K289" s="152" t="s">
        <v>333</v>
      </c>
      <c r="L289" s="34"/>
      <c r="M289" s="157" t="s">
        <v>1</v>
      </c>
      <c r="N289" s="158" t="s">
        <v>46</v>
      </c>
      <c r="O289" s="59"/>
      <c r="P289" s="159">
        <f>O289*H289</f>
        <v>0</v>
      </c>
      <c r="Q289" s="159">
        <v>3.5E-4</v>
      </c>
      <c r="R289" s="159">
        <f>Q289*H289</f>
        <v>3.5E-4</v>
      </c>
      <c r="S289" s="159">
        <v>0</v>
      </c>
      <c r="T289" s="160">
        <f>S289*H289</f>
        <v>0</v>
      </c>
      <c r="U289" s="33"/>
      <c r="V289" s="33"/>
      <c r="W289" s="33"/>
      <c r="X289" s="33"/>
      <c r="Y289" s="33"/>
      <c r="Z289" s="33"/>
      <c r="AA289" s="33"/>
      <c r="AB289" s="33"/>
      <c r="AC289" s="33"/>
      <c r="AD289" s="33"/>
      <c r="AE289" s="33"/>
      <c r="AR289" s="161" t="s">
        <v>276</v>
      </c>
      <c r="AT289" s="161" t="s">
        <v>202</v>
      </c>
      <c r="AU289" s="161" t="s">
        <v>90</v>
      </c>
      <c r="AY289" s="18" t="s">
        <v>199</v>
      </c>
      <c r="BE289" s="162">
        <f>IF(N289="základní",J289,0)</f>
        <v>0</v>
      </c>
      <c r="BF289" s="162">
        <f>IF(N289="snížená",J289,0)</f>
        <v>0</v>
      </c>
      <c r="BG289" s="162">
        <f>IF(N289="zákl. přenesená",J289,0)</f>
        <v>0</v>
      </c>
      <c r="BH289" s="162">
        <f>IF(N289="sníž. přenesená",J289,0)</f>
        <v>0</v>
      </c>
      <c r="BI289" s="162">
        <f>IF(N289="nulová",J289,0)</f>
        <v>0</v>
      </c>
      <c r="BJ289" s="18" t="s">
        <v>88</v>
      </c>
      <c r="BK289" s="162">
        <f>ROUND(I289*H289,2)</f>
        <v>0</v>
      </c>
      <c r="BL289" s="18" t="s">
        <v>276</v>
      </c>
      <c r="BM289" s="161" t="s">
        <v>4455</v>
      </c>
    </row>
    <row r="290" spans="1:65" s="2" customFormat="1" ht="19.2">
      <c r="A290" s="33"/>
      <c r="B290" s="34"/>
      <c r="C290" s="33"/>
      <c r="D290" s="163" t="s">
        <v>207</v>
      </c>
      <c r="E290" s="33"/>
      <c r="F290" s="164" t="s">
        <v>4456</v>
      </c>
      <c r="G290" s="33"/>
      <c r="H290" s="33"/>
      <c r="I290" s="165"/>
      <c r="J290" s="33"/>
      <c r="K290" s="33"/>
      <c r="L290" s="34"/>
      <c r="M290" s="166"/>
      <c r="N290" s="167"/>
      <c r="O290" s="59"/>
      <c r="P290" s="59"/>
      <c r="Q290" s="59"/>
      <c r="R290" s="59"/>
      <c r="S290" s="59"/>
      <c r="T290" s="60"/>
      <c r="U290" s="33"/>
      <c r="V290" s="33"/>
      <c r="W290" s="33"/>
      <c r="X290" s="33"/>
      <c r="Y290" s="33"/>
      <c r="Z290" s="33"/>
      <c r="AA290" s="33"/>
      <c r="AB290" s="33"/>
      <c r="AC290" s="33"/>
      <c r="AD290" s="33"/>
      <c r="AE290" s="33"/>
      <c r="AT290" s="18" t="s">
        <v>207</v>
      </c>
      <c r="AU290" s="18" t="s">
        <v>90</v>
      </c>
    </row>
    <row r="291" spans="1:65" s="2" customFormat="1" ht="24.15" customHeight="1">
      <c r="A291" s="33"/>
      <c r="B291" s="149"/>
      <c r="C291" s="150" t="s">
        <v>830</v>
      </c>
      <c r="D291" s="150" t="s">
        <v>202</v>
      </c>
      <c r="E291" s="151" t="s">
        <v>4457</v>
      </c>
      <c r="F291" s="152" t="s">
        <v>4458</v>
      </c>
      <c r="G291" s="153" t="s">
        <v>284</v>
      </c>
      <c r="H291" s="154">
        <v>2</v>
      </c>
      <c r="I291" s="155"/>
      <c r="J291" s="156">
        <f>ROUND(I291*H291,2)</f>
        <v>0</v>
      </c>
      <c r="K291" s="152" t="s">
        <v>1</v>
      </c>
      <c r="L291" s="34"/>
      <c r="M291" s="157" t="s">
        <v>1</v>
      </c>
      <c r="N291" s="158" t="s">
        <v>46</v>
      </c>
      <c r="O291" s="59"/>
      <c r="P291" s="159">
        <f>O291*H291</f>
        <v>0</v>
      </c>
      <c r="Q291" s="159">
        <v>5.9999999999999995E-4</v>
      </c>
      <c r="R291" s="159">
        <f>Q291*H291</f>
        <v>1.1999999999999999E-3</v>
      </c>
      <c r="S291" s="159">
        <v>0</v>
      </c>
      <c r="T291" s="160">
        <f>S291*H291</f>
        <v>0</v>
      </c>
      <c r="U291" s="33"/>
      <c r="V291" s="33"/>
      <c r="W291" s="33"/>
      <c r="X291" s="33"/>
      <c r="Y291" s="33"/>
      <c r="Z291" s="33"/>
      <c r="AA291" s="33"/>
      <c r="AB291" s="33"/>
      <c r="AC291" s="33"/>
      <c r="AD291" s="33"/>
      <c r="AE291" s="33"/>
      <c r="AR291" s="161" t="s">
        <v>276</v>
      </c>
      <c r="AT291" s="161" t="s">
        <v>202</v>
      </c>
      <c r="AU291" s="161" t="s">
        <v>90</v>
      </c>
      <c r="AY291" s="18" t="s">
        <v>199</v>
      </c>
      <c r="BE291" s="162">
        <f>IF(N291="základní",J291,0)</f>
        <v>0</v>
      </c>
      <c r="BF291" s="162">
        <f>IF(N291="snížená",J291,0)</f>
        <v>0</v>
      </c>
      <c r="BG291" s="162">
        <f>IF(N291="zákl. přenesená",J291,0)</f>
        <v>0</v>
      </c>
      <c r="BH291" s="162">
        <f>IF(N291="sníž. přenesená",J291,0)</f>
        <v>0</v>
      </c>
      <c r="BI291" s="162">
        <f>IF(N291="nulová",J291,0)</f>
        <v>0</v>
      </c>
      <c r="BJ291" s="18" t="s">
        <v>88</v>
      </c>
      <c r="BK291" s="162">
        <f>ROUND(I291*H291,2)</f>
        <v>0</v>
      </c>
      <c r="BL291" s="18" t="s">
        <v>276</v>
      </c>
      <c r="BM291" s="161" t="s">
        <v>4459</v>
      </c>
    </row>
    <row r="292" spans="1:65" s="2" customFormat="1" ht="24.15" customHeight="1">
      <c r="A292" s="33"/>
      <c r="B292" s="149"/>
      <c r="C292" s="150" t="s">
        <v>835</v>
      </c>
      <c r="D292" s="150" t="s">
        <v>202</v>
      </c>
      <c r="E292" s="151" t="s">
        <v>4460</v>
      </c>
      <c r="F292" s="152" t="s">
        <v>4461</v>
      </c>
      <c r="G292" s="153" t="s">
        <v>284</v>
      </c>
      <c r="H292" s="154">
        <v>1</v>
      </c>
      <c r="I292" s="155"/>
      <c r="J292" s="156">
        <f>ROUND(I292*H292,2)</f>
        <v>0</v>
      </c>
      <c r="K292" s="152" t="s">
        <v>333</v>
      </c>
      <c r="L292" s="34"/>
      <c r="M292" s="157" t="s">
        <v>1</v>
      </c>
      <c r="N292" s="158" t="s">
        <v>46</v>
      </c>
      <c r="O292" s="59"/>
      <c r="P292" s="159">
        <f>O292*H292</f>
        <v>0</v>
      </c>
      <c r="Q292" s="159">
        <v>3.2499999999999999E-3</v>
      </c>
      <c r="R292" s="159">
        <f>Q292*H292</f>
        <v>3.2499999999999999E-3</v>
      </c>
      <c r="S292" s="159">
        <v>0</v>
      </c>
      <c r="T292" s="160">
        <f>S292*H292</f>
        <v>0</v>
      </c>
      <c r="U292" s="33"/>
      <c r="V292" s="33"/>
      <c r="W292" s="33"/>
      <c r="X292" s="33"/>
      <c r="Y292" s="33"/>
      <c r="Z292" s="33"/>
      <c r="AA292" s="33"/>
      <c r="AB292" s="33"/>
      <c r="AC292" s="33"/>
      <c r="AD292" s="33"/>
      <c r="AE292" s="33"/>
      <c r="AR292" s="161" t="s">
        <v>276</v>
      </c>
      <c r="AT292" s="161" t="s">
        <v>202</v>
      </c>
      <c r="AU292" s="161" t="s">
        <v>90</v>
      </c>
      <c r="AY292" s="18" t="s">
        <v>199</v>
      </c>
      <c r="BE292" s="162">
        <f>IF(N292="základní",J292,0)</f>
        <v>0</v>
      </c>
      <c r="BF292" s="162">
        <f>IF(N292="snížená",J292,0)</f>
        <v>0</v>
      </c>
      <c r="BG292" s="162">
        <f>IF(N292="zákl. přenesená",J292,0)</f>
        <v>0</v>
      </c>
      <c r="BH292" s="162">
        <f>IF(N292="sníž. přenesená",J292,0)</f>
        <v>0</v>
      </c>
      <c r="BI292" s="162">
        <f>IF(N292="nulová",J292,0)</f>
        <v>0</v>
      </c>
      <c r="BJ292" s="18" t="s">
        <v>88</v>
      </c>
      <c r="BK292" s="162">
        <f>ROUND(I292*H292,2)</f>
        <v>0</v>
      </c>
      <c r="BL292" s="18" t="s">
        <v>276</v>
      </c>
      <c r="BM292" s="161" t="s">
        <v>4462</v>
      </c>
    </row>
    <row r="293" spans="1:65" s="2" customFormat="1" ht="28.8">
      <c r="A293" s="33"/>
      <c r="B293" s="34"/>
      <c r="C293" s="33"/>
      <c r="D293" s="163" t="s">
        <v>207</v>
      </c>
      <c r="E293" s="33"/>
      <c r="F293" s="164" t="s">
        <v>4463</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207</v>
      </c>
      <c r="AU293" s="18" t="s">
        <v>90</v>
      </c>
    </row>
    <row r="294" spans="1:65" s="2" customFormat="1" ht="24.15" customHeight="1">
      <c r="A294" s="33"/>
      <c r="B294" s="149"/>
      <c r="C294" s="150" t="s">
        <v>840</v>
      </c>
      <c r="D294" s="150" t="s">
        <v>202</v>
      </c>
      <c r="E294" s="151" t="s">
        <v>4464</v>
      </c>
      <c r="F294" s="152" t="s">
        <v>4465</v>
      </c>
      <c r="G294" s="153" t="s">
        <v>284</v>
      </c>
      <c r="H294" s="154">
        <v>2</v>
      </c>
      <c r="I294" s="155"/>
      <c r="J294" s="156">
        <f>ROUND(I294*H294,2)</f>
        <v>0</v>
      </c>
      <c r="K294" s="152" t="s">
        <v>333</v>
      </c>
      <c r="L294" s="34"/>
      <c r="M294" s="157" t="s">
        <v>1</v>
      </c>
      <c r="N294" s="158" t="s">
        <v>46</v>
      </c>
      <c r="O294" s="59"/>
      <c r="P294" s="159">
        <f>O294*H294</f>
        <v>0</v>
      </c>
      <c r="Q294" s="159">
        <v>4.28E-3</v>
      </c>
      <c r="R294" s="159">
        <f>Q294*H294</f>
        <v>8.5599999999999999E-3</v>
      </c>
      <c r="S294" s="159">
        <v>0</v>
      </c>
      <c r="T294" s="160">
        <f>S294*H294</f>
        <v>0</v>
      </c>
      <c r="U294" s="33"/>
      <c r="V294" s="33"/>
      <c r="W294" s="33"/>
      <c r="X294" s="33"/>
      <c r="Y294" s="33"/>
      <c r="Z294" s="33"/>
      <c r="AA294" s="33"/>
      <c r="AB294" s="33"/>
      <c r="AC294" s="33"/>
      <c r="AD294" s="33"/>
      <c r="AE294" s="33"/>
      <c r="AR294" s="161" t="s">
        <v>276</v>
      </c>
      <c r="AT294" s="161" t="s">
        <v>202</v>
      </c>
      <c r="AU294" s="161" t="s">
        <v>90</v>
      </c>
      <c r="AY294" s="18" t="s">
        <v>199</v>
      </c>
      <c r="BE294" s="162">
        <f>IF(N294="základní",J294,0)</f>
        <v>0</v>
      </c>
      <c r="BF294" s="162">
        <f>IF(N294="snížená",J294,0)</f>
        <v>0</v>
      </c>
      <c r="BG294" s="162">
        <f>IF(N294="zákl. přenesená",J294,0)</f>
        <v>0</v>
      </c>
      <c r="BH294" s="162">
        <f>IF(N294="sníž. přenesená",J294,0)</f>
        <v>0</v>
      </c>
      <c r="BI294" s="162">
        <f>IF(N294="nulová",J294,0)</f>
        <v>0</v>
      </c>
      <c r="BJ294" s="18" t="s">
        <v>88</v>
      </c>
      <c r="BK294" s="162">
        <f>ROUND(I294*H294,2)</f>
        <v>0</v>
      </c>
      <c r="BL294" s="18" t="s">
        <v>276</v>
      </c>
      <c r="BM294" s="161" t="s">
        <v>4466</v>
      </c>
    </row>
    <row r="295" spans="1:65" s="2" customFormat="1" ht="28.8">
      <c r="A295" s="33"/>
      <c r="B295" s="34"/>
      <c r="C295" s="33"/>
      <c r="D295" s="163" t="s">
        <v>207</v>
      </c>
      <c r="E295" s="33"/>
      <c r="F295" s="164" t="s">
        <v>4467</v>
      </c>
      <c r="G295" s="33"/>
      <c r="H295" s="33"/>
      <c r="I295" s="165"/>
      <c r="J295" s="33"/>
      <c r="K295" s="33"/>
      <c r="L295" s="34"/>
      <c r="M295" s="166"/>
      <c r="N295" s="167"/>
      <c r="O295" s="59"/>
      <c r="P295" s="59"/>
      <c r="Q295" s="59"/>
      <c r="R295" s="59"/>
      <c r="S295" s="59"/>
      <c r="T295" s="60"/>
      <c r="U295" s="33"/>
      <c r="V295" s="33"/>
      <c r="W295" s="33"/>
      <c r="X295" s="33"/>
      <c r="Y295" s="33"/>
      <c r="Z295" s="33"/>
      <c r="AA295" s="33"/>
      <c r="AB295" s="33"/>
      <c r="AC295" s="33"/>
      <c r="AD295" s="33"/>
      <c r="AE295" s="33"/>
      <c r="AT295" s="18" t="s">
        <v>207</v>
      </c>
      <c r="AU295" s="18" t="s">
        <v>90</v>
      </c>
    </row>
    <row r="296" spans="1:65" s="2" customFormat="1" ht="16.5" customHeight="1">
      <c r="A296" s="33"/>
      <c r="B296" s="149"/>
      <c r="C296" s="150" t="s">
        <v>849</v>
      </c>
      <c r="D296" s="150" t="s">
        <v>202</v>
      </c>
      <c r="E296" s="151" t="s">
        <v>4468</v>
      </c>
      <c r="F296" s="152" t="s">
        <v>4469</v>
      </c>
      <c r="G296" s="153" t="s">
        <v>529</v>
      </c>
      <c r="H296" s="154">
        <v>2</v>
      </c>
      <c r="I296" s="155"/>
      <c r="J296" s="156">
        <f>ROUND(I296*H296,2)</f>
        <v>0</v>
      </c>
      <c r="K296" s="152" t="s">
        <v>333</v>
      </c>
      <c r="L296" s="34"/>
      <c r="M296" s="157" t="s">
        <v>1</v>
      </c>
      <c r="N296" s="158" t="s">
        <v>46</v>
      </c>
      <c r="O296" s="59"/>
      <c r="P296" s="159">
        <f>O296*H296</f>
        <v>0</v>
      </c>
      <c r="Q296" s="159">
        <v>0</v>
      </c>
      <c r="R296" s="159">
        <f>Q296*H296</f>
        <v>0</v>
      </c>
      <c r="S296" s="159">
        <v>0</v>
      </c>
      <c r="T296" s="160">
        <f>S296*H296</f>
        <v>0</v>
      </c>
      <c r="U296" s="33"/>
      <c r="V296" s="33"/>
      <c r="W296" s="33"/>
      <c r="X296" s="33"/>
      <c r="Y296" s="33"/>
      <c r="Z296" s="33"/>
      <c r="AA296" s="33"/>
      <c r="AB296" s="33"/>
      <c r="AC296" s="33"/>
      <c r="AD296" s="33"/>
      <c r="AE296" s="33"/>
      <c r="AR296" s="161" t="s">
        <v>276</v>
      </c>
      <c r="AT296" s="161" t="s">
        <v>202</v>
      </c>
      <c r="AU296" s="161" t="s">
        <v>90</v>
      </c>
      <c r="AY296" s="18" t="s">
        <v>199</v>
      </c>
      <c r="BE296" s="162">
        <f>IF(N296="základní",J296,0)</f>
        <v>0</v>
      </c>
      <c r="BF296" s="162">
        <f>IF(N296="snížená",J296,0)</f>
        <v>0</v>
      </c>
      <c r="BG296" s="162">
        <f>IF(N296="zákl. přenesená",J296,0)</f>
        <v>0</v>
      </c>
      <c r="BH296" s="162">
        <f>IF(N296="sníž. přenesená",J296,0)</f>
        <v>0</v>
      </c>
      <c r="BI296" s="162">
        <f>IF(N296="nulová",J296,0)</f>
        <v>0</v>
      </c>
      <c r="BJ296" s="18" t="s">
        <v>88</v>
      </c>
      <c r="BK296" s="162">
        <f>ROUND(I296*H296,2)</f>
        <v>0</v>
      </c>
      <c r="BL296" s="18" t="s">
        <v>276</v>
      </c>
      <c r="BM296" s="161" t="s">
        <v>4470</v>
      </c>
    </row>
    <row r="297" spans="1:65" s="2" customFormat="1" ht="10.199999999999999">
      <c r="A297" s="33"/>
      <c r="B297" s="34"/>
      <c r="C297" s="33"/>
      <c r="D297" s="163" t="s">
        <v>207</v>
      </c>
      <c r="E297" s="33"/>
      <c r="F297" s="164" t="s">
        <v>4471</v>
      </c>
      <c r="G297" s="33"/>
      <c r="H297" s="33"/>
      <c r="I297" s="165"/>
      <c r="J297" s="33"/>
      <c r="K297" s="33"/>
      <c r="L297" s="34"/>
      <c r="M297" s="166"/>
      <c r="N297" s="167"/>
      <c r="O297" s="59"/>
      <c r="P297" s="59"/>
      <c r="Q297" s="59"/>
      <c r="R297" s="59"/>
      <c r="S297" s="59"/>
      <c r="T297" s="60"/>
      <c r="U297" s="33"/>
      <c r="V297" s="33"/>
      <c r="W297" s="33"/>
      <c r="X297" s="33"/>
      <c r="Y297" s="33"/>
      <c r="Z297" s="33"/>
      <c r="AA297" s="33"/>
      <c r="AB297" s="33"/>
      <c r="AC297" s="33"/>
      <c r="AD297" s="33"/>
      <c r="AE297" s="33"/>
      <c r="AT297" s="18" t="s">
        <v>207</v>
      </c>
      <c r="AU297" s="18" t="s">
        <v>90</v>
      </c>
    </row>
    <row r="298" spans="1:65" s="2" customFormat="1" ht="16.5" customHeight="1">
      <c r="A298" s="33"/>
      <c r="B298" s="149"/>
      <c r="C298" s="150" t="s">
        <v>856</v>
      </c>
      <c r="D298" s="150" t="s">
        <v>202</v>
      </c>
      <c r="E298" s="151" t="s">
        <v>4472</v>
      </c>
      <c r="F298" s="152" t="s">
        <v>4473</v>
      </c>
      <c r="G298" s="153" t="s">
        <v>376</v>
      </c>
      <c r="H298" s="154">
        <v>137</v>
      </c>
      <c r="I298" s="155"/>
      <c r="J298" s="156">
        <f>ROUND(I298*H298,2)</f>
        <v>0</v>
      </c>
      <c r="K298" s="152" t="s">
        <v>333</v>
      </c>
      <c r="L298" s="34"/>
      <c r="M298" s="157" t="s">
        <v>1</v>
      </c>
      <c r="N298" s="158" t="s">
        <v>46</v>
      </c>
      <c r="O298" s="59"/>
      <c r="P298" s="159">
        <f>O298*H298</f>
        <v>0</v>
      </c>
      <c r="Q298" s="159">
        <v>0</v>
      </c>
      <c r="R298" s="159">
        <f>Q298*H298</f>
        <v>0</v>
      </c>
      <c r="S298" s="159">
        <v>0</v>
      </c>
      <c r="T298" s="160">
        <f>S298*H298</f>
        <v>0</v>
      </c>
      <c r="U298" s="33"/>
      <c r="V298" s="33"/>
      <c r="W298" s="33"/>
      <c r="X298" s="33"/>
      <c r="Y298" s="33"/>
      <c r="Z298" s="33"/>
      <c r="AA298" s="33"/>
      <c r="AB298" s="33"/>
      <c r="AC298" s="33"/>
      <c r="AD298" s="33"/>
      <c r="AE298" s="33"/>
      <c r="AR298" s="161" t="s">
        <v>276</v>
      </c>
      <c r="AT298" s="161" t="s">
        <v>202</v>
      </c>
      <c r="AU298" s="161" t="s">
        <v>90</v>
      </c>
      <c r="AY298" s="18" t="s">
        <v>199</v>
      </c>
      <c r="BE298" s="162">
        <f>IF(N298="základní",J298,0)</f>
        <v>0</v>
      </c>
      <c r="BF298" s="162">
        <f>IF(N298="snížená",J298,0)</f>
        <v>0</v>
      </c>
      <c r="BG298" s="162">
        <f>IF(N298="zákl. přenesená",J298,0)</f>
        <v>0</v>
      </c>
      <c r="BH298" s="162">
        <f>IF(N298="sníž. přenesená",J298,0)</f>
        <v>0</v>
      </c>
      <c r="BI298" s="162">
        <f>IF(N298="nulová",J298,0)</f>
        <v>0</v>
      </c>
      <c r="BJ298" s="18" t="s">
        <v>88</v>
      </c>
      <c r="BK298" s="162">
        <f>ROUND(I298*H298,2)</f>
        <v>0</v>
      </c>
      <c r="BL298" s="18" t="s">
        <v>276</v>
      </c>
      <c r="BM298" s="161" t="s">
        <v>4474</v>
      </c>
    </row>
    <row r="299" spans="1:65" s="2" customFormat="1" ht="10.199999999999999">
      <c r="A299" s="33"/>
      <c r="B299" s="34"/>
      <c r="C299" s="33"/>
      <c r="D299" s="163" t="s">
        <v>207</v>
      </c>
      <c r="E299" s="33"/>
      <c r="F299" s="164" t="s">
        <v>4475</v>
      </c>
      <c r="G299" s="33"/>
      <c r="H299" s="33"/>
      <c r="I299" s="165"/>
      <c r="J299" s="33"/>
      <c r="K299" s="33"/>
      <c r="L299" s="34"/>
      <c r="M299" s="166"/>
      <c r="N299" s="167"/>
      <c r="O299" s="59"/>
      <c r="P299" s="59"/>
      <c r="Q299" s="59"/>
      <c r="R299" s="59"/>
      <c r="S299" s="59"/>
      <c r="T299" s="60"/>
      <c r="U299" s="33"/>
      <c r="V299" s="33"/>
      <c r="W299" s="33"/>
      <c r="X299" s="33"/>
      <c r="Y299" s="33"/>
      <c r="Z299" s="33"/>
      <c r="AA299" s="33"/>
      <c r="AB299" s="33"/>
      <c r="AC299" s="33"/>
      <c r="AD299" s="33"/>
      <c r="AE299" s="33"/>
      <c r="AT299" s="18" t="s">
        <v>207</v>
      </c>
      <c r="AU299" s="18" t="s">
        <v>90</v>
      </c>
    </row>
    <row r="300" spans="1:65" s="14" customFormat="1" ht="10.199999999999999">
      <c r="B300" s="179"/>
      <c r="D300" s="163" t="s">
        <v>336</v>
      </c>
      <c r="E300" s="180" t="s">
        <v>1</v>
      </c>
      <c r="F300" s="181" t="s">
        <v>4476</v>
      </c>
      <c r="H300" s="182">
        <v>68.5</v>
      </c>
      <c r="I300" s="183"/>
      <c r="L300" s="179"/>
      <c r="M300" s="184"/>
      <c r="N300" s="185"/>
      <c r="O300" s="185"/>
      <c r="P300" s="185"/>
      <c r="Q300" s="185"/>
      <c r="R300" s="185"/>
      <c r="S300" s="185"/>
      <c r="T300" s="186"/>
      <c r="AT300" s="180" t="s">
        <v>336</v>
      </c>
      <c r="AU300" s="180" t="s">
        <v>90</v>
      </c>
      <c r="AV300" s="14" t="s">
        <v>90</v>
      </c>
      <c r="AW300" s="14" t="s">
        <v>36</v>
      </c>
      <c r="AX300" s="14" t="s">
        <v>88</v>
      </c>
      <c r="AY300" s="180" t="s">
        <v>199</v>
      </c>
    </row>
    <row r="301" spans="1:65" s="14" customFormat="1" ht="10.199999999999999">
      <c r="B301" s="179"/>
      <c r="D301" s="163" t="s">
        <v>336</v>
      </c>
      <c r="F301" s="181" t="s">
        <v>4477</v>
      </c>
      <c r="H301" s="182">
        <v>137</v>
      </c>
      <c r="I301" s="183"/>
      <c r="L301" s="179"/>
      <c r="M301" s="184"/>
      <c r="N301" s="185"/>
      <c r="O301" s="185"/>
      <c r="P301" s="185"/>
      <c r="Q301" s="185"/>
      <c r="R301" s="185"/>
      <c r="S301" s="185"/>
      <c r="T301" s="186"/>
      <c r="AT301" s="180" t="s">
        <v>336</v>
      </c>
      <c r="AU301" s="180" t="s">
        <v>90</v>
      </c>
      <c r="AV301" s="14" t="s">
        <v>90</v>
      </c>
      <c r="AW301" s="14" t="s">
        <v>3</v>
      </c>
      <c r="AX301" s="14" t="s">
        <v>88</v>
      </c>
      <c r="AY301" s="180" t="s">
        <v>199</v>
      </c>
    </row>
    <row r="302" spans="1:65" s="2" customFormat="1" ht="24.15" customHeight="1">
      <c r="A302" s="33"/>
      <c r="B302" s="149"/>
      <c r="C302" s="150" t="s">
        <v>865</v>
      </c>
      <c r="D302" s="150" t="s">
        <v>202</v>
      </c>
      <c r="E302" s="151" t="s">
        <v>4478</v>
      </c>
      <c r="F302" s="152" t="s">
        <v>4479</v>
      </c>
      <c r="G302" s="153" t="s">
        <v>529</v>
      </c>
      <c r="H302" s="154">
        <v>3</v>
      </c>
      <c r="I302" s="155"/>
      <c r="J302" s="156">
        <f>ROUND(I302*H302,2)</f>
        <v>0</v>
      </c>
      <c r="K302" s="152" t="s">
        <v>333</v>
      </c>
      <c r="L302" s="34"/>
      <c r="M302" s="157" t="s">
        <v>1</v>
      </c>
      <c r="N302" s="158" t="s">
        <v>46</v>
      </c>
      <c r="O302" s="59"/>
      <c r="P302" s="159">
        <f>O302*H302</f>
        <v>0</v>
      </c>
      <c r="Q302" s="159">
        <v>2.4000000000000001E-4</v>
      </c>
      <c r="R302" s="159">
        <f>Q302*H302</f>
        <v>7.2000000000000005E-4</v>
      </c>
      <c r="S302" s="159">
        <v>0</v>
      </c>
      <c r="T302" s="160">
        <f>S302*H302</f>
        <v>0</v>
      </c>
      <c r="U302" s="33"/>
      <c r="V302" s="33"/>
      <c r="W302" s="33"/>
      <c r="X302" s="33"/>
      <c r="Y302" s="33"/>
      <c r="Z302" s="33"/>
      <c r="AA302" s="33"/>
      <c r="AB302" s="33"/>
      <c r="AC302" s="33"/>
      <c r="AD302" s="33"/>
      <c r="AE302" s="33"/>
      <c r="AR302" s="161" t="s">
        <v>276</v>
      </c>
      <c r="AT302" s="161" t="s">
        <v>202</v>
      </c>
      <c r="AU302" s="161" t="s">
        <v>90</v>
      </c>
      <c r="AY302" s="18" t="s">
        <v>199</v>
      </c>
      <c r="BE302" s="162">
        <f>IF(N302="základní",J302,0)</f>
        <v>0</v>
      </c>
      <c r="BF302" s="162">
        <f>IF(N302="snížená",J302,0)</f>
        <v>0</v>
      </c>
      <c r="BG302" s="162">
        <f>IF(N302="zákl. přenesená",J302,0)</f>
        <v>0</v>
      </c>
      <c r="BH302" s="162">
        <f>IF(N302="sníž. přenesená",J302,0)</f>
        <v>0</v>
      </c>
      <c r="BI302" s="162">
        <f>IF(N302="nulová",J302,0)</f>
        <v>0</v>
      </c>
      <c r="BJ302" s="18" t="s">
        <v>88</v>
      </c>
      <c r="BK302" s="162">
        <f>ROUND(I302*H302,2)</f>
        <v>0</v>
      </c>
      <c r="BL302" s="18" t="s">
        <v>276</v>
      </c>
      <c r="BM302" s="161" t="s">
        <v>4480</v>
      </c>
    </row>
    <row r="303" spans="1:65" s="2" customFormat="1" ht="19.2">
      <c r="A303" s="33"/>
      <c r="B303" s="34"/>
      <c r="C303" s="33"/>
      <c r="D303" s="163" t="s">
        <v>207</v>
      </c>
      <c r="E303" s="33"/>
      <c r="F303" s="164" t="s">
        <v>4481</v>
      </c>
      <c r="G303" s="33"/>
      <c r="H303" s="33"/>
      <c r="I303" s="165"/>
      <c r="J303" s="33"/>
      <c r="K303" s="33"/>
      <c r="L303" s="34"/>
      <c r="M303" s="166"/>
      <c r="N303" s="167"/>
      <c r="O303" s="59"/>
      <c r="P303" s="59"/>
      <c r="Q303" s="59"/>
      <c r="R303" s="59"/>
      <c r="S303" s="59"/>
      <c r="T303" s="60"/>
      <c r="U303" s="33"/>
      <c r="V303" s="33"/>
      <c r="W303" s="33"/>
      <c r="X303" s="33"/>
      <c r="Y303" s="33"/>
      <c r="Z303" s="33"/>
      <c r="AA303" s="33"/>
      <c r="AB303" s="33"/>
      <c r="AC303" s="33"/>
      <c r="AD303" s="33"/>
      <c r="AE303" s="33"/>
      <c r="AT303" s="18" t="s">
        <v>207</v>
      </c>
      <c r="AU303" s="18" t="s">
        <v>90</v>
      </c>
    </row>
    <row r="304" spans="1:65" s="14" customFormat="1" ht="10.199999999999999">
      <c r="B304" s="179"/>
      <c r="D304" s="163" t="s">
        <v>336</v>
      </c>
      <c r="E304" s="180" t="s">
        <v>1</v>
      </c>
      <c r="F304" s="181" t="s">
        <v>4482</v>
      </c>
      <c r="H304" s="182">
        <v>3</v>
      </c>
      <c r="I304" s="183"/>
      <c r="L304" s="179"/>
      <c r="M304" s="184"/>
      <c r="N304" s="185"/>
      <c r="O304" s="185"/>
      <c r="P304" s="185"/>
      <c r="Q304" s="185"/>
      <c r="R304" s="185"/>
      <c r="S304" s="185"/>
      <c r="T304" s="186"/>
      <c r="AT304" s="180" t="s">
        <v>336</v>
      </c>
      <c r="AU304" s="180" t="s">
        <v>90</v>
      </c>
      <c r="AV304" s="14" t="s">
        <v>90</v>
      </c>
      <c r="AW304" s="14" t="s">
        <v>36</v>
      </c>
      <c r="AX304" s="14" t="s">
        <v>88</v>
      </c>
      <c r="AY304" s="180" t="s">
        <v>199</v>
      </c>
    </row>
    <row r="305" spans="1:65" s="2" customFormat="1" ht="24.15" customHeight="1">
      <c r="A305" s="33"/>
      <c r="B305" s="149"/>
      <c r="C305" s="150" t="s">
        <v>874</v>
      </c>
      <c r="D305" s="150" t="s">
        <v>202</v>
      </c>
      <c r="E305" s="151" t="s">
        <v>4483</v>
      </c>
      <c r="F305" s="152" t="s">
        <v>4484</v>
      </c>
      <c r="G305" s="153" t="s">
        <v>529</v>
      </c>
      <c r="H305" s="154">
        <v>5</v>
      </c>
      <c r="I305" s="155"/>
      <c r="J305" s="156">
        <f>ROUND(I305*H305,2)</f>
        <v>0</v>
      </c>
      <c r="K305" s="152" t="s">
        <v>333</v>
      </c>
      <c r="L305" s="34"/>
      <c r="M305" s="157" t="s">
        <v>1</v>
      </c>
      <c r="N305" s="158" t="s">
        <v>46</v>
      </c>
      <c r="O305" s="59"/>
      <c r="P305" s="159">
        <f>O305*H305</f>
        <v>0</v>
      </c>
      <c r="Q305" s="159">
        <v>3.8000000000000002E-4</v>
      </c>
      <c r="R305" s="159">
        <f>Q305*H305</f>
        <v>1.9000000000000002E-3</v>
      </c>
      <c r="S305" s="159">
        <v>0</v>
      </c>
      <c r="T305" s="160">
        <f>S305*H305</f>
        <v>0</v>
      </c>
      <c r="U305" s="33"/>
      <c r="V305" s="33"/>
      <c r="W305" s="33"/>
      <c r="X305" s="33"/>
      <c r="Y305" s="33"/>
      <c r="Z305" s="33"/>
      <c r="AA305" s="33"/>
      <c r="AB305" s="33"/>
      <c r="AC305" s="33"/>
      <c r="AD305" s="33"/>
      <c r="AE305" s="33"/>
      <c r="AR305" s="161" t="s">
        <v>276</v>
      </c>
      <c r="AT305" s="161" t="s">
        <v>202</v>
      </c>
      <c r="AU305" s="161" t="s">
        <v>90</v>
      </c>
      <c r="AY305" s="18" t="s">
        <v>199</v>
      </c>
      <c r="BE305" s="162">
        <f>IF(N305="základní",J305,0)</f>
        <v>0</v>
      </c>
      <c r="BF305" s="162">
        <f>IF(N305="snížená",J305,0)</f>
        <v>0</v>
      </c>
      <c r="BG305" s="162">
        <f>IF(N305="zákl. přenesená",J305,0)</f>
        <v>0</v>
      </c>
      <c r="BH305" s="162">
        <f>IF(N305="sníž. přenesená",J305,0)</f>
        <v>0</v>
      </c>
      <c r="BI305" s="162">
        <f>IF(N305="nulová",J305,0)</f>
        <v>0</v>
      </c>
      <c r="BJ305" s="18" t="s">
        <v>88</v>
      </c>
      <c r="BK305" s="162">
        <f>ROUND(I305*H305,2)</f>
        <v>0</v>
      </c>
      <c r="BL305" s="18" t="s">
        <v>276</v>
      </c>
      <c r="BM305" s="161" t="s">
        <v>4485</v>
      </c>
    </row>
    <row r="306" spans="1:65" s="2" customFormat="1" ht="19.2">
      <c r="A306" s="33"/>
      <c r="B306" s="34"/>
      <c r="C306" s="33"/>
      <c r="D306" s="163" t="s">
        <v>207</v>
      </c>
      <c r="E306" s="33"/>
      <c r="F306" s="164" t="s">
        <v>4486</v>
      </c>
      <c r="G306" s="33"/>
      <c r="H306" s="33"/>
      <c r="I306" s="165"/>
      <c r="J306" s="33"/>
      <c r="K306" s="33"/>
      <c r="L306" s="34"/>
      <c r="M306" s="166"/>
      <c r="N306" s="167"/>
      <c r="O306" s="59"/>
      <c r="P306" s="59"/>
      <c r="Q306" s="59"/>
      <c r="R306" s="59"/>
      <c r="S306" s="59"/>
      <c r="T306" s="60"/>
      <c r="U306" s="33"/>
      <c r="V306" s="33"/>
      <c r="W306" s="33"/>
      <c r="X306" s="33"/>
      <c r="Y306" s="33"/>
      <c r="Z306" s="33"/>
      <c r="AA306" s="33"/>
      <c r="AB306" s="33"/>
      <c r="AC306" s="33"/>
      <c r="AD306" s="33"/>
      <c r="AE306" s="33"/>
      <c r="AT306" s="18" t="s">
        <v>207</v>
      </c>
      <c r="AU306" s="18" t="s">
        <v>90</v>
      </c>
    </row>
    <row r="307" spans="1:65" s="14" customFormat="1" ht="10.199999999999999">
      <c r="B307" s="179"/>
      <c r="D307" s="163" t="s">
        <v>336</v>
      </c>
      <c r="E307" s="180" t="s">
        <v>1</v>
      </c>
      <c r="F307" s="181" t="s">
        <v>4487</v>
      </c>
      <c r="H307" s="182">
        <v>5</v>
      </c>
      <c r="I307" s="183"/>
      <c r="L307" s="179"/>
      <c r="M307" s="184"/>
      <c r="N307" s="185"/>
      <c r="O307" s="185"/>
      <c r="P307" s="185"/>
      <c r="Q307" s="185"/>
      <c r="R307" s="185"/>
      <c r="S307" s="185"/>
      <c r="T307" s="186"/>
      <c r="AT307" s="180" t="s">
        <v>336</v>
      </c>
      <c r="AU307" s="180" t="s">
        <v>90</v>
      </c>
      <c r="AV307" s="14" t="s">
        <v>90</v>
      </c>
      <c r="AW307" s="14" t="s">
        <v>36</v>
      </c>
      <c r="AX307" s="14" t="s">
        <v>88</v>
      </c>
      <c r="AY307" s="180" t="s">
        <v>199</v>
      </c>
    </row>
    <row r="308" spans="1:65" s="2" customFormat="1" ht="24.15" customHeight="1">
      <c r="A308" s="33"/>
      <c r="B308" s="149"/>
      <c r="C308" s="150" t="s">
        <v>962</v>
      </c>
      <c r="D308" s="150" t="s">
        <v>202</v>
      </c>
      <c r="E308" s="151" t="s">
        <v>4488</v>
      </c>
      <c r="F308" s="152" t="s">
        <v>4489</v>
      </c>
      <c r="G308" s="153" t="s">
        <v>529</v>
      </c>
      <c r="H308" s="154">
        <v>2</v>
      </c>
      <c r="I308" s="155"/>
      <c r="J308" s="156">
        <f>ROUND(I308*H308,2)</f>
        <v>0</v>
      </c>
      <c r="K308" s="152" t="s">
        <v>333</v>
      </c>
      <c r="L308" s="34"/>
      <c r="M308" s="157" t="s">
        <v>1</v>
      </c>
      <c r="N308" s="158" t="s">
        <v>46</v>
      </c>
      <c r="O308" s="59"/>
      <c r="P308" s="159">
        <f>O308*H308</f>
        <v>0</v>
      </c>
      <c r="Q308" s="159">
        <v>6.0999999999999997E-4</v>
      </c>
      <c r="R308" s="159">
        <f>Q308*H308</f>
        <v>1.2199999999999999E-3</v>
      </c>
      <c r="S308" s="159">
        <v>0</v>
      </c>
      <c r="T308" s="160">
        <f>S308*H308</f>
        <v>0</v>
      </c>
      <c r="U308" s="33"/>
      <c r="V308" s="33"/>
      <c r="W308" s="33"/>
      <c r="X308" s="33"/>
      <c r="Y308" s="33"/>
      <c r="Z308" s="33"/>
      <c r="AA308" s="33"/>
      <c r="AB308" s="33"/>
      <c r="AC308" s="33"/>
      <c r="AD308" s="33"/>
      <c r="AE308" s="33"/>
      <c r="AR308" s="161" t="s">
        <v>276</v>
      </c>
      <c r="AT308" s="161" t="s">
        <v>202</v>
      </c>
      <c r="AU308" s="161" t="s">
        <v>90</v>
      </c>
      <c r="AY308" s="18" t="s">
        <v>199</v>
      </c>
      <c r="BE308" s="162">
        <f>IF(N308="základní",J308,0)</f>
        <v>0</v>
      </c>
      <c r="BF308" s="162">
        <f>IF(N308="snížená",J308,0)</f>
        <v>0</v>
      </c>
      <c r="BG308" s="162">
        <f>IF(N308="zákl. přenesená",J308,0)</f>
        <v>0</v>
      </c>
      <c r="BH308" s="162">
        <f>IF(N308="sníž. přenesená",J308,0)</f>
        <v>0</v>
      </c>
      <c r="BI308" s="162">
        <f>IF(N308="nulová",J308,0)</f>
        <v>0</v>
      </c>
      <c r="BJ308" s="18" t="s">
        <v>88</v>
      </c>
      <c r="BK308" s="162">
        <f>ROUND(I308*H308,2)</f>
        <v>0</v>
      </c>
      <c r="BL308" s="18" t="s">
        <v>276</v>
      </c>
      <c r="BM308" s="161" t="s">
        <v>4490</v>
      </c>
    </row>
    <row r="309" spans="1:65" s="2" customFormat="1" ht="19.2">
      <c r="A309" s="33"/>
      <c r="B309" s="34"/>
      <c r="C309" s="33"/>
      <c r="D309" s="163" t="s">
        <v>207</v>
      </c>
      <c r="E309" s="33"/>
      <c r="F309" s="164" t="s">
        <v>4491</v>
      </c>
      <c r="G309" s="33"/>
      <c r="H309" s="33"/>
      <c r="I309" s="165"/>
      <c r="J309" s="33"/>
      <c r="K309" s="33"/>
      <c r="L309" s="34"/>
      <c r="M309" s="166"/>
      <c r="N309" s="167"/>
      <c r="O309" s="59"/>
      <c r="P309" s="59"/>
      <c r="Q309" s="59"/>
      <c r="R309" s="59"/>
      <c r="S309" s="59"/>
      <c r="T309" s="60"/>
      <c r="U309" s="33"/>
      <c r="V309" s="33"/>
      <c r="W309" s="33"/>
      <c r="X309" s="33"/>
      <c r="Y309" s="33"/>
      <c r="Z309" s="33"/>
      <c r="AA309" s="33"/>
      <c r="AB309" s="33"/>
      <c r="AC309" s="33"/>
      <c r="AD309" s="33"/>
      <c r="AE309" s="33"/>
      <c r="AT309" s="18" t="s">
        <v>207</v>
      </c>
      <c r="AU309" s="18" t="s">
        <v>90</v>
      </c>
    </row>
    <row r="310" spans="1:65" s="2" customFormat="1" ht="24.15" customHeight="1">
      <c r="A310" s="33"/>
      <c r="B310" s="149"/>
      <c r="C310" s="150" t="s">
        <v>969</v>
      </c>
      <c r="D310" s="150" t="s">
        <v>202</v>
      </c>
      <c r="E310" s="151" t="s">
        <v>4492</v>
      </c>
      <c r="F310" s="152" t="s">
        <v>4493</v>
      </c>
      <c r="G310" s="153" t="s">
        <v>529</v>
      </c>
      <c r="H310" s="154">
        <v>1</v>
      </c>
      <c r="I310" s="155"/>
      <c r="J310" s="156">
        <f>ROUND(I310*H310,2)</f>
        <v>0</v>
      </c>
      <c r="K310" s="152" t="s">
        <v>333</v>
      </c>
      <c r="L310" s="34"/>
      <c r="M310" s="157" t="s">
        <v>1</v>
      </c>
      <c r="N310" s="158" t="s">
        <v>46</v>
      </c>
      <c r="O310" s="59"/>
      <c r="P310" s="159">
        <f>O310*H310</f>
        <v>0</v>
      </c>
      <c r="Q310" s="159">
        <v>2.0799999999999998E-3</v>
      </c>
      <c r="R310" s="159">
        <f>Q310*H310</f>
        <v>2.0799999999999998E-3</v>
      </c>
      <c r="S310" s="159">
        <v>0</v>
      </c>
      <c r="T310" s="160">
        <f>S310*H310</f>
        <v>0</v>
      </c>
      <c r="U310" s="33"/>
      <c r="V310" s="33"/>
      <c r="W310" s="33"/>
      <c r="X310" s="33"/>
      <c r="Y310" s="33"/>
      <c r="Z310" s="33"/>
      <c r="AA310" s="33"/>
      <c r="AB310" s="33"/>
      <c r="AC310" s="33"/>
      <c r="AD310" s="33"/>
      <c r="AE310" s="33"/>
      <c r="AR310" s="161" t="s">
        <v>276</v>
      </c>
      <c r="AT310" s="161" t="s">
        <v>202</v>
      </c>
      <c r="AU310" s="161" t="s">
        <v>90</v>
      </c>
      <c r="AY310" s="18" t="s">
        <v>199</v>
      </c>
      <c r="BE310" s="162">
        <f>IF(N310="základní",J310,0)</f>
        <v>0</v>
      </c>
      <c r="BF310" s="162">
        <f>IF(N310="snížená",J310,0)</f>
        <v>0</v>
      </c>
      <c r="BG310" s="162">
        <f>IF(N310="zákl. přenesená",J310,0)</f>
        <v>0</v>
      </c>
      <c r="BH310" s="162">
        <f>IF(N310="sníž. přenesená",J310,0)</f>
        <v>0</v>
      </c>
      <c r="BI310" s="162">
        <f>IF(N310="nulová",J310,0)</f>
        <v>0</v>
      </c>
      <c r="BJ310" s="18" t="s">
        <v>88</v>
      </c>
      <c r="BK310" s="162">
        <f>ROUND(I310*H310,2)</f>
        <v>0</v>
      </c>
      <c r="BL310" s="18" t="s">
        <v>276</v>
      </c>
      <c r="BM310" s="161" t="s">
        <v>4494</v>
      </c>
    </row>
    <row r="311" spans="1:65" s="2" customFormat="1" ht="19.2">
      <c r="A311" s="33"/>
      <c r="B311" s="34"/>
      <c r="C311" s="33"/>
      <c r="D311" s="163" t="s">
        <v>207</v>
      </c>
      <c r="E311" s="33"/>
      <c r="F311" s="164" t="s">
        <v>4495</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207</v>
      </c>
      <c r="AU311" s="18" t="s">
        <v>90</v>
      </c>
    </row>
    <row r="312" spans="1:65" s="2" customFormat="1" ht="16.5" customHeight="1">
      <c r="A312" s="33"/>
      <c r="B312" s="149"/>
      <c r="C312" s="150" t="s">
        <v>976</v>
      </c>
      <c r="D312" s="150" t="s">
        <v>202</v>
      </c>
      <c r="E312" s="151" t="s">
        <v>4496</v>
      </c>
      <c r="F312" s="152" t="s">
        <v>4497</v>
      </c>
      <c r="G312" s="153" t="s">
        <v>529</v>
      </c>
      <c r="H312" s="154">
        <v>1</v>
      </c>
      <c r="I312" s="155"/>
      <c r="J312" s="156">
        <f>ROUND(I312*H312,2)</f>
        <v>0</v>
      </c>
      <c r="K312" s="152" t="s">
        <v>1</v>
      </c>
      <c r="L312" s="34"/>
      <c r="M312" s="157" t="s">
        <v>1</v>
      </c>
      <c r="N312" s="158" t="s">
        <v>46</v>
      </c>
      <c r="O312" s="59"/>
      <c r="P312" s="159">
        <f>O312*H312</f>
        <v>0</v>
      </c>
      <c r="Q312" s="159">
        <v>2.4000000000000001E-4</v>
      </c>
      <c r="R312" s="159">
        <f>Q312*H312</f>
        <v>2.4000000000000001E-4</v>
      </c>
      <c r="S312" s="159">
        <v>0</v>
      </c>
      <c r="T312" s="160">
        <f>S312*H312</f>
        <v>0</v>
      </c>
      <c r="U312" s="33"/>
      <c r="V312" s="33"/>
      <c r="W312" s="33"/>
      <c r="X312" s="33"/>
      <c r="Y312" s="33"/>
      <c r="Z312" s="33"/>
      <c r="AA312" s="33"/>
      <c r="AB312" s="33"/>
      <c r="AC312" s="33"/>
      <c r="AD312" s="33"/>
      <c r="AE312" s="33"/>
      <c r="AR312" s="161" t="s">
        <v>276</v>
      </c>
      <c r="AT312" s="161" t="s">
        <v>202</v>
      </c>
      <c r="AU312" s="161" t="s">
        <v>90</v>
      </c>
      <c r="AY312" s="18" t="s">
        <v>199</v>
      </c>
      <c r="BE312" s="162">
        <f>IF(N312="základní",J312,0)</f>
        <v>0</v>
      </c>
      <c r="BF312" s="162">
        <f>IF(N312="snížená",J312,0)</f>
        <v>0</v>
      </c>
      <c r="BG312" s="162">
        <f>IF(N312="zákl. přenesená",J312,0)</f>
        <v>0</v>
      </c>
      <c r="BH312" s="162">
        <f>IF(N312="sníž. přenesená",J312,0)</f>
        <v>0</v>
      </c>
      <c r="BI312" s="162">
        <f>IF(N312="nulová",J312,0)</f>
        <v>0</v>
      </c>
      <c r="BJ312" s="18" t="s">
        <v>88</v>
      </c>
      <c r="BK312" s="162">
        <f>ROUND(I312*H312,2)</f>
        <v>0</v>
      </c>
      <c r="BL312" s="18" t="s">
        <v>276</v>
      </c>
      <c r="BM312" s="161" t="s">
        <v>4498</v>
      </c>
    </row>
    <row r="313" spans="1:65" s="2" customFormat="1" ht="24.15" customHeight="1">
      <c r="A313" s="33"/>
      <c r="B313" s="149"/>
      <c r="C313" s="150" t="s">
        <v>982</v>
      </c>
      <c r="D313" s="150" t="s">
        <v>202</v>
      </c>
      <c r="E313" s="151" t="s">
        <v>4499</v>
      </c>
      <c r="F313" s="152" t="s">
        <v>4500</v>
      </c>
      <c r="G313" s="153" t="s">
        <v>284</v>
      </c>
      <c r="H313" s="154">
        <v>3</v>
      </c>
      <c r="I313" s="155"/>
      <c r="J313" s="156">
        <f>ROUND(I313*H313,2)</f>
        <v>0</v>
      </c>
      <c r="K313" s="152" t="s">
        <v>1</v>
      </c>
      <c r="L313" s="34"/>
      <c r="M313" s="157" t="s">
        <v>1</v>
      </c>
      <c r="N313" s="158" t="s">
        <v>46</v>
      </c>
      <c r="O313" s="59"/>
      <c r="P313" s="159">
        <f>O313*H313</f>
        <v>0</v>
      </c>
      <c r="Q313" s="159">
        <v>3.2799999999999999E-3</v>
      </c>
      <c r="R313" s="159">
        <f>Q313*H313</f>
        <v>9.8399999999999998E-3</v>
      </c>
      <c r="S313" s="159">
        <v>0</v>
      </c>
      <c r="T313" s="160">
        <f>S313*H313</f>
        <v>0</v>
      </c>
      <c r="U313" s="33"/>
      <c r="V313" s="33"/>
      <c r="W313" s="33"/>
      <c r="X313" s="33"/>
      <c r="Y313" s="33"/>
      <c r="Z313" s="33"/>
      <c r="AA313" s="33"/>
      <c r="AB313" s="33"/>
      <c r="AC313" s="33"/>
      <c r="AD313" s="33"/>
      <c r="AE313" s="33"/>
      <c r="AR313" s="161" t="s">
        <v>276</v>
      </c>
      <c r="AT313" s="161" t="s">
        <v>202</v>
      </c>
      <c r="AU313" s="161" t="s">
        <v>90</v>
      </c>
      <c r="AY313" s="18" t="s">
        <v>199</v>
      </c>
      <c r="BE313" s="162">
        <f>IF(N313="základní",J313,0)</f>
        <v>0</v>
      </c>
      <c r="BF313" s="162">
        <f>IF(N313="snížená",J313,0)</f>
        <v>0</v>
      </c>
      <c r="BG313" s="162">
        <f>IF(N313="zákl. přenesená",J313,0)</f>
        <v>0</v>
      </c>
      <c r="BH313" s="162">
        <f>IF(N313="sníž. přenesená",J313,0)</f>
        <v>0</v>
      </c>
      <c r="BI313" s="162">
        <f>IF(N313="nulová",J313,0)</f>
        <v>0</v>
      </c>
      <c r="BJ313" s="18" t="s">
        <v>88</v>
      </c>
      <c r="BK313" s="162">
        <f>ROUND(I313*H313,2)</f>
        <v>0</v>
      </c>
      <c r="BL313" s="18" t="s">
        <v>276</v>
      </c>
      <c r="BM313" s="161" t="s">
        <v>4501</v>
      </c>
    </row>
    <row r="314" spans="1:65" s="14" customFormat="1" ht="10.199999999999999">
      <c r="B314" s="179"/>
      <c r="D314" s="163" t="s">
        <v>336</v>
      </c>
      <c r="F314" s="181" t="s">
        <v>4502</v>
      </c>
      <c r="H314" s="182">
        <v>3</v>
      </c>
      <c r="I314" s="183"/>
      <c r="L314" s="179"/>
      <c r="M314" s="184"/>
      <c r="N314" s="185"/>
      <c r="O314" s="185"/>
      <c r="P314" s="185"/>
      <c r="Q314" s="185"/>
      <c r="R314" s="185"/>
      <c r="S314" s="185"/>
      <c r="T314" s="186"/>
      <c r="AT314" s="180" t="s">
        <v>336</v>
      </c>
      <c r="AU314" s="180" t="s">
        <v>90</v>
      </c>
      <c r="AV314" s="14" t="s">
        <v>90</v>
      </c>
      <c r="AW314" s="14" t="s">
        <v>3</v>
      </c>
      <c r="AX314" s="14" t="s">
        <v>88</v>
      </c>
      <c r="AY314" s="180" t="s">
        <v>199</v>
      </c>
    </row>
    <row r="315" spans="1:65" s="2" customFormat="1" ht="24.15" customHeight="1">
      <c r="A315" s="33"/>
      <c r="B315" s="149"/>
      <c r="C315" s="150" t="s">
        <v>1003</v>
      </c>
      <c r="D315" s="150" t="s">
        <v>202</v>
      </c>
      <c r="E315" s="151" t="s">
        <v>4503</v>
      </c>
      <c r="F315" s="152" t="s">
        <v>4504</v>
      </c>
      <c r="G315" s="153" t="s">
        <v>529</v>
      </c>
      <c r="H315" s="154">
        <v>1</v>
      </c>
      <c r="I315" s="155"/>
      <c r="J315" s="156">
        <f>ROUND(I315*H315,2)</f>
        <v>0</v>
      </c>
      <c r="K315" s="152" t="s">
        <v>333</v>
      </c>
      <c r="L315" s="34"/>
      <c r="M315" s="157" t="s">
        <v>1</v>
      </c>
      <c r="N315" s="158" t="s">
        <v>46</v>
      </c>
      <c r="O315" s="59"/>
      <c r="P315" s="159">
        <f>O315*H315</f>
        <v>0</v>
      </c>
      <c r="Q315" s="159">
        <v>0</v>
      </c>
      <c r="R315" s="159">
        <f>Q315*H315</f>
        <v>0</v>
      </c>
      <c r="S315" s="159">
        <v>0</v>
      </c>
      <c r="T315" s="160">
        <f>S315*H315</f>
        <v>0</v>
      </c>
      <c r="U315" s="33"/>
      <c r="V315" s="33"/>
      <c r="W315" s="33"/>
      <c r="X315" s="33"/>
      <c r="Y315" s="33"/>
      <c r="Z315" s="33"/>
      <c r="AA315" s="33"/>
      <c r="AB315" s="33"/>
      <c r="AC315" s="33"/>
      <c r="AD315" s="33"/>
      <c r="AE315" s="33"/>
      <c r="AR315" s="161" t="s">
        <v>276</v>
      </c>
      <c r="AT315" s="161" t="s">
        <v>202</v>
      </c>
      <c r="AU315" s="161" t="s">
        <v>90</v>
      </c>
      <c r="AY315" s="18" t="s">
        <v>199</v>
      </c>
      <c r="BE315" s="162">
        <f>IF(N315="základní",J315,0)</f>
        <v>0</v>
      </c>
      <c r="BF315" s="162">
        <f>IF(N315="snížená",J315,0)</f>
        <v>0</v>
      </c>
      <c r="BG315" s="162">
        <f>IF(N315="zákl. přenesená",J315,0)</f>
        <v>0</v>
      </c>
      <c r="BH315" s="162">
        <f>IF(N315="sníž. přenesená",J315,0)</f>
        <v>0</v>
      </c>
      <c r="BI315" s="162">
        <f>IF(N315="nulová",J315,0)</f>
        <v>0</v>
      </c>
      <c r="BJ315" s="18" t="s">
        <v>88</v>
      </c>
      <c r="BK315" s="162">
        <f>ROUND(I315*H315,2)</f>
        <v>0</v>
      </c>
      <c r="BL315" s="18" t="s">
        <v>276</v>
      </c>
      <c r="BM315" s="161" t="s">
        <v>4505</v>
      </c>
    </row>
    <row r="316" spans="1:65" s="2" customFormat="1" ht="19.2">
      <c r="A316" s="33"/>
      <c r="B316" s="34"/>
      <c r="C316" s="33"/>
      <c r="D316" s="163" t="s">
        <v>207</v>
      </c>
      <c r="E316" s="33"/>
      <c r="F316" s="164" t="s">
        <v>4506</v>
      </c>
      <c r="G316" s="33"/>
      <c r="H316" s="33"/>
      <c r="I316" s="165"/>
      <c r="J316" s="33"/>
      <c r="K316" s="33"/>
      <c r="L316" s="34"/>
      <c r="M316" s="166"/>
      <c r="N316" s="167"/>
      <c r="O316" s="59"/>
      <c r="P316" s="59"/>
      <c r="Q316" s="59"/>
      <c r="R316" s="59"/>
      <c r="S316" s="59"/>
      <c r="T316" s="60"/>
      <c r="U316" s="33"/>
      <c r="V316" s="33"/>
      <c r="W316" s="33"/>
      <c r="X316" s="33"/>
      <c r="Y316" s="33"/>
      <c r="Z316" s="33"/>
      <c r="AA316" s="33"/>
      <c r="AB316" s="33"/>
      <c r="AC316" s="33"/>
      <c r="AD316" s="33"/>
      <c r="AE316" s="33"/>
      <c r="AT316" s="18" t="s">
        <v>207</v>
      </c>
      <c r="AU316" s="18" t="s">
        <v>90</v>
      </c>
    </row>
    <row r="317" spans="1:65" s="2" customFormat="1" ht="24.15" customHeight="1">
      <c r="A317" s="33"/>
      <c r="B317" s="149"/>
      <c r="C317" s="195" t="s">
        <v>1008</v>
      </c>
      <c r="D317" s="195" t="s">
        <v>416</v>
      </c>
      <c r="E317" s="196" t="s">
        <v>4507</v>
      </c>
      <c r="F317" s="197" t="s">
        <v>4508</v>
      </c>
      <c r="G317" s="198" t="s">
        <v>529</v>
      </c>
      <c r="H317" s="199">
        <v>1</v>
      </c>
      <c r="I317" s="200"/>
      <c r="J317" s="201">
        <f>ROUND(I317*H317,2)</f>
        <v>0</v>
      </c>
      <c r="K317" s="197" t="s">
        <v>1</v>
      </c>
      <c r="L317" s="202"/>
      <c r="M317" s="203" t="s">
        <v>1</v>
      </c>
      <c r="N317" s="204" t="s">
        <v>46</v>
      </c>
      <c r="O317" s="59"/>
      <c r="P317" s="159">
        <f>O317*H317</f>
        <v>0</v>
      </c>
      <c r="Q317" s="159">
        <v>0</v>
      </c>
      <c r="R317" s="159">
        <f>Q317*H317</f>
        <v>0</v>
      </c>
      <c r="S317" s="159">
        <v>0</v>
      </c>
      <c r="T317" s="160">
        <f>S317*H317</f>
        <v>0</v>
      </c>
      <c r="U317" s="33"/>
      <c r="V317" s="33"/>
      <c r="W317" s="33"/>
      <c r="X317" s="33"/>
      <c r="Y317" s="33"/>
      <c r="Z317" s="33"/>
      <c r="AA317" s="33"/>
      <c r="AB317" s="33"/>
      <c r="AC317" s="33"/>
      <c r="AD317" s="33"/>
      <c r="AE317" s="33"/>
      <c r="AR317" s="161" t="s">
        <v>573</v>
      </c>
      <c r="AT317" s="161" t="s">
        <v>416</v>
      </c>
      <c r="AU317" s="161" t="s">
        <v>90</v>
      </c>
      <c r="AY317" s="18" t="s">
        <v>199</v>
      </c>
      <c r="BE317" s="162">
        <f>IF(N317="základní",J317,0)</f>
        <v>0</v>
      </c>
      <c r="BF317" s="162">
        <f>IF(N317="snížená",J317,0)</f>
        <v>0</v>
      </c>
      <c r="BG317" s="162">
        <f>IF(N317="zákl. přenesená",J317,0)</f>
        <v>0</v>
      </c>
      <c r="BH317" s="162">
        <f>IF(N317="sníž. přenesená",J317,0)</f>
        <v>0</v>
      </c>
      <c r="BI317" s="162">
        <f>IF(N317="nulová",J317,0)</f>
        <v>0</v>
      </c>
      <c r="BJ317" s="18" t="s">
        <v>88</v>
      </c>
      <c r="BK317" s="162">
        <f>ROUND(I317*H317,2)</f>
        <v>0</v>
      </c>
      <c r="BL317" s="18" t="s">
        <v>276</v>
      </c>
      <c r="BM317" s="161" t="s">
        <v>4509</v>
      </c>
    </row>
    <row r="318" spans="1:65" s="2" customFormat="1" ht="10.199999999999999">
      <c r="A318" s="33"/>
      <c r="B318" s="34"/>
      <c r="C318" s="33"/>
      <c r="D318" s="163" t="s">
        <v>207</v>
      </c>
      <c r="E318" s="33"/>
      <c r="F318" s="164" t="s">
        <v>4508</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207</v>
      </c>
      <c r="AU318" s="18" t="s">
        <v>90</v>
      </c>
    </row>
    <row r="319" spans="1:65" s="2" customFormat="1" ht="24.15" customHeight="1">
      <c r="A319" s="33"/>
      <c r="B319" s="149"/>
      <c r="C319" s="150" t="s">
        <v>1014</v>
      </c>
      <c r="D319" s="150" t="s">
        <v>202</v>
      </c>
      <c r="E319" s="151" t="s">
        <v>4510</v>
      </c>
      <c r="F319" s="152" t="s">
        <v>4511</v>
      </c>
      <c r="G319" s="153" t="s">
        <v>396</v>
      </c>
      <c r="H319" s="154">
        <v>0.29799999999999999</v>
      </c>
      <c r="I319" s="155"/>
      <c r="J319" s="156">
        <f>ROUND(I319*H319,2)</f>
        <v>0</v>
      </c>
      <c r="K319" s="152" t="s">
        <v>333</v>
      </c>
      <c r="L319" s="34"/>
      <c r="M319" s="157" t="s">
        <v>1</v>
      </c>
      <c r="N319" s="158" t="s">
        <v>46</v>
      </c>
      <c r="O319" s="59"/>
      <c r="P319" s="159">
        <f>O319*H319</f>
        <v>0</v>
      </c>
      <c r="Q319" s="159">
        <v>0</v>
      </c>
      <c r="R319" s="159">
        <f>Q319*H319</f>
        <v>0</v>
      </c>
      <c r="S319" s="159">
        <v>0</v>
      </c>
      <c r="T319" s="160">
        <f>S319*H319</f>
        <v>0</v>
      </c>
      <c r="U319" s="33"/>
      <c r="V319" s="33"/>
      <c r="W319" s="33"/>
      <c r="X319" s="33"/>
      <c r="Y319" s="33"/>
      <c r="Z319" s="33"/>
      <c r="AA319" s="33"/>
      <c r="AB319" s="33"/>
      <c r="AC319" s="33"/>
      <c r="AD319" s="33"/>
      <c r="AE319" s="33"/>
      <c r="AR319" s="161" t="s">
        <v>276</v>
      </c>
      <c r="AT319" s="161" t="s">
        <v>202</v>
      </c>
      <c r="AU319" s="161" t="s">
        <v>90</v>
      </c>
      <c r="AY319" s="18" t="s">
        <v>199</v>
      </c>
      <c r="BE319" s="162">
        <f>IF(N319="základní",J319,0)</f>
        <v>0</v>
      </c>
      <c r="BF319" s="162">
        <f>IF(N319="snížená",J319,0)</f>
        <v>0</v>
      </c>
      <c r="BG319" s="162">
        <f>IF(N319="zákl. přenesená",J319,0)</f>
        <v>0</v>
      </c>
      <c r="BH319" s="162">
        <f>IF(N319="sníž. přenesená",J319,0)</f>
        <v>0</v>
      </c>
      <c r="BI319" s="162">
        <f>IF(N319="nulová",J319,0)</f>
        <v>0</v>
      </c>
      <c r="BJ319" s="18" t="s">
        <v>88</v>
      </c>
      <c r="BK319" s="162">
        <f>ROUND(I319*H319,2)</f>
        <v>0</v>
      </c>
      <c r="BL319" s="18" t="s">
        <v>276</v>
      </c>
      <c r="BM319" s="161" t="s">
        <v>4512</v>
      </c>
    </row>
    <row r="320" spans="1:65" s="2" customFormat="1" ht="28.8">
      <c r="A320" s="33"/>
      <c r="B320" s="34"/>
      <c r="C320" s="33"/>
      <c r="D320" s="163" t="s">
        <v>207</v>
      </c>
      <c r="E320" s="33"/>
      <c r="F320" s="164" t="s">
        <v>4513</v>
      </c>
      <c r="G320" s="33"/>
      <c r="H320" s="33"/>
      <c r="I320" s="165"/>
      <c r="J320" s="33"/>
      <c r="K320" s="33"/>
      <c r="L320" s="34"/>
      <c r="M320" s="166"/>
      <c r="N320" s="167"/>
      <c r="O320" s="59"/>
      <c r="P320" s="59"/>
      <c r="Q320" s="59"/>
      <c r="R320" s="59"/>
      <c r="S320" s="59"/>
      <c r="T320" s="60"/>
      <c r="U320" s="33"/>
      <c r="V320" s="33"/>
      <c r="W320" s="33"/>
      <c r="X320" s="33"/>
      <c r="Y320" s="33"/>
      <c r="Z320" s="33"/>
      <c r="AA320" s="33"/>
      <c r="AB320" s="33"/>
      <c r="AC320" s="33"/>
      <c r="AD320" s="33"/>
      <c r="AE320" s="33"/>
      <c r="AT320" s="18" t="s">
        <v>207</v>
      </c>
      <c r="AU320" s="18" t="s">
        <v>90</v>
      </c>
    </row>
    <row r="321" spans="1:65" s="2" customFormat="1" ht="24.15" customHeight="1">
      <c r="A321" s="33"/>
      <c r="B321" s="149"/>
      <c r="C321" s="150" t="s">
        <v>1020</v>
      </c>
      <c r="D321" s="150" t="s">
        <v>202</v>
      </c>
      <c r="E321" s="151" t="s">
        <v>4514</v>
      </c>
      <c r="F321" s="152" t="s">
        <v>4515</v>
      </c>
      <c r="G321" s="153" t="s">
        <v>396</v>
      </c>
      <c r="H321" s="154">
        <v>0.32600000000000001</v>
      </c>
      <c r="I321" s="155"/>
      <c r="J321" s="156">
        <f>ROUND(I321*H321,2)</f>
        <v>0</v>
      </c>
      <c r="K321" s="152" t="s">
        <v>333</v>
      </c>
      <c r="L321" s="34"/>
      <c r="M321" s="157" t="s">
        <v>1</v>
      </c>
      <c r="N321" s="158" t="s">
        <v>46</v>
      </c>
      <c r="O321" s="59"/>
      <c r="P321" s="159">
        <f>O321*H321</f>
        <v>0</v>
      </c>
      <c r="Q321" s="159">
        <v>0</v>
      </c>
      <c r="R321" s="159">
        <f>Q321*H321</f>
        <v>0</v>
      </c>
      <c r="S321" s="159">
        <v>0</v>
      </c>
      <c r="T321" s="160">
        <f>S321*H321</f>
        <v>0</v>
      </c>
      <c r="U321" s="33"/>
      <c r="V321" s="33"/>
      <c r="W321" s="33"/>
      <c r="X321" s="33"/>
      <c r="Y321" s="33"/>
      <c r="Z321" s="33"/>
      <c r="AA321" s="33"/>
      <c r="AB321" s="33"/>
      <c r="AC321" s="33"/>
      <c r="AD321" s="33"/>
      <c r="AE321" s="33"/>
      <c r="AR321" s="161" t="s">
        <v>276</v>
      </c>
      <c r="AT321" s="161" t="s">
        <v>202</v>
      </c>
      <c r="AU321" s="161" t="s">
        <v>90</v>
      </c>
      <c r="AY321" s="18" t="s">
        <v>199</v>
      </c>
      <c r="BE321" s="162">
        <f>IF(N321="základní",J321,0)</f>
        <v>0</v>
      </c>
      <c r="BF321" s="162">
        <f>IF(N321="snížená",J321,0)</f>
        <v>0</v>
      </c>
      <c r="BG321" s="162">
        <f>IF(N321="zákl. přenesená",J321,0)</f>
        <v>0</v>
      </c>
      <c r="BH321" s="162">
        <f>IF(N321="sníž. přenesená",J321,0)</f>
        <v>0</v>
      </c>
      <c r="BI321" s="162">
        <f>IF(N321="nulová",J321,0)</f>
        <v>0</v>
      </c>
      <c r="BJ321" s="18" t="s">
        <v>88</v>
      </c>
      <c r="BK321" s="162">
        <f>ROUND(I321*H321,2)</f>
        <v>0</v>
      </c>
      <c r="BL321" s="18" t="s">
        <v>276</v>
      </c>
      <c r="BM321" s="161" t="s">
        <v>4516</v>
      </c>
    </row>
    <row r="322" spans="1:65" s="2" customFormat="1" ht="28.8">
      <c r="A322" s="33"/>
      <c r="B322" s="34"/>
      <c r="C322" s="33"/>
      <c r="D322" s="163" t="s">
        <v>207</v>
      </c>
      <c r="E322" s="33"/>
      <c r="F322" s="164" t="s">
        <v>4517</v>
      </c>
      <c r="G322" s="33"/>
      <c r="H322" s="33"/>
      <c r="I322" s="165"/>
      <c r="J322" s="33"/>
      <c r="K322" s="33"/>
      <c r="L322" s="34"/>
      <c r="M322" s="166"/>
      <c r="N322" s="167"/>
      <c r="O322" s="59"/>
      <c r="P322" s="59"/>
      <c r="Q322" s="59"/>
      <c r="R322" s="59"/>
      <c r="S322" s="59"/>
      <c r="T322" s="60"/>
      <c r="U322" s="33"/>
      <c r="V322" s="33"/>
      <c r="W322" s="33"/>
      <c r="X322" s="33"/>
      <c r="Y322" s="33"/>
      <c r="Z322" s="33"/>
      <c r="AA322" s="33"/>
      <c r="AB322" s="33"/>
      <c r="AC322" s="33"/>
      <c r="AD322" s="33"/>
      <c r="AE322" s="33"/>
      <c r="AT322" s="18" t="s">
        <v>207</v>
      </c>
      <c r="AU322" s="18" t="s">
        <v>90</v>
      </c>
    </row>
    <row r="323" spans="1:65" s="2" customFormat="1" ht="24.15" customHeight="1">
      <c r="A323" s="33"/>
      <c r="B323" s="149"/>
      <c r="C323" s="150" t="s">
        <v>1025</v>
      </c>
      <c r="D323" s="150" t="s">
        <v>202</v>
      </c>
      <c r="E323" s="151" t="s">
        <v>4518</v>
      </c>
      <c r="F323" s="152" t="s">
        <v>4519</v>
      </c>
      <c r="G323" s="153" t="s">
        <v>396</v>
      </c>
      <c r="H323" s="154">
        <v>0.32600000000000001</v>
      </c>
      <c r="I323" s="155"/>
      <c r="J323" s="156">
        <f>ROUND(I323*H323,2)</f>
        <v>0</v>
      </c>
      <c r="K323" s="152" t="s">
        <v>333</v>
      </c>
      <c r="L323" s="34"/>
      <c r="M323" s="157" t="s">
        <v>1</v>
      </c>
      <c r="N323" s="158" t="s">
        <v>46</v>
      </c>
      <c r="O323" s="59"/>
      <c r="P323" s="159">
        <f>O323*H323</f>
        <v>0</v>
      </c>
      <c r="Q323" s="159">
        <v>0</v>
      </c>
      <c r="R323" s="159">
        <f>Q323*H323</f>
        <v>0</v>
      </c>
      <c r="S323" s="159">
        <v>0</v>
      </c>
      <c r="T323" s="160">
        <f>S323*H323</f>
        <v>0</v>
      </c>
      <c r="U323" s="33"/>
      <c r="V323" s="33"/>
      <c r="W323" s="33"/>
      <c r="X323" s="33"/>
      <c r="Y323" s="33"/>
      <c r="Z323" s="33"/>
      <c r="AA323" s="33"/>
      <c r="AB323" s="33"/>
      <c r="AC323" s="33"/>
      <c r="AD323" s="33"/>
      <c r="AE323" s="33"/>
      <c r="AR323" s="161" t="s">
        <v>276</v>
      </c>
      <c r="AT323" s="161" t="s">
        <v>202</v>
      </c>
      <c r="AU323" s="161" t="s">
        <v>90</v>
      </c>
      <c r="AY323" s="18" t="s">
        <v>199</v>
      </c>
      <c r="BE323" s="162">
        <f>IF(N323="základní",J323,0)</f>
        <v>0</v>
      </c>
      <c r="BF323" s="162">
        <f>IF(N323="snížená",J323,0)</f>
        <v>0</v>
      </c>
      <c r="BG323" s="162">
        <f>IF(N323="zákl. přenesená",J323,0)</f>
        <v>0</v>
      </c>
      <c r="BH323" s="162">
        <f>IF(N323="sníž. přenesená",J323,0)</f>
        <v>0</v>
      </c>
      <c r="BI323" s="162">
        <f>IF(N323="nulová",J323,0)</f>
        <v>0</v>
      </c>
      <c r="BJ323" s="18" t="s">
        <v>88</v>
      </c>
      <c r="BK323" s="162">
        <f>ROUND(I323*H323,2)</f>
        <v>0</v>
      </c>
      <c r="BL323" s="18" t="s">
        <v>276</v>
      </c>
      <c r="BM323" s="161" t="s">
        <v>4520</v>
      </c>
    </row>
    <row r="324" spans="1:65" s="2" customFormat="1" ht="38.4">
      <c r="A324" s="33"/>
      <c r="B324" s="34"/>
      <c r="C324" s="33"/>
      <c r="D324" s="163" t="s">
        <v>207</v>
      </c>
      <c r="E324" s="33"/>
      <c r="F324" s="164" t="s">
        <v>4521</v>
      </c>
      <c r="G324" s="33"/>
      <c r="H324" s="33"/>
      <c r="I324" s="165"/>
      <c r="J324" s="33"/>
      <c r="K324" s="33"/>
      <c r="L324" s="34"/>
      <c r="M324" s="166"/>
      <c r="N324" s="167"/>
      <c r="O324" s="59"/>
      <c r="P324" s="59"/>
      <c r="Q324" s="59"/>
      <c r="R324" s="59"/>
      <c r="S324" s="59"/>
      <c r="T324" s="60"/>
      <c r="U324" s="33"/>
      <c r="V324" s="33"/>
      <c r="W324" s="33"/>
      <c r="X324" s="33"/>
      <c r="Y324" s="33"/>
      <c r="Z324" s="33"/>
      <c r="AA324" s="33"/>
      <c r="AB324" s="33"/>
      <c r="AC324" s="33"/>
      <c r="AD324" s="33"/>
      <c r="AE324" s="33"/>
      <c r="AT324" s="18" t="s">
        <v>207</v>
      </c>
      <c r="AU324" s="18" t="s">
        <v>90</v>
      </c>
    </row>
    <row r="325" spans="1:65" s="2" customFormat="1" ht="21.75" customHeight="1">
      <c r="A325" s="33"/>
      <c r="B325" s="149"/>
      <c r="C325" s="150" t="s">
        <v>1031</v>
      </c>
      <c r="D325" s="150" t="s">
        <v>202</v>
      </c>
      <c r="E325" s="151" t="s">
        <v>4522</v>
      </c>
      <c r="F325" s="152" t="s">
        <v>4523</v>
      </c>
      <c r="G325" s="153" t="s">
        <v>376</v>
      </c>
      <c r="H325" s="154">
        <v>68.5</v>
      </c>
      <c r="I325" s="155"/>
      <c r="J325" s="156">
        <f>ROUND(I325*H325,2)</f>
        <v>0</v>
      </c>
      <c r="K325" s="152" t="s">
        <v>333</v>
      </c>
      <c r="L325" s="34"/>
      <c r="M325" s="157" t="s">
        <v>1</v>
      </c>
      <c r="N325" s="158" t="s">
        <v>46</v>
      </c>
      <c r="O325" s="59"/>
      <c r="P325" s="159">
        <f>O325*H325</f>
        <v>0</v>
      </c>
      <c r="Q325" s="159">
        <v>0</v>
      </c>
      <c r="R325" s="159">
        <f>Q325*H325</f>
        <v>0</v>
      </c>
      <c r="S325" s="159">
        <v>0</v>
      </c>
      <c r="T325" s="160">
        <f>S325*H325</f>
        <v>0</v>
      </c>
      <c r="U325" s="33"/>
      <c r="V325" s="33"/>
      <c r="W325" s="33"/>
      <c r="X325" s="33"/>
      <c r="Y325" s="33"/>
      <c r="Z325" s="33"/>
      <c r="AA325" s="33"/>
      <c r="AB325" s="33"/>
      <c r="AC325" s="33"/>
      <c r="AD325" s="33"/>
      <c r="AE325" s="33"/>
      <c r="AR325" s="161" t="s">
        <v>969</v>
      </c>
      <c r="AT325" s="161" t="s">
        <v>202</v>
      </c>
      <c r="AU325" s="161" t="s">
        <v>90</v>
      </c>
      <c r="AY325" s="18" t="s">
        <v>199</v>
      </c>
      <c r="BE325" s="162">
        <f>IF(N325="základní",J325,0)</f>
        <v>0</v>
      </c>
      <c r="BF325" s="162">
        <f>IF(N325="snížená",J325,0)</f>
        <v>0</v>
      </c>
      <c r="BG325" s="162">
        <f>IF(N325="zákl. přenesená",J325,0)</f>
        <v>0</v>
      </c>
      <c r="BH325" s="162">
        <f>IF(N325="sníž. přenesená",J325,0)</f>
        <v>0</v>
      </c>
      <c r="BI325" s="162">
        <f>IF(N325="nulová",J325,0)</f>
        <v>0</v>
      </c>
      <c r="BJ325" s="18" t="s">
        <v>88</v>
      </c>
      <c r="BK325" s="162">
        <f>ROUND(I325*H325,2)</f>
        <v>0</v>
      </c>
      <c r="BL325" s="18" t="s">
        <v>969</v>
      </c>
      <c r="BM325" s="161" t="s">
        <v>4524</v>
      </c>
    </row>
    <row r="326" spans="1:65" s="2" customFormat="1" ht="10.199999999999999">
      <c r="A326" s="33"/>
      <c r="B326" s="34"/>
      <c r="C326" s="33"/>
      <c r="D326" s="163" t="s">
        <v>207</v>
      </c>
      <c r="E326" s="33"/>
      <c r="F326" s="164" t="s">
        <v>4525</v>
      </c>
      <c r="G326" s="33"/>
      <c r="H326" s="33"/>
      <c r="I326" s="165"/>
      <c r="J326" s="33"/>
      <c r="K326" s="33"/>
      <c r="L326" s="34"/>
      <c r="M326" s="166"/>
      <c r="N326" s="167"/>
      <c r="O326" s="59"/>
      <c r="P326" s="59"/>
      <c r="Q326" s="59"/>
      <c r="R326" s="59"/>
      <c r="S326" s="59"/>
      <c r="T326" s="60"/>
      <c r="U326" s="33"/>
      <c r="V326" s="33"/>
      <c r="W326" s="33"/>
      <c r="X326" s="33"/>
      <c r="Y326" s="33"/>
      <c r="Z326" s="33"/>
      <c r="AA326" s="33"/>
      <c r="AB326" s="33"/>
      <c r="AC326" s="33"/>
      <c r="AD326" s="33"/>
      <c r="AE326" s="33"/>
      <c r="AT326" s="18" t="s">
        <v>207</v>
      </c>
      <c r="AU326" s="18" t="s">
        <v>90</v>
      </c>
    </row>
    <row r="327" spans="1:65" s="2" customFormat="1" ht="16.5" customHeight="1">
      <c r="A327" s="33"/>
      <c r="B327" s="149"/>
      <c r="C327" s="150" t="s">
        <v>1044</v>
      </c>
      <c r="D327" s="150" t="s">
        <v>202</v>
      </c>
      <c r="E327" s="151" t="s">
        <v>4526</v>
      </c>
      <c r="F327" s="152" t="s">
        <v>4527</v>
      </c>
      <c r="G327" s="153" t="s">
        <v>205</v>
      </c>
      <c r="H327" s="154">
        <v>1</v>
      </c>
      <c r="I327" s="155"/>
      <c r="J327" s="156">
        <f>ROUND(I327*H327,2)</f>
        <v>0</v>
      </c>
      <c r="K327" s="152" t="s">
        <v>1</v>
      </c>
      <c r="L327" s="34"/>
      <c r="M327" s="157" t="s">
        <v>1</v>
      </c>
      <c r="N327" s="158" t="s">
        <v>46</v>
      </c>
      <c r="O327" s="59"/>
      <c r="P327" s="159">
        <f>O327*H327</f>
        <v>0</v>
      </c>
      <c r="Q327" s="159">
        <v>0</v>
      </c>
      <c r="R327" s="159">
        <f>Q327*H327</f>
        <v>0</v>
      </c>
      <c r="S327" s="159">
        <v>0</v>
      </c>
      <c r="T327" s="160">
        <f>S327*H327</f>
        <v>0</v>
      </c>
      <c r="U327" s="33"/>
      <c r="V327" s="33"/>
      <c r="W327" s="33"/>
      <c r="X327" s="33"/>
      <c r="Y327" s="33"/>
      <c r="Z327" s="33"/>
      <c r="AA327" s="33"/>
      <c r="AB327" s="33"/>
      <c r="AC327" s="33"/>
      <c r="AD327" s="33"/>
      <c r="AE327" s="33"/>
      <c r="AR327" s="161" t="s">
        <v>4181</v>
      </c>
      <c r="AT327" s="161" t="s">
        <v>202</v>
      </c>
      <c r="AU327" s="161" t="s">
        <v>90</v>
      </c>
      <c r="AY327" s="18" t="s">
        <v>199</v>
      </c>
      <c r="BE327" s="162">
        <f>IF(N327="základní",J327,0)</f>
        <v>0</v>
      </c>
      <c r="BF327" s="162">
        <f>IF(N327="snížená",J327,0)</f>
        <v>0</v>
      </c>
      <c r="BG327" s="162">
        <f>IF(N327="zákl. přenesená",J327,0)</f>
        <v>0</v>
      </c>
      <c r="BH327" s="162">
        <f>IF(N327="sníž. přenesená",J327,0)</f>
        <v>0</v>
      </c>
      <c r="BI327" s="162">
        <f>IF(N327="nulová",J327,0)</f>
        <v>0</v>
      </c>
      <c r="BJ327" s="18" t="s">
        <v>88</v>
      </c>
      <c r="BK327" s="162">
        <f>ROUND(I327*H327,2)</f>
        <v>0</v>
      </c>
      <c r="BL327" s="18" t="s">
        <v>4181</v>
      </c>
      <c r="BM327" s="161" t="s">
        <v>4528</v>
      </c>
    </row>
    <row r="328" spans="1:65" s="2" customFormat="1" ht="19.2">
      <c r="A328" s="33"/>
      <c r="B328" s="34"/>
      <c r="C328" s="33"/>
      <c r="D328" s="163" t="s">
        <v>207</v>
      </c>
      <c r="E328" s="33"/>
      <c r="F328" s="164" t="s">
        <v>4529</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207</v>
      </c>
      <c r="AU328" s="18" t="s">
        <v>90</v>
      </c>
    </row>
    <row r="329" spans="1:65" s="12" customFormat="1" ht="22.8" customHeight="1">
      <c r="B329" s="136"/>
      <c r="D329" s="137" t="s">
        <v>80</v>
      </c>
      <c r="E329" s="147" t="s">
        <v>1141</v>
      </c>
      <c r="F329" s="147" t="s">
        <v>1142</v>
      </c>
      <c r="I329" s="139"/>
      <c r="J329" s="148">
        <f>BK329</f>
        <v>0</v>
      </c>
      <c r="L329" s="136"/>
      <c r="M329" s="141"/>
      <c r="N329" s="142"/>
      <c r="O329" s="142"/>
      <c r="P329" s="143">
        <f>SUM(P330:P366)</f>
        <v>0</v>
      </c>
      <c r="Q329" s="142"/>
      <c r="R329" s="143">
        <f>SUM(R330:R366)</f>
        <v>0.15624000000000007</v>
      </c>
      <c r="S329" s="142"/>
      <c r="T329" s="144">
        <f>SUM(T330:T366)</f>
        <v>0.31</v>
      </c>
      <c r="AR329" s="137" t="s">
        <v>90</v>
      </c>
      <c r="AT329" s="145" t="s">
        <v>80</v>
      </c>
      <c r="AU329" s="145" t="s">
        <v>88</v>
      </c>
      <c r="AY329" s="137" t="s">
        <v>199</v>
      </c>
      <c r="BK329" s="146">
        <f>SUM(BK330:BK366)</f>
        <v>0</v>
      </c>
    </row>
    <row r="330" spans="1:65" s="2" customFormat="1" ht="16.5" customHeight="1">
      <c r="A330" s="33"/>
      <c r="B330" s="149"/>
      <c r="C330" s="150" t="s">
        <v>1051</v>
      </c>
      <c r="D330" s="150" t="s">
        <v>202</v>
      </c>
      <c r="E330" s="151" t="s">
        <v>4530</v>
      </c>
      <c r="F330" s="152" t="s">
        <v>4531</v>
      </c>
      <c r="G330" s="153" t="s">
        <v>284</v>
      </c>
      <c r="H330" s="154">
        <v>2</v>
      </c>
      <c r="I330" s="155"/>
      <c r="J330" s="156">
        <f>ROUND(I330*H330,2)</f>
        <v>0</v>
      </c>
      <c r="K330" s="152" t="s">
        <v>333</v>
      </c>
      <c r="L330" s="34"/>
      <c r="M330" s="157" t="s">
        <v>1</v>
      </c>
      <c r="N330" s="158" t="s">
        <v>46</v>
      </c>
      <c r="O330" s="59"/>
      <c r="P330" s="159">
        <f>O330*H330</f>
        <v>0</v>
      </c>
      <c r="Q330" s="159">
        <v>0</v>
      </c>
      <c r="R330" s="159">
        <f>Q330*H330</f>
        <v>0</v>
      </c>
      <c r="S330" s="159">
        <v>0.155</v>
      </c>
      <c r="T330" s="160">
        <f>S330*H330</f>
        <v>0.31</v>
      </c>
      <c r="U330" s="33"/>
      <c r="V330" s="33"/>
      <c r="W330" s="33"/>
      <c r="X330" s="33"/>
      <c r="Y330" s="33"/>
      <c r="Z330" s="33"/>
      <c r="AA330" s="33"/>
      <c r="AB330" s="33"/>
      <c r="AC330" s="33"/>
      <c r="AD330" s="33"/>
      <c r="AE330" s="33"/>
      <c r="AR330" s="161" t="s">
        <v>276</v>
      </c>
      <c r="AT330" s="161" t="s">
        <v>202</v>
      </c>
      <c r="AU330" s="161" t="s">
        <v>90</v>
      </c>
      <c r="AY330" s="18" t="s">
        <v>199</v>
      </c>
      <c r="BE330" s="162">
        <f>IF(N330="základní",J330,0)</f>
        <v>0</v>
      </c>
      <c r="BF330" s="162">
        <f>IF(N330="snížená",J330,0)</f>
        <v>0</v>
      </c>
      <c r="BG330" s="162">
        <f>IF(N330="zákl. přenesená",J330,0)</f>
        <v>0</v>
      </c>
      <c r="BH330" s="162">
        <f>IF(N330="sníž. přenesená",J330,0)</f>
        <v>0</v>
      </c>
      <c r="BI330" s="162">
        <f>IF(N330="nulová",J330,0)</f>
        <v>0</v>
      </c>
      <c r="BJ330" s="18" t="s">
        <v>88</v>
      </c>
      <c r="BK330" s="162">
        <f>ROUND(I330*H330,2)</f>
        <v>0</v>
      </c>
      <c r="BL330" s="18" t="s">
        <v>276</v>
      </c>
      <c r="BM330" s="161" t="s">
        <v>4532</v>
      </c>
    </row>
    <row r="331" spans="1:65" s="2" customFormat="1" ht="19.2">
      <c r="A331" s="33"/>
      <c r="B331" s="34"/>
      <c r="C331" s="33"/>
      <c r="D331" s="163" t="s">
        <v>207</v>
      </c>
      <c r="E331" s="33"/>
      <c r="F331" s="164" t="s">
        <v>4533</v>
      </c>
      <c r="G331" s="33"/>
      <c r="H331" s="33"/>
      <c r="I331" s="165"/>
      <c r="J331" s="33"/>
      <c r="K331" s="33"/>
      <c r="L331" s="34"/>
      <c r="M331" s="166"/>
      <c r="N331" s="167"/>
      <c r="O331" s="59"/>
      <c r="P331" s="59"/>
      <c r="Q331" s="59"/>
      <c r="R331" s="59"/>
      <c r="S331" s="59"/>
      <c r="T331" s="60"/>
      <c r="U331" s="33"/>
      <c r="V331" s="33"/>
      <c r="W331" s="33"/>
      <c r="X331" s="33"/>
      <c r="Y331" s="33"/>
      <c r="Z331" s="33"/>
      <c r="AA331" s="33"/>
      <c r="AB331" s="33"/>
      <c r="AC331" s="33"/>
      <c r="AD331" s="33"/>
      <c r="AE331" s="33"/>
      <c r="AT331" s="18" t="s">
        <v>207</v>
      </c>
      <c r="AU331" s="18" t="s">
        <v>90</v>
      </c>
    </row>
    <row r="332" spans="1:65" s="2" customFormat="1" ht="24.15" customHeight="1">
      <c r="A332" s="33"/>
      <c r="B332" s="149"/>
      <c r="C332" s="150" t="s">
        <v>1058</v>
      </c>
      <c r="D332" s="150" t="s">
        <v>202</v>
      </c>
      <c r="E332" s="151" t="s">
        <v>4534</v>
      </c>
      <c r="F332" s="152" t="s">
        <v>4535</v>
      </c>
      <c r="G332" s="153" t="s">
        <v>284</v>
      </c>
      <c r="H332" s="154">
        <v>1</v>
      </c>
      <c r="I332" s="155"/>
      <c r="J332" s="156">
        <f>ROUND(I332*H332,2)</f>
        <v>0</v>
      </c>
      <c r="K332" s="152" t="s">
        <v>333</v>
      </c>
      <c r="L332" s="34"/>
      <c r="M332" s="157" t="s">
        <v>1</v>
      </c>
      <c r="N332" s="158" t="s">
        <v>46</v>
      </c>
      <c r="O332" s="59"/>
      <c r="P332" s="159">
        <f>O332*H332</f>
        <v>0</v>
      </c>
      <c r="Q332" s="159">
        <v>7.2340000000000002E-2</v>
      </c>
      <c r="R332" s="159">
        <f>Q332*H332</f>
        <v>7.2340000000000002E-2</v>
      </c>
      <c r="S332" s="159">
        <v>0</v>
      </c>
      <c r="T332" s="160">
        <f>S332*H332</f>
        <v>0</v>
      </c>
      <c r="U332" s="33"/>
      <c r="V332" s="33"/>
      <c r="W332" s="33"/>
      <c r="X332" s="33"/>
      <c r="Y332" s="33"/>
      <c r="Z332" s="33"/>
      <c r="AA332" s="33"/>
      <c r="AB332" s="33"/>
      <c r="AC332" s="33"/>
      <c r="AD332" s="33"/>
      <c r="AE332" s="33"/>
      <c r="AR332" s="161" t="s">
        <v>276</v>
      </c>
      <c r="AT332" s="161" t="s">
        <v>202</v>
      </c>
      <c r="AU332" s="161" t="s">
        <v>90</v>
      </c>
      <c r="AY332" s="18" t="s">
        <v>199</v>
      </c>
      <c r="BE332" s="162">
        <f>IF(N332="základní",J332,0)</f>
        <v>0</v>
      </c>
      <c r="BF332" s="162">
        <f>IF(N332="snížená",J332,0)</f>
        <v>0</v>
      </c>
      <c r="BG332" s="162">
        <f>IF(N332="zákl. přenesená",J332,0)</f>
        <v>0</v>
      </c>
      <c r="BH332" s="162">
        <f>IF(N332="sníž. přenesená",J332,0)</f>
        <v>0</v>
      </c>
      <c r="BI332" s="162">
        <f>IF(N332="nulová",J332,0)</f>
        <v>0</v>
      </c>
      <c r="BJ332" s="18" t="s">
        <v>88</v>
      </c>
      <c r="BK332" s="162">
        <f>ROUND(I332*H332,2)</f>
        <v>0</v>
      </c>
      <c r="BL332" s="18" t="s">
        <v>276</v>
      </c>
      <c r="BM332" s="161" t="s">
        <v>4536</v>
      </c>
    </row>
    <row r="333" spans="1:65" s="2" customFormat="1" ht="28.8">
      <c r="A333" s="33"/>
      <c r="B333" s="34"/>
      <c r="C333" s="33"/>
      <c r="D333" s="163" t="s">
        <v>207</v>
      </c>
      <c r="E333" s="33"/>
      <c r="F333" s="164" t="s">
        <v>4537</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207</v>
      </c>
      <c r="AU333" s="18" t="s">
        <v>90</v>
      </c>
    </row>
    <row r="334" spans="1:65" s="2" customFormat="1" ht="24.15" customHeight="1">
      <c r="A334" s="33"/>
      <c r="B334" s="149"/>
      <c r="C334" s="150" t="s">
        <v>1067</v>
      </c>
      <c r="D334" s="150" t="s">
        <v>202</v>
      </c>
      <c r="E334" s="151" t="s">
        <v>4538</v>
      </c>
      <c r="F334" s="152" t="s">
        <v>4539</v>
      </c>
      <c r="G334" s="153" t="s">
        <v>284</v>
      </c>
      <c r="H334" s="154">
        <v>2</v>
      </c>
      <c r="I334" s="155"/>
      <c r="J334" s="156">
        <f>ROUND(I334*H334,2)</f>
        <v>0</v>
      </c>
      <c r="K334" s="152" t="s">
        <v>333</v>
      </c>
      <c r="L334" s="34"/>
      <c r="M334" s="157" t="s">
        <v>1</v>
      </c>
      <c r="N334" s="158" t="s">
        <v>46</v>
      </c>
      <c r="O334" s="59"/>
      <c r="P334" s="159">
        <f>O334*H334</f>
        <v>0</v>
      </c>
      <c r="Q334" s="159">
        <v>6.6E-4</v>
      </c>
      <c r="R334" s="159">
        <f>Q334*H334</f>
        <v>1.32E-3</v>
      </c>
      <c r="S334" s="159">
        <v>0</v>
      </c>
      <c r="T334" s="160">
        <f>S334*H334</f>
        <v>0</v>
      </c>
      <c r="U334" s="33"/>
      <c r="V334" s="33"/>
      <c r="W334" s="33"/>
      <c r="X334" s="33"/>
      <c r="Y334" s="33"/>
      <c r="Z334" s="33"/>
      <c r="AA334" s="33"/>
      <c r="AB334" s="33"/>
      <c r="AC334" s="33"/>
      <c r="AD334" s="33"/>
      <c r="AE334" s="33"/>
      <c r="AR334" s="161" t="s">
        <v>276</v>
      </c>
      <c r="AT334" s="161" t="s">
        <v>202</v>
      </c>
      <c r="AU334" s="161" t="s">
        <v>90</v>
      </c>
      <c r="AY334" s="18" t="s">
        <v>199</v>
      </c>
      <c r="BE334" s="162">
        <f>IF(N334="základní",J334,0)</f>
        <v>0</v>
      </c>
      <c r="BF334" s="162">
        <f>IF(N334="snížená",J334,0)</f>
        <v>0</v>
      </c>
      <c r="BG334" s="162">
        <f>IF(N334="zákl. přenesená",J334,0)</f>
        <v>0</v>
      </c>
      <c r="BH334" s="162">
        <f>IF(N334="sníž. přenesená",J334,0)</f>
        <v>0</v>
      </c>
      <c r="BI334" s="162">
        <f>IF(N334="nulová",J334,0)</f>
        <v>0</v>
      </c>
      <c r="BJ334" s="18" t="s">
        <v>88</v>
      </c>
      <c r="BK334" s="162">
        <f>ROUND(I334*H334,2)</f>
        <v>0</v>
      </c>
      <c r="BL334" s="18" t="s">
        <v>276</v>
      </c>
      <c r="BM334" s="161" t="s">
        <v>4540</v>
      </c>
    </row>
    <row r="335" spans="1:65" s="2" customFormat="1" ht="19.2">
      <c r="A335" s="33"/>
      <c r="B335" s="34"/>
      <c r="C335" s="33"/>
      <c r="D335" s="163" t="s">
        <v>207</v>
      </c>
      <c r="E335" s="33"/>
      <c r="F335" s="164" t="s">
        <v>4541</v>
      </c>
      <c r="G335" s="33"/>
      <c r="H335" s="33"/>
      <c r="I335" s="165"/>
      <c r="J335" s="33"/>
      <c r="K335" s="33"/>
      <c r="L335" s="34"/>
      <c r="M335" s="166"/>
      <c r="N335" s="167"/>
      <c r="O335" s="59"/>
      <c r="P335" s="59"/>
      <c r="Q335" s="59"/>
      <c r="R335" s="59"/>
      <c r="S335" s="59"/>
      <c r="T335" s="60"/>
      <c r="U335" s="33"/>
      <c r="V335" s="33"/>
      <c r="W335" s="33"/>
      <c r="X335" s="33"/>
      <c r="Y335" s="33"/>
      <c r="Z335" s="33"/>
      <c r="AA335" s="33"/>
      <c r="AB335" s="33"/>
      <c r="AC335" s="33"/>
      <c r="AD335" s="33"/>
      <c r="AE335" s="33"/>
      <c r="AT335" s="18" t="s">
        <v>207</v>
      </c>
      <c r="AU335" s="18" t="s">
        <v>90</v>
      </c>
    </row>
    <row r="336" spans="1:65" s="2" customFormat="1" ht="24.15" customHeight="1">
      <c r="A336" s="33"/>
      <c r="B336" s="149"/>
      <c r="C336" s="195" t="s">
        <v>1074</v>
      </c>
      <c r="D336" s="195" t="s">
        <v>416</v>
      </c>
      <c r="E336" s="196" t="s">
        <v>4542</v>
      </c>
      <c r="F336" s="197" t="s">
        <v>4543</v>
      </c>
      <c r="G336" s="198" t="s">
        <v>529</v>
      </c>
      <c r="H336" s="199">
        <v>2</v>
      </c>
      <c r="I336" s="200"/>
      <c r="J336" s="201">
        <f>ROUND(I336*H336,2)</f>
        <v>0</v>
      </c>
      <c r="K336" s="197" t="s">
        <v>333</v>
      </c>
      <c r="L336" s="202"/>
      <c r="M336" s="203" t="s">
        <v>1</v>
      </c>
      <c r="N336" s="204" t="s">
        <v>46</v>
      </c>
      <c r="O336" s="59"/>
      <c r="P336" s="159">
        <f>O336*H336</f>
        <v>0</v>
      </c>
      <c r="Q336" s="159">
        <v>1.35E-2</v>
      </c>
      <c r="R336" s="159">
        <f>Q336*H336</f>
        <v>2.7E-2</v>
      </c>
      <c r="S336" s="159">
        <v>0</v>
      </c>
      <c r="T336" s="160">
        <f>S336*H336</f>
        <v>0</v>
      </c>
      <c r="U336" s="33"/>
      <c r="V336" s="33"/>
      <c r="W336" s="33"/>
      <c r="X336" s="33"/>
      <c r="Y336" s="33"/>
      <c r="Z336" s="33"/>
      <c r="AA336" s="33"/>
      <c r="AB336" s="33"/>
      <c r="AC336" s="33"/>
      <c r="AD336" s="33"/>
      <c r="AE336" s="33"/>
      <c r="AR336" s="161" t="s">
        <v>573</v>
      </c>
      <c r="AT336" s="161" t="s">
        <v>416</v>
      </c>
      <c r="AU336" s="161" t="s">
        <v>90</v>
      </c>
      <c r="AY336" s="18" t="s">
        <v>199</v>
      </c>
      <c r="BE336" s="162">
        <f>IF(N336="základní",J336,0)</f>
        <v>0</v>
      </c>
      <c r="BF336" s="162">
        <f>IF(N336="snížená",J336,0)</f>
        <v>0</v>
      </c>
      <c r="BG336" s="162">
        <f>IF(N336="zákl. přenesená",J336,0)</f>
        <v>0</v>
      </c>
      <c r="BH336" s="162">
        <f>IF(N336="sníž. přenesená",J336,0)</f>
        <v>0</v>
      </c>
      <c r="BI336" s="162">
        <f>IF(N336="nulová",J336,0)</f>
        <v>0</v>
      </c>
      <c r="BJ336" s="18" t="s">
        <v>88</v>
      </c>
      <c r="BK336" s="162">
        <f>ROUND(I336*H336,2)</f>
        <v>0</v>
      </c>
      <c r="BL336" s="18" t="s">
        <v>276</v>
      </c>
      <c r="BM336" s="161" t="s">
        <v>4544</v>
      </c>
    </row>
    <row r="337" spans="1:65" s="2" customFormat="1" ht="24.15" customHeight="1">
      <c r="A337" s="33"/>
      <c r="B337" s="149"/>
      <c r="C337" s="150" t="s">
        <v>1081</v>
      </c>
      <c r="D337" s="150" t="s">
        <v>202</v>
      </c>
      <c r="E337" s="151" t="s">
        <v>4545</v>
      </c>
      <c r="F337" s="152" t="s">
        <v>4546</v>
      </c>
      <c r="G337" s="153" t="s">
        <v>284</v>
      </c>
      <c r="H337" s="154">
        <v>3</v>
      </c>
      <c r="I337" s="155"/>
      <c r="J337" s="156">
        <f>ROUND(I337*H337,2)</f>
        <v>0</v>
      </c>
      <c r="K337" s="152" t="s">
        <v>333</v>
      </c>
      <c r="L337" s="34"/>
      <c r="M337" s="157" t="s">
        <v>1</v>
      </c>
      <c r="N337" s="158" t="s">
        <v>46</v>
      </c>
      <c r="O337" s="59"/>
      <c r="P337" s="159">
        <f>O337*H337</f>
        <v>0</v>
      </c>
      <c r="Q337" s="159">
        <v>2.4000000000000001E-4</v>
      </c>
      <c r="R337" s="159">
        <f>Q337*H337</f>
        <v>7.2000000000000005E-4</v>
      </c>
      <c r="S337" s="159">
        <v>0</v>
      </c>
      <c r="T337" s="160">
        <f>S337*H337</f>
        <v>0</v>
      </c>
      <c r="U337" s="33"/>
      <c r="V337" s="33"/>
      <c r="W337" s="33"/>
      <c r="X337" s="33"/>
      <c r="Y337" s="33"/>
      <c r="Z337" s="33"/>
      <c r="AA337" s="33"/>
      <c r="AB337" s="33"/>
      <c r="AC337" s="33"/>
      <c r="AD337" s="33"/>
      <c r="AE337" s="33"/>
      <c r="AR337" s="161" t="s">
        <v>276</v>
      </c>
      <c r="AT337" s="161" t="s">
        <v>202</v>
      </c>
      <c r="AU337" s="161" t="s">
        <v>90</v>
      </c>
      <c r="AY337" s="18" t="s">
        <v>199</v>
      </c>
      <c r="BE337" s="162">
        <f>IF(N337="základní",J337,0)</f>
        <v>0</v>
      </c>
      <c r="BF337" s="162">
        <f>IF(N337="snížená",J337,0)</f>
        <v>0</v>
      </c>
      <c r="BG337" s="162">
        <f>IF(N337="zákl. přenesená",J337,0)</f>
        <v>0</v>
      </c>
      <c r="BH337" s="162">
        <f>IF(N337="sníž. přenesená",J337,0)</f>
        <v>0</v>
      </c>
      <c r="BI337" s="162">
        <f>IF(N337="nulová",J337,0)</f>
        <v>0</v>
      </c>
      <c r="BJ337" s="18" t="s">
        <v>88</v>
      </c>
      <c r="BK337" s="162">
        <f>ROUND(I337*H337,2)</f>
        <v>0</v>
      </c>
      <c r="BL337" s="18" t="s">
        <v>276</v>
      </c>
      <c r="BM337" s="161" t="s">
        <v>4547</v>
      </c>
    </row>
    <row r="338" spans="1:65" s="2" customFormat="1" ht="10.199999999999999">
      <c r="A338" s="33"/>
      <c r="B338" s="34"/>
      <c r="C338" s="33"/>
      <c r="D338" s="163" t="s">
        <v>207</v>
      </c>
      <c r="E338" s="33"/>
      <c r="F338" s="164" t="s">
        <v>4548</v>
      </c>
      <c r="G338" s="33"/>
      <c r="H338" s="33"/>
      <c r="I338" s="165"/>
      <c r="J338" s="33"/>
      <c r="K338" s="33"/>
      <c r="L338" s="34"/>
      <c r="M338" s="166"/>
      <c r="N338" s="167"/>
      <c r="O338" s="59"/>
      <c r="P338" s="59"/>
      <c r="Q338" s="59"/>
      <c r="R338" s="59"/>
      <c r="S338" s="59"/>
      <c r="T338" s="60"/>
      <c r="U338" s="33"/>
      <c r="V338" s="33"/>
      <c r="W338" s="33"/>
      <c r="X338" s="33"/>
      <c r="Y338" s="33"/>
      <c r="Z338" s="33"/>
      <c r="AA338" s="33"/>
      <c r="AB338" s="33"/>
      <c r="AC338" s="33"/>
      <c r="AD338" s="33"/>
      <c r="AE338" s="33"/>
      <c r="AT338" s="18" t="s">
        <v>207</v>
      </c>
      <c r="AU338" s="18" t="s">
        <v>90</v>
      </c>
    </row>
    <row r="339" spans="1:65" s="14" customFormat="1" ht="10.199999999999999">
      <c r="B339" s="179"/>
      <c r="D339" s="163" t="s">
        <v>336</v>
      </c>
      <c r="E339" s="180" t="s">
        <v>1</v>
      </c>
      <c r="F339" s="181" t="s">
        <v>4312</v>
      </c>
      <c r="H339" s="182">
        <v>3</v>
      </c>
      <c r="I339" s="183"/>
      <c r="L339" s="179"/>
      <c r="M339" s="184"/>
      <c r="N339" s="185"/>
      <c r="O339" s="185"/>
      <c r="P339" s="185"/>
      <c r="Q339" s="185"/>
      <c r="R339" s="185"/>
      <c r="S339" s="185"/>
      <c r="T339" s="186"/>
      <c r="AT339" s="180" t="s">
        <v>336</v>
      </c>
      <c r="AU339" s="180" t="s">
        <v>90</v>
      </c>
      <c r="AV339" s="14" t="s">
        <v>90</v>
      </c>
      <c r="AW339" s="14" t="s">
        <v>36</v>
      </c>
      <c r="AX339" s="14" t="s">
        <v>81</v>
      </c>
      <c r="AY339" s="180" t="s">
        <v>199</v>
      </c>
    </row>
    <row r="340" spans="1:65" s="15" customFormat="1" ht="10.199999999999999">
      <c r="B340" s="187"/>
      <c r="D340" s="163" t="s">
        <v>336</v>
      </c>
      <c r="E340" s="188" t="s">
        <v>1</v>
      </c>
      <c r="F340" s="189" t="s">
        <v>339</v>
      </c>
      <c r="H340" s="190">
        <v>3</v>
      </c>
      <c r="I340" s="191"/>
      <c r="L340" s="187"/>
      <c r="M340" s="192"/>
      <c r="N340" s="193"/>
      <c r="O340" s="193"/>
      <c r="P340" s="193"/>
      <c r="Q340" s="193"/>
      <c r="R340" s="193"/>
      <c r="S340" s="193"/>
      <c r="T340" s="194"/>
      <c r="AT340" s="188" t="s">
        <v>336</v>
      </c>
      <c r="AU340" s="188" t="s">
        <v>90</v>
      </c>
      <c r="AV340" s="15" t="s">
        <v>198</v>
      </c>
      <c r="AW340" s="15" t="s">
        <v>36</v>
      </c>
      <c r="AX340" s="15" t="s">
        <v>88</v>
      </c>
      <c r="AY340" s="188" t="s">
        <v>199</v>
      </c>
    </row>
    <row r="341" spans="1:65" s="2" customFormat="1" ht="33" customHeight="1">
      <c r="A341" s="33"/>
      <c r="B341" s="149"/>
      <c r="C341" s="150" t="s">
        <v>1089</v>
      </c>
      <c r="D341" s="150" t="s">
        <v>202</v>
      </c>
      <c r="E341" s="151" t="s">
        <v>4549</v>
      </c>
      <c r="F341" s="152" t="s">
        <v>4550</v>
      </c>
      <c r="G341" s="153" t="s">
        <v>284</v>
      </c>
      <c r="H341" s="154">
        <v>2</v>
      </c>
      <c r="I341" s="155"/>
      <c r="J341" s="156">
        <f>ROUND(I341*H341,2)</f>
        <v>0</v>
      </c>
      <c r="K341" s="152" t="s">
        <v>333</v>
      </c>
      <c r="L341" s="34"/>
      <c r="M341" s="157" t="s">
        <v>1</v>
      </c>
      <c r="N341" s="158" t="s">
        <v>46</v>
      </c>
      <c r="O341" s="59"/>
      <c r="P341" s="159">
        <f>O341*H341</f>
        <v>0</v>
      </c>
      <c r="Q341" s="159">
        <v>1.9599999999999999E-3</v>
      </c>
      <c r="R341" s="159">
        <f>Q341*H341</f>
        <v>3.9199999999999999E-3</v>
      </c>
      <c r="S341" s="159">
        <v>0</v>
      </c>
      <c r="T341" s="160">
        <f>S341*H341</f>
        <v>0</v>
      </c>
      <c r="U341" s="33"/>
      <c r="V341" s="33"/>
      <c r="W341" s="33"/>
      <c r="X341" s="33"/>
      <c r="Y341" s="33"/>
      <c r="Z341" s="33"/>
      <c r="AA341" s="33"/>
      <c r="AB341" s="33"/>
      <c r="AC341" s="33"/>
      <c r="AD341" s="33"/>
      <c r="AE341" s="33"/>
      <c r="AR341" s="161" t="s">
        <v>276</v>
      </c>
      <c r="AT341" s="161" t="s">
        <v>202</v>
      </c>
      <c r="AU341" s="161" t="s">
        <v>90</v>
      </c>
      <c r="AY341" s="18" t="s">
        <v>199</v>
      </c>
      <c r="BE341" s="162">
        <f>IF(N341="základní",J341,0)</f>
        <v>0</v>
      </c>
      <c r="BF341" s="162">
        <f>IF(N341="snížená",J341,0)</f>
        <v>0</v>
      </c>
      <c r="BG341" s="162">
        <f>IF(N341="zákl. přenesená",J341,0)</f>
        <v>0</v>
      </c>
      <c r="BH341" s="162">
        <f>IF(N341="sníž. přenesená",J341,0)</f>
        <v>0</v>
      </c>
      <c r="BI341" s="162">
        <f>IF(N341="nulová",J341,0)</f>
        <v>0</v>
      </c>
      <c r="BJ341" s="18" t="s">
        <v>88</v>
      </c>
      <c r="BK341" s="162">
        <f>ROUND(I341*H341,2)</f>
        <v>0</v>
      </c>
      <c r="BL341" s="18" t="s">
        <v>276</v>
      </c>
      <c r="BM341" s="161" t="s">
        <v>4551</v>
      </c>
    </row>
    <row r="342" spans="1:65" s="2" customFormat="1" ht="37.799999999999997" customHeight="1">
      <c r="A342" s="33"/>
      <c r="B342" s="149"/>
      <c r="C342" s="150" t="s">
        <v>1098</v>
      </c>
      <c r="D342" s="150" t="s">
        <v>202</v>
      </c>
      <c r="E342" s="151" t="s">
        <v>4552</v>
      </c>
      <c r="F342" s="152" t="s">
        <v>4553</v>
      </c>
      <c r="G342" s="153" t="s">
        <v>284</v>
      </c>
      <c r="H342" s="154">
        <v>2</v>
      </c>
      <c r="I342" s="155"/>
      <c r="J342" s="156">
        <f>ROUND(I342*H342,2)</f>
        <v>0</v>
      </c>
      <c r="K342" s="152" t="s">
        <v>333</v>
      </c>
      <c r="L342" s="34"/>
      <c r="M342" s="157" t="s">
        <v>1</v>
      </c>
      <c r="N342" s="158" t="s">
        <v>46</v>
      </c>
      <c r="O342" s="59"/>
      <c r="P342" s="159">
        <f>O342*H342</f>
        <v>0</v>
      </c>
      <c r="Q342" s="159">
        <v>1.8E-3</v>
      </c>
      <c r="R342" s="159">
        <f>Q342*H342</f>
        <v>3.5999999999999999E-3</v>
      </c>
      <c r="S342" s="159">
        <v>0</v>
      </c>
      <c r="T342" s="160">
        <f>S342*H342</f>
        <v>0</v>
      </c>
      <c r="U342" s="33"/>
      <c r="V342" s="33"/>
      <c r="W342" s="33"/>
      <c r="X342" s="33"/>
      <c r="Y342" s="33"/>
      <c r="Z342" s="33"/>
      <c r="AA342" s="33"/>
      <c r="AB342" s="33"/>
      <c r="AC342" s="33"/>
      <c r="AD342" s="33"/>
      <c r="AE342" s="33"/>
      <c r="AR342" s="161" t="s">
        <v>276</v>
      </c>
      <c r="AT342" s="161" t="s">
        <v>202</v>
      </c>
      <c r="AU342" s="161" t="s">
        <v>90</v>
      </c>
      <c r="AY342" s="18" t="s">
        <v>199</v>
      </c>
      <c r="BE342" s="162">
        <f>IF(N342="základní",J342,0)</f>
        <v>0</v>
      </c>
      <c r="BF342" s="162">
        <f>IF(N342="snížená",J342,0)</f>
        <v>0</v>
      </c>
      <c r="BG342" s="162">
        <f>IF(N342="zákl. přenesená",J342,0)</f>
        <v>0</v>
      </c>
      <c r="BH342" s="162">
        <f>IF(N342="sníž. přenesená",J342,0)</f>
        <v>0</v>
      </c>
      <c r="BI342" s="162">
        <f>IF(N342="nulová",J342,0)</f>
        <v>0</v>
      </c>
      <c r="BJ342" s="18" t="s">
        <v>88</v>
      </c>
      <c r="BK342" s="162">
        <f>ROUND(I342*H342,2)</f>
        <v>0</v>
      </c>
      <c r="BL342" s="18" t="s">
        <v>276</v>
      </c>
      <c r="BM342" s="161" t="s">
        <v>4554</v>
      </c>
    </row>
    <row r="343" spans="1:65" s="2" customFormat="1" ht="19.2">
      <c r="A343" s="33"/>
      <c r="B343" s="34"/>
      <c r="C343" s="33"/>
      <c r="D343" s="163" t="s">
        <v>207</v>
      </c>
      <c r="E343" s="33"/>
      <c r="F343" s="164" t="s">
        <v>4555</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207</v>
      </c>
      <c r="AU343" s="18" t="s">
        <v>90</v>
      </c>
    </row>
    <row r="344" spans="1:65" s="2" customFormat="1" ht="24.15" customHeight="1">
      <c r="A344" s="33"/>
      <c r="B344" s="149"/>
      <c r="C344" s="150" t="s">
        <v>1110</v>
      </c>
      <c r="D344" s="150" t="s">
        <v>202</v>
      </c>
      <c r="E344" s="151" t="s">
        <v>4556</v>
      </c>
      <c r="F344" s="152" t="s">
        <v>4557</v>
      </c>
      <c r="G344" s="153" t="s">
        <v>529</v>
      </c>
      <c r="H344" s="154">
        <v>12</v>
      </c>
      <c r="I344" s="155"/>
      <c r="J344" s="156">
        <f>ROUND(I344*H344,2)</f>
        <v>0</v>
      </c>
      <c r="K344" s="152" t="s">
        <v>333</v>
      </c>
      <c r="L344" s="34"/>
      <c r="M344" s="157" t="s">
        <v>1</v>
      </c>
      <c r="N344" s="158" t="s">
        <v>46</v>
      </c>
      <c r="O344" s="59"/>
      <c r="P344" s="159">
        <f>O344*H344</f>
        <v>0</v>
      </c>
      <c r="Q344" s="159">
        <v>1.6000000000000001E-4</v>
      </c>
      <c r="R344" s="159">
        <f>Q344*H344</f>
        <v>1.9200000000000003E-3</v>
      </c>
      <c r="S344" s="159">
        <v>0</v>
      </c>
      <c r="T344" s="160">
        <f>S344*H344</f>
        <v>0</v>
      </c>
      <c r="U344" s="33"/>
      <c r="V344" s="33"/>
      <c r="W344" s="33"/>
      <c r="X344" s="33"/>
      <c r="Y344" s="33"/>
      <c r="Z344" s="33"/>
      <c r="AA344" s="33"/>
      <c r="AB344" s="33"/>
      <c r="AC344" s="33"/>
      <c r="AD344" s="33"/>
      <c r="AE344" s="33"/>
      <c r="AR344" s="161" t="s">
        <v>276</v>
      </c>
      <c r="AT344" s="161" t="s">
        <v>202</v>
      </c>
      <c r="AU344" s="161" t="s">
        <v>90</v>
      </c>
      <c r="AY344" s="18" t="s">
        <v>199</v>
      </c>
      <c r="BE344" s="162">
        <f>IF(N344="základní",J344,0)</f>
        <v>0</v>
      </c>
      <c r="BF344" s="162">
        <f>IF(N344="snížená",J344,0)</f>
        <v>0</v>
      </c>
      <c r="BG344" s="162">
        <f>IF(N344="zákl. přenesená",J344,0)</f>
        <v>0</v>
      </c>
      <c r="BH344" s="162">
        <f>IF(N344="sníž. přenesená",J344,0)</f>
        <v>0</v>
      </c>
      <c r="BI344" s="162">
        <f>IF(N344="nulová",J344,0)</f>
        <v>0</v>
      </c>
      <c r="BJ344" s="18" t="s">
        <v>88</v>
      </c>
      <c r="BK344" s="162">
        <f>ROUND(I344*H344,2)</f>
        <v>0</v>
      </c>
      <c r="BL344" s="18" t="s">
        <v>276</v>
      </c>
      <c r="BM344" s="161" t="s">
        <v>4558</v>
      </c>
    </row>
    <row r="345" spans="1:65" s="2" customFormat="1" ht="19.2">
      <c r="A345" s="33"/>
      <c r="B345" s="34"/>
      <c r="C345" s="33"/>
      <c r="D345" s="163" t="s">
        <v>207</v>
      </c>
      <c r="E345" s="33"/>
      <c r="F345" s="164" t="s">
        <v>4559</v>
      </c>
      <c r="G345" s="33"/>
      <c r="H345" s="33"/>
      <c r="I345" s="165"/>
      <c r="J345" s="33"/>
      <c r="K345" s="33"/>
      <c r="L345" s="34"/>
      <c r="M345" s="166"/>
      <c r="N345" s="167"/>
      <c r="O345" s="59"/>
      <c r="P345" s="59"/>
      <c r="Q345" s="59"/>
      <c r="R345" s="59"/>
      <c r="S345" s="59"/>
      <c r="T345" s="60"/>
      <c r="U345" s="33"/>
      <c r="V345" s="33"/>
      <c r="W345" s="33"/>
      <c r="X345" s="33"/>
      <c r="Y345" s="33"/>
      <c r="Z345" s="33"/>
      <c r="AA345" s="33"/>
      <c r="AB345" s="33"/>
      <c r="AC345" s="33"/>
      <c r="AD345" s="33"/>
      <c r="AE345" s="33"/>
      <c r="AT345" s="18" t="s">
        <v>207</v>
      </c>
      <c r="AU345" s="18" t="s">
        <v>90</v>
      </c>
    </row>
    <row r="346" spans="1:65" s="2" customFormat="1" ht="24.15" customHeight="1">
      <c r="A346" s="33"/>
      <c r="B346" s="149"/>
      <c r="C346" s="195" t="s">
        <v>1129</v>
      </c>
      <c r="D346" s="195" t="s">
        <v>416</v>
      </c>
      <c r="E346" s="196" t="s">
        <v>4560</v>
      </c>
      <c r="F346" s="197" t="s">
        <v>4561</v>
      </c>
      <c r="G346" s="198" t="s">
        <v>529</v>
      </c>
      <c r="H346" s="199">
        <v>12</v>
      </c>
      <c r="I346" s="200"/>
      <c r="J346" s="201">
        <f>ROUND(I346*H346,2)</f>
        <v>0</v>
      </c>
      <c r="K346" s="197" t="s">
        <v>333</v>
      </c>
      <c r="L346" s="202"/>
      <c r="M346" s="203" t="s">
        <v>1</v>
      </c>
      <c r="N346" s="204" t="s">
        <v>46</v>
      </c>
      <c r="O346" s="59"/>
      <c r="P346" s="159">
        <f>O346*H346</f>
        <v>0</v>
      </c>
      <c r="Q346" s="159">
        <v>2E-3</v>
      </c>
      <c r="R346" s="159">
        <f>Q346*H346</f>
        <v>2.4E-2</v>
      </c>
      <c r="S346" s="159">
        <v>0</v>
      </c>
      <c r="T346" s="160">
        <f>S346*H346</f>
        <v>0</v>
      </c>
      <c r="U346" s="33"/>
      <c r="V346" s="33"/>
      <c r="W346" s="33"/>
      <c r="X346" s="33"/>
      <c r="Y346" s="33"/>
      <c r="Z346" s="33"/>
      <c r="AA346" s="33"/>
      <c r="AB346" s="33"/>
      <c r="AC346" s="33"/>
      <c r="AD346" s="33"/>
      <c r="AE346" s="33"/>
      <c r="AR346" s="161" t="s">
        <v>573</v>
      </c>
      <c r="AT346" s="161" t="s">
        <v>416</v>
      </c>
      <c r="AU346" s="161" t="s">
        <v>90</v>
      </c>
      <c r="AY346" s="18" t="s">
        <v>199</v>
      </c>
      <c r="BE346" s="162">
        <f>IF(N346="základní",J346,0)</f>
        <v>0</v>
      </c>
      <c r="BF346" s="162">
        <f>IF(N346="snížená",J346,0)</f>
        <v>0</v>
      </c>
      <c r="BG346" s="162">
        <f>IF(N346="zákl. přenesená",J346,0)</f>
        <v>0</v>
      </c>
      <c r="BH346" s="162">
        <f>IF(N346="sníž. přenesená",J346,0)</f>
        <v>0</v>
      </c>
      <c r="BI346" s="162">
        <f>IF(N346="nulová",J346,0)</f>
        <v>0</v>
      </c>
      <c r="BJ346" s="18" t="s">
        <v>88</v>
      </c>
      <c r="BK346" s="162">
        <f>ROUND(I346*H346,2)</f>
        <v>0</v>
      </c>
      <c r="BL346" s="18" t="s">
        <v>276</v>
      </c>
      <c r="BM346" s="161" t="s">
        <v>4562</v>
      </c>
    </row>
    <row r="347" spans="1:65" s="2" customFormat="1" ht="10.199999999999999">
      <c r="A347" s="33"/>
      <c r="B347" s="34"/>
      <c r="C347" s="33"/>
      <c r="D347" s="163" t="s">
        <v>207</v>
      </c>
      <c r="E347" s="33"/>
      <c r="F347" s="164" t="s">
        <v>4563</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207</v>
      </c>
      <c r="AU347" s="18" t="s">
        <v>90</v>
      </c>
    </row>
    <row r="348" spans="1:65" s="14" customFormat="1" ht="10.199999999999999">
      <c r="B348" s="179"/>
      <c r="D348" s="163" t="s">
        <v>336</v>
      </c>
      <c r="E348" s="180" t="s">
        <v>1</v>
      </c>
      <c r="F348" s="181" t="s">
        <v>4564</v>
      </c>
      <c r="H348" s="182">
        <v>12</v>
      </c>
      <c r="I348" s="183"/>
      <c r="L348" s="179"/>
      <c r="M348" s="184"/>
      <c r="N348" s="185"/>
      <c r="O348" s="185"/>
      <c r="P348" s="185"/>
      <c r="Q348" s="185"/>
      <c r="R348" s="185"/>
      <c r="S348" s="185"/>
      <c r="T348" s="186"/>
      <c r="AT348" s="180" t="s">
        <v>336</v>
      </c>
      <c r="AU348" s="180" t="s">
        <v>90</v>
      </c>
      <c r="AV348" s="14" t="s">
        <v>90</v>
      </c>
      <c r="AW348" s="14" t="s">
        <v>36</v>
      </c>
      <c r="AX348" s="14" t="s">
        <v>88</v>
      </c>
      <c r="AY348" s="180" t="s">
        <v>199</v>
      </c>
    </row>
    <row r="349" spans="1:65" s="2" customFormat="1" ht="24.15" customHeight="1">
      <c r="A349" s="33"/>
      <c r="B349" s="149"/>
      <c r="C349" s="150" t="s">
        <v>1143</v>
      </c>
      <c r="D349" s="150" t="s">
        <v>202</v>
      </c>
      <c r="E349" s="151" t="s">
        <v>4565</v>
      </c>
      <c r="F349" s="152" t="s">
        <v>4566</v>
      </c>
      <c r="G349" s="153" t="s">
        <v>529</v>
      </c>
      <c r="H349" s="154">
        <v>3</v>
      </c>
      <c r="I349" s="155"/>
      <c r="J349" s="156">
        <f>ROUND(I349*H349,2)</f>
        <v>0</v>
      </c>
      <c r="K349" s="152" t="s">
        <v>333</v>
      </c>
      <c r="L349" s="34"/>
      <c r="M349" s="157" t="s">
        <v>1</v>
      </c>
      <c r="N349" s="158" t="s">
        <v>46</v>
      </c>
      <c r="O349" s="59"/>
      <c r="P349" s="159">
        <f>O349*H349</f>
        <v>0</v>
      </c>
      <c r="Q349" s="159">
        <v>4.0000000000000003E-5</v>
      </c>
      <c r="R349" s="159">
        <f>Q349*H349</f>
        <v>1.2000000000000002E-4</v>
      </c>
      <c r="S349" s="159">
        <v>0</v>
      </c>
      <c r="T349" s="160">
        <f>S349*H349</f>
        <v>0</v>
      </c>
      <c r="U349" s="33"/>
      <c r="V349" s="33"/>
      <c r="W349" s="33"/>
      <c r="X349" s="33"/>
      <c r="Y349" s="33"/>
      <c r="Z349" s="33"/>
      <c r="AA349" s="33"/>
      <c r="AB349" s="33"/>
      <c r="AC349" s="33"/>
      <c r="AD349" s="33"/>
      <c r="AE349" s="33"/>
      <c r="AR349" s="161" t="s">
        <v>276</v>
      </c>
      <c r="AT349" s="161" t="s">
        <v>202</v>
      </c>
      <c r="AU349" s="161" t="s">
        <v>90</v>
      </c>
      <c r="AY349" s="18" t="s">
        <v>199</v>
      </c>
      <c r="BE349" s="162">
        <f>IF(N349="základní",J349,0)</f>
        <v>0</v>
      </c>
      <c r="BF349" s="162">
        <f>IF(N349="snížená",J349,0)</f>
        <v>0</v>
      </c>
      <c r="BG349" s="162">
        <f>IF(N349="zákl. přenesená",J349,0)</f>
        <v>0</v>
      </c>
      <c r="BH349" s="162">
        <f>IF(N349="sníž. přenesená",J349,0)</f>
        <v>0</v>
      </c>
      <c r="BI349" s="162">
        <f>IF(N349="nulová",J349,0)</f>
        <v>0</v>
      </c>
      <c r="BJ349" s="18" t="s">
        <v>88</v>
      </c>
      <c r="BK349" s="162">
        <f>ROUND(I349*H349,2)</f>
        <v>0</v>
      </c>
      <c r="BL349" s="18" t="s">
        <v>276</v>
      </c>
      <c r="BM349" s="161" t="s">
        <v>4567</v>
      </c>
    </row>
    <row r="350" spans="1:65" s="2" customFormat="1" ht="10.199999999999999">
      <c r="A350" s="33"/>
      <c r="B350" s="34"/>
      <c r="C350" s="33"/>
      <c r="D350" s="163" t="s">
        <v>207</v>
      </c>
      <c r="E350" s="33"/>
      <c r="F350" s="164" t="s">
        <v>4568</v>
      </c>
      <c r="G350" s="33"/>
      <c r="H350" s="33"/>
      <c r="I350" s="165"/>
      <c r="J350" s="33"/>
      <c r="K350" s="33"/>
      <c r="L350" s="34"/>
      <c r="M350" s="166"/>
      <c r="N350" s="167"/>
      <c r="O350" s="59"/>
      <c r="P350" s="59"/>
      <c r="Q350" s="59"/>
      <c r="R350" s="59"/>
      <c r="S350" s="59"/>
      <c r="T350" s="60"/>
      <c r="U350" s="33"/>
      <c r="V350" s="33"/>
      <c r="W350" s="33"/>
      <c r="X350" s="33"/>
      <c r="Y350" s="33"/>
      <c r="Z350" s="33"/>
      <c r="AA350" s="33"/>
      <c r="AB350" s="33"/>
      <c r="AC350" s="33"/>
      <c r="AD350" s="33"/>
      <c r="AE350" s="33"/>
      <c r="AT350" s="18" t="s">
        <v>207</v>
      </c>
      <c r="AU350" s="18" t="s">
        <v>90</v>
      </c>
    </row>
    <row r="351" spans="1:65" s="2" customFormat="1" ht="24.15" customHeight="1">
      <c r="A351" s="33"/>
      <c r="B351" s="149"/>
      <c r="C351" s="195" t="s">
        <v>1150</v>
      </c>
      <c r="D351" s="195" t="s">
        <v>416</v>
      </c>
      <c r="E351" s="196" t="s">
        <v>4569</v>
      </c>
      <c r="F351" s="197" t="s">
        <v>4570</v>
      </c>
      <c r="G351" s="198" t="s">
        <v>529</v>
      </c>
      <c r="H351" s="199">
        <v>1</v>
      </c>
      <c r="I351" s="200"/>
      <c r="J351" s="201">
        <f>ROUND(I351*H351,2)</f>
        <v>0</v>
      </c>
      <c r="K351" s="197" t="s">
        <v>333</v>
      </c>
      <c r="L351" s="202"/>
      <c r="M351" s="203" t="s">
        <v>1</v>
      </c>
      <c r="N351" s="204" t="s">
        <v>46</v>
      </c>
      <c r="O351" s="59"/>
      <c r="P351" s="159">
        <f>O351*H351</f>
        <v>0</v>
      </c>
      <c r="Q351" s="159">
        <v>1.5E-3</v>
      </c>
      <c r="R351" s="159">
        <f>Q351*H351</f>
        <v>1.5E-3</v>
      </c>
      <c r="S351" s="159">
        <v>0</v>
      </c>
      <c r="T351" s="160">
        <f>S351*H351</f>
        <v>0</v>
      </c>
      <c r="U351" s="33"/>
      <c r="V351" s="33"/>
      <c r="W351" s="33"/>
      <c r="X351" s="33"/>
      <c r="Y351" s="33"/>
      <c r="Z351" s="33"/>
      <c r="AA351" s="33"/>
      <c r="AB351" s="33"/>
      <c r="AC351" s="33"/>
      <c r="AD351" s="33"/>
      <c r="AE351" s="33"/>
      <c r="AR351" s="161" t="s">
        <v>573</v>
      </c>
      <c r="AT351" s="161" t="s">
        <v>416</v>
      </c>
      <c r="AU351" s="161" t="s">
        <v>90</v>
      </c>
      <c r="AY351" s="18" t="s">
        <v>199</v>
      </c>
      <c r="BE351" s="162">
        <f>IF(N351="základní",J351,0)</f>
        <v>0</v>
      </c>
      <c r="BF351" s="162">
        <f>IF(N351="snížená",J351,0)</f>
        <v>0</v>
      </c>
      <c r="BG351" s="162">
        <f>IF(N351="zákl. přenesená",J351,0)</f>
        <v>0</v>
      </c>
      <c r="BH351" s="162">
        <f>IF(N351="sníž. přenesená",J351,0)</f>
        <v>0</v>
      </c>
      <c r="BI351" s="162">
        <f>IF(N351="nulová",J351,0)</f>
        <v>0</v>
      </c>
      <c r="BJ351" s="18" t="s">
        <v>88</v>
      </c>
      <c r="BK351" s="162">
        <f>ROUND(I351*H351,2)</f>
        <v>0</v>
      </c>
      <c r="BL351" s="18" t="s">
        <v>276</v>
      </c>
      <c r="BM351" s="161" t="s">
        <v>4571</v>
      </c>
    </row>
    <row r="352" spans="1:65" s="2" customFormat="1" ht="28.8">
      <c r="A352" s="33"/>
      <c r="B352" s="34"/>
      <c r="C352" s="33"/>
      <c r="D352" s="163" t="s">
        <v>207</v>
      </c>
      <c r="E352" s="33"/>
      <c r="F352" s="164" t="s">
        <v>4572</v>
      </c>
      <c r="G352" s="33"/>
      <c r="H352" s="33"/>
      <c r="I352" s="165"/>
      <c r="J352" s="33"/>
      <c r="K352" s="33"/>
      <c r="L352" s="34"/>
      <c r="M352" s="166"/>
      <c r="N352" s="167"/>
      <c r="O352" s="59"/>
      <c r="P352" s="59"/>
      <c r="Q352" s="59"/>
      <c r="R352" s="59"/>
      <c r="S352" s="59"/>
      <c r="T352" s="60"/>
      <c r="U352" s="33"/>
      <c r="V352" s="33"/>
      <c r="W352" s="33"/>
      <c r="X352" s="33"/>
      <c r="Y352" s="33"/>
      <c r="Z352" s="33"/>
      <c r="AA352" s="33"/>
      <c r="AB352" s="33"/>
      <c r="AC352" s="33"/>
      <c r="AD352" s="33"/>
      <c r="AE352" s="33"/>
      <c r="AT352" s="18" t="s">
        <v>207</v>
      </c>
      <c r="AU352" s="18" t="s">
        <v>90</v>
      </c>
    </row>
    <row r="353" spans="1:65" s="2" customFormat="1" ht="37.799999999999997" customHeight="1">
      <c r="A353" s="33"/>
      <c r="B353" s="149"/>
      <c r="C353" s="195" t="s">
        <v>1157</v>
      </c>
      <c r="D353" s="195" t="s">
        <v>416</v>
      </c>
      <c r="E353" s="196" t="s">
        <v>4573</v>
      </c>
      <c r="F353" s="197" t="s">
        <v>4574</v>
      </c>
      <c r="G353" s="198" t="s">
        <v>529</v>
      </c>
      <c r="H353" s="199">
        <v>2</v>
      </c>
      <c r="I353" s="200"/>
      <c r="J353" s="201">
        <f>ROUND(I353*H353,2)</f>
        <v>0</v>
      </c>
      <c r="K353" s="197" t="s">
        <v>1</v>
      </c>
      <c r="L353" s="202"/>
      <c r="M353" s="203" t="s">
        <v>1</v>
      </c>
      <c r="N353" s="204" t="s">
        <v>46</v>
      </c>
      <c r="O353" s="59"/>
      <c r="P353" s="159">
        <f>O353*H353</f>
        <v>0</v>
      </c>
      <c r="Q353" s="159">
        <v>1.5E-3</v>
      </c>
      <c r="R353" s="159">
        <f>Q353*H353</f>
        <v>3.0000000000000001E-3</v>
      </c>
      <c r="S353" s="159">
        <v>0</v>
      </c>
      <c r="T353" s="160">
        <f>S353*H353</f>
        <v>0</v>
      </c>
      <c r="U353" s="33"/>
      <c r="V353" s="33"/>
      <c r="W353" s="33"/>
      <c r="X353" s="33"/>
      <c r="Y353" s="33"/>
      <c r="Z353" s="33"/>
      <c r="AA353" s="33"/>
      <c r="AB353" s="33"/>
      <c r="AC353" s="33"/>
      <c r="AD353" s="33"/>
      <c r="AE353" s="33"/>
      <c r="AR353" s="161" t="s">
        <v>573</v>
      </c>
      <c r="AT353" s="161" t="s">
        <v>416</v>
      </c>
      <c r="AU353" s="161" t="s">
        <v>90</v>
      </c>
      <c r="AY353" s="18" t="s">
        <v>199</v>
      </c>
      <c r="BE353" s="162">
        <f>IF(N353="základní",J353,0)</f>
        <v>0</v>
      </c>
      <c r="BF353" s="162">
        <f>IF(N353="snížená",J353,0)</f>
        <v>0</v>
      </c>
      <c r="BG353" s="162">
        <f>IF(N353="zákl. přenesená",J353,0)</f>
        <v>0</v>
      </c>
      <c r="BH353" s="162">
        <f>IF(N353="sníž. přenesená",J353,0)</f>
        <v>0</v>
      </c>
      <c r="BI353" s="162">
        <f>IF(N353="nulová",J353,0)</f>
        <v>0</v>
      </c>
      <c r="BJ353" s="18" t="s">
        <v>88</v>
      </c>
      <c r="BK353" s="162">
        <f>ROUND(I353*H353,2)</f>
        <v>0</v>
      </c>
      <c r="BL353" s="18" t="s">
        <v>276</v>
      </c>
      <c r="BM353" s="161" t="s">
        <v>4575</v>
      </c>
    </row>
    <row r="354" spans="1:65" s="2" customFormat="1" ht="21.75" customHeight="1">
      <c r="A354" s="33"/>
      <c r="B354" s="149"/>
      <c r="C354" s="150" t="s">
        <v>1162</v>
      </c>
      <c r="D354" s="150" t="s">
        <v>202</v>
      </c>
      <c r="E354" s="151" t="s">
        <v>4576</v>
      </c>
      <c r="F354" s="152" t="s">
        <v>4577</v>
      </c>
      <c r="G354" s="153" t="s">
        <v>284</v>
      </c>
      <c r="H354" s="154">
        <v>1</v>
      </c>
      <c r="I354" s="155"/>
      <c r="J354" s="156">
        <f>ROUND(I354*H354,2)</f>
        <v>0</v>
      </c>
      <c r="K354" s="152" t="s">
        <v>333</v>
      </c>
      <c r="L354" s="34"/>
      <c r="M354" s="157" t="s">
        <v>1</v>
      </c>
      <c r="N354" s="158" t="s">
        <v>46</v>
      </c>
      <c r="O354" s="59"/>
      <c r="P354" s="159">
        <f>O354*H354</f>
        <v>0</v>
      </c>
      <c r="Q354" s="159">
        <v>1.2E-4</v>
      </c>
      <c r="R354" s="159">
        <f>Q354*H354</f>
        <v>1.2E-4</v>
      </c>
      <c r="S354" s="159">
        <v>0</v>
      </c>
      <c r="T354" s="160">
        <f>S354*H354</f>
        <v>0</v>
      </c>
      <c r="U354" s="33"/>
      <c r="V354" s="33"/>
      <c r="W354" s="33"/>
      <c r="X354" s="33"/>
      <c r="Y354" s="33"/>
      <c r="Z354" s="33"/>
      <c r="AA354" s="33"/>
      <c r="AB354" s="33"/>
      <c r="AC354" s="33"/>
      <c r="AD354" s="33"/>
      <c r="AE354" s="33"/>
      <c r="AR354" s="161" t="s">
        <v>276</v>
      </c>
      <c r="AT354" s="161" t="s">
        <v>202</v>
      </c>
      <c r="AU354" s="161" t="s">
        <v>90</v>
      </c>
      <c r="AY354" s="18" t="s">
        <v>199</v>
      </c>
      <c r="BE354" s="162">
        <f>IF(N354="základní",J354,0)</f>
        <v>0</v>
      </c>
      <c r="BF354" s="162">
        <f>IF(N354="snížená",J354,0)</f>
        <v>0</v>
      </c>
      <c r="BG354" s="162">
        <f>IF(N354="zákl. přenesená",J354,0)</f>
        <v>0</v>
      </c>
      <c r="BH354" s="162">
        <f>IF(N354="sníž. přenesená",J354,0)</f>
        <v>0</v>
      </c>
      <c r="BI354" s="162">
        <f>IF(N354="nulová",J354,0)</f>
        <v>0</v>
      </c>
      <c r="BJ354" s="18" t="s">
        <v>88</v>
      </c>
      <c r="BK354" s="162">
        <f>ROUND(I354*H354,2)</f>
        <v>0</v>
      </c>
      <c r="BL354" s="18" t="s">
        <v>276</v>
      </c>
      <c r="BM354" s="161" t="s">
        <v>4578</v>
      </c>
    </row>
    <row r="355" spans="1:65" s="2" customFormat="1" ht="19.2">
      <c r="A355" s="33"/>
      <c r="B355" s="34"/>
      <c r="C355" s="33"/>
      <c r="D355" s="163" t="s">
        <v>207</v>
      </c>
      <c r="E355" s="33"/>
      <c r="F355" s="164" t="s">
        <v>4579</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207</v>
      </c>
      <c r="AU355" s="18" t="s">
        <v>90</v>
      </c>
    </row>
    <row r="356" spans="1:65" s="2" customFormat="1" ht="24.15" customHeight="1">
      <c r="A356" s="33"/>
      <c r="B356" s="149"/>
      <c r="C356" s="195" t="s">
        <v>1167</v>
      </c>
      <c r="D356" s="195" t="s">
        <v>416</v>
      </c>
      <c r="E356" s="196" t="s">
        <v>4580</v>
      </c>
      <c r="F356" s="197" t="s">
        <v>4581</v>
      </c>
      <c r="G356" s="198" t="s">
        <v>529</v>
      </c>
      <c r="H356" s="199">
        <v>1</v>
      </c>
      <c r="I356" s="200"/>
      <c r="J356" s="201">
        <f>ROUND(I356*H356,2)</f>
        <v>0</v>
      </c>
      <c r="K356" s="197" t="s">
        <v>1</v>
      </c>
      <c r="L356" s="202"/>
      <c r="M356" s="203" t="s">
        <v>1</v>
      </c>
      <c r="N356" s="204" t="s">
        <v>46</v>
      </c>
      <c r="O356" s="59"/>
      <c r="P356" s="159">
        <f>O356*H356</f>
        <v>0</v>
      </c>
      <c r="Q356" s="159">
        <v>1.8E-3</v>
      </c>
      <c r="R356" s="159">
        <f>Q356*H356</f>
        <v>1.8E-3</v>
      </c>
      <c r="S356" s="159">
        <v>0</v>
      </c>
      <c r="T356" s="160">
        <f>S356*H356</f>
        <v>0</v>
      </c>
      <c r="U356" s="33"/>
      <c r="V356" s="33"/>
      <c r="W356" s="33"/>
      <c r="X356" s="33"/>
      <c r="Y356" s="33"/>
      <c r="Z356" s="33"/>
      <c r="AA356" s="33"/>
      <c r="AB356" s="33"/>
      <c r="AC356" s="33"/>
      <c r="AD356" s="33"/>
      <c r="AE356" s="33"/>
      <c r="AR356" s="161" t="s">
        <v>573</v>
      </c>
      <c r="AT356" s="161" t="s">
        <v>416</v>
      </c>
      <c r="AU356" s="161" t="s">
        <v>90</v>
      </c>
      <c r="AY356" s="18" t="s">
        <v>199</v>
      </c>
      <c r="BE356" s="162">
        <f>IF(N356="základní",J356,0)</f>
        <v>0</v>
      </c>
      <c r="BF356" s="162">
        <f>IF(N356="snížená",J356,0)</f>
        <v>0</v>
      </c>
      <c r="BG356" s="162">
        <f>IF(N356="zákl. přenesená",J356,0)</f>
        <v>0</v>
      </c>
      <c r="BH356" s="162">
        <f>IF(N356="sníž. přenesená",J356,0)</f>
        <v>0</v>
      </c>
      <c r="BI356" s="162">
        <f>IF(N356="nulová",J356,0)</f>
        <v>0</v>
      </c>
      <c r="BJ356" s="18" t="s">
        <v>88</v>
      </c>
      <c r="BK356" s="162">
        <f>ROUND(I356*H356,2)</f>
        <v>0</v>
      </c>
      <c r="BL356" s="18" t="s">
        <v>276</v>
      </c>
      <c r="BM356" s="161" t="s">
        <v>4582</v>
      </c>
    </row>
    <row r="357" spans="1:65" s="2" customFormat="1" ht="24.15" customHeight="1">
      <c r="A357" s="33"/>
      <c r="B357" s="149"/>
      <c r="C357" s="150" t="s">
        <v>1172</v>
      </c>
      <c r="D357" s="150" t="s">
        <v>202</v>
      </c>
      <c r="E357" s="151" t="s">
        <v>4583</v>
      </c>
      <c r="F357" s="152" t="s">
        <v>4584</v>
      </c>
      <c r="G357" s="153" t="s">
        <v>529</v>
      </c>
      <c r="H357" s="154">
        <v>4</v>
      </c>
      <c r="I357" s="155"/>
      <c r="J357" s="156">
        <f>ROUND(I357*H357,2)</f>
        <v>0</v>
      </c>
      <c r="K357" s="152" t="s">
        <v>333</v>
      </c>
      <c r="L357" s="34"/>
      <c r="M357" s="157" t="s">
        <v>1</v>
      </c>
      <c r="N357" s="158" t="s">
        <v>46</v>
      </c>
      <c r="O357" s="59"/>
      <c r="P357" s="159">
        <f>O357*H357</f>
        <v>0</v>
      </c>
      <c r="Q357" s="159">
        <v>1.2E-4</v>
      </c>
      <c r="R357" s="159">
        <f>Q357*H357</f>
        <v>4.8000000000000001E-4</v>
      </c>
      <c r="S357" s="159">
        <v>0</v>
      </c>
      <c r="T357" s="160">
        <f>S357*H357</f>
        <v>0</v>
      </c>
      <c r="U357" s="33"/>
      <c r="V357" s="33"/>
      <c r="W357" s="33"/>
      <c r="X357" s="33"/>
      <c r="Y357" s="33"/>
      <c r="Z357" s="33"/>
      <c r="AA357" s="33"/>
      <c r="AB357" s="33"/>
      <c r="AC357" s="33"/>
      <c r="AD357" s="33"/>
      <c r="AE357" s="33"/>
      <c r="AR357" s="161" t="s">
        <v>276</v>
      </c>
      <c r="AT357" s="161" t="s">
        <v>202</v>
      </c>
      <c r="AU357" s="161" t="s">
        <v>90</v>
      </c>
      <c r="AY357" s="18" t="s">
        <v>199</v>
      </c>
      <c r="BE357" s="162">
        <f>IF(N357="základní",J357,0)</f>
        <v>0</v>
      </c>
      <c r="BF357" s="162">
        <f>IF(N357="snížená",J357,0)</f>
        <v>0</v>
      </c>
      <c r="BG357" s="162">
        <f>IF(N357="zákl. přenesená",J357,0)</f>
        <v>0</v>
      </c>
      <c r="BH357" s="162">
        <f>IF(N357="sníž. přenesená",J357,0)</f>
        <v>0</v>
      </c>
      <c r="BI357" s="162">
        <f>IF(N357="nulová",J357,0)</f>
        <v>0</v>
      </c>
      <c r="BJ357" s="18" t="s">
        <v>88</v>
      </c>
      <c r="BK357" s="162">
        <f>ROUND(I357*H357,2)</f>
        <v>0</v>
      </c>
      <c r="BL357" s="18" t="s">
        <v>276</v>
      </c>
      <c r="BM357" s="161" t="s">
        <v>4585</v>
      </c>
    </row>
    <row r="358" spans="1:65" s="2" customFormat="1" ht="19.2">
      <c r="A358" s="33"/>
      <c r="B358" s="34"/>
      <c r="C358" s="33"/>
      <c r="D358" s="163" t="s">
        <v>207</v>
      </c>
      <c r="E358" s="33"/>
      <c r="F358" s="164" t="s">
        <v>4586</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207</v>
      </c>
      <c r="AU358" s="18" t="s">
        <v>90</v>
      </c>
    </row>
    <row r="359" spans="1:65" s="14" customFormat="1" ht="10.199999999999999">
      <c r="B359" s="179"/>
      <c r="D359" s="163" t="s">
        <v>336</v>
      </c>
      <c r="E359" s="180" t="s">
        <v>1</v>
      </c>
      <c r="F359" s="181" t="s">
        <v>4587</v>
      </c>
      <c r="H359" s="182">
        <v>4</v>
      </c>
      <c r="I359" s="183"/>
      <c r="L359" s="179"/>
      <c r="M359" s="184"/>
      <c r="N359" s="185"/>
      <c r="O359" s="185"/>
      <c r="P359" s="185"/>
      <c r="Q359" s="185"/>
      <c r="R359" s="185"/>
      <c r="S359" s="185"/>
      <c r="T359" s="186"/>
      <c r="AT359" s="180" t="s">
        <v>336</v>
      </c>
      <c r="AU359" s="180" t="s">
        <v>90</v>
      </c>
      <c r="AV359" s="14" t="s">
        <v>90</v>
      </c>
      <c r="AW359" s="14" t="s">
        <v>36</v>
      </c>
      <c r="AX359" s="14" t="s">
        <v>88</v>
      </c>
      <c r="AY359" s="180" t="s">
        <v>199</v>
      </c>
    </row>
    <row r="360" spans="1:65" s="2" customFormat="1" ht="24.15" customHeight="1">
      <c r="A360" s="33"/>
      <c r="B360" s="149"/>
      <c r="C360" s="195" t="s">
        <v>1179</v>
      </c>
      <c r="D360" s="195" t="s">
        <v>416</v>
      </c>
      <c r="E360" s="196" t="s">
        <v>4588</v>
      </c>
      <c r="F360" s="197" t="s">
        <v>4589</v>
      </c>
      <c r="G360" s="198" t="s">
        <v>529</v>
      </c>
      <c r="H360" s="199">
        <v>4</v>
      </c>
      <c r="I360" s="200"/>
      <c r="J360" s="201">
        <f>ROUND(I360*H360,2)</f>
        <v>0</v>
      </c>
      <c r="K360" s="197" t="s">
        <v>333</v>
      </c>
      <c r="L360" s="202"/>
      <c r="M360" s="203" t="s">
        <v>1</v>
      </c>
      <c r="N360" s="204" t="s">
        <v>46</v>
      </c>
      <c r="O360" s="59"/>
      <c r="P360" s="159">
        <f>O360*H360</f>
        <v>0</v>
      </c>
      <c r="Q360" s="159">
        <v>1.8E-3</v>
      </c>
      <c r="R360" s="159">
        <f>Q360*H360</f>
        <v>7.1999999999999998E-3</v>
      </c>
      <c r="S360" s="159">
        <v>0</v>
      </c>
      <c r="T360" s="160">
        <f>S360*H360</f>
        <v>0</v>
      </c>
      <c r="U360" s="33"/>
      <c r="V360" s="33"/>
      <c r="W360" s="33"/>
      <c r="X360" s="33"/>
      <c r="Y360" s="33"/>
      <c r="Z360" s="33"/>
      <c r="AA360" s="33"/>
      <c r="AB360" s="33"/>
      <c r="AC360" s="33"/>
      <c r="AD360" s="33"/>
      <c r="AE360" s="33"/>
      <c r="AR360" s="161" t="s">
        <v>573</v>
      </c>
      <c r="AT360" s="161" t="s">
        <v>416</v>
      </c>
      <c r="AU360" s="161" t="s">
        <v>90</v>
      </c>
      <c r="AY360" s="18" t="s">
        <v>199</v>
      </c>
      <c r="BE360" s="162">
        <f>IF(N360="základní",J360,0)</f>
        <v>0</v>
      </c>
      <c r="BF360" s="162">
        <f>IF(N360="snížená",J360,0)</f>
        <v>0</v>
      </c>
      <c r="BG360" s="162">
        <f>IF(N360="zákl. přenesená",J360,0)</f>
        <v>0</v>
      </c>
      <c r="BH360" s="162">
        <f>IF(N360="sníž. přenesená",J360,0)</f>
        <v>0</v>
      </c>
      <c r="BI360" s="162">
        <f>IF(N360="nulová",J360,0)</f>
        <v>0</v>
      </c>
      <c r="BJ360" s="18" t="s">
        <v>88</v>
      </c>
      <c r="BK360" s="162">
        <f>ROUND(I360*H360,2)</f>
        <v>0</v>
      </c>
      <c r="BL360" s="18" t="s">
        <v>276</v>
      </c>
      <c r="BM360" s="161" t="s">
        <v>4590</v>
      </c>
    </row>
    <row r="361" spans="1:65" s="2" customFormat="1" ht="10.199999999999999">
      <c r="A361" s="33"/>
      <c r="B361" s="34"/>
      <c r="C361" s="33"/>
      <c r="D361" s="163" t="s">
        <v>207</v>
      </c>
      <c r="E361" s="33"/>
      <c r="F361" s="164" t="s">
        <v>4591</v>
      </c>
      <c r="G361" s="33"/>
      <c r="H361" s="33"/>
      <c r="I361" s="165"/>
      <c r="J361" s="33"/>
      <c r="K361" s="33"/>
      <c r="L361" s="34"/>
      <c r="M361" s="166"/>
      <c r="N361" s="167"/>
      <c r="O361" s="59"/>
      <c r="P361" s="59"/>
      <c r="Q361" s="59"/>
      <c r="R361" s="59"/>
      <c r="S361" s="59"/>
      <c r="T361" s="60"/>
      <c r="U361" s="33"/>
      <c r="V361" s="33"/>
      <c r="W361" s="33"/>
      <c r="X361" s="33"/>
      <c r="Y361" s="33"/>
      <c r="Z361" s="33"/>
      <c r="AA361" s="33"/>
      <c r="AB361" s="33"/>
      <c r="AC361" s="33"/>
      <c r="AD361" s="33"/>
      <c r="AE361" s="33"/>
      <c r="AT361" s="18" t="s">
        <v>207</v>
      </c>
      <c r="AU361" s="18" t="s">
        <v>90</v>
      </c>
    </row>
    <row r="362" spans="1:65" s="2" customFormat="1" ht="24.15" customHeight="1">
      <c r="A362" s="33"/>
      <c r="B362" s="149"/>
      <c r="C362" s="195" t="s">
        <v>1185</v>
      </c>
      <c r="D362" s="195" t="s">
        <v>416</v>
      </c>
      <c r="E362" s="196" t="s">
        <v>4592</v>
      </c>
      <c r="F362" s="197" t="s">
        <v>4593</v>
      </c>
      <c r="G362" s="198" t="s">
        <v>529</v>
      </c>
      <c r="H362" s="199">
        <v>4</v>
      </c>
      <c r="I362" s="200"/>
      <c r="J362" s="201">
        <f>ROUND(I362*H362,2)</f>
        <v>0</v>
      </c>
      <c r="K362" s="197" t="s">
        <v>1</v>
      </c>
      <c r="L362" s="202"/>
      <c r="M362" s="203" t="s">
        <v>1</v>
      </c>
      <c r="N362" s="204" t="s">
        <v>46</v>
      </c>
      <c r="O362" s="59"/>
      <c r="P362" s="159">
        <f>O362*H362</f>
        <v>0</v>
      </c>
      <c r="Q362" s="159">
        <v>1.8E-3</v>
      </c>
      <c r="R362" s="159">
        <f>Q362*H362</f>
        <v>7.1999999999999998E-3</v>
      </c>
      <c r="S362" s="159">
        <v>0</v>
      </c>
      <c r="T362" s="160">
        <f>S362*H362</f>
        <v>0</v>
      </c>
      <c r="U362" s="33"/>
      <c r="V362" s="33"/>
      <c r="W362" s="33"/>
      <c r="X362" s="33"/>
      <c r="Y362" s="33"/>
      <c r="Z362" s="33"/>
      <c r="AA362" s="33"/>
      <c r="AB362" s="33"/>
      <c r="AC362" s="33"/>
      <c r="AD362" s="33"/>
      <c r="AE362" s="33"/>
      <c r="AR362" s="161" t="s">
        <v>573</v>
      </c>
      <c r="AT362" s="161" t="s">
        <v>416</v>
      </c>
      <c r="AU362" s="161" t="s">
        <v>90</v>
      </c>
      <c r="AY362" s="18" t="s">
        <v>199</v>
      </c>
      <c r="BE362" s="162">
        <f>IF(N362="základní",J362,0)</f>
        <v>0</v>
      </c>
      <c r="BF362" s="162">
        <f>IF(N362="snížená",J362,0)</f>
        <v>0</v>
      </c>
      <c r="BG362" s="162">
        <f>IF(N362="zákl. přenesená",J362,0)</f>
        <v>0</v>
      </c>
      <c r="BH362" s="162">
        <f>IF(N362="sníž. přenesená",J362,0)</f>
        <v>0</v>
      </c>
      <c r="BI362" s="162">
        <f>IF(N362="nulová",J362,0)</f>
        <v>0</v>
      </c>
      <c r="BJ362" s="18" t="s">
        <v>88</v>
      </c>
      <c r="BK362" s="162">
        <f>ROUND(I362*H362,2)</f>
        <v>0</v>
      </c>
      <c r="BL362" s="18" t="s">
        <v>276</v>
      </c>
      <c r="BM362" s="161" t="s">
        <v>4594</v>
      </c>
    </row>
    <row r="363" spans="1:65" s="2" customFormat="1" ht="24.15" customHeight="1">
      <c r="A363" s="33"/>
      <c r="B363" s="149"/>
      <c r="C363" s="150" t="s">
        <v>1191</v>
      </c>
      <c r="D363" s="150" t="s">
        <v>202</v>
      </c>
      <c r="E363" s="151" t="s">
        <v>4595</v>
      </c>
      <c r="F363" s="152" t="s">
        <v>4596</v>
      </c>
      <c r="G363" s="153" t="s">
        <v>396</v>
      </c>
      <c r="H363" s="154">
        <v>0.156</v>
      </c>
      <c r="I363" s="155"/>
      <c r="J363" s="156">
        <f>ROUND(I363*H363,2)</f>
        <v>0</v>
      </c>
      <c r="K363" s="152" t="s">
        <v>333</v>
      </c>
      <c r="L363" s="34"/>
      <c r="M363" s="157" t="s">
        <v>1</v>
      </c>
      <c r="N363" s="158"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276</v>
      </c>
      <c r="AT363" s="161" t="s">
        <v>202</v>
      </c>
      <c r="AU363" s="161" t="s">
        <v>90</v>
      </c>
      <c r="AY363" s="18" t="s">
        <v>199</v>
      </c>
      <c r="BE363" s="162">
        <f>IF(N363="základní",J363,0)</f>
        <v>0</v>
      </c>
      <c r="BF363" s="162">
        <f>IF(N363="snížená",J363,0)</f>
        <v>0</v>
      </c>
      <c r="BG363" s="162">
        <f>IF(N363="zákl. přenesená",J363,0)</f>
        <v>0</v>
      </c>
      <c r="BH363" s="162">
        <f>IF(N363="sníž. přenesená",J363,0)</f>
        <v>0</v>
      </c>
      <c r="BI363" s="162">
        <f>IF(N363="nulová",J363,0)</f>
        <v>0</v>
      </c>
      <c r="BJ363" s="18" t="s">
        <v>88</v>
      </c>
      <c r="BK363" s="162">
        <f>ROUND(I363*H363,2)</f>
        <v>0</v>
      </c>
      <c r="BL363" s="18" t="s">
        <v>276</v>
      </c>
      <c r="BM363" s="161" t="s">
        <v>4597</v>
      </c>
    </row>
    <row r="364" spans="1:65" s="2" customFormat="1" ht="28.8">
      <c r="A364" s="33"/>
      <c r="B364" s="34"/>
      <c r="C364" s="33"/>
      <c r="D364" s="163" t="s">
        <v>207</v>
      </c>
      <c r="E364" s="33"/>
      <c r="F364" s="164" t="s">
        <v>4598</v>
      </c>
      <c r="G364" s="33"/>
      <c r="H364" s="33"/>
      <c r="I364" s="165"/>
      <c r="J364" s="33"/>
      <c r="K364" s="33"/>
      <c r="L364" s="34"/>
      <c r="M364" s="166"/>
      <c r="N364" s="167"/>
      <c r="O364" s="59"/>
      <c r="P364" s="59"/>
      <c r="Q364" s="59"/>
      <c r="R364" s="59"/>
      <c r="S364" s="59"/>
      <c r="T364" s="60"/>
      <c r="U364" s="33"/>
      <c r="V364" s="33"/>
      <c r="W364" s="33"/>
      <c r="X364" s="33"/>
      <c r="Y364" s="33"/>
      <c r="Z364" s="33"/>
      <c r="AA364" s="33"/>
      <c r="AB364" s="33"/>
      <c r="AC364" s="33"/>
      <c r="AD364" s="33"/>
      <c r="AE364" s="33"/>
      <c r="AT364" s="18" t="s">
        <v>207</v>
      </c>
      <c r="AU364" s="18" t="s">
        <v>90</v>
      </c>
    </row>
    <row r="365" spans="1:65" s="2" customFormat="1" ht="24.15" customHeight="1">
      <c r="A365" s="33"/>
      <c r="B365" s="149"/>
      <c r="C365" s="150" t="s">
        <v>1197</v>
      </c>
      <c r="D365" s="150" t="s">
        <v>202</v>
      </c>
      <c r="E365" s="151" t="s">
        <v>4599</v>
      </c>
      <c r="F365" s="152" t="s">
        <v>4600</v>
      </c>
      <c r="G365" s="153" t="s">
        <v>396</v>
      </c>
      <c r="H365" s="154">
        <v>0.156</v>
      </c>
      <c r="I365" s="155"/>
      <c r="J365" s="156">
        <f>ROUND(I365*H365,2)</f>
        <v>0</v>
      </c>
      <c r="K365" s="152" t="s">
        <v>333</v>
      </c>
      <c r="L365" s="34"/>
      <c r="M365" s="157" t="s">
        <v>1</v>
      </c>
      <c r="N365" s="158" t="s">
        <v>46</v>
      </c>
      <c r="O365" s="59"/>
      <c r="P365" s="159">
        <f>O365*H365</f>
        <v>0</v>
      </c>
      <c r="Q365" s="159">
        <v>0</v>
      </c>
      <c r="R365" s="159">
        <f>Q365*H365</f>
        <v>0</v>
      </c>
      <c r="S365" s="159">
        <v>0</v>
      </c>
      <c r="T365" s="160">
        <f>S365*H365</f>
        <v>0</v>
      </c>
      <c r="U365" s="33"/>
      <c r="V365" s="33"/>
      <c r="W365" s="33"/>
      <c r="X365" s="33"/>
      <c r="Y365" s="33"/>
      <c r="Z365" s="33"/>
      <c r="AA365" s="33"/>
      <c r="AB365" s="33"/>
      <c r="AC365" s="33"/>
      <c r="AD365" s="33"/>
      <c r="AE365" s="33"/>
      <c r="AR365" s="161" t="s">
        <v>276</v>
      </c>
      <c r="AT365" s="161" t="s">
        <v>202</v>
      </c>
      <c r="AU365" s="161" t="s">
        <v>90</v>
      </c>
      <c r="AY365" s="18" t="s">
        <v>199</v>
      </c>
      <c r="BE365" s="162">
        <f>IF(N365="základní",J365,0)</f>
        <v>0</v>
      </c>
      <c r="BF365" s="162">
        <f>IF(N365="snížená",J365,0)</f>
        <v>0</v>
      </c>
      <c r="BG365" s="162">
        <f>IF(N365="zákl. přenesená",J365,0)</f>
        <v>0</v>
      </c>
      <c r="BH365" s="162">
        <f>IF(N365="sníž. přenesená",J365,0)</f>
        <v>0</v>
      </c>
      <c r="BI365" s="162">
        <f>IF(N365="nulová",J365,0)</f>
        <v>0</v>
      </c>
      <c r="BJ365" s="18" t="s">
        <v>88</v>
      </c>
      <c r="BK365" s="162">
        <f>ROUND(I365*H365,2)</f>
        <v>0</v>
      </c>
      <c r="BL365" s="18" t="s">
        <v>276</v>
      </c>
      <c r="BM365" s="161" t="s">
        <v>4601</v>
      </c>
    </row>
    <row r="366" spans="1:65" s="2" customFormat="1" ht="38.4">
      <c r="A366" s="33"/>
      <c r="B366" s="34"/>
      <c r="C366" s="33"/>
      <c r="D366" s="163" t="s">
        <v>207</v>
      </c>
      <c r="E366" s="33"/>
      <c r="F366" s="164" t="s">
        <v>4602</v>
      </c>
      <c r="G366" s="33"/>
      <c r="H366" s="33"/>
      <c r="I366" s="165"/>
      <c r="J366" s="33"/>
      <c r="K366" s="33"/>
      <c r="L366" s="34"/>
      <c r="M366" s="166"/>
      <c r="N366" s="167"/>
      <c r="O366" s="59"/>
      <c r="P366" s="59"/>
      <c r="Q366" s="59"/>
      <c r="R366" s="59"/>
      <c r="S366" s="59"/>
      <c r="T366" s="60"/>
      <c r="U366" s="33"/>
      <c r="V366" s="33"/>
      <c r="W366" s="33"/>
      <c r="X366" s="33"/>
      <c r="Y366" s="33"/>
      <c r="Z366" s="33"/>
      <c r="AA366" s="33"/>
      <c r="AB366" s="33"/>
      <c r="AC366" s="33"/>
      <c r="AD366" s="33"/>
      <c r="AE366" s="33"/>
      <c r="AT366" s="18" t="s">
        <v>207</v>
      </c>
      <c r="AU366" s="18" t="s">
        <v>90</v>
      </c>
    </row>
    <row r="367" spans="1:65" s="12" customFormat="1" ht="22.8" customHeight="1">
      <c r="B367" s="136"/>
      <c r="D367" s="137" t="s">
        <v>80</v>
      </c>
      <c r="E367" s="147" t="s">
        <v>4603</v>
      </c>
      <c r="F367" s="147" t="s">
        <v>4604</v>
      </c>
      <c r="I367" s="139"/>
      <c r="J367" s="148">
        <f>BK367</f>
        <v>0</v>
      </c>
      <c r="L367" s="136"/>
      <c r="M367" s="141"/>
      <c r="N367" s="142"/>
      <c r="O367" s="142"/>
      <c r="P367" s="143">
        <f>SUM(P368:P373)</f>
        <v>0</v>
      </c>
      <c r="Q367" s="142"/>
      <c r="R367" s="143">
        <f>SUM(R368:R373)</f>
        <v>9.3200000000000002E-3</v>
      </c>
      <c r="S367" s="142"/>
      <c r="T367" s="144">
        <f>SUM(T368:T373)</f>
        <v>0</v>
      </c>
      <c r="AR367" s="137" t="s">
        <v>90</v>
      </c>
      <c r="AT367" s="145" t="s">
        <v>80</v>
      </c>
      <c r="AU367" s="145" t="s">
        <v>88</v>
      </c>
      <c r="AY367" s="137" t="s">
        <v>199</v>
      </c>
      <c r="BK367" s="146">
        <f>SUM(BK368:BK373)</f>
        <v>0</v>
      </c>
    </row>
    <row r="368" spans="1:65" s="2" customFormat="1" ht="24.15" customHeight="1">
      <c r="A368" s="33"/>
      <c r="B368" s="149"/>
      <c r="C368" s="150" t="s">
        <v>1203</v>
      </c>
      <c r="D368" s="150" t="s">
        <v>202</v>
      </c>
      <c r="E368" s="151" t="s">
        <v>4605</v>
      </c>
      <c r="F368" s="152" t="s">
        <v>4606</v>
      </c>
      <c r="G368" s="153" t="s">
        <v>529</v>
      </c>
      <c r="H368" s="154">
        <v>14</v>
      </c>
      <c r="I368" s="155"/>
      <c r="J368" s="156">
        <f>ROUND(I368*H368,2)</f>
        <v>0</v>
      </c>
      <c r="K368" s="152" t="s">
        <v>1</v>
      </c>
      <c r="L368" s="34"/>
      <c r="M368" s="157" t="s">
        <v>1</v>
      </c>
      <c r="N368" s="158" t="s">
        <v>46</v>
      </c>
      <c r="O368" s="59"/>
      <c r="P368" s="159">
        <f>O368*H368</f>
        <v>0</v>
      </c>
      <c r="Q368" s="159">
        <v>4.2999999999999999E-4</v>
      </c>
      <c r="R368" s="159">
        <f>Q368*H368</f>
        <v>6.0200000000000002E-3</v>
      </c>
      <c r="S368" s="159">
        <v>0</v>
      </c>
      <c r="T368" s="160">
        <f>S368*H368</f>
        <v>0</v>
      </c>
      <c r="U368" s="33"/>
      <c r="V368" s="33"/>
      <c r="W368" s="33"/>
      <c r="X368" s="33"/>
      <c r="Y368" s="33"/>
      <c r="Z368" s="33"/>
      <c r="AA368" s="33"/>
      <c r="AB368" s="33"/>
      <c r="AC368" s="33"/>
      <c r="AD368" s="33"/>
      <c r="AE368" s="33"/>
      <c r="AR368" s="161" t="s">
        <v>276</v>
      </c>
      <c r="AT368" s="161" t="s">
        <v>202</v>
      </c>
      <c r="AU368" s="161" t="s">
        <v>90</v>
      </c>
      <c r="AY368" s="18" t="s">
        <v>199</v>
      </c>
      <c r="BE368" s="162">
        <f>IF(N368="základní",J368,0)</f>
        <v>0</v>
      </c>
      <c r="BF368" s="162">
        <f>IF(N368="snížená",J368,0)</f>
        <v>0</v>
      </c>
      <c r="BG368" s="162">
        <f>IF(N368="zákl. přenesená",J368,0)</f>
        <v>0</v>
      </c>
      <c r="BH368" s="162">
        <f>IF(N368="sníž. přenesená",J368,0)</f>
        <v>0</v>
      </c>
      <c r="BI368" s="162">
        <f>IF(N368="nulová",J368,0)</f>
        <v>0</v>
      </c>
      <c r="BJ368" s="18" t="s">
        <v>88</v>
      </c>
      <c r="BK368" s="162">
        <f>ROUND(I368*H368,2)</f>
        <v>0</v>
      </c>
      <c r="BL368" s="18" t="s">
        <v>276</v>
      </c>
      <c r="BM368" s="161" t="s">
        <v>4607</v>
      </c>
    </row>
    <row r="369" spans="1:65" s="14" customFormat="1" ht="10.199999999999999">
      <c r="B369" s="179"/>
      <c r="D369" s="163" t="s">
        <v>336</v>
      </c>
      <c r="E369" s="180" t="s">
        <v>1</v>
      </c>
      <c r="F369" s="181" t="s">
        <v>4608</v>
      </c>
      <c r="H369" s="182">
        <v>14</v>
      </c>
      <c r="I369" s="183"/>
      <c r="L369" s="179"/>
      <c r="M369" s="184"/>
      <c r="N369" s="185"/>
      <c r="O369" s="185"/>
      <c r="P369" s="185"/>
      <c r="Q369" s="185"/>
      <c r="R369" s="185"/>
      <c r="S369" s="185"/>
      <c r="T369" s="186"/>
      <c r="AT369" s="180" t="s">
        <v>336</v>
      </c>
      <c r="AU369" s="180" t="s">
        <v>90</v>
      </c>
      <c r="AV369" s="14" t="s">
        <v>90</v>
      </c>
      <c r="AW369" s="14" t="s">
        <v>36</v>
      </c>
      <c r="AX369" s="14" t="s">
        <v>88</v>
      </c>
      <c r="AY369" s="180" t="s">
        <v>199</v>
      </c>
    </row>
    <row r="370" spans="1:65" s="2" customFormat="1" ht="24.15" customHeight="1">
      <c r="A370" s="33"/>
      <c r="B370" s="149"/>
      <c r="C370" s="150" t="s">
        <v>440</v>
      </c>
      <c r="D370" s="150" t="s">
        <v>202</v>
      </c>
      <c r="E370" s="151" t="s">
        <v>4609</v>
      </c>
      <c r="F370" s="152" t="s">
        <v>4610</v>
      </c>
      <c r="G370" s="153" t="s">
        <v>529</v>
      </c>
      <c r="H370" s="154">
        <v>2</v>
      </c>
      <c r="I370" s="155"/>
      <c r="J370" s="156">
        <f>ROUND(I370*H370,2)</f>
        <v>0</v>
      </c>
      <c r="K370" s="152" t="s">
        <v>333</v>
      </c>
      <c r="L370" s="34"/>
      <c r="M370" s="157" t="s">
        <v>1</v>
      </c>
      <c r="N370" s="158" t="s">
        <v>46</v>
      </c>
      <c r="O370" s="59"/>
      <c r="P370" s="159">
        <f>O370*H370</f>
        <v>0</v>
      </c>
      <c r="Q370" s="159">
        <v>7.3999999999999999E-4</v>
      </c>
      <c r="R370" s="159">
        <f>Q370*H370</f>
        <v>1.48E-3</v>
      </c>
      <c r="S370" s="159">
        <v>0</v>
      </c>
      <c r="T370" s="160">
        <f>S370*H370</f>
        <v>0</v>
      </c>
      <c r="U370" s="33"/>
      <c r="V370" s="33"/>
      <c r="W370" s="33"/>
      <c r="X370" s="33"/>
      <c r="Y370" s="33"/>
      <c r="Z370" s="33"/>
      <c r="AA370" s="33"/>
      <c r="AB370" s="33"/>
      <c r="AC370" s="33"/>
      <c r="AD370" s="33"/>
      <c r="AE370" s="33"/>
      <c r="AR370" s="161" t="s">
        <v>276</v>
      </c>
      <c r="AT370" s="161" t="s">
        <v>202</v>
      </c>
      <c r="AU370" s="161" t="s">
        <v>90</v>
      </c>
      <c r="AY370" s="18" t="s">
        <v>199</v>
      </c>
      <c r="BE370" s="162">
        <f>IF(N370="základní",J370,0)</f>
        <v>0</v>
      </c>
      <c r="BF370" s="162">
        <f>IF(N370="snížená",J370,0)</f>
        <v>0</v>
      </c>
      <c r="BG370" s="162">
        <f>IF(N370="zákl. přenesená",J370,0)</f>
        <v>0</v>
      </c>
      <c r="BH370" s="162">
        <f>IF(N370="sníž. přenesená",J370,0)</f>
        <v>0</v>
      </c>
      <c r="BI370" s="162">
        <f>IF(N370="nulová",J370,0)</f>
        <v>0</v>
      </c>
      <c r="BJ370" s="18" t="s">
        <v>88</v>
      </c>
      <c r="BK370" s="162">
        <f>ROUND(I370*H370,2)</f>
        <v>0</v>
      </c>
      <c r="BL370" s="18" t="s">
        <v>276</v>
      </c>
      <c r="BM370" s="161" t="s">
        <v>4611</v>
      </c>
    </row>
    <row r="371" spans="1:65" s="14" customFormat="1" ht="10.199999999999999">
      <c r="B371" s="179"/>
      <c r="D371" s="163" t="s">
        <v>336</v>
      </c>
      <c r="E371" s="180" t="s">
        <v>1</v>
      </c>
      <c r="F371" s="181" t="s">
        <v>4612</v>
      </c>
      <c r="H371" s="182">
        <v>2</v>
      </c>
      <c r="I371" s="183"/>
      <c r="L371" s="179"/>
      <c r="M371" s="184"/>
      <c r="N371" s="185"/>
      <c r="O371" s="185"/>
      <c r="P371" s="185"/>
      <c r="Q371" s="185"/>
      <c r="R371" s="185"/>
      <c r="S371" s="185"/>
      <c r="T371" s="186"/>
      <c r="AT371" s="180" t="s">
        <v>336</v>
      </c>
      <c r="AU371" s="180" t="s">
        <v>90</v>
      </c>
      <c r="AV371" s="14" t="s">
        <v>90</v>
      </c>
      <c r="AW371" s="14" t="s">
        <v>36</v>
      </c>
      <c r="AX371" s="14" t="s">
        <v>88</v>
      </c>
      <c r="AY371" s="180" t="s">
        <v>199</v>
      </c>
    </row>
    <row r="372" spans="1:65" s="2" customFormat="1" ht="24.15" customHeight="1">
      <c r="A372" s="33"/>
      <c r="B372" s="149"/>
      <c r="C372" s="150" t="s">
        <v>516</v>
      </c>
      <c r="D372" s="150" t="s">
        <v>202</v>
      </c>
      <c r="E372" s="151" t="s">
        <v>4613</v>
      </c>
      <c r="F372" s="152" t="s">
        <v>4614</v>
      </c>
      <c r="G372" s="153" t="s">
        <v>529</v>
      </c>
      <c r="H372" s="154">
        <v>2</v>
      </c>
      <c r="I372" s="155"/>
      <c r="J372" s="156">
        <f>ROUND(I372*H372,2)</f>
        <v>0</v>
      </c>
      <c r="K372" s="152" t="s">
        <v>333</v>
      </c>
      <c r="L372" s="34"/>
      <c r="M372" s="157" t="s">
        <v>1</v>
      </c>
      <c r="N372" s="158" t="s">
        <v>46</v>
      </c>
      <c r="O372" s="59"/>
      <c r="P372" s="159">
        <f>O372*H372</f>
        <v>0</v>
      </c>
      <c r="Q372" s="159">
        <v>9.1E-4</v>
      </c>
      <c r="R372" s="159">
        <f>Q372*H372</f>
        <v>1.82E-3</v>
      </c>
      <c r="S372" s="159">
        <v>0</v>
      </c>
      <c r="T372" s="160">
        <f>S372*H372</f>
        <v>0</v>
      </c>
      <c r="U372" s="33"/>
      <c r="V372" s="33"/>
      <c r="W372" s="33"/>
      <c r="X372" s="33"/>
      <c r="Y372" s="33"/>
      <c r="Z372" s="33"/>
      <c r="AA372" s="33"/>
      <c r="AB372" s="33"/>
      <c r="AC372" s="33"/>
      <c r="AD372" s="33"/>
      <c r="AE372" s="33"/>
      <c r="AR372" s="161" t="s">
        <v>276</v>
      </c>
      <c r="AT372" s="161" t="s">
        <v>202</v>
      </c>
      <c r="AU372" s="161" t="s">
        <v>90</v>
      </c>
      <c r="AY372" s="18" t="s">
        <v>199</v>
      </c>
      <c r="BE372" s="162">
        <f>IF(N372="základní",J372,0)</f>
        <v>0</v>
      </c>
      <c r="BF372" s="162">
        <f>IF(N372="snížená",J372,0)</f>
        <v>0</v>
      </c>
      <c r="BG372" s="162">
        <f>IF(N372="zákl. přenesená",J372,0)</f>
        <v>0</v>
      </c>
      <c r="BH372" s="162">
        <f>IF(N372="sníž. přenesená",J372,0)</f>
        <v>0</v>
      </c>
      <c r="BI372" s="162">
        <f>IF(N372="nulová",J372,0)</f>
        <v>0</v>
      </c>
      <c r="BJ372" s="18" t="s">
        <v>88</v>
      </c>
      <c r="BK372" s="162">
        <f>ROUND(I372*H372,2)</f>
        <v>0</v>
      </c>
      <c r="BL372" s="18" t="s">
        <v>276</v>
      </c>
      <c r="BM372" s="161" t="s">
        <v>4615</v>
      </c>
    </row>
    <row r="373" spans="1:65" s="14" customFormat="1" ht="10.199999999999999">
      <c r="B373" s="179"/>
      <c r="D373" s="163" t="s">
        <v>336</v>
      </c>
      <c r="E373" s="180" t="s">
        <v>1</v>
      </c>
      <c r="F373" s="181" t="s">
        <v>4612</v>
      </c>
      <c r="H373" s="182">
        <v>2</v>
      </c>
      <c r="I373" s="183"/>
      <c r="L373" s="179"/>
      <c r="M373" s="184"/>
      <c r="N373" s="185"/>
      <c r="O373" s="185"/>
      <c r="P373" s="185"/>
      <c r="Q373" s="185"/>
      <c r="R373" s="185"/>
      <c r="S373" s="185"/>
      <c r="T373" s="186"/>
      <c r="AT373" s="180" t="s">
        <v>336</v>
      </c>
      <c r="AU373" s="180" t="s">
        <v>90</v>
      </c>
      <c r="AV373" s="14" t="s">
        <v>90</v>
      </c>
      <c r="AW373" s="14" t="s">
        <v>36</v>
      </c>
      <c r="AX373" s="14" t="s">
        <v>88</v>
      </c>
      <c r="AY373" s="180" t="s">
        <v>199</v>
      </c>
    </row>
    <row r="374" spans="1:65" s="12" customFormat="1" ht="22.8" customHeight="1">
      <c r="B374" s="136"/>
      <c r="D374" s="137" t="s">
        <v>80</v>
      </c>
      <c r="E374" s="147" t="s">
        <v>1433</v>
      </c>
      <c r="F374" s="147" t="s">
        <v>1434</v>
      </c>
      <c r="I374" s="139"/>
      <c r="J374" s="148">
        <f>BK374</f>
        <v>0</v>
      </c>
      <c r="L374" s="136"/>
      <c r="M374" s="141"/>
      <c r="N374" s="142"/>
      <c r="O374" s="142"/>
      <c r="P374" s="143">
        <f>SUM(P375:P380)</f>
        <v>0</v>
      </c>
      <c r="Q374" s="142"/>
      <c r="R374" s="143">
        <f>SUM(R375:R380)</f>
        <v>1.1645000000000001E-2</v>
      </c>
      <c r="S374" s="142"/>
      <c r="T374" s="144">
        <f>SUM(T375:T380)</f>
        <v>0</v>
      </c>
      <c r="AR374" s="137" t="s">
        <v>90</v>
      </c>
      <c r="AT374" s="145" t="s">
        <v>80</v>
      </c>
      <c r="AU374" s="145" t="s">
        <v>88</v>
      </c>
      <c r="AY374" s="137" t="s">
        <v>199</v>
      </c>
      <c r="BK374" s="146">
        <f>SUM(BK375:BK380)</f>
        <v>0</v>
      </c>
    </row>
    <row r="375" spans="1:65" s="2" customFormat="1" ht="24.15" customHeight="1">
      <c r="A375" s="33"/>
      <c r="B375" s="149"/>
      <c r="C375" s="150" t="s">
        <v>1216</v>
      </c>
      <c r="D375" s="150" t="s">
        <v>202</v>
      </c>
      <c r="E375" s="151" t="s">
        <v>4616</v>
      </c>
      <c r="F375" s="152" t="s">
        <v>4617</v>
      </c>
      <c r="G375" s="153" t="s">
        <v>376</v>
      </c>
      <c r="H375" s="154">
        <v>68.5</v>
      </c>
      <c r="I375" s="155"/>
      <c r="J375" s="156">
        <f>ROUND(I375*H375,2)</f>
        <v>0</v>
      </c>
      <c r="K375" s="152" t="s">
        <v>333</v>
      </c>
      <c r="L375" s="34"/>
      <c r="M375" s="157" t="s">
        <v>1</v>
      </c>
      <c r="N375" s="158" t="s">
        <v>46</v>
      </c>
      <c r="O375" s="59"/>
      <c r="P375" s="159">
        <f>O375*H375</f>
        <v>0</v>
      </c>
      <c r="Q375" s="159">
        <v>5.0000000000000002E-5</v>
      </c>
      <c r="R375" s="159">
        <f>Q375*H375</f>
        <v>3.4250000000000001E-3</v>
      </c>
      <c r="S375" s="159">
        <v>0</v>
      </c>
      <c r="T375" s="160">
        <f>S375*H375</f>
        <v>0</v>
      </c>
      <c r="U375" s="33"/>
      <c r="V375" s="33"/>
      <c r="W375" s="33"/>
      <c r="X375" s="33"/>
      <c r="Y375" s="33"/>
      <c r="Z375" s="33"/>
      <c r="AA375" s="33"/>
      <c r="AB375" s="33"/>
      <c r="AC375" s="33"/>
      <c r="AD375" s="33"/>
      <c r="AE375" s="33"/>
      <c r="AR375" s="161" t="s">
        <v>276</v>
      </c>
      <c r="AT375" s="161" t="s">
        <v>202</v>
      </c>
      <c r="AU375" s="161" t="s">
        <v>90</v>
      </c>
      <c r="AY375" s="18" t="s">
        <v>199</v>
      </c>
      <c r="BE375" s="162">
        <f>IF(N375="základní",J375,0)</f>
        <v>0</v>
      </c>
      <c r="BF375" s="162">
        <f>IF(N375="snížená",J375,0)</f>
        <v>0</v>
      </c>
      <c r="BG375" s="162">
        <f>IF(N375="zákl. přenesená",J375,0)</f>
        <v>0</v>
      </c>
      <c r="BH375" s="162">
        <f>IF(N375="sníž. přenesená",J375,0)</f>
        <v>0</v>
      </c>
      <c r="BI375" s="162">
        <f>IF(N375="nulová",J375,0)</f>
        <v>0</v>
      </c>
      <c r="BJ375" s="18" t="s">
        <v>88</v>
      </c>
      <c r="BK375" s="162">
        <f>ROUND(I375*H375,2)</f>
        <v>0</v>
      </c>
      <c r="BL375" s="18" t="s">
        <v>276</v>
      </c>
      <c r="BM375" s="161" t="s">
        <v>4618</v>
      </c>
    </row>
    <row r="376" spans="1:65" s="2" customFormat="1" ht="28.8">
      <c r="A376" s="33"/>
      <c r="B376" s="34"/>
      <c r="C376" s="33"/>
      <c r="D376" s="163" t="s">
        <v>207</v>
      </c>
      <c r="E376" s="33"/>
      <c r="F376" s="164" t="s">
        <v>4619</v>
      </c>
      <c r="G376" s="33"/>
      <c r="H376" s="33"/>
      <c r="I376" s="165"/>
      <c r="J376" s="33"/>
      <c r="K376" s="33"/>
      <c r="L376" s="34"/>
      <c r="M376" s="166"/>
      <c r="N376" s="167"/>
      <c r="O376" s="59"/>
      <c r="P376" s="59"/>
      <c r="Q376" s="59"/>
      <c r="R376" s="59"/>
      <c r="S376" s="59"/>
      <c r="T376" s="60"/>
      <c r="U376" s="33"/>
      <c r="V376" s="33"/>
      <c r="W376" s="33"/>
      <c r="X376" s="33"/>
      <c r="Y376" s="33"/>
      <c r="Z376" s="33"/>
      <c r="AA376" s="33"/>
      <c r="AB376" s="33"/>
      <c r="AC376" s="33"/>
      <c r="AD376" s="33"/>
      <c r="AE376" s="33"/>
      <c r="AT376" s="18" t="s">
        <v>207</v>
      </c>
      <c r="AU376" s="18" t="s">
        <v>90</v>
      </c>
    </row>
    <row r="377" spans="1:65" s="2" customFormat="1" ht="24.15" customHeight="1">
      <c r="A377" s="33"/>
      <c r="B377" s="149"/>
      <c r="C377" s="150" t="s">
        <v>1221</v>
      </c>
      <c r="D377" s="150" t="s">
        <v>202</v>
      </c>
      <c r="E377" s="151" t="s">
        <v>4620</v>
      </c>
      <c r="F377" s="152" t="s">
        <v>4621</v>
      </c>
      <c r="G377" s="153" t="s">
        <v>376</v>
      </c>
      <c r="H377" s="154">
        <v>68.5</v>
      </c>
      <c r="I377" s="155"/>
      <c r="J377" s="156">
        <f>ROUND(I377*H377,2)</f>
        <v>0</v>
      </c>
      <c r="K377" s="152" t="s">
        <v>333</v>
      </c>
      <c r="L377" s="34"/>
      <c r="M377" s="157" t="s">
        <v>1</v>
      </c>
      <c r="N377" s="158" t="s">
        <v>46</v>
      </c>
      <c r="O377" s="59"/>
      <c r="P377" s="159">
        <f>O377*H377</f>
        <v>0</v>
      </c>
      <c r="Q377" s="159">
        <v>4.0000000000000003E-5</v>
      </c>
      <c r="R377" s="159">
        <f>Q377*H377</f>
        <v>2.7400000000000002E-3</v>
      </c>
      <c r="S377" s="159">
        <v>0</v>
      </c>
      <c r="T377" s="160">
        <f>S377*H377</f>
        <v>0</v>
      </c>
      <c r="U377" s="33"/>
      <c r="V377" s="33"/>
      <c r="W377" s="33"/>
      <c r="X377" s="33"/>
      <c r="Y377" s="33"/>
      <c r="Z377" s="33"/>
      <c r="AA377" s="33"/>
      <c r="AB377" s="33"/>
      <c r="AC377" s="33"/>
      <c r="AD377" s="33"/>
      <c r="AE377" s="33"/>
      <c r="AR377" s="161" t="s">
        <v>276</v>
      </c>
      <c r="AT377" s="161" t="s">
        <v>202</v>
      </c>
      <c r="AU377" s="161" t="s">
        <v>90</v>
      </c>
      <c r="AY377" s="18" t="s">
        <v>199</v>
      </c>
      <c r="BE377" s="162">
        <f>IF(N377="základní",J377,0)</f>
        <v>0</v>
      </c>
      <c r="BF377" s="162">
        <f>IF(N377="snížená",J377,0)</f>
        <v>0</v>
      </c>
      <c r="BG377" s="162">
        <f>IF(N377="zákl. přenesená",J377,0)</f>
        <v>0</v>
      </c>
      <c r="BH377" s="162">
        <f>IF(N377="sníž. přenesená",J377,0)</f>
        <v>0</v>
      </c>
      <c r="BI377" s="162">
        <f>IF(N377="nulová",J377,0)</f>
        <v>0</v>
      </c>
      <c r="BJ377" s="18" t="s">
        <v>88</v>
      </c>
      <c r="BK377" s="162">
        <f>ROUND(I377*H377,2)</f>
        <v>0</v>
      </c>
      <c r="BL377" s="18" t="s">
        <v>276</v>
      </c>
      <c r="BM377" s="161" t="s">
        <v>4622</v>
      </c>
    </row>
    <row r="378" spans="1:65" s="2" customFormat="1" ht="19.2">
      <c r="A378" s="33"/>
      <c r="B378" s="34"/>
      <c r="C378" s="33"/>
      <c r="D378" s="163" t="s">
        <v>207</v>
      </c>
      <c r="E378" s="33"/>
      <c r="F378" s="164" t="s">
        <v>4623</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207</v>
      </c>
      <c r="AU378" s="18" t="s">
        <v>90</v>
      </c>
    </row>
    <row r="379" spans="1:65" s="2" customFormat="1" ht="24.15" customHeight="1">
      <c r="A379" s="33"/>
      <c r="B379" s="149"/>
      <c r="C379" s="150" t="s">
        <v>1230</v>
      </c>
      <c r="D379" s="150" t="s">
        <v>202</v>
      </c>
      <c r="E379" s="151" t="s">
        <v>4624</v>
      </c>
      <c r="F379" s="152" t="s">
        <v>4625</v>
      </c>
      <c r="G379" s="153" t="s">
        <v>376</v>
      </c>
      <c r="H379" s="154">
        <v>68.5</v>
      </c>
      <c r="I379" s="155"/>
      <c r="J379" s="156">
        <f>ROUND(I379*H379,2)</f>
        <v>0</v>
      </c>
      <c r="K379" s="152" t="s">
        <v>333</v>
      </c>
      <c r="L379" s="34"/>
      <c r="M379" s="157" t="s">
        <v>1</v>
      </c>
      <c r="N379" s="158" t="s">
        <v>46</v>
      </c>
      <c r="O379" s="59"/>
      <c r="P379" s="159">
        <f>O379*H379</f>
        <v>0</v>
      </c>
      <c r="Q379" s="159">
        <v>8.0000000000000007E-5</v>
      </c>
      <c r="R379" s="159">
        <f>Q379*H379</f>
        <v>5.4800000000000005E-3</v>
      </c>
      <c r="S379" s="159">
        <v>0</v>
      </c>
      <c r="T379" s="160">
        <f>S379*H379</f>
        <v>0</v>
      </c>
      <c r="U379" s="33"/>
      <c r="V379" s="33"/>
      <c r="W379" s="33"/>
      <c r="X379" s="33"/>
      <c r="Y379" s="33"/>
      <c r="Z379" s="33"/>
      <c r="AA379" s="33"/>
      <c r="AB379" s="33"/>
      <c r="AC379" s="33"/>
      <c r="AD379" s="33"/>
      <c r="AE379" s="33"/>
      <c r="AR379" s="161" t="s">
        <v>276</v>
      </c>
      <c r="AT379" s="161" t="s">
        <v>202</v>
      </c>
      <c r="AU379" s="161" t="s">
        <v>90</v>
      </c>
      <c r="AY379" s="18" t="s">
        <v>199</v>
      </c>
      <c r="BE379" s="162">
        <f>IF(N379="základní",J379,0)</f>
        <v>0</v>
      </c>
      <c r="BF379" s="162">
        <f>IF(N379="snížená",J379,0)</f>
        <v>0</v>
      </c>
      <c r="BG379" s="162">
        <f>IF(N379="zákl. přenesená",J379,0)</f>
        <v>0</v>
      </c>
      <c r="BH379" s="162">
        <f>IF(N379="sníž. přenesená",J379,0)</f>
        <v>0</v>
      </c>
      <c r="BI379" s="162">
        <f>IF(N379="nulová",J379,0)</f>
        <v>0</v>
      </c>
      <c r="BJ379" s="18" t="s">
        <v>88</v>
      </c>
      <c r="BK379" s="162">
        <f>ROUND(I379*H379,2)</f>
        <v>0</v>
      </c>
      <c r="BL379" s="18" t="s">
        <v>276</v>
      </c>
      <c r="BM379" s="161" t="s">
        <v>4626</v>
      </c>
    </row>
    <row r="380" spans="1:65" s="2" customFormat="1" ht="19.2">
      <c r="A380" s="33"/>
      <c r="B380" s="34"/>
      <c r="C380" s="33"/>
      <c r="D380" s="163" t="s">
        <v>207</v>
      </c>
      <c r="E380" s="33"/>
      <c r="F380" s="164" t="s">
        <v>4627</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207</v>
      </c>
      <c r="AU380" s="18" t="s">
        <v>90</v>
      </c>
    </row>
    <row r="381" spans="1:65" s="12" customFormat="1" ht="22.8" customHeight="1">
      <c r="B381" s="136"/>
      <c r="D381" s="137" t="s">
        <v>80</v>
      </c>
      <c r="E381" s="147" t="s">
        <v>196</v>
      </c>
      <c r="F381" s="147" t="s">
        <v>197</v>
      </c>
      <c r="I381" s="139"/>
      <c r="J381" s="148">
        <f>BK381</f>
        <v>0</v>
      </c>
      <c r="L381" s="136"/>
      <c r="M381" s="141"/>
      <c r="N381" s="142"/>
      <c r="O381" s="142"/>
      <c r="P381" s="143">
        <f>SUM(P382:P384)</f>
        <v>0</v>
      </c>
      <c r="Q381" s="142"/>
      <c r="R381" s="143">
        <f>SUM(R382:R384)</f>
        <v>0</v>
      </c>
      <c r="S381" s="142"/>
      <c r="T381" s="144">
        <f>SUM(T382:T384)</f>
        <v>0</v>
      </c>
      <c r="AR381" s="137" t="s">
        <v>198</v>
      </c>
      <c r="AT381" s="145" t="s">
        <v>80</v>
      </c>
      <c r="AU381" s="145" t="s">
        <v>88</v>
      </c>
      <c r="AY381" s="137" t="s">
        <v>199</v>
      </c>
      <c r="BK381" s="146">
        <f>SUM(BK382:BK384)</f>
        <v>0</v>
      </c>
    </row>
    <row r="382" spans="1:65" s="2" customFormat="1" ht="24.15" customHeight="1">
      <c r="A382" s="33"/>
      <c r="B382" s="149"/>
      <c r="C382" s="150" t="s">
        <v>1235</v>
      </c>
      <c r="D382" s="150" t="s">
        <v>202</v>
      </c>
      <c r="E382" s="151" t="s">
        <v>4628</v>
      </c>
      <c r="F382" s="152" t="s">
        <v>4629</v>
      </c>
      <c r="G382" s="153" t="s">
        <v>205</v>
      </c>
      <c r="H382" s="154">
        <v>1</v>
      </c>
      <c r="I382" s="155"/>
      <c r="J382" s="156">
        <f>ROUND(I382*H382,2)</f>
        <v>0</v>
      </c>
      <c r="K382" s="152" t="s">
        <v>1</v>
      </c>
      <c r="L382" s="34"/>
      <c r="M382" s="157" t="s">
        <v>1</v>
      </c>
      <c r="N382" s="158" t="s">
        <v>46</v>
      </c>
      <c r="O382" s="59"/>
      <c r="P382" s="159">
        <f>O382*H382</f>
        <v>0</v>
      </c>
      <c r="Q382" s="159">
        <v>0</v>
      </c>
      <c r="R382" s="159">
        <f>Q382*H382</f>
        <v>0</v>
      </c>
      <c r="S382" s="159">
        <v>0</v>
      </c>
      <c r="T382" s="160">
        <f>S382*H382</f>
        <v>0</v>
      </c>
      <c r="U382" s="33"/>
      <c r="V382" s="33"/>
      <c r="W382" s="33"/>
      <c r="X382" s="33"/>
      <c r="Y382" s="33"/>
      <c r="Z382" s="33"/>
      <c r="AA382" s="33"/>
      <c r="AB382" s="33"/>
      <c r="AC382" s="33"/>
      <c r="AD382" s="33"/>
      <c r="AE382" s="33"/>
      <c r="AR382" s="161" t="s">
        <v>276</v>
      </c>
      <c r="AT382" s="161" t="s">
        <v>202</v>
      </c>
      <c r="AU382" s="161" t="s">
        <v>90</v>
      </c>
      <c r="AY382" s="18" t="s">
        <v>199</v>
      </c>
      <c r="BE382" s="162">
        <f>IF(N382="základní",J382,0)</f>
        <v>0</v>
      </c>
      <c r="BF382" s="162">
        <f>IF(N382="snížená",J382,0)</f>
        <v>0</v>
      </c>
      <c r="BG382" s="162">
        <f>IF(N382="zákl. přenesená",J382,0)</f>
        <v>0</v>
      </c>
      <c r="BH382" s="162">
        <f>IF(N382="sníž. přenesená",J382,0)</f>
        <v>0</v>
      </c>
      <c r="BI382" s="162">
        <f>IF(N382="nulová",J382,0)</f>
        <v>0</v>
      </c>
      <c r="BJ382" s="18" t="s">
        <v>88</v>
      </c>
      <c r="BK382" s="162">
        <f>ROUND(I382*H382,2)</f>
        <v>0</v>
      </c>
      <c r="BL382" s="18" t="s">
        <v>276</v>
      </c>
      <c r="BM382" s="161" t="s">
        <v>4630</v>
      </c>
    </row>
    <row r="383" spans="1:65" s="2" customFormat="1" ht="201.6">
      <c r="A383" s="33"/>
      <c r="B383" s="34"/>
      <c r="C383" s="33"/>
      <c r="D383" s="163" t="s">
        <v>207</v>
      </c>
      <c r="E383" s="33"/>
      <c r="F383" s="164" t="s">
        <v>4631</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207</v>
      </c>
      <c r="AU383" s="18" t="s">
        <v>90</v>
      </c>
    </row>
    <row r="384" spans="1:65" s="2" customFormat="1" ht="24.15" customHeight="1">
      <c r="A384" s="33"/>
      <c r="B384" s="149"/>
      <c r="C384" s="150" t="s">
        <v>1242</v>
      </c>
      <c r="D384" s="150" t="s">
        <v>202</v>
      </c>
      <c r="E384" s="151" t="s">
        <v>4632</v>
      </c>
      <c r="F384" s="152" t="s">
        <v>4633</v>
      </c>
      <c r="G384" s="153" t="s">
        <v>205</v>
      </c>
      <c r="H384" s="154">
        <v>1</v>
      </c>
      <c r="I384" s="155"/>
      <c r="J384" s="156">
        <f>ROUND(I384*H384,2)</f>
        <v>0</v>
      </c>
      <c r="K384" s="152" t="s">
        <v>1</v>
      </c>
      <c r="L384" s="34"/>
      <c r="M384" s="216" t="s">
        <v>1</v>
      </c>
      <c r="N384" s="217" t="s">
        <v>46</v>
      </c>
      <c r="O384" s="170"/>
      <c r="P384" s="218">
        <f>O384*H384</f>
        <v>0</v>
      </c>
      <c r="Q384" s="218">
        <v>0</v>
      </c>
      <c r="R384" s="218">
        <f>Q384*H384</f>
        <v>0</v>
      </c>
      <c r="S384" s="218">
        <v>0</v>
      </c>
      <c r="T384" s="219">
        <f>S384*H384</f>
        <v>0</v>
      </c>
      <c r="U384" s="33"/>
      <c r="V384" s="33"/>
      <c r="W384" s="33"/>
      <c r="X384" s="33"/>
      <c r="Y384" s="33"/>
      <c r="Z384" s="33"/>
      <c r="AA384" s="33"/>
      <c r="AB384" s="33"/>
      <c r="AC384" s="33"/>
      <c r="AD384" s="33"/>
      <c r="AE384" s="33"/>
      <c r="AR384" s="161" t="s">
        <v>276</v>
      </c>
      <c r="AT384" s="161" t="s">
        <v>202</v>
      </c>
      <c r="AU384" s="161" t="s">
        <v>90</v>
      </c>
      <c r="AY384" s="18" t="s">
        <v>199</v>
      </c>
      <c r="BE384" s="162">
        <f>IF(N384="základní",J384,0)</f>
        <v>0</v>
      </c>
      <c r="BF384" s="162">
        <f>IF(N384="snížená",J384,0)</f>
        <v>0</v>
      </c>
      <c r="BG384" s="162">
        <f>IF(N384="zákl. přenesená",J384,0)</f>
        <v>0</v>
      </c>
      <c r="BH384" s="162">
        <f>IF(N384="sníž. přenesená",J384,0)</f>
        <v>0</v>
      </c>
      <c r="BI384" s="162">
        <f>IF(N384="nulová",J384,0)</f>
        <v>0</v>
      </c>
      <c r="BJ384" s="18" t="s">
        <v>88</v>
      </c>
      <c r="BK384" s="162">
        <f>ROUND(I384*H384,2)</f>
        <v>0</v>
      </c>
      <c r="BL384" s="18" t="s">
        <v>276</v>
      </c>
      <c r="BM384" s="161" t="s">
        <v>4634</v>
      </c>
    </row>
    <row r="385" spans="1:31" s="2" customFormat="1" ht="6.9" customHeight="1">
      <c r="A385" s="33"/>
      <c r="B385" s="48"/>
      <c r="C385" s="49"/>
      <c r="D385" s="49"/>
      <c r="E385" s="49"/>
      <c r="F385" s="49"/>
      <c r="G385" s="49"/>
      <c r="H385" s="49"/>
      <c r="I385" s="49"/>
      <c r="J385" s="49"/>
      <c r="K385" s="49"/>
      <c r="L385" s="34"/>
      <c r="M385" s="33"/>
      <c r="O385" s="33"/>
      <c r="P385" s="33"/>
      <c r="Q385" s="33"/>
      <c r="R385" s="33"/>
      <c r="S385" s="33"/>
      <c r="T385" s="33"/>
      <c r="U385" s="33"/>
      <c r="V385" s="33"/>
      <c r="W385" s="33"/>
      <c r="X385" s="33"/>
      <c r="Y385" s="33"/>
      <c r="Z385" s="33"/>
      <c r="AA385" s="33"/>
      <c r="AB385" s="33"/>
      <c r="AC385" s="33"/>
      <c r="AD385" s="33"/>
      <c r="AE385" s="33"/>
    </row>
  </sheetData>
  <autoFilter ref="C129:K384"/>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112</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301</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4635</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322.5" customHeight="1">
      <c r="A29" s="100"/>
      <c r="B29" s="101"/>
      <c r="C29" s="100"/>
      <c r="D29" s="100"/>
      <c r="E29" s="251" t="s">
        <v>4636</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ROUND(J127,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ROUND((SUM(BE127:BE610)),  2)</f>
        <v>0</v>
      </c>
      <c r="G35" s="33"/>
      <c r="H35" s="33"/>
      <c r="I35" s="106">
        <v>0.21</v>
      </c>
      <c r="J35" s="105">
        <f>ROUND(((SUM(BE127:BE610))*I35),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ROUND((SUM(BF127:BF610)),  2)</f>
        <v>0</v>
      </c>
      <c r="G36" s="33"/>
      <c r="H36" s="33"/>
      <c r="I36" s="106">
        <v>0.15</v>
      </c>
      <c r="J36" s="105">
        <f>ROUND(((SUM(BF127:BF610))*I36),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ROUND((SUM(BG127:BG610)),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ROUND((SUM(BH127:BH610)),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ROUND((SUM(BI127:BI610)),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301</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014A_D - Zařízení silnoproudé elektroinstalace - uznatelné</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J127</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J128</f>
        <v>0</v>
      </c>
      <c r="L99" s="118"/>
    </row>
    <row r="100" spans="1:47" s="10" customFormat="1" ht="19.95" customHeight="1">
      <c r="B100" s="122"/>
      <c r="D100" s="123" t="s">
        <v>4637</v>
      </c>
      <c r="E100" s="124"/>
      <c r="F100" s="124"/>
      <c r="G100" s="124"/>
      <c r="H100" s="124"/>
      <c r="I100" s="124"/>
      <c r="J100" s="125">
        <f>J129</f>
        <v>0</v>
      </c>
      <c r="L100" s="122"/>
    </row>
    <row r="101" spans="1:47" s="10" customFormat="1" ht="19.95" customHeight="1">
      <c r="B101" s="122"/>
      <c r="D101" s="123" t="s">
        <v>4638</v>
      </c>
      <c r="E101" s="124"/>
      <c r="F101" s="124"/>
      <c r="G101" s="124"/>
      <c r="H101" s="124"/>
      <c r="I101" s="124"/>
      <c r="J101" s="125">
        <f>J471</f>
        <v>0</v>
      </c>
      <c r="L101" s="122"/>
    </row>
    <row r="102" spans="1:47" s="10" customFormat="1" ht="19.95" customHeight="1">
      <c r="B102" s="122"/>
      <c r="D102" s="123" t="s">
        <v>4639</v>
      </c>
      <c r="E102" s="124"/>
      <c r="F102" s="124"/>
      <c r="G102" s="124"/>
      <c r="H102" s="124"/>
      <c r="I102" s="124"/>
      <c r="J102" s="125">
        <f>J485</f>
        <v>0</v>
      </c>
      <c r="L102" s="122"/>
    </row>
    <row r="103" spans="1:47" s="9" customFormat="1" ht="24.9" customHeight="1">
      <c r="B103" s="118"/>
      <c r="D103" s="119" t="s">
        <v>4640</v>
      </c>
      <c r="E103" s="120"/>
      <c r="F103" s="120"/>
      <c r="G103" s="120"/>
      <c r="H103" s="120"/>
      <c r="I103" s="120"/>
      <c r="J103" s="121">
        <f>J497</f>
        <v>0</v>
      </c>
      <c r="L103" s="118"/>
    </row>
    <row r="104" spans="1:47" s="9" customFormat="1" ht="24.9" customHeight="1">
      <c r="B104" s="118"/>
      <c r="D104" s="119" t="s">
        <v>4641</v>
      </c>
      <c r="E104" s="120"/>
      <c r="F104" s="120"/>
      <c r="G104" s="120"/>
      <c r="H104" s="120"/>
      <c r="I104" s="120"/>
      <c r="J104" s="121">
        <f>J512</f>
        <v>0</v>
      </c>
      <c r="L104" s="118"/>
    </row>
    <row r="105" spans="1:47" s="9" customFormat="1" ht="24.9" customHeight="1">
      <c r="B105" s="118"/>
      <c r="D105" s="119" t="s">
        <v>4642</v>
      </c>
      <c r="E105" s="120"/>
      <c r="F105" s="120"/>
      <c r="G105" s="120"/>
      <c r="H105" s="120"/>
      <c r="I105" s="120"/>
      <c r="J105" s="121">
        <f>J594</f>
        <v>0</v>
      </c>
      <c r="L105" s="118"/>
    </row>
    <row r="106" spans="1:47"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47" s="2" customFormat="1" ht="6.9"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47" s="2" customFormat="1" ht="24.9" customHeight="1">
      <c r="A112" s="33"/>
      <c r="B112" s="34"/>
      <c r="C112" s="22" t="s">
        <v>183</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6.9"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26.25" customHeight="1">
      <c r="A115" s="33"/>
      <c r="B115" s="34"/>
      <c r="C115" s="33"/>
      <c r="D115" s="33"/>
      <c r="E115" s="263" t="str">
        <f>E7</f>
        <v>SPŠ a SOU Pelhřimov - objekt dílen Kamenice nad Lipou - úspora energie</v>
      </c>
      <c r="F115" s="264"/>
      <c r="G115" s="264"/>
      <c r="H115" s="264"/>
      <c r="I115" s="33"/>
      <c r="J115" s="33"/>
      <c r="K115" s="33"/>
      <c r="L115" s="43"/>
      <c r="S115" s="33"/>
      <c r="T115" s="33"/>
      <c r="U115" s="33"/>
      <c r="V115" s="33"/>
      <c r="W115" s="33"/>
      <c r="X115" s="33"/>
      <c r="Y115" s="33"/>
      <c r="Z115" s="33"/>
      <c r="AA115" s="33"/>
      <c r="AB115" s="33"/>
      <c r="AC115" s="33"/>
      <c r="AD115" s="33"/>
      <c r="AE115" s="33"/>
    </row>
    <row r="116" spans="1:63" s="1" customFormat="1" ht="12" customHeight="1">
      <c r="B116" s="21"/>
      <c r="C116" s="28" t="s">
        <v>172</v>
      </c>
      <c r="L116" s="21"/>
    </row>
    <row r="117" spans="1:63" s="2" customFormat="1" ht="16.5" customHeight="1">
      <c r="A117" s="33"/>
      <c r="B117" s="34"/>
      <c r="C117" s="33"/>
      <c r="D117" s="33"/>
      <c r="E117" s="263" t="s">
        <v>301</v>
      </c>
      <c r="F117" s="265"/>
      <c r="G117" s="265"/>
      <c r="H117" s="265"/>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174</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27" t="str">
        <f>E11</f>
        <v>014A_D - Zařízení silnoproudé elektroinstalace - uznatelné</v>
      </c>
      <c r="F119" s="265"/>
      <c r="G119" s="265"/>
      <c r="H119" s="265"/>
      <c r="I119" s="33"/>
      <c r="J119" s="33"/>
      <c r="K119" s="33"/>
      <c r="L119" s="43"/>
      <c r="S119" s="33"/>
      <c r="T119" s="33"/>
      <c r="U119" s="33"/>
      <c r="V119" s="33"/>
      <c r="W119" s="33"/>
      <c r="X119" s="33"/>
      <c r="Y119" s="33"/>
      <c r="Z119" s="33"/>
      <c r="AA119" s="33"/>
      <c r="AB119" s="33"/>
      <c r="AC119" s="33"/>
      <c r="AD119" s="33"/>
      <c r="AE119" s="33"/>
    </row>
    <row r="120" spans="1:63" s="2" customFormat="1" ht="6.9"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F14</f>
        <v>Kamenice nad Lipu, ul. Lhotecká</v>
      </c>
      <c r="G121" s="33"/>
      <c r="H121" s="33"/>
      <c r="I121" s="28" t="s">
        <v>22</v>
      </c>
      <c r="J121" s="56" t="str">
        <f>IF(J14="","",J14)</f>
        <v>17. 3. 2021</v>
      </c>
      <c r="K121" s="33"/>
      <c r="L121" s="43"/>
      <c r="S121" s="33"/>
      <c r="T121" s="33"/>
      <c r="U121" s="33"/>
      <c r="V121" s="33"/>
      <c r="W121" s="33"/>
      <c r="X121" s="33"/>
      <c r="Y121" s="33"/>
      <c r="Z121" s="33"/>
      <c r="AA121" s="33"/>
      <c r="AB121" s="33"/>
      <c r="AC121" s="33"/>
      <c r="AD121" s="33"/>
      <c r="AE121" s="33"/>
    </row>
    <row r="122" spans="1:63"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25.65" customHeight="1">
      <c r="A123" s="33"/>
      <c r="B123" s="34"/>
      <c r="C123" s="28" t="s">
        <v>24</v>
      </c>
      <c r="D123" s="33"/>
      <c r="E123" s="33"/>
      <c r="F123" s="26" t="str">
        <f>E17</f>
        <v>Kraj Vysočina</v>
      </c>
      <c r="G123" s="33"/>
      <c r="H123" s="33"/>
      <c r="I123" s="28" t="s">
        <v>32</v>
      </c>
      <c r="J123" s="31" t="str">
        <f>E23</f>
        <v>PROJEKT CENTRUM NOVA s.r.o.</v>
      </c>
      <c r="K123" s="33"/>
      <c r="L123" s="43"/>
      <c r="S123" s="33"/>
      <c r="T123" s="33"/>
      <c r="U123" s="33"/>
      <c r="V123" s="33"/>
      <c r="W123" s="33"/>
      <c r="X123" s="33"/>
      <c r="Y123" s="33"/>
      <c r="Z123" s="33"/>
      <c r="AA123" s="33"/>
      <c r="AB123" s="33"/>
      <c r="AC123" s="33"/>
      <c r="AD123" s="33"/>
      <c r="AE123" s="33"/>
    </row>
    <row r="124" spans="1:63" s="2" customFormat="1" ht="15.15" customHeight="1">
      <c r="A124" s="33"/>
      <c r="B124" s="34"/>
      <c r="C124" s="28" t="s">
        <v>30</v>
      </c>
      <c r="D124" s="33"/>
      <c r="E124" s="33"/>
      <c r="F124" s="26" t="str">
        <f>IF(E20="","",E20)</f>
        <v>Vyplň údaj</v>
      </c>
      <c r="G124" s="33"/>
      <c r="H124" s="33"/>
      <c r="I124" s="28" t="s">
        <v>37</v>
      </c>
      <c r="J124" s="31" t="str">
        <f>E26</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6"/>
      <c r="B126" s="127"/>
      <c r="C126" s="128" t="s">
        <v>184</v>
      </c>
      <c r="D126" s="129" t="s">
        <v>66</v>
      </c>
      <c r="E126" s="129" t="s">
        <v>62</v>
      </c>
      <c r="F126" s="129" t="s">
        <v>63</v>
      </c>
      <c r="G126" s="129" t="s">
        <v>185</v>
      </c>
      <c r="H126" s="129" t="s">
        <v>186</v>
      </c>
      <c r="I126" s="129" t="s">
        <v>187</v>
      </c>
      <c r="J126" s="129" t="s">
        <v>178</v>
      </c>
      <c r="K126" s="130" t="s">
        <v>188</v>
      </c>
      <c r="L126" s="131"/>
      <c r="M126" s="63" t="s">
        <v>1</v>
      </c>
      <c r="N126" s="64" t="s">
        <v>45</v>
      </c>
      <c r="O126" s="64" t="s">
        <v>189</v>
      </c>
      <c r="P126" s="64" t="s">
        <v>190</v>
      </c>
      <c r="Q126" s="64" t="s">
        <v>191</v>
      </c>
      <c r="R126" s="64" t="s">
        <v>192</v>
      </c>
      <c r="S126" s="64" t="s">
        <v>193</v>
      </c>
      <c r="T126" s="65" t="s">
        <v>194</v>
      </c>
      <c r="U126" s="126"/>
      <c r="V126" s="126"/>
      <c r="W126" s="126"/>
      <c r="X126" s="126"/>
      <c r="Y126" s="126"/>
      <c r="Z126" s="126"/>
      <c r="AA126" s="126"/>
      <c r="AB126" s="126"/>
      <c r="AC126" s="126"/>
      <c r="AD126" s="126"/>
      <c r="AE126" s="126"/>
    </row>
    <row r="127" spans="1:63" s="2" customFormat="1" ht="22.8" customHeight="1">
      <c r="A127" s="33"/>
      <c r="B127" s="34"/>
      <c r="C127" s="70" t="s">
        <v>195</v>
      </c>
      <c r="D127" s="33"/>
      <c r="E127" s="33"/>
      <c r="F127" s="33"/>
      <c r="G127" s="33"/>
      <c r="H127" s="33"/>
      <c r="I127" s="33"/>
      <c r="J127" s="132">
        <f>BK127</f>
        <v>0</v>
      </c>
      <c r="K127" s="33"/>
      <c r="L127" s="34"/>
      <c r="M127" s="66"/>
      <c r="N127" s="57"/>
      <c r="O127" s="67"/>
      <c r="P127" s="133">
        <f>P128+P497+P512+P594</f>
        <v>0</v>
      </c>
      <c r="Q127" s="67"/>
      <c r="R127" s="133">
        <f>R128+R497+R512+R594</f>
        <v>5.8988099999999983</v>
      </c>
      <c r="S127" s="67"/>
      <c r="T127" s="134">
        <f>T128+T497+T512+T594</f>
        <v>0.45000000000000007</v>
      </c>
      <c r="U127" s="33"/>
      <c r="V127" s="33"/>
      <c r="W127" s="33"/>
      <c r="X127" s="33"/>
      <c r="Y127" s="33"/>
      <c r="Z127" s="33"/>
      <c r="AA127" s="33"/>
      <c r="AB127" s="33"/>
      <c r="AC127" s="33"/>
      <c r="AD127" s="33"/>
      <c r="AE127" s="33"/>
      <c r="AT127" s="18" t="s">
        <v>80</v>
      </c>
      <c r="AU127" s="18" t="s">
        <v>180</v>
      </c>
      <c r="BK127" s="135">
        <f>BK128+BK497+BK512+BK594</f>
        <v>0</v>
      </c>
    </row>
    <row r="128" spans="1:63" s="12" customFormat="1" ht="25.95" customHeight="1">
      <c r="B128" s="136"/>
      <c r="D128" s="137" t="s">
        <v>80</v>
      </c>
      <c r="E128" s="138" t="s">
        <v>1094</v>
      </c>
      <c r="F128" s="138" t="s">
        <v>1095</v>
      </c>
      <c r="I128" s="139"/>
      <c r="J128" s="140">
        <f>BK128</f>
        <v>0</v>
      </c>
      <c r="L128" s="136"/>
      <c r="M128" s="141"/>
      <c r="N128" s="142"/>
      <c r="O128" s="142"/>
      <c r="P128" s="143">
        <f>P129+P471+P485</f>
        <v>0</v>
      </c>
      <c r="Q128" s="142"/>
      <c r="R128" s="143">
        <f>R129+R471+R485</f>
        <v>5.7464199999999988</v>
      </c>
      <c r="S128" s="142"/>
      <c r="T128" s="144">
        <f>T129+T471+T485</f>
        <v>0.42000000000000004</v>
      </c>
      <c r="AR128" s="137" t="s">
        <v>90</v>
      </c>
      <c r="AT128" s="145" t="s">
        <v>80</v>
      </c>
      <c r="AU128" s="145" t="s">
        <v>81</v>
      </c>
      <c r="AY128" s="137" t="s">
        <v>199</v>
      </c>
      <c r="BK128" s="146">
        <f>BK129+BK471+BK485</f>
        <v>0</v>
      </c>
    </row>
    <row r="129" spans="1:65" s="12" customFormat="1" ht="22.8" customHeight="1">
      <c r="B129" s="136"/>
      <c r="D129" s="137" t="s">
        <v>80</v>
      </c>
      <c r="E129" s="147" t="s">
        <v>1183</v>
      </c>
      <c r="F129" s="147" t="s">
        <v>4643</v>
      </c>
      <c r="I129" s="139"/>
      <c r="J129" s="148">
        <f>BK129</f>
        <v>0</v>
      </c>
      <c r="L129" s="136"/>
      <c r="M129" s="141"/>
      <c r="N129" s="142"/>
      <c r="O129" s="142"/>
      <c r="P129" s="143">
        <f>SUM(P130:P470)</f>
        <v>0</v>
      </c>
      <c r="Q129" s="142"/>
      <c r="R129" s="143">
        <f>SUM(R130:R470)</f>
        <v>4.4079499999999996</v>
      </c>
      <c r="S129" s="142"/>
      <c r="T129" s="144">
        <f>SUM(T130:T470)</f>
        <v>0.42000000000000004</v>
      </c>
      <c r="AR129" s="137" t="s">
        <v>90</v>
      </c>
      <c r="AT129" s="145" t="s">
        <v>80</v>
      </c>
      <c r="AU129" s="145" t="s">
        <v>88</v>
      </c>
      <c r="AY129" s="137" t="s">
        <v>199</v>
      </c>
      <c r="BK129" s="146">
        <f>SUM(BK130:BK470)</f>
        <v>0</v>
      </c>
    </row>
    <row r="130" spans="1:65" s="2" customFormat="1" ht="24.15" customHeight="1">
      <c r="A130" s="33"/>
      <c r="B130" s="149"/>
      <c r="C130" s="150" t="s">
        <v>88</v>
      </c>
      <c r="D130" s="150" t="s">
        <v>202</v>
      </c>
      <c r="E130" s="151" t="s">
        <v>4644</v>
      </c>
      <c r="F130" s="152" t="s">
        <v>4645</v>
      </c>
      <c r="G130" s="153" t="s">
        <v>376</v>
      </c>
      <c r="H130" s="154">
        <v>275</v>
      </c>
      <c r="I130" s="155"/>
      <c r="J130" s="156">
        <f>ROUND(I130*H130,2)</f>
        <v>0</v>
      </c>
      <c r="K130" s="152" t="s">
        <v>333</v>
      </c>
      <c r="L130" s="34"/>
      <c r="M130" s="157" t="s">
        <v>1</v>
      </c>
      <c r="N130" s="158" t="s">
        <v>46</v>
      </c>
      <c r="O130" s="59"/>
      <c r="P130" s="159">
        <f>O130*H130</f>
        <v>0</v>
      </c>
      <c r="Q130" s="159">
        <v>0</v>
      </c>
      <c r="R130" s="159">
        <f>Q130*H130</f>
        <v>0</v>
      </c>
      <c r="S130" s="159">
        <v>0</v>
      </c>
      <c r="T130" s="160">
        <f>S130*H130</f>
        <v>0</v>
      </c>
      <c r="U130" s="33"/>
      <c r="V130" s="33"/>
      <c r="W130" s="33"/>
      <c r="X130" s="33"/>
      <c r="Y130" s="33"/>
      <c r="Z130" s="33"/>
      <c r="AA130" s="33"/>
      <c r="AB130" s="33"/>
      <c r="AC130" s="33"/>
      <c r="AD130" s="33"/>
      <c r="AE130" s="33"/>
      <c r="AR130" s="161" t="s">
        <v>276</v>
      </c>
      <c r="AT130" s="161" t="s">
        <v>202</v>
      </c>
      <c r="AU130" s="161" t="s">
        <v>90</v>
      </c>
      <c r="AY130" s="18" t="s">
        <v>199</v>
      </c>
      <c r="BE130" s="162">
        <f>IF(N130="základní",J130,0)</f>
        <v>0</v>
      </c>
      <c r="BF130" s="162">
        <f>IF(N130="snížená",J130,0)</f>
        <v>0</v>
      </c>
      <c r="BG130" s="162">
        <f>IF(N130="zákl. přenesená",J130,0)</f>
        <v>0</v>
      </c>
      <c r="BH130" s="162">
        <f>IF(N130="sníž. přenesená",J130,0)</f>
        <v>0</v>
      </c>
      <c r="BI130" s="162">
        <f>IF(N130="nulová",J130,0)</f>
        <v>0</v>
      </c>
      <c r="BJ130" s="18" t="s">
        <v>88</v>
      </c>
      <c r="BK130" s="162">
        <f>ROUND(I130*H130,2)</f>
        <v>0</v>
      </c>
      <c r="BL130" s="18" t="s">
        <v>276</v>
      </c>
      <c r="BM130" s="161" t="s">
        <v>4646</v>
      </c>
    </row>
    <row r="131" spans="1:65" s="14" customFormat="1" ht="10.199999999999999">
      <c r="B131" s="179"/>
      <c r="D131" s="163" t="s">
        <v>336</v>
      </c>
      <c r="E131" s="180" t="s">
        <v>1</v>
      </c>
      <c r="F131" s="181" t="s">
        <v>4647</v>
      </c>
      <c r="H131" s="182">
        <v>275</v>
      </c>
      <c r="I131" s="183"/>
      <c r="L131" s="179"/>
      <c r="M131" s="184"/>
      <c r="N131" s="185"/>
      <c r="O131" s="185"/>
      <c r="P131" s="185"/>
      <c r="Q131" s="185"/>
      <c r="R131" s="185"/>
      <c r="S131" s="185"/>
      <c r="T131" s="186"/>
      <c r="AT131" s="180" t="s">
        <v>336</v>
      </c>
      <c r="AU131" s="180" t="s">
        <v>90</v>
      </c>
      <c r="AV131" s="14" t="s">
        <v>90</v>
      </c>
      <c r="AW131" s="14" t="s">
        <v>36</v>
      </c>
      <c r="AX131" s="14" t="s">
        <v>88</v>
      </c>
      <c r="AY131" s="180" t="s">
        <v>199</v>
      </c>
    </row>
    <row r="132" spans="1:65" s="2" customFormat="1" ht="21.75" customHeight="1">
      <c r="A132" s="33"/>
      <c r="B132" s="149"/>
      <c r="C132" s="195" t="s">
        <v>90</v>
      </c>
      <c r="D132" s="195" t="s">
        <v>416</v>
      </c>
      <c r="E132" s="196" t="s">
        <v>4648</v>
      </c>
      <c r="F132" s="197" t="s">
        <v>4649</v>
      </c>
      <c r="G132" s="198" t="s">
        <v>376</v>
      </c>
      <c r="H132" s="199">
        <v>225</v>
      </c>
      <c r="I132" s="200"/>
      <c r="J132" s="201">
        <f>ROUND(I132*H132,2)</f>
        <v>0</v>
      </c>
      <c r="K132" s="197" t="s">
        <v>333</v>
      </c>
      <c r="L132" s="202"/>
      <c r="M132" s="203" t="s">
        <v>1</v>
      </c>
      <c r="N132" s="204" t="s">
        <v>46</v>
      </c>
      <c r="O132" s="59"/>
      <c r="P132" s="159">
        <f>O132*H132</f>
        <v>0</v>
      </c>
      <c r="Q132" s="159">
        <v>6.9999999999999994E-5</v>
      </c>
      <c r="R132" s="159">
        <f>Q132*H132</f>
        <v>1.575E-2</v>
      </c>
      <c r="S132" s="159">
        <v>0</v>
      </c>
      <c r="T132" s="160">
        <f>S132*H132</f>
        <v>0</v>
      </c>
      <c r="U132" s="33"/>
      <c r="V132" s="33"/>
      <c r="W132" s="33"/>
      <c r="X132" s="33"/>
      <c r="Y132" s="33"/>
      <c r="Z132" s="33"/>
      <c r="AA132" s="33"/>
      <c r="AB132" s="33"/>
      <c r="AC132" s="33"/>
      <c r="AD132" s="33"/>
      <c r="AE132" s="33"/>
      <c r="AR132" s="161" t="s">
        <v>573</v>
      </c>
      <c r="AT132" s="161" t="s">
        <v>416</v>
      </c>
      <c r="AU132" s="161" t="s">
        <v>90</v>
      </c>
      <c r="AY132" s="18" t="s">
        <v>199</v>
      </c>
      <c r="BE132" s="162">
        <f>IF(N132="základní",J132,0)</f>
        <v>0</v>
      </c>
      <c r="BF132" s="162">
        <f>IF(N132="snížená",J132,0)</f>
        <v>0</v>
      </c>
      <c r="BG132" s="162">
        <f>IF(N132="zákl. přenesená",J132,0)</f>
        <v>0</v>
      </c>
      <c r="BH132" s="162">
        <f>IF(N132="sníž. přenesená",J132,0)</f>
        <v>0</v>
      </c>
      <c r="BI132" s="162">
        <f>IF(N132="nulová",J132,0)</f>
        <v>0</v>
      </c>
      <c r="BJ132" s="18" t="s">
        <v>88</v>
      </c>
      <c r="BK132" s="162">
        <f>ROUND(I132*H132,2)</f>
        <v>0</v>
      </c>
      <c r="BL132" s="18" t="s">
        <v>276</v>
      </c>
      <c r="BM132" s="161" t="s">
        <v>4650</v>
      </c>
    </row>
    <row r="133" spans="1:65" s="14" customFormat="1" ht="10.199999999999999">
      <c r="B133" s="179"/>
      <c r="D133" s="163" t="s">
        <v>336</v>
      </c>
      <c r="E133" s="180" t="s">
        <v>1</v>
      </c>
      <c r="F133" s="181" t="s">
        <v>4651</v>
      </c>
      <c r="H133" s="182">
        <v>225</v>
      </c>
      <c r="I133" s="183"/>
      <c r="L133" s="179"/>
      <c r="M133" s="184"/>
      <c r="N133" s="185"/>
      <c r="O133" s="185"/>
      <c r="P133" s="185"/>
      <c r="Q133" s="185"/>
      <c r="R133" s="185"/>
      <c r="S133" s="185"/>
      <c r="T133" s="186"/>
      <c r="AT133" s="180" t="s">
        <v>336</v>
      </c>
      <c r="AU133" s="180" t="s">
        <v>90</v>
      </c>
      <c r="AV133" s="14" t="s">
        <v>90</v>
      </c>
      <c r="AW133" s="14" t="s">
        <v>36</v>
      </c>
      <c r="AX133" s="14" t="s">
        <v>88</v>
      </c>
      <c r="AY133" s="180" t="s">
        <v>199</v>
      </c>
    </row>
    <row r="134" spans="1:65" s="2" customFormat="1" ht="24.15" customHeight="1">
      <c r="A134" s="33"/>
      <c r="B134" s="149"/>
      <c r="C134" s="150" t="s">
        <v>213</v>
      </c>
      <c r="D134" s="150" t="s">
        <v>202</v>
      </c>
      <c r="E134" s="151" t="s">
        <v>4652</v>
      </c>
      <c r="F134" s="152" t="s">
        <v>4653</v>
      </c>
      <c r="G134" s="153" t="s">
        <v>376</v>
      </c>
      <c r="H134" s="154">
        <v>200</v>
      </c>
      <c r="I134" s="155"/>
      <c r="J134" s="156">
        <f>ROUND(I134*H134,2)</f>
        <v>0</v>
      </c>
      <c r="K134" s="152" t="s">
        <v>333</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276</v>
      </c>
      <c r="AT134" s="161" t="s">
        <v>202</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276</v>
      </c>
      <c r="BM134" s="161" t="s">
        <v>4654</v>
      </c>
    </row>
    <row r="135" spans="1:65" s="2" customFormat="1" ht="28.8">
      <c r="A135" s="33"/>
      <c r="B135" s="34"/>
      <c r="C135" s="33"/>
      <c r="D135" s="163" t="s">
        <v>207</v>
      </c>
      <c r="E135" s="33"/>
      <c r="F135" s="164" t="s">
        <v>4655</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2" customFormat="1" ht="24.15" customHeight="1">
      <c r="A136" s="33"/>
      <c r="B136" s="149"/>
      <c r="C136" s="195" t="s">
        <v>198</v>
      </c>
      <c r="D136" s="195" t="s">
        <v>416</v>
      </c>
      <c r="E136" s="196" t="s">
        <v>4656</v>
      </c>
      <c r="F136" s="197" t="s">
        <v>4657</v>
      </c>
      <c r="G136" s="198" t="s">
        <v>376</v>
      </c>
      <c r="H136" s="199">
        <v>200</v>
      </c>
      <c r="I136" s="200"/>
      <c r="J136" s="201">
        <f>ROUND(I136*H136,2)</f>
        <v>0</v>
      </c>
      <c r="K136" s="197" t="s">
        <v>333</v>
      </c>
      <c r="L136" s="202"/>
      <c r="M136" s="203" t="s">
        <v>1</v>
      </c>
      <c r="N136" s="204" t="s">
        <v>46</v>
      </c>
      <c r="O136" s="59"/>
      <c r="P136" s="159">
        <f>O136*H136</f>
        <v>0</v>
      </c>
      <c r="Q136" s="159">
        <v>1.3999999999999999E-4</v>
      </c>
      <c r="R136" s="159">
        <f>Q136*H136</f>
        <v>2.7999999999999997E-2</v>
      </c>
      <c r="S136" s="159">
        <v>0</v>
      </c>
      <c r="T136" s="160">
        <f>S136*H136</f>
        <v>0</v>
      </c>
      <c r="U136" s="33"/>
      <c r="V136" s="33"/>
      <c r="W136" s="33"/>
      <c r="X136" s="33"/>
      <c r="Y136" s="33"/>
      <c r="Z136" s="33"/>
      <c r="AA136" s="33"/>
      <c r="AB136" s="33"/>
      <c r="AC136" s="33"/>
      <c r="AD136" s="33"/>
      <c r="AE136" s="33"/>
      <c r="AR136" s="161" t="s">
        <v>573</v>
      </c>
      <c r="AT136" s="161" t="s">
        <v>416</v>
      </c>
      <c r="AU136" s="161" t="s">
        <v>90</v>
      </c>
      <c r="AY136" s="18" t="s">
        <v>199</v>
      </c>
      <c r="BE136" s="162">
        <f>IF(N136="základní",J136,0)</f>
        <v>0</v>
      </c>
      <c r="BF136" s="162">
        <f>IF(N136="snížená",J136,0)</f>
        <v>0</v>
      </c>
      <c r="BG136" s="162">
        <f>IF(N136="zákl. přenesená",J136,0)</f>
        <v>0</v>
      </c>
      <c r="BH136" s="162">
        <f>IF(N136="sníž. přenesená",J136,0)</f>
        <v>0</v>
      </c>
      <c r="BI136" s="162">
        <f>IF(N136="nulová",J136,0)</f>
        <v>0</v>
      </c>
      <c r="BJ136" s="18" t="s">
        <v>88</v>
      </c>
      <c r="BK136" s="162">
        <f>ROUND(I136*H136,2)</f>
        <v>0</v>
      </c>
      <c r="BL136" s="18" t="s">
        <v>276</v>
      </c>
      <c r="BM136" s="161" t="s">
        <v>4658</v>
      </c>
    </row>
    <row r="137" spans="1:65" s="2" customFormat="1" ht="19.2">
      <c r="A137" s="33"/>
      <c r="B137" s="34"/>
      <c r="C137" s="33"/>
      <c r="D137" s="163" t="s">
        <v>207</v>
      </c>
      <c r="E137" s="33"/>
      <c r="F137" s="164" t="s">
        <v>4657</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207</v>
      </c>
      <c r="AU137" s="18" t="s">
        <v>90</v>
      </c>
    </row>
    <row r="138" spans="1:65" s="14" customFormat="1" ht="10.199999999999999">
      <c r="B138" s="179"/>
      <c r="D138" s="163" t="s">
        <v>336</v>
      </c>
      <c r="E138" s="180" t="s">
        <v>1</v>
      </c>
      <c r="F138" s="181" t="s">
        <v>4659</v>
      </c>
      <c r="H138" s="182">
        <v>200</v>
      </c>
      <c r="I138" s="183"/>
      <c r="L138" s="179"/>
      <c r="M138" s="184"/>
      <c r="N138" s="185"/>
      <c r="O138" s="185"/>
      <c r="P138" s="185"/>
      <c r="Q138" s="185"/>
      <c r="R138" s="185"/>
      <c r="S138" s="185"/>
      <c r="T138" s="186"/>
      <c r="AT138" s="180" t="s">
        <v>336</v>
      </c>
      <c r="AU138" s="180" t="s">
        <v>90</v>
      </c>
      <c r="AV138" s="14" t="s">
        <v>90</v>
      </c>
      <c r="AW138" s="14" t="s">
        <v>36</v>
      </c>
      <c r="AX138" s="14" t="s">
        <v>88</v>
      </c>
      <c r="AY138" s="180" t="s">
        <v>199</v>
      </c>
    </row>
    <row r="139" spans="1:65" s="2" customFormat="1" ht="21.75" customHeight="1">
      <c r="A139" s="33"/>
      <c r="B139" s="149"/>
      <c r="C139" s="195" t="s">
        <v>222</v>
      </c>
      <c r="D139" s="195" t="s">
        <v>416</v>
      </c>
      <c r="E139" s="196" t="s">
        <v>4660</v>
      </c>
      <c r="F139" s="197" t="s">
        <v>4661</v>
      </c>
      <c r="G139" s="198" t="s">
        <v>529</v>
      </c>
      <c r="H139" s="199">
        <v>350</v>
      </c>
      <c r="I139" s="200"/>
      <c r="J139" s="201">
        <f>ROUND(I139*H139,2)</f>
        <v>0</v>
      </c>
      <c r="K139" s="197" t="s">
        <v>333</v>
      </c>
      <c r="L139" s="202"/>
      <c r="M139" s="203" t="s">
        <v>1</v>
      </c>
      <c r="N139" s="204"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573</v>
      </c>
      <c r="AT139" s="161" t="s">
        <v>416</v>
      </c>
      <c r="AU139" s="161" t="s">
        <v>90</v>
      </c>
      <c r="AY139" s="18" t="s">
        <v>199</v>
      </c>
      <c r="BE139" s="162">
        <f>IF(N139="základní",J139,0)</f>
        <v>0</v>
      </c>
      <c r="BF139" s="162">
        <f>IF(N139="snížená",J139,0)</f>
        <v>0</v>
      </c>
      <c r="BG139" s="162">
        <f>IF(N139="zákl. přenesená",J139,0)</f>
        <v>0</v>
      </c>
      <c r="BH139" s="162">
        <f>IF(N139="sníž. přenesená",J139,0)</f>
        <v>0</v>
      </c>
      <c r="BI139" s="162">
        <f>IF(N139="nulová",J139,0)</f>
        <v>0</v>
      </c>
      <c r="BJ139" s="18" t="s">
        <v>88</v>
      </c>
      <c r="BK139" s="162">
        <f>ROUND(I139*H139,2)</f>
        <v>0</v>
      </c>
      <c r="BL139" s="18" t="s">
        <v>276</v>
      </c>
      <c r="BM139" s="161" t="s">
        <v>4662</v>
      </c>
    </row>
    <row r="140" spans="1:65" s="2" customFormat="1" ht="19.2">
      <c r="A140" s="33"/>
      <c r="B140" s="34"/>
      <c r="C140" s="33"/>
      <c r="D140" s="163" t="s">
        <v>207</v>
      </c>
      <c r="E140" s="33"/>
      <c r="F140" s="164" t="s">
        <v>4663</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207</v>
      </c>
      <c r="AU140" s="18" t="s">
        <v>90</v>
      </c>
    </row>
    <row r="141" spans="1:65" s="14" customFormat="1" ht="10.199999999999999">
      <c r="B141" s="179"/>
      <c r="D141" s="163" t="s">
        <v>336</v>
      </c>
      <c r="E141" s="180" t="s">
        <v>1</v>
      </c>
      <c r="F141" s="181" t="s">
        <v>4664</v>
      </c>
      <c r="H141" s="182">
        <v>350</v>
      </c>
      <c r="I141" s="183"/>
      <c r="L141" s="179"/>
      <c r="M141" s="184"/>
      <c r="N141" s="185"/>
      <c r="O141" s="185"/>
      <c r="P141" s="185"/>
      <c r="Q141" s="185"/>
      <c r="R141" s="185"/>
      <c r="S141" s="185"/>
      <c r="T141" s="186"/>
      <c r="AT141" s="180" t="s">
        <v>336</v>
      </c>
      <c r="AU141" s="180" t="s">
        <v>90</v>
      </c>
      <c r="AV141" s="14" t="s">
        <v>90</v>
      </c>
      <c r="AW141" s="14" t="s">
        <v>36</v>
      </c>
      <c r="AX141" s="14" t="s">
        <v>88</v>
      </c>
      <c r="AY141" s="180" t="s">
        <v>199</v>
      </c>
    </row>
    <row r="142" spans="1:65" s="2" customFormat="1" ht="21.75" customHeight="1">
      <c r="A142" s="33"/>
      <c r="B142" s="149"/>
      <c r="C142" s="150" t="s">
        <v>227</v>
      </c>
      <c r="D142" s="150" t="s">
        <v>202</v>
      </c>
      <c r="E142" s="151" t="s">
        <v>4665</v>
      </c>
      <c r="F142" s="152" t="s">
        <v>4666</v>
      </c>
      <c r="G142" s="153" t="s">
        <v>376</v>
      </c>
      <c r="H142" s="154">
        <v>60</v>
      </c>
      <c r="I142" s="155"/>
      <c r="J142" s="156">
        <f>ROUND(I142*H142,2)</f>
        <v>0</v>
      </c>
      <c r="K142" s="152" t="s">
        <v>333</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276</v>
      </c>
      <c r="AT142" s="161" t="s">
        <v>202</v>
      </c>
      <c r="AU142" s="161" t="s">
        <v>90</v>
      </c>
      <c r="AY142" s="18" t="s">
        <v>199</v>
      </c>
      <c r="BE142" s="162">
        <f>IF(N142="základní",J142,0)</f>
        <v>0</v>
      </c>
      <c r="BF142" s="162">
        <f>IF(N142="snížená",J142,0)</f>
        <v>0</v>
      </c>
      <c r="BG142" s="162">
        <f>IF(N142="zákl. přenesená",J142,0)</f>
        <v>0</v>
      </c>
      <c r="BH142" s="162">
        <f>IF(N142="sníž. přenesená",J142,0)</f>
        <v>0</v>
      </c>
      <c r="BI142" s="162">
        <f>IF(N142="nulová",J142,0)</f>
        <v>0</v>
      </c>
      <c r="BJ142" s="18" t="s">
        <v>88</v>
      </c>
      <c r="BK142" s="162">
        <f>ROUND(I142*H142,2)</f>
        <v>0</v>
      </c>
      <c r="BL142" s="18" t="s">
        <v>276</v>
      </c>
      <c r="BM142" s="161" t="s">
        <v>4667</v>
      </c>
    </row>
    <row r="143" spans="1:65" s="2" customFormat="1" ht="19.2">
      <c r="A143" s="33"/>
      <c r="B143" s="34"/>
      <c r="C143" s="33"/>
      <c r="D143" s="163" t="s">
        <v>207</v>
      </c>
      <c r="E143" s="33"/>
      <c r="F143" s="164" t="s">
        <v>4668</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207</v>
      </c>
      <c r="AU143" s="18" t="s">
        <v>90</v>
      </c>
    </row>
    <row r="144" spans="1:65" s="2" customFormat="1" ht="16.5" customHeight="1">
      <c r="A144" s="33"/>
      <c r="B144" s="149"/>
      <c r="C144" s="195" t="s">
        <v>232</v>
      </c>
      <c r="D144" s="195" t="s">
        <v>416</v>
      </c>
      <c r="E144" s="196" t="s">
        <v>4669</v>
      </c>
      <c r="F144" s="197" t="s">
        <v>4670</v>
      </c>
      <c r="G144" s="198" t="s">
        <v>376</v>
      </c>
      <c r="H144" s="199">
        <v>60</v>
      </c>
      <c r="I144" s="200"/>
      <c r="J144" s="201">
        <f>ROUND(I144*H144,2)</f>
        <v>0</v>
      </c>
      <c r="K144" s="197" t="s">
        <v>333</v>
      </c>
      <c r="L144" s="202"/>
      <c r="M144" s="203" t="s">
        <v>1</v>
      </c>
      <c r="N144" s="204" t="s">
        <v>46</v>
      </c>
      <c r="O144" s="59"/>
      <c r="P144" s="159">
        <f>O144*H144</f>
        <v>0</v>
      </c>
      <c r="Q144" s="159">
        <v>3.8999999999999999E-4</v>
      </c>
      <c r="R144" s="159">
        <f>Q144*H144</f>
        <v>2.3400000000000001E-2</v>
      </c>
      <c r="S144" s="159">
        <v>0</v>
      </c>
      <c r="T144" s="160">
        <f>S144*H144</f>
        <v>0</v>
      </c>
      <c r="U144" s="33"/>
      <c r="V144" s="33"/>
      <c r="W144" s="33"/>
      <c r="X144" s="33"/>
      <c r="Y144" s="33"/>
      <c r="Z144" s="33"/>
      <c r="AA144" s="33"/>
      <c r="AB144" s="33"/>
      <c r="AC144" s="33"/>
      <c r="AD144" s="33"/>
      <c r="AE144" s="33"/>
      <c r="AR144" s="161" t="s">
        <v>573</v>
      </c>
      <c r="AT144" s="161" t="s">
        <v>416</v>
      </c>
      <c r="AU144" s="161" t="s">
        <v>90</v>
      </c>
      <c r="AY144" s="18" t="s">
        <v>199</v>
      </c>
      <c r="BE144" s="162">
        <f>IF(N144="základní",J144,0)</f>
        <v>0</v>
      </c>
      <c r="BF144" s="162">
        <f>IF(N144="snížená",J144,0)</f>
        <v>0</v>
      </c>
      <c r="BG144" s="162">
        <f>IF(N144="zákl. přenesená",J144,0)</f>
        <v>0</v>
      </c>
      <c r="BH144" s="162">
        <f>IF(N144="sníž. přenesená",J144,0)</f>
        <v>0</v>
      </c>
      <c r="BI144" s="162">
        <f>IF(N144="nulová",J144,0)</f>
        <v>0</v>
      </c>
      <c r="BJ144" s="18" t="s">
        <v>88</v>
      </c>
      <c r="BK144" s="162">
        <f>ROUND(I144*H144,2)</f>
        <v>0</v>
      </c>
      <c r="BL144" s="18" t="s">
        <v>276</v>
      </c>
      <c r="BM144" s="161" t="s">
        <v>4671</v>
      </c>
    </row>
    <row r="145" spans="1:65" s="2" customFormat="1" ht="10.199999999999999">
      <c r="A145" s="33"/>
      <c r="B145" s="34"/>
      <c r="C145" s="33"/>
      <c r="D145" s="163" t="s">
        <v>207</v>
      </c>
      <c r="E145" s="33"/>
      <c r="F145" s="164" t="s">
        <v>4670</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207</v>
      </c>
      <c r="AU145" s="18" t="s">
        <v>90</v>
      </c>
    </row>
    <row r="146" spans="1:65" s="14" customFormat="1" ht="10.199999999999999">
      <c r="B146" s="179"/>
      <c r="D146" s="163" t="s">
        <v>336</v>
      </c>
      <c r="E146" s="180" t="s">
        <v>1</v>
      </c>
      <c r="F146" s="181" t="s">
        <v>856</v>
      </c>
      <c r="H146" s="182">
        <v>60</v>
      </c>
      <c r="I146" s="183"/>
      <c r="L146" s="179"/>
      <c r="M146" s="184"/>
      <c r="N146" s="185"/>
      <c r="O146" s="185"/>
      <c r="P146" s="185"/>
      <c r="Q146" s="185"/>
      <c r="R146" s="185"/>
      <c r="S146" s="185"/>
      <c r="T146" s="186"/>
      <c r="AT146" s="180" t="s">
        <v>336</v>
      </c>
      <c r="AU146" s="180" t="s">
        <v>90</v>
      </c>
      <c r="AV146" s="14" t="s">
        <v>90</v>
      </c>
      <c r="AW146" s="14" t="s">
        <v>36</v>
      </c>
      <c r="AX146" s="14" t="s">
        <v>88</v>
      </c>
      <c r="AY146" s="180" t="s">
        <v>199</v>
      </c>
    </row>
    <row r="147" spans="1:65" s="2" customFormat="1" ht="21.75" customHeight="1">
      <c r="A147" s="33"/>
      <c r="B147" s="149"/>
      <c r="C147" s="150" t="s">
        <v>237</v>
      </c>
      <c r="D147" s="150" t="s">
        <v>202</v>
      </c>
      <c r="E147" s="151" t="s">
        <v>4672</v>
      </c>
      <c r="F147" s="152" t="s">
        <v>4673</v>
      </c>
      <c r="G147" s="153" t="s">
        <v>529</v>
      </c>
      <c r="H147" s="154">
        <v>60</v>
      </c>
      <c r="I147" s="155"/>
      <c r="J147" s="156">
        <f>ROUND(I147*H147,2)</f>
        <v>0</v>
      </c>
      <c r="K147" s="152" t="s">
        <v>333</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276</v>
      </c>
      <c r="AT147" s="161" t="s">
        <v>202</v>
      </c>
      <c r="AU147" s="161" t="s">
        <v>90</v>
      </c>
      <c r="AY147" s="18" t="s">
        <v>199</v>
      </c>
      <c r="BE147" s="162">
        <f>IF(N147="základní",J147,0)</f>
        <v>0</v>
      </c>
      <c r="BF147" s="162">
        <f>IF(N147="snížená",J147,0)</f>
        <v>0</v>
      </c>
      <c r="BG147" s="162">
        <f>IF(N147="zákl. přenesená",J147,0)</f>
        <v>0</v>
      </c>
      <c r="BH147" s="162">
        <f>IF(N147="sníž. přenesená",J147,0)</f>
        <v>0</v>
      </c>
      <c r="BI147" s="162">
        <f>IF(N147="nulová",J147,0)</f>
        <v>0</v>
      </c>
      <c r="BJ147" s="18" t="s">
        <v>88</v>
      </c>
      <c r="BK147" s="162">
        <f>ROUND(I147*H147,2)</f>
        <v>0</v>
      </c>
      <c r="BL147" s="18" t="s">
        <v>276</v>
      </c>
      <c r="BM147" s="161" t="s">
        <v>4674</v>
      </c>
    </row>
    <row r="148" spans="1:65" s="2" customFormat="1" ht="21.75" customHeight="1">
      <c r="A148" s="33"/>
      <c r="B148" s="149"/>
      <c r="C148" s="195" t="s">
        <v>242</v>
      </c>
      <c r="D148" s="195" t="s">
        <v>416</v>
      </c>
      <c r="E148" s="196" t="s">
        <v>4675</v>
      </c>
      <c r="F148" s="197" t="s">
        <v>4676</v>
      </c>
      <c r="G148" s="198" t="s">
        <v>529</v>
      </c>
      <c r="H148" s="199">
        <v>50</v>
      </c>
      <c r="I148" s="200"/>
      <c r="J148" s="201">
        <f>ROUND(I148*H148,2)</f>
        <v>0</v>
      </c>
      <c r="K148" s="197" t="s">
        <v>333</v>
      </c>
      <c r="L148" s="202"/>
      <c r="M148" s="203" t="s">
        <v>1</v>
      </c>
      <c r="N148" s="204" t="s">
        <v>46</v>
      </c>
      <c r="O148" s="59"/>
      <c r="P148" s="159">
        <f>O148*H148</f>
        <v>0</v>
      </c>
      <c r="Q148" s="159">
        <v>4.0000000000000003E-5</v>
      </c>
      <c r="R148" s="159">
        <f>Q148*H148</f>
        <v>2E-3</v>
      </c>
      <c r="S148" s="159">
        <v>0</v>
      </c>
      <c r="T148" s="160">
        <f>S148*H148</f>
        <v>0</v>
      </c>
      <c r="U148" s="33"/>
      <c r="V148" s="33"/>
      <c r="W148" s="33"/>
      <c r="X148" s="33"/>
      <c r="Y148" s="33"/>
      <c r="Z148" s="33"/>
      <c r="AA148" s="33"/>
      <c r="AB148" s="33"/>
      <c r="AC148" s="33"/>
      <c r="AD148" s="33"/>
      <c r="AE148" s="33"/>
      <c r="AR148" s="161" t="s">
        <v>573</v>
      </c>
      <c r="AT148" s="161" t="s">
        <v>416</v>
      </c>
      <c r="AU148" s="161" t="s">
        <v>90</v>
      </c>
      <c r="AY148" s="18" t="s">
        <v>199</v>
      </c>
      <c r="BE148" s="162">
        <f>IF(N148="základní",J148,0)</f>
        <v>0</v>
      </c>
      <c r="BF148" s="162">
        <f>IF(N148="snížená",J148,0)</f>
        <v>0</v>
      </c>
      <c r="BG148" s="162">
        <f>IF(N148="zákl. přenesená",J148,0)</f>
        <v>0</v>
      </c>
      <c r="BH148" s="162">
        <f>IF(N148="sníž. přenesená",J148,0)</f>
        <v>0</v>
      </c>
      <c r="BI148" s="162">
        <f>IF(N148="nulová",J148,0)</f>
        <v>0</v>
      </c>
      <c r="BJ148" s="18" t="s">
        <v>88</v>
      </c>
      <c r="BK148" s="162">
        <f>ROUND(I148*H148,2)</f>
        <v>0</v>
      </c>
      <c r="BL148" s="18" t="s">
        <v>276</v>
      </c>
      <c r="BM148" s="161" t="s">
        <v>4677</v>
      </c>
    </row>
    <row r="149" spans="1:65" s="2" customFormat="1" ht="10.199999999999999">
      <c r="A149" s="33"/>
      <c r="B149" s="34"/>
      <c r="C149" s="33"/>
      <c r="D149" s="163" t="s">
        <v>207</v>
      </c>
      <c r="E149" s="33"/>
      <c r="F149" s="164" t="s">
        <v>4676</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207</v>
      </c>
      <c r="AU149" s="18" t="s">
        <v>90</v>
      </c>
    </row>
    <row r="150" spans="1:65" s="14" customFormat="1" ht="10.199999999999999">
      <c r="B150" s="179"/>
      <c r="D150" s="163" t="s">
        <v>336</v>
      </c>
      <c r="E150" s="180" t="s">
        <v>1</v>
      </c>
      <c r="F150" s="181" t="s">
        <v>4678</v>
      </c>
      <c r="H150" s="182">
        <v>50</v>
      </c>
      <c r="I150" s="183"/>
      <c r="L150" s="179"/>
      <c r="M150" s="184"/>
      <c r="N150" s="185"/>
      <c r="O150" s="185"/>
      <c r="P150" s="185"/>
      <c r="Q150" s="185"/>
      <c r="R150" s="185"/>
      <c r="S150" s="185"/>
      <c r="T150" s="186"/>
      <c r="AT150" s="180" t="s">
        <v>336</v>
      </c>
      <c r="AU150" s="180" t="s">
        <v>90</v>
      </c>
      <c r="AV150" s="14" t="s">
        <v>90</v>
      </c>
      <c r="AW150" s="14" t="s">
        <v>36</v>
      </c>
      <c r="AX150" s="14" t="s">
        <v>88</v>
      </c>
      <c r="AY150" s="180" t="s">
        <v>199</v>
      </c>
    </row>
    <row r="151" spans="1:65" s="2" customFormat="1" ht="24.15" customHeight="1">
      <c r="A151" s="33"/>
      <c r="B151" s="149"/>
      <c r="C151" s="195" t="s">
        <v>247</v>
      </c>
      <c r="D151" s="195" t="s">
        <v>416</v>
      </c>
      <c r="E151" s="196" t="s">
        <v>4679</v>
      </c>
      <c r="F151" s="197" t="s">
        <v>4680</v>
      </c>
      <c r="G151" s="198" t="s">
        <v>529</v>
      </c>
      <c r="H151" s="199">
        <v>10</v>
      </c>
      <c r="I151" s="200"/>
      <c r="J151" s="201">
        <f>ROUND(I151*H151,2)</f>
        <v>0</v>
      </c>
      <c r="K151" s="197" t="s">
        <v>333</v>
      </c>
      <c r="L151" s="202"/>
      <c r="M151" s="203" t="s">
        <v>1</v>
      </c>
      <c r="N151" s="204" t="s">
        <v>46</v>
      </c>
      <c r="O151" s="59"/>
      <c r="P151" s="159">
        <f>O151*H151</f>
        <v>0</v>
      </c>
      <c r="Q151" s="159">
        <v>5.0000000000000002E-5</v>
      </c>
      <c r="R151" s="159">
        <f>Q151*H151</f>
        <v>5.0000000000000001E-4</v>
      </c>
      <c r="S151" s="159">
        <v>0</v>
      </c>
      <c r="T151" s="160">
        <f>S151*H151</f>
        <v>0</v>
      </c>
      <c r="U151" s="33"/>
      <c r="V151" s="33"/>
      <c r="W151" s="33"/>
      <c r="X151" s="33"/>
      <c r="Y151" s="33"/>
      <c r="Z151" s="33"/>
      <c r="AA151" s="33"/>
      <c r="AB151" s="33"/>
      <c r="AC151" s="33"/>
      <c r="AD151" s="33"/>
      <c r="AE151" s="33"/>
      <c r="AR151" s="161" t="s">
        <v>573</v>
      </c>
      <c r="AT151" s="161" t="s">
        <v>416</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276</v>
      </c>
      <c r="BM151" s="161" t="s">
        <v>4681</v>
      </c>
    </row>
    <row r="152" spans="1:65" s="2" customFormat="1" ht="10.199999999999999">
      <c r="A152" s="33"/>
      <c r="B152" s="34"/>
      <c r="C152" s="33"/>
      <c r="D152" s="163" t="s">
        <v>207</v>
      </c>
      <c r="E152" s="33"/>
      <c r="F152" s="164" t="s">
        <v>4680</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14" customFormat="1" ht="10.199999999999999">
      <c r="B153" s="179"/>
      <c r="D153" s="163" t="s">
        <v>336</v>
      </c>
      <c r="E153" s="180" t="s">
        <v>1</v>
      </c>
      <c r="F153" s="181" t="s">
        <v>247</v>
      </c>
      <c r="H153" s="182">
        <v>10</v>
      </c>
      <c r="I153" s="183"/>
      <c r="L153" s="179"/>
      <c r="M153" s="184"/>
      <c r="N153" s="185"/>
      <c r="O153" s="185"/>
      <c r="P153" s="185"/>
      <c r="Q153" s="185"/>
      <c r="R153" s="185"/>
      <c r="S153" s="185"/>
      <c r="T153" s="186"/>
      <c r="AT153" s="180" t="s">
        <v>336</v>
      </c>
      <c r="AU153" s="180" t="s">
        <v>90</v>
      </c>
      <c r="AV153" s="14" t="s">
        <v>90</v>
      </c>
      <c r="AW153" s="14" t="s">
        <v>36</v>
      </c>
      <c r="AX153" s="14" t="s">
        <v>88</v>
      </c>
      <c r="AY153" s="180" t="s">
        <v>199</v>
      </c>
    </row>
    <row r="154" spans="1:65" s="2" customFormat="1" ht="24.15" customHeight="1">
      <c r="A154" s="33"/>
      <c r="B154" s="149"/>
      <c r="C154" s="150" t="s">
        <v>252</v>
      </c>
      <c r="D154" s="150" t="s">
        <v>202</v>
      </c>
      <c r="E154" s="151" t="s">
        <v>4682</v>
      </c>
      <c r="F154" s="152" t="s">
        <v>4683</v>
      </c>
      <c r="G154" s="153" t="s">
        <v>376</v>
      </c>
      <c r="H154" s="154">
        <v>15</v>
      </c>
      <c r="I154" s="155"/>
      <c r="J154" s="156">
        <f>ROUND(I154*H154,2)</f>
        <v>0</v>
      </c>
      <c r="K154" s="152" t="s">
        <v>333</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276</v>
      </c>
      <c r="AT154" s="161" t="s">
        <v>202</v>
      </c>
      <c r="AU154" s="161" t="s">
        <v>90</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276</v>
      </c>
      <c r="BM154" s="161" t="s">
        <v>4684</v>
      </c>
    </row>
    <row r="155" spans="1:65" s="2" customFormat="1" ht="16.5" customHeight="1">
      <c r="A155" s="33"/>
      <c r="B155" s="149"/>
      <c r="C155" s="195" t="s">
        <v>257</v>
      </c>
      <c r="D155" s="195" t="s">
        <v>416</v>
      </c>
      <c r="E155" s="196" t="s">
        <v>4685</v>
      </c>
      <c r="F155" s="197" t="s">
        <v>4686</v>
      </c>
      <c r="G155" s="198" t="s">
        <v>376</v>
      </c>
      <c r="H155" s="199">
        <v>15</v>
      </c>
      <c r="I155" s="200"/>
      <c r="J155" s="201">
        <f>ROUND(I155*H155,2)</f>
        <v>0</v>
      </c>
      <c r="K155" s="197" t="s">
        <v>1</v>
      </c>
      <c r="L155" s="202"/>
      <c r="M155" s="203" t="s">
        <v>1</v>
      </c>
      <c r="N155" s="204" t="s">
        <v>46</v>
      </c>
      <c r="O155" s="59"/>
      <c r="P155" s="159">
        <f>O155*H155</f>
        <v>0</v>
      </c>
      <c r="Q155" s="159">
        <v>2.9999999999999997E-4</v>
      </c>
      <c r="R155" s="159">
        <f>Q155*H155</f>
        <v>4.4999999999999997E-3</v>
      </c>
      <c r="S155" s="159">
        <v>0</v>
      </c>
      <c r="T155" s="160">
        <f>S155*H155</f>
        <v>0</v>
      </c>
      <c r="U155" s="33"/>
      <c r="V155" s="33"/>
      <c r="W155" s="33"/>
      <c r="X155" s="33"/>
      <c r="Y155" s="33"/>
      <c r="Z155" s="33"/>
      <c r="AA155" s="33"/>
      <c r="AB155" s="33"/>
      <c r="AC155" s="33"/>
      <c r="AD155" s="33"/>
      <c r="AE155" s="33"/>
      <c r="AR155" s="161" t="s">
        <v>573</v>
      </c>
      <c r="AT155" s="161" t="s">
        <v>416</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276</v>
      </c>
      <c r="BM155" s="161" t="s">
        <v>4687</v>
      </c>
    </row>
    <row r="156" spans="1:65" s="14" customFormat="1" ht="10.199999999999999">
      <c r="B156" s="179"/>
      <c r="D156" s="163" t="s">
        <v>336</v>
      </c>
      <c r="E156" s="180" t="s">
        <v>1</v>
      </c>
      <c r="F156" s="181" t="s">
        <v>8</v>
      </c>
      <c r="H156" s="182">
        <v>15</v>
      </c>
      <c r="I156" s="183"/>
      <c r="L156" s="179"/>
      <c r="M156" s="184"/>
      <c r="N156" s="185"/>
      <c r="O156" s="185"/>
      <c r="P156" s="185"/>
      <c r="Q156" s="185"/>
      <c r="R156" s="185"/>
      <c r="S156" s="185"/>
      <c r="T156" s="186"/>
      <c r="AT156" s="180" t="s">
        <v>336</v>
      </c>
      <c r="AU156" s="180" t="s">
        <v>90</v>
      </c>
      <c r="AV156" s="14" t="s">
        <v>90</v>
      </c>
      <c r="AW156" s="14" t="s">
        <v>36</v>
      </c>
      <c r="AX156" s="14" t="s">
        <v>88</v>
      </c>
      <c r="AY156" s="180" t="s">
        <v>199</v>
      </c>
    </row>
    <row r="157" spans="1:65" s="2" customFormat="1" ht="24.15" customHeight="1">
      <c r="A157" s="33"/>
      <c r="B157" s="149"/>
      <c r="C157" s="150" t="s">
        <v>262</v>
      </c>
      <c r="D157" s="150" t="s">
        <v>202</v>
      </c>
      <c r="E157" s="151" t="s">
        <v>4688</v>
      </c>
      <c r="F157" s="152" t="s">
        <v>4689</v>
      </c>
      <c r="G157" s="153" t="s">
        <v>376</v>
      </c>
      <c r="H157" s="154">
        <v>145</v>
      </c>
      <c r="I157" s="155"/>
      <c r="J157" s="156">
        <f>ROUND(I157*H157,2)</f>
        <v>0</v>
      </c>
      <c r="K157" s="152" t="s">
        <v>333</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276</v>
      </c>
      <c r="AT157" s="161" t="s">
        <v>202</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276</v>
      </c>
      <c r="BM157" s="161" t="s">
        <v>4690</v>
      </c>
    </row>
    <row r="158" spans="1:65" s="2" customFormat="1" ht="19.2">
      <c r="A158" s="33"/>
      <c r="B158" s="34"/>
      <c r="C158" s="33"/>
      <c r="D158" s="163" t="s">
        <v>207</v>
      </c>
      <c r="E158" s="33"/>
      <c r="F158" s="164" t="s">
        <v>4691</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14" customFormat="1" ht="10.199999999999999">
      <c r="B159" s="179"/>
      <c r="D159" s="163" t="s">
        <v>336</v>
      </c>
      <c r="E159" s="180" t="s">
        <v>1</v>
      </c>
      <c r="F159" s="181" t="s">
        <v>4692</v>
      </c>
      <c r="H159" s="182">
        <v>145</v>
      </c>
      <c r="I159" s="183"/>
      <c r="L159" s="179"/>
      <c r="M159" s="184"/>
      <c r="N159" s="185"/>
      <c r="O159" s="185"/>
      <c r="P159" s="185"/>
      <c r="Q159" s="185"/>
      <c r="R159" s="185"/>
      <c r="S159" s="185"/>
      <c r="T159" s="186"/>
      <c r="AT159" s="180" t="s">
        <v>336</v>
      </c>
      <c r="AU159" s="180" t="s">
        <v>90</v>
      </c>
      <c r="AV159" s="14" t="s">
        <v>90</v>
      </c>
      <c r="AW159" s="14" t="s">
        <v>36</v>
      </c>
      <c r="AX159" s="14" t="s">
        <v>88</v>
      </c>
      <c r="AY159" s="180" t="s">
        <v>199</v>
      </c>
    </row>
    <row r="160" spans="1:65" s="2" customFormat="1" ht="24.15" customHeight="1">
      <c r="A160" s="33"/>
      <c r="B160" s="149"/>
      <c r="C160" s="195" t="s">
        <v>267</v>
      </c>
      <c r="D160" s="195" t="s">
        <v>416</v>
      </c>
      <c r="E160" s="196" t="s">
        <v>4693</v>
      </c>
      <c r="F160" s="197" t="s">
        <v>4694</v>
      </c>
      <c r="G160" s="198" t="s">
        <v>376</v>
      </c>
      <c r="H160" s="199">
        <v>100</v>
      </c>
      <c r="I160" s="200"/>
      <c r="J160" s="201">
        <f>ROUND(I160*H160,2)</f>
        <v>0</v>
      </c>
      <c r="K160" s="197" t="s">
        <v>333</v>
      </c>
      <c r="L160" s="202"/>
      <c r="M160" s="203" t="s">
        <v>1</v>
      </c>
      <c r="N160" s="204" t="s">
        <v>46</v>
      </c>
      <c r="O160" s="59"/>
      <c r="P160" s="159">
        <f>O160*H160</f>
        <v>0</v>
      </c>
      <c r="Q160" s="159">
        <v>3.4000000000000002E-4</v>
      </c>
      <c r="R160" s="159">
        <f>Q160*H160</f>
        <v>3.4000000000000002E-2</v>
      </c>
      <c r="S160" s="159">
        <v>0</v>
      </c>
      <c r="T160" s="160">
        <f>S160*H160</f>
        <v>0</v>
      </c>
      <c r="U160" s="33"/>
      <c r="V160" s="33"/>
      <c r="W160" s="33"/>
      <c r="X160" s="33"/>
      <c r="Y160" s="33"/>
      <c r="Z160" s="33"/>
      <c r="AA160" s="33"/>
      <c r="AB160" s="33"/>
      <c r="AC160" s="33"/>
      <c r="AD160" s="33"/>
      <c r="AE160" s="33"/>
      <c r="AR160" s="161" t="s">
        <v>573</v>
      </c>
      <c r="AT160" s="161" t="s">
        <v>416</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276</v>
      </c>
      <c r="BM160" s="161" t="s">
        <v>4695</v>
      </c>
    </row>
    <row r="161" spans="1:65" s="2" customFormat="1" ht="10.199999999999999">
      <c r="A161" s="33"/>
      <c r="B161" s="34"/>
      <c r="C161" s="33"/>
      <c r="D161" s="163" t="s">
        <v>207</v>
      </c>
      <c r="E161" s="33"/>
      <c r="F161" s="164" t="s">
        <v>4696</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14" customFormat="1" ht="10.199999999999999">
      <c r="B162" s="179"/>
      <c r="D162" s="163" t="s">
        <v>336</v>
      </c>
      <c r="E162" s="180" t="s">
        <v>1</v>
      </c>
      <c r="F162" s="181" t="s">
        <v>4697</v>
      </c>
      <c r="H162" s="182">
        <v>100</v>
      </c>
      <c r="I162" s="183"/>
      <c r="L162" s="179"/>
      <c r="M162" s="184"/>
      <c r="N162" s="185"/>
      <c r="O162" s="185"/>
      <c r="P162" s="185"/>
      <c r="Q162" s="185"/>
      <c r="R162" s="185"/>
      <c r="S162" s="185"/>
      <c r="T162" s="186"/>
      <c r="AT162" s="180" t="s">
        <v>336</v>
      </c>
      <c r="AU162" s="180" t="s">
        <v>90</v>
      </c>
      <c r="AV162" s="14" t="s">
        <v>90</v>
      </c>
      <c r="AW162" s="14" t="s">
        <v>36</v>
      </c>
      <c r="AX162" s="14" t="s">
        <v>88</v>
      </c>
      <c r="AY162" s="180" t="s">
        <v>199</v>
      </c>
    </row>
    <row r="163" spans="1:65" s="2" customFormat="1" ht="24.15" customHeight="1">
      <c r="A163" s="33"/>
      <c r="B163" s="149"/>
      <c r="C163" s="195" t="s">
        <v>8</v>
      </c>
      <c r="D163" s="195" t="s">
        <v>416</v>
      </c>
      <c r="E163" s="196" t="s">
        <v>4698</v>
      </c>
      <c r="F163" s="197" t="s">
        <v>4699</v>
      </c>
      <c r="G163" s="198" t="s">
        <v>376</v>
      </c>
      <c r="H163" s="199">
        <v>45</v>
      </c>
      <c r="I163" s="200"/>
      <c r="J163" s="201">
        <f>ROUND(I163*H163,2)</f>
        <v>0</v>
      </c>
      <c r="K163" s="197" t="s">
        <v>333</v>
      </c>
      <c r="L163" s="202"/>
      <c r="M163" s="203" t="s">
        <v>1</v>
      </c>
      <c r="N163" s="204" t="s">
        <v>46</v>
      </c>
      <c r="O163" s="59"/>
      <c r="P163" s="159">
        <f>O163*H163</f>
        <v>0</v>
      </c>
      <c r="Q163" s="159">
        <v>4.4000000000000002E-4</v>
      </c>
      <c r="R163" s="159">
        <f>Q163*H163</f>
        <v>1.9800000000000002E-2</v>
      </c>
      <c r="S163" s="159">
        <v>0</v>
      </c>
      <c r="T163" s="160">
        <f>S163*H163</f>
        <v>0</v>
      </c>
      <c r="U163" s="33"/>
      <c r="V163" s="33"/>
      <c r="W163" s="33"/>
      <c r="X163" s="33"/>
      <c r="Y163" s="33"/>
      <c r="Z163" s="33"/>
      <c r="AA163" s="33"/>
      <c r="AB163" s="33"/>
      <c r="AC163" s="33"/>
      <c r="AD163" s="33"/>
      <c r="AE163" s="33"/>
      <c r="AR163" s="161" t="s">
        <v>573</v>
      </c>
      <c r="AT163" s="161" t="s">
        <v>416</v>
      </c>
      <c r="AU163" s="161" t="s">
        <v>90</v>
      </c>
      <c r="AY163" s="18" t="s">
        <v>199</v>
      </c>
      <c r="BE163" s="162">
        <f>IF(N163="základní",J163,0)</f>
        <v>0</v>
      </c>
      <c r="BF163" s="162">
        <f>IF(N163="snížená",J163,0)</f>
        <v>0</v>
      </c>
      <c r="BG163" s="162">
        <f>IF(N163="zákl. přenesená",J163,0)</f>
        <v>0</v>
      </c>
      <c r="BH163" s="162">
        <f>IF(N163="sníž. přenesená",J163,0)</f>
        <v>0</v>
      </c>
      <c r="BI163" s="162">
        <f>IF(N163="nulová",J163,0)</f>
        <v>0</v>
      </c>
      <c r="BJ163" s="18" t="s">
        <v>88</v>
      </c>
      <c r="BK163" s="162">
        <f>ROUND(I163*H163,2)</f>
        <v>0</v>
      </c>
      <c r="BL163" s="18" t="s">
        <v>276</v>
      </c>
      <c r="BM163" s="161" t="s">
        <v>4700</v>
      </c>
    </row>
    <row r="164" spans="1:65" s="2" customFormat="1" ht="19.2">
      <c r="A164" s="33"/>
      <c r="B164" s="34"/>
      <c r="C164" s="33"/>
      <c r="D164" s="163" t="s">
        <v>207</v>
      </c>
      <c r="E164" s="33"/>
      <c r="F164" s="164" t="s">
        <v>4699</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207</v>
      </c>
      <c r="AU164" s="18" t="s">
        <v>90</v>
      </c>
    </row>
    <row r="165" spans="1:65" s="14" customFormat="1" ht="10.199999999999999">
      <c r="B165" s="179"/>
      <c r="D165" s="163" t="s">
        <v>336</v>
      </c>
      <c r="E165" s="180" t="s">
        <v>1</v>
      </c>
      <c r="F165" s="181" t="s">
        <v>724</v>
      </c>
      <c r="H165" s="182">
        <v>45</v>
      </c>
      <c r="I165" s="183"/>
      <c r="L165" s="179"/>
      <c r="M165" s="184"/>
      <c r="N165" s="185"/>
      <c r="O165" s="185"/>
      <c r="P165" s="185"/>
      <c r="Q165" s="185"/>
      <c r="R165" s="185"/>
      <c r="S165" s="185"/>
      <c r="T165" s="186"/>
      <c r="AT165" s="180" t="s">
        <v>336</v>
      </c>
      <c r="AU165" s="180" t="s">
        <v>90</v>
      </c>
      <c r="AV165" s="14" t="s">
        <v>90</v>
      </c>
      <c r="AW165" s="14" t="s">
        <v>36</v>
      </c>
      <c r="AX165" s="14" t="s">
        <v>88</v>
      </c>
      <c r="AY165" s="180" t="s">
        <v>199</v>
      </c>
    </row>
    <row r="166" spans="1:65" s="2" customFormat="1" ht="24.15" customHeight="1">
      <c r="A166" s="33"/>
      <c r="B166" s="149"/>
      <c r="C166" s="150" t="s">
        <v>276</v>
      </c>
      <c r="D166" s="150" t="s">
        <v>202</v>
      </c>
      <c r="E166" s="151" t="s">
        <v>4701</v>
      </c>
      <c r="F166" s="152" t="s">
        <v>4702</v>
      </c>
      <c r="G166" s="153" t="s">
        <v>376</v>
      </c>
      <c r="H166" s="154">
        <v>3930</v>
      </c>
      <c r="I166" s="155"/>
      <c r="J166" s="156">
        <f>ROUND(I166*H166,2)</f>
        <v>0</v>
      </c>
      <c r="K166" s="152" t="s">
        <v>333</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276</v>
      </c>
      <c r="AT166" s="161" t="s">
        <v>202</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276</v>
      </c>
      <c r="BM166" s="161" t="s">
        <v>4703</v>
      </c>
    </row>
    <row r="167" spans="1:65" s="14" customFormat="1" ht="10.199999999999999">
      <c r="B167" s="179"/>
      <c r="D167" s="163" t="s">
        <v>336</v>
      </c>
      <c r="E167" s="180" t="s">
        <v>1</v>
      </c>
      <c r="F167" s="181" t="s">
        <v>4704</v>
      </c>
      <c r="H167" s="182">
        <v>3930</v>
      </c>
      <c r="I167" s="183"/>
      <c r="L167" s="179"/>
      <c r="M167" s="184"/>
      <c r="N167" s="185"/>
      <c r="O167" s="185"/>
      <c r="P167" s="185"/>
      <c r="Q167" s="185"/>
      <c r="R167" s="185"/>
      <c r="S167" s="185"/>
      <c r="T167" s="186"/>
      <c r="AT167" s="180" t="s">
        <v>336</v>
      </c>
      <c r="AU167" s="180" t="s">
        <v>90</v>
      </c>
      <c r="AV167" s="14" t="s">
        <v>90</v>
      </c>
      <c r="AW167" s="14" t="s">
        <v>36</v>
      </c>
      <c r="AX167" s="14" t="s">
        <v>88</v>
      </c>
      <c r="AY167" s="180" t="s">
        <v>199</v>
      </c>
    </row>
    <row r="168" spans="1:65" s="2" customFormat="1" ht="16.5" customHeight="1">
      <c r="A168" s="33"/>
      <c r="B168" s="149"/>
      <c r="C168" s="195" t="s">
        <v>281</v>
      </c>
      <c r="D168" s="195" t="s">
        <v>416</v>
      </c>
      <c r="E168" s="196" t="s">
        <v>4705</v>
      </c>
      <c r="F168" s="197" t="s">
        <v>4706</v>
      </c>
      <c r="G168" s="198" t="s">
        <v>376</v>
      </c>
      <c r="H168" s="199">
        <v>3680</v>
      </c>
      <c r="I168" s="200"/>
      <c r="J168" s="201">
        <f>ROUND(I168*H168,2)</f>
        <v>0</v>
      </c>
      <c r="K168" s="197" t="s">
        <v>333</v>
      </c>
      <c r="L168" s="202"/>
      <c r="M168" s="203" t="s">
        <v>1</v>
      </c>
      <c r="N168" s="204" t="s">
        <v>46</v>
      </c>
      <c r="O168" s="59"/>
      <c r="P168" s="159">
        <f>O168*H168</f>
        <v>0</v>
      </c>
      <c r="Q168" s="159">
        <v>1.2E-4</v>
      </c>
      <c r="R168" s="159">
        <f>Q168*H168</f>
        <v>0.44159999999999999</v>
      </c>
      <c r="S168" s="159">
        <v>0</v>
      </c>
      <c r="T168" s="160">
        <f>S168*H168</f>
        <v>0</v>
      </c>
      <c r="U168" s="33"/>
      <c r="V168" s="33"/>
      <c r="W168" s="33"/>
      <c r="X168" s="33"/>
      <c r="Y168" s="33"/>
      <c r="Z168" s="33"/>
      <c r="AA168" s="33"/>
      <c r="AB168" s="33"/>
      <c r="AC168" s="33"/>
      <c r="AD168" s="33"/>
      <c r="AE168" s="33"/>
      <c r="AR168" s="161" t="s">
        <v>573</v>
      </c>
      <c r="AT168" s="161" t="s">
        <v>416</v>
      </c>
      <c r="AU168" s="161" t="s">
        <v>90</v>
      </c>
      <c r="AY168" s="18" t="s">
        <v>199</v>
      </c>
      <c r="BE168" s="162">
        <f>IF(N168="základní",J168,0)</f>
        <v>0</v>
      </c>
      <c r="BF168" s="162">
        <f>IF(N168="snížená",J168,0)</f>
        <v>0</v>
      </c>
      <c r="BG168" s="162">
        <f>IF(N168="zákl. přenesená",J168,0)</f>
        <v>0</v>
      </c>
      <c r="BH168" s="162">
        <f>IF(N168="sníž. přenesená",J168,0)</f>
        <v>0</v>
      </c>
      <c r="BI168" s="162">
        <f>IF(N168="nulová",J168,0)</f>
        <v>0</v>
      </c>
      <c r="BJ168" s="18" t="s">
        <v>88</v>
      </c>
      <c r="BK168" s="162">
        <f>ROUND(I168*H168,2)</f>
        <v>0</v>
      </c>
      <c r="BL168" s="18" t="s">
        <v>276</v>
      </c>
      <c r="BM168" s="161" t="s">
        <v>4707</v>
      </c>
    </row>
    <row r="169" spans="1:65" s="13" customFormat="1" ht="10.199999999999999">
      <c r="B169" s="172"/>
      <c r="D169" s="163" t="s">
        <v>336</v>
      </c>
      <c r="E169" s="173" t="s">
        <v>1</v>
      </c>
      <c r="F169" s="174" t="s">
        <v>4708</v>
      </c>
      <c r="H169" s="173" t="s">
        <v>1</v>
      </c>
      <c r="I169" s="175"/>
      <c r="L169" s="172"/>
      <c r="M169" s="176"/>
      <c r="N169" s="177"/>
      <c r="O169" s="177"/>
      <c r="P169" s="177"/>
      <c r="Q169" s="177"/>
      <c r="R169" s="177"/>
      <c r="S169" s="177"/>
      <c r="T169" s="178"/>
      <c r="AT169" s="173" t="s">
        <v>336</v>
      </c>
      <c r="AU169" s="173" t="s">
        <v>90</v>
      </c>
      <c r="AV169" s="13" t="s">
        <v>88</v>
      </c>
      <c r="AW169" s="13" t="s">
        <v>36</v>
      </c>
      <c r="AX169" s="13" t="s">
        <v>81</v>
      </c>
      <c r="AY169" s="173" t="s">
        <v>199</v>
      </c>
    </row>
    <row r="170" spans="1:65" s="14" customFormat="1" ht="10.199999999999999">
      <c r="B170" s="179"/>
      <c r="D170" s="163" t="s">
        <v>336</v>
      </c>
      <c r="E170" s="180" t="s">
        <v>1</v>
      </c>
      <c r="F170" s="181" t="s">
        <v>4709</v>
      </c>
      <c r="H170" s="182">
        <v>530</v>
      </c>
      <c r="I170" s="183"/>
      <c r="L170" s="179"/>
      <c r="M170" s="184"/>
      <c r="N170" s="185"/>
      <c r="O170" s="185"/>
      <c r="P170" s="185"/>
      <c r="Q170" s="185"/>
      <c r="R170" s="185"/>
      <c r="S170" s="185"/>
      <c r="T170" s="186"/>
      <c r="AT170" s="180" t="s">
        <v>336</v>
      </c>
      <c r="AU170" s="180" t="s">
        <v>90</v>
      </c>
      <c r="AV170" s="14" t="s">
        <v>90</v>
      </c>
      <c r="AW170" s="14" t="s">
        <v>36</v>
      </c>
      <c r="AX170" s="14" t="s">
        <v>81</v>
      </c>
      <c r="AY170" s="180" t="s">
        <v>199</v>
      </c>
    </row>
    <row r="171" spans="1:65" s="14" customFormat="1" ht="10.199999999999999">
      <c r="B171" s="179"/>
      <c r="D171" s="163" t="s">
        <v>336</v>
      </c>
      <c r="E171" s="180" t="s">
        <v>1</v>
      </c>
      <c r="F171" s="181" t="s">
        <v>4710</v>
      </c>
      <c r="H171" s="182">
        <v>540</v>
      </c>
      <c r="I171" s="183"/>
      <c r="L171" s="179"/>
      <c r="M171" s="184"/>
      <c r="N171" s="185"/>
      <c r="O171" s="185"/>
      <c r="P171" s="185"/>
      <c r="Q171" s="185"/>
      <c r="R171" s="185"/>
      <c r="S171" s="185"/>
      <c r="T171" s="186"/>
      <c r="AT171" s="180" t="s">
        <v>336</v>
      </c>
      <c r="AU171" s="180" t="s">
        <v>90</v>
      </c>
      <c r="AV171" s="14" t="s">
        <v>90</v>
      </c>
      <c r="AW171" s="14" t="s">
        <v>36</v>
      </c>
      <c r="AX171" s="14" t="s">
        <v>81</v>
      </c>
      <c r="AY171" s="180" t="s">
        <v>199</v>
      </c>
    </row>
    <row r="172" spans="1:65" s="14" customFormat="1" ht="10.199999999999999">
      <c r="B172" s="179"/>
      <c r="D172" s="163" t="s">
        <v>336</v>
      </c>
      <c r="E172" s="180" t="s">
        <v>1</v>
      </c>
      <c r="F172" s="181" t="s">
        <v>4711</v>
      </c>
      <c r="H172" s="182">
        <v>500</v>
      </c>
      <c r="I172" s="183"/>
      <c r="L172" s="179"/>
      <c r="M172" s="184"/>
      <c r="N172" s="185"/>
      <c r="O172" s="185"/>
      <c r="P172" s="185"/>
      <c r="Q172" s="185"/>
      <c r="R172" s="185"/>
      <c r="S172" s="185"/>
      <c r="T172" s="186"/>
      <c r="AT172" s="180" t="s">
        <v>336</v>
      </c>
      <c r="AU172" s="180" t="s">
        <v>90</v>
      </c>
      <c r="AV172" s="14" t="s">
        <v>90</v>
      </c>
      <c r="AW172" s="14" t="s">
        <v>36</v>
      </c>
      <c r="AX172" s="14" t="s">
        <v>81</v>
      </c>
      <c r="AY172" s="180" t="s">
        <v>199</v>
      </c>
    </row>
    <row r="173" spans="1:65" s="14" customFormat="1" ht="10.199999999999999">
      <c r="B173" s="179"/>
      <c r="D173" s="163" t="s">
        <v>336</v>
      </c>
      <c r="E173" s="180" t="s">
        <v>1</v>
      </c>
      <c r="F173" s="181" t="s">
        <v>4712</v>
      </c>
      <c r="H173" s="182">
        <v>500</v>
      </c>
      <c r="I173" s="183"/>
      <c r="L173" s="179"/>
      <c r="M173" s="184"/>
      <c r="N173" s="185"/>
      <c r="O173" s="185"/>
      <c r="P173" s="185"/>
      <c r="Q173" s="185"/>
      <c r="R173" s="185"/>
      <c r="S173" s="185"/>
      <c r="T173" s="186"/>
      <c r="AT173" s="180" t="s">
        <v>336</v>
      </c>
      <c r="AU173" s="180" t="s">
        <v>90</v>
      </c>
      <c r="AV173" s="14" t="s">
        <v>90</v>
      </c>
      <c r="AW173" s="14" t="s">
        <v>36</v>
      </c>
      <c r="AX173" s="14" t="s">
        <v>81</v>
      </c>
      <c r="AY173" s="180" t="s">
        <v>199</v>
      </c>
    </row>
    <row r="174" spans="1:65" s="13" customFormat="1" ht="10.199999999999999">
      <c r="B174" s="172"/>
      <c r="D174" s="163" t="s">
        <v>336</v>
      </c>
      <c r="E174" s="173" t="s">
        <v>1</v>
      </c>
      <c r="F174" s="174" t="s">
        <v>4713</v>
      </c>
      <c r="H174" s="173" t="s">
        <v>1</v>
      </c>
      <c r="I174" s="175"/>
      <c r="L174" s="172"/>
      <c r="M174" s="176"/>
      <c r="N174" s="177"/>
      <c r="O174" s="177"/>
      <c r="P174" s="177"/>
      <c r="Q174" s="177"/>
      <c r="R174" s="177"/>
      <c r="S174" s="177"/>
      <c r="T174" s="178"/>
      <c r="AT174" s="173" t="s">
        <v>336</v>
      </c>
      <c r="AU174" s="173" t="s">
        <v>90</v>
      </c>
      <c r="AV174" s="13" t="s">
        <v>88</v>
      </c>
      <c r="AW174" s="13" t="s">
        <v>36</v>
      </c>
      <c r="AX174" s="13" t="s">
        <v>81</v>
      </c>
      <c r="AY174" s="173" t="s">
        <v>199</v>
      </c>
    </row>
    <row r="175" spans="1:65" s="14" customFormat="1" ht="10.199999999999999">
      <c r="B175" s="179"/>
      <c r="D175" s="163" t="s">
        <v>336</v>
      </c>
      <c r="E175" s="180" t="s">
        <v>1</v>
      </c>
      <c r="F175" s="181" t="s">
        <v>4714</v>
      </c>
      <c r="H175" s="182">
        <v>200</v>
      </c>
      <c r="I175" s="183"/>
      <c r="L175" s="179"/>
      <c r="M175" s="184"/>
      <c r="N175" s="185"/>
      <c r="O175" s="185"/>
      <c r="P175" s="185"/>
      <c r="Q175" s="185"/>
      <c r="R175" s="185"/>
      <c r="S175" s="185"/>
      <c r="T175" s="186"/>
      <c r="AT175" s="180" t="s">
        <v>336</v>
      </c>
      <c r="AU175" s="180" t="s">
        <v>90</v>
      </c>
      <c r="AV175" s="14" t="s">
        <v>90</v>
      </c>
      <c r="AW175" s="14" t="s">
        <v>36</v>
      </c>
      <c r="AX175" s="14" t="s">
        <v>81</v>
      </c>
      <c r="AY175" s="180" t="s">
        <v>199</v>
      </c>
    </row>
    <row r="176" spans="1:65" s="14" customFormat="1" ht="10.199999999999999">
      <c r="B176" s="179"/>
      <c r="D176" s="163" t="s">
        <v>336</v>
      </c>
      <c r="E176" s="180" t="s">
        <v>1</v>
      </c>
      <c r="F176" s="181" t="s">
        <v>4715</v>
      </c>
      <c r="H176" s="182">
        <v>490</v>
      </c>
      <c r="I176" s="183"/>
      <c r="L176" s="179"/>
      <c r="M176" s="184"/>
      <c r="N176" s="185"/>
      <c r="O176" s="185"/>
      <c r="P176" s="185"/>
      <c r="Q176" s="185"/>
      <c r="R176" s="185"/>
      <c r="S176" s="185"/>
      <c r="T176" s="186"/>
      <c r="AT176" s="180" t="s">
        <v>336</v>
      </c>
      <c r="AU176" s="180" t="s">
        <v>90</v>
      </c>
      <c r="AV176" s="14" t="s">
        <v>90</v>
      </c>
      <c r="AW176" s="14" t="s">
        <v>36</v>
      </c>
      <c r="AX176" s="14" t="s">
        <v>81</v>
      </c>
      <c r="AY176" s="180" t="s">
        <v>199</v>
      </c>
    </row>
    <row r="177" spans="1:65" s="14" customFormat="1" ht="10.199999999999999">
      <c r="B177" s="179"/>
      <c r="D177" s="163" t="s">
        <v>336</v>
      </c>
      <c r="E177" s="180" t="s">
        <v>1</v>
      </c>
      <c r="F177" s="181" t="s">
        <v>1408</v>
      </c>
      <c r="H177" s="182">
        <v>120</v>
      </c>
      <c r="I177" s="183"/>
      <c r="L177" s="179"/>
      <c r="M177" s="184"/>
      <c r="N177" s="185"/>
      <c r="O177" s="185"/>
      <c r="P177" s="185"/>
      <c r="Q177" s="185"/>
      <c r="R177" s="185"/>
      <c r="S177" s="185"/>
      <c r="T177" s="186"/>
      <c r="AT177" s="180" t="s">
        <v>336</v>
      </c>
      <c r="AU177" s="180" t="s">
        <v>90</v>
      </c>
      <c r="AV177" s="14" t="s">
        <v>90</v>
      </c>
      <c r="AW177" s="14" t="s">
        <v>36</v>
      </c>
      <c r="AX177" s="14" t="s">
        <v>81</v>
      </c>
      <c r="AY177" s="180" t="s">
        <v>199</v>
      </c>
    </row>
    <row r="178" spans="1:65" s="14" customFormat="1" ht="10.199999999999999">
      <c r="B178" s="179"/>
      <c r="D178" s="163" t="s">
        <v>336</v>
      </c>
      <c r="E178" s="180" t="s">
        <v>1</v>
      </c>
      <c r="F178" s="181" t="s">
        <v>4716</v>
      </c>
      <c r="H178" s="182">
        <v>800</v>
      </c>
      <c r="I178" s="183"/>
      <c r="L178" s="179"/>
      <c r="M178" s="184"/>
      <c r="N178" s="185"/>
      <c r="O178" s="185"/>
      <c r="P178" s="185"/>
      <c r="Q178" s="185"/>
      <c r="R178" s="185"/>
      <c r="S178" s="185"/>
      <c r="T178" s="186"/>
      <c r="AT178" s="180" t="s">
        <v>336</v>
      </c>
      <c r="AU178" s="180" t="s">
        <v>90</v>
      </c>
      <c r="AV178" s="14" t="s">
        <v>90</v>
      </c>
      <c r="AW178" s="14" t="s">
        <v>36</v>
      </c>
      <c r="AX178" s="14" t="s">
        <v>81</v>
      </c>
      <c r="AY178" s="180" t="s">
        <v>199</v>
      </c>
    </row>
    <row r="179" spans="1:65" s="15" customFormat="1" ht="10.199999999999999">
      <c r="B179" s="187"/>
      <c r="D179" s="163" t="s">
        <v>336</v>
      </c>
      <c r="E179" s="188" t="s">
        <v>1</v>
      </c>
      <c r="F179" s="189" t="s">
        <v>339</v>
      </c>
      <c r="H179" s="190">
        <v>3680</v>
      </c>
      <c r="I179" s="191"/>
      <c r="L179" s="187"/>
      <c r="M179" s="192"/>
      <c r="N179" s="193"/>
      <c r="O179" s="193"/>
      <c r="P179" s="193"/>
      <c r="Q179" s="193"/>
      <c r="R179" s="193"/>
      <c r="S179" s="193"/>
      <c r="T179" s="194"/>
      <c r="AT179" s="188" t="s">
        <v>336</v>
      </c>
      <c r="AU179" s="188" t="s">
        <v>90</v>
      </c>
      <c r="AV179" s="15" t="s">
        <v>198</v>
      </c>
      <c r="AW179" s="15" t="s">
        <v>36</v>
      </c>
      <c r="AX179" s="15" t="s">
        <v>88</v>
      </c>
      <c r="AY179" s="188" t="s">
        <v>199</v>
      </c>
    </row>
    <row r="180" spans="1:65" s="2" customFormat="1" ht="21.75" customHeight="1">
      <c r="A180" s="33"/>
      <c r="B180" s="149"/>
      <c r="C180" s="195" t="s">
        <v>287</v>
      </c>
      <c r="D180" s="195" t="s">
        <v>416</v>
      </c>
      <c r="E180" s="196" t="s">
        <v>4717</v>
      </c>
      <c r="F180" s="197" t="s">
        <v>4718</v>
      </c>
      <c r="G180" s="198" t="s">
        <v>376</v>
      </c>
      <c r="H180" s="199">
        <v>250</v>
      </c>
      <c r="I180" s="200"/>
      <c r="J180" s="201">
        <f>ROUND(I180*H180,2)</f>
        <v>0</v>
      </c>
      <c r="K180" s="197" t="s">
        <v>1</v>
      </c>
      <c r="L180" s="202"/>
      <c r="M180" s="203" t="s">
        <v>1</v>
      </c>
      <c r="N180" s="204" t="s">
        <v>46</v>
      </c>
      <c r="O180" s="59"/>
      <c r="P180" s="159">
        <f>O180*H180</f>
        <v>0</v>
      </c>
      <c r="Q180" s="159">
        <v>1.2E-4</v>
      </c>
      <c r="R180" s="159">
        <f>Q180*H180</f>
        <v>3.0000000000000002E-2</v>
      </c>
      <c r="S180" s="159">
        <v>0</v>
      </c>
      <c r="T180" s="160">
        <f>S180*H180</f>
        <v>0</v>
      </c>
      <c r="U180" s="33"/>
      <c r="V180" s="33"/>
      <c r="W180" s="33"/>
      <c r="X180" s="33"/>
      <c r="Y180" s="33"/>
      <c r="Z180" s="33"/>
      <c r="AA180" s="33"/>
      <c r="AB180" s="33"/>
      <c r="AC180" s="33"/>
      <c r="AD180" s="33"/>
      <c r="AE180" s="33"/>
      <c r="AR180" s="161" t="s">
        <v>573</v>
      </c>
      <c r="AT180" s="161" t="s">
        <v>416</v>
      </c>
      <c r="AU180" s="161" t="s">
        <v>90</v>
      </c>
      <c r="AY180" s="18" t="s">
        <v>199</v>
      </c>
      <c r="BE180" s="162">
        <f>IF(N180="základní",J180,0)</f>
        <v>0</v>
      </c>
      <c r="BF180" s="162">
        <f>IF(N180="snížená",J180,0)</f>
        <v>0</v>
      </c>
      <c r="BG180" s="162">
        <f>IF(N180="zákl. přenesená",J180,0)</f>
        <v>0</v>
      </c>
      <c r="BH180" s="162">
        <f>IF(N180="sníž. přenesená",J180,0)</f>
        <v>0</v>
      </c>
      <c r="BI180" s="162">
        <f>IF(N180="nulová",J180,0)</f>
        <v>0</v>
      </c>
      <c r="BJ180" s="18" t="s">
        <v>88</v>
      </c>
      <c r="BK180" s="162">
        <f>ROUND(I180*H180,2)</f>
        <v>0</v>
      </c>
      <c r="BL180" s="18" t="s">
        <v>276</v>
      </c>
      <c r="BM180" s="161" t="s">
        <v>4719</v>
      </c>
    </row>
    <row r="181" spans="1:65" s="14" customFormat="1" ht="10.199999999999999">
      <c r="B181" s="179"/>
      <c r="D181" s="163" t="s">
        <v>336</v>
      </c>
      <c r="E181" s="180" t="s">
        <v>1</v>
      </c>
      <c r="F181" s="181" t="s">
        <v>3021</v>
      </c>
      <c r="H181" s="182">
        <v>250</v>
      </c>
      <c r="I181" s="183"/>
      <c r="L181" s="179"/>
      <c r="M181" s="184"/>
      <c r="N181" s="185"/>
      <c r="O181" s="185"/>
      <c r="P181" s="185"/>
      <c r="Q181" s="185"/>
      <c r="R181" s="185"/>
      <c r="S181" s="185"/>
      <c r="T181" s="186"/>
      <c r="AT181" s="180" t="s">
        <v>336</v>
      </c>
      <c r="AU181" s="180" t="s">
        <v>90</v>
      </c>
      <c r="AV181" s="14" t="s">
        <v>90</v>
      </c>
      <c r="AW181" s="14" t="s">
        <v>36</v>
      </c>
      <c r="AX181" s="14" t="s">
        <v>88</v>
      </c>
      <c r="AY181" s="180" t="s">
        <v>199</v>
      </c>
    </row>
    <row r="182" spans="1:65" s="2" customFormat="1" ht="33" customHeight="1">
      <c r="A182" s="33"/>
      <c r="B182" s="149"/>
      <c r="C182" s="150" t="s">
        <v>292</v>
      </c>
      <c r="D182" s="150" t="s">
        <v>202</v>
      </c>
      <c r="E182" s="151" t="s">
        <v>4720</v>
      </c>
      <c r="F182" s="152" t="s">
        <v>4721</v>
      </c>
      <c r="G182" s="153" t="s">
        <v>376</v>
      </c>
      <c r="H182" s="154">
        <v>40</v>
      </c>
      <c r="I182" s="155"/>
      <c r="J182" s="156">
        <f>ROUND(I182*H182,2)</f>
        <v>0</v>
      </c>
      <c r="K182" s="152" t="s">
        <v>333</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276</v>
      </c>
      <c r="AT182" s="161" t="s">
        <v>202</v>
      </c>
      <c r="AU182" s="161" t="s">
        <v>90</v>
      </c>
      <c r="AY182" s="18" t="s">
        <v>199</v>
      </c>
      <c r="BE182" s="162">
        <f>IF(N182="základní",J182,0)</f>
        <v>0</v>
      </c>
      <c r="BF182" s="162">
        <f>IF(N182="snížená",J182,0)</f>
        <v>0</v>
      </c>
      <c r="BG182" s="162">
        <f>IF(N182="zákl. přenesená",J182,0)</f>
        <v>0</v>
      </c>
      <c r="BH182" s="162">
        <f>IF(N182="sníž. přenesená",J182,0)</f>
        <v>0</v>
      </c>
      <c r="BI182" s="162">
        <f>IF(N182="nulová",J182,0)</f>
        <v>0</v>
      </c>
      <c r="BJ182" s="18" t="s">
        <v>88</v>
      </c>
      <c r="BK182" s="162">
        <f>ROUND(I182*H182,2)</f>
        <v>0</v>
      </c>
      <c r="BL182" s="18" t="s">
        <v>276</v>
      </c>
      <c r="BM182" s="161" t="s">
        <v>4722</v>
      </c>
    </row>
    <row r="183" spans="1:65" s="2" customFormat="1" ht="28.8">
      <c r="A183" s="33"/>
      <c r="B183" s="34"/>
      <c r="C183" s="33"/>
      <c r="D183" s="163" t="s">
        <v>207</v>
      </c>
      <c r="E183" s="33"/>
      <c r="F183" s="164" t="s">
        <v>4723</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207</v>
      </c>
      <c r="AU183" s="18" t="s">
        <v>90</v>
      </c>
    </row>
    <row r="184" spans="1:65" s="14" customFormat="1" ht="10.199999999999999">
      <c r="B184" s="179"/>
      <c r="D184" s="163" t="s">
        <v>336</v>
      </c>
      <c r="E184" s="180" t="s">
        <v>1</v>
      </c>
      <c r="F184" s="181" t="s">
        <v>690</v>
      </c>
      <c r="H184" s="182">
        <v>40</v>
      </c>
      <c r="I184" s="183"/>
      <c r="L184" s="179"/>
      <c r="M184" s="184"/>
      <c r="N184" s="185"/>
      <c r="O184" s="185"/>
      <c r="P184" s="185"/>
      <c r="Q184" s="185"/>
      <c r="R184" s="185"/>
      <c r="S184" s="185"/>
      <c r="T184" s="186"/>
      <c r="AT184" s="180" t="s">
        <v>336</v>
      </c>
      <c r="AU184" s="180" t="s">
        <v>90</v>
      </c>
      <c r="AV184" s="14" t="s">
        <v>90</v>
      </c>
      <c r="AW184" s="14" t="s">
        <v>36</v>
      </c>
      <c r="AX184" s="14" t="s">
        <v>88</v>
      </c>
      <c r="AY184" s="180" t="s">
        <v>199</v>
      </c>
    </row>
    <row r="185" spans="1:65" s="2" customFormat="1" ht="24.15" customHeight="1">
      <c r="A185" s="33"/>
      <c r="B185" s="149"/>
      <c r="C185" s="195" t="s">
        <v>296</v>
      </c>
      <c r="D185" s="195" t="s">
        <v>416</v>
      </c>
      <c r="E185" s="196" t="s">
        <v>4724</v>
      </c>
      <c r="F185" s="197" t="s">
        <v>4725</v>
      </c>
      <c r="G185" s="198" t="s">
        <v>376</v>
      </c>
      <c r="H185" s="199">
        <v>40</v>
      </c>
      <c r="I185" s="200"/>
      <c r="J185" s="201">
        <f>ROUND(I185*H185,2)</f>
        <v>0</v>
      </c>
      <c r="K185" s="197" t="s">
        <v>333</v>
      </c>
      <c r="L185" s="202"/>
      <c r="M185" s="203" t="s">
        <v>1</v>
      </c>
      <c r="N185" s="204" t="s">
        <v>46</v>
      </c>
      <c r="O185" s="59"/>
      <c r="P185" s="159">
        <f>O185*H185</f>
        <v>0</v>
      </c>
      <c r="Q185" s="159">
        <v>8.9999999999999998E-4</v>
      </c>
      <c r="R185" s="159">
        <f>Q185*H185</f>
        <v>3.5999999999999997E-2</v>
      </c>
      <c r="S185" s="159">
        <v>0</v>
      </c>
      <c r="T185" s="160">
        <f>S185*H185</f>
        <v>0</v>
      </c>
      <c r="U185" s="33"/>
      <c r="V185" s="33"/>
      <c r="W185" s="33"/>
      <c r="X185" s="33"/>
      <c r="Y185" s="33"/>
      <c r="Z185" s="33"/>
      <c r="AA185" s="33"/>
      <c r="AB185" s="33"/>
      <c r="AC185" s="33"/>
      <c r="AD185" s="33"/>
      <c r="AE185" s="33"/>
      <c r="AR185" s="161" t="s">
        <v>573</v>
      </c>
      <c r="AT185" s="161" t="s">
        <v>416</v>
      </c>
      <c r="AU185" s="161" t="s">
        <v>90</v>
      </c>
      <c r="AY185" s="18" t="s">
        <v>199</v>
      </c>
      <c r="BE185" s="162">
        <f>IF(N185="základní",J185,0)</f>
        <v>0</v>
      </c>
      <c r="BF185" s="162">
        <f>IF(N185="snížená",J185,0)</f>
        <v>0</v>
      </c>
      <c r="BG185" s="162">
        <f>IF(N185="zákl. přenesená",J185,0)</f>
        <v>0</v>
      </c>
      <c r="BH185" s="162">
        <f>IF(N185="sníž. přenesená",J185,0)</f>
        <v>0</v>
      </c>
      <c r="BI185" s="162">
        <f>IF(N185="nulová",J185,0)</f>
        <v>0</v>
      </c>
      <c r="BJ185" s="18" t="s">
        <v>88</v>
      </c>
      <c r="BK185" s="162">
        <f>ROUND(I185*H185,2)</f>
        <v>0</v>
      </c>
      <c r="BL185" s="18" t="s">
        <v>276</v>
      </c>
      <c r="BM185" s="161" t="s">
        <v>4726</v>
      </c>
    </row>
    <row r="186" spans="1:65" s="2" customFormat="1" ht="19.2">
      <c r="A186" s="33"/>
      <c r="B186" s="34"/>
      <c r="C186" s="33"/>
      <c r="D186" s="163" t="s">
        <v>207</v>
      </c>
      <c r="E186" s="33"/>
      <c r="F186" s="164" t="s">
        <v>4727</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207</v>
      </c>
      <c r="AU186" s="18" t="s">
        <v>90</v>
      </c>
    </row>
    <row r="187" spans="1:65" s="14" customFormat="1" ht="10.199999999999999">
      <c r="B187" s="179"/>
      <c r="D187" s="163" t="s">
        <v>336</v>
      </c>
      <c r="E187" s="180" t="s">
        <v>1</v>
      </c>
      <c r="F187" s="181" t="s">
        <v>690</v>
      </c>
      <c r="H187" s="182">
        <v>40</v>
      </c>
      <c r="I187" s="183"/>
      <c r="L187" s="179"/>
      <c r="M187" s="184"/>
      <c r="N187" s="185"/>
      <c r="O187" s="185"/>
      <c r="P187" s="185"/>
      <c r="Q187" s="185"/>
      <c r="R187" s="185"/>
      <c r="S187" s="185"/>
      <c r="T187" s="186"/>
      <c r="AT187" s="180" t="s">
        <v>336</v>
      </c>
      <c r="AU187" s="180" t="s">
        <v>90</v>
      </c>
      <c r="AV187" s="14" t="s">
        <v>90</v>
      </c>
      <c r="AW187" s="14" t="s">
        <v>36</v>
      </c>
      <c r="AX187" s="14" t="s">
        <v>88</v>
      </c>
      <c r="AY187" s="180" t="s">
        <v>199</v>
      </c>
    </row>
    <row r="188" spans="1:65" s="2" customFormat="1" ht="24.15" customHeight="1">
      <c r="A188" s="33"/>
      <c r="B188" s="149"/>
      <c r="C188" s="150" t="s">
        <v>7</v>
      </c>
      <c r="D188" s="150" t="s">
        <v>202</v>
      </c>
      <c r="E188" s="151" t="s">
        <v>4728</v>
      </c>
      <c r="F188" s="152" t="s">
        <v>4729</v>
      </c>
      <c r="G188" s="153" t="s">
        <v>376</v>
      </c>
      <c r="H188" s="154">
        <v>45</v>
      </c>
      <c r="I188" s="155"/>
      <c r="J188" s="156">
        <f>ROUND(I188*H188,2)</f>
        <v>0</v>
      </c>
      <c r="K188" s="152" t="s">
        <v>333</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276</v>
      </c>
      <c r="AT188" s="161" t="s">
        <v>202</v>
      </c>
      <c r="AU188" s="161" t="s">
        <v>90</v>
      </c>
      <c r="AY188" s="18" t="s">
        <v>199</v>
      </c>
      <c r="BE188" s="162">
        <f>IF(N188="základní",J188,0)</f>
        <v>0</v>
      </c>
      <c r="BF188" s="162">
        <f>IF(N188="snížená",J188,0)</f>
        <v>0</v>
      </c>
      <c r="BG188" s="162">
        <f>IF(N188="zákl. přenesená",J188,0)</f>
        <v>0</v>
      </c>
      <c r="BH188" s="162">
        <f>IF(N188="sníž. přenesená",J188,0)</f>
        <v>0</v>
      </c>
      <c r="BI188" s="162">
        <f>IF(N188="nulová",J188,0)</f>
        <v>0</v>
      </c>
      <c r="BJ188" s="18" t="s">
        <v>88</v>
      </c>
      <c r="BK188" s="162">
        <f>ROUND(I188*H188,2)</f>
        <v>0</v>
      </c>
      <c r="BL188" s="18" t="s">
        <v>276</v>
      </c>
      <c r="BM188" s="161" t="s">
        <v>4730</v>
      </c>
    </row>
    <row r="189" spans="1:65" s="2" customFormat="1" ht="28.8">
      <c r="A189" s="33"/>
      <c r="B189" s="34"/>
      <c r="C189" s="33"/>
      <c r="D189" s="163" t="s">
        <v>207</v>
      </c>
      <c r="E189" s="33"/>
      <c r="F189" s="164" t="s">
        <v>4731</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207</v>
      </c>
      <c r="AU189" s="18" t="s">
        <v>90</v>
      </c>
    </row>
    <row r="190" spans="1:65" s="2" customFormat="1" ht="24.15" customHeight="1">
      <c r="A190" s="33"/>
      <c r="B190" s="149"/>
      <c r="C190" s="195" t="s">
        <v>487</v>
      </c>
      <c r="D190" s="195" t="s">
        <v>416</v>
      </c>
      <c r="E190" s="196" t="s">
        <v>4732</v>
      </c>
      <c r="F190" s="197" t="s">
        <v>4733</v>
      </c>
      <c r="G190" s="198" t="s">
        <v>376</v>
      </c>
      <c r="H190" s="199">
        <v>45</v>
      </c>
      <c r="I190" s="200"/>
      <c r="J190" s="201">
        <f>ROUND(I190*H190,2)</f>
        <v>0</v>
      </c>
      <c r="K190" s="197" t="s">
        <v>333</v>
      </c>
      <c r="L190" s="202"/>
      <c r="M190" s="203" t="s">
        <v>1</v>
      </c>
      <c r="N190" s="204" t="s">
        <v>46</v>
      </c>
      <c r="O190" s="59"/>
      <c r="P190" s="159">
        <f>O190*H190</f>
        <v>0</v>
      </c>
      <c r="Q190" s="159">
        <v>1.9400000000000001E-3</v>
      </c>
      <c r="R190" s="159">
        <f>Q190*H190</f>
        <v>8.7300000000000003E-2</v>
      </c>
      <c r="S190" s="159">
        <v>0</v>
      </c>
      <c r="T190" s="160">
        <f>S190*H190</f>
        <v>0</v>
      </c>
      <c r="U190" s="33"/>
      <c r="V190" s="33"/>
      <c r="W190" s="33"/>
      <c r="X190" s="33"/>
      <c r="Y190" s="33"/>
      <c r="Z190" s="33"/>
      <c r="AA190" s="33"/>
      <c r="AB190" s="33"/>
      <c r="AC190" s="33"/>
      <c r="AD190" s="33"/>
      <c r="AE190" s="33"/>
      <c r="AR190" s="161" t="s">
        <v>573</v>
      </c>
      <c r="AT190" s="161" t="s">
        <v>416</v>
      </c>
      <c r="AU190" s="161" t="s">
        <v>90</v>
      </c>
      <c r="AY190" s="18" t="s">
        <v>199</v>
      </c>
      <c r="BE190" s="162">
        <f>IF(N190="základní",J190,0)</f>
        <v>0</v>
      </c>
      <c r="BF190" s="162">
        <f>IF(N190="snížená",J190,0)</f>
        <v>0</v>
      </c>
      <c r="BG190" s="162">
        <f>IF(N190="zákl. přenesená",J190,0)</f>
        <v>0</v>
      </c>
      <c r="BH190" s="162">
        <f>IF(N190="sníž. přenesená",J190,0)</f>
        <v>0</v>
      </c>
      <c r="BI190" s="162">
        <f>IF(N190="nulová",J190,0)</f>
        <v>0</v>
      </c>
      <c r="BJ190" s="18" t="s">
        <v>88</v>
      </c>
      <c r="BK190" s="162">
        <f>ROUND(I190*H190,2)</f>
        <v>0</v>
      </c>
      <c r="BL190" s="18" t="s">
        <v>276</v>
      </c>
      <c r="BM190" s="161" t="s">
        <v>4734</v>
      </c>
    </row>
    <row r="191" spans="1:65" s="2" customFormat="1" ht="19.2">
      <c r="A191" s="33"/>
      <c r="B191" s="34"/>
      <c r="C191" s="33"/>
      <c r="D191" s="163" t="s">
        <v>207</v>
      </c>
      <c r="E191" s="33"/>
      <c r="F191" s="164" t="s">
        <v>4733</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207</v>
      </c>
      <c r="AU191" s="18" t="s">
        <v>90</v>
      </c>
    </row>
    <row r="192" spans="1:65" s="14" customFormat="1" ht="10.199999999999999">
      <c r="B192" s="179"/>
      <c r="D192" s="163" t="s">
        <v>336</v>
      </c>
      <c r="E192" s="180" t="s">
        <v>1</v>
      </c>
      <c r="F192" s="181" t="s">
        <v>724</v>
      </c>
      <c r="H192" s="182">
        <v>45</v>
      </c>
      <c r="I192" s="183"/>
      <c r="L192" s="179"/>
      <c r="M192" s="184"/>
      <c r="N192" s="185"/>
      <c r="O192" s="185"/>
      <c r="P192" s="185"/>
      <c r="Q192" s="185"/>
      <c r="R192" s="185"/>
      <c r="S192" s="185"/>
      <c r="T192" s="186"/>
      <c r="AT192" s="180" t="s">
        <v>336</v>
      </c>
      <c r="AU192" s="180" t="s">
        <v>90</v>
      </c>
      <c r="AV192" s="14" t="s">
        <v>90</v>
      </c>
      <c r="AW192" s="14" t="s">
        <v>36</v>
      </c>
      <c r="AX192" s="14" t="s">
        <v>88</v>
      </c>
      <c r="AY192" s="180" t="s">
        <v>199</v>
      </c>
    </row>
    <row r="193" spans="1:65" s="2" customFormat="1" ht="24.15" customHeight="1">
      <c r="A193" s="33"/>
      <c r="B193" s="149"/>
      <c r="C193" s="150" t="s">
        <v>492</v>
      </c>
      <c r="D193" s="150" t="s">
        <v>202</v>
      </c>
      <c r="E193" s="151" t="s">
        <v>4735</v>
      </c>
      <c r="F193" s="152" t="s">
        <v>4736</v>
      </c>
      <c r="G193" s="153" t="s">
        <v>376</v>
      </c>
      <c r="H193" s="154">
        <v>45</v>
      </c>
      <c r="I193" s="155"/>
      <c r="J193" s="156">
        <f>ROUND(I193*H193,2)</f>
        <v>0</v>
      </c>
      <c r="K193" s="152" t="s">
        <v>333</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276</v>
      </c>
      <c r="AT193" s="161" t="s">
        <v>202</v>
      </c>
      <c r="AU193" s="161" t="s">
        <v>90</v>
      </c>
      <c r="AY193" s="18" t="s">
        <v>199</v>
      </c>
      <c r="BE193" s="162">
        <f>IF(N193="základní",J193,0)</f>
        <v>0</v>
      </c>
      <c r="BF193" s="162">
        <f>IF(N193="snížená",J193,0)</f>
        <v>0</v>
      </c>
      <c r="BG193" s="162">
        <f>IF(N193="zákl. přenesená",J193,0)</f>
        <v>0</v>
      </c>
      <c r="BH193" s="162">
        <f>IF(N193="sníž. přenesená",J193,0)</f>
        <v>0</v>
      </c>
      <c r="BI193" s="162">
        <f>IF(N193="nulová",J193,0)</f>
        <v>0</v>
      </c>
      <c r="BJ193" s="18" t="s">
        <v>88</v>
      </c>
      <c r="BK193" s="162">
        <f>ROUND(I193*H193,2)</f>
        <v>0</v>
      </c>
      <c r="BL193" s="18" t="s">
        <v>276</v>
      </c>
      <c r="BM193" s="161" t="s">
        <v>4737</v>
      </c>
    </row>
    <row r="194" spans="1:65" s="2" customFormat="1" ht="28.8">
      <c r="A194" s="33"/>
      <c r="B194" s="34"/>
      <c r="C194" s="33"/>
      <c r="D194" s="163" t="s">
        <v>207</v>
      </c>
      <c r="E194" s="33"/>
      <c r="F194" s="164" t="s">
        <v>4738</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207</v>
      </c>
      <c r="AU194" s="18" t="s">
        <v>90</v>
      </c>
    </row>
    <row r="195" spans="1:65" s="14" customFormat="1" ht="10.199999999999999">
      <c r="B195" s="179"/>
      <c r="D195" s="163" t="s">
        <v>336</v>
      </c>
      <c r="E195" s="180" t="s">
        <v>1</v>
      </c>
      <c r="F195" s="181" t="s">
        <v>724</v>
      </c>
      <c r="H195" s="182">
        <v>45</v>
      </c>
      <c r="I195" s="183"/>
      <c r="L195" s="179"/>
      <c r="M195" s="184"/>
      <c r="N195" s="185"/>
      <c r="O195" s="185"/>
      <c r="P195" s="185"/>
      <c r="Q195" s="185"/>
      <c r="R195" s="185"/>
      <c r="S195" s="185"/>
      <c r="T195" s="186"/>
      <c r="AT195" s="180" t="s">
        <v>336</v>
      </c>
      <c r="AU195" s="180" t="s">
        <v>90</v>
      </c>
      <c r="AV195" s="14" t="s">
        <v>90</v>
      </c>
      <c r="AW195" s="14" t="s">
        <v>36</v>
      </c>
      <c r="AX195" s="14" t="s">
        <v>88</v>
      </c>
      <c r="AY195" s="180" t="s">
        <v>199</v>
      </c>
    </row>
    <row r="196" spans="1:65" s="2" customFormat="1" ht="24.15" customHeight="1">
      <c r="A196" s="33"/>
      <c r="B196" s="149"/>
      <c r="C196" s="195" t="s">
        <v>497</v>
      </c>
      <c r="D196" s="195" t="s">
        <v>416</v>
      </c>
      <c r="E196" s="196" t="s">
        <v>4739</v>
      </c>
      <c r="F196" s="197" t="s">
        <v>4740</v>
      </c>
      <c r="G196" s="198" t="s">
        <v>376</v>
      </c>
      <c r="H196" s="199">
        <v>45</v>
      </c>
      <c r="I196" s="200"/>
      <c r="J196" s="201">
        <f>ROUND(I196*H196,2)</f>
        <v>0</v>
      </c>
      <c r="K196" s="197" t="s">
        <v>333</v>
      </c>
      <c r="L196" s="202"/>
      <c r="M196" s="203" t="s">
        <v>1</v>
      </c>
      <c r="N196" s="204" t="s">
        <v>46</v>
      </c>
      <c r="O196" s="59"/>
      <c r="P196" s="159">
        <f>O196*H196</f>
        <v>0</v>
      </c>
      <c r="Q196" s="159">
        <v>2.5300000000000001E-3</v>
      </c>
      <c r="R196" s="159">
        <f>Q196*H196</f>
        <v>0.11385000000000001</v>
      </c>
      <c r="S196" s="159">
        <v>0</v>
      </c>
      <c r="T196" s="160">
        <f>S196*H196</f>
        <v>0</v>
      </c>
      <c r="U196" s="33"/>
      <c r="V196" s="33"/>
      <c r="W196" s="33"/>
      <c r="X196" s="33"/>
      <c r="Y196" s="33"/>
      <c r="Z196" s="33"/>
      <c r="AA196" s="33"/>
      <c r="AB196" s="33"/>
      <c r="AC196" s="33"/>
      <c r="AD196" s="33"/>
      <c r="AE196" s="33"/>
      <c r="AR196" s="161" t="s">
        <v>573</v>
      </c>
      <c r="AT196" s="161" t="s">
        <v>416</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276</v>
      </c>
      <c r="BM196" s="161" t="s">
        <v>4741</v>
      </c>
    </row>
    <row r="197" spans="1:65" s="2" customFormat="1" ht="19.2">
      <c r="A197" s="33"/>
      <c r="B197" s="34"/>
      <c r="C197" s="33"/>
      <c r="D197" s="163" t="s">
        <v>207</v>
      </c>
      <c r="E197" s="33"/>
      <c r="F197" s="164" t="s">
        <v>4742</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14" customFormat="1" ht="10.199999999999999">
      <c r="B198" s="179"/>
      <c r="D198" s="163" t="s">
        <v>336</v>
      </c>
      <c r="E198" s="180" t="s">
        <v>1</v>
      </c>
      <c r="F198" s="181" t="s">
        <v>4743</v>
      </c>
      <c r="H198" s="182">
        <v>45</v>
      </c>
      <c r="I198" s="183"/>
      <c r="L198" s="179"/>
      <c r="M198" s="184"/>
      <c r="N198" s="185"/>
      <c r="O198" s="185"/>
      <c r="P198" s="185"/>
      <c r="Q198" s="185"/>
      <c r="R198" s="185"/>
      <c r="S198" s="185"/>
      <c r="T198" s="186"/>
      <c r="AT198" s="180" t="s">
        <v>336</v>
      </c>
      <c r="AU198" s="180" t="s">
        <v>90</v>
      </c>
      <c r="AV198" s="14" t="s">
        <v>90</v>
      </c>
      <c r="AW198" s="14" t="s">
        <v>36</v>
      </c>
      <c r="AX198" s="14" t="s">
        <v>88</v>
      </c>
      <c r="AY198" s="180" t="s">
        <v>199</v>
      </c>
    </row>
    <row r="199" spans="1:65" s="2" customFormat="1" ht="24.15" customHeight="1">
      <c r="A199" s="33"/>
      <c r="B199" s="149"/>
      <c r="C199" s="150" t="s">
        <v>518</v>
      </c>
      <c r="D199" s="150" t="s">
        <v>202</v>
      </c>
      <c r="E199" s="151" t="s">
        <v>4744</v>
      </c>
      <c r="F199" s="152" t="s">
        <v>4745</v>
      </c>
      <c r="G199" s="153" t="s">
        <v>376</v>
      </c>
      <c r="H199" s="154">
        <v>10</v>
      </c>
      <c r="I199" s="155"/>
      <c r="J199" s="156">
        <f>ROUND(I199*H199,2)</f>
        <v>0</v>
      </c>
      <c r="K199" s="152" t="s">
        <v>333</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276</v>
      </c>
      <c r="AT199" s="161" t="s">
        <v>202</v>
      </c>
      <c r="AU199" s="161" t="s">
        <v>90</v>
      </c>
      <c r="AY199" s="18" t="s">
        <v>199</v>
      </c>
      <c r="BE199" s="162">
        <f>IF(N199="základní",J199,0)</f>
        <v>0</v>
      </c>
      <c r="BF199" s="162">
        <f>IF(N199="snížená",J199,0)</f>
        <v>0</v>
      </c>
      <c r="BG199" s="162">
        <f>IF(N199="zákl. přenesená",J199,0)</f>
        <v>0</v>
      </c>
      <c r="BH199" s="162">
        <f>IF(N199="sníž. přenesená",J199,0)</f>
        <v>0</v>
      </c>
      <c r="BI199" s="162">
        <f>IF(N199="nulová",J199,0)</f>
        <v>0</v>
      </c>
      <c r="BJ199" s="18" t="s">
        <v>88</v>
      </c>
      <c r="BK199" s="162">
        <f>ROUND(I199*H199,2)</f>
        <v>0</v>
      </c>
      <c r="BL199" s="18" t="s">
        <v>276</v>
      </c>
      <c r="BM199" s="161" t="s">
        <v>4746</v>
      </c>
    </row>
    <row r="200" spans="1:65" s="2" customFormat="1" ht="19.2">
      <c r="A200" s="33"/>
      <c r="B200" s="34"/>
      <c r="C200" s="33"/>
      <c r="D200" s="163" t="s">
        <v>207</v>
      </c>
      <c r="E200" s="33"/>
      <c r="F200" s="164" t="s">
        <v>4747</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207</v>
      </c>
      <c r="AU200" s="18" t="s">
        <v>90</v>
      </c>
    </row>
    <row r="201" spans="1:65" s="2" customFormat="1" ht="24.15" customHeight="1">
      <c r="A201" s="33"/>
      <c r="B201" s="149"/>
      <c r="C201" s="195" t="s">
        <v>522</v>
      </c>
      <c r="D201" s="195" t="s">
        <v>416</v>
      </c>
      <c r="E201" s="196" t="s">
        <v>4748</v>
      </c>
      <c r="F201" s="197" t="s">
        <v>4749</v>
      </c>
      <c r="G201" s="198" t="s">
        <v>376</v>
      </c>
      <c r="H201" s="199">
        <v>10</v>
      </c>
      <c r="I201" s="200"/>
      <c r="J201" s="201">
        <f>ROUND(I201*H201,2)</f>
        <v>0</v>
      </c>
      <c r="K201" s="197" t="s">
        <v>333</v>
      </c>
      <c r="L201" s="202"/>
      <c r="M201" s="203" t="s">
        <v>1</v>
      </c>
      <c r="N201" s="204" t="s">
        <v>46</v>
      </c>
      <c r="O201" s="59"/>
      <c r="P201" s="159">
        <f>O201*H201</f>
        <v>0</v>
      </c>
      <c r="Q201" s="159">
        <v>7.6999999999999996E-4</v>
      </c>
      <c r="R201" s="159">
        <f>Q201*H201</f>
        <v>7.6999999999999994E-3</v>
      </c>
      <c r="S201" s="159">
        <v>0</v>
      </c>
      <c r="T201" s="160">
        <f>S201*H201</f>
        <v>0</v>
      </c>
      <c r="U201" s="33"/>
      <c r="V201" s="33"/>
      <c r="W201" s="33"/>
      <c r="X201" s="33"/>
      <c r="Y201" s="33"/>
      <c r="Z201" s="33"/>
      <c r="AA201" s="33"/>
      <c r="AB201" s="33"/>
      <c r="AC201" s="33"/>
      <c r="AD201" s="33"/>
      <c r="AE201" s="33"/>
      <c r="AR201" s="161" t="s">
        <v>573</v>
      </c>
      <c r="AT201" s="161" t="s">
        <v>416</v>
      </c>
      <c r="AU201" s="161" t="s">
        <v>90</v>
      </c>
      <c r="AY201" s="18" t="s">
        <v>199</v>
      </c>
      <c r="BE201" s="162">
        <f>IF(N201="základní",J201,0)</f>
        <v>0</v>
      </c>
      <c r="BF201" s="162">
        <f>IF(N201="snížená",J201,0)</f>
        <v>0</v>
      </c>
      <c r="BG201" s="162">
        <f>IF(N201="zákl. přenesená",J201,0)</f>
        <v>0</v>
      </c>
      <c r="BH201" s="162">
        <f>IF(N201="sníž. přenesená",J201,0)</f>
        <v>0</v>
      </c>
      <c r="BI201" s="162">
        <f>IF(N201="nulová",J201,0)</f>
        <v>0</v>
      </c>
      <c r="BJ201" s="18" t="s">
        <v>88</v>
      </c>
      <c r="BK201" s="162">
        <f>ROUND(I201*H201,2)</f>
        <v>0</v>
      </c>
      <c r="BL201" s="18" t="s">
        <v>276</v>
      </c>
      <c r="BM201" s="161" t="s">
        <v>4750</v>
      </c>
    </row>
    <row r="202" spans="1:65" s="2" customFormat="1" ht="19.2">
      <c r="A202" s="33"/>
      <c r="B202" s="34"/>
      <c r="C202" s="33"/>
      <c r="D202" s="163" t="s">
        <v>207</v>
      </c>
      <c r="E202" s="33"/>
      <c r="F202" s="164" t="s">
        <v>4749</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207</v>
      </c>
      <c r="AU202" s="18" t="s">
        <v>90</v>
      </c>
    </row>
    <row r="203" spans="1:65" s="14" customFormat="1" ht="10.199999999999999">
      <c r="B203" s="179"/>
      <c r="D203" s="163" t="s">
        <v>336</v>
      </c>
      <c r="E203" s="180" t="s">
        <v>1</v>
      </c>
      <c r="F203" s="181" t="s">
        <v>247</v>
      </c>
      <c r="H203" s="182">
        <v>10</v>
      </c>
      <c r="I203" s="183"/>
      <c r="L203" s="179"/>
      <c r="M203" s="184"/>
      <c r="N203" s="185"/>
      <c r="O203" s="185"/>
      <c r="P203" s="185"/>
      <c r="Q203" s="185"/>
      <c r="R203" s="185"/>
      <c r="S203" s="185"/>
      <c r="T203" s="186"/>
      <c r="AT203" s="180" t="s">
        <v>336</v>
      </c>
      <c r="AU203" s="180" t="s">
        <v>90</v>
      </c>
      <c r="AV203" s="14" t="s">
        <v>90</v>
      </c>
      <c r="AW203" s="14" t="s">
        <v>36</v>
      </c>
      <c r="AX203" s="14" t="s">
        <v>88</v>
      </c>
      <c r="AY203" s="180" t="s">
        <v>199</v>
      </c>
    </row>
    <row r="204" spans="1:65" s="2" customFormat="1" ht="33" customHeight="1">
      <c r="A204" s="33"/>
      <c r="B204" s="149"/>
      <c r="C204" s="150" t="s">
        <v>526</v>
      </c>
      <c r="D204" s="150" t="s">
        <v>202</v>
      </c>
      <c r="E204" s="151" t="s">
        <v>4751</v>
      </c>
      <c r="F204" s="152" t="s">
        <v>4752</v>
      </c>
      <c r="G204" s="153" t="s">
        <v>376</v>
      </c>
      <c r="H204" s="154">
        <v>90</v>
      </c>
      <c r="I204" s="155"/>
      <c r="J204" s="156">
        <f>ROUND(I204*H204,2)</f>
        <v>0</v>
      </c>
      <c r="K204" s="152" t="s">
        <v>333</v>
      </c>
      <c r="L204" s="34"/>
      <c r="M204" s="157" t="s">
        <v>1</v>
      </c>
      <c r="N204" s="158" t="s">
        <v>46</v>
      </c>
      <c r="O204" s="59"/>
      <c r="P204" s="159">
        <f>O204*H204</f>
        <v>0</v>
      </c>
      <c r="Q204" s="159">
        <v>0</v>
      </c>
      <c r="R204" s="159">
        <f>Q204*H204</f>
        <v>0</v>
      </c>
      <c r="S204" s="159">
        <v>0</v>
      </c>
      <c r="T204" s="160">
        <f>S204*H204</f>
        <v>0</v>
      </c>
      <c r="U204" s="33"/>
      <c r="V204" s="33"/>
      <c r="W204" s="33"/>
      <c r="X204" s="33"/>
      <c r="Y204" s="33"/>
      <c r="Z204" s="33"/>
      <c r="AA204" s="33"/>
      <c r="AB204" s="33"/>
      <c r="AC204" s="33"/>
      <c r="AD204" s="33"/>
      <c r="AE204" s="33"/>
      <c r="AR204" s="161" t="s">
        <v>276</v>
      </c>
      <c r="AT204" s="161" t="s">
        <v>202</v>
      </c>
      <c r="AU204" s="161" t="s">
        <v>90</v>
      </c>
      <c r="AY204" s="18" t="s">
        <v>199</v>
      </c>
      <c r="BE204" s="162">
        <f>IF(N204="základní",J204,0)</f>
        <v>0</v>
      </c>
      <c r="BF204" s="162">
        <f>IF(N204="snížená",J204,0)</f>
        <v>0</v>
      </c>
      <c r="BG204" s="162">
        <f>IF(N204="zákl. přenesená",J204,0)</f>
        <v>0</v>
      </c>
      <c r="BH204" s="162">
        <f>IF(N204="sníž. přenesená",J204,0)</f>
        <v>0</v>
      </c>
      <c r="BI204" s="162">
        <f>IF(N204="nulová",J204,0)</f>
        <v>0</v>
      </c>
      <c r="BJ204" s="18" t="s">
        <v>88</v>
      </c>
      <c r="BK204" s="162">
        <f>ROUND(I204*H204,2)</f>
        <v>0</v>
      </c>
      <c r="BL204" s="18" t="s">
        <v>276</v>
      </c>
      <c r="BM204" s="161" t="s">
        <v>4753</v>
      </c>
    </row>
    <row r="205" spans="1:65" s="2" customFormat="1" ht="28.8">
      <c r="A205" s="33"/>
      <c r="B205" s="34"/>
      <c r="C205" s="33"/>
      <c r="D205" s="163" t="s">
        <v>207</v>
      </c>
      <c r="E205" s="33"/>
      <c r="F205" s="164" t="s">
        <v>4754</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207</v>
      </c>
      <c r="AU205" s="18" t="s">
        <v>90</v>
      </c>
    </row>
    <row r="206" spans="1:65" s="2" customFormat="1" ht="24.15" customHeight="1">
      <c r="A206" s="33"/>
      <c r="B206" s="149"/>
      <c r="C206" s="195" t="s">
        <v>531</v>
      </c>
      <c r="D206" s="195" t="s">
        <v>416</v>
      </c>
      <c r="E206" s="196" t="s">
        <v>4755</v>
      </c>
      <c r="F206" s="197" t="s">
        <v>4756</v>
      </c>
      <c r="G206" s="198" t="s">
        <v>376</v>
      </c>
      <c r="H206" s="199">
        <v>90</v>
      </c>
      <c r="I206" s="200"/>
      <c r="J206" s="201">
        <f>ROUND(I206*H206,2)</f>
        <v>0</v>
      </c>
      <c r="K206" s="197" t="s">
        <v>333</v>
      </c>
      <c r="L206" s="202"/>
      <c r="M206" s="203" t="s">
        <v>1</v>
      </c>
      <c r="N206" s="204" t="s">
        <v>46</v>
      </c>
      <c r="O206" s="59"/>
      <c r="P206" s="159">
        <f>O206*H206</f>
        <v>0</v>
      </c>
      <c r="Q206" s="159">
        <v>1.3999999999999999E-4</v>
      </c>
      <c r="R206" s="159">
        <f>Q206*H206</f>
        <v>1.2599999999999998E-2</v>
      </c>
      <c r="S206" s="159">
        <v>0</v>
      </c>
      <c r="T206" s="160">
        <f>S206*H206</f>
        <v>0</v>
      </c>
      <c r="U206" s="33"/>
      <c r="V206" s="33"/>
      <c r="W206" s="33"/>
      <c r="X206" s="33"/>
      <c r="Y206" s="33"/>
      <c r="Z206" s="33"/>
      <c r="AA206" s="33"/>
      <c r="AB206" s="33"/>
      <c r="AC206" s="33"/>
      <c r="AD206" s="33"/>
      <c r="AE206" s="33"/>
      <c r="AR206" s="161" t="s">
        <v>573</v>
      </c>
      <c r="AT206" s="161" t="s">
        <v>416</v>
      </c>
      <c r="AU206" s="161" t="s">
        <v>90</v>
      </c>
      <c r="AY206" s="18" t="s">
        <v>199</v>
      </c>
      <c r="BE206" s="162">
        <f>IF(N206="základní",J206,0)</f>
        <v>0</v>
      </c>
      <c r="BF206" s="162">
        <f>IF(N206="snížená",J206,0)</f>
        <v>0</v>
      </c>
      <c r="BG206" s="162">
        <f>IF(N206="zákl. přenesená",J206,0)</f>
        <v>0</v>
      </c>
      <c r="BH206" s="162">
        <f>IF(N206="sníž. přenesená",J206,0)</f>
        <v>0</v>
      </c>
      <c r="BI206" s="162">
        <f>IF(N206="nulová",J206,0)</f>
        <v>0</v>
      </c>
      <c r="BJ206" s="18" t="s">
        <v>88</v>
      </c>
      <c r="BK206" s="162">
        <f>ROUND(I206*H206,2)</f>
        <v>0</v>
      </c>
      <c r="BL206" s="18" t="s">
        <v>276</v>
      </c>
      <c r="BM206" s="161" t="s">
        <v>4757</v>
      </c>
    </row>
    <row r="207" spans="1:65" s="2" customFormat="1" ht="10.199999999999999">
      <c r="A207" s="33"/>
      <c r="B207" s="34"/>
      <c r="C207" s="33"/>
      <c r="D207" s="163" t="s">
        <v>207</v>
      </c>
      <c r="E207" s="33"/>
      <c r="F207" s="164" t="s">
        <v>4758</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207</v>
      </c>
      <c r="AU207" s="18" t="s">
        <v>90</v>
      </c>
    </row>
    <row r="208" spans="1:65" s="14" customFormat="1" ht="10.199999999999999">
      <c r="B208" s="179"/>
      <c r="D208" s="163" t="s">
        <v>336</v>
      </c>
      <c r="E208" s="180" t="s">
        <v>1</v>
      </c>
      <c r="F208" s="181" t="s">
        <v>1185</v>
      </c>
      <c r="H208" s="182">
        <v>90</v>
      </c>
      <c r="I208" s="183"/>
      <c r="L208" s="179"/>
      <c r="M208" s="184"/>
      <c r="N208" s="185"/>
      <c r="O208" s="185"/>
      <c r="P208" s="185"/>
      <c r="Q208" s="185"/>
      <c r="R208" s="185"/>
      <c r="S208" s="185"/>
      <c r="T208" s="186"/>
      <c r="AT208" s="180" t="s">
        <v>336</v>
      </c>
      <c r="AU208" s="180" t="s">
        <v>90</v>
      </c>
      <c r="AV208" s="14" t="s">
        <v>90</v>
      </c>
      <c r="AW208" s="14" t="s">
        <v>36</v>
      </c>
      <c r="AX208" s="14" t="s">
        <v>88</v>
      </c>
      <c r="AY208" s="180" t="s">
        <v>199</v>
      </c>
    </row>
    <row r="209" spans="1:65" s="2" customFormat="1" ht="24.15" customHeight="1">
      <c r="A209" s="33"/>
      <c r="B209" s="149"/>
      <c r="C209" s="150" t="s">
        <v>537</v>
      </c>
      <c r="D209" s="150" t="s">
        <v>202</v>
      </c>
      <c r="E209" s="151" t="s">
        <v>4759</v>
      </c>
      <c r="F209" s="152" t="s">
        <v>4760</v>
      </c>
      <c r="G209" s="153" t="s">
        <v>376</v>
      </c>
      <c r="H209" s="154">
        <v>300</v>
      </c>
      <c r="I209" s="155"/>
      <c r="J209" s="156">
        <f>ROUND(I209*H209,2)</f>
        <v>0</v>
      </c>
      <c r="K209" s="152" t="s">
        <v>333</v>
      </c>
      <c r="L209" s="34"/>
      <c r="M209" s="157" t="s">
        <v>1</v>
      </c>
      <c r="N209" s="158" t="s">
        <v>46</v>
      </c>
      <c r="O209" s="59"/>
      <c r="P209" s="159">
        <f>O209*H209</f>
        <v>0</v>
      </c>
      <c r="Q209" s="159">
        <v>0</v>
      </c>
      <c r="R209" s="159">
        <f>Q209*H209</f>
        <v>0</v>
      </c>
      <c r="S209" s="159">
        <v>0</v>
      </c>
      <c r="T209" s="160">
        <f>S209*H209</f>
        <v>0</v>
      </c>
      <c r="U209" s="33"/>
      <c r="V209" s="33"/>
      <c r="W209" s="33"/>
      <c r="X209" s="33"/>
      <c r="Y209" s="33"/>
      <c r="Z209" s="33"/>
      <c r="AA209" s="33"/>
      <c r="AB209" s="33"/>
      <c r="AC209" s="33"/>
      <c r="AD209" s="33"/>
      <c r="AE209" s="33"/>
      <c r="AR209" s="161" t="s">
        <v>276</v>
      </c>
      <c r="AT209" s="161" t="s">
        <v>202</v>
      </c>
      <c r="AU209" s="161" t="s">
        <v>90</v>
      </c>
      <c r="AY209" s="18" t="s">
        <v>199</v>
      </c>
      <c r="BE209" s="162">
        <f>IF(N209="základní",J209,0)</f>
        <v>0</v>
      </c>
      <c r="BF209" s="162">
        <f>IF(N209="snížená",J209,0)</f>
        <v>0</v>
      </c>
      <c r="BG209" s="162">
        <f>IF(N209="zákl. přenesená",J209,0)</f>
        <v>0</v>
      </c>
      <c r="BH209" s="162">
        <f>IF(N209="sníž. přenesená",J209,0)</f>
        <v>0</v>
      </c>
      <c r="BI209" s="162">
        <f>IF(N209="nulová",J209,0)</f>
        <v>0</v>
      </c>
      <c r="BJ209" s="18" t="s">
        <v>88</v>
      </c>
      <c r="BK209" s="162">
        <f>ROUND(I209*H209,2)</f>
        <v>0</v>
      </c>
      <c r="BL209" s="18" t="s">
        <v>276</v>
      </c>
      <c r="BM209" s="161" t="s">
        <v>4761</v>
      </c>
    </row>
    <row r="210" spans="1:65" s="2" customFormat="1" ht="16.5" customHeight="1">
      <c r="A210" s="33"/>
      <c r="B210" s="149"/>
      <c r="C210" s="195" t="s">
        <v>547</v>
      </c>
      <c r="D210" s="195" t="s">
        <v>416</v>
      </c>
      <c r="E210" s="196" t="s">
        <v>4762</v>
      </c>
      <c r="F210" s="197" t="s">
        <v>4763</v>
      </c>
      <c r="G210" s="198" t="s">
        <v>376</v>
      </c>
      <c r="H210" s="199">
        <v>300</v>
      </c>
      <c r="I210" s="200"/>
      <c r="J210" s="201">
        <f>ROUND(I210*H210,2)</f>
        <v>0</v>
      </c>
      <c r="K210" s="197" t="s">
        <v>333</v>
      </c>
      <c r="L210" s="202"/>
      <c r="M210" s="203" t="s">
        <v>1</v>
      </c>
      <c r="N210" s="204" t="s">
        <v>46</v>
      </c>
      <c r="O210" s="59"/>
      <c r="P210" s="159">
        <f>O210*H210</f>
        <v>0</v>
      </c>
      <c r="Q210" s="159">
        <v>1.7000000000000001E-4</v>
      </c>
      <c r="R210" s="159">
        <f>Q210*H210</f>
        <v>5.1000000000000004E-2</v>
      </c>
      <c r="S210" s="159">
        <v>0</v>
      </c>
      <c r="T210" s="160">
        <f>S210*H210</f>
        <v>0</v>
      </c>
      <c r="U210" s="33"/>
      <c r="V210" s="33"/>
      <c r="W210" s="33"/>
      <c r="X210" s="33"/>
      <c r="Y210" s="33"/>
      <c r="Z210" s="33"/>
      <c r="AA210" s="33"/>
      <c r="AB210" s="33"/>
      <c r="AC210" s="33"/>
      <c r="AD210" s="33"/>
      <c r="AE210" s="33"/>
      <c r="AR210" s="161" t="s">
        <v>573</v>
      </c>
      <c r="AT210" s="161" t="s">
        <v>416</v>
      </c>
      <c r="AU210" s="161" t="s">
        <v>90</v>
      </c>
      <c r="AY210" s="18" t="s">
        <v>199</v>
      </c>
      <c r="BE210" s="162">
        <f>IF(N210="základní",J210,0)</f>
        <v>0</v>
      </c>
      <c r="BF210" s="162">
        <f>IF(N210="snížená",J210,0)</f>
        <v>0</v>
      </c>
      <c r="BG210" s="162">
        <f>IF(N210="zákl. přenesená",J210,0)</f>
        <v>0</v>
      </c>
      <c r="BH210" s="162">
        <f>IF(N210="sníž. přenesená",J210,0)</f>
        <v>0</v>
      </c>
      <c r="BI210" s="162">
        <f>IF(N210="nulová",J210,0)</f>
        <v>0</v>
      </c>
      <c r="BJ210" s="18" t="s">
        <v>88</v>
      </c>
      <c r="BK210" s="162">
        <f>ROUND(I210*H210,2)</f>
        <v>0</v>
      </c>
      <c r="BL210" s="18" t="s">
        <v>276</v>
      </c>
      <c r="BM210" s="161" t="s">
        <v>4764</v>
      </c>
    </row>
    <row r="211" spans="1:65" s="14" customFormat="1" ht="10.199999999999999">
      <c r="B211" s="179"/>
      <c r="D211" s="163" t="s">
        <v>336</v>
      </c>
      <c r="E211" s="180" t="s">
        <v>1</v>
      </c>
      <c r="F211" s="181" t="s">
        <v>4765</v>
      </c>
      <c r="H211" s="182">
        <v>80</v>
      </c>
      <c r="I211" s="183"/>
      <c r="L211" s="179"/>
      <c r="M211" s="184"/>
      <c r="N211" s="185"/>
      <c r="O211" s="185"/>
      <c r="P211" s="185"/>
      <c r="Q211" s="185"/>
      <c r="R211" s="185"/>
      <c r="S211" s="185"/>
      <c r="T211" s="186"/>
      <c r="AT211" s="180" t="s">
        <v>336</v>
      </c>
      <c r="AU211" s="180" t="s">
        <v>90</v>
      </c>
      <c r="AV211" s="14" t="s">
        <v>90</v>
      </c>
      <c r="AW211" s="14" t="s">
        <v>36</v>
      </c>
      <c r="AX211" s="14" t="s">
        <v>81</v>
      </c>
      <c r="AY211" s="180" t="s">
        <v>199</v>
      </c>
    </row>
    <row r="212" spans="1:65" s="14" customFormat="1" ht="10.199999999999999">
      <c r="B212" s="179"/>
      <c r="D212" s="163" t="s">
        <v>336</v>
      </c>
      <c r="E212" s="180" t="s">
        <v>1</v>
      </c>
      <c r="F212" s="181" t="s">
        <v>4766</v>
      </c>
      <c r="H212" s="182">
        <v>100</v>
      </c>
      <c r="I212" s="183"/>
      <c r="L212" s="179"/>
      <c r="M212" s="184"/>
      <c r="N212" s="185"/>
      <c r="O212" s="185"/>
      <c r="P212" s="185"/>
      <c r="Q212" s="185"/>
      <c r="R212" s="185"/>
      <c r="S212" s="185"/>
      <c r="T212" s="186"/>
      <c r="AT212" s="180" t="s">
        <v>336</v>
      </c>
      <c r="AU212" s="180" t="s">
        <v>90</v>
      </c>
      <c r="AV212" s="14" t="s">
        <v>90</v>
      </c>
      <c r="AW212" s="14" t="s">
        <v>36</v>
      </c>
      <c r="AX212" s="14" t="s">
        <v>81</v>
      </c>
      <c r="AY212" s="180" t="s">
        <v>199</v>
      </c>
    </row>
    <row r="213" spans="1:65" s="14" customFormat="1" ht="10.199999999999999">
      <c r="B213" s="179"/>
      <c r="D213" s="163" t="s">
        <v>336</v>
      </c>
      <c r="E213" s="180" t="s">
        <v>1</v>
      </c>
      <c r="F213" s="181" t="s">
        <v>4767</v>
      </c>
      <c r="H213" s="182">
        <v>60</v>
      </c>
      <c r="I213" s="183"/>
      <c r="L213" s="179"/>
      <c r="M213" s="184"/>
      <c r="N213" s="185"/>
      <c r="O213" s="185"/>
      <c r="P213" s="185"/>
      <c r="Q213" s="185"/>
      <c r="R213" s="185"/>
      <c r="S213" s="185"/>
      <c r="T213" s="186"/>
      <c r="AT213" s="180" t="s">
        <v>336</v>
      </c>
      <c r="AU213" s="180" t="s">
        <v>90</v>
      </c>
      <c r="AV213" s="14" t="s">
        <v>90</v>
      </c>
      <c r="AW213" s="14" t="s">
        <v>36</v>
      </c>
      <c r="AX213" s="14" t="s">
        <v>81</v>
      </c>
      <c r="AY213" s="180" t="s">
        <v>199</v>
      </c>
    </row>
    <row r="214" spans="1:65" s="14" customFormat="1" ht="10.199999999999999">
      <c r="B214" s="179"/>
      <c r="D214" s="163" t="s">
        <v>336</v>
      </c>
      <c r="E214" s="180" t="s">
        <v>1</v>
      </c>
      <c r="F214" s="181" t="s">
        <v>856</v>
      </c>
      <c r="H214" s="182">
        <v>60</v>
      </c>
      <c r="I214" s="183"/>
      <c r="L214" s="179"/>
      <c r="M214" s="184"/>
      <c r="N214" s="185"/>
      <c r="O214" s="185"/>
      <c r="P214" s="185"/>
      <c r="Q214" s="185"/>
      <c r="R214" s="185"/>
      <c r="S214" s="185"/>
      <c r="T214" s="186"/>
      <c r="AT214" s="180" t="s">
        <v>336</v>
      </c>
      <c r="AU214" s="180" t="s">
        <v>90</v>
      </c>
      <c r="AV214" s="14" t="s">
        <v>90</v>
      </c>
      <c r="AW214" s="14" t="s">
        <v>36</v>
      </c>
      <c r="AX214" s="14" t="s">
        <v>81</v>
      </c>
      <c r="AY214" s="180" t="s">
        <v>199</v>
      </c>
    </row>
    <row r="215" spans="1:65" s="15" customFormat="1" ht="10.199999999999999">
      <c r="B215" s="187"/>
      <c r="D215" s="163" t="s">
        <v>336</v>
      </c>
      <c r="E215" s="188" t="s">
        <v>1</v>
      </c>
      <c r="F215" s="189" t="s">
        <v>339</v>
      </c>
      <c r="H215" s="190">
        <v>300</v>
      </c>
      <c r="I215" s="191"/>
      <c r="L215" s="187"/>
      <c r="M215" s="192"/>
      <c r="N215" s="193"/>
      <c r="O215" s="193"/>
      <c r="P215" s="193"/>
      <c r="Q215" s="193"/>
      <c r="R215" s="193"/>
      <c r="S215" s="193"/>
      <c r="T215" s="194"/>
      <c r="AT215" s="188" t="s">
        <v>336</v>
      </c>
      <c r="AU215" s="188" t="s">
        <v>90</v>
      </c>
      <c r="AV215" s="15" t="s">
        <v>198</v>
      </c>
      <c r="AW215" s="15" t="s">
        <v>36</v>
      </c>
      <c r="AX215" s="15" t="s">
        <v>88</v>
      </c>
      <c r="AY215" s="188" t="s">
        <v>199</v>
      </c>
    </row>
    <row r="216" spans="1:65" s="2" customFormat="1" ht="24.15" customHeight="1">
      <c r="A216" s="33"/>
      <c r="B216" s="149"/>
      <c r="C216" s="150" t="s">
        <v>554</v>
      </c>
      <c r="D216" s="150" t="s">
        <v>202</v>
      </c>
      <c r="E216" s="151" t="s">
        <v>4768</v>
      </c>
      <c r="F216" s="152" t="s">
        <v>4769</v>
      </c>
      <c r="G216" s="153" t="s">
        <v>376</v>
      </c>
      <c r="H216" s="154">
        <v>100</v>
      </c>
      <c r="I216" s="155"/>
      <c r="J216" s="156">
        <f>ROUND(I216*H216,2)</f>
        <v>0</v>
      </c>
      <c r="K216" s="152" t="s">
        <v>333</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276</v>
      </c>
      <c r="AT216" s="161" t="s">
        <v>202</v>
      </c>
      <c r="AU216" s="161" t="s">
        <v>90</v>
      </c>
      <c r="AY216" s="18" t="s">
        <v>199</v>
      </c>
      <c r="BE216" s="162">
        <f>IF(N216="základní",J216,0)</f>
        <v>0</v>
      </c>
      <c r="BF216" s="162">
        <f>IF(N216="snížená",J216,0)</f>
        <v>0</v>
      </c>
      <c r="BG216" s="162">
        <f>IF(N216="zákl. přenesená",J216,0)</f>
        <v>0</v>
      </c>
      <c r="BH216" s="162">
        <f>IF(N216="sníž. přenesená",J216,0)</f>
        <v>0</v>
      </c>
      <c r="BI216" s="162">
        <f>IF(N216="nulová",J216,0)</f>
        <v>0</v>
      </c>
      <c r="BJ216" s="18" t="s">
        <v>88</v>
      </c>
      <c r="BK216" s="162">
        <f>ROUND(I216*H216,2)</f>
        <v>0</v>
      </c>
      <c r="BL216" s="18" t="s">
        <v>276</v>
      </c>
      <c r="BM216" s="161" t="s">
        <v>4770</v>
      </c>
    </row>
    <row r="217" spans="1:65" s="2" customFormat="1" ht="19.2">
      <c r="A217" s="33"/>
      <c r="B217" s="34"/>
      <c r="C217" s="33"/>
      <c r="D217" s="163" t="s">
        <v>207</v>
      </c>
      <c r="E217" s="33"/>
      <c r="F217" s="164" t="s">
        <v>4771</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207</v>
      </c>
      <c r="AU217" s="18" t="s">
        <v>90</v>
      </c>
    </row>
    <row r="218" spans="1:65" s="2" customFormat="1" ht="21.75" customHeight="1">
      <c r="A218" s="33"/>
      <c r="B218" s="149"/>
      <c r="C218" s="195" t="s">
        <v>573</v>
      </c>
      <c r="D218" s="195" t="s">
        <v>416</v>
      </c>
      <c r="E218" s="196" t="s">
        <v>4772</v>
      </c>
      <c r="F218" s="197" t="s">
        <v>4773</v>
      </c>
      <c r="G218" s="198" t="s">
        <v>376</v>
      </c>
      <c r="H218" s="199">
        <v>100</v>
      </c>
      <c r="I218" s="200"/>
      <c r="J218" s="201">
        <f>ROUND(I218*H218,2)</f>
        <v>0</v>
      </c>
      <c r="K218" s="197" t="s">
        <v>333</v>
      </c>
      <c r="L218" s="202"/>
      <c r="M218" s="203" t="s">
        <v>1</v>
      </c>
      <c r="N218" s="204" t="s">
        <v>46</v>
      </c>
      <c r="O218" s="59"/>
      <c r="P218" s="159">
        <f>O218*H218</f>
        <v>0</v>
      </c>
      <c r="Q218" s="159">
        <v>1.6000000000000001E-4</v>
      </c>
      <c r="R218" s="159">
        <f>Q218*H218</f>
        <v>1.6E-2</v>
      </c>
      <c r="S218" s="159">
        <v>0</v>
      </c>
      <c r="T218" s="160">
        <f>S218*H218</f>
        <v>0</v>
      </c>
      <c r="U218" s="33"/>
      <c r="V218" s="33"/>
      <c r="W218" s="33"/>
      <c r="X218" s="33"/>
      <c r="Y218" s="33"/>
      <c r="Z218" s="33"/>
      <c r="AA218" s="33"/>
      <c r="AB218" s="33"/>
      <c r="AC218" s="33"/>
      <c r="AD218" s="33"/>
      <c r="AE218" s="33"/>
      <c r="AR218" s="161" t="s">
        <v>573</v>
      </c>
      <c r="AT218" s="161" t="s">
        <v>416</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276</v>
      </c>
      <c r="BM218" s="161" t="s">
        <v>4774</v>
      </c>
    </row>
    <row r="219" spans="1:65" s="2" customFormat="1" ht="10.199999999999999">
      <c r="A219" s="33"/>
      <c r="B219" s="34"/>
      <c r="C219" s="33"/>
      <c r="D219" s="163" t="s">
        <v>207</v>
      </c>
      <c r="E219" s="33"/>
      <c r="F219" s="164" t="s">
        <v>4775</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14" customFormat="1" ht="10.199999999999999">
      <c r="B220" s="179"/>
      <c r="D220" s="163" t="s">
        <v>336</v>
      </c>
      <c r="E220" s="180" t="s">
        <v>1</v>
      </c>
      <c r="F220" s="181" t="s">
        <v>4776</v>
      </c>
      <c r="H220" s="182">
        <v>100</v>
      </c>
      <c r="I220" s="183"/>
      <c r="L220" s="179"/>
      <c r="M220" s="184"/>
      <c r="N220" s="185"/>
      <c r="O220" s="185"/>
      <c r="P220" s="185"/>
      <c r="Q220" s="185"/>
      <c r="R220" s="185"/>
      <c r="S220" s="185"/>
      <c r="T220" s="186"/>
      <c r="AT220" s="180" t="s">
        <v>336</v>
      </c>
      <c r="AU220" s="180" t="s">
        <v>90</v>
      </c>
      <c r="AV220" s="14" t="s">
        <v>90</v>
      </c>
      <c r="AW220" s="14" t="s">
        <v>36</v>
      </c>
      <c r="AX220" s="14" t="s">
        <v>88</v>
      </c>
      <c r="AY220" s="180" t="s">
        <v>199</v>
      </c>
    </row>
    <row r="221" spans="1:65" s="2" customFormat="1" ht="24.15" customHeight="1">
      <c r="A221" s="33"/>
      <c r="B221" s="149"/>
      <c r="C221" s="150" t="s">
        <v>585</v>
      </c>
      <c r="D221" s="150" t="s">
        <v>202</v>
      </c>
      <c r="E221" s="151" t="s">
        <v>4777</v>
      </c>
      <c r="F221" s="152" t="s">
        <v>4778</v>
      </c>
      <c r="G221" s="153" t="s">
        <v>529</v>
      </c>
      <c r="H221" s="154">
        <v>351</v>
      </c>
      <c r="I221" s="155"/>
      <c r="J221" s="156">
        <f>ROUND(I221*H221,2)</f>
        <v>0</v>
      </c>
      <c r="K221" s="152" t="s">
        <v>333</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276</v>
      </c>
      <c r="AT221" s="161" t="s">
        <v>202</v>
      </c>
      <c r="AU221" s="161" t="s">
        <v>90</v>
      </c>
      <c r="AY221" s="18" t="s">
        <v>199</v>
      </c>
      <c r="BE221" s="162">
        <f>IF(N221="základní",J221,0)</f>
        <v>0</v>
      </c>
      <c r="BF221" s="162">
        <f>IF(N221="snížená",J221,0)</f>
        <v>0</v>
      </c>
      <c r="BG221" s="162">
        <f>IF(N221="zákl. přenesená",J221,0)</f>
        <v>0</v>
      </c>
      <c r="BH221" s="162">
        <f>IF(N221="sníž. přenesená",J221,0)</f>
        <v>0</v>
      </c>
      <c r="BI221" s="162">
        <f>IF(N221="nulová",J221,0)</f>
        <v>0</v>
      </c>
      <c r="BJ221" s="18" t="s">
        <v>88</v>
      </c>
      <c r="BK221" s="162">
        <f>ROUND(I221*H221,2)</f>
        <v>0</v>
      </c>
      <c r="BL221" s="18" t="s">
        <v>276</v>
      </c>
      <c r="BM221" s="161" t="s">
        <v>4779</v>
      </c>
    </row>
    <row r="222" spans="1:65" s="14" customFormat="1" ht="10.199999999999999">
      <c r="B222" s="179"/>
      <c r="D222" s="163" t="s">
        <v>336</v>
      </c>
      <c r="E222" s="180" t="s">
        <v>1</v>
      </c>
      <c r="F222" s="181" t="s">
        <v>4780</v>
      </c>
      <c r="H222" s="182">
        <v>321</v>
      </c>
      <c r="I222" s="183"/>
      <c r="L222" s="179"/>
      <c r="M222" s="184"/>
      <c r="N222" s="185"/>
      <c r="O222" s="185"/>
      <c r="P222" s="185"/>
      <c r="Q222" s="185"/>
      <c r="R222" s="185"/>
      <c r="S222" s="185"/>
      <c r="T222" s="186"/>
      <c r="AT222" s="180" t="s">
        <v>336</v>
      </c>
      <c r="AU222" s="180" t="s">
        <v>90</v>
      </c>
      <c r="AV222" s="14" t="s">
        <v>90</v>
      </c>
      <c r="AW222" s="14" t="s">
        <v>36</v>
      </c>
      <c r="AX222" s="14" t="s">
        <v>81</v>
      </c>
      <c r="AY222" s="180" t="s">
        <v>199</v>
      </c>
    </row>
    <row r="223" spans="1:65" s="14" customFormat="1" ht="10.199999999999999">
      <c r="B223" s="179"/>
      <c r="D223" s="163" t="s">
        <v>336</v>
      </c>
      <c r="E223" s="180" t="s">
        <v>1</v>
      </c>
      <c r="F223" s="181" t="s">
        <v>2809</v>
      </c>
      <c r="H223" s="182">
        <v>30</v>
      </c>
      <c r="I223" s="183"/>
      <c r="L223" s="179"/>
      <c r="M223" s="184"/>
      <c r="N223" s="185"/>
      <c r="O223" s="185"/>
      <c r="P223" s="185"/>
      <c r="Q223" s="185"/>
      <c r="R223" s="185"/>
      <c r="S223" s="185"/>
      <c r="T223" s="186"/>
      <c r="AT223" s="180" t="s">
        <v>336</v>
      </c>
      <c r="AU223" s="180" t="s">
        <v>90</v>
      </c>
      <c r="AV223" s="14" t="s">
        <v>90</v>
      </c>
      <c r="AW223" s="14" t="s">
        <v>36</v>
      </c>
      <c r="AX223" s="14" t="s">
        <v>81</v>
      </c>
      <c r="AY223" s="180" t="s">
        <v>199</v>
      </c>
    </row>
    <row r="224" spans="1:65" s="15" customFormat="1" ht="10.199999999999999">
      <c r="B224" s="187"/>
      <c r="D224" s="163" t="s">
        <v>336</v>
      </c>
      <c r="E224" s="188" t="s">
        <v>1</v>
      </c>
      <c r="F224" s="189" t="s">
        <v>339</v>
      </c>
      <c r="H224" s="190">
        <v>351</v>
      </c>
      <c r="I224" s="191"/>
      <c r="L224" s="187"/>
      <c r="M224" s="192"/>
      <c r="N224" s="193"/>
      <c r="O224" s="193"/>
      <c r="P224" s="193"/>
      <c r="Q224" s="193"/>
      <c r="R224" s="193"/>
      <c r="S224" s="193"/>
      <c r="T224" s="194"/>
      <c r="AT224" s="188" t="s">
        <v>336</v>
      </c>
      <c r="AU224" s="188" t="s">
        <v>90</v>
      </c>
      <c r="AV224" s="15" t="s">
        <v>198</v>
      </c>
      <c r="AW224" s="15" t="s">
        <v>36</v>
      </c>
      <c r="AX224" s="15" t="s">
        <v>88</v>
      </c>
      <c r="AY224" s="188" t="s">
        <v>199</v>
      </c>
    </row>
    <row r="225" spans="1:65" s="2" customFormat="1" ht="24.15" customHeight="1">
      <c r="A225" s="33"/>
      <c r="B225" s="149"/>
      <c r="C225" s="150" t="s">
        <v>600</v>
      </c>
      <c r="D225" s="150" t="s">
        <v>202</v>
      </c>
      <c r="E225" s="151" t="s">
        <v>4781</v>
      </c>
      <c r="F225" s="152" t="s">
        <v>4782</v>
      </c>
      <c r="G225" s="153" t="s">
        <v>529</v>
      </c>
      <c r="H225" s="154">
        <v>2</v>
      </c>
      <c r="I225" s="155"/>
      <c r="J225" s="156">
        <f>ROUND(I225*H225,2)</f>
        <v>0</v>
      </c>
      <c r="K225" s="152" t="s">
        <v>333</v>
      </c>
      <c r="L225" s="34"/>
      <c r="M225" s="157" t="s">
        <v>1</v>
      </c>
      <c r="N225" s="158"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276</v>
      </c>
      <c r="AT225" s="161" t="s">
        <v>202</v>
      </c>
      <c r="AU225" s="161" t="s">
        <v>90</v>
      </c>
      <c r="AY225" s="18" t="s">
        <v>199</v>
      </c>
      <c r="BE225" s="162">
        <f>IF(N225="základní",J225,0)</f>
        <v>0</v>
      </c>
      <c r="BF225" s="162">
        <f>IF(N225="snížená",J225,0)</f>
        <v>0</v>
      </c>
      <c r="BG225" s="162">
        <f>IF(N225="zákl. přenesená",J225,0)</f>
        <v>0</v>
      </c>
      <c r="BH225" s="162">
        <f>IF(N225="sníž. přenesená",J225,0)</f>
        <v>0</v>
      </c>
      <c r="BI225" s="162">
        <f>IF(N225="nulová",J225,0)</f>
        <v>0</v>
      </c>
      <c r="BJ225" s="18" t="s">
        <v>88</v>
      </c>
      <c r="BK225" s="162">
        <f>ROUND(I225*H225,2)</f>
        <v>0</v>
      </c>
      <c r="BL225" s="18" t="s">
        <v>276</v>
      </c>
      <c r="BM225" s="161" t="s">
        <v>4783</v>
      </c>
    </row>
    <row r="226" spans="1:65" s="2" customFormat="1" ht="19.2">
      <c r="A226" s="33"/>
      <c r="B226" s="34"/>
      <c r="C226" s="33"/>
      <c r="D226" s="163" t="s">
        <v>207</v>
      </c>
      <c r="E226" s="33"/>
      <c r="F226" s="164" t="s">
        <v>4784</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207</v>
      </c>
      <c r="AU226" s="18" t="s">
        <v>90</v>
      </c>
    </row>
    <row r="227" spans="1:65" s="14" customFormat="1" ht="10.199999999999999">
      <c r="B227" s="179"/>
      <c r="D227" s="163" t="s">
        <v>336</v>
      </c>
      <c r="E227" s="180" t="s">
        <v>1</v>
      </c>
      <c r="F227" s="181" t="s">
        <v>90</v>
      </c>
      <c r="H227" s="182">
        <v>2</v>
      </c>
      <c r="I227" s="183"/>
      <c r="L227" s="179"/>
      <c r="M227" s="184"/>
      <c r="N227" s="185"/>
      <c r="O227" s="185"/>
      <c r="P227" s="185"/>
      <c r="Q227" s="185"/>
      <c r="R227" s="185"/>
      <c r="S227" s="185"/>
      <c r="T227" s="186"/>
      <c r="AT227" s="180" t="s">
        <v>336</v>
      </c>
      <c r="AU227" s="180" t="s">
        <v>90</v>
      </c>
      <c r="AV227" s="14" t="s">
        <v>90</v>
      </c>
      <c r="AW227" s="14" t="s">
        <v>36</v>
      </c>
      <c r="AX227" s="14" t="s">
        <v>88</v>
      </c>
      <c r="AY227" s="180" t="s">
        <v>199</v>
      </c>
    </row>
    <row r="228" spans="1:65" s="2" customFormat="1" ht="24.15" customHeight="1">
      <c r="A228" s="33"/>
      <c r="B228" s="149"/>
      <c r="C228" s="150" t="s">
        <v>609</v>
      </c>
      <c r="D228" s="150" t="s">
        <v>202</v>
      </c>
      <c r="E228" s="151" t="s">
        <v>4785</v>
      </c>
      <c r="F228" s="152" t="s">
        <v>4786</v>
      </c>
      <c r="G228" s="153" t="s">
        <v>529</v>
      </c>
      <c r="H228" s="154">
        <v>2</v>
      </c>
      <c r="I228" s="155"/>
      <c r="J228" s="156">
        <f>ROUND(I228*H228,2)</f>
        <v>0</v>
      </c>
      <c r="K228" s="152" t="s">
        <v>333</v>
      </c>
      <c r="L228" s="34"/>
      <c r="M228" s="157" t="s">
        <v>1</v>
      </c>
      <c r="N228" s="158" t="s">
        <v>46</v>
      </c>
      <c r="O228" s="59"/>
      <c r="P228" s="159">
        <f>O228*H228</f>
        <v>0</v>
      </c>
      <c r="Q228" s="159">
        <v>0</v>
      </c>
      <c r="R228" s="159">
        <f>Q228*H228</f>
        <v>0</v>
      </c>
      <c r="S228" s="159">
        <v>0</v>
      </c>
      <c r="T228" s="160">
        <f>S228*H228</f>
        <v>0</v>
      </c>
      <c r="U228" s="33"/>
      <c r="V228" s="33"/>
      <c r="W228" s="33"/>
      <c r="X228" s="33"/>
      <c r="Y228" s="33"/>
      <c r="Z228" s="33"/>
      <c r="AA228" s="33"/>
      <c r="AB228" s="33"/>
      <c r="AC228" s="33"/>
      <c r="AD228" s="33"/>
      <c r="AE228" s="33"/>
      <c r="AR228" s="161" t="s">
        <v>276</v>
      </c>
      <c r="AT228" s="161" t="s">
        <v>202</v>
      </c>
      <c r="AU228" s="161" t="s">
        <v>90</v>
      </c>
      <c r="AY228" s="18" t="s">
        <v>199</v>
      </c>
      <c r="BE228" s="162">
        <f>IF(N228="základní",J228,0)</f>
        <v>0</v>
      </c>
      <c r="BF228" s="162">
        <f>IF(N228="snížená",J228,0)</f>
        <v>0</v>
      </c>
      <c r="BG228" s="162">
        <f>IF(N228="zákl. přenesená",J228,0)</f>
        <v>0</v>
      </c>
      <c r="BH228" s="162">
        <f>IF(N228="sníž. přenesená",J228,0)</f>
        <v>0</v>
      </c>
      <c r="BI228" s="162">
        <f>IF(N228="nulová",J228,0)</f>
        <v>0</v>
      </c>
      <c r="BJ228" s="18" t="s">
        <v>88</v>
      </c>
      <c r="BK228" s="162">
        <f>ROUND(I228*H228,2)</f>
        <v>0</v>
      </c>
      <c r="BL228" s="18" t="s">
        <v>276</v>
      </c>
      <c r="BM228" s="161" t="s">
        <v>4787</v>
      </c>
    </row>
    <row r="229" spans="1:65" s="2" customFormat="1" ht="19.2">
      <c r="A229" s="33"/>
      <c r="B229" s="34"/>
      <c r="C229" s="33"/>
      <c r="D229" s="163" t="s">
        <v>207</v>
      </c>
      <c r="E229" s="33"/>
      <c r="F229" s="164" t="s">
        <v>4788</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207</v>
      </c>
      <c r="AU229" s="18" t="s">
        <v>90</v>
      </c>
    </row>
    <row r="230" spans="1:65" s="14" customFormat="1" ht="10.199999999999999">
      <c r="B230" s="179"/>
      <c r="D230" s="163" t="s">
        <v>336</v>
      </c>
      <c r="E230" s="180" t="s">
        <v>1</v>
      </c>
      <c r="F230" s="181" t="s">
        <v>90</v>
      </c>
      <c r="H230" s="182">
        <v>2</v>
      </c>
      <c r="I230" s="183"/>
      <c r="L230" s="179"/>
      <c r="M230" s="184"/>
      <c r="N230" s="185"/>
      <c r="O230" s="185"/>
      <c r="P230" s="185"/>
      <c r="Q230" s="185"/>
      <c r="R230" s="185"/>
      <c r="S230" s="185"/>
      <c r="T230" s="186"/>
      <c r="AT230" s="180" t="s">
        <v>336</v>
      </c>
      <c r="AU230" s="180" t="s">
        <v>90</v>
      </c>
      <c r="AV230" s="14" t="s">
        <v>90</v>
      </c>
      <c r="AW230" s="14" t="s">
        <v>36</v>
      </c>
      <c r="AX230" s="14" t="s">
        <v>88</v>
      </c>
      <c r="AY230" s="180" t="s">
        <v>199</v>
      </c>
    </row>
    <row r="231" spans="1:65" s="2" customFormat="1" ht="24.15" customHeight="1">
      <c r="A231" s="33"/>
      <c r="B231" s="149"/>
      <c r="C231" s="150" t="s">
        <v>616</v>
      </c>
      <c r="D231" s="150" t="s">
        <v>202</v>
      </c>
      <c r="E231" s="151" t="s">
        <v>4789</v>
      </c>
      <c r="F231" s="152" t="s">
        <v>4790</v>
      </c>
      <c r="G231" s="153" t="s">
        <v>529</v>
      </c>
      <c r="H231" s="154">
        <v>2</v>
      </c>
      <c r="I231" s="155"/>
      <c r="J231" s="156">
        <f>ROUND(I231*H231,2)</f>
        <v>0</v>
      </c>
      <c r="K231" s="152" t="s">
        <v>333</v>
      </c>
      <c r="L231" s="34"/>
      <c r="M231" s="157" t="s">
        <v>1</v>
      </c>
      <c r="N231" s="158" t="s">
        <v>46</v>
      </c>
      <c r="O231" s="59"/>
      <c r="P231" s="159">
        <f>O231*H231</f>
        <v>0</v>
      </c>
      <c r="Q231" s="159">
        <v>0</v>
      </c>
      <c r="R231" s="159">
        <f>Q231*H231</f>
        <v>0</v>
      </c>
      <c r="S231" s="159">
        <v>0</v>
      </c>
      <c r="T231" s="160">
        <f>S231*H231</f>
        <v>0</v>
      </c>
      <c r="U231" s="33"/>
      <c r="V231" s="33"/>
      <c r="W231" s="33"/>
      <c r="X231" s="33"/>
      <c r="Y231" s="33"/>
      <c r="Z231" s="33"/>
      <c r="AA231" s="33"/>
      <c r="AB231" s="33"/>
      <c r="AC231" s="33"/>
      <c r="AD231" s="33"/>
      <c r="AE231" s="33"/>
      <c r="AR231" s="161" t="s">
        <v>276</v>
      </c>
      <c r="AT231" s="161" t="s">
        <v>202</v>
      </c>
      <c r="AU231" s="161" t="s">
        <v>90</v>
      </c>
      <c r="AY231" s="18" t="s">
        <v>199</v>
      </c>
      <c r="BE231" s="162">
        <f>IF(N231="základní",J231,0)</f>
        <v>0</v>
      </c>
      <c r="BF231" s="162">
        <f>IF(N231="snížená",J231,0)</f>
        <v>0</v>
      </c>
      <c r="BG231" s="162">
        <f>IF(N231="zákl. přenesená",J231,0)</f>
        <v>0</v>
      </c>
      <c r="BH231" s="162">
        <f>IF(N231="sníž. přenesená",J231,0)</f>
        <v>0</v>
      </c>
      <c r="BI231" s="162">
        <f>IF(N231="nulová",J231,0)</f>
        <v>0</v>
      </c>
      <c r="BJ231" s="18" t="s">
        <v>88</v>
      </c>
      <c r="BK231" s="162">
        <f>ROUND(I231*H231,2)</f>
        <v>0</v>
      </c>
      <c r="BL231" s="18" t="s">
        <v>276</v>
      </c>
      <c r="BM231" s="161" t="s">
        <v>4791</v>
      </c>
    </row>
    <row r="232" spans="1:65" s="2" customFormat="1" ht="19.2">
      <c r="A232" s="33"/>
      <c r="B232" s="34"/>
      <c r="C232" s="33"/>
      <c r="D232" s="163" t="s">
        <v>207</v>
      </c>
      <c r="E232" s="33"/>
      <c r="F232" s="164" t="s">
        <v>4792</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207</v>
      </c>
      <c r="AU232" s="18" t="s">
        <v>90</v>
      </c>
    </row>
    <row r="233" spans="1:65" s="14" customFormat="1" ht="10.199999999999999">
      <c r="B233" s="179"/>
      <c r="D233" s="163" t="s">
        <v>336</v>
      </c>
      <c r="E233" s="180" t="s">
        <v>1</v>
      </c>
      <c r="F233" s="181" t="s">
        <v>90</v>
      </c>
      <c r="H233" s="182">
        <v>2</v>
      </c>
      <c r="I233" s="183"/>
      <c r="L233" s="179"/>
      <c r="M233" s="184"/>
      <c r="N233" s="185"/>
      <c r="O233" s="185"/>
      <c r="P233" s="185"/>
      <c r="Q233" s="185"/>
      <c r="R233" s="185"/>
      <c r="S233" s="185"/>
      <c r="T233" s="186"/>
      <c r="AT233" s="180" t="s">
        <v>336</v>
      </c>
      <c r="AU233" s="180" t="s">
        <v>90</v>
      </c>
      <c r="AV233" s="14" t="s">
        <v>90</v>
      </c>
      <c r="AW233" s="14" t="s">
        <v>36</v>
      </c>
      <c r="AX233" s="14" t="s">
        <v>88</v>
      </c>
      <c r="AY233" s="180" t="s">
        <v>199</v>
      </c>
    </row>
    <row r="234" spans="1:65" s="2" customFormat="1" ht="24.15" customHeight="1">
      <c r="A234" s="33"/>
      <c r="B234" s="149"/>
      <c r="C234" s="150" t="s">
        <v>623</v>
      </c>
      <c r="D234" s="150" t="s">
        <v>202</v>
      </c>
      <c r="E234" s="151" t="s">
        <v>4793</v>
      </c>
      <c r="F234" s="152" t="s">
        <v>4794</v>
      </c>
      <c r="G234" s="153" t="s">
        <v>529</v>
      </c>
      <c r="H234" s="154">
        <v>2</v>
      </c>
      <c r="I234" s="155"/>
      <c r="J234" s="156">
        <f>ROUND(I234*H234,2)</f>
        <v>0</v>
      </c>
      <c r="K234" s="152" t="s">
        <v>333</v>
      </c>
      <c r="L234" s="34"/>
      <c r="M234" s="157" t="s">
        <v>1</v>
      </c>
      <c r="N234" s="158" t="s">
        <v>46</v>
      </c>
      <c r="O234" s="59"/>
      <c r="P234" s="159">
        <f>O234*H234</f>
        <v>0</v>
      </c>
      <c r="Q234" s="159">
        <v>0</v>
      </c>
      <c r="R234" s="159">
        <f>Q234*H234</f>
        <v>0</v>
      </c>
      <c r="S234" s="159">
        <v>0</v>
      </c>
      <c r="T234" s="160">
        <f>S234*H234</f>
        <v>0</v>
      </c>
      <c r="U234" s="33"/>
      <c r="V234" s="33"/>
      <c r="W234" s="33"/>
      <c r="X234" s="33"/>
      <c r="Y234" s="33"/>
      <c r="Z234" s="33"/>
      <c r="AA234" s="33"/>
      <c r="AB234" s="33"/>
      <c r="AC234" s="33"/>
      <c r="AD234" s="33"/>
      <c r="AE234" s="33"/>
      <c r="AR234" s="161" t="s">
        <v>276</v>
      </c>
      <c r="AT234" s="161" t="s">
        <v>202</v>
      </c>
      <c r="AU234" s="161" t="s">
        <v>90</v>
      </c>
      <c r="AY234" s="18" t="s">
        <v>199</v>
      </c>
      <c r="BE234" s="162">
        <f>IF(N234="základní",J234,0)</f>
        <v>0</v>
      </c>
      <c r="BF234" s="162">
        <f>IF(N234="snížená",J234,0)</f>
        <v>0</v>
      </c>
      <c r="BG234" s="162">
        <f>IF(N234="zákl. přenesená",J234,0)</f>
        <v>0</v>
      </c>
      <c r="BH234" s="162">
        <f>IF(N234="sníž. přenesená",J234,0)</f>
        <v>0</v>
      </c>
      <c r="BI234" s="162">
        <f>IF(N234="nulová",J234,0)</f>
        <v>0</v>
      </c>
      <c r="BJ234" s="18" t="s">
        <v>88</v>
      </c>
      <c r="BK234" s="162">
        <f>ROUND(I234*H234,2)</f>
        <v>0</v>
      </c>
      <c r="BL234" s="18" t="s">
        <v>276</v>
      </c>
      <c r="BM234" s="161" t="s">
        <v>4795</v>
      </c>
    </row>
    <row r="235" spans="1:65" s="2" customFormat="1" ht="19.2">
      <c r="A235" s="33"/>
      <c r="B235" s="34"/>
      <c r="C235" s="33"/>
      <c r="D235" s="163" t="s">
        <v>207</v>
      </c>
      <c r="E235" s="33"/>
      <c r="F235" s="164" t="s">
        <v>4796</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207</v>
      </c>
      <c r="AU235" s="18" t="s">
        <v>90</v>
      </c>
    </row>
    <row r="236" spans="1:65" s="14" customFormat="1" ht="10.199999999999999">
      <c r="B236" s="179"/>
      <c r="D236" s="163" t="s">
        <v>336</v>
      </c>
      <c r="E236" s="180" t="s">
        <v>1</v>
      </c>
      <c r="F236" s="181" t="s">
        <v>90</v>
      </c>
      <c r="H236" s="182">
        <v>2</v>
      </c>
      <c r="I236" s="183"/>
      <c r="L236" s="179"/>
      <c r="M236" s="184"/>
      <c r="N236" s="185"/>
      <c r="O236" s="185"/>
      <c r="P236" s="185"/>
      <c r="Q236" s="185"/>
      <c r="R236" s="185"/>
      <c r="S236" s="185"/>
      <c r="T236" s="186"/>
      <c r="AT236" s="180" t="s">
        <v>336</v>
      </c>
      <c r="AU236" s="180" t="s">
        <v>90</v>
      </c>
      <c r="AV236" s="14" t="s">
        <v>90</v>
      </c>
      <c r="AW236" s="14" t="s">
        <v>36</v>
      </c>
      <c r="AX236" s="14" t="s">
        <v>88</v>
      </c>
      <c r="AY236" s="180" t="s">
        <v>199</v>
      </c>
    </row>
    <row r="237" spans="1:65" s="2" customFormat="1" ht="24.15" customHeight="1">
      <c r="A237" s="33"/>
      <c r="B237" s="149"/>
      <c r="C237" s="150" t="s">
        <v>634</v>
      </c>
      <c r="D237" s="150" t="s">
        <v>202</v>
      </c>
      <c r="E237" s="151" t="s">
        <v>4797</v>
      </c>
      <c r="F237" s="152" t="s">
        <v>4798</v>
      </c>
      <c r="G237" s="153" t="s">
        <v>529</v>
      </c>
      <c r="H237" s="154">
        <v>2</v>
      </c>
      <c r="I237" s="155"/>
      <c r="J237" s="156">
        <f>ROUND(I237*H237,2)</f>
        <v>0</v>
      </c>
      <c r="K237" s="152" t="s">
        <v>333</v>
      </c>
      <c r="L237" s="34"/>
      <c r="M237" s="157" t="s">
        <v>1</v>
      </c>
      <c r="N237" s="158" t="s">
        <v>46</v>
      </c>
      <c r="O237" s="59"/>
      <c r="P237" s="159">
        <f>O237*H237</f>
        <v>0</v>
      </c>
      <c r="Q237" s="159">
        <v>0</v>
      </c>
      <c r="R237" s="159">
        <f>Q237*H237</f>
        <v>0</v>
      </c>
      <c r="S237" s="159">
        <v>0</v>
      </c>
      <c r="T237" s="160">
        <f>S237*H237</f>
        <v>0</v>
      </c>
      <c r="U237" s="33"/>
      <c r="V237" s="33"/>
      <c r="W237" s="33"/>
      <c r="X237" s="33"/>
      <c r="Y237" s="33"/>
      <c r="Z237" s="33"/>
      <c r="AA237" s="33"/>
      <c r="AB237" s="33"/>
      <c r="AC237" s="33"/>
      <c r="AD237" s="33"/>
      <c r="AE237" s="33"/>
      <c r="AR237" s="161" t="s">
        <v>276</v>
      </c>
      <c r="AT237" s="161" t="s">
        <v>202</v>
      </c>
      <c r="AU237" s="161" t="s">
        <v>90</v>
      </c>
      <c r="AY237" s="18" t="s">
        <v>199</v>
      </c>
      <c r="BE237" s="162">
        <f>IF(N237="základní",J237,0)</f>
        <v>0</v>
      </c>
      <c r="BF237" s="162">
        <f>IF(N237="snížená",J237,0)</f>
        <v>0</v>
      </c>
      <c r="BG237" s="162">
        <f>IF(N237="zákl. přenesená",J237,0)</f>
        <v>0</v>
      </c>
      <c r="BH237" s="162">
        <f>IF(N237="sníž. přenesená",J237,0)</f>
        <v>0</v>
      </c>
      <c r="BI237" s="162">
        <f>IF(N237="nulová",J237,0)</f>
        <v>0</v>
      </c>
      <c r="BJ237" s="18" t="s">
        <v>88</v>
      </c>
      <c r="BK237" s="162">
        <f>ROUND(I237*H237,2)</f>
        <v>0</v>
      </c>
      <c r="BL237" s="18" t="s">
        <v>276</v>
      </c>
      <c r="BM237" s="161" t="s">
        <v>4799</v>
      </c>
    </row>
    <row r="238" spans="1:65" s="2" customFormat="1" ht="24.15" customHeight="1">
      <c r="A238" s="33"/>
      <c r="B238" s="149"/>
      <c r="C238" s="195" t="s">
        <v>664</v>
      </c>
      <c r="D238" s="195" t="s">
        <v>416</v>
      </c>
      <c r="E238" s="196" t="s">
        <v>4800</v>
      </c>
      <c r="F238" s="197" t="s">
        <v>4801</v>
      </c>
      <c r="G238" s="198" t="s">
        <v>529</v>
      </c>
      <c r="H238" s="199">
        <v>1</v>
      </c>
      <c r="I238" s="200"/>
      <c r="J238" s="201">
        <f>ROUND(I238*H238,2)</f>
        <v>0</v>
      </c>
      <c r="K238" s="197" t="s">
        <v>1</v>
      </c>
      <c r="L238" s="202"/>
      <c r="M238" s="203" t="s">
        <v>1</v>
      </c>
      <c r="N238" s="204" t="s">
        <v>46</v>
      </c>
      <c r="O238" s="59"/>
      <c r="P238" s="159">
        <f>O238*H238</f>
        <v>0</v>
      </c>
      <c r="Q238" s="159">
        <v>0</v>
      </c>
      <c r="R238" s="159">
        <f>Q238*H238</f>
        <v>0</v>
      </c>
      <c r="S238" s="159">
        <v>0</v>
      </c>
      <c r="T238" s="160">
        <f>S238*H238</f>
        <v>0</v>
      </c>
      <c r="U238" s="33"/>
      <c r="V238" s="33"/>
      <c r="W238" s="33"/>
      <c r="X238" s="33"/>
      <c r="Y238" s="33"/>
      <c r="Z238" s="33"/>
      <c r="AA238" s="33"/>
      <c r="AB238" s="33"/>
      <c r="AC238" s="33"/>
      <c r="AD238" s="33"/>
      <c r="AE238" s="33"/>
      <c r="AR238" s="161" t="s">
        <v>573</v>
      </c>
      <c r="AT238" s="161" t="s">
        <v>416</v>
      </c>
      <c r="AU238" s="161" t="s">
        <v>90</v>
      </c>
      <c r="AY238" s="18" t="s">
        <v>199</v>
      </c>
      <c r="BE238" s="162">
        <f>IF(N238="základní",J238,0)</f>
        <v>0</v>
      </c>
      <c r="BF238" s="162">
        <f>IF(N238="snížená",J238,0)</f>
        <v>0</v>
      </c>
      <c r="BG238" s="162">
        <f>IF(N238="zákl. přenesená",J238,0)</f>
        <v>0</v>
      </c>
      <c r="BH238" s="162">
        <f>IF(N238="sníž. přenesená",J238,0)</f>
        <v>0</v>
      </c>
      <c r="BI238" s="162">
        <f>IF(N238="nulová",J238,0)</f>
        <v>0</v>
      </c>
      <c r="BJ238" s="18" t="s">
        <v>88</v>
      </c>
      <c r="BK238" s="162">
        <f>ROUND(I238*H238,2)</f>
        <v>0</v>
      </c>
      <c r="BL238" s="18" t="s">
        <v>276</v>
      </c>
      <c r="BM238" s="161" t="s">
        <v>4802</v>
      </c>
    </row>
    <row r="239" spans="1:65" s="2" customFormat="1" ht="48">
      <c r="A239" s="33"/>
      <c r="B239" s="34"/>
      <c r="C239" s="33"/>
      <c r="D239" s="163" t="s">
        <v>207</v>
      </c>
      <c r="E239" s="33"/>
      <c r="F239" s="164" t="s">
        <v>4803</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207</v>
      </c>
      <c r="AU239" s="18" t="s">
        <v>90</v>
      </c>
    </row>
    <row r="240" spans="1:65" s="2" customFormat="1" ht="21.75" customHeight="1">
      <c r="A240" s="33"/>
      <c r="B240" s="149"/>
      <c r="C240" s="195" t="s">
        <v>690</v>
      </c>
      <c r="D240" s="195" t="s">
        <v>416</v>
      </c>
      <c r="E240" s="196" t="s">
        <v>4804</v>
      </c>
      <c r="F240" s="197" t="s">
        <v>4805</v>
      </c>
      <c r="G240" s="198" t="s">
        <v>529</v>
      </c>
      <c r="H240" s="199">
        <v>1</v>
      </c>
      <c r="I240" s="200"/>
      <c r="J240" s="201">
        <f>ROUND(I240*H240,2)</f>
        <v>0</v>
      </c>
      <c r="K240" s="197" t="s">
        <v>1</v>
      </c>
      <c r="L240" s="202"/>
      <c r="M240" s="203" t="s">
        <v>1</v>
      </c>
      <c r="N240" s="204" t="s">
        <v>46</v>
      </c>
      <c r="O240" s="59"/>
      <c r="P240" s="159">
        <f>O240*H240</f>
        <v>0</v>
      </c>
      <c r="Q240" s="159">
        <v>0</v>
      </c>
      <c r="R240" s="159">
        <f>Q240*H240</f>
        <v>0</v>
      </c>
      <c r="S240" s="159">
        <v>0</v>
      </c>
      <c r="T240" s="160">
        <f>S240*H240</f>
        <v>0</v>
      </c>
      <c r="U240" s="33"/>
      <c r="V240" s="33"/>
      <c r="W240" s="33"/>
      <c r="X240" s="33"/>
      <c r="Y240" s="33"/>
      <c r="Z240" s="33"/>
      <c r="AA240" s="33"/>
      <c r="AB240" s="33"/>
      <c r="AC240" s="33"/>
      <c r="AD240" s="33"/>
      <c r="AE240" s="33"/>
      <c r="AR240" s="161" t="s">
        <v>573</v>
      </c>
      <c r="AT240" s="161" t="s">
        <v>416</v>
      </c>
      <c r="AU240" s="161" t="s">
        <v>90</v>
      </c>
      <c r="AY240" s="18" t="s">
        <v>199</v>
      </c>
      <c r="BE240" s="162">
        <f>IF(N240="základní",J240,0)</f>
        <v>0</v>
      </c>
      <c r="BF240" s="162">
        <f>IF(N240="snížená",J240,0)</f>
        <v>0</v>
      </c>
      <c r="BG240" s="162">
        <f>IF(N240="zákl. přenesená",J240,0)</f>
        <v>0</v>
      </c>
      <c r="BH240" s="162">
        <f>IF(N240="sníž. přenesená",J240,0)</f>
        <v>0</v>
      </c>
      <c r="BI240" s="162">
        <f>IF(N240="nulová",J240,0)</f>
        <v>0</v>
      </c>
      <c r="BJ240" s="18" t="s">
        <v>88</v>
      </c>
      <c r="BK240" s="162">
        <f>ROUND(I240*H240,2)</f>
        <v>0</v>
      </c>
      <c r="BL240" s="18" t="s">
        <v>276</v>
      </c>
      <c r="BM240" s="161" t="s">
        <v>4806</v>
      </c>
    </row>
    <row r="241" spans="1:65" s="2" customFormat="1" ht="57.6">
      <c r="A241" s="33"/>
      <c r="B241" s="34"/>
      <c r="C241" s="33"/>
      <c r="D241" s="163" t="s">
        <v>207</v>
      </c>
      <c r="E241" s="33"/>
      <c r="F241" s="164" t="s">
        <v>4807</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207</v>
      </c>
      <c r="AU241" s="18" t="s">
        <v>90</v>
      </c>
    </row>
    <row r="242" spans="1:65" s="2" customFormat="1" ht="24.15" customHeight="1">
      <c r="A242" s="33"/>
      <c r="B242" s="149"/>
      <c r="C242" s="150" t="s">
        <v>696</v>
      </c>
      <c r="D242" s="150" t="s">
        <v>202</v>
      </c>
      <c r="E242" s="151" t="s">
        <v>4808</v>
      </c>
      <c r="F242" s="152" t="s">
        <v>4809</v>
      </c>
      <c r="G242" s="153" t="s">
        <v>529</v>
      </c>
      <c r="H242" s="154">
        <v>2</v>
      </c>
      <c r="I242" s="155"/>
      <c r="J242" s="156">
        <f>ROUND(I242*H242,2)</f>
        <v>0</v>
      </c>
      <c r="K242" s="152" t="s">
        <v>333</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276</v>
      </c>
      <c r="AT242" s="161" t="s">
        <v>202</v>
      </c>
      <c r="AU242" s="161" t="s">
        <v>90</v>
      </c>
      <c r="AY242" s="18" t="s">
        <v>199</v>
      </c>
      <c r="BE242" s="162">
        <f>IF(N242="základní",J242,0)</f>
        <v>0</v>
      </c>
      <c r="BF242" s="162">
        <f>IF(N242="snížená",J242,0)</f>
        <v>0</v>
      </c>
      <c r="BG242" s="162">
        <f>IF(N242="zákl. přenesená",J242,0)</f>
        <v>0</v>
      </c>
      <c r="BH242" s="162">
        <f>IF(N242="sníž. přenesená",J242,0)</f>
        <v>0</v>
      </c>
      <c r="BI242" s="162">
        <f>IF(N242="nulová",J242,0)</f>
        <v>0</v>
      </c>
      <c r="BJ242" s="18" t="s">
        <v>88</v>
      </c>
      <c r="BK242" s="162">
        <f>ROUND(I242*H242,2)</f>
        <v>0</v>
      </c>
      <c r="BL242" s="18" t="s">
        <v>276</v>
      </c>
      <c r="BM242" s="161" t="s">
        <v>4810</v>
      </c>
    </row>
    <row r="243" spans="1:65" s="2" customFormat="1" ht="19.2">
      <c r="A243" s="33"/>
      <c r="B243" s="34"/>
      <c r="C243" s="33"/>
      <c r="D243" s="163" t="s">
        <v>207</v>
      </c>
      <c r="E243" s="33"/>
      <c r="F243" s="164" t="s">
        <v>4811</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207</v>
      </c>
      <c r="AU243" s="18" t="s">
        <v>90</v>
      </c>
    </row>
    <row r="244" spans="1:65" s="2" customFormat="1" ht="24.15" customHeight="1">
      <c r="A244" s="33"/>
      <c r="B244" s="149"/>
      <c r="C244" s="195" t="s">
        <v>702</v>
      </c>
      <c r="D244" s="195" t="s">
        <v>416</v>
      </c>
      <c r="E244" s="196" t="s">
        <v>4812</v>
      </c>
      <c r="F244" s="197" t="s">
        <v>4813</v>
      </c>
      <c r="G244" s="198" t="s">
        <v>529</v>
      </c>
      <c r="H244" s="199">
        <v>2</v>
      </c>
      <c r="I244" s="200"/>
      <c r="J244" s="201">
        <f>ROUND(I244*H244,2)</f>
        <v>0</v>
      </c>
      <c r="K244" s="197" t="s">
        <v>1</v>
      </c>
      <c r="L244" s="202"/>
      <c r="M244" s="203" t="s">
        <v>1</v>
      </c>
      <c r="N244" s="204" t="s">
        <v>46</v>
      </c>
      <c r="O244" s="59"/>
      <c r="P244" s="159">
        <f>O244*H244</f>
        <v>0</v>
      </c>
      <c r="Q244" s="159">
        <v>2.6099999999999999E-3</v>
      </c>
      <c r="R244" s="159">
        <f>Q244*H244</f>
        <v>5.2199999999999998E-3</v>
      </c>
      <c r="S244" s="159">
        <v>0</v>
      </c>
      <c r="T244" s="160">
        <f>S244*H244</f>
        <v>0</v>
      </c>
      <c r="U244" s="33"/>
      <c r="V244" s="33"/>
      <c r="W244" s="33"/>
      <c r="X244" s="33"/>
      <c r="Y244" s="33"/>
      <c r="Z244" s="33"/>
      <c r="AA244" s="33"/>
      <c r="AB244" s="33"/>
      <c r="AC244" s="33"/>
      <c r="AD244" s="33"/>
      <c r="AE244" s="33"/>
      <c r="AR244" s="161" t="s">
        <v>573</v>
      </c>
      <c r="AT244" s="161" t="s">
        <v>416</v>
      </c>
      <c r="AU244" s="161" t="s">
        <v>90</v>
      </c>
      <c r="AY244" s="18" t="s">
        <v>199</v>
      </c>
      <c r="BE244" s="162">
        <f>IF(N244="základní",J244,0)</f>
        <v>0</v>
      </c>
      <c r="BF244" s="162">
        <f>IF(N244="snížená",J244,0)</f>
        <v>0</v>
      </c>
      <c r="BG244" s="162">
        <f>IF(N244="zákl. přenesená",J244,0)</f>
        <v>0</v>
      </c>
      <c r="BH244" s="162">
        <f>IF(N244="sníž. přenesená",J244,0)</f>
        <v>0</v>
      </c>
      <c r="BI244" s="162">
        <f>IF(N244="nulová",J244,0)</f>
        <v>0</v>
      </c>
      <c r="BJ244" s="18" t="s">
        <v>88</v>
      </c>
      <c r="BK244" s="162">
        <f>ROUND(I244*H244,2)</f>
        <v>0</v>
      </c>
      <c r="BL244" s="18" t="s">
        <v>276</v>
      </c>
      <c r="BM244" s="161" t="s">
        <v>4814</v>
      </c>
    </row>
    <row r="245" spans="1:65" s="2" customFormat="1" ht="10.199999999999999">
      <c r="A245" s="33"/>
      <c r="B245" s="34"/>
      <c r="C245" s="33"/>
      <c r="D245" s="163" t="s">
        <v>207</v>
      </c>
      <c r="E245" s="33"/>
      <c r="F245" s="164" t="s">
        <v>4815</v>
      </c>
      <c r="G245" s="33"/>
      <c r="H245" s="33"/>
      <c r="I245" s="165"/>
      <c r="J245" s="33"/>
      <c r="K245" s="33"/>
      <c r="L245" s="34"/>
      <c r="M245" s="166"/>
      <c r="N245" s="167"/>
      <c r="O245" s="59"/>
      <c r="P245" s="59"/>
      <c r="Q245" s="59"/>
      <c r="R245" s="59"/>
      <c r="S245" s="59"/>
      <c r="T245" s="60"/>
      <c r="U245" s="33"/>
      <c r="V245" s="33"/>
      <c r="W245" s="33"/>
      <c r="X245" s="33"/>
      <c r="Y245" s="33"/>
      <c r="Z245" s="33"/>
      <c r="AA245" s="33"/>
      <c r="AB245" s="33"/>
      <c r="AC245" s="33"/>
      <c r="AD245" s="33"/>
      <c r="AE245" s="33"/>
      <c r="AT245" s="18" t="s">
        <v>207</v>
      </c>
      <c r="AU245" s="18" t="s">
        <v>90</v>
      </c>
    </row>
    <row r="246" spans="1:65" s="2" customFormat="1" ht="21.75" customHeight="1">
      <c r="A246" s="33"/>
      <c r="B246" s="149"/>
      <c r="C246" s="195" t="s">
        <v>709</v>
      </c>
      <c r="D246" s="195" t="s">
        <v>416</v>
      </c>
      <c r="E246" s="196" t="s">
        <v>4816</v>
      </c>
      <c r="F246" s="197" t="s">
        <v>4817</v>
      </c>
      <c r="G246" s="198" t="s">
        <v>529</v>
      </c>
      <c r="H246" s="199">
        <v>1</v>
      </c>
      <c r="I246" s="200"/>
      <c r="J246" s="201">
        <f>ROUND(I246*H246,2)</f>
        <v>0</v>
      </c>
      <c r="K246" s="197" t="s">
        <v>1</v>
      </c>
      <c r="L246" s="202"/>
      <c r="M246" s="203" t="s">
        <v>1</v>
      </c>
      <c r="N246" s="204" t="s">
        <v>46</v>
      </c>
      <c r="O246" s="59"/>
      <c r="P246" s="159">
        <f>O246*H246</f>
        <v>0</v>
      </c>
      <c r="Q246" s="159">
        <v>2.6099999999999999E-3</v>
      </c>
      <c r="R246" s="159">
        <f>Q246*H246</f>
        <v>2.6099999999999999E-3</v>
      </c>
      <c r="S246" s="159">
        <v>0</v>
      </c>
      <c r="T246" s="160">
        <f>S246*H246</f>
        <v>0</v>
      </c>
      <c r="U246" s="33"/>
      <c r="V246" s="33"/>
      <c r="W246" s="33"/>
      <c r="X246" s="33"/>
      <c r="Y246" s="33"/>
      <c r="Z246" s="33"/>
      <c r="AA246" s="33"/>
      <c r="AB246" s="33"/>
      <c r="AC246" s="33"/>
      <c r="AD246" s="33"/>
      <c r="AE246" s="33"/>
      <c r="AR246" s="161" t="s">
        <v>573</v>
      </c>
      <c r="AT246" s="161" t="s">
        <v>416</v>
      </c>
      <c r="AU246" s="161" t="s">
        <v>90</v>
      </c>
      <c r="AY246" s="18" t="s">
        <v>199</v>
      </c>
      <c r="BE246" s="162">
        <f>IF(N246="základní",J246,0)</f>
        <v>0</v>
      </c>
      <c r="BF246" s="162">
        <f>IF(N246="snížená",J246,0)</f>
        <v>0</v>
      </c>
      <c r="BG246" s="162">
        <f>IF(N246="zákl. přenesená",J246,0)</f>
        <v>0</v>
      </c>
      <c r="BH246" s="162">
        <f>IF(N246="sníž. přenesená",J246,0)</f>
        <v>0</v>
      </c>
      <c r="BI246" s="162">
        <f>IF(N246="nulová",J246,0)</f>
        <v>0</v>
      </c>
      <c r="BJ246" s="18" t="s">
        <v>88</v>
      </c>
      <c r="BK246" s="162">
        <f>ROUND(I246*H246,2)</f>
        <v>0</v>
      </c>
      <c r="BL246" s="18" t="s">
        <v>276</v>
      </c>
      <c r="BM246" s="161" t="s">
        <v>4818</v>
      </c>
    </row>
    <row r="247" spans="1:65" s="2" customFormat="1" ht="10.199999999999999">
      <c r="A247" s="33"/>
      <c r="B247" s="34"/>
      <c r="C247" s="33"/>
      <c r="D247" s="163" t="s">
        <v>207</v>
      </c>
      <c r="E247" s="33"/>
      <c r="F247" s="164" t="s">
        <v>4819</v>
      </c>
      <c r="G247" s="33"/>
      <c r="H247" s="33"/>
      <c r="I247" s="165"/>
      <c r="J247" s="33"/>
      <c r="K247" s="33"/>
      <c r="L247" s="34"/>
      <c r="M247" s="166"/>
      <c r="N247" s="167"/>
      <c r="O247" s="59"/>
      <c r="P247" s="59"/>
      <c r="Q247" s="59"/>
      <c r="R247" s="59"/>
      <c r="S247" s="59"/>
      <c r="T247" s="60"/>
      <c r="U247" s="33"/>
      <c r="V247" s="33"/>
      <c r="W247" s="33"/>
      <c r="X247" s="33"/>
      <c r="Y247" s="33"/>
      <c r="Z247" s="33"/>
      <c r="AA247" s="33"/>
      <c r="AB247" s="33"/>
      <c r="AC247" s="33"/>
      <c r="AD247" s="33"/>
      <c r="AE247" s="33"/>
      <c r="AT247" s="18" t="s">
        <v>207</v>
      </c>
      <c r="AU247" s="18" t="s">
        <v>90</v>
      </c>
    </row>
    <row r="248" spans="1:65" s="2" customFormat="1" ht="24.15" customHeight="1">
      <c r="A248" s="33"/>
      <c r="B248" s="149"/>
      <c r="C248" s="150" t="s">
        <v>717</v>
      </c>
      <c r="D248" s="150" t="s">
        <v>202</v>
      </c>
      <c r="E248" s="151" t="s">
        <v>4820</v>
      </c>
      <c r="F248" s="152" t="s">
        <v>4821</v>
      </c>
      <c r="G248" s="153" t="s">
        <v>529</v>
      </c>
      <c r="H248" s="154">
        <v>1</v>
      </c>
      <c r="I248" s="155"/>
      <c r="J248" s="156">
        <f>ROUND(I248*H248,2)</f>
        <v>0</v>
      </c>
      <c r="K248" s="152" t="s">
        <v>333</v>
      </c>
      <c r="L248" s="34"/>
      <c r="M248" s="157" t="s">
        <v>1</v>
      </c>
      <c r="N248" s="158" t="s">
        <v>46</v>
      </c>
      <c r="O248" s="59"/>
      <c r="P248" s="159">
        <f>O248*H248</f>
        <v>0</v>
      </c>
      <c r="Q248" s="159">
        <v>0</v>
      </c>
      <c r="R248" s="159">
        <f>Q248*H248</f>
        <v>0</v>
      </c>
      <c r="S248" s="159">
        <v>0</v>
      </c>
      <c r="T248" s="160">
        <f>S248*H248</f>
        <v>0</v>
      </c>
      <c r="U248" s="33"/>
      <c r="V248" s="33"/>
      <c r="W248" s="33"/>
      <c r="X248" s="33"/>
      <c r="Y248" s="33"/>
      <c r="Z248" s="33"/>
      <c r="AA248" s="33"/>
      <c r="AB248" s="33"/>
      <c r="AC248" s="33"/>
      <c r="AD248" s="33"/>
      <c r="AE248" s="33"/>
      <c r="AR248" s="161" t="s">
        <v>276</v>
      </c>
      <c r="AT248" s="161" t="s">
        <v>202</v>
      </c>
      <c r="AU248" s="161" t="s">
        <v>90</v>
      </c>
      <c r="AY248" s="18" t="s">
        <v>199</v>
      </c>
      <c r="BE248" s="162">
        <f>IF(N248="základní",J248,0)</f>
        <v>0</v>
      </c>
      <c r="BF248" s="162">
        <f>IF(N248="snížená",J248,0)</f>
        <v>0</v>
      </c>
      <c r="BG248" s="162">
        <f>IF(N248="zákl. přenesená",J248,0)</f>
        <v>0</v>
      </c>
      <c r="BH248" s="162">
        <f>IF(N248="sníž. přenesená",J248,0)</f>
        <v>0</v>
      </c>
      <c r="BI248" s="162">
        <f>IF(N248="nulová",J248,0)</f>
        <v>0</v>
      </c>
      <c r="BJ248" s="18" t="s">
        <v>88</v>
      </c>
      <c r="BK248" s="162">
        <f>ROUND(I248*H248,2)</f>
        <v>0</v>
      </c>
      <c r="BL248" s="18" t="s">
        <v>276</v>
      </c>
      <c r="BM248" s="161" t="s">
        <v>4822</v>
      </c>
    </row>
    <row r="249" spans="1:65" s="2" customFormat="1" ht="19.2">
      <c r="A249" s="33"/>
      <c r="B249" s="34"/>
      <c r="C249" s="33"/>
      <c r="D249" s="163" t="s">
        <v>207</v>
      </c>
      <c r="E249" s="33"/>
      <c r="F249" s="164" t="s">
        <v>4823</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207</v>
      </c>
      <c r="AU249" s="18" t="s">
        <v>90</v>
      </c>
    </row>
    <row r="250" spans="1:65" s="2" customFormat="1" ht="24.15" customHeight="1">
      <c r="A250" s="33"/>
      <c r="B250" s="149"/>
      <c r="C250" s="195" t="s">
        <v>724</v>
      </c>
      <c r="D250" s="195" t="s">
        <v>416</v>
      </c>
      <c r="E250" s="196" t="s">
        <v>4824</v>
      </c>
      <c r="F250" s="197" t="s">
        <v>4825</v>
      </c>
      <c r="G250" s="198" t="s">
        <v>529</v>
      </c>
      <c r="H250" s="199">
        <v>1</v>
      </c>
      <c r="I250" s="200"/>
      <c r="J250" s="201">
        <f>ROUND(I250*H250,2)</f>
        <v>0</v>
      </c>
      <c r="K250" s="197" t="s">
        <v>333</v>
      </c>
      <c r="L250" s="202"/>
      <c r="M250" s="203" t="s">
        <v>1</v>
      </c>
      <c r="N250" s="204" t="s">
        <v>46</v>
      </c>
      <c r="O250" s="59"/>
      <c r="P250" s="159">
        <f>O250*H250</f>
        <v>0</v>
      </c>
      <c r="Q250" s="159">
        <v>1.4999999999999999E-2</v>
      </c>
      <c r="R250" s="159">
        <f>Q250*H250</f>
        <v>1.4999999999999999E-2</v>
      </c>
      <c r="S250" s="159">
        <v>0</v>
      </c>
      <c r="T250" s="160">
        <f>S250*H250</f>
        <v>0</v>
      </c>
      <c r="U250" s="33"/>
      <c r="V250" s="33"/>
      <c r="W250" s="33"/>
      <c r="X250" s="33"/>
      <c r="Y250" s="33"/>
      <c r="Z250" s="33"/>
      <c r="AA250" s="33"/>
      <c r="AB250" s="33"/>
      <c r="AC250" s="33"/>
      <c r="AD250" s="33"/>
      <c r="AE250" s="33"/>
      <c r="AR250" s="161" t="s">
        <v>573</v>
      </c>
      <c r="AT250" s="161" t="s">
        <v>416</v>
      </c>
      <c r="AU250" s="161" t="s">
        <v>90</v>
      </c>
      <c r="AY250" s="18" t="s">
        <v>199</v>
      </c>
      <c r="BE250" s="162">
        <f>IF(N250="základní",J250,0)</f>
        <v>0</v>
      </c>
      <c r="BF250" s="162">
        <f>IF(N250="snížená",J250,0)</f>
        <v>0</v>
      </c>
      <c r="BG250" s="162">
        <f>IF(N250="zákl. přenesená",J250,0)</f>
        <v>0</v>
      </c>
      <c r="BH250" s="162">
        <f>IF(N250="sníž. přenesená",J250,0)</f>
        <v>0</v>
      </c>
      <c r="BI250" s="162">
        <f>IF(N250="nulová",J250,0)</f>
        <v>0</v>
      </c>
      <c r="BJ250" s="18" t="s">
        <v>88</v>
      </c>
      <c r="BK250" s="162">
        <f>ROUND(I250*H250,2)</f>
        <v>0</v>
      </c>
      <c r="BL250" s="18" t="s">
        <v>276</v>
      </c>
      <c r="BM250" s="161" t="s">
        <v>4826</v>
      </c>
    </row>
    <row r="251" spans="1:65" s="2" customFormat="1" ht="19.2">
      <c r="A251" s="33"/>
      <c r="B251" s="34"/>
      <c r="C251" s="33"/>
      <c r="D251" s="163" t="s">
        <v>207</v>
      </c>
      <c r="E251" s="33"/>
      <c r="F251" s="164" t="s">
        <v>4827</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207</v>
      </c>
      <c r="AU251" s="18" t="s">
        <v>90</v>
      </c>
    </row>
    <row r="252" spans="1:65" s="2" customFormat="1" ht="24.15" customHeight="1">
      <c r="A252" s="33"/>
      <c r="B252" s="149"/>
      <c r="C252" s="150" t="s">
        <v>732</v>
      </c>
      <c r="D252" s="150" t="s">
        <v>202</v>
      </c>
      <c r="E252" s="151" t="s">
        <v>4828</v>
      </c>
      <c r="F252" s="152" t="s">
        <v>4829</v>
      </c>
      <c r="G252" s="153" t="s">
        <v>529</v>
      </c>
      <c r="H252" s="154">
        <v>1</v>
      </c>
      <c r="I252" s="155"/>
      <c r="J252" s="156">
        <f>ROUND(I252*H252,2)</f>
        <v>0</v>
      </c>
      <c r="K252" s="152" t="s">
        <v>333</v>
      </c>
      <c r="L252" s="34"/>
      <c r="M252" s="157" t="s">
        <v>1</v>
      </c>
      <c r="N252" s="158" t="s">
        <v>46</v>
      </c>
      <c r="O252" s="59"/>
      <c r="P252" s="159">
        <f>O252*H252</f>
        <v>0</v>
      </c>
      <c r="Q252" s="159">
        <v>0</v>
      </c>
      <c r="R252" s="159">
        <f>Q252*H252</f>
        <v>0</v>
      </c>
      <c r="S252" s="159">
        <v>0</v>
      </c>
      <c r="T252" s="160">
        <f>S252*H252</f>
        <v>0</v>
      </c>
      <c r="U252" s="33"/>
      <c r="V252" s="33"/>
      <c r="W252" s="33"/>
      <c r="X252" s="33"/>
      <c r="Y252" s="33"/>
      <c r="Z252" s="33"/>
      <c r="AA252" s="33"/>
      <c r="AB252" s="33"/>
      <c r="AC252" s="33"/>
      <c r="AD252" s="33"/>
      <c r="AE252" s="33"/>
      <c r="AR252" s="161" t="s">
        <v>276</v>
      </c>
      <c r="AT252" s="161" t="s">
        <v>202</v>
      </c>
      <c r="AU252" s="161" t="s">
        <v>90</v>
      </c>
      <c r="AY252" s="18" t="s">
        <v>199</v>
      </c>
      <c r="BE252" s="162">
        <f>IF(N252="základní",J252,0)</f>
        <v>0</v>
      </c>
      <c r="BF252" s="162">
        <f>IF(N252="snížená",J252,0)</f>
        <v>0</v>
      </c>
      <c r="BG252" s="162">
        <f>IF(N252="zákl. přenesená",J252,0)</f>
        <v>0</v>
      </c>
      <c r="BH252" s="162">
        <f>IF(N252="sníž. přenesená",J252,0)</f>
        <v>0</v>
      </c>
      <c r="BI252" s="162">
        <f>IF(N252="nulová",J252,0)</f>
        <v>0</v>
      </c>
      <c r="BJ252" s="18" t="s">
        <v>88</v>
      </c>
      <c r="BK252" s="162">
        <f>ROUND(I252*H252,2)</f>
        <v>0</v>
      </c>
      <c r="BL252" s="18" t="s">
        <v>276</v>
      </c>
      <c r="BM252" s="161" t="s">
        <v>4830</v>
      </c>
    </row>
    <row r="253" spans="1:65" s="2" customFormat="1" ht="19.2">
      <c r="A253" s="33"/>
      <c r="B253" s="34"/>
      <c r="C253" s="33"/>
      <c r="D253" s="163" t="s">
        <v>207</v>
      </c>
      <c r="E253" s="33"/>
      <c r="F253" s="164" t="s">
        <v>4831</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207</v>
      </c>
      <c r="AU253" s="18" t="s">
        <v>90</v>
      </c>
    </row>
    <row r="254" spans="1:65" s="14" customFormat="1" ht="10.199999999999999">
      <c r="B254" s="179"/>
      <c r="D254" s="163" t="s">
        <v>336</v>
      </c>
      <c r="E254" s="180" t="s">
        <v>1</v>
      </c>
      <c r="F254" s="181" t="s">
        <v>88</v>
      </c>
      <c r="H254" s="182">
        <v>1</v>
      </c>
      <c r="I254" s="183"/>
      <c r="L254" s="179"/>
      <c r="M254" s="184"/>
      <c r="N254" s="185"/>
      <c r="O254" s="185"/>
      <c r="P254" s="185"/>
      <c r="Q254" s="185"/>
      <c r="R254" s="185"/>
      <c r="S254" s="185"/>
      <c r="T254" s="186"/>
      <c r="AT254" s="180" t="s">
        <v>336</v>
      </c>
      <c r="AU254" s="180" t="s">
        <v>90</v>
      </c>
      <c r="AV254" s="14" t="s">
        <v>90</v>
      </c>
      <c r="AW254" s="14" t="s">
        <v>36</v>
      </c>
      <c r="AX254" s="14" t="s">
        <v>88</v>
      </c>
      <c r="AY254" s="180" t="s">
        <v>199</v>
      </c>
    </row>
    <row r="255" spans="1:65" s="2" customFormat="1" ht="16.5" customHeight="1">
      <c r="A255" s="33"/>
      <c r="B255" s="149"/>
      <c r="C255" s="195" t="s">
        <v>745</v>
      </c>
      <c r="D255" s="195" t="s">
        <v>416</v>
      </c>
      <c r="E255" s="196" t="s">
        <v>4832</v>
      </c>
      <c r="F255" s="197" t="s">
        <v>4833</v>
      </c>
      <c r="G255" s="198" t="s">
        <v>529</v>
      </c>
      <c r="H255" s="199">
        <v>1</v>
      </c>
      <c r="I255" s="200"/>
      <c r="J255" s="201">
        <f>ROUND(I255*H255,2)</f>
        <v>0</v>
      </c>
      <c r="K255" s="197" t="s">
        <v>1</v>
      </c>
      <c r="L255" s="202"/>
      <c r="M255" s="203" t="s">
        <v>1</v>
      </c>
      <c r="N255" s="204" t="s">
        <v>46</v>
      </c>
      <c r="O255" s="59"/>
      <c r="P255" s="159">
        <f>O255*H255</f>
        <v>0</v>
      </c>
      <c r="Q255" s="159">
        <v>0</v>
      </c>
      <c r="R255" s="159">
        <f>Q255*H255</f>
        <v>0</v>
      </c>
      <c r="S255" s="159">
        <v>0</v>
      </c>
      <c r="T255" s="160">
        <f>S255*H255</f>
        <v>0</v>
      </c>
      <c r="U255" s="33"/>
      <c r="V255" s="33"/>
      <c r="W255" s="33"/>
      <c r="X255" s="33"/>
      <c r="Y255" s="33"/>
      <c r="Z255" s="33"/>
      <c r="AA255" s="33"/>
      <c r="AB255" s="33"/>
      <c r="AC255" s="33"/>
      <c r="AD255" s="33"/>
      <c r="AE255" s="33"/>
      <c r="AR255" s="161" t="s">
        <v>573</v>
      </c>
      <c r="AT255" s="161" t="s">
        <v>416</v>
      </c>
      <c r="AU255" s="161" t="s">
        <v>90</v>
      </c>
      <c r="AY255" s="18" t="s">
        <v>199</v>
      </c>
      <c r="BE255" s="162">
        <f>IF(N255="základní",J255,0)</f>
        <v>0</v>
      </c>
      <c r="BF255" s="162">
        <f>IF(N255="snížená",J255,0)</f>
        <v>0</v>
      </c>
      <c r="BG255" s="162">
        <f>IF(N255="zákl. přenesená",J255,0)</f>
        <v>0</v>
      </c>
      <c r="BH255" s="162">
        <f>IF(N255="sníž. přenesená",J255,0)</f>
        <v>0</v>
      </c>
      <c r="BI255" s="162">
        <f>IF(N255="nulová",J255,0)</f>
        <v>0</v>
      </c>
      <c r="BJ255" s="18" t="s">
        <v>88</v>
      </c>
      <c r="BK255" s="162">
        <f>ROUND(I255*H255,2)</f>
        <v>0</v>
      </c>
      <c r="BL255" s="18" t="s">
        <v>276</v>
      </c>
      <c r="BM255" s="161" t="s">
        <v>4834</v>
      </c>
    </row>
    <row r="256" spans="1:65" s="2" customFormat="1" ht="24.15" customHeight="1">
      <c r="A256" s="33"/>
      <c r="B256" s="149"/>
      <c r="C256" s="150" t="s">
        <v>753</v>
      </c>
      <c r="D256" s="150" t="s">
        <v>202</v>
      </c>
      <c r="E256" s="151" t="s">
        <v>4835</v>
      </c>
      <c r="F256" s="152" t="s">
        <v>4836</v>
      </c>
      <c r="G256" s="153" t="s">
        <v>529</v>
      </c>
      <c r="H256" s="154">
        <v>9</v>
      </c>
      <c r="I256" s="155"/>
      <c r="J256" s="156">
        <f>ROUND(I256*H256,2)</f>
        <v>0</v>
      </c>
      <c r="K256" s="152" t="s">
        <v>333</v>
      </c>
      <c r="L256" s="34"/>
      <c r="M256" s="157" t="s">
        <v>1</v>
      </c>
      <c r="N256" s="158" t="s">
        <v>46</v>
      </c>
      <c r="O256" s="59"/>
      <c r="P256" s="159">
        <f>O256*H256</f>
        <v>0</v>
      </c>
      <c r="Q256" s="159">
        <v>0</v>
      </c>
      <c r="R256" s="159">
        <f>Q256*H256</f>
        <v>0</v>
      </c>
      <c r="S256" s="159">
        <v>0</v>
      </c>
      <c r="T256" s="160">
        <f>S256*H256</f>
        <v>0</v>
      </c>
      <c r="U256" s="33"/>
      <c r="V256" s="33"/>
      <c r="W256" s="33"/>
      <c r="X256" s="33"/>
      <c r="Y256" s="33"/>
      <c r="Z256" s="33"/>
      <c r="AA256" s="33"/>
      <c r="AB256" s="33"/>
      <c r="AC256" s="33"/>
      <c r="AD256" s="33"/>
      <c r="AE256" s="33"/>
      <c r="AR256" s="161" t="s">
        <v>276</v>
      </c>
      <c r="AT256" s="161" t="s">
        <v>202</v>
      </c>
      <c r="AU256" s="161" t="s">
        <v>90</v>
      </c>
      <c r="AY256" s="18" t="s">
        <v>199</v>
      </c>
      <c r="BE256" s="162">
        <f>IF(N256="základní",J256,0)</f>
        <v>0</v>
      </c>
      <c r="BF256" s="162">
        <f>IF(N256="snížená",J256,0)</f>
        <v>0</v>
      </c>
      <c r="BG256" s="162">
        <f>IF(N256="zákl. přenesená",J256,0)</f>
        <v>0</v>
      </c>
      <c r="BH256" s="162">
        <f>IF(N256="sníž. přenesená",J256,0)</f>
        <v>0</v>
      </c>
      <c r="BI256" s="162">
        <f>IF(N256="nulová",J256,0)</f>
        <v>0</v>
      </c>
      <c r="BJ256" s="18" t="s">
        <v>88</v>
      </c>
      <c r="BK256" s="162">
        <f>ROUND(I256*H256,2)</f>
        <v>0</v>
      </c>
      <c r="BL256" s="18" t="s">
        <v>276</v>
      </c>
      <c r="BM256" s="161" t="s">
        <v>4837</v>
      </c>
    </row>
    <row r="257" spans="1:65" s="2" customFormat="1" ht="19.2">
      <c r="A257" s="33"/>
      <c r="B257" s="34"/>
      <c r="C257" s="33"/>
      <c r="D257" s="163" t="s">
        <v>207</v>
      </c>
      <c r="E257" s="33"/>
      <c r="F257" s="164" t="s">
        <v>4838</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207</v>
      </c>
      <c r="AU257" s="18" t="s">
        <v>90</v>
      </c>
    </row>
    <row r="258" spans="1:65" s="2" customFormat="1" ht="24.15" customHeight="1">
      <c r="A258" s="33"/>
      <c r="B258" s="149"/>
      <c r="C258" s="195" t="s">
        <v>762</v>
      </c>
      <c r="D258" s="195" t="s">
        <v>416</v>
      </c>
      <c r="E258" s="196" t="s">
        <v>4839</v>
      </c>
      <c r="F258" s="197" t="s">
        <v>4840</v>
      </c>
      <c r="G258" s="198" t="s">
        <v>529</v>
      </c>
      <c r="H258" s="199">
        <v>9</v>
      </c>
      <c r="I258" s="200"/>
      <c r="J258" s="201">
        <f>ROUND(I258*H258,2)</f>
        <v>0</v>
      </c>
      <c r="K258" s="197" t="s">
        <v>333</v>
      </c>
      <c r="L258" s="202"/>
      <c r="M258" s="203" t="s">
        <v>1</v>
      </c>
      <c r="N258" s="204" t="s">
        <v>46</v>
      </c>
      <c r="O258" s="59"/>
      <c r="P258" s="159">
        <f>O258*H258</f>
        <v>0</v>
      </c>
      <c r="Q258" s="159">
        <v>4.6000000000000001E-4</v>
      </c>
      <c r="R258" s="159">
        <f>Q258*H258</f>
        <v>4.1400000000000005E-3</v>
      </c>
      <c r="S258" s="159">
        <v>0</v>
      </c>
      <c r="T258" s="160">
        <f>S258*H258</f>
        <v>0</v>
      </c>
      <c r="U258" s="33"/>
      <c r="V258" s="33"/>
      <c r="W258" s="33"/>
      <c r="X258" s="33"/>
      <c r="Y258" s="33"/>
      <c r="Z258" s="33"/>
      <c r="AA258" s="33"/>
      <c r="AB258" s="33"/>
      <c r="AC258" s="33"/>
      <c r="AD258" s="33"/>
      <c r="AE258" s="33"/>
      <c r="AR258" s="161" t="s">
        <v>573</v>
      </c>
      <c r="AT258" s="161" t="s">
        <v>416</v>
      </c>
      <c r="AU258" s="161" t="s">
        <v>90</v>
      </c>
      <c r="AY258" s="18" t="s">
        <v>199</v>
      </c>
      <c r="BE258" s="162">
        <f>IF(N258="základní",J258,0)</f>
        <v>0</v>
      </c>
      <c r="BF258" s="162">
        <f>IF(N258="snížená",J258,0)</f>
        <v>0</v>
      </c>
      <c r="BG258" s="162">
        <f>IF(N258="zákl. přenesená",J258,0)</f>
        <v>0</v>
      </c>
      <c r="BH258" s="162">
        <f>IF(N258="sníž. přenesená",J258,0)</f>
        <v>0</v>
      </c>
      <c r="BI258" s="162">
        <f>IF(N258="nulová",J258,0)</f>
        <v>0</v>
      </c>
      <c r="BJ258" s="18" t="s">
        <v>88</v>
      </c>
      <c r="BK258" s="162">
        <f>ROUND(I258*H258,2)</f>
        <v>0</v>
      </c>
      <c r="BL258" s="18" t="s">
        <v>276</v>
      </c>
      <c r="BM258" s="161" t="s">
        <v>4841</v>
      </c>
    </row>
    <row r="259" spans="1:65" s="2" customFormat="1" ht="19.2">
      <c r="A259" s="33"/>
      <c r="B259" s="34"/>
      <c r="C259" s="33"/>
      <c r="D259" s="163" t="s">
        <v>207</v>
      </c>
      <c r="E259" s="33"/>
      <c r="F259" s="164" t="s">
        <v>4842</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207</v>
      </c>
      <c r="AU259" s="18" t="s">
        <v>90</v>
      </c>
    </row>
    <row r="260" spans="1:65" s="2" customFormat="1" ht="24.15" customHeight="1">
      <c r="A260" s="33"/>
      <c r="B260" s="149"/>
      <c r="C260" s="150" t="s">
        <v>783</v>
      </c>
      <c r="D260" s="150" t="s">
        <v>202</v>
      </c>
      <c r="E260" s="151" t="s">
        <v>4843</v>
      </c>
      <c r="F260" s="152" t="s">
        <v>4844</v>
      </c>
      <c r="G260" s="153" t="s">
        <v>529</v>
      </c>
      <c r="H260" s="154">
        <v>1</v>
      </c>
      <c r="I260" s="155"/>
      <c r="J260" s="156">
        <f>ROUND(I260*H260,2)</f>
        <v>0</v>
      </c>
      <c r="K260" s="152" t="s">
        <v>333</v>
      </c>
      <c r="L260" s="34"/>
      <c r="M260" s="157" t="s">
        <v>1</v>
      </c>
      <c r="N260" s="158" t="s">
        <v>46</v>
      </c>
      <c r="O260" s="59"/>
      <c r="P260" s="159">
        <f>O260*H260</f>
        <v>0</v>
      </c>
      <c r="Q260" s="159">
        <v>0</v>
      </c>
      <c r="R260" s="159">
        <f>Q260*H260</f>
        <v>0</v>
      </c>
      <c r="S260" s="159">
        <v>0.03</v>
      </c>
      <c r="T260" s="160">
        <f>S260*H260</f>
        <v>0.03</v>
      </c>
      <c r="U260" s="33"/>
      <c r="V260" s="33"/>
      <c r="W260" s="33"/>
      <c r="X260" s="33"/>
      <c r="Y260" s="33"/>
      <c r="Z260" s="33"/>
      <c r="AA260" s="33"/>
      <c r="AB260" s="33"/>
      <c r="AC260" s="33"/>
      <c r="AD260" s="33"/>
      <c r="AE260" s="33"/>
      <c r="AR260" s="161" t="s">
        <v>276</v>
      </c>
      <c r="AT260" s="161" t="s">
        <v>202</v>
      </c>
      <c r="AU260" s="161" t="s">
        <v>90</v>
      </c>
      <c r="AY260" s="18" t="s">
        <v>199</v>
      </c>
      <c r="BE260" s="162">
        <f>IF(N260="základní",J260,0)</f>
        <v>0</v>
      </c>
      <c r="BF260" s="162">
        <f>IF(N260="snížená",J260,0)</f>
        <v>0</v>
      </c>
      <c r="BG260" s="162">
        <f>IF(N260="zákl. přenesená",J260,0)</f>
        <v>0</v>
      </c>
      <c r="BH260" s="162">
        <f>IF(N260="sníž. přenesená",J260,0)</f>
        <v>0</v>
      </c>
      <c r="BI260" s="162">
        <f>IF(N260="nulová",J260,0)</f>
        <v>0</v>
      </c>
      <c r="BJ260" s="18" t="s">
        <v>88</v>
      </c>
      <c r="BK260" s="162">
        <f>ROUND(I260*H260,2)</f>
        <v>0</v>
      </c>
      <c r="BL260" s="18" t="s">
        <v>276</v>
      </c>
      <c r="BM260" s="161" t="s">
        <v>4845</v>
      </c>
    </row>
    <row r="261" spans="1:65" s="2" customFormat="1" ht="19.2">
      <c r="A261" s="33"/>
      <c r="B261" s="34"/>
      <c r="C261" s="33"/>
      <c r="D261" s="163" t="s">
        <v>207</v>
      </c>
      <c r="E261" s="33"/>
      <c r="F261" s="164" t="s">
        <v>4846</v>
      </c>
      <c r="G261" s="33"/>
      <c r="H261" s="33"/>
      <c r="I261" s="165"/>
      <c r="J261" s="33"/>
      <c r="K261" s="33"/>
      <c r="L261" s="34"/>
      <c r="M261" s="166"/>
      <c r="N261" s="167"/>
      <c r="O261" s="59"/>
      <c r="P261" s="59"/>
      <c r="Q261" s="59"/>
      <c r="R261" s="59"/>
      <c r="S261" s="59"/>
      <c r="T261" s="60"/>
      <c r="U261" s="33"/>
      <c r="V261" s="33"/>
      <c r="W261" s="33"/>
      <c r="X261" s="33"/>
      <c r="Y261" s="33"/>
      <c r="Z261" s="33"/>
      <c r="AA261" s="33"/>
      <c r="AB261" s="33"/>
      <c r="AC261" s="33"/>
      <c r="AD261" s="33"/>
      <c r="AE261" s="33"/>
      <c r="AT261" s="18" t="s">
        <v>207</v>
      </c>
      <c r="AU261" s="18" t="s">
        <v>90</v>
      </c>
    </row>
    <row r="262" spans="1:65" s="2" customFormat="1" ht="24.15" customHeight="1">
      <c r="A262" s="33"/>
      <c r="B262" s="149"/>
      <c r="C262" s="150" t="s">
        <v>791</v>
      </c>
      <c r="D262" s="150" t="s">
        <v>202</v>
      </c>
      <c r="E262" s="151" t="s">
        <v>4847</v>
      </c>
      <c r="F262" s="152" t="s">
        <v>4848</v>
      </c>
      <c r="G262" s="153" t="s">
        <v>529</v>
      </c>
      <c r="H262" s="154">
        <v>3</v>
      </c>
      <c r="I262" s="155"/>
      <c r="J262" s="156">
        <f>ROUND(I262*H262,2)</f>
        <v>0</v>
      </c>
      <c r="K262" s="152" t="s">
        <v>333</v>
      </c>
      <c r="L262" s="34"/>
      <c r="M262" s="157" t="s">
        <v>1</v>
      </c>
      <c r="N262" s="158" t="s">
        <v>46</v>
      </c>
      <c r="O262" s="59"/>
      <c r="P262" s="159">
        <f>O262*H262</f>
        <v>0</v>
      </c>
      <c r="Q262" s="159">
        <v>0</v>
      </c>
      <c r="R262" s="159">
        <f>Q262*H262</f>
        <v>0</v>
      </c>
      <c r="S262" s="159">
        <v>0.13</v>
      </c>
      <c r="T262" s="160">
        <f>S262*H262</f>
        <v>0.39</v>
      </c>
      <c r="U262" s="33"/>
      <c r="V262" s="33"/>
      <c r="W262" s="33"/>
      <c r="X262" s="33"/>
      <c r="Y262" s="33"/>
      <c r="Z262" s="33"/>
      <c r="AA262" s="33"/>
      <c r="AB262" s="33"/>
      <c r="AC262" s="33"/>
      <c r="AD262" s="33"/>
      <c r="AE262" s="33"/>
      <c r="AR262" s="161" t="s">
        <v>276</v>
      </c>
      <c r="AT262" s="161" t="s">
        <v>202</v>
      </c>
      <c r="AU262" s="161" t="s">
        <v>90</v>
      </c>
      <c r="AY262" s="18" t="s">
        <v>199</v>
      </c>
      <c r="BE262" s="162">
        <f>IF(N262="základní",J262,0)</f>
        <v>0</v>
      </c>
      <c r="BF262" s="162">
        <f>IF(N262="snížená",J262,0)</f>
        <v>0</v>
      </c>
      <c r="BG262" s="162">
        <f>IF(N262="zákl. přenesená",J262,0)</f>
        <v>0</v>
      </c>
      <c r="BH262" s="162">
        <f>IF(N262="sníž. přenesená",J262,0)</f>
        <v>0</v>
      </c>
      <c r="BI262" s="162">
        <f>IF(N262="nulová",J262,0)</f>
        <v>0</v>
      </c>
      <c r="BJ262" s="18" t="s">
        <v>88</v>
      </c>
      <c r="BK262" s="162">
        <f>ROUND(I262*H262,2)</f>
        <v>0</v>
      </c>
      <c r="BL262" s="18" t="s">
        <v>276</v>
      </c>
      <c r="BM262" s="161" t="s">
        <v>4849</v>
      </c>
    </row>
    <row r="263" spans="1:65" s="2" customFormat="1" ht="19.2">
      <c r="A263" s="33"/>
      <c r="B263" s="34"/>
      <c r="C263" s="33"/>
      <c r="D263" s="163" t="s">
        <v>207</v>
      </c>
      <c r="E263" s="33"/>
      <c r="F263" s="164" t="s">
        <v>4850</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207</v>
      </c>
      <c r="AU263" s="18" t="s">
        <v>90</v>
      </c>
    </row>
    <row r="264" spans="1:65" s="2" customFormat="1" ht="24.15" customHeight="1">
      <c r="A264" s="33"/>
      <c r="B264" s="149"/>
      <c r="C264" s="150" t="s">
        <v>800</v>
      </c>
      <c r="D264" s="150" t="s">
        <v>202</v>
      </c>
      <c r="E264" s="151" t="s">
        <v>4851</v>
      </c>
      <c r="F264" s="152" t="s">
        <v>4852</v>
      </c>
      <c r="G264" s="153" t="s">
        <v>529</v>
      </c>
      <c r="H264" s="154">
        <v>35</v>
      </c>
      <c r="I264" s="155"/>
      <c r="J264" s="156">
        <f>ROUND(I264*H264,2)</f>
        <v>0</v>
      </c>
      <c r="K264" s="152" t="s">
        <v>333</v>
      </c>
      <c r="L264" s="34"/>
      <c r="M264" s="157" t="s">
        <v>1</v>
      </c>
      <c r="N264" s="158" t="s">
        <v>46</v>
      </c>
      <c r="O264" s="59"/>
      <c r="P264" s="159">
        <f>O264*H264</f>
        <v>0</v>
      </c>
      <c r="Q264" s="159">
        <v>0</v>
      </c>
      <c r="R264" s="159">
        <f>Q264*H264</f>
        <v>0</v>
      </c>
      <c r="S264" s="159">
        <v>0</v>
      </c>
      <c r="T264" s="160">
        <f>S264*H264</f>
        <v>0</v>
      </c>
      <c r="U264" s="33"/>
      <c r="V264" s="33"/>
      <c r="W264" s="33"/>
      <c r="X264" s="33"/>
      <c r="Y264" s="33"/>
      <c r="Z264" s="33"/>
      <c r="AA264" s="33"/>
      <c r="AB264" s="33"/>
      <c r="AC264" s="33"/>
      <c r="AD264" s="33"/>
      <c r="AE264" s="33"/>
      <c r="AR264" s="161" t="s">
        <v>276</v>
      </c>
      <c r="AT264" s="161" t="s">
        <v>202</v>
      </c>
      <c r="AU264" s="161" t="s">
        <v>90</v>
      </c>
      <c r="AY264" s="18" t="s">
        <v>199</v>
      </c>
      <c r="BE264" s="162">
        <f>IF(N264="základní",J264,0)</f>
        <v>0</v>
      </c>
      <c r="BF264" s="162">
        <f>IF(N264="snížená",J264,0)</f>
        <v>0</v>
      </c>
      <c r="BG264" s="162">
        <f>IF(N264="zákl. přenesená",J264,0)</f>
        <v>0</v>
      </c>
      <c r="BH264" s="162">
        <f>IF(N264="sníž. přenesená",J264,0)</f>
        <v>0</v>
      </c>
      <c r="BI264" s="162">
        <f>IF(N264="nulová",J264,0)</f>
        <v>0</v>
      </c>
      <c r="BJ264" s="18" t="s">
        <v>88</v>
      </c>
      <c r="BK264" s="162">
        <f>ROUND(I264*H264,2)</f>
        <v>0</v>
      </c>
      <c r="BL264" s="18" t="s">
        <v>276</v>
      </c>
      <c r="BM264" s="161" t="s">
        <v>4853</v>
      </c>
    </row>
    <row r="265" spans="1:65" s="2" customFormat="1" ht="28.8">
      <c r="A265" s="33"/>
      <c r="B265" s="34"/>
      <c r="C265" s="33"/>
      <c r="D265" s="163" t="s">
        <v>207</v>
      </c>
      <c r="E265" s="33"/>
      <c r="F265" s="164" t="s">
        <v>4854</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207</v>
      </c>
      <c r="AU265" s="18" t="s">
        <v>90</v>
      </c>
    </row>
    <row r="266" spans="1:65" s="2" customFormat="1" ht="24.15" customHeight="1">
      <c r="A266" s="33"/>
      <c r="B266" s="149"/>
      <c r="C266" s="195" t="s">
        <v>809</v>
      </c>
      <c r="D266" s="195" t="s">
        <v>416</v>
      </c>
      <c r="E266" s="196" t="s">
        <v>4855</v>
      </c>
      <c r="F266" s="197" t="s">
        <v>4856</v>
      </c>
      <c r="G266" s="198" t="s">
        <v>529</v>
      </c>
      <c r="H266" s="199">
        <v>35</v>
      </c>
      <c r="I266" s="200"/>
      <c r="J266" s="201">
        <f>ROUND(I266*H266,2)</f>
        <v>0</v>
      </c>
      <c r="K266" s="197" t="s">
        <v>333</v>
      </c>
      <c r="L266" s="202"/>
      <c r="M266" s="203" t="s">
        <v>1</v>
      </c>
      <c r="N266" s="204" t="s">
        <v>46</v>
      </c>
      <c r="O266" s="59"/>
      <c r="P266" s="159">
        <f>O266*H266</f>
        <v>0</v>
      </c>
      <c r="Q266" s="159">
        <v>4.0000000000000003E-5</v>
      </c>
      <c r="R266" s="159">
        <f>Q266*H266</f>
        <v>1.4000000000000002E-3</v>
      </c>
      <c r="S266" s="159">
        <v>0</v>
      </c>
      <c r="T266" s="160">
        <f>S266*H266</f>
        <v>0</v>
      </c>
      <c r="U266" s="33"/>
      <c r="V266" s="33"/>
      <c r="W266" s="33"/>
      <c r="X266" s="33"/>
      <c r="Y266" s="33"/>
      <c r="Z266" s="33"/>
      <c r="AA266" s="33"/>
      <c r="AB266" s="33"/>
      <c r="AC266" s="33"/>
      <c r="AD266" s="33"/>
      <c r="AE266" s="33"/>
      <c r="AR266" s="161" t="s">
        <v>573</v>
      </c>
      <c r="AT266" s="161" t="s">
        <v>416</v>
      </c>
      <c r="AU266" s="161" t="s">
        <v>90</v>
      </c>
      <c r="AY266" s="18" t="s">
        <v>199</v>
      </c>
      <c r="BE266" s="162">
        <f>IF(N266="základní",J266,0)</f>
        <v>0</v>
      </c>
      <c r="BF266" s="162">
        <f>IF(N266="snížená",J266,0)</f>
        <v>0</v>
      </c>
      <c r="BG266" s="162">
        <f>IF(N266="zákl. přenesená",J266,0)</f>
        <v>0</v>
      </c>
      <c r="BH266" s="162">
        <f>IF(N266="sníž. přenesená",J266,0)</f>
        <v>0</v>
      </c>
      <c r="BI266" s="162">
        <f>IF(N266="nulová",J266,0)</f>
        <v>0</v>
      </c>
      <c r="BJ266" s="18" t="s">
        <v>88</v>
      </c>
      <c r="BK266" s="162">
        <f>ROUND(I266*H266,2)</f>
        <v>0</v>
      </c>
      <c r="BL266" s="18" t="s">
        <v>276</v>
      </c>
      <c r="BM266" s="161" t="s">
        <v>4857</v>
      </c>
    </row>
    <row r="267" spans="1:65" s="2" customFormat="1" ht="19.2">
      <c r="A267" s="33"/>
      <c r="B267" s="34"/>
      <c r="C267" s="33"/>
      <c r="D267" s="163" t="s">
        <v>207</v>
      </c>
      <c r="E267" s="33"/>
      <c r="F267" s="164" t="s">
        <v>4856</v>
      </c>
      <c r="G267" s="33"/>
      <c r="H267" s="33"/>
      <c r="I267" s="165"/>
      <c r="J267" s="33"/>
      <c r="K267" s="33"/>
      <c r="L267" s="34"/>
      <c r="M267" s="166"/>
      <c r="N267" s="167"/>
      <c r="O267" s="59"/>
      <c r="P267" s="59"/>
      <c r="Q267" s="59"/>
      <c r="R267" s="59"/>
      <c r="S267" s="59"/>
      <c r="T267" s="60"/>
      <c r="U267" s="33"/>
      <c r="V267" s="33"/>
      <c r="W267" s="33"/>
      <c r="X267" s="33"/>
      <c r="Y267" s="33"/>
      <c r="Z267" s="33"/>
      <c r="AA267" s="33"/>
      <c r="AB267" s="33"/>
      <c r="AC267" s="33"/>
      <c r="AD267" s="33"/>
      <c r="AE267" s="33"/>
      <c r="AT267" s="18" t="s">
        <v>207</v>
      </c>
      <c r="AU267" s="18" t="s">
        <v>90</v>
      </c>
    </row>
    <row r="268" spans="1:65" s="14" customFormat="1" ht="10.199999999999999">
      <c r="B268" s="179"/>
      <c r="D268" s="163" t="s">
        <v>336</v>
      </c>
      <c r="E268" s="180" t="s">
        <v>1</v>
      </c>
      <c r="F268" s="181" t="s">
        <v>4858</v>
      </c>
      <c r="H268" s="182">
        <v>35</v>
      </c>
      <c r="I268" s="183"/>
      <c r="L268" s="179"/>
      <c r="M268" s="184"/>
      <c r="N268" s="185"/>
      <c r="O268" s="185"/>
      <c r="P268" s="185"/>
      <c r="Q268" s="185"/>
      <c r="R268" s="185"/>
      <c r="S268" s="185"/>
      <c r="T268" s="186"/>
      <c r="AT268" s="180" t="s">
        <v>336</v>
      </c>
      <c r="AU268" s="180" t="s">
        <v>90</v>
      </c>
      <c r="AV268" s="14" t="s">
        <v>90</v>
      </c>
      <c r="AW268" s="14" t="s">
        <v>36</v>
      </c>
      <c r="AX268" s="14" t="s">
        <v>88</v>
      </c>
      <c r="AY268" s="180" t="s">
        <v>199</v>
      </c>
    </row>
    <row r="269" spans="1:65" s="2" customFormat="1" ht="24.15" customHeight="1">
      <c r="A269" s="33"/>
      <c r="B269" s="149"/>
      <c r="C269" s="150" t="s">
        <v>818</v>
      </c>
      <c r="D269" s="150" t="s">
        <v>202</v>
      </c>
      <c r="E269" s="151" t="s">
        <v>4859</v>
      </c>
      <c r="F269" s="152" t="s">
        <v>4860</v>
      </c>
      <c r="G269" s="153" t="s">
        <v>529</v>
      </c>
      <c r="H269" s="154">
        <v>10</v>
      </c>
      <c r="I269" s="155"/>
      <c r="J269" s="156">
        <f>ROUND(I269*H269,2)</f>
        <v>0</v>
      </c>
      <c r="K269" s="152" t="s">
        <v>333</v>
      </c>
      <c r="L269" s="34"/>
      <c r="M269" s="157" t="s">
        <v>1</v>
      </c>
      <c r="N269" s="158"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276</v>
      </c>
      <c r="AT269" s="161" t="s">
        <v>202</v>
      </c>
      <c r="AU269" s="161" t="s">
        <v>90</v>
      </c>
      <c r="AY269" s="18" t="s">
        <v>199</v>
      </c>
      <c r="BE269" s="162">
        <f>IF(N269="základní",J269,0)</f>
        <v>0</v>
      </c>
      <c r="BF269" s="162">
        <f>IF(N269="snížená",J269,0)</f>
        <v>0</v>
      </c>
      <c r="BG269" s="162">
        <f>IF(N269="zákl. přenesená",J269,0)</f>
        <v>0</v>
      </c>
      <c r="BH269" s="162">
        <f>IF(N269="sníž. přenesená",J269,0)</f>
        <v>0</v>
      </c>
      <c r="BI269" s="162">
        <f>IF(N269="nulová",J269,0)</f>
        <v>0</v>
      </c>
      <c r="BJ269" s="18" t="s">
        <v>88</v>
      </c>
      <c r="BK269" s="162">
        <f>ROUND(I269*H269,2)</f>
        <v>0</v>
      </c>
      <c r="BL269" s="18" t="s">
        <v>276</v>
      </c>
      <c r="BM269" s="161" t="s">
        <v>4861</v>
      </c>
    </row>
    <row r="270" spans="1:65" s="2" customFormat="1" ht="24.15" customHeight="1">
      <c r="A270" s="33"/>
      <c r="B270" s="149"/>
      <c r="C270" s="195" t="s">
        <v>825</v>
      </c>
      <c r="D270" s="195" t="s">
        <v>416</v>
      </c>
      <c r="E270" s="196" t="s">
        <v>4862</v>
      </c>
      <c r="F270" s="197" t="s">
        <v>4863</v>
      </c>
      <c r="G270" s="198" t="s">
        <v>529</v>
      </c>
      <c r="H270" s="199">
        <v>10</v>
      </c>
      <c r="I270" s="200"/>
      <c r="J270" s="201">
        <f>ROUND(I270*H270,2)</f>
        <v>0</v>
      </c>
      <c r="K270" s="197" t="s">
        <v>333</v>
      </c>
      <c r="L270" s="202"/>
      <c r="M270" s="203" t="s">
        <v>1</v>
      </c>
      <c r="N270" s="204" t="s">
        <v>46</v>
      </c>
      <c r="O270" s="59"/>
      <c r="P270" s="159">
        <f>O270*H270</f>
        <v>0</v>
      </c>
      <c r="Q270" s="159">
        <v>4.0000000000000003E-5</v>
      </c>
      <c r="R270" s="159">
        <f>Q270*H270</f>
        <v>4.0000000000000002E-4</v>
      </c>
      <c r="S270" s="159">
        <v>0</v>
      </c>
      <c r="T270" s="160">
        <f>S270*H270</f>
        <v>0</v>
      </c>
      <c r="U270" s="33"/>
      <c r="V270" s="33"/>
      <c r="W270" s="33"/>
      <c r="X270" s="33"/>
      <c r="Y270" s="33"/>
      <c r="Z270" s="33"/>
      <c r="AA270" s="33"/>
      <c r="AB270" s="33"/>
      <c r="AC270" s="33"/>
      <c r="AD270" s="33"/>
      <c r="AE270" s="33"/>
      <c r="AR270" s="161" t="s">
        <v>573</v>
      </c>
      <c r="AT270" s="161" t="s">
        <v>416</v>
      </c>
      <c r="AU270" s="161" t="s">
        <v>90</v>
      </c>
      <c r="AY270" s="18" t="s">
        <v>199</v>
      </c>
      <c r="BE270" s="162">
        <f>IF(N270="základní",J270,0)</f>
        <v>0</v>
      </c>
      <c r="BF270" s="162">
        <f>IF(N270="snížená",J270,0)</f>
        <v>0</v>
      </c>
      <c r="BG270" s="162">
        <f>IF(N270="zákl. přenesená",J270,0)</f>
        <v>0</v>
      </c>
      <c r="BH270" s="162">
        <f>IF(N270="sníž. přenesená",J270,0)</f>
        <v>0</v>
      </c>
      <c r="BI270" s="162">
        <f>IF(N270="nulová",J270,0)</f>
        <v>0</v>
      </c>
      <c r="BJ270" s="18" t="s">
        <v>88</v>
      </c>
      <c r="BK270" s="162">
        <f>ROUND(I270*H270,2)</f>
        <v>0</v>
      </c>
      <c r="BL270" s="18" t="s">
        <v>276</v>
      </c>
      <c r="BM270" s="161" t="s">
        <v>4864</v>
      </c>
    </row>
    <row r="271" spans="1:65" s="2" customFormat="1" ht="10.199999999999999">
      <c r="A271" s="33"/>
      <c r="B271" s="34"/>
      <c r="C271" s="33"/>
      <c r="D271" s="163" t="s">
        <v>207</v>
      </c>
      <c r="E271" s="33"/>
      <c r="F271" s="164" t="s">
        <v>4863</v>
      </c>
      <c r="G271" s="33"/>
      <c r="H271" s="33"/>
      <c r="I271" s="165"/>
      <c r="J271" s="33"/>
      <c r="K271" s="33"/>
      <c r="L271" s="34"/>
      <c r="M271" s="166"/>
      <c r="N271" s="167"/>
      <c r="O271" s="59"/>
      <c r="P271" s="59"/>
      <c r="Q271" s="59"/>
      <c r="R271" s="59"/>
      <c r="S271" s="59"/>
      <c r="T271" s="60"/>
      <c r="U271" s="33"/>
      <c r="V271" s="33"/>
      <c r="W271" s="33"/>
      <c r="X271" s="33"/>
      <c r="Y271" s="33"/>
      <c r="Z271" s="33"/>
      <c r="AA271" s="33"/>
      <c r="AB271" s="33"/>
      <c r="AC271" s="33"/>
      <c r="AD271" s="33"/>
      <c r="AE271" s="33"/>
      <c r="AT271" s="18" t="s">
        <v>207</v>
      </c>
      <c r="AU271" s="18" t="s">
        <v>90</v>
      </c>
    </row>
    <row r="272" spans="1:65" s="14" customFormat="1" ht="10.199999999999999">
      <c r="B272" s="179"/>
      <c r="D272" s="163" t="s">
        <v>336</v>
      </c>
      <c r="E272" s="180" t="s">
        <v>1</v>
      </c>
      <c r="F272" s="181" t="s">
        <v>4865</v>
      </c>
      <c r="H272" s="182">
        <v>10</v>
      </c>
      <c r="I272" s="183"/>
      <c r="L272" s="179"/>
      <c r="M272" s="184"/>
      <c r="N272" s="185"/>
      <c r="O272" s="185"/>
      <c r="P272" s="185"/>
      <c r="Q272" s="185"/>
      <c r="R272" s="185"/>
      <c r="S272" s="185"/>
      <c r="T272" s="186"/>
      <c r="AT272" s="180" t="s">
        <v>336</v>
      </c>
      <c r="AU272" s="180" t="s">
        <v>90</v>
      </c>
      <c r="AV272" s="14" t="s">
        <v>90</v>
      </c>
      <c r="AW272" s="14" t="s">
        <v>36</v>
      </c>
      <c r="AX272" s="14" t="s">
        <v>88</v>
      </c>
      <c r="AY272" s="180" t="s">
        <v>199</v>
      </c>
    </row>
    <row r="273" spans="1:65" s="2" customFormat="1" ht="24.15" customHeight="1">
      <c r="A273" s="33"/>
      <c r="B273" s="149"/>
      <c r="C273" s="150" t="s">
        <v>830</v>
      </c>
      <c r="D273" s="150" t="s">
        <v>202</v>
      </c>
      <c r="E273" s="151" t="s">
        <v>4866</v>
      </c>
      <c r="F273" s="152" t="s">
        <v>4867</v>
      </c>
      <c r="G273" s="153" t="s">
        <v>529</v>
      </c>
      <c r="H273" s="154">
        <v>18</v>
      </c>
      <c r="I273" s="155"/>
      <c r="J273" s="156">
        <f>ROUND(I273*H273,2)</f>
        <v>0</v>
      </c>
      <c r="K273" s="152" t="s">
        <v>333</v>
      </c>
      <c r="L273" s="34"/>
      <c r="M273" s="157" t="s">
        <v>1</v>
      </c>
      <c r="N273" s="158" t="s">
        <v>46</v>
      </c>
      <c r="O273" s="59"/>
      <c r="P273" s="159">
        <f>O273*H273</f>
        <v>0</v>
      </c>
      <c r="Q273" s="159">
        <v>0</v>
      </c>
      <c r="R273" s="159">
        <f>Q273*H273</f>
        <v>0</v>
      </c>
      <c r="S273" s="159">
        <v>0</v>
      </c>
      <c r="T273" s="160">
        <f>S273*H273</f>
        <v>0</v>
      </c>
      <c r="U273" s="33"/>
      <c r="V273" s="33"/>
      <c r="W273" s="33"/>
      <c r="X273" s="33"/>
      <c r="Y273" s="33"/>
      <c r="Z273" s="33"/>
      <c r="AA273" s="33"/>
      <c r="AB273" s="33"/>
      <c r="AC273" s="33"/>
      <c r="AD273" s="33"/>
      <c r="AE273" s="33"/>
      <c r="AR273" s="161" t="s">
        <v>276</v>
      </c>
      <c r="AT273" s="161" t="s">
        <v>202</v>
      </c>
      <c r="AU273" s="161" t="s">
        <v>90</v>
      </c>
      <c r="AY273" s="18" t="s">
        <v>199</v>
      </c>
      <c r="BE273" s="162">
        <f>IF(N273="základní",J273,0)</f>
        <v>0</v>
      </c>
      <c r="BF273" s="162">
        <f>IF(N273="snížená",J273,0)</f>
        <v>0</v>
      </c>
      <c r="BG273" s="162">
        <f>IF(N273="zákl. přenesená",J273,0)</f>
        <v>0</v>
      </c>
      <c r="BH273" s="162">
        <f>IF(N273="sníž. přenesená",J273,0)</f>
        <v>0</v>
      </c>
      <c r="BI273" s="162">
        <f>IF(N273="nulová",J273,0)</f>
        <v>0</v>
      </c>
      <c r="BJ273" s="18" t="s">
        <v>88</v>
      </c>
      <c r="BK273" s="162">
        <f>ROUND(I273*H273,2)</f>
        <v>0</v>
      </c>
      <c r="BL273" s="18" t="s">
        <v>276</v>
      </c>
      <c r="BM273" s="161" t="s">
        <v>4868</v>
      </c>
    </row>
    <row r="274" spans="1:65" s="2" customFormat="1" ht="28.8">
      <c r="A274" s="33"/>
      <c r="B274" s="34"/>
      <c r="C274" s="33"/>
      <c r="D274" s="163" t="s">
        <v>207</v>
      </c>
      <c r="E274" s="33"/>
      <c r="F274" s="164" t="s">
        <v>4869</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207</v>
      </c>
      <c r="AU274" s="18" t="s">
        <v>90</v>
      </c>
    </row>
    <row r="275" spans="1:65" s="2" customFormat="1" ht="24.15" customHeight="1">
      <c r="A275" s="33"/>
      <c r="B275" s="149"/>
      <c r="C275" s="195" t="s">
        <v>835</v>
      </c>
      <c r="D275" s="195" t="s">
        <v>416</v>
      </c>
      <c r="E275" s="196" t="s">
        <v>4870</v>
      </c>
      <c r="F275" s="197" t="s">
        <v>4871</v>
      </c>
      <c r="G275" s="198" t="s">
        <v>529</v>
      </c>
      <c r="H275" s="199">
        <v>18</v>
      </c>
      <c r="I275" s="200"/>
      <c r="J275" s="201">
        <f>ROUND(I275*H275,2)</f>
        <v>0</v>
      </c>
      <c r="K275" s="197" t="s">
        <v>333</v>
      </c>
      <c r="L275" s="202"/>
      <c r="M275" s="203" t="s">
        <v>1</v>
      </c>
      <c r="N275" s="204" t="s">
        <v>46</v>
      </c>
      <c r="O275" s="59"/>
      <c r="P275" s="159">
        <f>O275*H275</f>
        <v>0</v>
      </c>
      <c r="Q275" s="159">
        <v>4.0000000000000003E-5</v>
      </c>
      <c r="R275" s="159">
        <f>Q275*H275</f>
        <v>7.2000000000000005E-4</v>
      </c>
      <c r="S275" s="159">
        <v>0</v>
      </c>
      <c r="T275" s="160">
        <f>S275*H275</f>
        <v>0</v>
      </c>
      <c r="U275" s="33"/>
      <c r="V275" s="33"/>
      <c r="W275" s="33"/>
      <c r="X275" s="33"/>
      <c r="Y275" s="33"/>
      <c r="Z275" s="33"/>
      <c r="AA275" s="33"/>
      <c r="AB275" s="33"/>
      <c r="AC275" s="33"/>
      <c r="AD275" s="33"/>
      <c r="AE275" s="33"/>
      <c r="AR275" s="161" t="s">
        <v>573</v>
      </c>
      <c r="AT275" s="161" t="s">
        <v>416</v>
      </c>
      <c r="AU275" s="161" t="s">
        <v>90</v>
      </c>
      <c r="AY275" s="18" t="s">
        <v>199</v>
      </c>
      <c r="BE275" s="162">
        <f>IF(N275="základní",J275,0)</f>
        <v>0</v>
      </c>
      <c r="BF275" s="162">
        <f>IF(N275="snížená",J275,0)</f>
        <v>0</v>
      </c>
      <c r="BG275" s="162">
        <f>IF(N275="zákl. přenesená",J275,0)</f>
        <v>0</v>
      </c>
      <c r="BH275" s="162">
        <f>IF(N275="sníž. přenesená",J275,0)</f>
        <v>0</v>
      </c>
      <c r="BI275" s="162">
        <f>IF(N275="nulová",J275,0)</f>
        <v>0</v>
      </c>
      <c r="BJ275" s="18" t="s">
        <v>88</v>
      </c>
      <c r="BK275" s="162">
        <f>ROUND(I275*H275,2)</f>
        <v>0</v>
      </c>
      <c r="BL275" s="18" t="s">
        <v>276</v>
      </c>
      <c r="BM275" s="161" t="s">
        <v>4872</v>
      </c>
    </row>
    <row r="276" spans="1:65" s="2" customFormat="1" ht="19.2">
      <c r="A276" s="33"/>
      <c r="B276" s="34"/>
      <c r="C276" s="33"/>
      <c r="D276" s="163" t="s">
        <v>207</v>
      </c>
      <c r="E276" s="33"/>
      <c r="F276" s="164" t="s">
        <v>4871</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207</v>
      </c>
      <c r="AU276" s="18" t="s">
        <v>90</v>
      </c>
    </row>
    <row r="277" spans="1:65" s="14" customFormat="1" ht="10.199999999999999">
      <c r="B277" s="179"/>
      <c r="D277" s="163" t="s">
        <v>336</v>
      </c>
      <c r="E277" s="180" t="s">
        <v>1</v>
      </c>
      <c r="F277" s="181" t="s">
        <v>4873</v>
      </c>
      <c r="H277" s="182">
        <v>18</v>
      </c>
      <c r="I277" s="183"/>
      <c r="L277" s="179"/>
      <c r="M277" s="184"/>
      <c r="N277" s="185"/>
      <c r="O277" s="185"/>
      <c r="P277" s="185"/>
      <c r="Q277" s="185"/>
      <c r="R277" s="185"/>
      <c r="S277" s="185"/>
      <c r="T277" s="186"/>
      <c r="AT277" s="180" t="s">
        <v>336</v>
      </c>
      <c r="AU277" s="180" t="s">
        <v>90</v>
      </c>
      <c r="AV277" s="14" t="s">
        <v>90</v>
      </c>
      <c r="AW277" s="14" t="s">
        <v>36</v>
      </c>
      <c r="AX277" s="14" t="s">
        <v>88</v>
      </c>
      <c r="AY277" s="180" t="s">
        <v>199</v>
      </c>
    </row>
    <row r="278" spans="1:65" s="2" customFormat="1" ht="24.15" customHeight="1">
      <c r="A278" s="33"/>
      <c r="B278" s="149"/>
      <c r="C278" s="150" t="s">
        <v>840</v>
      </c>
      <c r="D278" s="150" t="s">
        <v>202</v>
      </c>
      <c r="E278" s="151" t="s">
        <v>4874</v>
      </c>
      <c r="F278" s="152" t="s">
        <v>4875</v>
      </c>
      <c r="G278" s="153" t="s">
        <v>529</v>
      </c>
      <c r="H278" s="154">
        <v>5</v>
      </c>
      <c r="I278" s="155"/>
      <c r="J278" s="156">
        <f>ROUND(I278*H278,2)</f>
        <v>0</v>
      </c>
      <c r="K278" s="152" t="s">
        <v>333</v>
      </c>
      <c r="L278" s="34"/>
      <c r="M278" s="157" t="s">
        <v>1</v>
      </c>
      <c r="N278" s="158" t="s">
        <v>46</v>
      </c>
      <c r="O278" s="59"/>
      <c r="P278" s="159">
        <f>O278*H278</f>
        <v>0</v>
      </c>
      <c r="Q278" s="159">
        <v>0</v>
      </c>
      <c r="R278" s="159">
        <f>Q278*H278</f>
        <v>0</v>
      </c>
      <c r="S278" s="159">
        <v>0</v>
      </c>
      <c r="T278" s="160">
        <f>S278*H278</f>
        <v>0</v>
      </c>
      <c r="U278" s="33"/>
      <c r="V278" s="33"/>
      <c r="W278" s="33"/>
      <c r="X278" s="33"/>
      <c r="Y278" s="33"/>
      <c r="Z278" s="33"/>
      <c r="AA278" s="33"/>
      <c r="AB278" s="33"/>
      <c r="AC278" s="33"/>
      <c r="AD278" s="33"/>
      <c r="AE278" s="33"/>
      <c r="AR278" s="161" t="s">
        <v>276</v>
      </c>
      <c r="AT278" s="161" t="s">
        <v>202</v>
      </c>
      <c r="AU278" s="161" t="s">
        <v>90</v>
      </c>
      <c r="AY278" s="18" t="s">
        <v>199</v>
      </c>
      <c r="BE278" s="162">
        <f>IF(N278="základní",J278,0)</f>
        <v>0</v>
      </c>
      <c r="BF278" s="162">
        <f>IF(N278="snížená",J278,0)</f>
        <v>0</v>
      </c>
      <c r="BG278" s="162">
        <f>IF(N278="zákl. přenesená",J278,0)</f>
        <v>0</v>
      </c>
      <c r="BH278" s="162">
        <f>IF(N278="sníž. přenesená",J278,0)</f>
        <v>0</v>
      </c>
      <c r="BI278" s="162">
        <f>IF(N278="nulová",J278,0)</f>
        <v>0</v>
      </c>
      <c r="BJ278" s="18" t="s">
        <v>88</v>
      </c>
      <c r="BK278" s="162">
        <f>ROUND(I278*H278,2)</f>
        <v>0</v>
      </c>
      <c r="BL278" s="18" t="s">
        <v>276</v>
      </c>
      <c r="BM278" s="161" t="s">
        <v>4876</v>
      </c>
    </row>
    <row r="279" spans="1:65" s="2" customFormat="1" ht="28.8">
      <c r="A279" s="33"/>
      <c r="B279" s="34"/>
      <c r="C279" s="33"/>
      <c r="D279" s="163" t="s">
        <v>207</v>
      </c>
      <c r="E279" s="33"/>
      <c r="F279" s="164" t="s">
        <v>4877</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207</v>
      </c>
      <c r="AU279" s="18" t="s">
        <v>90</v>
      </c>
    </row>
    <row r="280" spans="1:65" s="2" customFormat="1" ht="24.15" customHeight="1">
      <c r="A280" s="33"/>
      <c r="B280" s="149"/>
      <c r="C280" s="195" t="s">
        <v>849</v>
      </c>
      <c r="D280" s="195" t="s">
        <v>416</v>
      </c>
      <c r="E280" s="196" t="s">
        <v>4878</v>
      </c>
      <c r="F280" s="197" t="s">
        <v>4879</v>
      </c>
      <c r="G280" s="198" t="s">
        <v>529</v>
      </c>
      <c r="H280" s="199">
        <v>5</v>
      </c>
      <c r="I280" s="200"/>
      <c r="J280" s="201">
        <f>ROUND(I280*H280,2)</f>
        <v>0</v>
      </c>
      <c r="K280" s="197" t="s">
        <v>333</v>
      </c>
      <c r="L280" s="202"/>
      <c r="M280" s="203" t="s">
        <v>1</v>
      </c>
      <c r="N280" s="204" t="s">
        <v>46</v>
      </c>
      <c r="O280" s="59"/>
      <c r="P280" s="159">
        <f>O280*H280</f>
        <v>0</v>
      </c>
      <c r="Q280" s="159">
        <v>4.0000000000000003E-5</v>
      </c>
      <c r="R280" s="159">
        <f>Q280*H280</f>
        <v>2.0000000000000001E-4</v>
      </c>
      <c r="S280" s="159">
        <v>0</v>
      </c>
      <c r="T280" s="160">
        <f>S280*H280</f>
        <v>0</v>
      </c>
      <c r="U280" s="33"/>
      <c r="V280" s="33"/>
      <c r="W280" s="33"/>
      <c r="X280" s="33"/>
      <c r="Y280" s="33"/>
      <c r="Z280" s="33"/>
      <c r="AA280" s="33"/>
      <c r="AB280" s="33"/>
      <c r="AC280" s="33"/>
      <c r="AD280" s="33"/>
      <c r="AE280" s="33"/>
      <c r="AR280" s="161" t="s">
        <v>573</v>
      </c>
      <c r="AT280" s="161" t="s">
        <v>416</v>
      </c>
      <c r="AU280" s="161" t="s">
        <v>90</v>
      </c>
      <c r="AY280" s="18" t="s">
        <v>199</v>
      </c>
      <c r="BE280" s="162">
        <f>IF(N280="základní",J280,0)</f>
        <v>0</v>
      </c>
      <c r="BF280" s="162">
        <f>IF(N280="snížená",J280,0)</f>
        <v>0</v>
      </c>
      <c r="BG280" s="162">
        <f>IF(N280="zákl. přenesená",J280,0)</f>
        <v>0</v>
      </c>
      <c r="BH280" s="162">
        <f>IF(N280="sníž. přenesená",J280,0)</f>
        <v>0</v>
      </c>
      <c r="BI280" s="162">
        <f>IF(N280="nulová",J280,0)</f>
        <v>0</v>
      </c>
      <c r="BJ280" s="18" t="s">
        <v>88</v>
      </c>
      <c r="BK280" s="162">
        <f>ROUND(I280*H280,2)</f>
        <v>0</v>
      </c>
      <c r="BL280" s="18" t="s">
        <v>276</v>
      </c>
      <c r="BM280" s="161" t="s">
        <v>4880</v>
      </c>
    </row>
    <row r="281" spans="1:65" s="2" customFormat="1" ht="10.199999999999999">
      <c r="A281" s="33"/>
      <c r="B281" s="34"/>
      <c r="C281" s="33"/>
      <c r="D281" s="163" t="s">
        <v>207</v>
      </c>
      <c r="E281" s="33"/>
      <c r="F281" s="164" t="s">
        <v>4879</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207</v>
      </c>
      <c r="AU281" s="18" t="s">
        <v>90</v>
      </c>
    </row>
    <row r="282" spans="1:65" s="14" customFormat="1" ht="10.199999999999999">
      <c r="B282" s="179"/>
      <c r="D282" s="163" t="s">
        <v>336</v>
      </c>
      <c r="E282" s="180" t="s">
        <v>1</v>
      </c>
      <c r="F282" s="181" t="s">
        <v>222</v>
      </c>
      <c r="H282" s="182">
        <v>5</v>
      </c>
      <c r="I282" s="183"/>
      <c r="L282" s="179"/>
      <c r="M282" s="184"/>
      <c r="N282" s="185"/>
      <c r="O282" s="185"/>
      <c r="P282" s="185"/>
      <c r="Q282" s="185"/>
      <c r="R282" s="185"/>
      <c r="S282" s="185"/>
      <c r="T282" s="186"/>
      <c r="AT282" s="180" t="s">
        <v>336</v>
      </c>
      <c r="AU282" s="180" t="s">
        <v>90</v>
      </c>
      <c r="AV282" s="14" t="s">
        <v>90</v>
      </c>
      <c r="AW282" s="14" t="s">
        <v>36</v>
      </c>
      <c r="AX282" s="14" t="s">
        <v>88</v>
      </c>
      <c r="AY282" s="180" t="s">
        <v>199</v>
      </c>
    </row>
    <row r="283" spans="1:65" s="2" customFormat="1" ht="24.15" customHeight="1">
      <c r="A283" s="33"/>
      <c r="B283" s="149"/>
      <c r="C283" s="150" t="s">
        <v>856</v>
      </c>
      <c r="D283" s="150" t="s">
        <v>202</v>
      </c>
      <c r="E283" s="151" t="s">
        <v>4881</v>
      </c>
      <c r="F283" s="152" t="s">
        <v>4882</v>
      </c>
      <c r="G283" s="153" t="s">
        <v>529</v>
      </c>
      <c r="H283" s="154">
        <v>40</v>
      </c>
      <c r="I283" s="155"/>
      <c r="J283" s="156">
        <f>ROUND(I283*H283,2)</f>
        <v>0</v>
      </c>
      <c r="K283" s="152" t="s">
        <v>333</v>
      </c>
      <c r="L283" s="34"/>
      <c r="M283" s="157" t="s">
        <v>1</v>
      </c>
      <c r="N283" s="158" t="s">
        <v>46</v>
      </c>
      <c r="O283" s="59"/>
      <c r="P283" s="159">
        <f>O283*H283</f>
        <v>0</v>
      </c>
      <c r="Q283" s="159">
        <v>0</v>
      </c>
      <c r="R283" s="159">
        <f>Q283*H283</f>
        <v>0</v>
      </c>
      <c r="S283" s="159">
        <v>0</v>
      </c>
      <c r="T283" s="160">
        <f>S283*H283</f>
        <v>0</v>
      </c>
      <c r="U283" s="33"/>
      <c r="V283" s="33"/>
      <c r="W283" s="33"/>
      <c r="X283" s="33"/>
      <c r="Y283" s="33"/>
      <c r="Z283" s="33"/>
      <c r="AA283" s="33"/>
      <c r="AB283" s="33"/>
      <c r="AC283" s="33"/>
      <c r="AD283" s="33"/>
      <c r="AE283" s="33"/>
      <c r="AR283" s="161" t="s">
        <v>276</v>
      </c>
      <c r="AT283" s="161" t="s">
        <v>202</v>
      </c>
      <c r="AU283" s="161" t="s">
        <v>90</v>
      </c>
      <c r="AY283" s="18" t="s">
        <v>199</v>
      </c>
      <c r="BE283" s="162">
        <f>IF(N283="základní",J283,0)</f>
        <v>0</v>
      </c>
      <c r="BF283" s="162">
        <f>IF(N283="snížená",J283,0)</f>
        <v>0</v>
      </c>
      <c r="BG283" s="162">
        <f>IF(N283="zákl. přenesená",J283,0)</f>
        <v>0</v>
      </c>
      <c r="BH283" s="162">
        <f>IF(N283="sníž. přenesená",J283,0)</f>
        <v>0</v>
      </c>
      <c r="BI283" s="162">
        <f>IF(N283="nulová",J283,0)</f>
        <v>0</v>
      </c>
      <c r="BJ283" s="18" t="s">
        <v>88</v>
      </c>
      <c r="BK283" s="162">
        <f>ROUND(I283*H283,2)</f>
        <v>0</v>
      </c>
      <c r="BL283" s="18" t="s">
        <v>276</v>
      </c>
      <c r="BM283" s="161" t="s">
        <v>4883</v>
      </c>
    </row>
    <row r="284" spans="1:65" s="2" customFormat="1" ht="38.4">
      <c r="A284" s="33"/>
      <c r="B284" s="34"/>
      <c r="C284" s="33"/>
      <c r="D284" s="163" t="s">
        <v>207</v>
      </c>
      <c r="E284" s="33"/>
      <c r="F284" s="164" t="s">
        <v>4884</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207</v>
      </c>
      <c r="AU284" s="18" t="s">
        <v>90</v>
      </c>
    </row>
    <row r="285" spans="1:65" s="2" customFormat="1" ht="16.5" customHeight="1">
      <c r="A285" s="33"/>
      <c r="B285" s="149"/>
      <c r="C285" s="195" t="s">
        <v>865</v>
      </c>
      <c r="D285" s="195" t="s">
        <v>416</v>
      </c>
      <c r="E285" s="196" t="s">
        <v>4885</v>
      </c>
      <c r="F285" s="197" t="s">
        <v>4886</v>
      </c>
      <c r="G285" s="198" t="s">
        <v>529</v>
      </c>
      <c r="H285" s="199">
        <v>40</v>
      </c>
      <c r="I285" s="200"/>
      <c r="J285" s="201">
        <f>ROUND(I285*H285,2)</f>
        <v>0</v>
      </c>
      <c r="K285" s="197" t="s">
        <v>1</v>
      </c>
      <c r="L285" s="202"/>
      <c r="M285" s="203" t="s">
        <v>1</v>
      </c>
      <c r="N285" s="204" t="s">
        <v>46</v>
      </c>
      <c r="O285" s="59"/>
      <c r="P285" s="159">
        <f>O285*H285</f>
        <v>0</v>
      </c>
      <c r="Q285" s="159">
        <v>5.0000000000000002E-5</v>
      </c>
      <c r="R285" s="159">
        <f>Q285*H285</f>
        <v>2E-3</v>
      </c>
      <c r="S285" s="159">
        <v>0</v>
      </c>
      <c r="T285" s="160">
        <f>S285*H285</f>
        <v>0</v>
      </c>
      <c r="U285" s="33"/>
      <c r="V285" s="33"/>
      <c r="W285" s="33"/>
      <c r="X285" s="33"/>
      <c r="Y285" s="33"/>
      <c r="Z285" s="33"/>
      <c r="AA285" s="33"/>
      <c r="AB285" s="33"/>
      <c r="AC285" s="33"/>
      <c r="AD285" s="33"/>
      <c r="AE285" s="33"/>
      <c r="AR285" s="161" t="s">
        <v>573</v>
      </c>
      <c r="AT285" s="161" t="s">
        <v>416</v>
      </c>
      <c r="AU285" s="161" t="s">
        <v>90</v>
      </c>
      <c r="AY285" s="18" t="s">
        <v>199</v>
      </c>
      <c r="BE285" s="162">
        <f>IF(N285="základní",J285,0)</f>
        <v>0</v>
      </c>
      <c r="BF285" s="162">
        <f>IF(N285="snížená",J285,0)</f>
        <v>0</v>
      </c>
      <c r="BG285" s="162">
        <f>IF(N285="zákl. přenesená",J285,0)</f>
        <v>0</v>
      </c>
      <c r="BH285" s="162">
        <f>IF(N285="sníž. přenesená",J285,0)</f>
        <v>0</v>
      </c>
      <c r="BI285" s="162">
        <f>IF(N285="nulová",J285,0)</f>
        <v>0</v>
      </c>
      <c r="BJ285" s="18" t="s">
        <v>88</v>
      </c>
      <c r="BK285" s="162">
        <f>ROUND(I285*H285,2)</f>
        <v>0</v>
      </c>
      <c r="BL285" s="18" t="s">
        <v>276</v>
      </c>
      <c r="BM285" s="161" t="s">
        <v>4887</v>
      </c>
    </row>
    <row r="286" spans="1:65" s="2" customFormat="1" ht="10.199999999999999">
      <c r="A286" s="33"/>
      <c r="B286" s="34"/>
      <c r="C286" s="33"/>
      <c r="D286" s="163" t="s">
        <v>207</v>
      </c>
      <c r="E286" s="33"/>
      <c r="F286" s="164" t="s">
        <v>4886</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207</v>
      </c>
      <c r="AU286" s="18" t="s">
        <v>90</v>
      </c>
    </row>
    <row r="287" spans="1:65" s="14" customFormat="1" ht="10.199999999999999">
      <c r="B287" s="179"/>
      <c r="D287" s="163" t="s">
        <v>336</v>
      </c>
      <c r="E287" s="180" t="s">
        <v>1</v>
      </c>
      <c r="F287" s="181" t="s">
        <v>4888</v>
      </c>
      <c r="H287" s="182">
        <v>40</v>
      </c>
      <c r="I287" s="183"/>
      <c r="L287" s="179"/>
      <c r="M287" s="184"/>
      <c r="N287" s="185"/>
      <c r="O287" s="185"/>
      <c r="P287" s="185"/>
      <c r="Q287" s="185"/>
      <c r="R287" s="185"/>
      <c r="S287" s="185"/>
      <c r="T287" s="186"/>
      <c r="AT287" s="180" t="s">
        <v>336</v>
      </c>
      <c r="AU287" s="180" t="s">
        <v>90</v>
      </c>
      <c r="AV287" s="14" t="s">
        <v>90</v>
      </c>
      <c r="AW287" s="14" t="s">
        <v>36</v>
      </c>
      <c r="AX287" s="14" t="s">
        <v>88</v>
      </c>
      <c r="AY287" s="180" t="s">
        <v>199</v>
      </c>
    </row>
    <row r="288" spans="1:65" s="2" customFormat="1" ht="24.15" customHeight="1">
      <c r="A288" s="33"/>
      <c r="B288" s="149"/>
      <c r="C288" s="150" t="s">
        <v>874</v>
      </c>
      <c r="D288" s="150" t="s">
        <v>202</v>
      </c>
      <c r="E288" s="151" t="s">
        <v>4889</v>
      </c>
      <c r="F288" s="152" t="s">
        <v>4890</v>
      </c>
      <c r="G288" s="153" t="s">
        <v>529</v>
      </c>
      <c r="H288" s="154">
        <v>15</v>
      </c>
      <c r="I288" s="155"/>
      <c r="J288" s="156">
        <f>ROUND(I288*H288,2)</f>
        <v>0</v>
      </c>
      <c r="K288" s="152" t="s">
        <v>333</v>
      </c>
      <c r="L288" s="34"/>
      <c r="M288" s="157" t="s">
        <v>1</v>
      </c>
      <c r="N288" s="158" t="s">
        <v>46</v>
      </c>
      <c r="O288" s="59"/>
      <c r="P288" s="159">
        <f>O288*H288</f>
        <v>0</v>
      </c>
      <c r="Q288" s="159">
        <v>0</v>
      </c>
      <c r="R288" s="159">
        <f>Q288*H288</f>
        <v>0</v>
      </c>
      <c r="S288" s="159">
        <v>0</v>
      </c>
      <c r="T288" s="160">
        <f>S288*H288</f>
        <v>0</v>
      </c>
      <c r="U288" s="33"/>
      <c r="V288" s="33"/>
      <c r="W288" s="33"/>
      <c r="X288" s="33"/>
      <c r="Y288" s="33"/>
      <c r="Z288" s="33"/>
      <c r="AA288" s="33"/>
      <c r="AB288" s="33"/>
      <c r="AC288" s="33"/>
      <c r="AD288" s="33"/>
      <c r="AE288" s="33"/>
      <c r="AR288" s="161" t="s">
        <v>276</v>
      </c>
      <c r="AT288" s="161" t="s">
        <v>202</v>
      </c>
      <c r="AU288" s="161" t="s">
        <v>90</v>
      </c>
      <c r="AY288" s="18" t="s">
        <v>199</v>
      </c>
      <c r="BE288" s="162">
        <f>IF(N288="základní",J288,0)</f>
        <v>0</v>
      </c>
      <c r="BF288" s="162">
        <f>IF(N288="snížená",J288,0)</f>
        <v>0</v>
      </c>
      <c r="BG288" s="162">
        <f>IF(N288="zákl. přenesená",J288,0)</f>
        <v>0</v>
      </c>
      <c r="BH288" s="162">
        <f>IF(N288="sníž. přenesená",J288,0)</f>
        <v>0</v>
      </c>
      <c r="BI288" s="162">
        <f>IF(N288="nulová",J288,0)</f>
        <v>0</v>
      </c>
      <c r="BJ288" s="18" t="s">
        <v>88</v>
      </c>
      <c r="BK288" s="162">
        <f>ROUND(I288*H288,2)</f>
        <v>0</v>
      </c>
      <c r="BL288" s="18" t="s">
        <v>276</v>
      </c>
      <c r="BM288" s="161" t="s">
        <v>4891</v>
      </c>
    </row>
    <row r="289" spans="1:65" s="2" customFormat="1" ht="38.4">
      <c r="A289" s="33"/>
      <c r="B289" s="34"/>
      <c r="C289" s="33"/>
      <c r="D289" s="163" t="s">
        <v>207</v>
      </c>
      <c r="E289" s="33"/>
      <c r="F289" s="164" t="s">
        <v>4892</v>
      </c>
      <c r="G289" s="33"/>
      <c r="H289" s="33"/>
      <c r="I289" s="165"/>
      <c r="J289" s="33"/>
      <c r="K289" s="33"/>
      <c r="L289" s="34"/>
      <c r="M289" s="166"/>
      <c r="N289" s="167"/>
      <c r="O289" s="59"/>
      <c r="P289" s="59"/>
      <c r="Q289" s="59"/>
      <c r="R289" s="59"/>
      <c r="S289" s="59"/>
      <c r="T289" s="60"/>
      <c r="U289" s="33"/>
      <c r="V289" s="33"/>
      <c r="W289" s="33"/>
      <c r="X289" s="33"/>
      <c r="Y289" s="33"/>
      <c r="Z289" s="33"/>
      <c r="AA289" s="33"/>
      <c r="AB289" s="33"/>
      <c r="AC289" s="33"/>
      <c r="AD289" s="33"/>
      <c r="AE289" s="33"/>
      <c r="AT289" s="18" t="s">
        <v>207</v>
      </c>
      <c r="AU289" s="18" t="s">
        <v>90</v>
      </c>
    </row>
    <row r="290" spans="1:65" s="2" customFormat="1" ht="16.5" customHeight="1">
      <c r="A290" s="33"/>
      <c r="B290" s="149"/>
      <c r="C290" s="195" t="s">
        <v>962</v>
      </c>
      <c r="D290" s="195" t="s">
        <v>416</v>
      </c>
      <c r="E290" s="196" t="s">
        <v>4893</v>
      </c>
      <c r="F290" s="197" t="s">
        <v>4894</v>
      </c>
      <c r="G290" s="198" t="s">
        <v>529</v>
      </c>
      <c r="H290" s="199">
        <v>15</v>
      </c>
      <c r="I290" s="200"/>
      <c r="J290" s="201">
        <f>ROUND(I290*H290,2)</f>
        <v>0</v>
      </c>
      <c r="K290" s="197" t="s">
        <v>1</v>
      </c>
      <c r="L290" s="202"/>
      <c r="M290" s="203" t="s">
        <v>1</v>
      </c>
      <c r="N290" s="204" t="s">
        <v>46</v>
      </c>
      <c r="O290" s="59"/>
      <c r="P290" s="159">
        <f>O290*H290</f>
        <v>0</v>
      </c>
      <c r="Q290" s="159">
        <v>4.0000000000000003E-5</v>
      </c>
      <c r="R290" s="159">
        <f>Q290*H290</f>
        <v>6.0000000000000006E-4</v>
      </c>
      <c r="S290" s="159">
        <v>0</v>
      </c>
      <c r="T290" s="160">
        <f>S290*H290</f>
        <v>0</v>
      </c>
      <c r="U290" s="33"/>
      <c r="V290" s="33"/>
      <c r="W290" s="33"/>
      <c r="X290" s="33"/>
      <c r="Y290" s="33"/>
      <c r="Z290" s="33"/>
      <c r="AA290" s="33"/>
      <c r="AB290" s="33"/>
      <c r="AC290" s="33"/>
      <c r="AD290" s="33"/>
      <c r="AE290" s="33"/>
      <c r="AR290" s="161" t="s">
        <v>573</v>
      </c>
      <c r="AT290" s="161" t="s">
        <v>416</v>
      </c>
      <c r="AU290" s="161" t="s">
        <v>90</v>
      </c>
      <c r="AY290" s="18" t="s">
        <v>199</v>
      </c>
      <c r="BE290" s="162">
        <f>IF(N290="základní",J290,0)</f>
        <v>0</v>
      </c>
      <c r="BF290" s="162">
        <f>IF(N290="snížená",J290,0)</f>
        <v>0</v>
      </c>
      <c r="BG290" s="162">
        <f>IF(N290="zákl. přenesená",J290,0)</f>
        <v>0</v>
      </c>
      <c r="BH290" s="162">
        <f>IF(N290="sníž. přenesená",J290,0)</f>
        <v>0</v>
      </c>
      <c r="BI290" s="162">
        <f>IF(N290="nulová",J290,0)</f>
        <v>0</v>
      </c>
      <c r="BJ290" s="18" t="s">
        <v>88</v>
      </c>
      <c r="BK290" s="162">
        <f>ROUND(I290*H290,2)</f>
        <v>0</v>
      </c>
      <c r="BL290" s="18" t="s">
        <v>276</v>
      </c>
      <c r="BM290" s="161" t="s">
        <v>4895</v>
      </c>
    </row>
    <row r="291" spans="1:65" s="2" customFormat="1" ht="10.199999999999999">
      <c r="A291" s="33"/>
      <c r="B291" s="34"/>
      <c r="C291" s="33"/>
      <c r="D291" s="163" t="s">
        <v>207</v>
      </c>
      <c r="E291" s="33"/>
      <c r="F291" s="164" t="s">
        <v>4894</v>
      </c>
      <c r="G291" s="33"/>
      <c r="H291" s="33"/>
      <c r="I291" s="165"/>
      <c r="J291" s="33"/>
      <c r="K291" s="33"/>
      <c r="L291" s="34"/>
      <c r="M291" s="166"/>
      <c r="N291" s="167"/>
      <c r="O291" s="59"/>
      <c r="P291" s="59"/>
      <c r="Q291" s="59"/>
      <c r="R291" s="59"/>
      <c r="S291" s="59"/>
      <c r="T291" s="60"/>
      <c r="U291" s="33"/>
      <c r="V291" s="33"/>
      <c r="W291" s="33"/>
      <c r="X291" s="33"/>
      <c r="Y291" s="33"/>
      <c r="Z291" s="33"/>
      <c r="AA291" s="33"/>
      <c r="AB291" s="33"/>
      <c r="AC291" s="33"/>
      <c r="AD291" s="33"/>
      <c r="AE291" s="33"/>
      <c r="AT291" s="18" t="s">
        <v>207</v>
      </c>
      <c r="AU291" s="18" t="s">
        <v>90</v>
      </c>
    </row>
    <row r="292" spans="1:65" s="14" customFormat="1" ht="10.199999999999999">
      <c r="B292" s="179"/>
      <c r="D292" s="163" t="s">
        <v>336</v>
      </c>
      <c r="E292" s="180" t="s">
        <v>1</v>
      </c>
      <c r="F292" s="181" t="s">
        <v>8</v>
      </c>
      <c r="H292" s="182">
        <v>15</v>
      </c>
      <c r="I292" s="183"/>
      <c r="L292" s="179"/>
      <c r="M292" s="184"/>
      <c r="N292" s="185"/>
      <c r="O292" s="185"/>
      <c r="P292" s="185"/>
      <c r="Q292" s="185"/>
      <c r="R292" s="185"/>
      <c r="S292" s="185"/>
      <c r="T292" s="186"/>
      <c r="AT292" s="180" t="s">
        <v>336</v>
      </c>
      <c r="AU292" s="180" t="s">
        <v>90</v>
      </c>
      <c r="AV292" s="14" t="s">
        <v>90</v>
      </c>
      <c r="AW292" s="14" t="s">
        <v>36</v>
      </c>
      <c r="AX292" s="14" t="s">
        <v>88</v>
      </c>
      <c r="AY292" s="180" t="s">
        <v>199</v>
      </c>
    </row>
    <row r="293" spans="1:65" s="2" customFormat="1" ht="24.15" customHeight="1">
      <c r="A293" s="33"/>
      <c r="B293" s="149"/>
      <c r="C293" s="150" t="s">
        <v>969</v>
      </c>
      <c r="D293" s="150" t="s">
        <v>202</v>
      </c>
      <c r="E293" s="151" t="s">
        <v>4896</v>
      </c>
      <c r="F293" s="152" t="s">
        <v>4897</v>
      </c>
      <c r="G293" s="153" t="s">
        <v>529</v>
      </c>
      <c r="H293" s="154">
        <v>2</v>
      </c>
      <c r="I293" s="155"/>
      <c r="J293" s="156">
        <f>ROUND(I293*H293,2)</f>
        <v>0</v>
      </c>
      <c r="K293" s="152" t="s">
        <v>333</v>
      </c>
      <c r="L293" s="34"/>
      <c r="M293" s="157" t="s">
        <v>1</v>
      </c>
      <c r="N293" s="158" t="s">
        <v>46</v>
      </c>
      <c r="O293" s="59"/>
      <c r="P293" s="159">
        <f>O293*H293</f>
        <v>0</v>
      </c>
      <c r="Q293" s="159">
        <v>0</v>
      </c>
      <c r="R293" s="159">
        <f>Q293*H293</f>
        <v>0</v>
      </c>
      <c r="S293" s="159">
        <v>0</v>
      </c>
      <c r="T293" s="160">
        <f>S293*H293</f>
        <v>0</v>
      </c>
      <c r="U293" s="33"/>
      <c r="V293" s="33"/>
      <c r="W293" s="33"/>
      <c r="X293" s="33"/>
      <c r="Y293" s="33"/>
      <c r="Z293" s="33"/>
      <c r="AA293" s="33"/>
      <c r="AB293" s="33"/>
      <c r="AC293" s="33"/>
      <c r="AD293" s="33"/>
      <c r="AE293" s="33"/>
      <c r="AR293" s="161" t="s">
        <v>276</v>
      </c>
      <c r="AT293" s="161" t="s">
        <v>202</v>
      </c>
      <c r="AU293" s="161" t="s">
        <v>90</v>
      </c>
      <c r="AY293" s="18" t="s">
        <v>199</v>
      </c>
      <c r="BE293" s="162">
        <f>IF(N293="základní",J293,0)</f>
        <v>0</v>
      </c>
      <c r="BF293" s="162">
        <f>IF(N293="snížená",J293,0)</f>
        <v>0</v>
      </c>
      <c r="BG293" s="162">
        <f>IF(N293="zákl. přenesená",J293,0)</f>
        <v>0</v>
      </c>
      <c r="BH293" s="162">
        <f>IF(N293="sníž. přenesená",J293,0)</f>
        <v>0</v>
      </c>
      <c r="BI293" s="162">
        <f>IF(N293="nulová",J293,0)</f>
        <v>0</v>
      </c>
      <c r="BJ293" s="18" t="s">
        <v>88</v>
      </c>
      <c r="BK293" s="162">
        <f>ROUND(I293*H293,2)</f>
        <v>0</v>
      </c>
      <c r="BL293" s="18" t="s">
        <v>276</v>
      </c>
      <c r="BM293" s="161" t="s">
        <v>4898</v>
      </c>
    </row>
    <row r="294" spans="1:65" s="2" customFormat="1" ht="38.4">
      <c r="A294" s="33"/>
      <c r="B294" s="34"/>
      <c r="C294" s="33"/>
      <c r="D294" s="163" t="s">
        <v>207</v>
      </c>
      <c r="E294" s="33"/>
      <c r="F294" s="164" t="s">
        <v>4899</v>
      </c>
      <c r="G294" s="33"/>
      <c r="H294" s="33"/>
      <c r="I294" s="165"/>
      <c r="J294" s="33"/>
      <c r="K294" s="33"/>
      <c r="L294" s="34"/>
      <c r="M294" s="166"/>
      <c r="N294" s="167"/>
      <c r="O294" s="59"/>
      <c r="P294" s="59"/>
      <c r="Q294" s="59"/>
      <c r="R294" s="59"/>
      <c r="S294" s="59"/>
      <c r="T294" s="60"/>
      <c r="U294" s="33"/>
      <c r="V294" s="33"/>
      <c r="W294" s="33"/>
      <c r="X294" s="33"/>
      <c r="Y294" s="33"/>
      <c r="Z294" s="33"/>
      <c r="AA294" s="33"/>
      <c r="AB294" s="33"/>
      <c r="AC294" s="33"/>
      <c r="AD294" s="33"/>
      <c r="AE294" s="33"/>
      <c r="AT294" s="18" t="s">
        <v>207</v>
      </c>
      <c r="AU294" s="18" t="s">
        <v>90</v>
      </c>
    </row>
    <row r="295" spans="1:65" s="2" customFormat="1" ht="21.75" customHeight="1">
      <c r="A295" s="33"/>
      <c r="B295" s="149"/>
      <c r="C295" s="195" t="s">
        <v>976</v>
      </c>
      <c r="D295" s="195" t="s">
        <v>416</v>
      </c>
      <c r="E295" s="196" t="s">
        <v>4900</v>
      </c>
      <c r="F295" s="197" t="s">
        <v>4901</v>
      </c>
      <c r="G295" s="198" t="s">
        <v>529</v>
      </c>
      <c r="H295" s="199">
        <v>2</v>
      </c>
      <c r="I295" s="200"/>
      <c r="J295" s="201">
        <f>ROUND(I295*H295,2)</f>
        <v>0</v>
      </c>
      <c r="K295" s="197" t="s">
        <v>1</v>
      </c>
      <c r="L295" s="202"/>
      <c r="M295" s="203" t="s">
        <v>1</v>
      </c>
      <c r="N295" s="204" t="s">
        <v>46</v>
      </c>
      <c r="O295" s="59"/>
      <c r="P295" s="159">
        <f>O295*H295</f>
        <v>0</v>
      </c>
      <c r="Q295" s="159">
        <v>4.0000000000000003E-5</v>
      </c>
      <c r="R295" s="159">
        <f>Q295*H295</f>
        <v>8.0000000000000007E-5</v>
      </c>
      <c r="S295" s="159">
        <v>0</v>
      </c>
      <c r="T295" s="160">
        <f>S295*H295</f>
        <v>0</v>
      </c>
      <c r="U295" s="33"/>
      <c r="V295" s="33"/>
      <c r="W295" s="33"/>
      <c r="X295" s="33"/>
      <c r="Y295" s="33"/>
      <c r="Z295" s="33"/>
      <c r="AA295" s="33"/>
      <c r="AB295" s="33"/>
      <c r="AC295" s="33"/>
      <c r="AD295" s="33"/>
      <c r="AE295" s="33"/>
      <c r="AR295" s="161" t="s">
        <v>573</v>
      </c>
      <c r="AT295" s="161" t="s">
        <v>416</v>
      </c>
      <c r="AU295" s="161" t="s">
        <v>90</v>
      </c>
      <c r="AY295" s="18" t="s">
        <v>199</v>
      </c>
      <c r="BE295" s="162">
        <f>IF(N295="základní",J295,0)</f>
        <v>0</v>
      </c>
      <c r="BF295" s="162">
        <f>IF(N295="snížená",J295,0)</f>
        <v>0</v>
      </c>
      <c r="BG295" s="162">
        <f>IF(N295="zákl. přenesená",J295,0)</f>
        <v>0</v>
      </c>
      <c r="BH295" s="162">
        <f>IF(N295="sníž. přenesená",J295,0)</f>
        <v>0</v>
      </c>
      <c r="BI295" s="162">
        <f>IF(N295="nulová",J295,0)</f>
        <v>0</v>
      </c>
      <c r="BJ295" s="18" t="s">
        <v>88</v>
      </c>
      <c r="BK295" s="162">
        <f>ROUND(I295*H295,2)</f>
        <v>0</v>
      </c>
      <c r="BL295" s="18" t="s">
        <v>276</v>
      </c>
      <c r="BM295" s="161" t="s">
        <v>4902</v>
      </c>
    </row>
    <row r="296" spans="1:65" s="2" customFormat="1" ht="10.199999999999999">
      <c r="A296" s="33"/>
      <c r="B296" s="34"/>
      <c r="C296" s="33"/>
      <c r="D296" s="163" t="s">
        <v>207</v>
      </c>
      <c r="E296" s="33"/>
      <c r="F296" s="164" t="s">
        <v>4901</v>
      </c>
      <c r="G296" s="33"/>
      <c r="H296" s="33"/>
      <c r="I296" s="165"/>
      <c r="J296" s="33"/>
      <c r="K296" s="33"/>
      <c r="L296" s="34"/>
      <c r="M296" s="166"/>
      <c r="N296" s="167"/>
      <c r="O296" s="59"/>
      <c r="P296" s="59"/>
      <c r="Q296" s="59"/>
      <c r="R296" s="59"/>
      <c r="S296" s="59"/>
      <c r="T296" s="60"/>
      <c r="U296" s="33"/>
      <c r="V296" s="33"/>
      <c r="W296" s="33"/>
      <c r="X296" s="33"/>
      <c r="Y296" s="33"/>
      <c r="Z296" s="33"/>
      <c r="AA296" s="33"/>
      <c r="AB296" s="33"/>
      <c r="AC296" s="33"/>
      <c r="AD296" s="33"/>
      <c r="AE296" s="33"/>
      <c r="AT296" s="18" t="s">
        <v>207</v>
      </c>
      <c r="AU296" s="18" t="s">
        <v>90</v>
      </c>
    </row>
    <row r="297" spans="1:65" s="14" customFormat="1" ht="10.199999999999999">
      <c r="B297" s="179"/>
      <c r="D297" s="163" t="s">
        <v>336</v>
      </c>
      <c r="E297" s="180" t="s">
        <v>1</v>
      </c>
      <c r="F297" s="181" t="s">
        <v>90</v>
      </c>
      <c r="H297" s="182">
        <v>2</v>
      </c>
      <c r="I297" s="183"/>
      <c r="L297" s="179"/>
      <c r="M297" s="184"/>
      <c r="N297" s="185"/>
      <c r="O297" s="185"/>
      <c r="P297" s="185"/>
      <c r="Q297" s="185"/>
      <c r="R297" s="185"/>
      <c r="S297" s="185"/>
      <c r="T297" s="186"/>
      <c r="AT297" s="180" t="s">
        <v>336</v>
      </c>
      <c r="AU297" s="180" t="s">
        <v>90</v>
      </c>
      <c r="AV297" s="14" t="s">
        <v>90</v>
      </c>
      <c r="AW297" s="14" t="s">
        <v>36</v>
      </c>
      <c r="AX297" s="14" t="s">
        <v>88</v>
      </c>
      <c r="AY297" s="180" t="s">
        <v>199</v>
      </c>
    </row>
    <row r="298" spans="1:65" s="2" customFormat="1" ht="33" customHeight="1">
      <c r="A298" s="33"/>
      <c r="B298" s="149"/>
      <c r="C298" s="150" t="s">
        <v>982</v>
      </c>
      <c r="D298" s="150" t="s">
        <v>202</v>
      </c>
      <c r="E298" s="151" t="s">
        <v>4903</v>
      </c>
      <c r="F298" s="152" t="s">
        <v>4904</v>
      </c>
      <c r="G298" s="153" t="s">
        <v>529</v>
      </c>
      <c r="H298" s="154">
        <v>2</v>
      </c>
      <c r="I298" s="155"/>
      <c r="J298" s="156">
        <f>ROUND(I298*H298,2)</f>
        <v>0</v>
      </c>
      <c r="K298" s="152" t="s">
        <v>333</v>
      </c>
      <c r="L298" s="34"/>
      <c r="M298" s="157" t="s">
        <v>1</v>
      </c>
      <c r="N298" s="158" t="s">
        <v>46</v>
      </c>
      <c r="O298" s="59"/>
      <c r="P298" s="159">
        <f>O298*H298</f>
        <v>0</v>
      </c>
      <c r="Q298" s="159">
        <v>0</v>
      </c>
      <c r="R298" s="159">
        <f>Q298*H298</f>
        <v>0</v>
      </c>
      <c r="S298" s="159">
        <v>0</v>
      </c>
      <c r="T298" s="160">
        <f>S298*H298</f>
        <v>0</v>
      </c>
      <c r="U298" s="33"/>
      <c r="V298" s="33"/>
      <c r="W298" s="33"/>
      <c r="X298" s="33"/>
      <c r="Y298" s="33"/>
      <c r="Z298" s="33"/>
      <c r="AA298" s="33"/>
      <c r="AB298" s="33"/>
      <c r="AC298" s="33"/>
      <c r="AD298" s="33"/>
      <c r="AE298" s="33"/>
      <c r="AR298" s="161" t="s">
        <v>276</v>
      </c>
      <c r="AT298" s="161" t="s">
        <v>202</v>
      </c>
      <c r="AU298" s="161" t="s">
        <v>90</v>
      </c>
      <c r="AY298" s="18" t="s">
        <v>199</v>
      </c>
      <c r="BE298" s="162">
        <f>IF(N298="základní",J298,0)</f>
        <v>0</v>
      </c>
      <c r="BF298" s="162">
        <f>IF(N298="snížená",J298,0)</f>
        <v>0</v>
      </c>
      <c r="BG298" s="162">
        <f>IF(N298="zákl. přenesená",J298,0)</f>
        <v>0</v>
      </c>
      <c r="BH298" s="162">
        <f>IF(N298="sníž. přenesená",J298,0)</f>
        <v>0</v>
      </c>
      <c r="BI298" s="162">
        <f>IF(N298="nulová",J298,0)</f>
        <v>0</v>
      </c>
      <c r="BJ298" s="18" t="s">
        <v>88</v>
      </c>
      <c r="BK298" s="162">
        <f>ROUND(I298*H298,2)</f>
        <v>0</v>
      </c>
      <c r="BL298" s="18" t="s">
        <v>276</v>
      </c>
      <c r="BM298" s="161" t="s">
        <v>4905</v>
      </c>
    </row>
    <row r="299" spans="1:65" s="2" customFormat="1" ht="38.4">
      <c r="A299" s="33"/>
      <c r="B299" s="34"/>
      <c r="C299" s="33"/>
      <c r="D299" s="163" t="s">
        <v>207</v>
      </c>
      <c r="E299" s="33"/>
      <c r="F299" s="164" t="s">
        <v>4906</v>
      </c>
      <c r="G299" s="33"/>
      <c r="H299" s="33"/>
      <c r="I299" s="165"/>
      <c r="J299" s="33"/>
      <c r="K299" s="33"/>
      <c r="L299" s="34"/>
      <c r="M299" s="166"/>
      <c r="N299" s="167"/>
      <c r="O299" s="59"/>
      <c r="P299" s="59"/>
      <c r="Q299" s="59"/>
      <c r="R299" s="59"/>
      <c r="S299" s="59"/>
      <c r="T299" s="60"/>
      <c r="U299" s="33"/>
      <c r="V299" s="33"/>
      <c r="W299" s="33"/>
      <c r="X299" s="33"/>
      <c r="Y299" s="33"/>
      <c r="Z299" s="33"/>
      <c r="AA299" s="33"/>
      <c r="AB299" s="33"/>
      <c r="AC299" s="33"/>
      <c r="AD299" s="33"/>
      <c r="AE299" s="33"/>
      <c r="AT299" s="18" t="s">
        <v>207</v>
      </c>
      <c r="AU299" s="18" t="s">
        <v>90</v>
      </c>
    </row>
    <row r="300" spans="1:65" s="2" customFormat="1" ht="16.5" customHeight="1">
      <c r="A300" s="33"/>
      <c r="B300" s="149"/>
      <c r="C300" s="195" t="s">
        <v>1003</v>
      </c>
      <c r="D300" s="195" t="s">
        <v>416</v>
      </c>
      <c r="E300" s="196" t="s">
        <v>4907</v>
      </c>
      <c r="F300" s="197" t="s">
        <v>4908</v>
      </c>
      <c r="G300" s="198" t="s">
        <v>529</v>
      </c>
      <c r="H300" s="199">
        <v>2</v>
      </c>
      <c r="I300" s="200"/>
      <c r="J300" s="201">
        <f>ROUND(I300*H300,2)</f>
        <v>0</v>
      </c>
      <c r="K300" s="197" t="s">
        <v>1</v>
      </c>
      <c r="L300" s="202"/>
      <c r="M300" s="203" t="s">
        <v>1</v>
      </c>
      <c r="N300" s="204" t="s">
        <v>46</v>
      </c>
      <c r="O300" s="59"/>
      <c r="P300" s="159">
        <f>O300*H300</f>
        <v>0</v>
      </c>
      <c r="Q300" s="159">
        <v>4.0000000000000003E-5</v>
      </c>
      <c r="R300" s="159">
        <f>Q300*H300</f>
        <v>8.0000000000000007E-5</v>
      </c>
      <c r="S300" s="159">
        <v>0</v>
      </c>
      <c r="T300" s="160">
        <f>S300*H300</f>
        <v>0</v>
      </c>
      <c r="U300" s="33"/>
      <c r="V300" s="33"/>
      <c r="W300" s="33"/>
      <c r="X300" s="33"/>
      <c r="Y300" s="33"/>
      <c r="Z300" s="33"/>
      <c r="AA300" s="33"/>
      <c r="AB300" s="33"/>
      <c r="AC300" s="33"/>
      <c r="AD300" s="33"/>
      <c r="AE300" s="33"/>
      <c r="AR300" s="161" t="s">
        <v>573</v>
      </c>
      <c r="AT300" s="161" t="s">
        <v>416</v>
      </c>
      <c r="AU300" s="161" t="s">
        <v>90</v>
      </c>
      <c r="AY300" s="18" t="s">
        <v>199</v>
      </c>
      <c r="BE300" s="162">
        <f>IF(N300="základní",J300,0)</f>
        <v>0</v>
      </c>
      <c r="BF300" s="162">
        <f>IF(N300="snížená",J300,0)</f>
        <v>0</v>
      </c>
      <c r="BG300" s="162">
        <f>IF(N300="zákl. přenesená",J300,0)</f>
        <v>0</v>
      </c>
      <c r="BH300" s="162">
        <f>IF(N300="sníž. přenesená",J300,0)</f>
        <v>0</v>
      </c>
      <c r="BI300" s="162">
        <f>IF(N300="nulová",J300,0)</f>
        <v>0</v>
      </c>
      <c r="BJ300" s="18" t="s">
        <v>88</v>
      </c>
      <c r="BK300" s="162">
        <f>ROUND(I300*H300,2)</f>
        <v>0</v>
      </c>
      <c r="BL300" s="18" t="s">
        <v>276</v>
      </c>
      <c r="BM300" s="161" t="s">
        <v>4909</v>
      </c>
    </row>
    <row r="301" spans="1:65" s="2" customFormat="1" ht="10.199999999999999">
      <c r="A301" s="33"/>
      <c r="B301" s="34"/>
      <c r="C301" s="33"/>
      <c r="D301" s="163" t="s">
        <v>207</v>
      </c>
      <c r="E301" s="33"/>
      <c r="F301" s="164" t="s">
        <v>4908</v>
      </c>
      <c r="G301" s="33"/>
      <c r="H301" s="33"/>
      <c r="I301" s="165"/>
      <c r="J301" s="33"/>
      <c r="K301" s="33"/>
      <c r="L301" s="34"/>
      <c r="M301" s="166"/>
      <c r="N301" s="167"/>
      <c r="O301" s="59"/>
      <c r="P301" s="59"/>
      <c r="Q301" s="59"/>
      <c r="R301" s="59"/>
      <c r="S301" s="59"/>
      <c r="T301" s="60"/>
      <c r="U301" s="33"/>
      <c r="V301" s="33"/>
      <c r="W301" s="33"/>
      <c r="X301" s="33"/>
      <c r="Y301" s="33"/>
      <c r="Z301" s="33"/>
      <c r="AA301" s="33"/>
      <c r="AB301" s="33"/>
      <c r="AC301" s="33"/>
      <c r="AD301" s="33"/>
      <c r="AE301" s="33"/>
      <c r="AT301" s="18" t="s">
        <v>207</v>
      </c>
      <c r="AU301" s="18" t="s">
        <v>90</v>
      </c>
    </row>
    <row r="302" spans="1:65" s="14" customFormat="1" ht="10.199999999999999">
      <c r="B302" s="179"/>
      <c r="D302" s="163" t="s">
        <v>336</v>
      </c>
      <c r="E302" s="180" t="s">
        <v>1</v>
      </c>
      <c r="F302" s="181" t="s">
        <v>90</v>
      </c>
      <c r="H302" s="182">
        <v>2</v>
      </c>
      <c r="I302" s="183"/>
      <c r="L302" s="179"/>
      <c r="M302" s="184"/>
      <c r="N302" s="185"/>
      <c r="O302" s="185"/>
      <c r="P302" s="185"/>
      <c r="Q302" s="185"/>
      <c r="R302" s="185"/>
      <c r="S302" s="185"/>
      <c r="T302" s="186"/>
      <c r="AT302" s="180" t="s">
        <v>336</v>
      </c>
      <c r="AU302" s="180" t="s">
        <v>90</v>
      </c>
      <c r="AV302" s="14" t="s">
        <v>90</v>
      </c>
      <c r="AW302" s="14" t="s">
        <v>36</v>
      </c>
      <c r="AX302" s="14" t="s">
        <v>88</v>
      </c>
      <c r="AY302" s="180" t="s">
        <v>199</v>
      </c>
    </row>
    <row r="303" spans="1:65" s="2" customFormat="1" ht="24.15" customHeight="1">
      <c r="A303" s="33"/>
      <c r="B303" s="149"/>
      <c r="C303" s="150" t="s">
        <v>1008</v>
      </c>
      <c r="D303" s="150" t="s">
        <v>202</v>
      </c>
      <c r="E303" s="151" t="s">
        <v>4910</v>
      </c>
      <c r="F303" s="152" t="s">
        <v>4911</v>
      </c>
      <c r="G303" s="153" t="s">
        <v>529</v>
      </c>
      <c r="H303" s="154">
        <v>20</v>
      </c>
      <c r="I303" s="155"/>
      <c r="J303" s="156">
        <f>ROUND(I303*H303,2)</f>
        <v>0</v>
      </c>
      <c r="K303" s="152" t="s">
        <v>333</v>
      </c>
      <c r="L303" s="34"/>
      <c r="M303" s="157" t="s">
        <v>1</v>
      </c>
      <c r="N303" s="158" t="s">
        <v>46</v>
      </c>
      <c r="O303" s="59"/>
      <c r="P303" s="159">
        <f>O303*H303</f>
        <v>0</v>
      </c>
      <c r="Q303" s="159">
        <v>0</v>
      </c>
      <c r="R303" s="159">
        <f>Q303*H303</f>
        <v>0</v>
      </c>
      <c r="S303" s="159">
        <v>0</v>
      </c>
      <c r="T303" s="160">
        <f>S303*H303</f>
        <v>0</v>
      </c>
      <c r="U303" s="33"/>
      <c r="V303" s="33"/>
      <c r="W303" s="33"/>
      <c r="X303" s="33"/>
      <c r="Y303" s="33"/>
      <c r="Z303" s="33"/>
      <c r="AA303" s="33"/>
      <c r="AB303" s="33"/>
      <c r="AC303" s="33"/>
      <c r="AD303" s="33"/>
      <c r="AE303" s="33"/>
      <c r="AR303" s="161" t="s">
        <v>276</v>
      </c>
      <c r="AT303" s="161" t="s">
        <v>202</v>
      </c>
      <c r="AU303" s="161" t="s">
        <v>90</v>
      </c>
      <c r="AY303" s="18" t="s">
        <v>199</v>
      </c>
      <c r="BE303" s="162">
        <f>IF(N303="základní",J303,0)</f>
        <v>0</v>
      </c>
      <c r="BF303" s="162">
        <f>IF(N303="snížená",J303,0)</f>
        <v>0</v>
      </c>
      <c r="BG303" s="162">
        <f>IF(N303="zákl. přenesená",J303,0)</f>
        <v>0</v>
      </c>
      <c r="BH303" s="162">
        <f>IF(N303="sníž. přenesená",J303,0)</f>
        <v>0</v>
      </c>
      <c r="BI303" s="162">
        <f>IF(N303="nulová",J303,0)</f>
        <v>0</v>
      </c>
      <c r="BJ303" s="18" t="s">
        <v>88</v>
      </c>
      <c r="BK303" s="162">
        <f>ROUND(I303*H303,2)</f>
        <v>0</v>
      </c>
      <c r="BL303" s="18" t="s">
        <v>276</v>
      </c>
      <c r="BM303" s="161" t="s">
        <v>4912</v>
      </c>
    </row>
    <row r="304" spans="1:65" s="2" customFormat="1" ht="19.2">
      <c r="A304" s="33"/>
      <c r="B304" s="34"/>
      <c r="C304" s="33"/>
      <c r="D304" s="163" t="s">
        <v>207</v>
      </c>
      <c r="E304" s="33"/>
      <c r="F304" s="164" t="s">
        <v>4913</v>
      </c>
      <c r="G304" s="33"/>
      <c r="H304" s="33"/>
      <c r="I304" s="165"/>
      <c r="J304" s="33"/>
      <c r="K304" s="33"/>
      <c r="L304" s="34"/>
      <c r="M304" s="166"/>
      <c r="N304" s="167"/>
      <c r="O304" s="59"/>
      <c r="P304" s="59"/>
      <c r="Q304" s="59"/>
      <c r="R304" s="59"/>
      <c r="S304" s="59"/>
      <c r="T304" s="60"/>
      <c r="U304" s="33"/>
      <c r="V304" s="33"/>
      <c r="W304" s="33"/>
      <c r="X304" s="33"/>
      <c r="Y304" s="33"/>
      <c r="Z304" s="33"/>
      <c r="AA304" s="33"/>
      <c r="AB304" s="33"/>
      <c r="AC304" s="33"/>
      <c r="AD304" s="33"/>
      <c r="AE304" s="33"/>
      <c r="AT304" s="18" t="s">
        <v>207</v>
      </c>
      <c r="AU304" s="18" t="s">
        <v>90</v>
      </c>
    </row>
    <row r="305" spans="1:65" s="2" customFormat="1" ht="24.15" customHeight="1">
      <c r="A305" s="33"/>
      <c r="B305" s="149"/>
      <c r="C305" s="195" t="s">
        <v>1014</v>
      </c>
      <c r="D305" s="195" t="s">
        <v>416</v>
      </c>
      <c r="E305" s="196" t="s">
        <v>4914</v>
      </c>
      <c r="F305" s="197" t="s">
        <v>4915</v>
      </c>
      <c r="G305" s="198" t="s">
        <v>529</v>
      </c>
      <c r="H305" s="199">
        <v>20</v>
      </c>
      <c r="I305" s="200"/>
      <c r="J305" s="201">
        <f>ROUND(I305*H305,2)</f>
        <v>0</v>
      </c>
      <c r="K305" s="197" t="s">
        <v>333</v>
      </c>
      <c r="L305" s="202"/>
      <c r="M305" s="203" t="s">
        <v>1</v>
      </c>
      <c r="N305" s="204" t="s">
        <v>46</v>
      </c>
      <c r="O305" s="59"/>
      <c r="P305" s="159">
        <f>O305*H305</f>
        <v>0</v>
      </c>
      <c r="Q305" s="159">
        <v>1E-4</v>
      </c>
      <c r="R305" s="159">
        <f>Q305*H305</f>
        <v>2E-3</v>
      </c>
      <c r="S305" s="159">
        <v>0</v>
      </c>
      <c r="T305" s="160">
        <f>S305*H305</f>
        <v>0</v>
      </c>
      <c r="U305" s="33"/>
      <c r="V305" s="33"/>
      <c r="W305" s="33"/>
      <c r="X305" s="33"/>
      <c r="Y305" s="33"/>
      <c r="Z305" s="33"/>
      <c r="AA305" s="33"/>
      <c r="AB305" s="33"/>
      <c r="AC305" s="33"/>
      <c r="AD305" s="33"/>
      <c r="AE305" s="33"/>
      <c r="AR305" s="161" t="s">
        <v>573</v>
      </c>
      <c r="AT305" s="161" t="s">
        <v>416</v>
      </c>
      <c r="AU305" s="161" t="s">
        <v>90</v>
      </c>
      <c r="AY305" s="18" t="s">
        <v>199</v>
      </c>
      <c r="BE305" s="162">
        <f>IF(N305="základní",J305,0)</f>
        <v>0</v>
      </c>
      <c r="BF305" s="162">
        <f>IF(N305="snížená",J305,0)</f>
        <v>0</v>
      </c>
      <c r="BG305" s="162">
        <f>IF(N305="zákl. přenesená",J305,0)</f>
        <v>0</v>
      </c>
      <c r="BH305" s="162">
        <f>IF(N305="sníž. přenesená",J305,0)</f>
        <v>0</v>
      </c>
      <c r="BI305" s="162">
        <f>IF(N305="nulová",J305,0)</f>
        <v>0</v>
      </c>
      <c r="BJ305" s="18" t="s">
        <v>88</v>
      </c>
      <c r="BK305" s="162">
        <f>ROUND(I305*H305,2)</f>
        <v>0</v>
      </c>
      <c r="BL305" s="18" t="s">
        <v>276</v>
      </c>
      <c r="BM305" s="161" t="s">
        <v>4916</v>
      </c>
    </row>
    <row r="306" spans="1:65" s="2" customFormat="1" ht="19.2">
      <c r="A306" s="33"/>
      <c r="B306" s="34"/>
      <c r="C306" s="33"/>
      <c r="D306" s="163" t="s">
        <v>207</v>
      </c>
      <c r="E306" s="33"/>
      <c r="F306" s="164" t="s">
        <v>4915</v>
      </c>
      <c r="G306" s="33"/>
      <c r="H306" s="33"/>
      <c r="I306" s="165"/>
      <c r="J306" s="33"/>
      <c r="K306" s="33"/>
      <c r="L306" s="34"/>
      <c r="M306" s="166"/>
      <c r="N306" s="167"/>
      <c r="O306" s="59"/>
      <c r="P306" s="59"/>
      <c r="Q306" s="59"/>
      <c r="R306" s="59"/>
      <c r="S306" s="59"/>
      <c r="T306" s="60"/>
      <c r="U306" s="33"/>
      <c r="V306" s="33"/>
      <c r="W306" s="33"/>
      <c r="X306" s="33"/>
      <c r="Y306" s="33"/>
      <c r="Z306" s="33"/>
      <c r="AA306" s="33"/>
      <c r="AB306" s="33"/>
      <c r="AC306" s="33"/>
      <c r="AD306" s="33"/>
      <c r="AE306" s="33"/>
      <c r="AT306" s="18" t="s">
        <v>207</v>
      </c>
      <c r="AU306" s="18" t="s">
        <v>90</v>
      </c>
    </row>
    <row r="307" spans="1:65" s="14" customFormat="1" ht="10.199999999999999">
      <c r="B307" s="179"/>
      <c r="D307" s="163" t="s">
        <v>336</v>
      </c>
      <c r="E307" s="180" t="s">
        <v>1</v>
      </c>
      <c r="F307" s="181" t="s">
        <v>296</v>
      </c>
      <c r="H307" s="182">
        <v>20</v>
      </c>
      <c r="I307" s="183"/>
      <c r="L307" s="179"/>
      <c r="M307" s="184"/>
      <c r="N307" s="185"/>
      <c r="O307" s="185"/>
      <c r="P307" s="185"/>
      <c r="Q307" s="185"/>
      <c r="R307" s="185"/>
      <c r="S307" s="185"/>
      <c r="T307" s="186"/>
      <c r="AT307" s="180" t="s">
        <v>336</v>
      </c>
      <c r="AU307" s="180" t="s">
        <v>90</v>
      </c>
      <c r="AV307" s="14" t="s">
        <v>90</v>
      </c>
      <c r="AW307" s="14" t="s">
        <v>36</v>
      </c>
      <c r="AX307" s="14" t="s">
        <v>88</v>
      </c>
      <c r="AY307" s="180" t="s">
        <v>199</v>
      </c>
    </row>
    <row r="308" spans="1:65" s="2" customFormat="1" ht="16.5" customHeight="1">
      <c r="A308" s="33"/>
      <c r="B308" s="149"/>
      <c r="C308" s="150" t="s">
        <v>1020</v>
      </c>
      <c r="D308" s="150" t="s">
        <v>202</v>
      </c>
      <c r="E308" s="151" t="s">
        <v>4917</v>
      </c>
      <c r="F308" s="152" t="s">
        <v>4918</v>
      </c>
      <c r="G308" s="153" t="s">
        <v>529</v>
      </c>
      <c r="H308" s="154">
        <v>2</v>
      </c>
      <c r="I308" s="155"/>
      <c r="J308" s="156">
        <f>ROUND(I308*H308,2)</f>
        <v>0</v>
      </c>
      <c r="K308" s="152" t="s">
        <v>1</v>
      </c>
      <c r="L308" s="34"/>
      <c r="M308" s="157" t="s">
        <v>1</v>
      </c>
      <c r="N308" s="158" t="s">
        <v>46</v>
      </c>
      <c r="O308" s="59"/>
      <c r="P308" s="159">
        <f>O308*H308</f>
        <v>0</v>
      </c>
      <c r="Q308" s="159">
        <v>0</v>
      </c>
      <c r="R308" s="159">
        <f>Q308*H308</f>
        <v>0</v>
      </c>
      <c r="S308" s="159">
        <v>0</v>
      </c>
      <c r="T308" s="160">
        <f>S308*H308</f>
        <v>0</v>
      </c>
      <c r="U308" s="33"/>
      <c r="V308" s="33"/>
      <c r="W308" s="33"/>
      <c r="X308" s="33"/>
      <c r="Y308" s="33"/>
      <c r="Z308" s="33"/>
      <c r="AA308" s="33"/>
      <c r="AB308" s="33"/>
      <c r="AC308" s="33"/>
      <c r="AD308" s="33"/>
      <c r="AE308" s="33"/>
      <c r="AR308" s="161" t="s">
        <v>276</v>
      </c>
      <c r="AT308" s="161" t="s">
        <v>202</v>
      </c>
      <c r="AU308" s="161" t="s">
        <v>90</v>
      </c>
      <c r="AY308" s="18" t="s">
        <v>199</v>
      </c>
      <c r="BE308" s="162">
        <f>IF(N308="základní",J308,0)</f>
        <v>0</v>
      </c>
      <c r="BF308" s="162">
        <f>IF(N308="snížená",J308,0)</f>
        <v>0</v>
      </c>
      <c r="BG308" s="162">
        <f>IF(N308="zákl. přenesená",J308,0)</f>
        <v>0</v>
      </c>
      <c r="BH308" s="162">
        <f>IF(N308="sníž. přenesená",J308,0)</f>
        <v>0</v>
      </c>
      <c r="BI308" s="162">
        <f>IF(N308="nulová",J308,0)</f>
        <v>0</v>
      </c>
      <c r="BJ308" s="18" t="s">
        <v>88</v>
      </c>
      <c r="BK308" s="162">
        <f>ROUND(I308*H308,2)</f>
        <v>0</v>
      </c>
      <c r="BL308" s="18" t="s">
        <v>276</v>
      </c>
      <c r="BM308" s="161" t="s">
        <v>4919</v>
      </c>
    </row>
    <row r="309" spans="1:65" s="2" customFormat="1" ht="19.2">
      <c r="A309" s="33"/>
      <c r="B309" s="34"/>
      <c r="C309" s="33"/>
      <c r="D309" s="163" t="s">
        <v>207</v>
      </c>
      <c r="E309" s="33"/>
      <c r="F309" s="164" t="s">
        <v>4920</v>
      </c>
      <c r="G309" s="33"/>
      <c r="H309" s="33"/>
      <c r="I309" s="165"/>
      <c r="J309" s="33"/>
      <c r="K309" s="33"/>
      <c r="L309" s="34"/>
      <c r="M309" s="166"/>
      <c r="N309" s="167"/>
      <c r="O309" s="59"/>
      <c r="P309" s="59"/>
      <c r="Q309" s="59"/>
      <c r="R309" s="59"/>
      <c r="S309" s="59"/>
      <c r="T309" s="60"/>
      <c r="U309" s="33"/>
      <c r="V309" s="33"/>
      <c r="W309" s="33"/>
      <c r="X309" s="33"/>
      <c r="Y309" s="33"/>
      <c r="Z309" s="33"/>
      <c r="AA309" s="33"/>
      <c r="AB309" s="33"/>
      <c r="AC309" s="33"/>
      <c r="AD309" s="33"/>
      <c r="AE309" s="33"/>
      <c r="AT309" s="18" t="s">
        <v>207</v>
      </c>
      <c r="AU309" s="18" t="s">
        <v>90</v>
      </c>
    </row>
    <row r="310" spans="1:65" s="2" customFormat="1" ht="24.15" customHeight="1">
      <c r="A310" s="33"/>
      <c r="B310" s="149"/>
      <c r="C310" s="195" t="s">
        <v>1025</v>
      </c>
      <c r="D310" s="195" t="s">
        <v>416</v>
      </c>
      <c r="E310" s="196" t="s">
        <v>4921</v>
      </c>
      <c r="F310" s="197" t="s">
        <v>4922</v>
      </c>
      <c r="G310" s="198" t="s">
        <v>529</v>
      </c>
      <c r="H310" s="199">
        <v>2</v>
      </c>
      <c r="I310" s="200"/>
      <c r="J310" s="201">
        <f>ROUND(I310*H310,2)</f>
        <v>0</v>
      </c>
      <c r="K310" s="197" t="s">
        <v>1</v>
      </c>
      <c r="L310" s="202"/>
      <c r="M310" s="203" t="s">
        <v>1</v>
      </c>
      <c r="N310" s="204" t="s">
        <v>46</v>
      </c>
      <c r="O310" s="59"/>
      <c r="P310" s="159">
        <f>O310*H310</f>
        <v>0</v>
      </c>
      <c r="Q310" s="159">
        <v>3.3E-4</v>
      </c>
      <c r="R310" s="159">
        <f>Q310*H310</f>
        <v>6.6E-4</v>
      </c>
      <c r="S310" s="159">
        <v>0</v>
      </c>
      <c r="T310" s="160">
        <f>S310*H310</f>
        <v>0</v>
      </c>
      <c r="U310" s="33"/>
      <c r="V310" s="33"/>
      <c r="W310" s="33"/>
      <c r="X310" s="33"/>
      <c r="Y310" s="33"/>
      <c r="Z310" s="33"/>
      <c r="AA310" s="33"/>
      <c r="AB310" s="33"/>
      <c r="AC310" s="33"/>
      <c r="AD310" s="33"/>
      <c r="AE310" s="33"/>
      <c r="AR310" s="161" t="s">
        <v>573</v>
      </c>
      <c r="AT310" s="161" t="s">
        <v>416</v>
      </c>
      <c r="AU310" s="161" t="s">
        <v>90</v>
      </c>
      <c r="AY310" s="18" t="s">
        <v>199</v>
      </c>
      <c r="BE310" s="162">
        <f>IF(N310="základní",J310,0)</f>
        <v>0</v>
      </c>
      <c r="BF310" s="162">
        <f>IF(N310="snížená",J310,0)</f>
        <v>0</v>
      </c>
      <c r="BG310" s="162">
        <f>IF(N310="zákl. přenesená",J310,0)</f>
        <v>0</v>
      </c>
      <c r="BH310" s="162">
        <f>IF(N310="sníž. přenesená",J310,0)</f>
        <v>0</v>
      </c>
      <c r="BI310" s="162">
        <f>IF(N310="nulová",J310,0)</f>
        <v>0</v>
      </c>
      <c r="BJ310" s="18" t="s">
        <v>88</v>
      </c>
      <c r="BK310" s="162">
        <f>ROUND(I310*H310,2)</f>
        <v>0</v>
      </c>
      <c r="BL310" s="18" t="s">
        <v>276</v>
      </c>
      <c r="BM310" s="161" t="s">
        <v>4923</v>
      </c>
    </row>
    <row r="311" spans="1:65" s="2" customFormat="1" ht="38.4">
      <c r="A311" s="33"/>
      <c r="B311" s="34"/>
      <c r="C311" s="33"/>
      <c r="D311" s="163" t="s">
        <v>207</v>
      </c>
      <c r="E311" s="33"/>
      <c r="F311" s="164" t="s">
        <v>4924</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207</v>
      </c>
      <c r="AU311" s="18" t="s">
        <v>90</v>
      </c>
    </row>
    <row r="312" spans="1:65" s="14" customFormat="1" ht="10.199999999999999">
      <c r="B312" s="179"/>
      <c r="D312" s="163" t="s">
        <v>336</v>
      </c>
      <c r="E312" s="180" t="s">
        <v>1</v>
      </c>
      <c r="F312" s="181" t="s">
        <v>90</v>
      </c>
      <c r="H312" s="182">
        <v>2</v>
      </c>
      <c r="I312" s="183"/>
      <c r="L312" s="179"/>
      <c r="M312" s="184"/>
      <c r="N312" s="185"/>
      <c r="O312" s="185"/>
      <c r="P312" s="185"/>
      <c r="Q312" s="185"/>
      <c r="R312" s="185"/>
      <c r="S312" s="185"/>
      <c r="T312" s="186"/>
      <c r="AT312" s="180" t="s">
        <v>336</v>
      </c>
      <c r="AU312" s="180" t="s">
        <v>90</v>
      </c>
      <c r="AV312" s="14" t="s">
        <v>90</v>
      </c>
      <c r="AW312" s="14" t="s">
        <v>36</v>
      </c>
      <c r="AX312" s="14" t="s">
        <v>88</v>
      </c>
      <c r="AY312" s="180" t="s">
        <v>199</v>
      </c>
    </row>
    <row r="313" spans="1:65" s="2" customFormat="1" ht="16.5" customHeight="1">
      <c r="A313" s="33"/>
      <c r="B313" s="149"/>
      <c r="C313" s="150" t="s">
        <v>1031</v>
      </c>
      <c r="D313" s="150" t="s">
        <v>202</v>
      </c>
      <c r="E313" s="151" t="s">
        <v>4925</v>
      </c>
      <c r="F313" s="152" t="s">
        <v>4926</v>
      </c>
      <c r="G313" s="153" t="s">
        <v>529</v>
      </c>
      <c r="H313" s="154">
        <v>27</v>
      </c>
      <c r="I313" s="155"/>
      <c r="J313" s="156">
        <f>ROUND(I313*H313,2)</f>
        <v>0</v>
      </c>
      <c r="K313" s="152" t="s">
        <v>333</v>
      </c>
      <c r="L313" s="34"/>
      <c r="M313" s="157" t="s">
        <v>1</v>
      </c>
      <c r="N313" s="158" t="s">
        <v>46</v>
      </c>
      <c r="O313" s="59"/>
      <c r="P313" s="159">
        <f>O313*H313</f>
        <v>0</v>
      </c>
      <c r="Q313" s="159">
        <v>0</v>
      </c>
      <c r="R313" s="159">
        <f>Q313*H313</f>
        <v>0</v>
      </c>
      <c r="S313" s="159">
        <v>0</v>
      </c>
      <c r="T313" s="160">
        <f>S313*H313</f>
        <v>0</v>
      </c>
      <c r="U313" s="33"/>
      <c r="V313" s="33"/>
      <c r="W313" s="33"/>
      <c r="X313" s="33"/>
      <c r="Y313" s="33"/>
      <c r="Z313" s="33"/>
      <c r="AA313" s="33"/>
      <c r="AB313" s="33"/>
      <c r="AC313" s="33"/>
      <c r="AD313" s="33"/>
      <c r="AE313" s="33"/>
      <c r="AR313" s="161" t="s">
        <v>276</v>
      </c>
      <c r="AT313" s="161" t="s">
        <v>202</v>
      </c>
      <c r="AU313" s="161" t="s">
        <v>90</v>
      </c>
      <c r="AY313" s="18" t="s">
        <v>199</v>
      </c>
      <c r="BE313" s="162">
        <f>IF(N313="základní",J313,0)</f>
        <v>0</v>
      </c>
      <c r="BF313" s="162">
        <f>IF(N313="snížená",J313,0)</f>
        <v>0</v>
      </c>
      <c r="BG313" s="162">
        <f>IF(N313="zákl. přenesená",J313,0)</f>
        <v>0</v>
      </c>
      <c r="BH313" s="162">
        <f>IF(N313="sníž. přenesená",J313,0)</f>
        <v>0</v>
      </c>
      <c r="BI313" s="162">
        <f>IF(N313="nulová",J313,0)</f>
        <v>0</v>
      </c>
      <c r="BJ313" s="18" t="s">
        <v>88</v>
      </c>
      <c r="BK313" s="162">
        <f>ROUND(I313*H313,2)</f>
        <v>0</v>
      </c>
      <c r="BL313" s="18" t="s">
        <v>276</v>
      </c>
      <c r="BM313" s="161" t="s">
        <v>4927</v>
      </c>
    </row>
    <row r="314" spans="1:65" s="2" customFormat="1" ht="10.199999999999999">
      <c r="A314" s="33"/>
      <c r="B314" s="34"/>
      <c r="C314" s="33"/>
      <c r="D314" s="163" t="s">
        <v>207</v>
      </c>
      <c r="E314" s="33"/>
      <c r="F314" s="164" t="s">
        <v>4926</v>
      </c>
      <c r="G314" s="33"/>
      <c r="H314" s="33"/>
      <c r="I314" s="165"/>
      <c r="J314" s="33"/>
      <c r="K314" s="33"/>
      <c r="L314" s="34"/>
      <c r="M314" s="166"/>
      <c r="N314" s="167"/>
      <c r="O314" s="59"/>
      <c r="P314" s="59"/>
      <c r="Q314" s="59"/>
      <c r="R314" s="59"/>
      <c r="S314" s="59"/>
      <c r="T314" s="60"/>
      <c r="U314" s="33"/>
      <c r="V314" s="33"/>
      <c r="W314" s="33"/>
      <c r="X314" s="33"/>
      <c r="Y314" s="33"/>
      <c r="Z314" s="33"/>
      <c r="AA314" s="33"/>
      <c r="AB314" s="33"/>
      <c r="AC314" s="33"/>
      <c r="AD314" s="33"/>
      <c r="AE314" s="33"/>
      <c r="AT314" s="18" t="s">
        <v>207</v>
      </c>
      <c r="AU314" s="18" t="s">
        <v>90</v>
      </c>
    </row>
    <row r="315" spans="1:65" s="14" customFormat="1" ht="10.199999999999999">
      <c r="B315" s="179"/>
      <c r="D315" s="163" t="s">
        <v>336</v>
      </c>
      <c r="E315" s="180" t="s">
        <v>1</v>
      </c>
      <c r="F315" s="181" t="s">
        <v>4928</v>
      </c>
      <c r="H315" s="182">
        <v>27</v>
      </c>
      <c r="I315" s="183"/>
      <c r="L315" s="179"/>
      <c r="M315" s="184"/>
      <c r="N315" s="185"/>
      <c r="O315" s="185"/>
      <c r="P315" s="185"/>
      <c r="Q315" s="185"/>
      <c r="R315" s="185"/>
      <c r="S315" s="185"/>
      <c r="T315" s="186"/>
      <c r="AT315" s="180" t="s">
        <v>336</v>
      </c>
      <c r="AU315" s="180" t="s">
        <v>90</v>
      </c>
      <c r="AV315" s="14" t="s">
        <v>90</v>
      </c>
      <c r="AW315" s="14" t="s">
        <v>36</v>
      </c>
      <c r="AX315" s="14" t="s">
        <v>88</v>
      </c>
      <c r="AY315" s="180" t="s">
        <v>199</v>
      </c>
    </row>
    <row r="316" spans="1:65" s="2" customFormat="1" ht="16.5" customHeight="1">
      <c r="A316" s="33"/>
      <c r="B316" s="149"/>
      <c r="C316" s="195" t="s">
        <v>1044</v>
      </c>
      <c r="D316" s="195" t="s">
        <v>416</v>
      </c>
      <c r="E316" s="196" t="s">
        <v>4929</v>
      </c>
      <c r="F316" s="197" t="s">
        <v>4930</v>
      </c>
      <c r="G316" s="198" t="s">
        <v>529</v>
      </c>
      <c r="H316" s="199">
        <v>2</v>
      </c>
      <c r="I316" s="200"/>
      <c r="J316" s="201">
        <f>ROUND(I316*H316,2)</f>
        <v>0</v>
      </c>
      <c r="K316" s="197" t="s">
        <v>333</v>
      </c>
      <c r="L316" s="202"/>
      <c r="M316" s="203" t="s">
        <v>1</v>
      </c>
      <c r="N316" s="204" t="s">
        <v>46</v>
      </c>
      <c r="O316" s="59"/>
      <c r="P316" s="159">
        <f>O316*H316</f>
        <v>0</v>
      </c>
      <c r="Q316" s="159">
        <v>4.0000000000000002E-4</v>
      </c>
      <c r="R316" s="159">
        <f>Q316*H316</f>
        <v>8.0000000000000004E-4</v>
      </c>
      <c r="S316" s="159">
        <v>0</v>
      </c>
      <c r="T316" s="160">
        <f>S316*H316</f>
        <v>0</v>
      </c>
      <c r="U316" s="33"/>
      <c r="V316" s="33"/>
      <c r="W316" s="33"/>
      <c r="X316" s="33"/>
      <c r="Y316" s="33"/>
      <c r="Z316" s="33"/>
      <c r="AA316" s="33"/>
      <c r="AB316" s="33"/>
      <c r="AC316" s="33"/>
      <c r="AD316" s="33"/>
      <c r="AE316" s="33"/>
      <c r="AR316" s="161" t="s">
        <v>573</v>
      </c>
      <c r="AT316" s="161" t="s">
        <v>416</v>
      </c>
      <c r="AU316" s="161" t="s">
        <v>90</v>
      </c>
      <c r="AY316" s="18" t="s">
        <v>199</v>
      </c>
      <c r="BE316" s="162">
        <f>IF(N316="základní",J316,0)</f>
        <v>0</v>
      </c>
      <c r="BF316" s="162">
        <f>IF(N316="snížená",J316,0)</f>
        <v>0</v>
      </c>
      <c r="BG316" s="162">
        <f>IF(N316="zákl. přenesená",J316,0)</f>
        <v>0</v>
      </c>
      <c r="BH316" s="162">
        <f>IF(N316="sníž. přenesená",J316,0)</f>
        <v>0</v>
      </c>
      <c r="BI316" s="162">
        <f>IF(N316="nulová",J316,0)</f>
        <v>0</v>
      </c>
      <c r="BJ316" s="18" t="s">
        <v>88</v>
      </c>
      <c r="BK316" s="162">
        <f>ROUND(I316*H316,2)</f>
        <v>0</v>
      </c>
      <c r="BL316" s="18" t="s">
        <v>276</v>
      </c>
      <c r="BM316" s="161" t="s">
        <v>4931</v>
      </c>
    </row>
    <row r="317" spans="1:65" s="2" customFormat="1" ht="10.199999999999999">
      <c r="A317" s="33"/>
      <c r="B317" s="34"/>
      <c r="C317" s="33"/>
      <c r="D317" s="163" t="s">
        <v>207</v>
      </c>
      <c r="E317" s="33"/>
      <c r="F317" s="164" t="s">
        <v>4930</v>
      </c>
      <c r="G317" s="33"/>
      <c r="H317" s="33"/>
      <c r="I317" s="165"/>
      <c r="J317" s="33"/>
      <c r="K317" s="33"/>
      <c r="L317" s="34"/>
      <c r="M317" s="166"/>
      <c r="N317" s="167"/>
      <c r="O317" s="59"/>
      <c r="P317" s="59"/>
      <c r="Q317" s="59"/>
      <c r="R317" s="59"/>
      <c r="S317" s="59"/>
      <c r="T317" s="60"/>
      <c r="U317" s="33"/>
      <c r="V317" s="33"/>
      <c r="W317" s="33"/>
      <c r="X317" s="33"/>
      <c r="Y317" s="33"/>
      <c r="Z317" s="33"/>
      <c r="AA317" s="33"/>
      <c r="AB317" s="33"/>
      <c r="AC317" s="33"/>
      <c r="AD317" s="33"/>
      <c r="AE317" s="33"/>
      <c r="AT317" s="18" t="s">
        <v>207</v>
      </c>
      <c r="AU317" s="18" t="s">
        <v>90</v>
      </c>
    </row>
    <row r="318" spans="1:65" s="14" customFormat="1" ht="10.199999999999999">
      <c r="B318" s="179"/>
      <c r="D318" s="163" t="s">
        <v>336</v>
      </c>
      <c r="E318" s="180" t="s">
        <v>1</v>
      </c>
      <c r="F318" s="181" t="s">
        <v>90</v>
      </c>
      <c r="H318" s="182">
        <v>2</v>
      </c>
      <c r="I318" s="183"/>
      <c r="L318" s="179"/>
      <c r="M318" s="184"/>
      <c r="N318" s="185"/>
      <c r="O318" s="185"/>
      <c r="P318" s="185"/>
      <c r="Q318" s="185"/>
      <c r="R318" s="185"/>
      <c r="S318" s="185"/>
      <c r="T318" s="186"/>
      <c r="AT318" s="180" t="s">
        <v>336</v>
      </c>
      <c r="AU318" s="180" t="s">
        <v>90</v>
      </c>
      <c r="AV318" s="14" t="s">
        <v>90</v>
      </c>
      <c r="AW318" s="14" t="s">
        <v>36</v>
      </c>
      <c r="AX318" s="14" t="s">
        <v>88</v>
      </c>
      <c r="AY318" s="180" t="s">
        <v>199</v>
      </c>
    </row>
    <row r="319" spans="1:65" s="2" customFormat="1" ht="16.5" customHeight="1">
      <c r="A319" s="33"/>
      <c r="B319" s="149"/>
      <c r="C319" s="195" t="s">
        <v>1051</v>
      </c>
      <c r="D319" s="195" t="s">
        <v>416</v>
      </c>
      <c r="E319" s="196" t="s">
        <v>4932</v>
      </c>
      <c r="F319" s="197" t="s">
        <v>4933</v>
      </c>
      <c r="G319" s="198" t="s">
        <v>529</v>
      </c>
      <c r="H319" s="199">
        <v>14</v>
      </c>
      <c r="I319" s="200"/>
      <c r="J319" s="201">
        <f>ROUND(I319*H319,2)</f>
        <v>0</v>
      </c>
      <c r="K319" s="197" t="s">
        <v>333</v>
      </c>
      <c r="L319" s="202"/>
      <c r="M319" s="203" t="s">
        <v>1</v>
      </c>
      <c r="N319" s="204" t="s">
        <v>46</v>
      </c>
      <c r="O319" s="59"/>
      <c r="P319" s="159">
        <f>O319*H319</f>
        <v>0</v>
      </c>
      <c r="Q319" s="159">
        <v>4.0000000000000002E-4</v>
      </c>
      <c r="R319" s="159">
        <f>Q319*H319</f>
        <v>5.5999999999999999E-3</v>
      </c>
      <c r="S319" s="159">
        <v>0</v>
      </c>
      <c r="T319" s="160">
        <f>S319*H319</f>
        <v>0</v>
      </c>
      <c r="U319" s="33"/>
      <c r="V319" s="33"/>
      <c r="W319" s="33"/>
      <c r="X319" s="33"/>
      <c r="Y319" s="33"/>
      <c r="Z319" s="33"/>
      <c r="AA319" s="33"/>
      <c r="AB319" s="33"/>
      <c r="AC319" s="33"/>
      <c r="AD319" s="33"/>
      <c r="AE319" s="33"/>
      <c r="AR319" s="161" t="s">
        <v>573</v>
      </c>
      <c r="AT319" s="161" t="s">
        <v>416</v>
      </c>
      <c r="AU319" s="161" t="s">
        <v>90</v>
      </c>
      <c r="AY319" s="18" t="s">
        <v>199</v>
      </c>
      <c r="BE319" s="162">
        <f>IF(N319="základní",J319,0)</f>
        <v>0</v>
      </c>
      <c r="BF319" s="162">
        <f>IF(N319="snížená",J319,0)</f>
        <v>0</v>
      </c>
      <c r="BG319" s="162">
        <f>IF(N319="zákl. přenesená",J319,0)</f>
        <v>0</v>
      </c>
      <c r="BH319" s="162">
        <f>IF(N319="sníž. přenesená",J319,0)</f>
        <v>0</v>
      </c>
      <c r="BI319" s="162">
        <f>IF(N319="nulová",J319,0)</f>
        <v>0</v>
      </c>
      <c r="BJ319" s="18" t="s">
        <v>88</v>
      </c>
      <c r="BK319" s="162">
        <f>ROUND(I319*H319,2)</f>
        <v>0</v>
      </c>
      <c r="BL319" s="18" t="s">
        <v>276</v>
      </c>
      <c r="BM319" s="161" t="s">
        <v>4934</v>
      </c>
    </row>
    <row r="320" spans="1:65" s="13" customFormat="1" ht="10.199999999999999">
      <c r="B320" s="172"/>
      <c r="D320" s="163" t="s">
        <v>336</v>
      </c>
      <c r="E320" s="173" t="s">
        <v>1</v>
      </c>
      <c r="F320" s="174" t="s">
        <v>4935</v>
      </c>
      <c r="H320" s="173" t="s">
        <v>1</v>
      </c>
      <c r="I320" s="175"/>
      <c r="L320" s="172"/>
      <c r="M320" s="176"/>
      <c r="N320" s="177"/>
      <c r="O320" s="177"/>
      <c r="P320" s="177"/>
      <c r="Q320" s="177"/>
      <c r="R320" s="177"/>
      <c r="S320" s="177"/>
      <c r="T320" s="178"/>
      <c r="AT320" s="173" t="s">
        <v>336</v>
      </c>
      <c r="AU320" s="173" t="s">
        <v>90</v>
      </c>
      <c r="AV320" s="13" t="s">
        <v>88</v>
      </c>
      <c r="AW320" s="13" t="s">
        <v>36</v>
      </c>
      <c r="AX320" s="13" t="s">
        <v>81</v>
      </c>
      <c r="AY320" s="173" t="s">
        <v>199</v>
      </c>
    </row>
    <row r="321" spans="1:65" s="14" customFormat="1" ht="10.199999999999999">
      <c r="B321" s="179"/>
      <c r="D321" s="163" t="s">
        <v>336</v>
      </c>
      <c r="E321" s="180" t="s">
        <v>1</v>
      </c>
      <c r="F321" s="181" t="s">
        <v>4936</v>
      </c>
      <c r="H321" s="182">
        <v>10</v>
      </c>
      <c r="I321" s="183"/>
      <c r="L321" s="179"/>
      <c r="M321" s="184"/>
      <c r="N321" s="185"/>
      <c r="O321" s="185"/>
      <c r="P321" s="185"/>
      <c r="Q321" s="185"/>
      <c r="R321" s="185"/>
      <c r="S321" s="185"/>
      <c r="T321" s="186"/>
      <c r="AT321" s="180" t="s">
        <v>336</v>
      </c>
      <c r="AU321" s="180" t="s">
        <v>90</v>
      </c>
      <c r="AV321" s="14" t="s">
        <v>90</v>
      </c>
      <c r="AW321" s="14" t="s">
        <v>36</v>
      </c>
      <c r="AX321" s="14" t="s">
        <v>81</v>
      </c>
      <c r="AY321" s="180" t="s">
        <v>199</v>
      </c>
    </row>
    <row r="322" spans="1:65" s="13" customFormat="1" ht="10.199999999999999">
      <c r="B322" s="172"/>
      <c r="D322" s="163" t="s">
        <v>336</v>
      </c>
      <c r="E322" s="173" t="s">
        <v>1</v>
      </c>
      <c r="F322" s="174" t="s">
        <v>4937</v>
      </c>
      <c r="H322" s="173" t="s">
        <v>1</v>
      </c>
      <c r="I322" s="175"/>
      <c r="L322" s="172"/>
      <c r="M322" s="176"/>
      <c r="N322" s="177"/>
      <c r="O322" s="177"/>
      <c r="P322" s="177"/>
      <c r="Q322" s="177"/>
      <c r="R322" s="177"/>
      <c r="S322" s="177"/>
      <c r="T322" s="178"/>
      <c r="AT322" s="173" t="s">
        <v>336</v>
      </c>
      <c r="AU322" s="173" t="s">
        <v>90</v>
      </c>
      <c r="AV322" s="13" t="s">
        <v>88</v>
      </c>
      <c r="AW322" s="13" t="s">
        <v>36</v>
      </c>
      <c r="AX322" s="13" t="s">
        <v>81</v>
      </c>
      <c r="AY322" s="173" t="s">
        <v>199</v>
      </c>
    </row>
    <row r="323" spans="1:65" s="14" customFormat="1" ht="10.199999999999999">
      <c r="B323" s="179"/>
      <c r="D323" s="163" t="s">
        <v>336</v>
      </c>
      <c r="E323" s="180" t="s">
        <v>1</v>
      </c>
      <c r="F323" s="181" t="s">
        <v>90</v>
      </c>
      <c r="H323" s="182">
        <v>2</v>
      </c>
      <c r="I323" s="183"/>
      <c r="L323" s="179"/>
      <c r="M323" s="184"/>
      <c r="N323" s="185"/>
      <c r="O323" s="185"/>
      <c r="P323" s="185"/>
      <c r="Q323" s="185"/>
      <c r="R323" s="185"/>
      <c r="S323" s="185"/>
      <c r="T323" s="186"/>
      <c r="AT323" s="180" t="s">
        <v>336</v>
      </c>
      <c r="AU323" s="180" t="s">
        <v>90</v>
      </c>
      <c r="AV323" s="14" t="s">
        <v>90</v>
      </c>
      <c r="AW323" s="14" t="s">
        <v>36</v>
      </c>
      <c r="AX323" s="14" t="s">
        <v>81</v>
      </c>
      <c r="AY323" s="180" t="s">
        <v>199</v>
      </c>
    </row>
    <row r="324" spans="1:65" s="13" customFormat="1" ht="10.199999999999999">
      <c r="B324" s="172"/>
      <c r="D324" s="163" t="s">
        <v>336</v>
      </c>
      <c r="E324" s="173" t="s">
        <v>1</v>
      </c>
      <c r="F324" s="174" t="s">
        <v>4938</v>
      </c>
      <c r="H324" s="173" t="s">
        <v>1</v>
      </c>
      <c r="I324" s="175"/>
      <c r="L324" s="172"/>
      <c r="M324" s="176"/>
      <c r="N324" s="177"/>
      <c r="O324" s="177"/>
      <c r="P324" s="177"/>
      <c r="Q324" s="177"/>
      <c r="R324" s="177"/>
      <c r="S324" s="177"/>
      <c r="T324" s="178"/>
      <c r="AT324" s="173" t="s">
        <v>336</v>
      </c>
      <c r="AU324" s="173" t="s">
        <v>90</v>
      </c>
      <c r="AV324" s="13" t="s">
        <v>88</v>
      </c>
      <c r="AW324" s="13" t="s">
        <v>36</v>
      </c>
      <c r="AX324" s="13" t="s">
        <v>81</v>
      </c>
      <c r="AY324" s="173" t="s">
        <v>199</v>
      </c>
    </row>
    <row r="325" spans="1:65" s="14" customFormat="1" ht="10.199999999999999">
      <c r="B325" s="179"/>
      <c r="D325" s="163" t="s">
        <v>336</v>
      </c>
      <c r="E325" s="180" t="s">
        <v>1</v>
      </c>
      <c r="F325" s="181" t="s">
        <v>90</v>
      </c>
      <c r="H325" s="182">
        <v>2</v>
      </c>
      <c r="I325" s="183"/>
      <c r="L325" s="179"/>
      <c r="M325" s="184"/>
      <c r="N325" s="185"/>
      <c r="O325" s="185"/>
      <c r="P325" s="185"/>
      <c r="Q325" s="185"/>
      <c r="R325" s="185"/>
      <c r="S325" s="185"/>
      <c r="T325" s="186"/>
      <c r="AT325" s="180" t="s">
        <v>336</v>
      </c>
      <c r="AU325" s="180" t="s">
        <v>90</v>
      </c>
      <c r="AV325" s="14" t="s">
        <v>90</v>
      </c>
      <c r="AW325" s="14" t="s">
        <v>36</v>
      </c>
      <c r="AX325" s="14" t="s">
        <v>81</v>
      </c>
      <c r="AY325" s="180" t="s">
        <v>199</v>
      </c>
    </row>
    <row r="326" spans="1:65" s="15" customFormat="1" ht="10.199999999999999">
      <c r="B326" s="187"/>
      <c r="D326" s="163" t="s">
        <v>336</v>
      </c>
      <c r="E326" s="188" t="s">
        <v>1</v>
      </c>
      <c r="F326" s="189" t="s">
        <v>339</v>
      </c>
      <c r="H326" s="190">
        <v>14</v>
      </c>
      <c r="I326" s="191"/>
      <c r="L326" s="187"/>
      <c r="M326" s="192"/>
      <c r="N326" s="193"/>
      <c r="O326" s="193"/>
      <c r="P326" s="193"/>
      <c r="Q326" s="193"/>
      <c r="R326" s="193"/>
      <c r="S326" s="193"/>
      <c r="T326" s="194"/>
      <c r="AT326" s="188" t="s">
        <v>336</v>
      </c>
      <c r="AU326" s="188" t="s">
        <v>90</v>
      </c>
      <c r="AV326" s="15" t="s">
        <v>198</v>
      </c>
      <c r="AW326" s="15" t="s">
        <v>36</v>
      </c>
      <c r="AX326" s="15" t="s">
        <v>88</v>
      </c>
      <c r="AY326" s="188" t="s">
        <v>199</v>
      </c>
    </row>
    <row r="327" spans="1:65" s="2" customFormat="1" ht="16.5" customHeight="1">
      <c r="A327" s="33"/>
      <c r="B327" s="149"/>
      <c r="C327" s="195" t="s">
        <v>1058</v>
      </c>
      <c r="D327" s="195" t="s">
        <v>416</v>
      </c>
      <c r="E327" s="196" t="s">
        <v>4939</v>
      </c>
      <c r="F327" s="197" t="s">
        <v>4940</v>
      </c>
      <c r="G327" s="198" t="s">
        <v>529</v>
      </c>
      <c r="H327" s="199">
        <v>2</v>
      </c>
      <c r="I327" s="200"/>
      <c r="J327" s="201">
        <f>ROUND(I327*H327,2)</f>
        <v>0</v>
      </c>
      <c r="K327" s="197" t="s">
        <v>333</v>
      </c>
      <c r="L327" s="202"/>
      <c r="M327" s="203" t="s">
        <v>1</v>
      </c>
      <c r="N327" s="204" t="s">
        <v>46</v>
      </c>
      <c r="O327" s="59"/>
      <c r="P327" s="159">
        <f>O327*H327</f>
        <v>0</v>
      </c>
      <c r="Q327" s="159">
        <v>1.6000000000000001E-4</v>
      </c>
      <c r="R327" s="159">
        <f>Q327*H327</f>
        <v>3.2000000000000003E-4</v>
      </c>
      <c r="S327" s="159">
        <v>0</v>
      </c>
      <c r="T327" s="160">
        <f>S327*H327</f>
        <v>0</v>
      </c>
      <c r="U327" s="33"/>
      <c r="V327" s="33"/>
      <c r="W327" s="33"/>
      <c r="X327" s="33"/>
      <c r="Y327" s="33"/>
      <c r="Z327" s="33"/>
      <c r="AA327" s="33"/>
      <c r="AB327" s="33"/>
      <c r="AC327" s="33"/>
      <c r="AD327" s="33"/>
      <c r="AE327" s="33"/>
      <c r="AR327" s="161" t="s">
        <v>573</v>
      </c>
      <c r="AT327" s="161" t="s">
        <v>416</v>
      </c>
      <c r="AU327" s="161" t="s">
        <v>90</v>
      </c>
      <c r="AY327" s="18" t="s">
        <v>199</v>
      </c>
      <c r="BE327" s="162">
        <f>IF(N327="základní",J327,0)</f>
        <v>0</v>
      </c>
      <c r="BF327" s="162">
        <f>IF(N327="snížená",J327,0)</f>
        <v>0</v>
      </c>
      <c r="BG327" s="162">
        <f>IF(N327="zákl. přenesená",J327,0)</f>
        <v>0</v>
      </c>
      <c r="BH327" s="162">
        <f>IF(N327="sníž. přenesená",J327,0)</f>
        <v>0</v>
      </c>
      <c r="BI327" s="162">
        <f>IF(N327="nulová",J327,0)</f>
        <v>0</v>
      </c>
      <c r="BJ327" s="18" t="s">
        <v>88</v>
      </c>
      <c r="BK327" s="162">
        <f>ROUND(I327*H327,2)</f>
        <v>0</v>
      </c>
      <c r="BL327" s="18" t="s">
        <v>276</v>
      </c>
      <c r="BM327" s="161" t="s">
        <v>4941</v>
      </c>
    </row>
    <row r="328" spans="1:65" s="2" customFormat="1" ht="10.199999999999999">
      <c r="A328" s="33"/>
      <c r="B328" s="34"/>
      <c r="C328" s="33"/>
      <c r="D328" s="163" t="s">
        <v>207</v>
      </c>
      <c r="E328" s="33"/>
      <c r="F328" s="164" t="s">
        <v>4942</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207</v>
      </c>
      <c r="AU328" s="18" t="s">
        <v>90</v>
      </c>
    </row>
    <row r="329" spans="1:65" s="14" customFormat="1" ht="10.199999999999999">
      <c r="B329" s="179"/>
      <c r="D329" s="163" t="s">
        <v>336</v>
      </c>
      <c r="E329" s="180" t="s">
        <v>1</v>
      </c>
      <c r="F329" s="181" t="s">
        <v>90</v>
      </c>
      <c r="H329" s="182">
        <v>2</v>
      </c>
      <c r="I329" s="183"/>
      <c r="L329" s="179"/>
      <c r="M329" s="184"/>
      <c r="N329" s="185"/>
      <c r="O329" s="185"/>
      <c r="P329" s="185"/>
      <c r="Q329" s="185"/>
      <c r="R329" s="185"/>
      <c r="S329" s="185"/>
      <c r="T329" s="186"/>
      <c r="AT329" s="180" t="s">
        <v>336</v>
      </c>
      <c r="AU329" s="180" t="s">
        <v>90</v>
      </c>
      <c r="AV329" s="14" t="s">
        <v>90</v>
      </c>
      <c r="AW329" s="14" t="s">
        <v>36</v>
      </c>
      <c r="AX329" s="14" t="s">
        <v>88</v>
      </c>
      <c r="AY329" s="180" t="s">
        <v>199</v>
      </c>
    </row>
    <row r="330" spans="1:65" s="2" customFormat="1" ht="16.5" customHeight="1">
      <c r="A330" s="33"/>
      <c r="B330" s="149"/>
      <c r="C330" s="195" t="s">
        <v>1067</v>
      </c>
      <c r="D330" s="195" t="s">
        <v>416</v>
      </c>
      <c r="E330" s="196" t="s">
        <v>4943</v>
      </c>
      <c r="F330" s="197" t="s">
        <v>4944</v>
      </c>
      <c r="G330" s="198" t="s">
        <v>529</v>
      </c>
      <c r="H330" s="199">
        <v>15</v>
      </c>
      <c r="I330" s="200"/>
      <c r="J330" s="201">
        <f>ROUND(I330*H330,2)</f>
        <v>0</v>
      </c>
      <c r="K330" s="197" t="s">
        <v>333</v>
      </c>
      <c r="L330" s="202"/>
      <c r="M330" s="203" t="s">
        <v>1</v>
      </c>
      <c r="N330" s="204" t="s">
        <v>46</v>
      </c>
      <c r="O330" s="59"/>
      <c r="P330" s="159">
        <f>O330*H330</f>
        <v>0</v>
      </c>
      <c r="Q330" s="159">
        <v>1.0000000000000001E-5</v>
      </c>
      <c r="R330" s="159">
        <f>Q330*H330</f>
        <v>1.5000000000000001E-4</v>
      </c>
      <c r="S330" s="159">
        <v>0</v>
      </c>
      <c r="T330" s="160">
        <f>S330*H330</f>
        <v>0</v>
      </c>
      <c r="U330" s="33"/>
      <c r="V330" s="33"/>
      <c r="W330" s="33"/>
      <c r="X330" s="33"/>
      <c r="Y330" s="33"/>
      <c r="Z330" s="33"/>
      <c r="AA330" s="33"/>
      <c r="AB330" s="33"/>
      <c r="AC330" s="33"/>
      <c r="AD330" s="33"/>
      <c r="AE330" s="33"/>
      <c r="AR330" s="161" t="s">
        <v>573</v>
      </c>
      <c r="AT330" s="161" t="s">
        <v>416</v>
      </c>
      <c r="AU330" s="161" t="s">
        <v>90</v>
      </c>
      <c r="AY330" s="18" t="s">
        <v>199</v>
      </c>
      <c r="BE330" s="162">
        <f>IF(N330="základní",J330,0)</f>
        <v>0</v>
      </c>
      <c r="BF330" s="162">
        <f>IF(N330="snížená",J330,0)</f>
        <v>0</v>
      </c>
      <c r="BG330" s="162">
        <f>IF(N330="zákl. přenesená",J330,0)</f>
        <v>0</v>
      </c>
      <c r="BH330" s="162">
        <f>IF(N330="sníž. přenesená",J330,0)</f>
        <v>0</v>
      </c>
      <c r="BI330" s="162">
        <f>IF(N330="nulová",J330,0)</f>
        <v>0</v>
      </c>
      <c r="BJ330" s="18" t="s">
        <v>88</v>
      </c>
      <c r="BK330" s="162">
        <f>ROUND(I330*H330,2)</f>
        <v>0</v>
      </c>
      <c r="BL330" s="18" t="s">
        <v>276</v>
      </c>
      <c r="BM330" s="161" t="s">
        <v>4945</v>
      </c>
    </row>
    <row r="331" spans="1:65" s="2" customFormat="1" ht="10.199999999999999">
      <c r="A331" s="33"/>
      <c r="B331" s="34"/>
      <c r="C331" s="33"/>
      <c r="D331" s="163" t="s">
        <v>207</v>
      </c>
      <c r="E331" s="33"/>
      <c r="F331" s="164" t="s">
        <v>4946</v>
      </c>
      <c r="G331" s="33"/>
      <c r="H331" s="33"/>
      <c r="I331" s="165"/>
      <c r="J331" s="33"/>
      <c r="K331" s="33"/>
      <c r="L331" s="34"/>
      <c r="M331" s="166"/>
      <c r="N331" s="167"/>
      <c r="O331" s="59"/>
      <c r="P331" s="59"/>
      <c r="Q331" s="59"/>
      <c r="R331" s="59"/>
      <c r="S331" s="59"/>
      <c r="T331" s="60"/>
      <c r="U331" s="33"/>
      <c r="V331" s="33"/>
      <c r="W331" s="33"/>
      <c r="X331" s="33"/>
      <c r="Y331" s="33"/>
      <c r="Z331" s="33"/>
      <c r="AA331" s="33"/>
      <c r="AB331" s="33"/>
      <c r="AC331" s="33"/>
      <c r="AD331" s="33"/>
      <c r="AE331" s="33"/>
      <c r="AT331" s="18" t="s">
        <v>207</v>
      </c>
      <c r="AU331" s="18" t="s">
        <v>90</v>
      </c>
    </row>
    <row r="332" spans="1:65" s="14" customFormat="1" ht="10.199999999999999">
      <c r="B332" s="179"/>
      <c r="D332" s="163" t="s">
        <v>336</v>
      </c>
      <c r="E332" s="180" t="s">
        <v>1</v>
      </c>
      <c r="F332" s="181" t="s">
        <v>4947</v>
      </c>
      <c r="H332" s="182">
        <v>15</v>
      </c>
      <c r="I332" s="183"/>
      <c r="L332" s="179"/>
      <c r="M332" s="184"/>
      <c r="N332" s="185"/>
      <c r="O332" s="185"/>
      <c r="P332" s="185"/>
      <c r="Q332" s="185"/>
      <c r="R332" s="185"/>
      <c r="S332" s="185"/>
      <c r="T332" s="186"/>
      <c r="AT332" s="180" t="s">
        <v>336</v>
      </c>
      <c r="AU332" s="180" t="s">
        <v>90</v>
      </c>
      <c r="AV332" s="14" t="s">
        <v>90</v>
      </c>
      <c r="AW332" s="14" t="s">
        <v>36</v>
      </c>
      <c r="AX332" s="14" t="s">
        <v>88</v>
      </c>
      <c r="AY332" s="180" t="s">
        <v>199</v>
      </c>
    </row>
    <row r="333" spans="1:65" s="2" customFormat="1" ht="16.5" customHeight="1">
      <c r="A333" s="33"/>
      <c r="B333" s="149"/>
      <c r="C333" s="195" t="s">
        <v>1074</v>
      </c>
      <c r="D333" s="195" t="s">
        <v>416</v>
      </c>
      <c r="E333" s="196" t="s">
        <v>4948</v>
      </c>
      <c r="F333" s="197" t="s">
        <v>4949</v>
      </c>
      <c r="G333" s="198" t="s">
        <v>529</v>
      </c>
      <c r="H333" s="199">
        <v>4</v>
      </c>
      <c r="I333" s="200"/>
      <c r="J333" s="201">
        <f>ROUND(I333*H333,2)</f>
        <v>0</v>
      </c>
      <c r="K333" s="197" t="s">
        <v>1</v>
      </c>
      <c r="L333" s="202"/>
      <c r="M333" s="203" t="s">
        <v>1</v>
      </c>
      <c r="N333" s="204" t="s">
        <v>46</v>
      </c>
      <c r="O333" s="59"/>
      <c r="P333" s="159">
        <f>O333*H333</f>
        <v>0</v>
      </c>
      <c r="Q333" s="159">
        <v>1.0000000000000001E-5</v>
      </c>
      <c r="R333" s="159">
        <f>Q333*H333</f>
        <v>4.0000000000000003E-5</v>
      </c>
      <c r="S333" s="159">
        <v>0</v>
      </c>
      <c r="T333" s="160">
        <f>S333*H333</f>
        <v>0</v>
      </c>
      <c r="U333" s="33"/>
      <c r="V333" s="33"/>
      <c r="W333" s="33"/>
      <c r="X333" s="33"/>
      <c r="Y333" s="33"/>
      <c r="Z333" s="33"/>
      <c r="AA333" s="33"/>
      <c r="AB333" s="33"/>
      <c r="AC333" s="33"/>
      <c r="AD333" s="33"/>
      <c r="AE333" s="33"/>
      <c r="AR333" s="161" t="s">
        <v>573</v>
      </c>
      <c r="AT333" s="161" t="s">
        <v>416</v>
      </c>
      <c r="AU333" s="161" t="s">
        <v>90</v>
      </c>
      <c r="AY333" s="18" t="s">
        <v>199</v>
      </c>
      <c r="BE333" s="162">
        <f>IF(N333="základní",J333,0)</f>
        <v>0</v>
      </c>
      <c r="BF333" s="162">
        <f>IF(N333="snížená",J333,0)</f>
        <v>0</v>
      </c>
      <c r="BG333" s="162">
        <f>IF(N333="zákl. přenesená",J333,0)</f>
        <v>0</v>
      </c>
      <c r="BH333" s="162">
        <f>IF(N333="sníž. přenesená",J333,0)</f>
        <v>0</v>
      </c>
      <c r="BI333" s="162">
        <f>IF(N333="nulová",J333,0)</f>
        <v>0</v>
      </c>
      <c r="BJ333" s="18" t="s">
        <v>88</v>
      </c>
      <c r="BK333" s="162">
        <f>ROUND(I333*H333,2)</f>
        <v>0</v>
      </c>
      <c r="BL333" s="18" t="s">
        <v>276</v>
      </c>
      <c r="BM333" s="161" t="s">
        <v>4950</v>
      </c>
    </row>
    <row r="334" spans="1:65" s="2" customFormat="1" ht="10.199999999999999">
      <c r="A334" s="33"/>
      <c r="B334" s="34"/>
      <c r="C334" s="33"/>
      <c r="D334" s="163" t="s">
        <v>207</v>
      </c>
      <c r="E334" s="33"/>
      <c r="F334" s="164" t="s">
        <v>4946</v>
      </c>
      <c r="G334" s="33"/>
      <c r="H334" s="33"/>
      <c r="I334" s="165"/>
      <c r="J334" s="33"/>
      <c r="K334" s="33"/>
      <c r="L334" s="34"/>
      <c r="M334" s="166"/>
      <c r="N334" s="167"/>
      <c r="O334" s="59"/>
      <c r="P334" s="59"/>
      <c r="Q334" s="59"/>
      <c r="R334" s="59"/>
      <c r="S334" s="59"/>
      <c r="T334" s="60"/>
      <c r="U334" s="33"/>
      <c r="V334" s="33"/>
      <c r="W334" s="33"/>
      <c r="X334" s="33"/>
      <c r="Y334" s="33"/>
      <c r="Z334" s="33"/>
      <c r="AA334" s="33"/>
      <c r="AB334" s="33"/>
      <c r="AC334" s="33"/>
      <c r="AD334" s="33"/>
      <c r="AE334" s="33"/>
      <c r="AT334" s="18" t="s">
        <v>207</v>
      </c>
      <c r="AU334" s="18" t="s">
        <v>90</v>
      </c>
    </row>
    <row r="335" spans="1:65" s="2" customFormat="1" ht="21.75" customHeight="1">
      <c r="A335" s="33"/>
      <c r="B335" s="149"/>
      <c r="C335" s="150" t="s">
        <v>1081</v>
      </c>
      <c r="D335" s="150" t="s">
        <v>202</v>
      </c>
      <c r="E335" s="151" t="s">
        <v>4951</v>
      </c>
      <c r="F335" s="152" t="s">
        <v>4952</v>
      </c>
      <c r="G335" s="153" t="s">
        <v>529</v>
      </c>
      <c r="H335" s="154">
        <v>6</v>
      </c>
      <c r="I335" s="155"/>
      <c r="J335" s="156">
        <f>ROUND(I335*H335,2)</f>
        <v>0</v>
      </c>
      <c r="K335" s="152" t="s">
        <v>333</v>
      </c>
      <c r="L335" s="34"/>
      <c r="M335" s="157" t="s">
        <v>1</v>
      </c>
      <c r="N335" s="158" t="s">
        <v>46</v>
      </c>
      <c r="O335" s="59"/>
      <c r="P335" s="159">
        <f>O335*H335</f>
        <v>0</v>
      </c>
      <c r="Q335" s="159">
        <v>0</v>
      </c>
      <c r="R335" s="159">
        <f>Q335*H335</f>
        <v>0</v>
      </c>
      <c r="S335" s="159">
        <v>0</v>
      </c>
      <c r="T335" s="160">
        <f>S335*H335</f>
        <v>0</v>
      </c>
      <c r="U335" s="33"/>
      <c r="V335" s="33"/>
      <c r="W335" s="33"/>
      <c r="X335" s="33"/>
      <c r="Y335" s="33"/>
      <c r="Z335" s="33"/>
      <c r="AA335" s="33"/>
      <c r="AB335" s="33"/>
      <c r="AC335" s="33"/>
      <c r="AD335" s="33"/>
      <c r="AE335" s="33"/>
      <c r="AR335" s="161" t="s">
        <v>276</v>
      </c>
      <c r="AT335" s="161" t="s">
        <v>202</v>
      </c>
      <c r="AU335" s="161" t="s">
        <v>90</v>
      </c>
      <c r="AY335" s="18" t="s">
        <v>199</v>
      </c>
      <c r="BE335" s="162">
        <f>IF(N335="základní",J335,0)</f>
        <v>0</v>
      </c>
      <c r="BF335" s="162">
        <f>IF(N335="snížená",J335,0)</f>
        <v>0</v>
      </c>
      <c r="BG335" s="162">
        <f>IF(N335="zákl. přenesená",J335,0)</f>
        <v>0</v>
      </c>
      <c r="BH335" s="162">
        <f>IF(N335="sníž. přenesená",J335,0)</f>
        <v>0</v>
      </c>
      <c r="BI335" s="162">
        <f>IF(N335="nulová",J335,0)</f>
        <v>0</v>
      </c>
      <c r="BJ335" s="18" t="s">
        <v>88</v>
      </c>
      <c r="BK335" s="162">
        <f>ROUND(I335*H335,2)</f>
        <v>0</v>
      </c>
      <c r="BL335" s="18" t="s">
        <v>276</v>
      </c>
      <c r="BM335" s="161" t="s">
        <v>4953</v>
      </c>
    </row>
    <row r="336" spans="1:65" s="2" customFormat="1" ht="19.2">
      <c r="A336" s="33"/>
      <c r="B336" s="34"/>
      <c r="C336" s="33"/>
      <c r="D336" s="163" t="s">
        <v>207</v>
      </c>
      <c r="E336" s="33"/>
      <c r="F336" s="164" t="s">
        <v>4954</v>
      </c>
      <c r="G336" s="33"/>
      <c r="H336" s="33"/>
      <c r="I336" s="165"/>
      <c r="J336" s="33"/>
      <c r="K336" s="33"/>
      <c r="L336" s="34"/>
      <c r="M336" s="166"/>
      <c r="N336" s="167"/>
      <c r="O336" s="59"/>
      <c r="P336" s="59"/>
      <c r="Q336" s="59"/>
      <c r="R336" s="59"/>
      <c r="S336" s="59"/>
      <c r="T336" s="60"/>
      <c r="U336" s="33"/>
      <c r="V336" s="33"/>
      <c r="W336" s="33"/>
      <c r="X336" s="33"/>
      <c r="Y336" s="33"/>
      <c r="Z336" s="33"/>
      <c r="AA336" s="33"/>
      <c r="AB336" s="33"/>
      <c r="AC336" s="33"/>
      <c r="AD336" s="33"/>
      <c r="AE336" s="33"/>
      <c r="AT336" s="18" t="s">
        <v>207</v>
      </c>
      <c r="AU336" s="18" t="s">
        <v>90</v>
      </c>
    </row>
    <row r="337" spans="1:65" s="14" customFormat="1" ht="10.199999999999999">
      <c r="B337" s="179"/>
      <c r="D337" s="163" t="s">
        <v>336</v>
      </c>
      <c r="E337" s="180" t="s">
        <v>1</v>
      </c>
      <c r="F337" s="181" t="s">
        <v>4955</v>
      </c>
      <c r="H337" s="182">
        <v>6</v>
      </c>
      <c r="I337" s="183"/>
      <c r="L337" s="179"/>
      <c r="M337" s="184"/>
      <c r="N337" s="185"/>
      <c r="O337" s="185"/>
      <c r="P337" s="185"/>
      <c r="Q337" s="185"/>
      <c r="R337" s="185"/>
      <c r="S337" s="185"/>
      <c r="T337" s="186"/>
      <c r="AT337" s="180" t="s">
        <v>336</v>
      </c>
      <c r="AU337" s="180" t="s">
        <v>90</v>
      </c>
      <c r="AV337" s="14" t="s">
        <v>90</v>
      </c>
      <c r="AW337" s="14" t="s">
        <v>36</v>
      </c>
      <c r="AX337" s="14" t="s">
        <v>88</v>
      </c>
      <c r="AY337" s="180" t="s">
        <v>199</v>
      </c>
    </row>
    <row r="338" spans="1:65" s="2" customFormat="1" ht="16.5" customHeight="1">
      <c r="A338" s="33"/>
      <c r="B338" s="149"/>
      <c r="C338" s="195" t="s">
        <v>1089</v>
      </c>
      <c r="D338" s="195" t="s">
        <v>416</v>
      </c>
      <c r="E338" s="196" t="s">
        <v>4956</v>
      </c>
      <c r="F338" s="197" t="s">
        <v>4957</v>
      </c>
      <c r="G338" s="198" t="s">
        <v>529</v>
      </c>
      <c r="H338" s="199">
        <v>1</v>
      </c>
      <c r="I338" s="200"/>
      <c r="J338" s="201">
        <f>ROUND(I338*H338,2)</f>
        <v>0</v>
      </c>
      <c r="K338" s="197" t="s">
        <v>1</v>
      </c>
      <c r="L338" s="202"/>
      <c r="M338" s="203" t="s">
        <v>1</v>
      </c>
      <c r="N338" s="204" t="s">
        <v>46</v>
      </c>
      <c r="O338" s="59"/>
      <c r="P338" s="159">
        <f>O338*H338</f>
        <v>0</v>
      </c>
      <c r="Q338" s="159">
        <v>4.0000000000000002E-4</v>
      </c>
      <c r="R338" s="159">
        <f>Q338*H338</f>
        <v>4.0000000000000002E-4</v>
      </c>
      <c r="S338" s="159">
        <v>0</v>
      </c>
      <c r="T338" s="160">
        <f>S338*H338</f>
        <v>0</v>
      </c>
      <c r="U338" s="33"/>
      <c r="V338" s="33"/>
      <c r="W338" s="33"/>
      <c r="X338" s="33"/>
      <c r="Y338" s="33"/>
      <c r="Z338" s="33"/>
      <c r="AA338" s="33"/>
      <c r="AB338" s="33"/>
      <c r="AC338" s="33"/>
      <c r="AD338" s="33"/>
      <c r="AE338" s="33"/>
      <c r="AR338" s="161" t="s">
        <v>573</v>
      </c>
      <c r="AT338" s="161" t="s">
        <v>416</v>
      </c>
      <c r="AU338" s="161" t="s">
        <v>90</v>
      </c>
      <c r="AY338" s="18" t="s">
        <v>199</v>
      </c>
      <c r="BE338" s="162">
        <f>IF(N338="základní",J338,0)</f>
        <v>0</v>
      </c>
      <c r="BF338" s="162">
        <f>IF(N338="snížená",J338,0)</f>
        <v>0</v>
      </c>
      <c r="BG338" s="162">
        <f>IF(N338="zákl. přenesená",J338,0)</f>
        <v>0</v>
      </c>
      <c r="BH338" s="162">
        <f>IF(N338="sníž. přenesená",J338,0)</f>
        <v>0</v>
      </c>
      <c r="BI338" s="162">
        <f>IF(N338="nulová",J338,0)</f>
        <v>0</v>
      </c>
      <c r="BJ338" s="18" t="s">
        <v>88</v>
      </c>
      <c r="BK338" s="162">
        <f>ROUND(I338*H338,2)</f>
        <v>0</v>
      </c>
      <c r="BL338" s="18" t="s">
        <v>276</v>
      </c>
      <c r="BM338" s="161" t="s">
        <v>4958</v>
      </c>
    </row>
    <row r="339" spans="1:65" s="2" customFormat="1" ht="10.199999999999999">
      <c r="A339" s="33"/>
      <c r="B339" s="34"/>
      <c r="C339" s="33"/>
      <c r="D339" s="163" t="s">
        <v>207</v>
      </c>
      <c r="E339" s="33"/>
      <c r="F339" s="164" t="s">
        <v>4959</v>
      </c>
      <c r="G339" s="33"/>
      <c r="H339" s="33"/>
      <c r="I339" s="165"/>
      <c r="J339" s="33"/>
      <c r="K339" s="33"/>
      <c r="L339" s="34"/>
      <c r="M339" s="166"/>
      <c r="N339" s="167"/>
      <c r="O339" s="59"/>
      <c r="P339" s="59"/>
      <c r="Q339" s="59"/>
      <c r="R339" s="59"/>
      <c r="S339" s="59"/>
      <c r="T339" s="60"/>
      <c r="U339" s="33"/>
      <c r="V339" s="33"/>
      <c r="W339" s="33"/>
      <c r="X339" s="33"/>
      <c r="Y339" s="33"/>
      <c r="Z339" s="33"/>
      <c r="AA339" s="33"/>
      <c r="AB339" s="33"/>
      <c r="AC339" s="33"/>
      <c r="AD339" s="33"/>
      <c r="AE339" s="33"/>
      <c r="AT339" s="18" t="s">
        <v>207</v>
      </c>
      <c r="AU339" s="18" t="s">
        <v>90</v>
      </c>
    </row>
    <row r="340" spans="1:65" s="13" customFormat="1" ht="10.199999999999999">
      <c r="B340" s="172"/>
      <c r="D340" s="163" t="s">
        <v>336</v>
      </c>
      <c r="E340" s="173" t="s">
        <v>1</v>
      </c>
      <c r="F340" s="174" t="s">
        <v>4935</v>
      </c>
      <c r="H340" s="173" t="s">
        <v>1</v>
      </c>
      <c r="I340" s="175"/>
      <c r="L340" s="172"/>
      <c r="M340" s="176"/>
      <c r="N340" s="177"/>
      <c r="O340" s="177"/>
      <c r="P340" s="177"/>
      <c r="Q340" s="177"/>
      <c r="R340" s="177"/>
      <c r="S340" s="177"/>
      <c r="T340" s="178"/>
      <c r="AT340" s="173" t="s">
        <v>336</v>
      </c>
      <c r="AU340" s="173" t="s">
        <v>90</v>
      </c>
      <c r="AV340" s="13" t="s">
        <v>88</v>
      </c>
      <c r="AW340" s="13" t="s">
        <v>36</v>
      </c>
      <c r="AX340" s="13" t="s">
        <v>81</v>
      </c>
      <c r="AY340" s="173" t="s">
        <v>199</v>
      </c>
    </row>
    <row r="341" spans="1:65" s="14" customFormat="1" ht="10.199999999999999">
      <c r="B341" s="179"/>
      <c r="D341" s="163" t="s">
        <v>336</v>
      </c>
      <c r="E341" s="180" t="s">
        <v>1</v>
      </c>
      <c r="F341" s="181" t="s">
        <v>88</v>
      </c>
      <c r="H341" s="182">
        <v>1</v>
      </c>
      <c r="I341" s="183"/>
      <c r="L341" s="179"/>
      <c r="M341" s="184"/>
      <c r="N341" s="185"/>
      <c r="O341" s="185"/>
      <c r="P341" s="185"/>
      <c r="Q341" s="185"/>
      <c r="R341" s="185"/>
      <c r="S341" s="185"/>
      <c r="T341" s="186"/>
      <c r="AT341" s="180" t="s">
        <v>336</v>
      </c>
      <c r="AU341" s="180" t="s">
        <v>90</v>
      </c>
      <c r="AV341" s="14" t="s">
        <v>90</v>
      </c>
      <c r="AW341" s="14" t="s">
        <v>36</v>
      </c>
      <c r="AX341" s="14" t="s">
        <v>88</v>
      </c>
      <c r="AY341" s="180" t="s">
        <v>199</v>
      </c>
    </row>
    <row r="342" spans="1:65" s="2" customFormat="1" ht="16.5" customHeight="1">
      <c r="A342" s="33"/>
      <c r="B342" s="149"/>
      <c r="C342" s="195" t="s">
        <v>1098</v>
      </c>
      <c r="D342" s="195" t="s">
        <v>416</v>
      </c>
      <c r="E342" s="196" t="s">
        <v>4960</v>
      </c>
      <c r="F342" s="197" t="s">
        <v>4959</v>
      </c>
      <c r="G342" s="198" t="s">
        <v>529</v>
      </c>
      <c r="H342" s="199">
        <v>2</v>
      </c>
      <c r="I342" s="200"/>
      <c r="J342" s="201">
        <f>ROUND(I342*H342,2)</f>
        <v>0</v>
      </c>
      <c r="K342" s="197" t="s">
        <v>1</v>
      </c>
      <c r="L342" s="202"/>
      <c r="M342" s="203" t="s">
        <v>1</v>
      </c>
      <c r="N342" s="204" t="s">
        <v>46</v>
      </c>
      <c r="O342" s="59"/>
      <c r="P342" s="159">
        <f>O342*H342</f>
        <v>0</v>
      </c>
      <c r="Q342" s="159">
        <v>4.0000000000000002E-4</v>
      </c>
      <c r="R342" s="159">
        <f>Q342*H342</f>
        <v>8.0000000000000004E-4</v>
      </c>
      <c r="S342" s="159">
        <v>0</v>
      </c>
      <c r="T342" s="160">
        <f>S342*H342</f>
        <v>0</v>
      </c>
      <c r="U342" s="33"/>
      <c r="V342" s="33"/>
      <c r="W342" s="33"/>
      <c r="X342" s="33"/>
      <c r="Y342" s="33"/>
      <c r="Z342" s="33"/>
      <c r="AA342" s="33"/>
      <c r="AB342" s="33"/>
      <c r="AC342" s="33"/>
      <c r="AD342" s="33"/>
      <c r="AE342" s="33"/>
      <c r="AR342" s="161" t="s">
        <v>573</v>
      </c>
      <c r="AT342" s="161" t="s">
        <v>416</v>
      </c>
      <c r="AU342" s="161" t="s">
        <v>90</v>
      </c>
      <c r="AY342" s="18" t="s">
        <v>199</v>
      </c>
      <c r="BE342" s="162">
        <f>IF(N342="základní",J342,0)</f>
        <v>0</v>
      </c>
      <c r="BF342" s="162">
        <f>IF(N342="snížená",J342,0)</f>
        <v>0</v>
      </c>
      <c r="BG342" s="162">
        <f>IF(N342="zákl. přenesená",J342,0)</f>
        <v>0</v>
      </c>
      <c r="BH342" s="162">
        <f>IF(N342="sníž. přenesená",J342,0)</f>
        <v>0</v>
      </c>
      <c r="BI342" s="162">
        <f>IF(N342="nulová",J342,0)</f>
        <v>0</v>
      </c>
      <c r="BJ342" s="18" t="s">
        <v>88</v>
      </c>
      <c r="BK342" s="162">
        <f>ROUND(I342*H342,2)</f>
        <v>0</v>
      </c>
      <c r="BL342" s="18" t="s">
        <v>276</v>
      </c>
      <c r="BM342" s="161" t="s">
        <v>4961</v>
      </c>
    </row>
    <row r="343" spans="1:65" s="2" customFormat="1" ht="10.199999999999999">
      <c r="A343" s="33"/>
      <c r="B343" s="34"/>
      <c r="C343" s="33"/>
      <c r="D343" s="163" t="s">
        <v>207</v>
      </c>
      <c r="E343" s="33"/>
      <c r="F343" s="164" t="s">
        <v>4959</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207</v>
      </c>
      <c r="AU343" s="18" t="s">
        <v>90</v>
      </c>
    </row>
    <row r="344" spans="1:65" s="13" customFormat="1" ht="10.199999999999999">
      <c r="B344" s="172"/>
      <c r="D344" s="163" t="s">
        <v>336</v>
      </c>
      <c r="E344" s="173" t="s">
        <v>1</v>
      </c>
      <c r="F344" s="174" t="s">
        <v>4935</v>
      </c>
      <c r="H344" s="173" t="s">
        <v>1</v>
      </c>
      <c r="I344" s="175"/>
      <c r="L344" s="172"/>
      <c r="M344" s="176"/>
      <c r="N344" s="177"/>
      <c r="O344" s="177"/>
      <c r="P344" s="177"/>
      <c r="Q344" s="177"/>
      <c r="R344" s="177"/>
      <c r="S344" s="177"/>
      <c r="T344" s="178"/>
      <c r="AT344" s="173" t="s">
        <v>336</v>
      </c>
      <c r="AU344" s="173" t="s">
        <v>90</v>
      </c>
      <c r="AV344" s="13" t="s">
        <v>88</v>
      </c>
      <c r="AW344" s="13" t="s">
        <v>36</v>
      </c>
      <c r="AX344" s="13" t="s">
        <v>81</v>
      </c>
      <c r="AY344" s="173" t="s">
        <v>199</v>
      </c>
    </row>
    <row r="345" spans="1:65" s="14" customFormat="1" ht="10.199999999999999">
      <c r="B345" s="179"/>
      <c r="D345" s="163" t="s">
        <v>336</v>
      </c>
      <c r="E345" s="180" t="s">
        <v>1</v>
      </c>
      <c r="F345" s="181" t="s">
        <v>88</v>
      </c>
      <c r="H345" s="182">
        <v>1</v>
      </c>
      <c r="I345" s="183"/>
      <c r="L345" s="179"/>
      <c r="M345" s="184"/>
      <c r="N345" s="185"/>
      <c r="O345" s="185"/>
      <c r="P345" s="185"/>
      <c r="Q345" s="185"/>
      <c r="R345" s="185"/>
      <c r="S345" s="185"/>
      <c r="T345" s="186"/>
      <c r="AT345" s="180" t="s">
        <v>336</v>
      </c>
      <c r="AU345" s="180" t="s">
        <v>90</v>
      </c>
      <c r="AV345" s="14" t="s">
        <v>90</v>
      </c>
      <c r="AW345" s="14" t="s">
        <v>36</v>
      </c>
      <c r="AX345" s="14" t="s">
        <v>81</v>
      </c>
      <c r="AY345" s="180" t="s">
        <v>199</v>
      </c>
    </row>
    <row r="346" spans="1:65" s="13" customFormat="1" ht="10.199999999999999">
      <c r="B346" s="172"/>
      <c r="D346" s="163" t="s">
        <v>336</v>
      </c>
      <c r="E346" s="173" t="s">
        <v>1</v>
      </c>
      <c r="F346" s="174" t="s">
        <v>4962</v>
      </c>
      <c r="H346" s="173" t="s">
        <v>1</v>
      </c>
      <c r="I346" s="175"/>
      <c r="L346" s="172"/>
      <c r="M346" s="176"/>
      <c r="N346" s="177"/>
      <c r="O346" s="177"/>
      <c r="P346" s="177"/>
      <c r="Q346" s="177"/>
      <c r="R346" s="177"/>
      <c r="S346" s="177"/>
      <c r="T346" s="178"/>
      <c r="AT346" s="173" t="s">
        <v>336</v>
      </c>
      <c r="AU346" s="173" t="s">
        <v>90</v>
      </c>
      <c r="AV346" s="13" t="s">
        <v>88</v>
      </c>
      <c r="AW346" s="13" t="s">
        <v>36</v>
      </c>
      <c r="AX346" s="13" t="s">
        <v>81</v>
      </c>
      <c r="AY346" s="173" t="s">
        <v>199</v>
      </c>
    </row>
    <row r="347" spans="1:65" s="14" customFormat="1" ht="10.199999999999999">
      <c r="B347" s="179"/>
      <c r="D347" s="163" t="s">
        <v>336</v>
      </c>
      <c r="E347" s="180" t="s">
        <v>1</v>
      </c>
      <c r="F347" s="181" t="s">
        <v>88</v>
      </c>
      <c r="H347" s="182">
        <v>1</v>
      </c>
      <c r="I347" s="183"/>
      <c r="L347" s="179"/>
      <c r="M347" s="184"/>
      <c r="N347" s="185"/>
      <c r="O347" s="185"/>
      <c r="P347" s="185"/>
      <c r="Q347" s="185"/>
      <c r="R347" s="185"/>
      <c r="S347" s="185"/>
      <c r="T347" s="186"/>
      <c r="AT347" s="180" t="s">
        <v>336</v>
      </c>
      <c r="AU347" s="180" t="s">
        <v>90</v>
      </c>
      <c r="AV347" s="14" t="s">
        <v>90</v>
      </c>
      <c r="AW347" s="14" t="s">
        <v>36</v>
      </c>
      <c r="AX347" s="14" t="s">
        <v>81</v>
      </c>
      <c r="AY347" s="180" t="s">
        <v>199</v>
      </c>
    </row>
    <row r="348" spans="1:65" s="15" customFormat="1" ht="10.199999999999999">
      <c r="B348" s="187"/>
      <c r="D348" s="163" t="s">
        <v>336</v>
      </c>
      <c r="E348" s="188" t="s">
        <v>1</v>
      </c>
      <c r="F348" s="189" t="s">
        <v>339</v>
      </c>
      <c r="H348" s="190">
        <v>2</v>
      </c>
      <c r="I348" s="191"/>
      <c r="L348" s="187"/>
      <c r="M348" s="192"/>
      <c r="N348" s="193"/>
      <c r="O348" s="193"/>
      <c r="P348" s="193"/>
      <c r="Q348" s="193"/>
      <c r="R348" s="193"/>
      <c r="S348" s="193"/>
      <c r="T348" s="194"/>
      <c r="AT348" s="188" t="s">
        <v>336</v>
      </c>
      <c r="AU348" s="188" t="s">
        <v>90</v>
      </c>
      <c r="AV348" s="15" t="s">
        <v>198</v>
      </c>
      <c r="AW348" s="15" t="s">
        <v>36</v>
      </c>
      <c r="AX348" s="15" t="s">
        <v>88</v>
      </c>
      <c r="AY348" s="188" t="s">
        <v>199</v>
      </c>
    </row>
    <row r="349" spans="1:65" s="2" customFormat="1" ht="16.5" customHeight="1">
      <c r="A349" s="33"/>
      <c r="B349" s="149"/>
      <c r="C349" s="195" t="s">
        <v>1110</v>
      </c>
      <c r="D349" s="195" t="s">
        <v>416</v>
      </c>
      <c r="E349" s="196" t="s">
        <v>4963</v>
      </c>
      <c r="F349" s="197" t="s">
        <v>4964</v>
      </c>
      <c r="G349" s="198" t="s">
        <v>529</v>
      </c>
      <c r="H349" s="199">
        <v>2</v>
      </c>
      <c r="I349" s="200"/>
      <c r="J349" s="201">
        <f>ROUND(I349*H349,2)</f>
        <v>0</v>
      </c>
      <c r="K349" s="197" t="s">
        <v>1</v>
      </c>
      <c r="L349" s="202"/>
      <c r="M349" s="203" t="s">
        <v>1</v>
      </c>
      <c r="N349" s="204" t="s">
        <v>46</v>
      </c>
      <c r="O349" s="59"/>
      <c r="P349" s="159">
        <f>O349*H349</f>
        <v>0</v>
      </c>
      <c r="Q349" s="159">
        <v>4.0000000000000002E-4</v>
      </c>
      <c r="R349" s="159">
        <f>Q349*H349</f>
        <v>8.0000000000000004E-4</v>
      </c>
      <c r="S349" s="159">
        <v>0</v>
      </c>
      <c r="T349" s="160">
        <f>S349*H349</f>
        <v>0</v>
      </c>
      <c r="U349" s="33"/>
      <c r="V349" s="33"/>
      <c r="W349" s="33"/>
      <c r="X349" s="33"/>
      <c r="Y349" s="33"/>
      <c r="Z349" s="33"/>
      <c r="AA349" s="33"/>
      <c r="AB349" s="33"/>
      <c r="AC349" s="33"/>
      <c r="AD349" s="33"/>
      <c r="AE349" s="33"/>
      <c r="AR349" s="161" t="s">
        <v>573</v>
      </c>
      <c r="AT349" s="161" t="s">
        <v>416</v>
      </c>
      <c r="AU349" s="161" t="s">
        <v>90</v>
      </c>
      <c r="AY349" s="18" t="s">
        <v>199</v>
      </c>
      <c r="BE349" s="162">
        <f>IF(N349="základní",J349,0)</f>
        <v>0</v>
      </c>
      <c r="BF349" s="162">
        <f>IF(N349="snížená",J349,0)</f>
        <v>0</v>
      </c>
      <c r="BG349" s="162">
        <f>IF(N349="zákl. přenesená",J349,0)</f>
        <v>0</v>
      </c>
      <c r="BH349" s="162">
        <f>IF(N349="sníž. přenesená",J349,0)</f>
        <v>0</v>
      </c>
      <c r="BI349" s="162">
        <f>IF(N349="nulová",J349,0)</f>
        <v>0</v>
      </c>
      <c r="BJ349" s="18" t="s">
        <v>88</v>
      </c>
      <c r="BK349" s="162">
        <f>ROUND(I349*H349,2)</f>
        <v>0</v>
      </c>
      <c r="BL349" s="18" t="s">
        <v>276</v>
      </c>
      <c r="BM349" s="161" t="s">
        <v>4965</v>
      </c>
    </row>
    <row r="350" spans="1:65" s="2" customFormat="1" ht="10.199999999999999">
      <c r="A350" s="33"/>
      <c r="B350" s="34"/>
      <c r="C350" s="33"/>
      <c r="D350" s="163" t="s">
        <v>207</v>
      </c>
      <c r="E350" s="33"/>
      <c r="F350" s="164" t="s">
        <v>4959</v>
      </c>
      <c r="G350" s="33"/>
      <c r="H350" s="33"/>
      <c r="I350" s="165"/>
      <c r="J350" s="33"/>
      <c r="K350" s="33"/>
      <c r="L350" s="34"/>
      <c r="M350" s="166"/>
      <c r="N350" s="167"/>
      <c r="O350" s="59"/>
      <c r="P350" s="59"/>
      <c r="Q350" s="59"/>
      <c r="R350" s="59"/>
      <c r="S350" s="59"/>
      <c r="T350" s="60"/>
      <c r="U350" s="33"/>
      <c r="V350" s="33"/>
      <c r="W350" s="33"/>
      <c r="X350" s="33"/>
      <c r="Y350" s="33"/>
      <c r="Z350" s="33"/>
      <c r="AA350" s="33"/>
      <c r="AB350" s="33"/>
      <c r="AC350" s="33"/>
      <c r="AD350" s="33"/>
      <c r="AE350" s="33"/>
      <c r="AT350" s="18" t="s">
        <v>207</v>
      </c>
      <c r="AU350" s="18" t="s">
        <v>90</v>
      </c>
    </row>
    <row r="351" spans="1:65" s="13" customFormat="1" ht="10.199999999999999">
      <c r="B351" s="172"/>
      <c r="D351" s="163" t="s">
        <v>336</v>
      </c>
      <c r="E351" s="173" t="s">
        <v>1</v>
      </c>
      <c r="F351" s="174" t="s">
        <v>4938</v>
      </c>
      <c r="H351" s="173" t="s">
        <v>1</v>
      </c>
      <c r="I351" s="175"/>
      <c r="L351" s="172"/>
      <c r="M351" s="176"/>
      <c r="N351" s="177"/>
      <c r="O351" s="177"/>
      <c r="P351" s="177"/>
      <c r="Q351" s="177"/>
      <c r="R351" s="177"/>
      <c r="S351" s="177"/>
      <c r="T351" s="178"/>
      <c r="AT351" s="173" t="s">
        <v>336</v>
      </c>
      <c r="AU351" s="173" t="s">
        <v>90</v>
      </c>
      <c r="AV351" s="13" t="s">
        <v>88</v>
      </c>
      <c r="AW351" s="13" t="s">
        <v>36</v>
      </c>
      <c r="AX351" s="13" t="s">
        <v>81</v>
      </c>
      <c r="AY351" s="173" t="s">
        <v>199</v>
      </c>
    </row>
    <row r="352" spans="1:65" s="14" customFormat="1" ht="10.199999999999999">
      <c r="B352" s="179"/>
      <c r="D352" s="163" t="s">
        <v>336</v>
      </c>
      <c r="E352" s="180" t="s">
        <v>1</v>
      </c>
      <c r="F352" s="181" t="s">
        <v>88</v>
      </c>
      <c r="H352" s="182">
        <v>1</v>
      </c>
      <c r="I352" s="183"/>
      <c r="L352" s="179"/>
      <c r="M352" s="184"/>
      <c r="N352" s="185"/>
      <c r="O352" s="185"/>
      <c r="P352" s="185"/>
      <c r="Q352" s="185"/>
      <c r="R352" s="185"/>
      <c r="S352" s="185"/>
      <c r="T352" s="186"/>
      <c r="AT352" s="180" t="s">
        <v>336</v>
      </c>
      <c r="AU352" s="180" t="s">
        <v>90</v>
      </c>
      <c r="AV352" s="14" t="s">
        <v>90</v>
      </c>
      <c r="AW352" s="14" t="s">
        <v>36</v>
      </c>
      <c r="AX352" s="14" t="s">
        <v>81</v>
      </c>
      <c r="AY352" s="180" t="s">
        <v>199</v>
      </c>
    </row>
    <row r="353" spans="1:65" s="13" customFormat="1" ht="10.199999999999999">
      <c r="B353" s="172"/>
      <c r="D353" s="163" t="s">
        <v>336</v>
      </c>
      <c r="E353" s="173" t="s">
        <v>1</v>
      </c>
      <c r="F353" s="174" t="s">
        <v>4962</v>
      </c>
      <c r="H353" s="173" t="s">
        <v>1</v>
      </c>
      <c r="I353" s="175"/>
      <c r="L353" s="172"/>
      <c r="M353" s="176"/>
      <c r="N353" s="177"/>
      <c r="O353" s="177"/>
      <c r="P353" s="177"/>
      <c r="Q353" s="177"/>
      <c r="R353" s="177"/>
      <c r="S353" s="177"/>
      <c r="T353" s="178"/>
      <c r="AT353" s="173" t="s">
        <v>336</v>
      </c>
      <c r="AU353" s="173" t="s">
        <v>90</v>
      </c>
      <c r="AV353" s="13" t="s">
        <v>88</v>
      </c>
      <c r="AW353" s="13" t="s">
        <v>36</v>
      </c>
      <c r="AX353" s="13" t="s">
        <v>81</v>
      </c>
      <c r="AY353" s="173" t="s">
        <v>199</v>
      </c>
    </row>
    <row r="354" spans="1:65" s="14" customFormat="1" ht="10.199999999999999">
      <c r="B354" s="179"/>
      <c r="D354" s="163" t="s">
        <v>336</v>
      </c>
      <c r="E354" s="180" t="s">
        <v>1</v>
      </c>
      <c r="F354" s="181" t="s">
        <v>88</v>
      </c>
      <c r="H354" s="182">
        <v>1</v>
      </c>
      <c r="I354" s="183"/>
      <c r="L354" s="179"/>
      <c r="M354" s="184"/>
      <c r="N354" s="185"/>
      <c r="O354" s="185"/>
      <c r="P354" s="185"/>
      <c r="Q354" s="185"/>
      <c r="R354" s="185"/>
      <c r="S354" s="185"/>
      <c r="T354" s="186"/>
      <c r="AT354" s="180" t="s">
        <v>336</v>
      </c>
      <c r="AU354" s="180" t="s">
        <v>90</v>
      </c>
      <c r="AV354" s="14" t="s">
        <v>90</v>
      </c>
      <c r="AW354" s="14" t="s">
        <v>36</v>
      </c>
      <c r="AX354" s="14" t="s">
        <v>81</v>
      </c>
      <c r="AY354" s="180" t="s">
        <v>199</v>
      </c>
    </row>
    <row r="355" spans="1:65" s="15" customFormat="1" ht="10.199999999999999">
      <c r="B355" s="187"/>
      <c r="D355" s="163" t="s">
        <v>336</v>
      </c>
      <c r="E355" s="188" t="s">
        <v>1</v>
      </c>
      <c r="F355" s="189" t="s">
        <v>339</v>
      </c>
      <c r="H355" s="190">
        <v>2</v>
      </c>
      <c r="I355" s="191"/>
      <c r="L355" s="187"/>
      <c r="M355" s="192"/>
      <c r="N355" s="193"/>
      <c r="O355" s="193"/>
      <c r="P355" s="193"/>
      <c r="Q355" s="193"/>
      <c r="R355" s="193"/>
      <c r="S355" s="193"/>
      <c r="T355" s="194"/>
      <c r="AT355" s="188" t="s">
        <v>336</v>
      </c>
      <c r="AU355" s="188" t="s">
        <v>90</v>
      </c>
      <c r="AV355" s="15" t="s">
        <v>198</v>
      </c>
      <c r="AW355" s="15" t="s">
        <v>36</v>
      </c>
      <c r="AX355" s="15" t="s">
        <v>88</v>
      </c>
      <c r="AY355" s="188" t="s">
        <v>199</v>
      </c>
    </row>
    <row r="356" spans="1:65" s="2" customFormat="1" ht="16.5" customHeight="1">
      <c r="A356" s="33"/>
      <c r="B356" s="149"/>
      <c r="C356" s="195" t="s">
        <v>1129</v>
      </c>
      <c r="D356" s="195" t="s">
        <v>416</v>
      </c>
      <c r="E356" s="196" t="s">
        <v>4966</v>
      </c>
      <c r="F356" s="197" t="s">
        <v>4967</v>
      </c>
      <c r="G356" s="198" t="s">
        <v>529</v>
      </c>
      <c r="H356" s="199">
        <v>1</v>
      </c>
      <c r="I356" s="200"/>
      <c r="J356" s="201">
        <f>ROUND(I356*H356,2)</f>
        <v>0</v>
      </c>
      <c r="K356" s="197" t="s">
        <v>333</v>
      </c>
      <c r="L356" s="202"/>
      <c r="M356" s="203" t="s">
        <v>1</v>
      </c>
      <c r="N356" s="204" t="s">
        <v>46</v>
      </c>
      <c r="O356" s="59"/>
      <c r="P356" s="159">
        <f>O356*H356</f>
        <v>0</v>
      </c>
      <c r="Q356" s="159">
        <v>1.3999999999999999E-4</v>
      </c>
      <c r="R356" s="159">
        <f>Q356*H356</f>
        <v>1.3999999999999999E-4</v>
      </c>
      <c r="S356" s="159">
        <v>0</v>
      </c>
      <c r="T356" s="160">
        <f>S356*H356</f>
        <v>0</v>
      </c>
      <c r="U356" s="33"/>
      <c r="V356" s="33"/>
      <c r="W356" s="33"/>
      <c r="X356" s="33"/>
      <c r="Y356" s="33"/>
      <c r="Z356" s="33"/>
      <c r="AA356" s="33"/>
      <c r="AB356" s="33"/>
      <c r="AC356" s="33"/>
      <c r="AD356" s="33"/>
      <c r="AE356" s="33"/>
      <c r="AR356" s="161" t="s">
        <v>573</v>
      </c>
      <c r="AT356" s="161" t="s">
        <v>416</v>
      </c>
      <c r="AU356" s="161" t="s">
        <v>90</v>
      </c>
      <c r="AY356" s="18" t="s">
        <v>199</v>
      </c>
      <c r="BE356" s="162">
        <f>IF(N356="základní",J356,0)</f>
        <v>0</v>
      </c>
      <c r="BF356" s="162">
        <f>IF(N356="snížená",J356,0)</f>
        <v>0</v>
      </c>
      <c r="BG356" s="162">
        <f>IF(N356="zákl. přenesená",J356,0)</f>
        <v>0</v>
      </c>
      <c r="BH356" s="162">
        <f>IF(N356="sníž. přenesená",J356,0)</f>
        <v>0</v>
      </c>
      <c r="BI356" s="162">
        <f>IF(N356="nulová",J356,0)</f>
        <v>0</v>
      </c>
      <c r="BJ356" s="18" t="s">
        <v>88</v>
      </c>
      <c r="BK356" s="162">
        <f>ROUND(I356*H356,2)</f>
        <v>0</v>
      </c>
      <c r="BL356" s="18" t="s">
        <v>276</v>
      </c>
      <c r="BM356" s="161" t="s">
        <v>4968</v>
      </c>
    </row>
    <row r="357" spans="1:65" s="13" customFormat="1" ht="10.199999999999999">
      <c r="B357" s="172"/>
      <c r="D357" s="163" t="s">
        <v>336</v>
      </c>
      <c r="E357" s="173" t="s">
        <v>1</v>
      </c>
      <c r="F357" s="174" t="s">
        <v>4937</v>
      </c>
      <c r="H357" s="173" t="s">
        <v>1</v>
      </c>
      <c r="I357" s="175"/>
      <c r="L357" s="172"/>
      <c r="M357" s="176"/>
      <c r="N357" s="177"/>
      <c r="O357" s="177"/>
      <c r="P357" s="177"/>
      <c r="Q357" s="177"/>
      <c r="R357" s="177"/>
      <c r="S357" s="177"/>
      <c r="T357" s="178"/>
      <c r="AT357" s="173" t="s">
        <v>336</v>
      </c>
      <c r="AU357" s="173" t="s">
        <v>90</v>
      </c>
      <c r="AV357" s="13" t="s">
        <v>88</v>
      </c>
      <c r="AW357" s="13" t="s">
        <v>36</v>
      </c>
      <c r="AX357" s="13" t="s">
        <v>81</v>
      </c>
      <c r="AY357" s="173" t="s">
        <v>199</v>
      </c>
    </row>
    <row r="358" spans="1:65" s="14" customFormat="1" ht="10.199999999999999">
      <c r="B358" s="179"/>
      <c r="D358" s="163" t="s">
        <v>336</v>
      </c>
      <c r="E358" s="180" t="s">
        <v>1</v>
      </c>
      <c r="F358" s="181" t="s">
        <v>88</v>
      </c>
      <c r="H358" s="182">
        <v>1</v>
      </c>
      <c r="I358" s="183"/>
      <c r="L358" s="179"/>
      <c r="M358" s="184"/>
      <c r="N358" s="185"/>
      <c r="O358" s="185"/>
      <c r="P358" s="185"/>
      <c r="Q358" s="185"/>
      <c r="R358" s="185"/>
      <c r="S358" s="185"/>
      <c r="T358" s="186"/>
      <c r="AT358" s="180" t="s">
        <v>336</v>
      </c>
      <c r="AU358" s="180" t="s">
        <v>90</v>
      </c>
      <c r="AV358" s="14" t="s">
        <v>90</v>
      </c>
      <c r="AW358" s="14" t="s">
        <v>36</v>
      </c>
      <c r="AX358" s="14" t="s">
        <v>88</v>
      </c>
      <c r="AY358" s="180" t="s">
        <v>199</v>
      </c>
    </row>
    <row r="359" spans="1:65" s="2" customFormat="1" ht="16.5" customHeight="1">
      <c r="A359" s="33"/>
      <c r="B359" s="149"/>
      <c r="C359" s="150" t="s">
        <v>1143</v>
      </c>
      <c r="D359" s="150" t="s">
        <v>202</v>
      </c>
      <c r="E359" s="151" t="s">
        <v>4969</v>
      </c>
      <c r="F359" s="152" t="s">
        <v>4970</v>
      </c>
      <c r="G359" s="153" t="s">
        <v>529</v>
      </c>
      <c r="H359" s="154">
        <v>4</v>
      </c>
      <c r="I359" s="155"/>
      <c r="J359" s="156">
        <f>ROUND(I359*H359,2)</f>
        <v>0</v>
      </c>
      <c r="K359" s="152" t="s">
        <v>333</v>
      </c>
      <c r="L359" s="34"/>
      <c r="M359" s="157" t="s">
        <v>1</v>
      </c>
      <c r="N359" s="158" t="s">
        <v>46</v>
      </c>
      <c r="O359" s="59"/>
      <c r="P359" s="159">
        <f>O359*H359</f>
        <v>0</v>
      </c>
      <c r="Q359" s="159">
        <v>0</v>
      </c>
      <c r="R359" s="159">
        <f>Q359*H359</f>
        <v>0</v>
      </c>
      <c r="S359" s="159">
        <v>0</v>
      </c>
      <c r="T359" s="160">
        <f>S359*H359</f>
        <v>0</v>
      </c>
      <c r="U359" s="33"/>
      <c r="V359" s="33"/>
      <c r="W359" s="33"/>
      <c r="X359" s="33"/>
      <c r="Y359" s="33"/>
      <c r="Z359" s="33"/>
      <c r="AA359" s="33"/>
      <c r="AB359" s="33"/>
      <c r="AC359" s="33"/>
      <c r="AD359" s="33"/>
      <c r="AE359" s="33"/>
      <c r="AR359" s="161" t="s">
        <v>276</v>
      </c>
      <c r="AT359" s="161" t="s">
        <v>202</v>
      </c>
      <c r="AU359" s="161" t="s">
        <v>90</v>
      </c>
      <c r="AY359" s="18" t="s">
        <v>199</v>
      </c>
      <c r="BE359" s="162">
        <f>IF(N359="základní",J359,0)</f>
        <v>0</v>
      </c>
      <c r="BF359" s="162">
        <f>IF(N359="snížená",J359,0)</f>
        <v>0</v>
      </c>
      <c r="BG359" s="162">
        <f>IF(N359="zákl. přenesená",J359,0)</f>
        <v>0</v>
      </c>
      <c r="BH359" s="162">
        <f>IF(N359="sníž. přenesená",J359,0)</f>
        <v>0</v>
      </c>
      <c r="BI359" s="162">
        <f>IF(N359="nulová",J359,0)</f>
        <v>0</v>
      </c>
      <c r="BJ359" s="18" t="s">
        <v>88</v>
      </c>
      <c r="BK359" s="162">
        <f>ROUND(I359*H359,2)</f>
        <v>0</v>
      </c>
      <c r="BL359" s="18" t="s">
        <v>276</v>
      </c>
      <c r="BM359" s="161" t="s">
        <v>4971</v>
      </c>
    </row>
    <row r="360" spans="1:65" s="2" customFormat="1" ht="19.2">
      <c r="A360" s="33"/>
      <c r="B360" s="34"/>
      <c r="C360" s="33"/>
      <c r="D360" s="163" t="s">
        <v>207</v>
      </c>
      <c r="E360" s="33"/>
      <c r="F360" s="164" t="s">
        <v>4972</v>
      </c>
      <c r="G360" s="33"/>
      <c r="H360" s="33"/>
      <c r="I360" s="165"/>
      <c r="J360" s="33"/>
      <c r="K360" s="33"/>
      <c r="L360" s="34"/>
      <c r="M360" s="166"/>
      <c r="N360" s="167"/>
      <c r="O360" s="59"/>
      <c r="P360" s="59"/>
      <c r="Q360" s="59"/>
      <c r="R360" s="59"/>
      <c r="S360" s="59"/>
      <c r="T360" s="60"/>
      <c r="U360" s="33"/>
      <c r="V360" s="33"/>
      <c r="W360" s="33"/>
      <c r="X360" s="33"/>
      <c r="Y360" s="33"/>
      <c r="Z360" s="33"/>
      <c r="AA360" s="33"/>
      <c r="AB360" s="33"/>
      <c r="AC360" s="33"/>
      <c r="AD360" s="33"/>
      <c r="AE360" s="33"/>
      <c r="AT360" s="18" t="s">
        <v>207</v>
      </c>
      <c r="AU360" s="18" t="s">
        <v>90</v>
      </c>
    </row>
    <row r="361" spans="1:65" s="2" customFormat="1" ht="24.15" customHeight="1">
      <c r="A361" s="33"/>
      <c r="B361" s="149"/>
      <c r="C361" s="195" t="s">
        <v>1150</v>
      </c>
      <c r="D361" s="195" t="s">
        <v>416</v>
      </c>
      <c r="E361" s="196" t="s">
        <v>4973</v>
      </c>
      <c r="F361" s="197" t="s">
        <v>4974</v>
      </c>
      <c r="G361" s="198" t="s">
        <v>529</v>
      </c>
      <c r="H361" s="199">
        <v>1</v>
      </c>
      <c r="I361" s="200"/>
      <c r="J361" s="201">
        <f>ROUND(I361*H361,2)</f>
        <v>0</v>
      </c>
      <c r="K361" s="197" t="s">
        <v>333</v>
      </c>
      <c r="L361" s="202"/>
      <c r="M361" s="203" t="s">
        <v>1</v>
      </c>
      <c r="N361" s="204" t="s">
        <v>46</v>
      </c>
      <c r="O361" s="59"/>
      <c r="P361" s="159">
        <f>O361*H361</f>
        <v>0</v>
      </c>
      <c r="Q361" s="159">
        <v>1.07E-3</v>
      </c>
      <c r="R361" s="159">
        <f>Q361*H361</f>
        <v>1.07E-3</v>
      </c>
      <c r="S361" s="159">
        <v>0</v>
      </c>
      <c r="T361" s="160">
        <f>S361*H361</f>
        <v>0</v>
      </c>
      <c r="U361" s="33"/>
      <c r="V361" s="33"/>
      <c r="W361" s="33"/>
      <c r="X361" s="33"/>
      <c r="Y361" s="33"/>
      <c r="Z361" s="33"/>
      <c r="AA361" s="33"/>
      <c r="AB361" s="33"/>
      <c r="AC361" s="33"/>
      <c r="AD361" s="33"/>
      <c r="AE361" s="33"/>
      <c r="AR361" s="161" t="s">
        <v>573</v>
      </c>
      <c r="AT361" s="161" t="s">
        <v>416</v>
      </c>
      <c r="AU361" s="161" t="s">
        <v>90</v>
      </c>
      <c r="AY361" s="18" t="s">
        <v>199</v>
      </c>
      <c r="BE361" s="162">
        <f>IF(N361="základní",J361,0)</f>
        <v>0</v>
      </c>
      <c r="BF361" s="162">
        <f>IF(N361="snížená",J361,0)</f>
        <v>0</v>
      </c>
      <c r="BG361" s="162">
        <f>IF(N361="zákl. přenesená",J361,0)</f>
        <v>0</v>
      </c>
      <c r="BH361" s="162">
        <f>IF(N361="sníž. přenesená",J361,0)</f>
        <v>0</v>
      </c>
      <c r="BI361" s="162">
        <f>IF(N361="nulová",J361,0)</f>
        <v>0</v>
      </c>
      <c r="BJ361" s="18" t="s">
        <v>88</v>
      </c>
      <c r="BK361" s="162">
        <f>ROUND(I361*H361,2)</f>
        <v>0</v>
      </c>
      <c r="BL361" s="18" t="s">
        <v>276</v>
      </c>
      <c r="BM361" s="161" t="s">
        <v>4975</v>
      </c>
    </row>
    <row r="362" spans="1:65" s="2" customFormat="1" ht="19.2">
      <c r="A362" s="33"/>
      <c r="B362" s="34"/>
      <c r="C362" s="33"/>
      <c r="D362" s="163" t="s">
        <v>207</v>
      </c>
      <c r="E362" s="33"/>
      <c r="F362" s="164" t="s">
        <v>4976</v>
      </c>
      <c r="G362" s="33"/>
      <c r="H362" s="33"/>
      <c r="I362" s="165"/>
      <c r="J362" s="33"/>
      <c r="K362" s="33"/>
      <c r="L362" s="34"/>
      <c r="M362" s="166"/>
      <c r="N362" s="167"/>
      <c r="O362" s="59"/>
      <c r="P362" s="59"/>
      <c r="Q362" s="59"/>
      <c r="R362" s="59"/>
      <c r="S362" s="59"/>
      <c r="T362" s="60"/>
      <c r="U362" s="33"/>
      <c r="V362" s="33"/>
      <c r="W362" s="33"/>
      <c r="X362" s="33"/>
      <c r="Y362" s="33"/>
      <c r="Z362" s="33"/>
      <c r="AA362" s="33"/>
      <c r="AB362" s="33"/>
      <c r="AC362" s="33"/>
      <c r="AD362" s="33"/>
      <c r="AE362" s="33"/>
      <c r="AT362" s="18" t="s">
        <v>207</v>
      </c>
      <c r="AU362" s="18" t="s">
        <v>90</v>
      </c>
    </row>
    <row r="363" spans="1:65" s="2" customFormat="1" ht="24.15" customHeight="1">
      <c r="A363" s="33"/>
      <c r="B363" s="149"/>
      <c r="C363" s="195" t="s">
        <v>1157</v>
      </c>
      <c r="D363" s="195" t="s">
        <v>416</v>
      </c>
      <c r="E363" s="196" t="s">
        <v>4977</v>
      </c>
      <c r="F363" s="197" t="s">
        <v>4978</v>
      </c>
      <c r="G363" s="198" t="s">
        <v>529</v>
      </c>
      <c r="H363" s="199">
        <v>1</v>
      </c>
      <c r="I363" s="200"/>
      <c r="J363" s="201">
        <f>ROUND(I363*H363,2)</f>
        <v>0</v>
      </c>
      <c r="K363" s="197" t="s">
        <v>333</v>
      </c>
      <c r="L363" s="202"/>
      <c r="M363" s="203" t="s">
        <v>1</v>
      </c>
      <c r="N363" s="204" t="s">
        <v>46</v>
      </c>
      <c r="O363" s="59"/>
      <c r="P363" s="159">
        <f>O363*H363</f>
        <v>0</v>
      </c>
      <c r="Q363" s="159">
        <v>1.0499999999999999E-3</v>
      </c>
      <c r="R363" s="159">
        <f>Q363*H363</f>
        <v>1.0499999999999999E-3</v>
      </c>
      <c r="S363" s="159">
        <v>0</v>
      </c>
      <c r="T363" s="160">
        <f>S363*H363</f>
        <v>0</v>
      </c>
      <c r="U363" s="33"/>
      <c r="V363" s="33"/>
      <c r="W363" s="33"/>
      <c r="X363" s="33"/>
      <c r="Y363" s="33"/>
      <c r="Z363" s="33"/>
      <c r="AA363" s="33"/>
      <c r="AB363" s="33"/>
      <c r="AC363" s="33"/>
      <c r="AD363" s="33"/>
      <c r="AE363" s="33"/>
      <c r="AR363" s="161" t="s">
        <v>573</v>
      </c>
      <c r="AT363" s="161" t="s">
        <v>416</v>
      </c>
      <c r="AU363" s="161" t="s">
        <v>90</v>
      </c>
      <c r="AY363" s="18" t="s">
        <v>199</v>
      </c>
      <c r="BE363" s="162">
        <f>IF(N363="základní",J363,0)</f>
        <v>0</v>
      </c>
      <c r="BF363" s="162">
        <f>IF(N363="snížená",J363,0)</f>
        <v>0</v>
      </c>
      <c r="BG363" s="162">
        <f>IF(N363="zákl. přenesená",J363,0)</f>
        <v>0</v>
      </c>
      <c r="BH363" s="162">
        <f>IF(N363="sníž. přenesená",J363,0)</f>
        <v>0</v>
      </c>
      <c r="BI363" s="162">
        <f>IF(N363="nulová",J363,0)</f>
        <v>0</v>
      </c>
      <c r="BJ363" s="18" t="s">
        <v>88</v>
      </c>
      <c r="BK363" s="162">
        <f>ROUND(I363*H363,2)</f>
        <v>0</v>
      </c>
      <c r="BL363" s="18" t="s">
        <v>276</v>
      </c>
      <c r="BM363" s="161" t="s">
        <v>4979</v>
      </c>
    </row>
    <row r="364" spans="1:65" s="2" customFormat="1" ht="19.2">
      <c r="A364" s="33"/>
      <c r="B364" s="34"/>
      <c r="C364" s="33"/>
      <c r="D364" s="163" t="s">
        <v>207</v>
      </c>
      <c r="E364" s="33"/>
      <c r="F364" s="164" t="s">
        <v>4980</v>
      </c>
      <c r="G364" s="33"/>
      <c r="H364" s="33"/>
      <c r="I364" s="165"/>
      <c r="J364" s="33"/>
      <c r="K364" s="33"/>
      <c r="L364" s="34"/>
      <c r="M364" s="166"/>
      <c r="N364" s="167"/>
      <c r="O364" s="59"/>
      <c r="P364" s="59"/>
      <c r="Q364" s="59"/>
      <c r="R364" s="59"/>
      <c r="S364" s="59"/>
      <c r="T364" s="60"/>
      <c r="U364" s="33"/>
      <c r="V364" s="33"/>
      <c r="W364" s="33"/>
      <c r="X364" s="33"/>
      <c r="Y364" s="33"/>
      <c r="Z364" s="33"/>
      <c r="AA364" s="33"/>
      <c r="AB364" s="33"/>
      <c r="AC364" s="33"/>
      <c r="AD364" s="33"/>
      <c r="AE364" s="33"/>
      <c r="AT364" s="18" t="s">
        <v>207</v>
      </c>
      <c r="AU364" s="18" t="s">
        <v>90</v>
      </c>
    </row>
    <row r="365" spans="1:65" s="2" customFormat="1" ht="24.15" customHeight="1">
      <c r="A365" s="33"/>
      <c r="B365" s="149"/>
      <c r="C365" s="195" t="s">
        <v>1162</v>
      </c>
      <c r="D365" s="195" t="s">
        <v>416</v>
      </c>
      <c r="E365" s="196" t="s">
        <v>4981</v>
      </c>
      <c r="F365" s="197" t="s">
        <v>4982</v>
      </c>
      <c r="G365" s="198" t="s">
        <v>529</v>
      </c>
      <c r="H365" s="199">
        <v>1</v>
      </c>
      <c r="I365" s="200"/>
      <c r="J365" s="201">
        <f>ROUND(I365*H365,2)</f>
        <v>0</v>
      </c>
      <c r="K365" s="197" t="s">
        <v>1</v>
      </c>
      <c r="L365" s="202"/>
      <c r="M365" s="203" t="s">
        <v>1</v>
      </c>
      <c r="N365" s="204" t="s">
        <v>46</v>
      </c>
      <c r="O365" s="59"/>
      <c r="P365" s="159">
        <f>O365*H365</f>
        <v>0</v>
      </c>
      <c r="Q365" s="159">
        <v>1.3999999999999999E-4</v>
      </c>
      <c r="R365" s="159">
        <f>Q365*H365</f>
        <v>1.3999999999999999E-4</v>
      </c>
      <c r="S365" s="159">
        <v>0</v>
      </c>
      <c r="T365" s="160">
        <f>S365*H365</f>
        <v>0</v>
      </c>
      <c r="U365" s="33"/>
      <c r="V365" s="33"/>
      <c r="W365" s="33"/>
      <c r="X365" s="33"/>
      <c r="Y365" s="33"/>
      <c r="Z365" s="33"/>
      <c r="AA365" s="33"/>
      <c r="AB365" s="33"/>
      <c r="AC365" s="33"/>
      <c r="AD365" s="33"/>
      <c r="AE365" s="33"/>
      <c r="AR365" s="161" t="s">
        <v>573</v>
      </c>
      <c r="AT365" s="161" t="s">
        <v>416</v>
      </c>
      <c r="AU365" s="161" t="s">
        <v>90</v>
      </c>
      <c r="AY365" s="18" t="s">
        <v>199</v>
      </c>
      <c r="BE365" s="162">
        <f>IF(N365="základní",J365,0)</f>
        <v>0</v>
      </c>
      <c r="BF365" s="162">
        <f>IF(N365="snížená",J365,0)</f>
        <v>0</v>
      </c>
      <c r="BG365" s="162">
        <f>IF(N365="zákl. přenesená",J365,0)</f>
        <v>0</v>
      </c>
      <c r="BH365" s="162">
        <f>IF(N365="sníž. přenesená",J365,0)</f>
        <v>0</v>
      </c>
      <c r="BI365" s="162">
        <f>IF(N365="nulová",J365,0)</f>
        <v>0</v>
      </c>
      <c r="BJ365" s="18" t="s">
        <v>88</v>
      </c>
      <c r="BK365" s="162">
        <f>ROUND(I365*H365,2)</f>
        <v>0</v>
      </c>
      <c r="BL365" s="18" t="s">
        <v>276</v>
      </c>
      <c r="BM365" s="161" t="s">
        <v>4983</v>
      </c>
    </row>
    <row r="366" spans="1:65" s="2" customFormat="1" ht="19.2">
      <c r="A366" s="33"/>
      <c r="B366" s="34"/>
      <c r="C366" s="33"/>
      <c r="D366" s="163" t="s">
        <v>207</v>
      </c>
      <c r="E366" s="33"/>
      <c r="F366" s="164" t="s">
        <v>4984</v>
      </c>
      <c r="G366" s="33"/>
      <c r="H366" s="33"/>
      <c r="I366" s="165"/>
      <c r="J366" s="33"/>
      <c r="K366" s="33"/>
      <c r="L366" s="34"/>
      <c r="M366" s="166"/>
      <c r="N366" s="167"/>
      <c r="O366" s="59"/>
      <c r="P366" s="59"/>
      <c r="Q366" s="59"/>
      <c r="R366" s="59"/>
      <c r="S366" s="59"/>
      <c r="T366" s="60"/>
      <c r="U366" s="33"/>
      <c r="V366" s="33"/>
      <c r="W366" s="33"/>
      <c r="X366" s="33"/>
      <c r="Y366" s="33"/>
      <c r="Z366" s="33"/>
      <c r="AA366" s="33"/>
      <c r="AB366" s="33"/>
      <c r="AC366" s="33"/>
      <c r="AD366" s="33"/>
      <c r="AE366" s="33"/>
      <c r="AT366" s="18" t="s">
        <v>207</v>
      </c>
      <c r="AU366" s="18" t="s">
        <v>90</v>
      </c>
    </row>
    <row r="367" spans="1:65" s="2" customFormat="1" ht="33" customHeight="1">
      <c r="A367" s="33"/>
      <c r="B367" s="149"/>
      <c r="C367" s="195" t="s">
        <v>1167</v>
      </c>
      <c r="D367" s="195" t="s">
        <v>416</v>
      </c>
      <c r="E367" s="196" t="s">
        <v>4985</v>
      </c>
      <c r="F367" s="197" t="s">
        <v>4984</v>
      </c>
      <c r="G367" s="198" t="s">
        <v>529</v>
      </c>
      <c r="H367" s="199">
        <v>1</v>
      </c>
      <c r="I367" s="200"/>
      <c r="J367" s="201">
        <f>ROUND(I367*H367,2)</f>
        <v>0</v>
      </c>
      <c r="K367" s="197" t="s">
        <v>333</v>
      </c>
      <c r="L367" s="202"/>
      <c r="M367" s="203" t="s">
        <v>1</v>
      </c>
      <c r="N367" s="204" t="s">
        <v>46</v>
      </c>
      <c r="O367" s="59"/>
      <c r="P367" s="159">
        <f>O367*H367</f>
        <v>0</v>
      </c>
      <c r="Q367" s="159">
        <v>1.3999999999999999E-4</v>
      </c>
      <c r="R367" s="159">
        <f>Q367*H367</f>
        <v>1.3999999999999999E-4</v>
      </c>
      <c r="S367" s="159">
        <v>0</v>
      </c>
      <c r="T367" s="160">
        <f>S367*H367</f>
        <v>0</v>
      </c>
      <c r="U367" s="33"/>
      <c r="V367" s="33"/>
      <c r="W367" s="33"/>
      <c r="X367" s="33"/>
      <c r="Y367" s="33"/>
      <c r="Z367" s="33"/>
      <c r="AA367" s="33"/>
      <c r="AB367" s="33"/>
      <c r="AC367" s="33"/>
      <c r="AD367" s="33"/>
      <c r="AE367" s="33"/>
      <c r="AR367" s="161" t="s">
        <v>573</v>
      </c>
      <c r="AT367" s="161" t="s">
        <v>416</v>
      </c>
      <c r="AU367" s="161" t="s">
        <v>90</v>
      </c>
      <c r="AY367" s="18" t="s">
        <v>199</v>
      </c>
      <c r="BE367" s="162">
        <f>IF(N367="základní",J367,0)</f>
        <v>0</v>
      </c>
      <c r="BF367" s="162">
        <f>IF(N367="snížená",J367,0)</f>
        <v>0</v>
      </c>
      <c r="BG367" s="162">
        <f>IF(N367="zákl. přenesená",J367,0)</f>
        <v>0</v>
      </c>
      <c r="BH367" s="162">
        <f>IF(N367="sníž. přenesená",J367,0)</f>
        <v>0</v>
      </c>
      <c r="BI367" s="162">
        <f>IF(N367="nulová",J367,0)</f>
        <v>0</v>
      </c>
      <c r="BJ367" s="18" t="s">
        <v>88</v>
      </c>
      <c r="BK367" s="162">
        <f>ROUND(I367*H367,2)</f>
        <v>0</v>
      </c>
      <c r="BL367" s="18" t="s">
        <v>276</v>
      </c>
      <c r="BM367" s="161" t="s">
        <v>4986</v>
      </c>
    </row>
    <row r="368" spans="1:65" s="2" customFormat="1" ht="19.2">
      <c r="A368" s="33"/>
      <c r="B368" s="34"/>
      <c r="C368" s="33"/>
      <c r="D368" s="163" t="s">
        <v>207</v>
      </c>
      <c r="E368" s="33"/>
      <c r="F368" s="164" t="s">
        <v>4984</v>
      </c>
      <c r="G368" s="33"/>
      <c r="H368" s="33"/>
      <c r="I368" s="165"/>
      <c r="J368" s="33"/>
      <c r="K368" s="33"/>
      <c r="L368" s="34"/>
      <c r="M368" s="166"/>
      <c r="N368" s="167"/>
      <c r="O368" s="59"/>
      <c r="P368" s="59"/>
      <c r="Q368" s="59"/>
      <c r="R368" s="59"/>
      <c r="S368" s="59"/>
      <c r="T368" s="60"/>
      <c r="U368" s="33"/>
      <c r="V368" s="33"/>
      <c r="W368" s="33"/>
      <c r="X368" s="33"/>
      <c r="Y368" s="33"/>
      <c r="Z368" s="33"/>
      <c r="AA368" s="33"/>
      <c r="AB368" s="33"/>
      <c r="AC368" s="33"/>
      <c r="AD368" s="33"/>
      <c r="AE368" s="33"/>
      <c r="AT368" s="18" t="s">
        <v>207</v>
      </c>
      <c r="AU368" s="18" t="s">
        <v>90</v>
      </c>
    </row>
    <row r="369" spans="1:65" s="2" customFormat="1" ht="37.799999999999997" customHeight="1">
      <c r="A369" s="33"/>
      <c r="B369" s="149"/>
      <c r="C369" s="195" t="s">
        <v>1172</v>
      </c>
      <c r="D369" s="195" t="s">
        <v>416</v>
      </c>
      <c r="E369" s="196" t="s">
        <v>4987</v>
      </c>
      <c r="F369" s="197" t="s">
        <v>4988</v>
      </c>
      <c r="G369" s="198" t="s">
        <v>529</v>
      </c>
      <c r="H369" s="199">
        <v>2</v>
      </c>
      <c r="I369" s="200"/>
      <c r="J369" s="201">
        <f>ROUND(I369*H369,2)</f>
        <v>0</v>
      </c>
      <c r="K369" s="197" t="s">
        <v>333</v>
      </c>
      <c r="L369" s="202"/>
      <c r="M369" s="203" t="s">
        <v>1</v>
      </c>
      <c r="N369" s="204" t="s">
        <v>46</v>
      </c>
      <c r="O369" s="59"/>
      <c r="P369" s="159">
        <f>O369*H369</f>
        <v>0</v>
      </c>
      <c r="Q369" s="159">
        <v>1.3999999999999999E-4</v>
      </c>
      <c r="R369" s="159">
        <f>Q369*H369</f>
        <v>2.7999999999999998E-4</v>
      </c>
      <c r="S369" s="159">
        <v>0</v>
      </c>
      <c r="T369" s="160">
        <f>S369*H369</f>
        <v>0</v>
      </c>
      <c r="U369" s="33"/>
      <c r="V369" s="33"/>
      <c r="W369" s="33"/>
      <c r="X369" s="33"/>
      <c r="Y369" s="33"/>
      <c r="Z369" s="33"/>
      <c r="AA369" s="33"/>
      <c r="AB369" s="33"/>
      <c r="AC369" s="33"/>
      <c r="AD369" s="33"/>
      <c r="AE369" s="33"/>
      <c r="AR369" s="161" t="s">
        <v>573</v>
      </c>
      <c r="AT369" s="161" t="s">
        <v>416</v>
      </c>
      <c r="AU369" s="161" t="s">
        <v>90</v>
      </c>
      <c r="AY369" s="18" t="s">
        <v>199</v>
      </c>
      <c r="BE369" s="162">
        <f>IF(N369="základní",J369,0)</f>
        <v>0</v>
      </c>
      <c r="BF369" s="162">
        <f>IF(N369="snížená",J369,0)</f>
        <v>0</v>
      </c>
      <c r="BG369" s="162">
        <f>IF(N369="zákl. přenesená",J369,0)</f>
        <v>0</v>
      </c>
      <c r="BH369" s="162">
        <f>IF(N369="sníž. přenesená",J369,0)</f>
        <v>0</v>
      </c>
      <c r="BI369" s="162">
        <f>IF(N369="nulová",J369,0)</f>
        <v>0</v>
      </c>
      <c r="BJ369" s="18" t="s">
        <v>88</v>
      </c>
      <c r="BK369" s="162">
        <f>ROUND(I369*H369,2)</f>
        <v>0</v>
      </c>
      <c r="BL369" s="18" t="s">
        <v>276</v>
      </c>
      <c r="BM369" s="161" t="s">
        <v>4989</v>
      </c>
    </row>
    <row r="370" spans="1:65" s="2" customFormat="1" ht="28.8">
      <c r="A370" s="33"/>
      <c r="B370" s="34"/>
      <c r="C370" s="33"/>
      <c r="D370" s="163" t="s">
        <v>207</v>
      </c>
      <c r="E370" s="33"/>
      <c r="F370" s="164" t="s">
        <v>4990</v>
      </c>
      <c r="G370" s="33"/>
      <c r="H370" s="33"/>
      <c r="I370" s="165"/>
      <c r="J370" s="33"/>
      <c r="K370" s="33"/>
      <c r="L370" s="34"/>
      <c r="M370" s="166"/>
      <c r="N370" s="167"/>
      <c r="O370" s="59"/>
      <c r="P370" s="59"/>
      <c r="Q370" s="59"/>
      <c r="R370" s="59"/>
      <c r="S370" s="59"/>
      <c r="T370" s="60"/>
      <c r="U370" s="33"/>
      <c r="V370" s="33"/>
      <c r="W370" s="33"/>
      <c r="X370" s="33"/>
      <c r="Y370" s="33"/>
      <c r="Z370" s="33"/>
      <c r="AA370" s="33"/>
      <c r="AB370" s="33"/>
      <c r="AC370" s="33"/>
      <c r="AD370" s="33"/>
      <c r="AE370" s="33"/>
      <c r="AT370" s="18" t="s">
        <v>207</v>
      </c>
      <c r="AU370" s="18" t="s">
        <v>90</v>
      </c>
    </row>
    <row r="371" spans="1:65" s="2" customFormat="1" ht="24.15" customHeight="1">
      <c r="A371" s="33"/>
      <c r="B371" s="149"/>
      <c r="C371" s="195" t="s">
        <v>1179</v>
      </c>
      <c r="D371" s="195" t="s">
        <v>416</v>
      </c>
      <c r="E371" s="196" t="s">
        <v>4991</v>
      </c>
      <c r="F371" s="197" t="s">
        <v>4992</v>
      </c>
      <c r="G371" s="198" t="s">
        <v>529</v>
      </c>
      <c r="H371" s="199">
        <v>1</v>
      </c>
      <c r="I371" s="200"/>
      <c r="J371" s="201">
        <f>ROUND(I371*H371,2)</f>
        <v>0</v>
      </c>
      <c r="K371" s="197" t="s">
        <v>333</v>
      </c>
      <c r="L371" s="202"/>
      <c r="M371" s="203" t="s">
        <v>1</v>
      </c>
      <c r="N371" s="204" t="s">
        <v>46</v>
      </c>
      <c r="O371" s="59"/>
      <c r="P371" s="159">
        <f>O371*H371</f>
        <v>0</v>
      </c>
      <c r="Q371" s="159">
        <v>1.07E-3</v>
      </c>
      <c r="R371" s="159">
        <f>Q371*H371</f>
        <v>1.07E-3</v>
      </c>
      <c r="S371" s="159">
        <v>0</v>
      </c>
      <c r="T371" s="160">
        <f>S371*H371</f>
        <v>0</v>
      </c>
      <c r="U371" s="33"/>
      <c r="V371" s="33"/>
      <c r="W371" s="33"/>
      <c r="X371" s="33"/>
      <c r="Y371" s="33"/>
      <c r="Z371" s="33"/>
      <c r="AA371" s="33"/>
      <c r="AB371" s="33"/>
      <c r="AC371" s="33"/>
      <c r="AD371" s="33"/>
      <c r="AE371" s="33"/>
      <c r="AR371" s="161" t="s">
        <v>573</v>
      </c>
      <c r="AT371" s="161" t="s">
        <v>416</v>
      </c>
      <c r="AU371" s="161" t="s">
        <v>90</v>
      </c>
      <c r="AY371" s="18" t="s">
        <v>199</v>
      </c>
      <c r="BE371" s="162">
        <f>IF(N371="základní",J371,0)</f>
        <v>0</v>
      </c>
      <c r="BF371" s="162">
        <f>IF(N371="snížená",J371,0)</f>
        <v>0</v>
      </c>
      <c r="BG371" s="162">
        <f>IF(N371="zákl. přenesená",J371,0)</f>
        <v>0</v>
      </c>
      <c r="BH371" s="162">
        <f>IF(N371="sníž. přenesená",J371,0)</f>
        <v>0</v>
      </c>
      <c r="BI371" s="162">
        <f>IF(N371="nulová",J371,0)</f>
        <v>0</v>
      </c>
      <c r="BJ371" s="18" t="s">
        <v>88</v>
      </c>
      <c r="BK371" s="162">
        <f>ROUND(I371*H371,2)</f>
        <v>0</v>
      </c>
      <c r="BL371" s="18" t="s">
        <v>276</v>
      </c>
      <c r="BM371" s="161" t="s">
        <v>4993</v>
      </c>
    </row>
    <row r="372" spans="1:65" s="2" customFormat="1" ht="19.2">
      <c r="A372" s="33"/>
      <c r="B372" s="34"/>
      <c r="C372" s="33"/>
      <c r="D372" s="163" t="s">
        <v>207</v>
      </c>
      <c r="E372" s="33"/>
      <c r="F372" s="164" t="s">
        <v>4992</v>
      </c>
      <c r="G372" s="33"/>
      <c r="H372" s="33"/>
      <c r="I372" s="165"/>
      <c r="J372" s="33"/>
      <c r="K372" s="33"/>
      <c r="L372" s="34"/>
      <c r="M372" s="166"/>
      <c r="N372" s="167"/>
      <c r="O372" s="59"/>
      <c r="P372" s="59"/>
      <c r="Q372" s="59"/>
      <c r="R372" s="59"/>
      <c r="S372" s="59"/>
      <c r="T372" s="60"/>
      <c r="U372" s="33"/>
      <c r="V372" s="33"/>
      <c r="W372" s="33"/>
      <c r="X372" s="33"/>
      <c r="Y372" s="33"/>
      <c r="Z372" s="33"/>
      <c r="AA372" s="33"/>
      <c r="AB372" s="33"/>
      <c r="AC372" s="33"/>
      <c r="AD372" s="33"/>
      <c r="AE372" s="33"/>
      <c r="AT372" s="18" t="s">
        <v>207</v>
      </c>
      <c r="AU372" s="18" t="s">
        <v>90</v>
      </c>
    </row>
    <row r="373" spans="1:65" s="2" customFormat="1" ht="24.15" customHeight="1">
      <c r="A373" s="33"/>
      <c r="B373" s="149"/>
      <c r="C373" s="195" t="s">
        <v>1185</v>
      </c>
      <c r="D373" s="195" t="s">
        <v>416</v>
      </c>
      <c r="E373" s="196" t="s">
        <v>4977</v>
      </c>
      <c r="F373" s="197" t="s">
        <v>4978</v>
      </c>
      <c r="G373" s="198" t="s">
        <v>529</v>
      </c>
      <c r="H373" s="199">
        <v>1</v>
      </c>
      <c r="I373" s="200"/>
      <c r="J373" s="201">
        <f>ROUND(I373*H373,2)</f>
        <v>0</v>
      </c>
      <c r="K373" s="197" t="s">
        <v>333</v>
      </c>
      <c r="L373" s="202"/>
      <c r="M373" s="203" t="s">
        <v>1</v>
      </c>
      <c r="N373" s="204" t="s">
        <v>46</v>
      </c>
      <c r="O373" s="59"/>
      <c r="P373" s="159">
        <f>O373*H373</f>
        <v>0</v>
      </c>
      <c r="Q373" s="159">
        <v>1.0499999999999999E-3</v>
      </c>
      <c r="R373" s="159">
        <f>Q373*H373</f>
        <v>1.0499999999999999E-3</v>
      </c>
      <c r="S373" s="159">
        <v>0</v>
      </c>
      <c r="T373" s="160">
        <f>S373*H373</f>
        <v>0</v>
      </c>
      <c r="U373" s="33"/>
      <c r="V373" s="33"/>
      <c r="W373" s="33"/>
      <c r="X373" s="33"/>
      <c r="Y373" s="33"/>
      <c r="Z373" s="33"/>
      <c r="AA373" s="33"/>
      <c r="AB373" s="33"/>
      <c r="AC373" s="33"/>
      <c r="AD373" s="33"/>
      <c r="AE373" s="33"/>
      <c r="AR373" s="161" t="s">
        <v>573</v>
      </c>
      <c r="AT373" s="161" t="s">
        <v>416</v>
      </c>
      <c r="AU373" s="161" t="s">
        <v>90</v>
      </c>
      <c r="AY373" s="18" t="s">
        <v>199</v>
      </c>
      <c r="BE373" s="162">
        <f>IF(N373="základní",J373,0)</f>
        <v>0</v>
      </c>
      <c r="BF373" s="162">
        <f>IF(N373="snížená",J373,0)</f>
        <v>0</v>
      </c>
      <c r="BG373" s="162">
        <f>IF(N373="zákl. přenesená",J373,0)</f>
        <v>0</v>
      </c>
      <c r="BH373" s="162">
        <f>IF(N373="sníž. přenesená",J373,0)</f>
        <v>0</v>
      </c>
      <c r="BI373" s="162">
        <f>IF(N373="nulová",J373,0)</f>
        <v>0</v>
      </c>
      <c r="BJ373" s="18" t="s">
        <v>88</v>
      </c>
      <c r="BK373" s="162">
        <f>ROUND(I373*H373,2)</f>
        <v>0</v>
      </c>
      <c r="BL373" s="18" t="s">
        <v>276</v>
      </c>
      <c r="BM373" s="161" t="s">
        <v>4994</v>
      </c>
    </row>
    <row r="374" spans="1:65" s="2" customFormat="1" ht="19.2">
      <c r="A374" s="33"/>
      <c r="B374" s="34"/>
      <c r="C374" s="33"/>
      <c r="D374" s="163" t="s">
        <v>207</v>
      </c>
      <c r="E374" s="33"/>
      <c r="F374" s="164" t="s">
        <v>4980</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207</v>
      </c>
      <c r="AU374" s="18" t="s">
        <v>90</v>
      </c>
    </row>
    <row r="375" spans="1:65" s="2" customFormat="1" ht="24.15" customHeight="1">
      <c r="A375" s="33"/>
      <c r="B375" s="149"/>
      <c r="C375" s="195" t="s">
        <v>1191</v>
      </c>
      <c r="D375" s="195" t="s">
        <v>416</v>
      </c>
      <c r="E375" s="196" t="s">
        <v>4995</v>
      </c>
      <c r="F375" s="197" t="s">
        <v>4996</v>
      </c>
      <c r="G375" s="198" t="s">
        <v>529</v>
      </c>
      <c r="H375" s="199">
        <v>2</v>
      </c>
      <c r="I375" s="200"/>
      <c r="J375" s="201">
        <f>ROUND(I375*H375,2)</f>
        <v>0</v>
      </c>
      <c r="K375" s="197" t="s">
        <v>333</v>
      </c>
      <c r="L375" s="202"/>
      <c r="M375" s="203" t="s">
        <v>1</v>
      </c>
      <c r="N375" s="204" t="s">
        <v>46</v>
      </c>
      <c r="O375" s="59"/>
      <c r="P375" s="159">
        <f>O375*H375</f>
        <v>0</v>
      </c>
      <c r="Q375" s="159">
        <v>1.0499999999999999E-3</v>
      </c>
      <c r="R375" s="159">
        <f>Q375*H375</f>
        <v>2.0999999999999999E-3</v>
      </c>
      <c r="S375" s="159">
        <v>0</v>
      </c>
      <c r="T375" s="160">
        <f>S375*H375</f>
        <v>0</v>
      </c>
      <c r="U375" s="33"/>
      <c r="V375" s="33"/>
      <c r="W375" s="33"/>
      <c r="X375" s="33"/>
      <c r="Y375" s="33"/>
      <c r="Z375" s="33"/>
      <c r="AA375" s="33"/>
      <c r="AB375" s="33"/>
      <c r="AC375" s="33"/>
      <c r="AD375" s="33"/>
      <c r="AE375" s="33"/>
      <c r="AR375" s="161" t="s">
        <v>573</v>
      </c>
      <c r="AT375" s="161" t="s">
        <v>416</v>
      </c>
      <c r="AU375" s="161" t="s">
        <v>90</v>
      </c>
      <c r="AY375" s="18" t="s">
        <v>199</v>
      </c>
      <c r="BE375" s="162">
        <f>IF(N375="základní",J375,0)</f>
        <v>0</v>
      </c>
      <c r="BF375" s="162">
        <f>IF(N375="snížená",J375,0)</f>
        <v>0</v>
      </c>
      <c r="BG375" s="162">
        <f>IF(N375="zákl. přenesená",J375,0)</f>
        <v>0</v>
      </c>
      <c r="BH375" s="162">
        <f>IF(N375="sníž. přenesená",J375,0)</f>
        <v>0</v>
      </c>
      <c r="BI375" s="162">
        <f>IF(N375="nulová",J375,0)</f>
        <v>0</v>
      </c>
      <c r="BJ375" s="18" t="s">
        <v>88</v>
      </c>
      <c r="BK375" s="162">
        <f>ROUND(I375*H375,2)</f>
        <v>0</v>
      </c>
      <c r="BL375" s="18" t="s">
        <v>276</v>
      </c>
      <c r="BM375" s="161" t="s">
        <v>4997</v>
      </c>
    </row>
    <row r="376" spans="1:65" s="2" customFormat="1" ht="19.2">
      <c r="A376" s="33"/>
      <c r="B376" s="34"/>
      <c r="C376" s="33"/>
      <c r="D376" s="163" t="s">
        <v>207</v>
      </c>
      <c r="E376" s="33"/>
      <c r="F376" s="164" t="s">
        <v>4996</v>
      </c>
      <c r="G376" s="33"/>
      <c r="H376" s="33"/>
      <c r="I376" s="165"/>
      <c r="J376" s="33"/>
      <c r="K376" s="33"/>
      <c r="L376" s="34"/>
      <c r="M376" s="166"/>
      <c r="N376" s="167"/>
      <c r="O376" s="59"/>
      <c r="P376" s="59"/>
      <c r="Q376" s="59"/>
      <c r="R376" s="59"/>
      <c r="S376" s="59"/>
      <c r="T376" s="60"/>
      <c r="U376" s="33"/>
      <c r="V376" s="33"/>
      <c r="W376" s="33"/>
      <c r="X376" s="33"/>
      <c r="Y376" s="33"/>
      <c r="Z376" s="33"/>
      <c r="AA376" s="33"/>
      <c r="AB376" s="33"/>
      <c r="AC376" s="33"/>
      <c r="AD376" s="33"/>
      <c r="AE376" s="33"/>
      <c r="AT376" s="18" t="s">
        <v>207</v>
      </c>
      <c r="AU376" s="18" t="s">
        <v>90</v>
      </c>
    </row>
    <row r="377" spans="1:65" s="2" customFormat="1" ht="24.15" customHeight="1">
      <c r="A377" s="33"/>
      <c r="B377" s="149"/>
      <c r="C377" s="195" t="s">
        <v>1197</v>
      </c>
      <c r="D377" s="195" t="s">
        <v>416</v>
      </c>
      <c r="E377" s="196" t="s">
        <v>4998</v>
      </c>
      <c r="F377" s="197" t="s">
        <v>4999</v>
      </c>
      <c r="G377" s="198" t="s">
        <v>529</v>
      </c>
      <c r="H377" s="199">
        <v>1</v>
      </c>
      <c r="I377" s="200"/>
      <c r="J377" s="201">
        <f>ROUND(I377*H377,2)</f>
        <v>0</v>
      </c>
      <c r="K377" s="197" t="s">
        <v>333</v>
      </c>
      <c r="L377" s="202"/>
      <c r="M377" s="203" t="s">
        <v>1</v>
      </c>
      <c r="N377" s="204" t="s">
        <v>46</v>
      </c>
      <c r="O377" s="59"/>
      <c r="P377" s="159">
        <f>O377*H377</f>
        <v>0</v>
      </c>
      <c r="Q377" s="159">
        <v>1.0399999999999999E-3</v>
      </c>
      <c r="R377" s="159">
        <f>Q377*H377</f>
        <v>1.0399999999999999E-3</v>
      </c>
      <c r="S377" s="159">
        <v>0</v>
      </c>
      <c r="T377" s="160">
        <f>S377*H377</f>
        <v>0</v>
      </c>
      <c r="U377" s="33"/>
      <c r="V377" s="33"/>
      <c r="W377" s="33"/>
      <c r="X377" s="33"/>
      <c r="Y377" s="33"/>
      <c r="Z377" s="33"/>
      <c r="AA377" s="33"/>
      <c r="AB377" s="33"/>
      <c r="AC377" s="33"/>
      <c r="AD377" s="33"/>
      <c r="AE377" s="33"/>
      <c r="AR377" s="161" t="s">
        <v>573</v>
      </c>
      <c r="AT377" s="161" t="s">
        <v>416</v>
      </c>
      <c r="AU377" s="161" t="s">
        <v>90</v>
      </c>
      <c r="AY377" s="18" t="s">
        <v>199</v>
      </c>
      <c r="BE377" s="162">
        <f>IF(N377="základní",J377,0)</f>
        <v>0</v>
      </c>
      <c r="BF377" s="162">
        <f>IF(N377="snížená",J377,0)</f>
        <v>0</v>
      </c>
      <c r="BG377" s="162">
        <f>IF(N377="zákl. přenesená",J377,0)</f>
        <v>0</v>
      </c>
      <c r="BH377" s="162">
        <f>IF(N377="sníž. přenesená",J377,0)</f>
        <v>0</v>
      </c>
      <c r="BI377" s="162">
        <f>IF(N377="nulová",J377,0)</f>
        <v>0</v>
      </c>
      <c r="BJ377" s="18" t="s">
        <v>88</v>
      </c>
      <c r="BK377" s="162">
        <f>ROUND(I377*H377,2)</f>
        <v>0</v>
      </c>
      <c r="BL377" s="18" t="s">
        <v>276</v>
      </c>
      <c r="BM377" s="161" t="s">
        <v>5000</v>
      </c>
    </row>
    <row r="378" spans="1:65" s="2" customFormat="1" ht="19.2">
      <c r="A378" s="33"/>
      <c r="B378" s="34"/>
      <c r="C378" s="33"/>
      <c r="D378" s="163" t="s">
        <v>207</v>
      </c>
      <c r="E378" s="33"/>
      <c r="F378" s="164" t="s">
        <v>4999</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207</v>
      </c>
      <c r="AU378" s="18" t="s">
        <v>90</v>
      </c>
    </row>
    <row r="379" spans="1:65" s="2" customFormat="1" ht="24.15" customHeight="1">
      <c r="A379" s="33"/>
      <c r="B379" s="149"/>
      <c r="C379" s="195" t="s">
        <v>1203</v>
      </c>
      <c r="D379" s="195" t="s">
        <v>416</v>
      </c>
      <c r="E379" s="196" t="s">
        <v>5001</v>
      </c>
      <c r="F379" s="197" t="s">
        <v>5002</v>
      </c>
      <c r="G379" s="198" t="s">
        <v>529</v>
      </c>
      <c r="H379" s="199">
        <v>1</v>
      </c>
      <c r="I379" s="200"/>
      <c r="J379" s="201">
        <f>ROUND(I379*H379,2)</f>
        <v>0</v>
      </c>
      <c r="K379" s="197" t="s">
        <v>333</v>
      </c>
      <c r="L379" s="202"/>
      <c r="M379" s="203" t="s">
        <v>1</v>
      </c>
      <c r="N379" s="204" t="s">
        <v>46</v>
      </c>
      <c r="O379" s="59"/>
      <c r="P379" s="159">
        <f>O379*H379</f>
        <v>0</v>
      </c>
      <c r="Q379" s="159">
        <v>1.0499999999999999E-3</v>
      </c>
      <c r="R379" s="159">
        <f>Q379*H379</f>
        <v>1.0499999999999999E-3</v>
      </c>
      <c r="S379" s="159">
        <v>0</v>
      </c>
      <c r="T379" s="160">
        <f>S379*H379</f>
        <v>0</v>
      </c>
      <c r="U379" s="33"/>
      <c r="V379" s="33"/>
      <c r="W379" s="33"/>
      <c r="X379" s="33"/>
      <c r="Y379" s="33"/>
      <c r="Z379" s="33"/>
      <c r="AA379" s="33"/>
      <c r="AB379" s="33"/>
      <c r="AC379" s="33"/>
      <c r="AD379" s="33"/>
      <c r="AE379" s="33"/>
      <c r="AR379" s="161" t="s">
        <v>573</v>
      </c>
      <c r="AT379" s="161" t="s">
        <v>416</v>
      </c>
      <c r="AU379" s="161" t="s">
        <v>90</v>
      </c>
      <c r="AY379" s="18" t="s">
        <v>199</v>
      </c>
      <c r="BE379" s="162">
        <f>IF(N379="základní",J379,0)</f>
        <v>0</v>
      </c>
      <c r="BF379" s="162">
        <f>IF(N379="snížená",J379,0)</f>
        <v>0</v>
      </c>
      <c r="BG379" s="162">
        <f>IF(N379="zákl. přenesená",J379,0)</f>
        <v>0</v>
      </c>
      <c r="BH379" s="162">
        <f>IF(N379="sníž. přenesená",J379,0)</f>
        <v>0</v>
      </c>
      <c r="BI379" s="162">
        <f>IF(N379="nulová",J379,0)</f>
        <v>0</v>
      </c>
      <c r="BJ379" s="18" t="s">
        <v>88</v>
      </c>
      <c r="BK379" s="162">
        <f>ROUND(I379*H379,2)</f>
        <v>0</v>
      </c>
      <c r="BL379" s="18" t="s">
        <v>276</v>
      </c>
      <c r="BM379" s="161" t="s">
        <v>5003</v>
      </c>
    </row>
    <row r="380" spans="1:65" s="2" customFormat="1" ht="19.2">
      <c r="A380" s="33"/>
      <c r="B380" s="34"/>
      <c r="C380" s="33"/>
      <c r="D380" s="163" t="s">
        <v>207</v>
      </c>
      <c r="E380" s="33"/>
      <c r="F380" s="164" t="s">
        <v>5002</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207</v>
      </c>
      <c r="AU380" s="18" t="s">
        <v>90</v>
      </c>
    </row>
    <row r="381" spans="1:65" s="2" customFormat="1" ht="24.15" customHeight="1">
      <c r="A381" s="33"/>
      <c r="B381" s="149"/>
      <c r="C381" s="150" t="s">
        <v>440</v>
      </c>
      <c r="D381" s="150" t="s">
        <v>202</v>
      </c>
      <c r="E381" s="151" t="s">
        <v>5004</v>
      </c>
      <c r="F381" s="152" t="s">
        <v>5005</v>
      </c>
      <c r="G381" s="153" t="s">
        <v>529</v>
      </c>
      <c r="H381" s="154">
        <v>3</v>
      </c>
      <c r="I381" s="155"/>
      <c r="J381" s="156">
        <f>ROUND(I381*H381,2)</f>
        <v>0</v>
      </c>
      <c r="K381" s="152" t="s">
        <v>333</v>
      </c>
      <c r="L381" s="34"/>
      <c r="M381" s="157" t="s">
        <v>1</v>
      </c>
      <c r="N381" s="158" t="s">
        <v>46</v>
      </c>
      <c r="O381" s="59"/>
      <c r="P381" s="159">
        <f>O381*H381</f>
        <v>0</v>
      </c>
      <c r="Q381" s="159">
        <v>0</v>
      </c>
      <c r="R381" s="159">
        <f>Q381*H381</f>
        <v>0</v>
      </c>
      <c r="S381" s="159">
        <v>0</v>
      </c>
      <c r="T381" s="160">
        <f>S381*H381</f>
        <v>0</v>
      </c>
      <c r="U381" s="33"/>
      <c r="V381" s="33"/>
      <c r="W381" s="33"/>
      <c r="X381" s="33"/>
      <c r="Y381" s="33"/>
      <c r="Z381" s="33"/>
      <c r="AA381" s="33"/>
      <c r="AB381" s="33"/>
      <c r="AC381" s="33"/>
      <c r="AD381" s="33"/>
      <c r="AE381" s="33"/>
      <c r="AR381" s="161" t="s">
        <v>276</v>
      </c>
      <c r="AT381" s="161" t="s">
        <v>202</v>
      </c>
      <c r="AU381" s="161" t="s">
        <v>90</v>
      </c>
      <c r="AY381" s="18" t="s">
        <v>199</v>
      </c>
      <c r="BE381" s="162">
        <f>IF(N381="základní",J381,0)</f>
        <v>0</v>
      </c>
      <c r="BF381" s="162">
        <f>IF(N381="snížená",J381,0)</f>
        <v>0</v>
      </c>
      <c r="BG381" s="162">
        <f>IF(N381="zákl. přenesená",J381,0)</f>
        <v>0</v>
      </c>
      <c r="BH381" s="162">
        <f>IF(N381="sníž. přenesená",J381,0)</f>
        <v>0</v>
      </c>
      <c r="BI381" s="162">
        <f>IF(N381="nulová",J381,0)</f>
        <v>0</v>
      </c>
      <c r="BJ381" s="18" t="s">
        <v>88</v>
      </c>
      <c r="BK381" s="162">
        <f>ROUND(I381*H381,2)</f>
        <v>0</v>
      </c>
      <c r="BL381" s="18" t="s">
        <v>276</v>
      </c>
      <c r="BM381" s="161" t="s">
        <v>5006</v>
      </c>
    </row>
    <row r="382" spans="1:65" s="2" customFormat="1" ht="16.5" customHeight="1">
      <c r="A382" s="33"/>
      <c r="B382" s="149"/>
      <c r="C382" s="195" t="s">
        <v>516</v>
      </c>
      <c r="D382" s="195" t="s">
        <v>416</v>
      </c>
      <c r="E382" s="196" t="s">
        <v>5007</v>
      </c>
      <c r="F382" s="197" t="s">
        <v>5008</v>
      </c>
      <c r="G382" s="198" t="s">
        <v>529</v>
      </c>
      <c r="H382" s="199">
        <v>2</v>
      </c>
      <c r="I382" s="200"/>
      <c r="J382" s="201">
        <f>ROUND(I382*H382,2)</f>
        <v>0</v>
      </c>
      <c r="K382" s="197" t="s">
        <v>1</v>
      </c>
      <c r="L382" s="202"/>
      <c r="M382" s="203" t="s">
        <v>1</v>
      </c>
      <c r="N382" s="204" t="s">
        <v>46</v>
      </c>
      <c r="O382" s="59"/>
      <c r="P382" s="159">
        <f>O382*H382</f>
        <v>0</v>
      </c>
      <c r="Q382" s="159">
        <v>2.9999999999999997E-4</v>
      </c>
      <c r="R382" s="159">
        <f>Q382*H382</f>
        <v>5.9999999999999995E-4</v>
      </c>
      <c r="S382" s="159">
        <v>0</v>
      </c>
      <c r="T382" s="160">
        <f>S382*H382</f>
        <v>0</v>
      </c>
      <c r="U382" s="33"/>
      <c r="V382" s="33"/>
      <c r="W382" s="33"/>
      <c r="X382" s="33"/>
      <c r="Y382" s="33"/>
      <c r="Z382" s="33"/>
      <c r="AA382" s="33"/>
      <c r="AB382" s="33"/>
      <c r="AC382" s="33"/>
      <c r="AD382" s="33"/>
      <c r="AE382" s="33"/>
      <c r="AR382" s="161" t="s">
        <v>573</v>
      </c>
      <c r="AT382" s="161" t="s">
        <v>416</v>
      </c>
      <c r="AU382" s="161" t="s">
        <v>90</v>
      </c>
      <c r="AY382" s="18" t="s">
        <v>199</v>
      </c>
      <c r="BE382" s="162">
        <f>IF(N382="základní",J382,0)</f>
        <v>0</v>
      </c>
      <c r="BF382" s="162">
        <f>IF(N382="snížená",J382,0)</f>
        <v>0</v>
      </c>
      <c r="BG382" s="162">
        <f>IF(N382="zákl. přenesená",J382,0)</f>
        <v>0</v>
      </c>
      <c r="BH382" s="162">
        <f>IF(N382="sníž. přenesená",J382,0)</f>
        <v>0</v>
      </c>
      <c r="BI382" s="162">
        <f>IF(N382="nulová",J382,0)</f>
        <v>0</v>
      </c>
      <c r="BJ382" s="18" t="s">
        <v>88</v>
      </c>
      <c r="BK382" s="162">
        <f>ROUND(I382*H382,2)</f>
        <v>0</v>
      </c>
      <c r="BL382" s="18" t="s">
        <v>276</v>
      </c>
      <c r="BM382" s="161" t="s">
        <v>5009</v>
      </c>
    </row>
    <row r="383" spans="1:65" s="2" customFormat="1" ht="10.199999999999999">
      <c r="A383" s="33"/>
      <c r="B383" s="34"/>
      <c r="C383" s="33"/>
      <c r="D383" s="163" t="s">
        <v>207</v>
      </c>
      <c r="E383" s="33"/>
      <c r="F383" s="164" t="s">
        <v>5010</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207</v>
      </c>
      <c r="AU383" s="18" t="s">
        <v>90</v>
      </c>
    </row>
    <row r="384" spans="1:65" s="14" customFormat="1" ht="10.199999999999999">
      <c r="B384" s="179"/>
      <c r="D384" s="163" t="s">
        <v>336</v>
      </c>
      <c r="E384" s="180" t="s">
        <v>1</v>
      </c>
      <c r="F384" s="181" t="s">
        <v>90</v>
      </c>
      <c r="H384" s="182">
        <v>2</v>
      </c>
      <c r="I384" s="183"/>
      <c r="L384" s="179"/>
      <c r="M384" s="184"/>
      <c r="N384" s="185"/>
      <c r="O384" s="185"/>
      <c r="P384" s="185"/>
      <c r="Q384" s="185"/>
      <c r="R384" s="185"/>
      <c r="S384" s="185"/>
      <c r="T384" s="186"/>
      <c r="AT384" s="180" t="s">
        <v>336</v>
      </c>
      <c r="AU384" s="180" t="s">
        <v>90</v>
      </c>
      <c r="AV384" s="14" t="s">
        <v>90</v>
      </c>
      <c r="AW384" s="14" t="s">
        <v>36</v>
      </c>
      <c r="AX384" s="14" t="s">
        <v>88</v>
      </c>
      <c r="AY384" s="180" t="s">
        <v>199</v>
      </c>
    </row>
    <row r="385" spans="1:65" s="2" customFormat="1" ht="16.5" customHeight="1">
      <c r="A385" s="33"/>
      <c r="B385" s="149"/>
      <c r="C385" s="195" t="s">
        <v>1216</v>
      </c>
      <c r="D385" s="195" t="s">
        <v>416</v>
      </c>
      <c r="E385" s="196" t="s">
        <v>5011</v>
      </c>
      <c r="F385" s="197" t="s">
        <v>5012</v>
      </c>
      <c r="G385" s="198" t="s">
        <v>529</v>
      </c>
      <c r="H385" s="199">
        <v>1</v>
      </c>
      <c r="I385" s="200"/>
      <c r="J385" s="201">
        <f>ROUND(I385*H385,2)</f>
        <v>0</v>
      </c>
      <c r="K385" s="197" t="s">
        <v>1</v>
      </c>
      <c r="L385" s="202"/>
      <c r="M385" s="203" t="s">
        <v>1</v>
      </c>
      <c r="N385" s="204" t="s">
        <v>46</v>
      </c>
      <c r="O385" s="59"/>
      <c r="P385" s="159">
        <f>O385*H385</f>
        <v>0</v>
      </c>
      <c r="Q385" s="159">
        <v>2.9999999999999997E-4</v>
      </c>
      <c r="R385" s="159">
        <f>Q385*H385</f>
        <v>2.9999999999999997E-4</v>
      </c>
      <c r="S385" s="159">
        <v>0</v>
      </c>
      <c r="T385" s="160">
        <f>S385*H385</f>
        <v>0</v>
      </c>
      <c r="U385" s="33"/>
      <c r="V385" s="33"/>
      <c r="W385" s="33"/>
      <c r="X385" s="33"/>
      <c r="Y385" s="33"/>
      <c r="Z385" s="33"/>
      <c r="AA385" s="33"/>
      <c r="AB385" s="33"/>
      <c r="AC385" s="33"/>
      <c r="AD385" s="33"/>
      <c r="AE385" s="33"/>
      <c r="AR385" s="161" t="s">
        <v>573</v>
      </c>
      <c r="AT385" s="161" t="s">
        <v>416</v>
      </c>
      <c r="AU385" s="161" t="s">
        <v>90</v>
      </c>
      <c r="AY385" s="18" t="s">
        <v>199</v>
      </c>
      <c r="BE385" s="162">
        <f>IF(N385="základní",J385,0)</f>
        <v>0</v>
      </c>
      <c r="BF385" s="162">
        <f>IF(N385="snížená",J385,0)</f>
        <v>0</v>
      </c>
      <c r="BG385" s="162">
        <f>IF(N385="zákl. přenesená",J385,0)</f>
        <v>0</v>
      </c>
      <c r="BH385" s="162">
        <f>IF(N385="sníž. přenesená",J385,0)</f>
        <v>0</v>
      </c>
      <c r="BI385" s="162">
        <f>IF(N385="nulová",J385,0)</f>
        <v>0</v>
      </c>
      <c r="BJ385" s="18" t="s">
        <v>88</v>
      </c>
      <c r="BK385" s="162">
        <f>ROUND(I385*H385,2)</f>
        <v>0</v>
      </c>
      <c r="BL385" s="18" t="s">
        <v>276</v>
      </c>
      <c r="BM385" s="161" t="s">
        <v>5013</v>
      </c>
    </row>
    <row r="386" spans="1:65" s="2" customFormat="1" ht="10.199999999999999">
      <c r="A386" s="33"/>
      <c r="B386" s="34"/>
      <c r="C386" s="33"/>
      <c r="D386" s="163" t="s">
        <v>207</v>
      </c>
      <c r="E386" s="33"/>
      <c r="F386" s="164" t="s">
        <v>5014</v>
      </c>
      <c r="G386" s="33"/>
      <c r="H386" s="33"/>
      <c r="I386" s="165"/>
      <c r="J386" s="33"/>
      <c r="K386" s="33"/>
      <c r="L386" s="34"/>
      <c r="M386" s="166"/>
      <c r="N386" s="167"/>
      <c r="O386" s="59"/>
      <c r="P386" s="59"/>
      <c r="Q386" s="59"/>
      <c r="R386" s="59"/>
      <c r="S386" s="59"/>
      <c r="T386" s="60"/>
      <c r="U386" s="33"/>
      <c r="V386" s="33"/>
      <c r="W386" s="33"/>
      <c r="X386" s="33"/>
      <c r="Y386" s="33"/>
      <c r="Z386" s="33"/>
      <c r="AA386" s="33"/>
      <c r="AB386" s="33"/>
      <c r="AC386" s="33"/>
      <c r="AD386" s="33"/>
      <c r="AE386" s="33"/>
      <c r="AT386" s="18" t="s">
        <v>207</v>
      </c>
      <c r="AU386" s="18" t="s">
        <v>90</v>
      </c>
    </row>
    <row r="387" spans="1:65" s="14" customFormat="1" ht="10.199999999999999">
      <c r="B387" s="179"/>
      <c r="D387" s="163" t="s">
        <v>336</v>
      </c>
      <c r="E387" s="180" t="s">
        <v>1</v>
      </c>
      <c r="F387" s="181" t="s">
        <v>88</v>
      </c>
      <c r="H387" s="182">
        <v>1</v>
      </c>
      <c r="I387" s="183"/>
      <c r="L387" s="179"/>
      <c r="M387" s="184"/>
      <c r="N387" s="185"/>
      <c r="O387" s="185"/>
      <c r="P387" s="185"/>
      <c r="Q387" s="185"/>
      <c r="R387" s="185"/>
      <c r="S387" s="185"/>
      <c r="T387" s="186"/>
      <c r="AT387" s="180" t="s">
        <v>336</v>
      </c>
      <c r="AU387" s="180" t="s">
        <v>90</v>
      </c>
      <c r="AV387" s="14" t="s">
        <v>90</v>
      </c>
      <c r="AW387" s="14" t="s">
        <v>36</v>
      </c>
      <c r="AX387" s="14" t="s">
        <v>88</v>
      </c>
      <c r="AY387" s="180" t="s">
        <v>199</v>
      </c>
    </row>
    <row r="388" spans="1:65" s="2" customFormat="1" ht="24.15" customHeight="1">
      <c r="A388" s="33"/>
      <c r="B388" s="149"/>
      <c r="C388" s="150" t="s">
        <v>1221</v>
      </c>
      <c r="D388" s="150" t="s">
        <v>202</v>
      </c>
      <c r="E388" s="151" t="s">
        <v>5015</v>
      </c>
      <c r="F388" s="152" t="s">
        <v>5016</v>
      </c>
      <c r="G388" s="153" t="s">
        <v>529</v>
      </c>
      <c r="H388" s="154">
        <v>63</v>
      </c>
      <c r="I388" s="155"/>
      <c r="J388" s="156">
        <f>ROUND(I388*H388,2)</f>
        <v>0</v>
      </c>
      <c r="K388" s="152" t="s">
        <v>333</v>
      </c>
      <c r="L388" s="34"/>
      <c r="M388" s="157" t="s">
        <v>1</v>
      </c>
      <c r="N388" s="158" t="s">
        <v>46</v>
      </c>
      <c r="O388" s="59"/>
      <c r="P388" s="159">
        <f>O388*H388</f>
        <v>0</v>
      </c>
      <c r="Q388" s="159">
        <v>0</v>
      </c>
      <c r="R388" s="159">
        <f>Q388*H388</f>
        <v>0</v>
      </c>
      <c r="S388" s="159">
        <v>0</v>
      </c>
      <c r="T388" s="160">
        <f>S388*H388</f>
        <v>0</v>
      </c>
      <c r="U388" s="33"/>
      <c r="V388" s="33"/>
      <c r="W388" s="33"/>
      <c r="X388" s="33"/>
      <c r="Y388" s="33"/>
      <c r="Z388" s="33"/>
      <c r="AA388" s="33"/>
      <c r="AB388" s="33"/>
      <c r="AC388" s="33"/>
      <c r="AD388" s="33"/>
      <c r="AE388" s="33"/>
      <c r="AR388" s="161" t="s">
        <v>276</v>
      </c>
      <c r="AT388" s="161" t="s">
        <v>202</v>
      </c>
      <c r="AU388" s="161" t="s">
        <v>90</v>
      </c>
      <c r="AY388" s="18" t="s">
        <v>199</v>
      </c>
      <c r="BE388" s="162">
        <f>IF(N388="základní",J388,0)</f>
        <v>0</v>
      </c>
      <c r="BF388" s="162">
        <f>IF(N388="snížená",J388,0)</f>
        <v>0</v>
      </c>
      <c r="BG388" s="162">
        <f>IF(N388="zákl. přenesená",J388,0)</f>
        <v>0</v>
      </c>
      <c r="BH388" s="162">
        <f>IF(N388="sníž. přenesená",J388,0)</f>
        <v>0</v>
      </c>
      <c r="BI388" s="162">
        <f>IF(N388="nulová",J388,0)</f>
        <v>0</v>
      </c>
      <c r="BJ388" s="18" t="s">
        <v>88</v>
      </c>
      <c r="BK388" s="162">
        <f>ROUND(I388*H388,2)</f>
        <v>0</v>
      </c>
      <c r="BL388" s="18" t="s">
        <v>276</v>
      </c>
      <c r="BM388" s="161" t="s">
        <v>5017</v>
      </c>
    </row>
    <row r="389" spans="1:65" s="2" customFormat="1" ht="28.8">
      <c r="A389" s="33"/>
      <c r="B389" s="34"/>
      <c r="C389" s="33"/>
      <c r="D389" s="163" t="s">
        <v>207</v>
      </c>
      <c r="E389" s="33"/>
      <c r="F389" s="164" t="s">
        <v>5018</v>
      </c>
      <c r="G389" s="33"/>
      <c r="H389" s="33"/>
      <c r="I389" s="165"/>
      <c r="J389" s="33"/>
      <c r="K389" s="33"/>
      <c r="L389" s="34"/>
      <c r="M389" s="166"/>
      <c r="N389" s="167"/>
      <c r="O389" s="59"/>
      <c r="P389" s="59"/>
      <c r="Q389" s="59"/>
      <c r="R389" s="59"/>
      <c r="S389" s="59"/>
      <c r="T389" s="60"/>
      <c r="U389" s="33"/>
      <c r="V389" s="33"/>
      <c r="W389" s="33"/>
      <c r="X389" s="33"/>
      <c r="Y389" s="33"/>
      <c r="Z389" s="33"/>
      <c r="AA389" s="33"/>
      <c r="AB389" s="33"/>
      <c r="AC389" s="33"/>
      <c r="AD389" s="33"/>
      <c r="AE389" s="33"/>
      <c r="AT389" s="18" t="s">
        <v>207</v>
      </c>
      <c r="AU389" s="18" t="s">
        <v>90</v>
      </c>
    </row>
    <row r="390" spans="1:65" s="14" customFormat="1" ht="10.199999999999999">
      <c r="B390" s="179"/>
      <c r="D390" s="163" t="s">
        <v>336</v>
      </c>
      <c r="E390" s="180" t="s">
        <v>1</v>
      </c>
      <c r="F390" s="181" t="s">
        <v>5019</v>
      </c>
      <c r="H390" s="182">
        <v>63</v>
      </c>
      <c r="I390" s="183"/>
      <c r="L390" s="179"/>
      <c r="M390" s="184"/>
      <c r="N390" s="185"/>
      <c r="O390" s="185"/>
      <c r="P390" s="185"/>
      <c r="Q390" s="185"/>
      <c r="R390" s="185"/>
      <c r="S390" s="185"/>
      <c r="T390" s="186"/>
      <c r="AT390" s="180" t="s">
        <v>336</v>
      </c>
      <c r="AU390" s="180" t="s">
        <v>90</v>
      </c>
      <c r="AV390" s="14" t="s">
        <v>90</v>
      </c>
      <c r="AW390" s="14" t="s">
        <v>36</v>
      </c>
      <c r="AX390" s="14" t="s">
        <v>88</v>
      </c>
      <c r="AY390" s="180" t="s">
        <v>199</v>
      </c>
    </row>
    <row r="391" spans="1:65" s="2" customFormat="1" ht="37.799999999999997" customHeight="1">
      <c r="A391" s="33"/>
      <c r="B391" s="149"/>
      <c r="C391" s="195" t="s">
        <v>1230</v>
      </c>
      <c r="D391" s="195" t="s">
        <v>416</v>
      </c>
      <c r="E391" s="196" t="s">
        <v>5020</v>
      </c>
      <c r="F391" s="197" t="s">
        <v>5021</v>
      </c>
      <c r="G391" s="198" t="s">
        <v>529</v>
      </c>
      <c r="H391" s="199">
        <v>12</v>
      </c>
      <c r="I391" s="200"/>
      <c r="J391" s="201">
        <f>ROUND(I391*H391,2)</f>
        <v>0</v>
      </c>
      <c r="K391" s="197" t="s">
        <v>1</v>
      </c>
      <c r="L391" s="202"/>
      <c r="M391" s="203" t="s">
        <v>1</v>
      </c>
      <c r="N391" s="204" t="s">
        <v>46</v>
      </c>
      <c r="O391" s="59"/>
      <c r="P391" s="159">
        <f>O391*H391</f>
        <v>0</v>
      </c>
      <c r="Q391" s="159">
        <v>1.11E-2</v>
      </c>
      <c r="R391" s="159">
        <f>Q391*H391</f>
        <v>0.13320000000000001</v>
      </c>
      <c r="S391" s="159">
        <v>0</v>
      </c>
      <c r="T391" s="160">
        <f>S391*H391</f>
        <v>0</v>
      </c>
      <c r="U391" s="33"/>
      <c r="V391" s="33"/>
      <c r="W391" s="33"/>
      <c r="X391" s="33"/>
      <c r="Y391" s="33"/>
      <c r="Z391" s="33"/>
      <c r="AA391" s="33"/>
      <c r="AB391" s="33"/>
      <c r="AC391" s="33"/>
      <c r="AD391" s="33"/>
      <c r="AE391" s="33"/>
      <c r="AR391" s="161" t="s">
        <v>573</v>
      </c>
      <c r="AT391" s="161" t="s">
        <v>416</v>
      </c>
      <c r="AU391" s="161" t="s">
        <v>90</v>
      </c>
      <c r="AY391" s="18" t="s">
        <v>199</v>
      </c>
      <c r="BE391" s="162">
        <f>IF(N391="základní",J391,0)</f>
        <v>0</v>
      </c>
      <c r="BF391" s="162">
        <f>IF(N391="snížená",J391,0)</f>
        <v>0</v>
      </c>
      <c r="BG391" s="162">
        <f>IF(N391="zákl. přenesená",J391,0)</f>
        <v>0</v>
      </c>
      <c r="BH391" s="162">
        <f>IF(N391="sníž. přenesená",J391,0)</f>
        <v>0</v>
      </c>
      <c r="BI391" s="162">
        <f>IF(N391="nulová",J391,0)</f>
        <v>0</v>
      </c>
      <c r="BJ391" s="18" t="s">
        <v>88</v>
      </c>
      <c r="BK391" s="162">
        <f>ROUND(I391*H391,2)</f>
        <v>0</v>
      </c>
      <c r="BL391" s="18" t="s">
        <v>276</v>
      </c>
      <c r="BM391" s="161" t="s">
        <v>5022</v>
      </c>
    </row>
    <row r="392" spans="1:65" s="2" customFormat="1" ht="28.8">
      <c r="A392" s="33"/>
      <c r="B392" s="34"/>
      <c r="C392" s="33"/>
      <c r="D392" s="163" t="s">
        <v>207</v>
      </c>
      <c r="E392" s="33"/>
      <c r="F392" s="164" t="s">
        <v>5021</v>
      </c>
      <c r="G392" s="33"/>
      <c r="H392" s="33"/>
      <c r="I392" s="165"/>
      <c r="J392" s="33"/>
      <c r="K392" s="33"/>
      <c r="L392" s="34"/>
      <c r="M392" s="166"/>
      <c r="N392" s="167"/>
      <c r="O392" s="59"/>
      <c r="P392" s="59"/>
      <c r="Q392" s="59"/>
      <c r="R392" s="59"/>
      <c r="S392" s="59"/>
      <c r="T392" s="60"/>
      <c r="U392" s="33"/>
      <c r="V392" s="33"/>
      <c r="W392" s="33"/>
      <c r="X392" s="33"/>
      <c r="Y392" s="33"/>
      <c r="Z392" s="33"/>
      <c r="AA392" s="33"/>
      <c r="AB392" s="33"/>
      <c r="AC392" s="33"/>
      <c r="AD392" s="33"/>
      <c r="AE392" s="33"/>
      <c r="AT392" s="18" t="s">
        <v>207</v>
      </c>
      <c r="AU392" s="18" t="s">
        <v>90</v>
      </c>
    </row>
    <row r="393" spans="1:65" s="14" customFormat="1" ht="10.199999999999999">
      <c r="B393" s="179"/>
      <c r="D393" s="163" t="s">
        <v>336</v>
      </c>
      <c r="E393" s="180" t="s">
        <v>1</v>
      </c>
      <c r="F393" s="181" t="s">
        <v>257</v>
      </c>
      <c r="H393" s="182">
        <v>12</v>
      </c>
      <c r="I393" s="183"/>
      <c r="L393" s="179"/>
      <c r="M393" s="184"/>
      <c r="N393" s="185"/>
      <c r="O393" s="185"/>
      <c r="P393" s="185"/>
      <c r="Q393" s="185"/>
      <c r="R393" s="185"/>
      <c r="S393" s="185"/>
      <c r="T393" s="186"/>
      <c r="AT393" s="180" t="s">
        <v>336</v>
      </c>
      <c r="AU393" s="180" t="s">
        <v>90</v>
      </c>
      <c r="AV393" s="14" t="s">
        <v>90</v>
      </c>
      <c r="AW393" s="14" t="s">
        <v>36</v>
      </c>
      <c r="AX393" s="14" t="s">
        <v>88</v>
      </c>
      <c r="AY393" s="180" t="s">
        <v>199</v>
      </c>
    </row>
    <row r="394" spans="1:65" s="2" customFormat="1" ht="37.799999999999997" customHeight="1">
      <c r="A394" s="33"/>
      <c r="B394" s="149"/>
      <c r="C394" s="195" t="s">
        <v>1235</v>
      </c>
      <c r="D394" s="195" t="s">
        <v>416</v>
      </c>
      <c r="E394" s="196" t="s">
        <v>5023</v>
      </c>
      <c r="F394" s="197" t="s">
        <v>5024</v>
      </c>
      <c r="G394" s="198" t="s">
        <v>529</v>
      </c>
      <c r="H394" s="199">
        <v>5</v>
      </c>
      <c r="I394" s="200"/>
      <c r="J394" s="201">
        <f>ROUND(I394*H394,2)</f>
        <v>0</v>
      </c>
      <c r="K394" s="197" t="s">
        <v>1</v>
      </c>
      <c r="L394" s="202"/>
      <c r="M394" s="203" t="s">
        <v>1</v>
      </c>
      <c r="N394" s="204" t="s">
        <v>46</v>
      </c>
      <c r="O394" s="59"/>
      <c r="P394" s="159">
        <f>O394*H394</f>
        <v>0</v>
      </c>
      <c r="Q394" s="159">
        <v>1.11E-2</v>
      </c>
      <c r="R394" s="159">
        <f>Q394*H394</f>
        <v>5.5500000000000001E-2</v>
      </c>
      <c r="S394" s="159">
        <v>0</v>
      </c>
      <c r="T394" s="160">
        <f>S394*H394</f>
        <v>0</v>
      </c>
      <c r="U394" s="33"/>
      <c r="V394" s="33"/>
      <c r="W394" s="33"/>
      <c r="X394" s="33"/>
      <c r="Y394" s="33"/>
      <c r="Z394" s="33"/>
      <c r="AA394" s="33"/>
      <c r="AB394" s="33"/>
      <c r="AC394" s="33"/>
      <c r="AD394" s="33"/>
      <c r="AE394" s="33"/>
      <c r="AR394" s="161" t="s">
        <v>573</v>
      </c>
      <c r="AT394" s="161" t="s">
        <v>416</v>
      </c>
      <c r="AU394" s="161" t="s">
        <v>90</v>
      </c>
      <c r="AY394" s="18" t="s">
        <v>199</v>
      </c>
      <c r="BE394" s="162">
        <f>IF(N394="základní",J394,0)</f>
        <v>0</v>
      </c>
      <c r="BF394" s="162">
        <f>IF(N394="snížená",J394,0)</f>
        <v>0</v>
      </c>
      <c r="BG394" s="162">
        <f>IF(N394="zákl. přenesená",J394,0)</f>
        <v>0</v>
      </c>
      <c r="BH394" s="162">
        <f>IF(N394="sníž. přenesená",J394,0)</f>
        <v>0</v>
      </c>
      <c r="BI394" s="162">
        <f>IF(N394="nulová",J394,0)</f>
        <v>0</v>
      </c>
      <c r="BJ394" s="18" t="s">
        <v>88</v>
      </c>
      <c r="BK394" s="162">
        <f>ROUND(I394*H394,2)</f>
        <v>0</v>
      </c>
      <c r="BL394" s="18" t="s">
        <v>276</v>
      </c>
      <c r="BM394" s="161" t="s">
        <v>5025</v>
      </c>
    </row>
    <row r="395" spans="1:65" s="2" customFormat="1" ht="28.8">
      <c r="A395" s="33"/>
      <c r="B395" s="34"/>
      <c r="C395" s="33"/>
      <c r="D395" s="163" t="s">
        <v>207</v>
      </c>
      <c r="E395" s="33"/>
      <c r="F395" s="164" t="s">
        <v>5024</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207</v>
      </c>
      <c r="AU395" s="18" t="s">
        <v>90</v>
      </c>
    </row>
    <row r="396" spans="1:65" s="14" customFormat="1" ht="10.199999999999999">
      <c r="B396" s="179"/>
      <c r="D396" s="163" t="s">
        <v>336</v>
      </c>
      <c r="E396" s="180" t="s">
        <v>1</v>
      </c>
      <c r="F396" s="181" t="s">
        <v>222</v>
      </c>
      <c r="H396" s="182">
        <v>5</v>
      </c>
      <c r="I396" s="183"/>
      <c r="L396" s="179"/>
      <c r="M396" s="184"/>
      <c r="N396" s="185"/>
      <c r="O396" s="185"/>
      <c r="P396" s="185"/>
      <c r="Q396" s="185"/>
      <c r="R396" s="185"/>
      <c r="S396" s="185"/>
      <c r="T396" s="186"/>
      <c r="AT396" s="180" t="s">
        <v>336</v>
      </c>
      <c r="AU396" s="180" t="s">
        <v>90</v>
      </c>
      <c r="AV396" s="14" t="s">
        <v>90</v>
      </c>
      <c r="AW396" s="14" t="s">
        <v>36</v>
      </c>
      <c r="AX396" s="14" t="s">
        <v>88</v>
      </c>
      <c r="AY396" s="180" t="s">
        <v>199</v>
      </c>
    </row>
    <row r="397" spans="1:65" s="2" customFormat="1" ht="37.799999999999997" customHeight="1">
      <c r="A397" s="33"/>
      <c r="B397" s="149"/>
      <c r="C397" s="195" t="s">
        <v>1242</v>
      </c>
      <c r="D397" s="195" t="s">
        <v>416</v>
      </c>
      <c r="E397" s="196" t="s">
        <v>5026</v>
      </c>
      <c r="F397" s="197" t="s">
        <v>5027</v>
      </c>
      <c r="G397" s="198" t="s">
        <v>529</v>
      </c>
      <c r="H397" s="199">
        <v>10</v>
      </c>
      <c r="I397" s="200"/>
      <c r="J397" s="201">
        <f>ROUND(I397*H397,2)</f>
        <v>0</v>
      </c>
      <c r="K397" s="197" t="s">
        <v>1</v>
      </c>
      <c r="L397" s="202"/>
      <c r="M397" s="203" t="s">
        <v>1</v>
      </c>
      <c r="N397" s="204" t="s">
        <v>46</v>
      </c>
      <c r="O397" s="59"/>
      <c r="P397" s="159">
        <f>O397*H397</f>
        <v>0</v>
      </c>
      <c r="Q397" s="159">
        <v>1.11E-2</v>
      </c>
      <c r="R397" s="159">
        <f>Q397*H397</f>
        <v>0.111</v>
      </c>
      <c r="S397" s="159">
        <v>0</v>
      </c>
      <c r="T397" s="160">
        <f>S397*H397</f>
        <v>0</v>
      </c>
      <c r="U397" s="33"/>
      <c r="V397" s="33"/>
      <c r="W397" s="33"/>
      <c r="X397" s="33"/>
      <c r="Y397" s="33"/>
      <c r="Z397" s="33"/>
      <c r="AA397" s="33"/>
      <c r="AB397" s="33"/>
      <c r="AC397" s="33"/>
      <c r="AD397" s="33"/>
      <c r="AE397" s="33"/>
      <c r="AR397" s="161" t="s">
        <v>573</v>
      </c>
      <c r="AT397" s="161" t="s">
        <v>416</v>
      </c>
      <c r="AU397" s="161" t="s">
        <v>90</v>
      </c>
      <c r="AY397" s="18" t="s">
        <v>199</v>
      </c>
      <c r="BE397" s="162">
        <f>IF(N397="základní",J397,0)</f>
        <v>0</v>
      </c>
      <c r="BF397" s="162">
        <f>IF(N397="snížená",J397,0)</f>
        <v>0</v>
      </c>
      <c r="BG397" s="162">
        <f>IF(N397="zákl. přenesená",J397,0)</f>
        <v>0</v>
      </c>
      <c r="BH397" s="162">
        <f>IF(N397="sníž. přenesená",J397,0)</f>
        <v>0</v>
      </c>
      <c r="BI397" s="162">
        <f>IF(N397="nulová",J397,0)</f>
        <v>0</v>
      </c>
      <c r="BJ397" s="18" t="s">
        <v>88</v>
      </c>
      <c r="BK397" s="162">
        <f>ROUND(I397*H397,2)</f>
        <v>0</v>
      </c>
      <c r="BL397" s="18" t="s">
        <v>276</v>
      </c>
      <c r="BM397" s="161" t="s">
        <v>5028</v>
      </c>
    </row>
    <row r="398" spans="1:65" s="2" customFormat="1" ht="28.8">
      <c r="A398" s="33"/>
      <c r="B398" s="34"/>
      <c r="C398" s="33"/>
      <c r="D398" s="163" t="s">
        <v>207</v>
      </c>
      <c r="E398" s="33"/>
      <c r="F398" s="164" t="s">
        <v>5027</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207</v>
      </c>
      <c r="AU398" s="18" t="s">
        <v>90</v>
      </c>
    </row>
    <row r="399" spans="1:65" s="14" customFormat="1" ht="10.199999999999999">
      <c r="B399" s="179"/>
      <c r="D399" s="163" t="s">
        <v>336</v>
      </c>
      <c r="E399" s="180" t="s">
        <v>1</v>
      </c>
      <c r="F399" s="181" t="s">
        <v>5029</v>
      </c>
      <c r="H399" s="182">
        <v>10</v>
      </c>
      <c r="I399" s="183"/>
      <c r="L399" s="179"/>
      <c r="M399" s="184"/>
      <c r="N399" s="185"/>
      <c r="O399" s="185"/>
      <c r="P399" s="185"/>
      <c r="Q399" s="185"/>
      <c r="R399" s="185"/>
      <c r="S399" s="185"/>
      <c r="T399" s="186"/>
      <c r="AT399" s="180" t="s">
        <v>336</v>
      </c>
      <c r="AU399" s="180" t="s">
        <v>90</v>
      </c>
      <c r="AV399" s="14" t="s">
        <v>90</v>
      </c>
      <c r="AW399" s="14" t="s">
        <v>36</v>
      </c>
      <c r="AX399" s="14" t="s">
        <v>88</v>
      </c>
      <c r="AY399" s="180" t="s">
        <v>199</v>
      </c>
    </row>
    <row r="400" spans="1:65" s="2" customFormat="1" ht="37.799999999999997" customHeight="1">
      <c r="A400" s="33"/>
      <c r="B400" s="149"/>
      <c r="C400" s="195" t="s">
        <v>1247</v>
      </c>
      <c r="D400" s="195" t="s">
        <v>416</v>
      </c>
      <c r="E400" s="196" t="s">
        <v>5030</v>
      </c>
      <c r="F400" s="197" t="s">
        <v>5031</v>
      </c>
      <c r="G400" s="198" t="s">
        <v>529</v>
      </c>
      <c r="H400" s="199">
        <v>10</v>
      </c>
      <c r="I400" s="200"/>
      <c r="J400" s="201">
        <f>ROUND(I400*H400,2)</f>
        <v>0</v>
      </c>
      <c r="K400" s="197" t="s">
        <v>1</v>
      </c>
      <c r="L400" s="202"/>
      <c r="M400" s="203" t="s">
        <v>1</v>
      </c>
      <c r="N400" s="204" t="s">
        <v>46</v>
      </c>
      <c r="O400" s="59"/>
      <c r="P400" s="159">
        <f>O400*H400</f>
        <v>0</v>
      </c>
      <c r="Q400" s="159">
        <v>1.11E-2</v>
      </c>
      <c r="R400" s="159">
        <f>Q400*H400</f>
        <v>0.111</v>
      </c>
      <c r="S400" s="159">
        <v>0</v>
      </c>
      <c r="T400" s="160">
        <f>S400*H400</f>
        <v>0</v>
      </c>
      <c r="U400" s="33"/>
      <c r="V400" s="33"/>
      <c r="W400" s="33"/>
      <c r="X400" s="33"/>
      <c r="Y400" s="33"/>
      <c r="Z400" s="33"/>
      <c r="AA400" s="33"/>
      <c r="AB400" s="33"/>
      <c r="AC400" s="33"/>
      <c r="AD400" s="33"/>
      <c r="AE400" s="33"/>
      <c r="AR400" s="161" t="s">
        <v>573</v>
      </c>
      <c r="AT400" s="161" t="s">
        <v>416</v>
      </c>
      <c r="AU400" s="161" t="s">
        <v>90</v>
      </c>
      <c r="AY400" s="18" t="s">
        <v>199</v>
      </c>
      <c r="BE400" s="162">
        <f>IF(N400="základní",J400,0)</f>
        <v>0</v>
      </c>
      <c r="BF400" s="162">
        <f>IF(N400="snížená",J400,0)</f>
        <v>0</v>
      </c>
      <c r="BG400" s="162">
        <f>IF(N400="zákl. přenesená",J400,0)</f>
        <v>0</v>
      </c>
      <c r="BH400" s="162">
        <f>IF(N400="sníž. přenesená",J400,0)</f>
        <v>0</v>
      </c>
      <c r="BI400" s="162">
        <f>IF(N400="nulová",J400,0)</f>
        <v>0</v>
      </c>
      <c r="BJ400" s="18" t="s">
        <v>88</v>
      </c>
      <c r="BK400" s="162">
        <f>ROUND(I400*H400,2)</f>
        <v>0</v>
      </c>
      <c r="BL400" s="18" t="s">
        <v>276</v>
      </c>
      <c r="BM400" s="161" t="s">
        <v>5032</v>
      </c>
    </row>
    <row r="401" spans="1:65" s="2" customFormat="1" ht="19.2">
      <c r="A401" s="33"/>
      <c r="B401" s="34"/>
      <c r="C401" s="33"/>
      <c r="D401" s="163" t="s">
        <v>207</v>
      </c>
      <c r="E401" s="33"/>
      <c r="F401" s="164" t="s">
        <v>5031</v>
      </c>
      <c r="G401" s="33"/>
      <c r="H401" s="33"/>
      <c r="I401" s="165"/>
      <c r="J401" s="33"/>
      <c r="K401" s="33"/>
      <c r="L401" s="34"/>
      <c r="M401" s="166"/>
      <c r="N401" s="167"/>
      <c r="O401" s="59"/>
      <c r="P401" s="59"/>
      <c r="Q401" s="59"/>
      <c r="R401" s="59"/>
      <c r="S401" s="59"/>
      <c r="T401" s="60"/>
      <c r="U401" s="33"/>
      <c r="V401" s="33"/>
      <c r="W401" s="33"/>
      <c r="X401" s="33"/>
      <c r="Y401" s="33"/>
      <c r="Z401" s="33"/>
      <c r="AA401" s="33"/>
      <c r="AB401" s="33"/>
      <c r="AC401" s="33"/>
      <c r="AD401" s="33"/>
      <c r="AE401" s="33"/>
      <c r="AT401" s="18" t="s">
        <v>207</v>
      </c>
      <c r="AU401" s="18" t="s">
        <v>90</v>
      </c>
    </row>
    <row r="402" spans="1:65" s="14" customFormat="1" ht="10.199999999999999">
      <c r="B402" s="179"/>
      <c r="D402" s="163" t="s">
        <v>336</v>
      </c>
      <c r="E402" s="180" t="s">
        <v>1</v>
      </c>
      <c r="F402" s="181" t="s">
        <v>247</v>
      </c>
      <c r="H402" s="182">
        <v>10</v>
      </c>
      <c r="I402" s="183"/>
      <c r="L402" s="179"/>
      <c r="M402" s="184"/>
      <c r="N402" s="185"/>
      <c r="O402" s="185"/>
      <c r="P402" s="185"/>
      <c r="Q402" s="185"/>
      <c r="R402" s="185"/>
      <c r="S402" s="185"/>
      <c r="T402" s="186"/>
      <c r="AT402" s="180" t="s">
        <v>336</v>
      </c>
      <c r="AU402" s="180" t="s">
        <v>90</v>
      </c>
      <c r="AV402" s="14" t="s">
        <v>90</v>
      </c>
      <c r="AW402" s="14" t="s">
        <v>36</v>
      </c>
      <c r="AX402" s="14" t="s">
        <v>88</v>
      </c>
      <c r="AY402" s="180" t="s">
        <v>199</v>
      </c>
    </row>
    <row r="403" spans="1:65" s="2" customFormat="1" ht="37.799999999999997" customHeight="1">
      <c r="A403" s="33"/>
      <c r="B403" s="149"/>
      <c r="C403" s="195" t="s">
        <v>1254</v>
      </c>
      <c r="D403" s="195" t="s">
        <v>416</v>
      </c>
      <c r="E403" s="196" t="s">
        <v>5033</v>
      </c>
      <c r="F403" s="197" t="s">
        <v>5034</v>
      </c>
      <c r="G403" s="198" t="s">
        <v>529</v>
      </c>
      <c r="H403" s="199">
        <v>26</v>
      </c>
      <c r="I403" s="200"/>
      <c r="J403" s="201">
        <f>ROUND(I403*H403,2)</f>
        <v>0</v>
      </c>
      <c r="K403" s="197" t="s">
        <v>1</v>
      </c>
      <c r="L403" s="202"/>
      <c r="M403" s="203" t="s">
        <v>1</v>
      </c>
      <c r="N403" s="204" t="s">
        <v>46</v>
      </c>
      <c r="O403" s="59"/>
      <c r="P403" s="159">
        <f>O403*H403</f>
        <v>0</v>
      </c>
      <c r="Q403" s="159">
        <v>1.11E-2</v>
      </c>
      <c r="R403" s="159">
        <f>Q403*H403</f>
        <v>0.28860000000000002</v>
      </c>
      <c r="S403" s="159">
        <v>0</v>
      </c>
      <c r="T403" s="160">
        <f>S403*H403</f>
        <v>0</v>
      </c>
      <c r="U403" s="33"/>
      <c r="V403" s="33"/>
      <c r="W403" s="33"/>
      <c r="X403" s="33"/>
      <c r="Y403" s="33"/>
      <c r="Z403" s="33"/>
      <c r="AA403" s="33"/>
      <c r="AB403" s="33"/>
      <c r="AC403" s="33"/>
      <c r="AD403" s="33"/>
      <c r="AE403" s="33"/>
      <c r="AR403" s="161" t="s">
        <v>573</v>
      </c>
      <c r="AT403" s="161" t="s">
        <v>416</v>
      </c>
      <c r="AU403" s="161" t="s">
        <v>90</v>
      </c>
      <c r="AY403" s="18" t="s">
        <v>199</v>
      </c>
      <c r="BE403" s="162">
        <f>IF(N403="základní",J403,0)</f>
        <v>0</v>
      </c>
      <c r="BF403" s="162">
        <f>IF(N403="snížená",J403,0)</f>
        <v>0</v>
      </c>
      <c r="BG403" s="162">
        <f>IF(N403="zákl. přenesená",J403,0)</f>
        <v>0</v>
      </c>
      <c r="BH403" s="162">
        <f>IF(N403="sníž. přenesená",J403,0)</f>
        <v>0</v>
      </c>
      <c r="BI403" s="162">
        <f>IF(N403="nulová",J403,0)</f>
        <v>0</v>
      </c>
      <c r="BJ403" s="18" t="s">
        <v>88</v>
      </c>
      <c r="BK403" s="162">
        <f>ROUND(I403*H403,2)</f>
        <v>0</v>
      </c>
      <c r="BL403" s="18" t="s">
        <v>276</v>
      </c>
      <c r="BM403" s="161" t="s">
        <v>5035</v>
      </c>
    </row>
    <row r="404" spans="1:65" s="14" customFormat="1" ht="10.199999999999999">
      <c r="B404" s="179"/>
      <c r="D404" s="163" t="s">
        <v>336</v>
      </c>
      <c r="E404" s="180" t="s">
        <v>1</v>
      </c>
      <c r="F404" s="181" t="s">
        <v>276</v>
      </c>
      <c r="H404" s="182">
        <v>16</v>
      </c>
      <c r="I404" s="183"/>
      <c r="L404" s="179"/>
      <c r="M404" s="184"/>
      <c r="N404" s="185"/>
      <c r="O404" s="185"/>
      <c r="P404" s="185"/>
      <c r="Q404" s="185"/>
      <c r="R404" s="185"/>
      <c r="S404" s="185"/>
      <c r="T404" s="186"/>
      <c r="AT404" s="180" t="s">
        <v>336</v>
      </c>
      <c r="AU404" s="180" t="s">
        <v>90</v>
      </c>
      <c r="AV404" s="14" t="s">
        <v>90</v>
      </c>
      <c r="AW404" s="14" t="s">
        <v>36</v>
      </c>
      <c r="AX404" s="14" t="s">
        <v>81</v>
      </c>
      <c r="AY404" s="180" t="s">
        <v>199</v>
      </c>
    </row>
    <row r="405" spans="1:65" s="14" customFormat="1" ht="10.199999999999999">
      <c r="B405" s="179"/>
      <c r="D405" s="163" t="s">
        <v>336</v>
      </c>
      <c r="E405" s="180" t="s">
        <v>1</v>
      </c>
      <c r="F405" s="181" t="s">
        <v>247</v>
      </c>
      <c r="H405" s="182">
        <v>10</v>
      </c>
      <c r="I405" s="183"/>
      <c r="L405" s="179"/>
      <c r="M405" s="184"/>
      <c r="N405" s="185"/>
      <c r="O405" s="185"/>
      <c r="P405" s="185"/>
      <c r="Q405" s="185"/>
      <c r="R405" s="185"/>
      <c r="S405" s="185"/>
      <c r="T405" s="186"/>
      <c r="AT405" s="180" t="s">
        <v>336</v>
      </c>
      <c r="AU405" s="180" t="s">
        <v>90</v>
      </c>
      <c r="AV405" s="14" t="s">
        <v>90</v>
      </c>
      <c r="AW405" s="14" t="s">
        <v>36</v>
      </c>
      <c r="AX405" s="14" t="s">
        <v>81</v>
      </c>
      <c r="AY405" s="180" t="s">
        <v>199</v>
      </c>
    </row>
    <row r="406" spans="1:65" s="15" customFormat="1" ht="10.199999999999999">
      <c r="B406" s="187"/>
      <c r="D406" s="163" t="s">
        <v>336</v>
      </c>
      <c r="E406" s="188" t="s">
        <v>1</v>
      </c>
      <c r="F406" s="189" t="s">
        <v>339</v>
      </c>
      <c r="H406" s="190">
        <v>26</v>
      </c>
      <c r="I406" s="191"/>
      <c r="L406" s="187"/>
      <c r="M406" s="192"/>
      <c r="N406" s="193"/>
      <c r="O406" s="193"/>
      <c r="P406" s="193"/>
      <c r="Q406" s="193"/>
      <c r="R406" s="193"/>
      <c r="S406" s="193"/>
      <c r="T406" s="194"/>
      <c r="AT406" s="188" t="s">
        <v>336</v>
      </c>
      <c r="AU406" s="188" t="s">
        <v>90</v>
      </c>
      <c r="AV406" s="15" t="s">
        <v>198</v>
      </c>
      <c r="AW406" s="15" t="s">
        <v>36</v>
      </c>
      <c r="AX406" s="15" t="s">
        <v>88</v>
      </c>
      <c r="AY406" s="188" t="s">
        <v>199</v>
      </c>
    </row>
    <row r="407" spans="1:65" s="2" customFormat="1" ht="24.15" customHeight="1">
      <c r="A407" s="33"/>
      <c r="B407" s="149"/>
      <c r="C407" s="150" t="s">
        <v>1259</v>
      </c>
      <c r="D407" s="150" t="s">
        <v>202</v>
      </c>
      <c r="E407" s="151" t="s">
        <v>5036</v>
      </c>
      <c r="F407" s="152" t="s">
        <v>5037</v>
      </c>
      <c r="G407" s="153" t="s">
        <v>529</v>
      </c>
      <c r="H407" s="154">
        <v>122</v>
      </c>
      <c r="I407" s="155"/>
      <c r="J407" s="156">
        <f>ROUND(I407*H407,2)</f>
        <v>0</v>
      </c>
      <c r="K407" s="152" t="s">
        <v>333</v>
      </c>
      <c r="L407" s="34"/>
      <c r="M407" s="157" t="s">
        <v>1</v>
      </c>
      <c r="N407" s="158" t="s">
        <v>46</v>
      </c>
      <c r="O407" s="59"/>
      <c r="P407" s="159">
        <f>O407*H407</f>
        <v>0</v>
      </c>
      <c r="Q407" s="159">
        <v>0</v>
      </c>
      <c r="R407" s="159">
        <f>Q407*H407</f>
        <v>0</v>
      </c>
      <c r="S407" s="159">
        <v>0</v>
      </c>
      <c r="T407" s="160">
        <f>S407*H407</f>
        <v>0</v>
      </c>
      <c r="U407" s="33"/>
      <c r="V407" s="33"/>
      <c r="W407" s="33"/>
      <c r="X407" s="33"/>
      <c r="Y407" s="33"/>
      <c r="Z407" s="33"/>
      <c r="AA407" s="33"/>
      <c r="AB407" s="33"/>
      <c r="AC407" s="33"/>
      <c r="AD407" s="33"/>
      <c r="AE407" s="33"/>
      <c r="AR407" s="161" t="s">
        <v>276</v>
      </c>
      <c r="AT407" s="161" t="s">
        <v>202</v>
      </c>
      <c r="AU407" s="161" t="s">
        <v>90</v>
      </c>
      <c r="AY407" s="18" t="s">
        <v>199</v>
      </c>
      <c r="BE407" s="162">
        <f>IF(N407="základní",J407,0)</f>
        <v>0</v>
      </c>
      <c r="BF407" s="162">
        <f>IF(N407="snížená",J407,0)</f>
        <v>0</v>
      </c>
      <c r="BG407" s="162">
        <f>IF(N407="zákl. přenesená",J407,0)</f>
        <v>0</v>
      </c>
      <c r="BH407" s="162">
        <f>IF(N407="sníž. přenesená",J407,0)</f>
        <v>0</v>
      </c>
      <c r="BI407" s="162">
        <f>IF(N407="nulová",J407,0)</f>
        <v>0</v>
      </c>
      <c r="BJ407" s="18" t="s">
        <v>88</v>
      </c>
      <c r="BK407" s="162">
        <f>ROUND(I407*H407,2)</f>
        <v>0</v>
      </c>
      <c r="BL407" s="18" t="s">
        <v>276</v>
      </c>
      <c r="BM407" s="161" t="s">
        <v>5038</v>
      </c>
    </row>
    <row r="408" spans="1:65" s="2" customFormat="1" ht="28.8">
      <c r="A408" s="33"/>
      <c r="B408" s="34"/>
      <c r="C408" s="33"/>
      <c r="D408" s="163" t="s">
        <v>207</v>
      </c>
      <c r="E408" s="33"/>
      <c r="F408" s="164" t="s">
        <v>5039</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207</v>
      </c>
      <c r="AU408" s="18" t="s">
        <v>90</v>
      </c>
    </row>
    <row r="409" spans="1:65" s="14" customFormat="1" ht="10.199999999999999">
      <c r="B409" s="179"/>
      <c r="D409" s="163" t="s">
        <v>336</v>
      </c>
      <c r="E409" s="180" t="s">
        <v>1</v>
      </c>
      <c r="F409" s="181" t="s">
        <v>5040</v>
      </c>
      <c r="H409" s="182">
        <v>122</v>
      </c>
      <c r="I409" s="183"/>
      <c r="L409" s="179"/>
      <c r="M409" s="184"/>
      <c r="N409" s="185"/>
      <c r="O409" s="185"/>
      <c r="P409" s="185"/>
      <c r="Q409" s="185"/>
      <c r="R409" s="185"/>
      <c r="S409" s="185"/>
      <c r="T409" s="186"/>
      <c r="AT409" s="180" t="s">
        <v>336</v>
      </c>
      <c r="AU409" s="180" t="s">
        <v>90</v>
      </c>
      <c r="AV409" s="14" t="s">
        <v>90</v>
      </c>
      <c r="AW409" s="14" t="s">
        <v>36</v>
      </c>
      <c r="AX409" s="14" t="s">
        <v>88</v>
      </c>
      <c r="AY409" s="180" t="s">
        <v>199</v>
      </c>
    </row>
    <row r="410" spans="1:65" s="2" customFormat="1" ht="33" customHeight="1">
      <c r="A410" s="33"/>
      <c r="B410" s="149"/>
      <c r="C410" s="195" t="s">
        <v>1266</v>
      </c>
      <c r="D410" s="195" t="s">
        <v>416</v>
      </c>
      <c r="E410" s="196" t="s">
        <v>5041</v>
      </c>
      <c r="F410" s="197" t="s">
        <v>5042</v>
      </c>
      <c r="G410" s="198" t="s">
        <v>529</v>
      </c>
      <c r="H410" s="199">
        <v>18</v>
      </c>
      <c r="I410" s="200"/>
      <c r="J410" s="201">
        <f>ROUND(I410*H410,2)</f>
        <v>0</v>
      </c>
      <c r="K410" s="197" t="s">
        <v>1</v>
      </c>
      <c r="L410" s="202"/>
      <c r="M410" s="203" t="s">
        <v>1</v>
      </c>
      <c r="N410" s="204" t="s">
        <v>46</v>
      </c>
      <c r="O410" s="59"/>
      <c r="P410" s="159">
        <f>O410*H410</f>
        <v>0</v>
      </c>
      <c r="Q410" s="159">
        <v>1.11E-2</v>
      </c>
      <c r="R410" s="159">
        <f>Q410*H410</f>
        <v>0.19980000000000001</v>
      </c>
      <c r="S410" s="159">
        <v>0</v>
      </c>
      <c r="T410" s="160">
        <f>S410*H410</f>
        <v>0</v>
      </c>
      <c r="U410" s="33"/>
      <c r="V410" s="33"/>
      <c r="W410" s="33"/>
      <c r="X410" s="33"/>
      <c r="Y410" s="33"/>
      <c r="Z410" s="33"/>
      <c r="AA410" s="33"/>
      <c r="AB410" s="33"/>
      <c r="AC410" s="33"/>
      <c r="AD410" s="33"/>
      <c r="AE410" s="33"/>
      <c r="AR410" s="161" t="s">
        <v>573</v>
      </c>
      <c r="AT410" s="161" t="s">
        <v>416</v>
      </c>
      <c r="AU410" s="161" t="s">
        <v>90</v>
      </c>
      <c r="AY410" s="18" t="s">
        <v>199</v>
      </c>
      <c r="BE410" s="162">
        <f>IF(N410="základní",J410,0)</f>
        <v>0</v>
      </c>
      <c r="BF410" s="162">
        <f>IF(N410="snížená",J410,0)</f>
        <v>0</v>
      </c>
      <c r="BG410" s="162">
        <f>IF(N410="zákl. přenesená",J410,0)</f>
        <v>0</v>
      </c>
      <c r="BH410" s="162">
        <f>IF(N410="sníž. přenesená",J410,0)</f>
        <v>0</v>
      </c>
      <c r="BI410" s="162">
        <f>IF(N410="nulová",J410,0)</f>
        <v>0</v>
      </c>
      <c r="BJ410" s="18" t="s">
        <v>88</v>
      </c>
      <c r="BK410" s="162">
        <f>ROUND(I410*H410,2)</f>
        <v>0</v>
      </c>
      <c r="BL410" s="18" t="s">
        <v>276</v>
      </c>
      <c r="BM410" s="161" t="s">
        <v>5043</v>
      </c>
    </row>
    <row r="411" spans="1:65" s="2" customFormat="1" ht="57.6">
      <c r="A411" s="33"/>
      <c r="B411" s="34"/>
      <c r="C411" s="33"/>
      <c r="D411" s="163" t="s">
        <v>207</v>
      </c>
      <c r="E411" s="33"/>
      <c r="F411" s="164" t="s">
        <v>5044</v>
      </c>
      <c r="G411" s="33"/>
      <c r="H411" s="33"/>
      <c r="I411" s="165"/>
      <c r="J411" s="33"/>
      <c r="K411" s="33"/>
      <c r="L411" s="34"/>
      <c r="M411" s="166"/>
      <c r="N411" s="167"/>
      <c r="O411" s="59"/>
      <c r="P411" s="59"/>
      <c r="Q411" s="59"/>
      <c r="R411" s="59"/>
      <c r="S411" s="59"/>
      <c r="T411" s="60"/>
      <c r="U411" s="33"/>
      <c r="V411" s="33"/>
      <c r="W411" s="33"/>
      <c r="X411" s="33"/>
      <c r="Y411" s="33"/>
      <c r="Z411" s="33"/>
      <c r="AA411" s="33"/>
      <c r="AB411" s="33"/>
      <c r="AC411" s="33"/>
      <c r="AD411" s="33"/>
      <c r="AE411" s="33"/>
      <c r="AT411" s="18" t="s">
        <v>207</v>
      </c>
      <c r="AU411" s="18" t="s">
        <v>90</v>
      </c>
    </row>
    <row r="412" spans="1:65" s="14" customFormat="1" ht="10.199999999999999">
      <c r="B412" s="179"/>
      <c r="D412" s="163" t="s">
        <v>336</v>
      </c>
      <c r="E412" s="180" t="s">
        <v>1</v>
      </c>
      <c r="F412" s="181" t="s">
        <v>287</v>
      </c>
      <c r="H412" s="182">
        <v>18</v>
      </c>
      <c r="I412" s="183"/>
      <c r="L412" s="179"/>
      <c r="M412" s="184"/>
      <c r="N412" s="185"/>
      <c r="O412" s="185"/>
      <c r="P412" s="185"/>
      <c r="Q412" s="185"/>
      <c r="R412" s="185"/>
      <c r="S412" s="185"/>
      <c r="T412" s="186"/>
      <c r="AT412" s="180" t="s">
        <v>336</v>
      </c>
      <c r="AU412" s="180" t="s">
        <v>90</v>
      </c>
      <c r="AV412" s="14" t="s">
        <v>90</v>
      </c>
      <c r="AW412" s="14" t="s">
        <v>36</v>
      </c>
      <c r="AX412" s="14" t="s">
        <v>88</v>
      </c>
      <c r="AY412" s="180" t="s">
        <v>199</v>
      </c>
    </row>
    <row r="413" spans="1:65" s="2" customFormat="1" ht="33" customHeight="1">
      <c r="A413" s="33"/>
      <c r="B413" s="149"/>
      <c r="C413" s="195" t="s">
        <v>1282</v>
      </c>
      <c r="D413" s="195" t="s">
        <v>416</v>
      </c>
      <c r="E413" s="196" t="s">
        <v>5045</v>
      </c>
      <c r="F413" s="197" t="s">
        <v>5046</v>
      </c>
      <c r="G413" s="198" t="s">
        <v>529</v>
      </c>
      <c r="H413" s="199">
        <v>6</v>
      </c>
      <c r="I413" s="200"/>
      <c r="J413" s="201">
        <f>ROUND(I413*H413,2)</f>
        <v>0</v>
      </c>
      <c r="K413" s="197" t="s">
        <v>1</v>
      </c>
      <c r="L413" s="202"/>
      <c r="M413" s="203" t="s">
        <v>1</v>
      </c>
      <c r="N413" s="204" t="s">
        <v>46</v>
      </c>
      <c r="O413" s="59"/>
      <c r="P413" s="159">
        <f>O413*H413</f>
        <v>0</v>
      </c>
      <c r="Q413" s="159">
        <v>1.11E-2</v>
      </c>
      <c r="R413" s="159">
        <f>Q413*H413</f>
        <v>6.6600000000000006E-2</v>
      </c>
      <c r="S413" s="159">
        <v>0</v>
      </c>
      <c r="T413" s="160">
        <f>S413*H413</f>
        <v>0</v>
      </c>
      <c r="U413" s="33"/>
      <c r="V413" s="33"/>
      <c r="W413" s="33"/>
      <c r="X413" s="33"/>
      <c r="Y413" s="33"/>
      <c r="Z413" s="33"/>
      <c r="AA413" s="33"/>
      <c r="AB413" s="33"/>
      <c r="AC413" s="33"/>
      <c r="AD413" s="33"/>
      <c r="AE413" s="33"/>
      <c r="AR413" s="161" t="s">
        <v>573</v>
      </c>
      <c r="AT413" s="161" t="s">
        <v>416</v>
      </c>
      <c r="AU413" s="161" t="s">
        <v>90</v>
      </c>
      <c r="AY413" s="18" t="s">
        <v>199</v>
      </c>
      <c r="BE413" s="162">
        <f>IF(N413="základní",J413,0)</f>
        <v>0</v>
      </c>
      <c r="BF413" s="162">
        <f>IF(N413="snížená",J413,0)</f>
        <v>0</v>
      </c>
      <c r="BG413" s="162">
        <f>IF(N413="zákl. přenesená",J413,0)</f>
        <v>0</v>
      </c>
      <c r="BH413" s="162">
        <f>IF(N413="sníž. přenesená",J413,0)</f>
        <v>0</v>
      </c>
      <c r="BI413" s="162">
        <f>IF(N413="nulová",J413,0)</f>
        <v>0</v>
      </c>
      <c r="BJ413" s="18" t="s">
        <v>88</v>
      </c>
      <c r="BK413" s="162">
        <f>ROUND(I413*H413,2)</f>
        <v>0</v>
      </c>
      <c r="BL413" s="18" t="s">
        <v>276</v>
      </c>
      <c r="BM413" s="161" t="s">
        <v>5047</v>
      </c>
    </row>
    <row r="414" spans="1:65" s="2" customFormat="1" ht="57.6">
      <c r="A414" s="33"/>
      <c r="B414" s="34"/>
      <c r="C414" s="33"/>
      <c r="D414" s="163" t="s">
        <v>207</v>
      </c>
      <c r="E414" s="33"/>
      <c r="F414" s="164" t="s">
        <v>5044</v>
      </c>
      <c r="G414" s="33"/>
      <c r="H414" s="33"/>
      <c r="I414" s="165"/>
      <c r="J414" s="33"/>
      <c r="K414" s="33"/>
      <c r="L414" s="34"/>
      <c r="M414" s="166"/>
      <c r="N414" s="167"/>
      <c r="O414" s="59"/>
      <c r="P414" s="59"/>
      <c r="Q414" s="59"/>
      <c r="R414" s="59"/>
      <c r="S414" s="59"/>
      <c r="T414" s="60"/>
      <c r="U414" s="33"/>
      <c r="V414" s="33"/>
      <c r="W414" s="33"/>
      <c r="X414" s="33"/>
      <c r="Y414" s="33"/>
      <c r="Z414" s="33"/>
      <c r="AA414" s="33"/>
      <c r="AB414" s="33"/>
      <c r="AC414" s="33"/>
      <c r="AD414" s="33"/>
      <c r="AE414" s="33"/>
      <c r="AT414" s="18" t="s">
        <v>207</v>
      </c>
      <c r="AU414" s="18" t="s">
        <v>90</v>
      </c>
    </row>
    <row r="415" spans="1:65" s="14" customFormat="1" ht="10.199999999999999">
      <c r="B415" s="179"/>
      <c r="D415" s="163" t="s">
        <v>336</v>
      </c>
      <c r="E415" s="180" t="s">
        <v>1</v>
      </c>
      <c r="F415" s="181" t="s">
        <v>227</v>
      </c>
      <c r="H415" s="182">
        <v>6</v>
      </c>
      <c r="I415" s="183"/>
      <c r="L415" s="179"/>
      <c r="M415" s="184"/>
      <c r="N415" s="185"/>
      <c r="O415" s="185"/>
      <c r="P415" s="185"/>
      <c r="Q415" s="185"/>
      <c r="R415" s="185"/>
      <c r="S415" s="185"/>
      <c r="T415" s="186"/>
      <c r="AT415" s="180" t="s">
        <v>336</v>
      </c>
      <c r="AU415" s="180" t="s">
        <v>90</v>
      </c>
      <c r="AV415" s="14" t="s">
        <v>90</v>
      </c>
      <c r="AW415" s="14" t="s">
        <v>36</v>
      </c>
      <c r="AX415" s="14" t="s">
        <v>88</v>
      </c>
      <c r="AY415" s="180" t="s">
        <v>199</v>
      </c>
    </row>
    <row r="416" spans="1:65" s="2" customFormat="1" ht="33" customHeight="1">
      <c r="A416" s="33"/>
      <c r="B416" s="149"/>
      <c r="C416" s="195" t="s">
        <v>1288</v>
      </c>
      <c r="D416" s="195" t="s">
        <v>416</v>
      </c>
      <c r="E416" s="196" t="s">
        <v>5048</v>
      </c>
      <c r="F416" s="197" t="s">
        <v>5049</v>
      </c>
      <c r="G416" s="198" t="s">
        <v>529</v>
      </c>
      <c r="H416" s="199">
        <v>23</v>
      </c>
      <c r="I416" s="200"/>
      <c r="J416" s="201">
        <f>ROUND(I416*H416,2)</f>
        <v>0</v>
      </c>
      <c r="K416" s="197" t="s">
        <v>1</v>
      </c>
      <c r="L416" s="202"/>
      <c r="M416" s="203" t="s">
        <v>1</v>
      </c>
      <c r="N416" s="204" t="s">
        <v>46</v>
      </c>
      <c r="O416" s="59"/>
      <c r="P416" s="159">
        <f>O416*H416</f>
        <v>0</v>
      </c>
      <c r="Q416" s="159">
        <v>1.11E-2</v>
      </c>
      <c r="R416" s="159">
        <f>Q416*H416</f>
        <v>0.25530000000000003</v>
      </c>
      <c r="S416" s="159">
        <v>0</v>
      </c>
      <c r="T416" s="160">
        <f>S416*H416</f>
        <v>0</v>
      </c>
      <c r="U416" s="33"/>
      <c r="V416" s="33"/>
      <c r="W416" s="33"/>
      <c r="X416" s="33"/>
      <c r="Y416" s="33"/>
      <c r="Z416" s="33"/>
      <c r="AA416" s="33"/>
      <c r="AB416" s="33"/>
      <c r="AC416" s="33"/>
      <c r="AD416" s="33"/>
      <c r="AE416" s="33"/>
      <c r="AR416" s="161" t="s">
        <v>573</v>
      </c>
      <c r="AT416" s="161" t="s">
        <v>416</v>
      </c>
      <c r="AU416" s="161" t="s">
        <v>90</v>
      </c>
      <c r="AY416" s="18" t="s">
        <v>199</v>
      </c>
      <c r="BE416" s="162">
        <f>IF(N416="základní",J416,0)</f>
        <v>0</v>
      </c>
      <c r="BF416" s="162">
        <f>IF(N416="snížená",J416,0)</f>
        <v>0</v>
      </c>
      <c r="BG416" s="162">
        <f>IF(N416="zákl. přenesená",J416,0)</f>
        <v>0</v>
      </c>
      <c r="BH416" s="162">
        <f>IF(N416="sníž. přenesená",J416,0)</f>
        <v>0</v>
      </c>
      <c r="BI416" s="162">
        <f>IF(N416="nulová",J416,0)</f>
        <v>0</v>
      </c>
      <c r="BJ416" s="18" t="s">
        <v>88</v>
      </c>
      <c r="BK416" s="162">
        <f>ROUND(I416*H416,2)</f>
        <v>0</v>
      </c>
      <c r="BL416" s="18" t="s">
        <v>276</v>
      </c>
      <c r="BM416" s="161" t="s">
        <v>5050</v>
      </c>
    </row>
    <row r="417" spans="1:65" s="2" customFormat="1" ht="57.6">
      <c r="A417" s="33"/>
      <c r="B417" s="34"/>
      <c r="C417" s="33"/>
      <c r="D417" s="163" t="s">
        <v>207</v>
      </c>
      <c r="E417" s="33"/>
      <c r="F417" s="164" t="s">
        <v>5044</v>
      </c>
      <c r="G417" s="33"/>
      <c r="H417" s="33"/>
      <c r="I417" s="165"/>
      <c r="J417" s="33"/>
      <c r="K417" s="33"/>
      <c r="L417" s="34"/>
      <c r="M417" s="166"/>
      <c r="N417" s="167"/>
      <c r="O417" s="59"/>
      <c r="P417" s="59"/>
      <c r="Q417" s="59"/>
      <c r="R417" s="59"/>
      <c r="S417" s="59"/>
      <c r="T417" s="60"/>
      <c r="U417" s="33"/>
      <c r="V417" s="33"/>
      <c r="W417" s="33"/>
      <c r="X417" s="33"/>
      <c r="Y417" s="33"/>
      <c r="Z417" s="33"/>
      <c r="AA417" s="33"/>
      <c r="AB417" s="33"/>
      <c r="AC417" s="33"/>
      <c r="AD417" s="33"/>
      <c r="AE417" s="33"/>
      <c r="AT417" s="18" t="s">
        <v>207</v>
      </c>
      <c r="AU417" s="18" t="s">
        <v>90</v>
      </c>
    </row>
    <row r="418" spans="1:65" s="14" customFormat="1" ht="10.199999999999999">
      <c r="B418" s="179"/>
      <c r="D418" s="163" t="s">
        <v>336</v>
      </c>
      <c r="E418" s="180" t="s">
        <v>1</v>
      </c>
      <c r="F418" s="181" t="s">
        <v>5051</v>
      </c>
      <c r="H418" s="182">
        <v>23</v>
      </c>
      <c r="I418" s="183"/>
      <c r="L418" s="179"/>
      <c r="M418" s="184"/>
      <c r="N418" s="185"/>
      <c r="O418" s="185"/>
      <c r="P418" s="185"/>
      <c r="Q418" s="185"/>
      <c r="R418" s="185"/>
      <c r="S418" s="185"/>
      <c r="T418" s="186"/>
      <c r="AT418" s="180" t="s">
        <v>336</v>
      </c>
      <c r="AU418" s="180" t="s">
        <v>90</v>
      </c>
      <c r="AV418" s="14" t="s">
        <v>90</v>
      </c>
      <c r="AW418" s="14" t="s">
        <v>36</v>
      </c>
      <c r="AX418" s="14" t="s">
        <v>88</v>
      </c>
      <c r="AY418" s="180" t="s">
        <v>199</v>
      </c>
    </row>
    <row r="419" spans="1:65" s="2" customFormat="1" ht="37.799999999999997" customHeight="1">
      <c r="A419" s="33"/>
      <c r="B419" s="149"/>
      <c r="C419" s="195" t="s">
        <v>1296</v>
      </c>
      <c r="D419" s="195" t="s">
        <v>416</v>
      </c>
      <c r="E419" s="196" t="s">
        <v>5052</v>
      </c>
      <c r="F419" s="197" t="s">
        <v>5053</v>
      </c>
      <c r="G419" s="198" t="s">
        <v>529</v>
      </c>
      <c r="H419" s="199">
        <v>4</v>
      </c>
      <c r="I419" s="200"/>
      <c r="J419" s="201">
        <f>ROUND(I419*H419,2)</f>
        <v>0</v>
      </c>
      <c r="K419" s="197" t="s">
        <v>1</v>
      </c>
      <c r="L419" s="202"/>
      <c r="M419" s="203" t="s">
        <v>1</v>
      </c>
      <c r="N419" s="204" t="s">
        <v>46</v>
      </c>
      <c r="O419" s="59"/>
      <c r="P419" s="159">
        <f>O419*H419</f>
        <v>0</v>
      </c>
      <c r="Q419" s="159">
        <v>1.11E-2</v>
      </c>
      <c r="R419" s="159">
        <f>Q419*H419</f>
        <v>4.4400000000000002E-2</v>
      </c>
      <c r="S419" s="159">
        <v>0</v>
      </c>
      <c r="T419" s="160">
        <f>S419*H419</f>
        <v>0</v>
      </c>
      <c r="U419" s="33"/>
      <c r="V419" s="33"/>
      <c r="W419" s="33"/>
      <c r="X419" s="33"/>
      <c r="Y419" s="33"/>
      <c r="Z419" s="33"/>
      <c r="AA419" s="33"/>
      <c r="AB419" s="33"/>
      <c r="AC419" s="33"/>
      <c r="AD419" s="33"/>
      <c r="AE419" s="33"/>
      <c r="AR419" s="161" t="s">
        <v>573</v>
      </c>
      <c r="AT419" s="161" t="s">
        <v>416</v>
      </c>
      <c r="AU419" s="161" t="s">
        <v>90</v>
      </c>
      <c r="AY419" s="18" t="s">
        <v>199</v>
      </c>
      <c r="BE419" s="162">
        <f>IF(N419="základní",J419,0)</f>
        <v>0</v>
      </c>
      <c r="BF419" s="162">
        <f>IF(N419="snížená",J419,0)</f>
        <v>0</v>
      </c>
      <c r="BG419" s="162">
        <f>IF(N419="zákl. přenesená",J419,0)</f>
        <v>0</v>
      </c>
      <c r="BH419" s="162">
        <f>IF(N419="sníž. přenesená",J419,0)</f>
        <v>0</v>
      </c>
      <c r="BI419" s="162">
        <f>IF(N419="nulová",J419,0)</f>
        <v>0</v>
      </c>
      <c r="BJ419" s="18" t="s">
        <v>88</v>
      </c>
      <c r="BK419" s="162">
        <f>ROUND(I419*H419,2)</f>
        <v>0</v>
      </c>
      <c r="BL419" s="18" t="s">
        <v>276</v>
      </c>
      <c r="BM419" s="161" t="s">
        <v>5054</v>
      </c>
    </row>
    <row r="420" spans="1:65" s="2" customFormat="1" ht="48">
      <c r="A420" s="33"/>
      <c r="B420" s="34"/>
      <c r="C420" s="33"/>
      <c r="D420" s="163" t="s">
        <v>207</v>
      </c>
      <c r="E420" s="33"/>
      <c r="F420" s="164" t="s">
        <v>5055</v>
      </c>
      <c r="G420" s="33"/>
      <c r="H420" s="33"/>
      <c r="I420" s="165"/>
      <c r="J420" s="33"/>
      <c r="K420" s="33"/>
      <c r="L420" s="34"/>
      <c r="M420" s="166"/>
      <c r="N420" s="167"/>
      <c r="O420" s="59"/>
      <c r="P420" s="59"/>
      <c r="Q420" s="59"/>
      <c r="R420" s="59"/>
      <c r="S420" s="59"/>
      <c r="T420" s="60"/>
      <c r="U420" s="33"/>
      <c r="V420" s="33"/>
      <c r="W420" s="33"/>
      <c r="X420" s="33"/>
      <c r="Y420" s="33"/>
      <c r="Z420" s="33"/>
      <c r="AA420" s="33"/>
      <c r="AB420" s="33"/>
      <c r="AC420" s="33"/>
      <c r="AD420" s="33"/>
      <c r="AE420" s="33"/>
      <c r="AT420" s="18" t="s">
        <v>207</v>
      </c>
      <c r="AU420" s="18" t="s">
        <v>90</v>
      </c>
    </row>
    <row r="421" spans="1:65" s="14" customFormat="1" ht="10.199999999999999">
      <c r="B421" s="179"/>
      <c r="D421" s="163" t="s">
        <v>336</v>
      </c>
      <c r="E421" s="180" t="s">
        <v>1</v>
      </c>
      <c r="F421" s="181" t="s">
        <v>5056</v>
      </c>
      <c r="H421" s="182">
        <v>4</v>
      </c>
      <c r="I421" s="183"/>
      <c r="L421" s="179"/>
      <c r="M421" s="184"/>
      <c r="N421" s="185"/>
      <c r="O421" s="185"/>
      <c r="P421" s="185"/>
      <c r="Q421" s="185"/>
      <c r="R421" s="185"/>
      <c r="S421" s="185"/>
      <c r="T421" s="186"/>
      <c r="AT421" s="180" t="s">
        <v>336</v>
      </c>
      <c r="AU421" s="180" t="s">
        <v>90</v>
      </c>
      <c r="AV421" s="14" t="s">
        <v>90</v>
      </c>
      <c r="AW421" s="14" t="s">
        <v>36</v>
      </c>
      <c r="AX421" s="14" t="s">
        <v>88</v>
      </c>
      <c r="AY421" s="180" t="s">
        <v>199</v>
      </c>
    </row>
    <row r="422" spans="1:65" s="2" customFormat="1" ht="33" customHeight="1">
      <c r="A422" s="33"/>
      <c r="B422" s="149"/>
      <c r="C422" s="195" t="s">
        <v>1311</v>
      </c>
      <c r="D422" s="195" t="s">
        <v>416</v>
      </c>
      <c r="E422" s="196" t="s">
        <v>5057</v>
      </c>
      <c r="F422" s="197" t="s">
        <v>5058</v>
      </c>
      <c r="G422" s="198" t="s">
        <v>529</v>
      </c>
      <c r="H422" s="199">
        <v>35</v>
      </c>
      <c r="I422" s="200"/>
      <c r="J422" s="201">
        <f>ROUND(I422*H422,2)</f>
        <v>0</v>
      </c>
      <c r="K422" s="197" t="s">
        <v>1</v>
      </c>
      <c r="L422" s="202"/>
      <c r="M422" s="203" t="s">
        <v>1</v>
      </c>
      <c r="N422" s="204" t="s">
        <v>46</v>
      </c>
      <c r="O422" s="59"/>
      <c r="P422" s="159">
        <f>O422*H422</f>
        <v>0</v>
      </c>
      <c r="Q422" s="159">
        <v>1.11E-2</v>
      </c>
      <c r="R422" s="159">
        <f>Q422*H422</f>
        <v>0.38850000000000001</v>
      </c>
      <c r="S422" s="159">
        <v>0</v>
      </c>
      <c r="T422" s="160">
        <f>S422*H422</f>
        <v>0</v>
      </c>
      <c r="U422" s="33"/>
      <c r="V422" s="33"/>
      <c r="W422" s="33"/>
      <c r="X422" s="33"/>
      <c r="Y422" s="33"/>
      <c r="Z422" s="33"/>
      <c r="AA422" s="33"/>
      <c r="AB422" s="33"/>
      <c r="AC422" s="33"/>
      <c r="AD422" s="33"/>
      <c r="AE422" s="33"/>
      <c r="AR422" s="161" t="s">
        <v>573</v>
      </c>
      <c r="AT422" s="161" t="s">
        <v>416</v>
      </c>
      <c r="AU422" s="161" t="s">
        <v>90</v>
      </c>
      <c r="AY422" s="18" t="s">
        <v>199</v>
      </c>
      <c r="BE422" s="162">
        <f>IF(N422="základní",J422,0)</f>
        <v>0</v>
      </c>
      <c r="BF422" s="162">
        <f>IF(N422="snížená",J422,0)</f>
        <v>0</v>
      </c>
      <c r="BG422" s="162">
        <f>IF(N422="zákl. přenesená",J422,0)</f>
        <v>0</v>
      </c>
      <c r="BH422" s="162">
        <f>IF(N422="sníž. přenesená",J422,0)</f>
        <v>0</v>
      </c>
      <c r="BI422" s="162">
        <f>IF(N422="nulová",J422,0)</f>
        <v>0</v>
      </c>
      <c r="BJ422" s="18" t="s">
        <v>88</v>
      </c>
      <c r="BK422" s="162">
        <f>ROUND(I422*H422,2)</f>
        <v>0</v>
      </c>
      <c r="BL422" s="18" t="s">
        <v>276</v>
      </c>
      <c r="BM422" s="161" t="s">
        <v>5059</v>
      </c>
    </row>
    <row r="423" spans="1:65" s="2" customFormat="1" ht="19.2">
      <c r="A423" s="33"/>
      <c r="B423" s="34"/>
      <c r="C423" s="33"/>
      <c r="D423" s="163" t="s">
        <v>207</v>
      </c>
      <c r="E423" s="33"/>
      <c r="F423" s="164" t="s">
        <v>5060</v>
      </c>
      <c r="G423" s="33"/>
      <c r="H423" s="33"/>
      <c r="I423" s="165"/>
      <c r="J423" s="33"/>
      <c r="K423" s="33"/>
      <c r="L423" s="34"/>
      <c r="M423" s="166"/>
      <c r="N423" s="167"/>
      <c r="O423" s="59"/>
      <c r="P423" s="59"/>
      <c r="Q423" s="59"/>
      <c r="R423" s="59"/>
      <c r="S423" s="59"/>
      <c r="T423" s="60"/>
      <c r="U423" s="33"/>
      <c r="V423" s="33"/>
      <c r="W423" s="33"/>
      <c r="X423" s="33"/>
      <c r="Y423" s="33"/>
      <c r="Z423" s="33"/>
      <c r="AA423" s="33"/>
      <c r="AB423" s="33"/>
      <c r="AC423" s="33"/>
      <c r="AD423" s="33"/>
      <c r="AE423" s="33"/>
      <c r="AT423" s="18" t="s">
        <v>207</v>
      </c>
      <c r="AU423" s="18" t="s">
        <v>90</v>
      </c>
    </row>
    <row r="424" spans="1:65" s="14" customFormat="1" ht="10.199999999999999">
      <c r="B424" s="179"/>
      <c r="D424" s="163" t="s">
        <v>336</v>
      </c>
      <c r="E424" s="180" t="s">
        <v>1</v>
      </c>
      <c r="F424" s="181" t="s">
        <v>5061</v>
      </c>
      <c r="H424" s="182">
        <v>35</v>
      </c>
      <c r="I424" s="183"/>
      <c r="L424" s="179"/>
      <c r="M424" s="184"/>
      <c r="N424" s="185"/>
      <c r="O424" s="185"/>
      <c r="P424" s="185"/>
      <c r="Q424" s="185"/>
      <c r="R424" s="185"/>
      <c r="S424" s="185"/>
      <c r="T424" s="186"/>
      <c r="AT424" s="180" t="s">
        <v>336</v>
      </c>
      <c r="AU424" s="180" t="s">
        <v>90</v>
      </c>
      <c r="AV424" s="14" t="s">
        <v>90</v>
      </c>
      <c r="AW424" s="14" t="s">
        <v>36</v>
      </c>
      <c r="AX424" s="14" t="s">
        <v>88</v>
      </c>
      <c r="AY424" s="180" t="s">
        <v>199</v>
      </c>
    </row>
    <row r="425" spans="1:65" s="2" customFormat="1" ht="24.15" customHeight="1">
      <c r="A425" s="33"/>
      <c r="B425" s="149"/>
      <c r="C425" s="195" t="s">
        <v>1323</v>
      </c>
      <c r="D425" s="195" t="s">
        <v>416</v>
      </c>
      <c r="E425" s="196" t="s">
        <v>5062</v>
      </c>
      <c r="F425" s="197" t="s">
        <v>5063</v>
      </c>
      <c r="G425" s="198" t="s">
        <v>529</v>
      </c>
      <c r="H425" s="199">
        <v>28</v>
      </c>
      <c r="I425" s="200"/>
      <c r="J425" s="201">
        <f>ROUND(I425*H425,2)</f>
        <v>0</v>
      </c>
      <c r="K425" s="197" t="s">
        <v>1</v>
      </c>
      <c r="L425" s="202"/>
      <c r="M425" s="203" t="s">
        <v>1</v>
      </c>
      <c r="N425" s="204" t="s">
        <v>46</v>
      </c>
      <c r="O425" s="59"/>
      <c r="P425" s="159">
        <f>O425*H425</f>
        <v>0</v>
      </c>
      <c r="Q425" s="159">
        <v>1.11E-2</v>
      </c>
      <c r="R425" s="159">
        <f>Q425*H425</f>
        <v>0.31080000000000002</v>
      </c>
      <c r="S425" s="159">
        <v>0</v>
      </c>
      <c r="T425" s="160">
        <f>S425*H425</f>
        <v>0</v>
      </c>
      <c r="U425" s="33"/>
      <c r="V425" s="33"/>
      <c r="W425" s="33"/>
      <c r="X425" s="33"/>
      <c r="Y425" s="33"/>
      <c r="Z425" s="33"/>
      <c r="AA425" s="33"/>
      <c r="AB425" s="33"/>
      <c r="AC425" s="33"/>
      <c r="AD425" s="33"/>
      <c r="AE425" s="33"/>
      <c r="AR425" s="161" t="s">
        <v>573</v>
      </c>
      <c r="AT425" s="161" t="s">
        <v>416</v>
      </c>
      <c r="AU425" s="161" t="s">
        <v>90</v>
      </c>
      <c r="AY425" s="18" t="s">
        <v>199</v>
      </c>
      <c r="BE425" s="162">
        <f>IF(N425="základní",J425,0)</f>
        <v>0</v>
      </c>
      <c r="BF425" s="162">
        <f>IF(N425="snížená",J425,0)</f>
        <v>0</v>
      </c>
      <c r="BG425" s="162">
        <f>IF(N425="zákl. přenesená",J425,0)</f>
        <v>0</v>
      </c>
      <c r="BH425" s="162">
        <f>IF(N425="sníž. přenesená",J425,0)</f>
        <v>0</v>
      </c>
      <c r="BI425" s="162">
        <f>IF(N425="nulová",J425,0)</f>
        <v>0</v>
      </c>
      <c r="BJ425" s="18" t="s">
        <v>88</v>
      </c>
      <c r="BK425" s="162">
        <f>ROUND(I425*H425,2)</f>
        <v>0</v>
      </c>
      <c r="BL425" s="18" t="s">
        <v>276</v>
      </c>
      <c r="BM425" s="161" t="s">
        <v>5064</v>
      </c>
    </row>
    <row r="426" spans="1:65" s="13" customFormat="1" ht="10.199999999999999">
      <c r="B426" s="172"/>
      <c r="D426" s="163" t="s">
        <v>336</v>
      </c>
      <c r="E426" s="173" t="s">
        <v>1</v>
      </c>
      <c r="F426" s="174" t="s">
        <v>5065</v>
      </c>
      <c r="H426" s="173" t="s">
        <v>1</v>
      </c>
      <c r="I426" s="175"/>
      <c r="L426" s="172"/>
      <c r="M426" s="176"/>
      <c r="N426" s="177"/>
      <c r="O426" s="177"/>
      <c r="P426" s="177"/>
      <c r="Q426" s="177"/>
      <c r="R426" s="177"/>
      <c r="S426" s="177"/>
      <c r="T426" s="178"/>
      <c r="AT426" s="173" t="s">
        <v>336</v>
      </c>
      <c r="AU426" s="173" t="s">
        <v>90</v>
      </c>
      <c r="AV426" s="13" t="s">
        <v>88</v>
      </c>
      <c r="AW426" s="13" t="s">
        <v>36</v>
      </c>
      <c r="AX426" s="13" t="s">
        <v>81</v>
      </c>
      <c r="AY426" s="173" t="s">
        <v>199</v>
      </c>
    </row>
    <row r="427" spans="1:65" s="14" customFormat="1" ht="10.199999999999999">
      <c r="B427" s="179"/>
      <c r="D427" s="163" t="s">
        <v>336</v>
      </c>
      <c r="E427" s="180" t="s">
        <v>1</v>
      </c>
      <c r="F427" s="181" t="s">
        <v>257</v>
      </c>
      <c r="H427" s="182">
        <v>12</v>
      </c>
      <c r="I427" s="183"/>
      <c r="L427" s="179"/>
      <c r="M427" s="184"/>
      <c r="N427" s="185"/>
      <c r="O427" s="185"/>
      <c r="P427" s="185"/>
      <c r="Q427" s="185"/>
      <c r="R427" s="185"/>
      <c r="S427" s="185"/>
      <c r="T427" s="186"/>
      <c r="AT427" s="180" t="s">
        <v>336</v>
      </c>
      <c r="AU427" s="180" t="s">
        <v>90</v>
      </c>
      <c r="AV427" s="14" t="s">
        <v>90</v>
      </c>
      <c r="AW427" s="14" t="s">
        <v>36</v>
      </c>
      <c r="AX427" s="14" t="s">
        <v>81</v>
      </c>
      <c r="AY427" s="180" t="s">
        <v>199</v>
      </c>
    </row>
    <row r="428" spans="1:65" s="13" customFormat="1" ht="10.199999999999999">
      <c r="B428" s="172"/>
      <c r="D428" s="163" t="s">
        <v>336</v>
      </c>
      <c r="E428" s="173" t="s">
        <v>1</v>
      </c>
      <c r="F428" s="174" t="s">
        <v>5066</v>
      </c>
      <c r="H428" s="173" t="s">
        <v>1</v>
      </c>
      <c r="I428" s="175"/>
      <c r="L428" s="172"/>
      <c r="M428" s="176"/>
      <c r="N428" s="177"/>
      <c r="O428" s="177"/>
      <c r="P428" s="177"/>
      <c r="Q428" s="177"/>
      <c r="R428" s="177"/>
      <c r="S428" s="177"/>
      <c r="T428" s="178"/>
      <c r="AT428" s="173" t="s">
        <v>336</v>
      </c>
      <c r="AU428" s="173" t="s">
        <v>90</v>
      </c>
      <c r="AV428" s="13" t="s">
        <v>88</v>
      </c>
      <c r="AW428" s="13" t="s">
        <v>36</v>
      </c>
      <c r="AX428" s="13" t="s">
        <v>81</v>
      </c>
      <c r="AY428" s="173" t="s">
        <v>199</v>
      </c>
    </row>
    <row r="429" spans="1:65" s="14" customFormat="1" ht="10.199999999999999">
      <c r="B429" s="179"/>
      <c r="D429" s="163" t="s">
        <v>336</v>
      </c>
      <c r="E429" s="180" t="s">
        <v>1</v>
      </c>
      <c r="F429" s="181" t="s">
        <v>5067</v>
      </c>
      <c r="H429" s="182">
        <v>16</v>
      </c>
      <c r="I429" s="183"/>
      <c r="L429" s="179"/>
      <c r="M429" s="184"/>
      <c r="N429" s="185"/>
      <c r="O429" s="185"/>
      <c r="P429" s="185"/>
      <c r="Q429" s="185"/>
      <c r="R429" s="185"/>
      <c r="S429" s="185"/>
      <c r="T429" s="186"/>
      <c r="AT429" s="180" t="s">
        <v>336</v>
      </c>
      <c r="AU429" s="180" t="s">
        <v>90</v>
      </c>
      <c r="AV429" s="14" t="s">
        <v>90</v>
      </c>
      <c r="AW429" s="14" t="s">
        <v>36</v>
      </c>
      <c r="AX429" s="14" t="s">
        <v>81</v>
      </c>
      <c r="AY429" s="180" t="s">
        <v>199</v>
      </c>
    </row>
    <row r="430" spans="1:65" s="15" customFormat="1" ht="10.199999999999999">
      <c r="B430" s="187"/>
      <c r="D430" s="163" t="s">
        <v>336</v>
      </c>
      <c r="E430" s="188" t="s">
        <v>1</v>
      </c>
      <c r="F430" s="189" t="s">
        <v>339</v>
      </c>
      <c r="H430" s="190">
        <v>28</v>
      </c>
      <c r="I430" s="191"/>
      <c r="L430" s="187"/>
      <c r="M430" s="192"/>
      <c r="N430" s="193"/>
      <c r="O430" s="193"/>
      <c r="P430" s="193"/>
      <c r="Q430" s="193"/>
      <c r="R430" s="193"/>
      <c r="S430" s="193"/>
      <c r="T430" s="194"/>
      <c r="AT430" s="188" t="s">
        <v>336</v>
      </c>
      <c r="AU430" s="188" t="s">
        <v>90</v>
      </c>
      <c r="AV430" s="15" t="s">
        <v>198</v>
      </c>
      <c r="AW430" s="15" t="s">
        <v>36</v>
      </c>
      <c r="AX430" s="15" t="s">
        <v>88</v>
      </c>
      <c r="AY430" s="188" t="s">
        <v>199</v>
      </c>
    </row>
    <row r="431" spans="1:65" s="2" customFormat="1" ht="24.15" customHeight="1">
      <c r="A431" s="33"/>
      <c r="B431" s="149"/>
      <c r="C431" s="195" t="s">
        <v>1328</v>
      </c>
      <c r="D431" s="195" t="s">
        <v>416</v>
      </c>
      <c r="E431" s="196" t="s">
        <v>5068</v>
      </c>
      <c r="F431" s="197" t="s">
        <v>5069</v>
      </c>
      <c r="G431" s="198" t="s">
        <v>529</v>
      </c>
      <c r="H431" s="199">
        <v>3</v>
      </c>
      <c r="I431" s="200"/>
      <c r="J431" s="201">
        <f>ROUND(I431*H431,2)</f>
        <v>0</v>
      </c>
      <c r="K431" s="197" t="s">
        <v>1</v>
      </c>
      <c r="L431" s="202"/>
      <c r="M431" s="203" t="s">
        <v>1</v>
      </c>
      <c r="N431" s="204" t="s">
        <v>46</v>
      </c>
      <c r="O431" s="59"/>
      <c r="P431" s="159">
        <f>O431*H431</f>
        <v>0</v>
      </c>
      <c r="Q431" s="159">
        <v>1.11E-2</v>
      </c>
      <c r="R431" s="159">
        <f>Q431*H431</f>
        <v>3.3300000000000003E-2</v>
      </c>
      <c r="S431" s="159">
        <v>0</v>
      </c>
      <c r="T431" s="160">
        <f>S431*H431</f>
        <v>0</v>
      </c>
      <c r="U431" s="33"/>
      <c r="V431" s="33"/>
      <c r="W431" s="33"/>
      <c r="X431" s="33"/>
      <c r="Y431" s="33"/>
      <c r="Z431" s="33"/>
      <c r="AA431" s="33"/>
      <c r="AB431" s="33"/>
      <c r="AC431" s="33"/>
      <c r="AD431" s="33"/>
      <c r="AE431" s="33"/>
      <c r="AR431" s="161" t="s">
        <v>573</v>
      </c>
      <c r="AT431" s="161" t="s">
        <v>416</v>
      </c>
      <c r="AU431" s="161" t="s">
        <v>90</v>
      </c>
      <c r="AY431" s="18" t="s">
        <v>199</v>
      </c>
      <c r="BE431" s="162">
        <f>IF(N431="základní",J431,0)</f>
        <v>0</v>
      </c>
      <c r="BF431" s="162">
        <f>IF(N431="snížená",J431,0)</f>
        <v>0</v>
      </c>
      <c r="BG431" s="162">
        <f>IF(N431="zákl. přenesená",J431,0)</f>
        <v>0</v>
      </c>
      <c r="BH431" s="162">
        <f>IF(N431="sníž. přenesená",J431,0)</f>
        <v>0</v>
      </c>
      <c r="BI431" s="162">
        <f>IF(N431="nulová",J431,0)</f>
        <v>0</v>
      </c>
      <c r="BJ431" s="18" t="s">
        <v>88</v>
      </c>
      <c r="BK431" s="162">
        <f>ROUND(I431*H431,2)</f>
        <v>0</v>
      </c>
      <c r="BL431" s="18" t="s">
        <v>276</v>
      </c>
      <c r="BM431" s="161" t="s">
        <v>5070</v>
      </c>
    </row>
    <row r="432" spans="1:65" s="13" customFormat="1" ht="10.199999999999999">
      <c r="B432" s="172"/>
      <c r="D432" s="163" t="s">
        <v>336</v>
      </c>
      <c r="E432" s="173" t="s">
        <v>1</v>
      </c>
      <c r="F432" s="174" t="s">
        <v>5066</v>
      </c>
      <c r="H432" s="173" t="s">
        <v>1</v>
      </c>
      <c r="I432" s="175"/>
      <c r="L432" s="172"/>
      <c r="M432" s="176"/>
      <c r="N432" s="177"/>
      <c r="O432" s="177"/>
      <c r="P432" s="177"/>
      <c r="Q432" s="177"/>
      <c r="R432" s="177"/>
      <c r="S432" s="177"/>
      <c r="T432" s="178"/>
      <c r="AT432" s="173" t="s">
        <v>336</v>
      </c>
      <c r="AU432" s="173" t="s">
        <v>90</v>
      </c>
      <c r="AV432" s="13" t="s">
        <v>88</v>
      </c>
      <c r="AW432" s="13" t="s">
        <v>36</v>
      </c>
      <c r="AX432" s="13" t="s">
        <v>81</v>
      </c>
      <c r="AY432" s="173" t="s">
        <v>199</v>
      </c>
    </row>
    <row r="433" spans="1:65" s="14" customFormat="1" ht="10.199999999999999">
      <c r="B433" s="179"/>
      <c r="D433" s="163" t="s">
        <v>336</v>
      </c>
      <c r="E433" s="180" t="s">
        <v>1</v>
      </c>
      <c r="F433" s="181" t="s">
        <v>213</v>
      </c>
      <c r="H433" s="182">
        <v>3</v>
      </c>
      <c r="I433" s="183"/>
      <c r="L433" s="179"/>
      <c r="M433" s="184"/>
      <c r="N433" s="185"/>
      <c r="O433" s="185"/>
      <c r="P433" s="185"/>
      <c r="Q433" s="185"/>
      <c r="R433" s="185"/>
      <c r="S433" s="185"/>
      <c r="T433" s="186"/>
      <c r="AT433" s="180" t="s">
        <v>336</v>
      </c>
      <c r="AU433" s="180" t="s">
        <v>90</v>
      </c>
      <c r="AV433" s="14" t="s">
        <v>90</v>
      </c>
      <c r="AW433" s="14" t="s">
        <v>36</v>
      </c>
      <c r="AX433" s="14" t="s">
        <v>88</v>
      </c>
      <c r="AY433" s="180" t="s">
        <v>199</v>
      </c>
    </row>
    <row r="434" spans="1:65" s="2" customFormat="1" ht="44.25" customHeight="1">
      <c r="A434" s="33"/>
      <c r="B434" s="149"/>
      <c r="C434" s="195" t="s">
        <v>1337</v>
      </c>
      <c r="D434" s="195" t="s">
        <v>416</v>
      </c>
      <c r="E434" s="196" t="s">
        <v>5071</v>
      </c>
      <c r="F434" s="197" t="s">
        <v>5072</v>
      </c>
      <c r="G434" s="198" t="s">
        <v>529</v>
      </c>
      <c r="H434" s="199">
        <v>5</v>
      </c>
      <c r="I434" s="200"/>
      <c r="J434" s="201">
        <f>ROUND(I434*H434,2)</f>
        <v>0</v>
      </c>
      <c r="K434" s="197" t="s">
        <v>1</v>
      </c>
      <c r="L434" s="202"/>
      <c r="M434" s="203" t="s">
        <v>1</v>
      </c>
      <c r="N434" s="204" t="s">
        <v>46</v>
      </c>
      <c r="O434" s="59"/>
      <c r="P434" s="159">
        <f>O434*H434</f>
        <v>0</v>
      </c>
      <c r="Q434" s="159">
        <v>1.11E-2</v>
      </c>
      <c r="R434" s="159">
        <f>Q434*H434</f>
        <v>5.5500000000000001E-2</v>
      </c>
      <c r="S434" s="159">
        <v>0</v>
      </c>
      <c r="T434" s="160">
        <f>S434*H434</f>
        <v>0</v>
      </c>
      <c r="U434" s="33"/>
      <c r="V434" s="33"/>
      <c r="W434" s="33"/>
      <c r="X434" s="33"/>
      <c r="Y434" s="33"/>
      <c r="Z434" s="33"/>
      <c r="AA434" s="33"/>
      <c r="AB434" s="33"/>
      <c r="AC434" s="33"/>
      <c r="AD434" s="33"/>
      <c r="AE434" s="33"/>
      <c r="AR434" s="161" t="s">
        <v>573</v>
      </c>
      <c r="AT434" s="161" t="s">
        <v>416</v>
      </c>
      <c r="AU434" s="161" t="s">
        <v>90</v>
      </c>
      <c r="AY434" s="18" t="s">
        <v>199</v>
      </c>
      <c r="BE434" s="162">
        <f>IF(N434="základní",J434,0)</f>
        <v>0</v>
      </c>
      <c r="BF434" s="162">
        <f>IF(N434="snížená",J434,0)</f>
        <v>0</v>
      </c>
      <c r="BG434" s="162">
        <f>IF(N434="zákl. přenesená",J434,0)</f>
        <v>0</v>
      </c>
      <c r="BH434" s="162">
        <f>IF(N434="sníž. přenesená",J434,0)</f>
        <v>0</v>
      </c>
      <c r="BI434" s="162">
        <f>IF(N434="nulová",J434,0)</f>
        <v>0</v>
      </c>
      <c r="BJ434" s="18" t="s">
        <v>88</v>
      </c>
      <c r="BK434" s="162">
        <f>ROUND(I434*H434,2)</f>
        <v>0</v>
      </c>
      <c r="BL434" s="18" t="s">
        <v>276</v>
      </c>
      <c r="BM434" s="161" t="s">
        <v>5073</v>
      </c>
    </row>
    <row r="435" spans="1:65" s="2" customFormat="1" ht="48">
      <c r="A435" s="33"/>
      <c r="B435" s="34"/>
      <c r="C435" s="33"/>
      <c r="D435" s="163" t="s">
        <v>207</v>
      </c>
      <c r="E435" s="33"/>
      <c r="F435" s="164" t="s">
        <v>5055</v>
      </c>
      <c r="G435" s="33"/>
      <c r="H435" s="33"/>
      <c r="I435" s="165"/>
      <c r="J435" s="33"/>
      <c r="K435" s="33"/>
      <c r="L435" s="34"/>
      <c r="M435" s="166"/>
      <c r="N435" s="167"/>
      <c r="O435" s="59"/>
      <c r="P435" s="59"/>
      <c r="Q435" s="59"/>
      <c r="R435" s="59"/>
      <c r="S435" s="59"/>
      <c r="T435" s="60"/>
      <c r="U435" s="33"/>
      <c r="V435" s="33"/>
      <c r="W435" s="33"/>
      <c r="X435" s="33"/>
      <c r="Y435" s="33"/>
      <c r="Z435" s="33"/>
      <c r="AA435" s="33"/>
      <c r="AB435" s="33"/>
      <c r="AC435" s="33"/>
      <c r="AD435" s="33"/>
      <c r="AE435" s="33"/>
      <c r="AT435" s="18" t="s">
        <v>207</v>
      </c>
      <c r="AU435" s="18" t="s">
        <v>90</v>
      </c>
    </row>
    <row r="436" spans="1:65" s="14" customFormat="1" ht="10.199999999999999">
      <c r="B436" s="179"/>
      <c r="D436" s="163" t="s">
        <v>336</v>
      </c>
      <c r="E436" s="180" t="s">
        <v>1</v>
      </c>
      <c r="F436" s="181" t="s">
        <v>222</v>
      </c>
      <c r="H436" s="182">
        <v>5</v>
      </c>
      <c r="I436" s="183"/>
      <c r="L436" s="179"/>
      <c r="M436" s="184"/>
      <c r="N436" s="185"/>
      <c r="O436" s="185"/>
      <c r="P436" s="185"/>
      <c r="Q436" s="185"/>
      <c r="R436" s="185"/>
      <c r="S436" s="185"/>
      <c r="T436" s="186"/>
      <c r="AT436" s="180" t="s">
        <v>336</v>
      </c>
      <c r="AU436" s="180" t="s">
        <v>90</v>
      </c>
      <c r="AV436" s="14" t="s">
        <v>90</v>
      </c>
      <c r="AW436" s="14" t="s">
        <v>36</v>
      </c>
      <c r="AX436" s="14" t="s">
        <v>88</v>
      </c>
      <c r="AY436" s="180" t="s">
        <v>199</v>
      </c>
    </row>
    <row r="437" spans="1:65" s="2" customFormat="1" ht="16.5" customHeight="1">
      <c r="A437" s="33"/>
      <c r="B437" s="149"/>
      <c r="C437" s="150" t="s">
        <v>1357</v>
      </c>
      <c r="D437" s="150" t="s">
        <v>202</v>
      </c>
      <c r="E437" s="151" t="s">
        <v>5074</v>
      </c>
      <c r="F437" s="152" t="s">
        <v>5075</v>
      </c>
      <c r="G437" s="153" t="s">
        <v>529</v>
      </c>
      <c r="H437" s="154">
        <v>124</v>
      </c>
      <c r="I437" s="155"/>
      <c r="J437" s="156">
        <f>ROUND(I437*H437,2)</f>
        <v>0</v>
      </c>
      <c r="K437" s="152" t="s">
        <v>333</v>
      </c>
      <c r="L437" s="34"/>
      <c r="M437" s="157" t="s">
        <v>1</v>
      </c>
      <c r="N437" s="158" t="s">
        <v>46</v>
      </c>
      <c r="O437" s="59"/>
      <c r="P437" s="159">
        <f>O437*H437</f>
        <v>0</v>
      </c>
      <c r="Q437" s="159">
        <v>0</v>
      </c>
      <c r="R437" s="159">
        <f>Q437*H437</f>
        <v>0</v>
      </c>
      <c r="S437" s="159">
        <v>0</v>
      </c>
      <c r="T437" s="160">
        <f>S437*H437</f>
        <v>0</v>
      </c>
      <c r="U437" s="33"/>
      <c r="V437" s="33"/>
      <c r="W437" s="33"/>
      <c r="X437" s="33"/>
      <c r="Y437" s="33"/>
      <c r="Z437" s="33"/>
      <c r="AA437" s="33"/>
      <c r="AB437" s="33"/>
      <c r="AC437" s="33"/>
      <c r="AD437" s="33"/>
      <c r="AE437" s="33"/>
      <c r="AR437" s="161" t="s">
        <v>276</v>
      </c>
      <c r="AT437" s="161" t="s">
        <v>202</v>
      </c>
      <c r="AU437" s="161" t="s">
        <v>90</v>
      </c>
      <c r="AY437" s="18" t="s">
        <v>199</v>
      </c>
      <c r="BE437" s="162">
        <f>IF(N437="základní",J437,0)</f>
        <v>0</v>
      </c>
      <c r="BF437" s="162">
        <f>IF(N437="snížená",J437,0)</f>
        <v>0</v>
      </c>
      <c r="BG437" s="162">
        <f>IF(N437="zákl. přenesená",J437,0)</f>
        <v>0</v>
      </c>
      <c r="BH437" s="162">
        <f>IF(N437="sníž. přenesená",J437,0)</f>
        <v>0</v>
      </c>
      <c r="BI437" s="162">
        <f>IF(N437="nulová",J437,0)</f>
        <v>0</v>
      </c>
      <c r="BJ437" s="18" t="s">
        <v>88</v>
      </c>
      <c r="BK437" s="162">
        <f>ROUND(I437*H437,2)</f>
        <v>0</v>
      </c>
      <c r="BL437" s="18" t="s">
        <v>276</v>
      </c>
      <c r="BM437" s="161" t="s">
        <v>5076</v>
      </c>
    </row>
    <row r="438" spans="1:65" s="2" customFormat="1" ht="19.2">
      <c r="A438" s="33"/>
      <c r="B438" s="34"/>
      <c r="C438" s="33"/>
      <c r="D438" s="163" t="s">
        <v>207</v>
      </c>
      <c r="E438" s="33"/>
      <c r="F438" s="164" t="s">
        <v>5077</v>
      </c>
      <c r="G438" s="33"/>
      <c r="H438" s="33"/>
      <c r="I438" s="165"/>
      <c r="J438" s="33"/>
      <c r="K438" s="33"/>
      <c r="L438" s="34"/>
      <c r="M438" s="166"/>
      <c r="N438" s="167"/>
      <c r="O438" s="59"/>
      <c r="P438" s="59"/>
      <c r="Q438" s="59"/>
      <c r="R438" s="59"/>
      <c r="S438" s="59"/>
      <c r="T438" s="60"/>
      <c r="U438" s="33"/>
      <c r="V438" s="33"/>
      <c r="W438" s="33"/>
      <c r="X438" s="33"/>
      <c r="Y438" s="33"/>
      <c r="Z438" s="33"/>
      <c r="AA438" s="33"/>
      <c r="AB438" s="33"/>
      <c r="AC438" s="33"/>
      <c r="AD438" s="33"/>
      <c r="AE438" s="33"/>
      <c r="AT438" s="18" t="s">
        <v>207</v>
      </c>
      <c r="AU438" s="18" t="s">
        <v>90</v>
      </c>
    </row>
    <row r="439" spans="1:65" s="14" customFormat="1" ht="10.199999999999999">
      <c r="B439" s="179"/>
      <c r="D439" s="163" t="s">
        <v>336</v>
      </c>
      <c r="E439" s="180" t="s">
        <v>1</v>
      </c>
      <c r="F439" s="181" t="s">
        <v>5078</v>
      </c>
      <c r="H439" s="182">
        <v>124</v>
      </c>
      <c r="I439" s="183"/>
      <c r="L439" s="179"/>
      <c r="M439" s="184"/>
      <c r="N439" s="185"/>
      <c r="O439" s="185"/>
      <c r="P439" s="185"/>
      <c r="Q439" s="185"/>
      <c r="R439" s="185"/>
      <c r="S439" s="185"/>
      <c r="T439" s="186"/>
      <c r="AT439" s="180" t="s">
        <v>336</v>
      </c>
      <c r="AU439" s="180" t="s">
        <v>90</v>
      </c>
      <c r="AV439" s="14" t="s">
        <v>90</v>
      </c>
      <c r="AW439" s="14" t="s">
        <v>36</v>
      </c>
      <c r="AX439" s="14" t="s">
        <v>88</v>
      </c>
      <c r="AY439" s="180" t="s">
        <v>199</v>
      </c>
    </row>
    <row r="440" spans="1:65" s="2" customFormat="1" ht="24.15" customHeight="1">
      <c r="A440" s="33"/>
      <c r="B440" s="149"/>
      <c r="C440" s="195" t="s">
        <v>1366</v>
      </c>
      <c r="D440" s="195" t="s">
        <v>416</v>
      </c>
      <c r="E440" s="196" t="s">
        <v>5079</v>
      </c>
      <c r="F440" s="197" t="s">
        <v>5080</v>
      </c>
      <c r="G440" s="198" t="s">
        <v>529</v>
      </c>
      <c r="H440" s="199">
        <v>84</v>
      </c>
      <c r="I440" s="200"/>
      <c r="J440" s="201">
        <f>ROUND(I440*H440,2)</f>
        <v>0</v>
      </c>
      <c r="K440" s="197" t="s">
        <v>1</v>
      </c>
      <c r="L440" s="202"/>
      <c r="M440" s="203" t="s">
        <v>1</v>
      </c>
      <c r="N440" s="204" t="s">
        <v>46</v>
      </c>
      <c r="O440" s="59"/>
      <c r="P440" s="159">
        <f>O440*H440</f>
        <v>0</v>
      </c>
      <c r="Q440" s="159">
        <v>1.11E-2</v>
      </c>
      <c r="R440" s="159">
        <f>Q440*H440</f>
        <v>0.93240000000000001</v>
      </c>
      <c r="S440" s="159">
        <v>0</v>
      </c>
      <c r="T440" s="160">
        <f>S440*H440</f>
        <v>0</v>
      </c>
      <c r="U440" s="33"/>
      <c r="V440" s="33"/>
      <c r="W440" s="33"/>
      <c r="X440" s="33"/>
      <c r="Y440" s="33"/>
      <c r="Z440" s="33"/>
      <c r="AA440" s="33"/>
      <c r="AB440" s="33"/>
      <c r="AC440" s="33"/>
      <c r="AD440" s="33"/>
      <c r="AE440" s="33"/>
      <c r="AR440" s="161" t="s">
        <v>573</v>
      </c>
      <c r="AT440" s="161" t="s">
        <v>416</v>
      </c>
      <c r="AU440" s="161" t="s">
        <v>90</v>
      </c>
      <c r="AY440" s="18" t="s">
        <v>199</v>
      </c>
      <c r="BE440" s="162">
        <f>IF(N440="základní",J440,0)</f>
        <v>0</v>
      </c>
      <c r="BF440" s="162">
        <f>IF(N440="snížená",J440,0)</f>
        <v>0</v>
      </c>
      <c r="BG440" s="162">
        <f>IF(N440="zákl. přenesená",J440,0)</f>
        <v>0</v>
      </c>
      <c r="BH440" s="162">
        <f>IF(N440="sníž. přenesená",J440,0)</f>
        <v>0</v>
      </c>
      <c r="BI440" s="162">
        <f>IF(N440="nulová",J440,0)</f>
        <v>0</v>
      </c>
      <c r="BJ440" s="18" t="s">
        <v>88</v>
      </c>
      <c r="BK440" s="162">
        <f>ROUND(I440*H440,2)</f>
        <v>0</v>
      </c>
      <c r="BL440" s="18" t="s">
        <v>276</v>
      </c>
      <c r="BM440" s="161" t="s">
        <v>5081</v>
      </c>
    </row>
    <row r="441" spans="1:65" s="2" customFormat="1" ht="28.8">
      <c r="A441" s="33"/>
      <c r="B441" s="34"/>
      <c r="C441" s="33"/>
      <c r="D441" s="163" t="s">
        <v>207</v>
      </c>
      <c r="E441" s="33"/>
      <c r="F441" s="164" t="s">
        <v>5082</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207</v>
      </c>
      <c r="AU441" s="18" t="s">
        <v>90</v>
      </c>
    </row>
    <row r="442" spans="1:65" s="14" customFormat="1" ht="10.199999999999999">
      <c r="B442" s="179"/>
      <c r="D442" s="163" t="s">
        <v>336</v>
      </c>
      <c r="E442" s="180" t="s">
        <v>1</v>
      </c>
      <c r="F442" s="181" t="s">
        <v>5083</v>
      </c>
      <c r="H442" s="182">
        <v>48</v>
      </c>
      <c r="I442" s="183"/>
      <c r="L442" s="179"/>
      <c r="M442" s="184"/>
      <c r="N442" s="185"/>
      <c r="O442" s="185"/>
      <c r="P442" s="185"/>
      <c r="Q442" s="185"/>
      <c r="R442" s="185"/>
      <c r="S442" s="185"/>
      <c r="T442" s="186"/>
      <c r="AT442" s="180" t="s">
        <v>336</v>
      </c>
      <c r="AU442" s="180" t="s">
        <v>90</v>
      </c>
      <c r="AV442" s="14" t="s">
        <v>90</v>
      </c>
      <c r="AW442" s="14" t="s">
        <v>36</v>
      </c>
      <c r="AX442" s="14" t="s">
        <v>81</v>
      </c>
      <c r="AY442" s="180" t="s">
        <v>199</v>
      </c>
    </row>
    <row r="443" spans="1:65" s="14" customFormat="1" ht="10.199999999999999">
      <c r="B443" s="179"/>
      <c r="D443" s="163" t="s">
        <v>336</v>
      </c>
      <c r="E443" s="180" t="s">
        <v>1</v>
      </c>
      <c r="F443" s="181" t="s">
        <v>5084</v>
      </c>
      <c r="H443" s="182">
        <v>36</v>
      </c>
      <c r="I443" s="183"/>
      <c r="L443" s="179"/>
      <c r="M443" s="184"/>
      <c r="N443" s="185"/>
      <c r="O443" s="185"/>
      <c r="P443" s="185"/>
      <c r="Q443" s="185"/>
      <c r="R443" s="185"/>
      <c r="S443" s="185"/>
      <c r="T443" s="186"/>
      <c r="AT443" s="180" t="s">
        <v>336</v>
      </c>
      <c r="AU443" s="180" t="s">
        <v>90</v>
      </c>
      <c r="AV443" s="14" t="s">
        <v>90</v>
      </c>
      <c r="AW443" s="14" t="s">
        <v>36</v>
      </c>
      <c r="AX443" s="14" t="s">
        <v>81</v>
      </c>
      <c r="AY443" s="180" t="s">
        <v>199</v>
      </c>
    </row>
    <row r="444" spans="1:65" s="15" customFormat="1" ht="10.199999999999999">
      <c r="B444" s="187"/>
      <c r="D444" s="163" t="s">
        <v>336</v>
      </c>
      <c r="E444" s="188" t="s">
        <v>1</v>
      </c>
      <c r="F444" s="189" t="s">
        <v>339</v>
      </c>
      <c r="H444" s="190">
        <v>84</v>
      </c>
      <c r="I444" s="191"/>
      <c r="L444" s="187"/>
      <c r="M444" s="192"/>
      <c r="N444" s="193"/>
      <c r="O444" s="193"/>
      <c r="P444" s="193"/>
      <c r="Q444" s="193"/>
      <c r="R444" s="193"/>
      <c r="S444" s="193"/>
      <c r="T444" s="194"/>
      <c r="AT444" s="188" t="s">
        <v>336</v>
      </c>
      <c r="AU444" s="188" t="s">
        <v>90</v>
      </c>
      <c r="AV444" s="15" t="s">
        <v>198</v>
      </c>
      <c r="AW444" s="15" t="s">
        <v>36</v>
      </c>
      <c r="AX444" s="15" t="s">
        <v>88</v>
      </c>
      <c r="AY444" s="188" t="s">
        <v>199</v>
      </c>
    </row>
    <row r="445" spans="1:65" s="2" customFormat="1" ht="24.15" customHeight="1">
      <c r="A445" s="33"/>
      <c r="B445" s="149"/>
      <c r="C445" s="195" t="s">
        <v>1374</v>
      </c>
      <c r="D445" s="195" t="s">
        <v>416</v>
      </c>
      <c r="E445" s="196" t="s">
        <v>5085</v>
      </c>
      <c r="F445" s="197" t="s">
        <v>5086</v>
      </c>
      <c r="G445" s="198" t="s">
        <v>529</v>
      </c>
      <c r="H445" s="199">
        <v>15</v>
      </c>
      <c r="I445" s="200"/>
      <c r="J445" s="201">
        <f>ROUND(I445*H445,2)</f>
        <v>0</v>
      </c>
      <c r="K445" s="197" t="s">
        <v>1</v>
      </c>
      <c r="L445" s="202"/>
      <c r="M445" s="203" t="s">
        <v>1</v>
      </c>
      <c r="N445" s="204" t="s">
        <v>46</v>
      </c>
      <c r="O445" s="59"/>
      <c r="P445" s="159">
        <f>O445*H445</f>
        <v>0</v>
      </c>
      <c r="Q445" s="159">
        <v>1.11E-2</v>
      </c>
      <c r="R445" s="159">
        <f>Q445*H445</f>
        <v>0.16650000000000001</v>
      </c>
      <c r="S445" s="159">
        <v>0</v>
      </c>
      <c r="T445" s="160">
        <f>S445*H445</f>
        <v>0</v>
      </c>
      <c r="U445" s="33"/>
      <c r="V445" s="33"/>
      <c r="W445" s="33"/>
      <c r="X445" s="33"/>
      <c r="Y445" s="33"/>
      <c r="Z445" s="33"/>
      <c r="AA445" s="33"/>
      <c r="AB445" s="33"/>
      <c r="AC445" s="33"/>
      <c r="AD445" s="33"/>
      <c r="AE445" s="33"/>
      <c r="AR445" s="161" t="s">
        <v>573</v>
      </c>
      <c r="AT445" s="161" t="s">
        <v>416</v>
      </c>
      <c r="AU445" s="161" t="s">
        <v>90</v>
      </c>
      <c r="AY445" s="18" t="s">
        <v>199</v>
      </c>
      <c r="BE445" s="162">
        <f>IF(N445="základní",J445,0)</f>
        <v>0</v>
      </c>
      <c r="BF445" s="162">
        <f>IF(N445="snížená",J445,0)</f>
        <v>0</v>
      </c>
      <c r="BG445" s="162">
        <f>IF(N445="zákl. přenesená",J445,0)</f>
        <v>0</v>
      </c>
      <c r="BH445" s="162">
        <f>IF(N445="sníž. přenesená",J445,0)</f>
        <v>0</v>
      </c>
      <c r="BI445" s="162">
        <f>IF(N445="nulová",J445,0)</f>
        <v>0</v>
      </c>
      <c r="BJ445" s="18" t="s">
        <v>88</v>
      </c>
      <c r="BK445" s="162">
        <f>ROUND(I445*H445,2)</f>
        <v>0</v>
      </c>
      <c r="BL445" s="18" t="s">
        <v>276</v>
      </c>
      <c r="BM445" s="161" t="s">
        <v>5087</v>
      </c>
    </row>
    <row r="446" spans="1:65" s="2" customFormat="1" ht="28.8">
      <c r="A446" s="33"/>
      <c r="B446" s="34"/>
      <c r="C446" s="33"/>
      <c r="D446" s="163" t="s">
        <v>207</v>
      </c>
      <c r="E446" s="33"/>
      <c r="F446" s="164" t="s">
        <v>5082</v>
      </c>
      <c r="G446" s="33"/>
      <c r="H446" s="33"/>
      <c r="I446" s="165"/>
      <c r="J446" s="33"/>
      <c r="K446" s="33"/>
      <c r="L446" s="34"/>
      <c r="M446" s="166"/>
      <c r="N446" s="167"/>
      <c r="O446" s="59"/>
      <c r="P446" s="59"/>
      <c r="Q446" s="59"/>
      <c r="R446" s="59"/>
      <c r="S446" s="59"/>
      <c r="T446" s="60"/>
      <c r="U446" s="33"/>
      <c r="V446" s="33"/>
      <c r="W446" s="33"/>
      <c r="X446" s="33"/>
      <c r="Y446" s="33"/>
      <c r="Z446" s="33"/>
      <c r="AA446" s="33"/>
      <c r="AB446" s="33"/>
      <c r="AC446" s="33"/>
      <c r="AD446" s="33"/>
      <c r="AE446" s="33"/>
      <c r="AT446" s="18" t="s">
        <v>207</v>
      </c>
      <c r="AU446" s="18" t="s">
        <v>90</v>
      </c>
    </row>
    <row r="447" spans="1:65" s="14" customFormat="1" ht="10.199999999999999">
      <c r="B447" s="179"/>
      <c r="D447" s="163" t="s">
        <v>336</v>
      </c>
      <c r="E447" s="180" t="s">
        <v>1</v>
      </c>
      <c r="F447" s="181" t="s">
        <v>8</v>
      </c>
      <c r="H447" s="182">
        <v>15</v>
      </c>
      <c r="I447" s="183"/>
      <c r="L447" s="179"/>
      <c r="M447" s="184"/>
      <c r="N447" s="185"/>
      <c r="O447" s="185"/>
      <c r="P447" s="185"/>
      <c r="Q447" s="185"/>
      <c r="R447" s="185"/>
      <c r="S447" s="185"/>
      <c r="T447" s="186"/>
      <c r="AT447" s="180" t="s">
        <v>336</v>
      </c>
      <c r="AU447" s="180" t="s">
        <v>90</v>
      </c>
      <c r="AV447" s="14" t="s">
        <v>90</v>
      </c>
      <c r="AW447" s="14" t="s">
        <v>36</v>
      </c>
      <c r="AX447" s="14" t="s">
        <v>81</v>
      </c>
      <c r="AY447" s="180" t="s">
        <v>199</v>
      </c>
    </row>
    <row r="448" spans="1:65" s="15" customFormat="1" ht="10.199999999999999">
      <c r="B448" s="187"/>
      <c r="D448" s="163" t="s">
        <v>336</v>
      </c>
      <c r="E448" s="188" t="s">
        <v>1</v>
      </c>
      <c r="F448" s="189" t="s">
        <v>339</v>
      </c>
      <c r="H448" s="190">
        <v>15</v>
      </c>
      <c r="I448" s="191"/>
      <c r="L448" s="187"/>
      <c r="M448" s="192"/>
      <c r="N448" s="193"/>
      <c r="O448" s="193"/>
      <c r="P448" s="193"/>
      <c r="Q448" s="193"/>
      <c r="R448" s="193"/>
      <c r="S448" s="193"/>
      <c r="T448" s="194"/>
      <c r="AT448" s="188" t="s">
        <v>336</v>
      </c>
      <c r="AU448" s="188" t="s">
        <v>90</v>
      </c>
      <c r="AV448" s="15" t="s">
        <v>198</v>
      </c>
      <c r="AW448" s="15" t="s">
        <v>36</v>
      </c>
      <c r="AX448" s="15" t="s">
        <v>88</v>
      </c>
      <c r="AY448" s="188" t="s">
        <v>199</v>
      </c>
    </row>
    <row r="449" spans="1:65" s="2" customFormat="1" ht="24.15" customHeight="1">
      <c r="A449" s="33"/>
      <c r="B449" s="149"/>
      <c r="C449" s="195" t="s">
        <v>1378</v>
      </c>
      <c r="D449" s="195" t="s">
        <v>416</v>
      </c>
      <c r="E449" s="196" t="s">
        <v>5088</v>
      </c>
      <c r="F449" s="197" t="s">
        <v>5089</v>
      </c>
      <c r="G449" s="198" t="s">
        <v>529</v>
      </c>
      <c r="H449" s="199">
        <v>25</v>
      </c>
      <c r="I449" s="200"/>
      <c r="J449" s="201">
        <f>ROUND(I449*H449,2)</f>
        <v>0</v>
      </c>
      <c r="K449" s="197" t="s">
        <v>1</v>
      </c>
      <c r="L449" s="202"/>
      <c r="M449" s="203" t="s">
        <v>1</v>
      </c>
      <c r="N449" s="204" t="s">
        <v>46</v>
      </c>
      <c r="O449" s="59"/>
      <c r="P449" s="159">
        <f>O449*H449</f>
        <v>0</v>
      </c>
      <c r="Q449" s="159">
        <v>1.11E-2</v>
      </c>
      <c r="R449" s="159">
        <f>Q449*H449</f>
        <v>0.27750000000000002</v>
      </c>
      <c r="S449" s="159">
        <v>0</v>
      </c>
      <c r="T449" s="160">
        <f>S449*H449</f>
        <v>0</v>
      </c>
      <c r="U449" s="33"/>
      <c r="V449" s="33"/>
      <c r="W449" s="33"/>
      <c r="X449" s="33"/>
      <c r="Y449" s="33"/>
      <c r="Z449" s="33"/>
      <c r="AA449" s="33"/>
      <c r="AB449" s="33"/>
      <c r="AC449" s="33"/>
      <c r="AD449" s="33"/>
      <c r="AE449" s="33"/>
      <c r="AR449" s="161" t="s">
        <v>573</v>
      </c>
      <c r="AT449" s="161" t="s">
        <v>416</v>
      </c>
      <c r="AU449" s="161" t="s">
        <v>90</v>
      </c>
      <c r="AY449" s="18" t="s">
        <v>199</v>
      </c>
      <c r="BE449" s="162">
        <f>IF(N449="základní",J449,0)</f>
        <v>0</v>
      </c>
      <c r="BF449" s="162">
        <f>IF(N449="snížená",J449,0)</f>
        <v>0</v>
      </c>
      <c r="BG449" s="162">
        <f>IF(N449="zákl. přenesená",J449,0)</f>
        <v>0</v>
      </c>
      <c r="BH449" s="162">
        <f>IF(N449="sníž. přenesená",J449,0)</f>
        <v>0</v>
      </c>
      <c r="BI449" s="162">
        <f>IF(N449="nulová",J449,0)</f>
        <v>0</v>
      </c>
      <c r="BJ449" s="18" t="s">
        <v>88</v>
      </c>
      <c r="BK449" s="162">
        <f>ROUND(I449*H449,2)</f>
        <v>0</v>
      </c>
      <c r="BL449" s="18" t="s">
        <v>276</v>
      </c>
      <c r="BM449" s="161" t="s">
        <v>5090</v>
      </c>
    </row>
    <row r="450" spans="1:65" s="2" customFormat="1" ht="28.8">
      <c r="A450" s="33"/>
      <c r="B450" s="34"/>
      <c r="C450" s="33"/>
      <c r="D450" s="163" t="s">
        <v>207</v>
      </c>
      <c r="E450" s="33"/>
      <c r="F450" s="164" t="s">
        <v>5091</v>
      </c>
      <c r="G450" s="33"/>
      <c r="H450" s="33"/>
      <c r="I450" s="165"/>
      <c r="J450" s="33"/>
      <c r="K450" s="33"/>
      <c r="L450" s="34"/>
      <c r="M450" s="166"/>
      <c r="N450" s="167"/>
      <c r="O450" s="59"/>
      <c r="P450" s="59"/>
      <c r="Q450" s="59"/>
      <c r="R450" s="59"/>
      <c r="S450" s="59"/>
      <c r="T450" s="60"/>
      <c r="U450" s="33"/>
      <c r="V450" s="33"/>
      <c r="W450" s="33"/>
      <c r="X450" s="33"/>
      <c r="Y450" s="33"/>
      <c r="Z450" s="33"/>
      <c r="AA450" s="33"/>
      <c r="AB450" s="33"/>
      <c r="AC450" s="33"/>
      <c r="AD450" s="33"/>
      <c r="AE450" s="33"/>
      <c r="AT450" s="18" t="s">
        <v>207</v>
      </c>
      <c r="AU450" s="18" t="s">
        <v>90</v>
      </c>
    </row>
    <row r="451" spans="1:65" s="14" customFormat="1" ht="10.199999999999999">
      <c r="B451" s="179"/>
      <c r="D451" s="163" t="s">
        <v>336</v>
      </c>
      <c r="E451" s="180" t="s">
        <v>1</v>
      </c>
      <c r="F451" s="181" t="s">
        <v>5092</v>
      </c>
      <c r="H451" s="182">
        <v>25</v>
      </c>
      <c r="I451" s="183"/>
      <c r="L451" s="179"/>
      <c r="M451" s="184"/>
      <c r="N451" s="185"/>
      <c r="O451" s="185"/>
      <c r="P451" s="185"/>
      <c r="Q451" s="185"/>
      <c r="R451" s="185"/>
      <c r="S451" s="185"/>
      <c r="T451" s="186"/>
      <c r="AT451" s="180" t="s">
        <v>336</v>
      </c>
      <c r="AU451" s="180" t="s">
        <v>90</v>
      </c>
      <c r="AV451" s="14" t="s">
        <v>90</v>
      </c>
      <c r="AW451" s="14" t="s">
        <v>36</v>
      </c>
      <c r="AX451" s="14" t="s">
        <v>88</v>
      </c>
      <c r="AY451" s="180" t="s">
        <v>199</v>
      </c>
    </row>
    <row r="452" spans="1:65" s="2" customFormat="1" ht="24.15" customHeight="1">
      <c r="A452" s="33"/>
      <c r="B452" s="149"/>
      <c r="C452" s="150" t="s">
        <v>1383</v>
      </c>
      <c r="D452" s="150" t="s">
        <v>202</v>
      </c>
      <c r="E452" s="151" t="s">
        <v>5093</v>
      </c>
      <c r="F452" s="152" t="s">
        <v>5094</v>
      </c>
      <c r="G452" s="153" t="s">
        <v>529</v>
      </c>
      <c r="H452" s="154">
        <v>1</v>
      </c>
      <c r="I452" s="155"/>
      <c r="J452" s="156">
        <f>ROUND(I452*H452,2)</f>
        <v>0</v>
      </c>
      <c r="K452" s="152" t="s">
        <v>333</v>
      </c>
      <c r="L452" s="34"/>
      <c r="M452" s="157" t="s">
        <v>1</v>
      </c>
      <c r="N452" s="158" t="s">
        <v>46</v>
      </c>
      <c r="O452" s="59"/>
      <c r="P452" s="159">
        <f>O452*H452</f>
        <v>0</v>
      </c>
      <c r="Q452" s="159">
        <v>0</v>
      </c>
      <c r="R452" s="159">
        <f>Q452*H452</f>
        <v>0</v>
      </c>
      <c r="S452" s="159">
        <v>0</v>
      </c>
      <c r="T452" s="160">
        <f>S452*H452</f>
        <v>0</v>
      </c>
      <c r="U452" s="33"/>
      <c r="V452" s="33"/>
      <c r="W452" s="33"/>
      <c r="X452" s="33"/>
      <c r="Y452" s="33"/>
      <c r="Z452" s="33"/>
      <c r="AA452" s="33"/>
      <c r="AB452" s="33"/>
      <c r="AC452" s="33"/>
      <c r="AD452" s="33"/>
      <c r="AE452" s="33"/>
      <c r="AR452" s="161" t="s">
        <v>276</v>
      </c>
      <c r="AT452" s="161" t="s">
        <v>202</v>
      </c>
      <c r="AU452" s="161" t="s">
        <v>90</v>
      </c>
      <c r="AY452" s="18" t="s">
        <v>199</v>
      </c>
      <c r="BE452" s="162">
        <f>IF(N452="základní",J452,0)</f>
        <v>0</v>
      </c>
      <c r="BF452" s="162">
        <f>IF(N452="snížená",J452,0)</f>
        <v>0</v>
      </c>
      <c r="BG452" s="162">
        <f>IF(N452="zákl. přenesená",J452,0)</f>
        <v>0</v>
      </c>
      <c r="BH452" s="162">
        <f>IF(N452="sníž. přenesená",J452,0)</f>
        <v>0</v>
      </c>
      <c r="BI452" s="162">
        <f>IF(N452="nulová",J452,0)</f>
        <v>0</v>
      </c>
      <c r="BJ452" s="18" t="s">
        <v>88</v>
      </c>
      <c r="BK452" s="162">
        <f>ROUND(I452*H452,2)</f>
        <v>0</v>
      </c>
      <c r="BL452" s="18" t="s">
        <v>276</v>
      </c>
      <c r="BM452" s="161" t="s">
        <v>5095</v>
      </c>
    </row>
    <row r="453" spans="1:65" s="2" customFormat="1" ht="28.8">
      <c r="A453" s="33"/>
      <c r="B453" s="34"/>
      <c r="C453" s="33"/>
      <c r="D453" s="163" t="s">
        <v>207</v>
      </c>
      <c r="E453" s="33"/>
      <c r="F453" s="164" t="s">
        <v>5096</v>
      </c>
      <c r="G453" s="33"/>
      <c r="H453" s="33"/>
      <c r="I453" s="165"/>
      <c r="J453" s="33"/>
      <c r="K453" s="33"/>
      <c r="L453" s="34"/>
      <c r="M453" s="166"/>
      <c r="N453" s="167"/>
      <c r="O453" s="59"/>
      <c r="P453" s="59"/>
      <c r="Q453" s="59"/>
      <c r="R453" s="59"/>
      <c r="S453" s="59"/>
      <c r="T453" s="60"/>
      <c r="U453" s="33"/>
      <c r="V453" s="33"/>
      <c r="W453" s="33"/>
      <c r="X453" s="33"/>
      <c r="Y453" s="33"/>
      <c r="Z453" s="33"/>
      <c r="AA453" s="33"/>
      <c r="AB453" s="33"/>
      <c r="AC453" s="33"/>
      <c r="AD453" s="33"/>
      <c r="AE453" s="33"/>
      <c r="AT453" s="18" t="s">
        <v>207</v>
      </c>
      <c r="AU453" s="18" t="s">
        <v>90</v>
      </c>
    </row>
    <row r="454" spans="1:65" s="2" customFormat="1" ht="16.5" customHeight="1">
      <c r="A454" s="33"/>
      <c r="B454" s="149"/>
      <c r="C454" s="150" t="s">
        <v>1389</v>
      </c>
      <c r="D454" s="150" t="s">
        <v>202</v>
      </c>
      <c r="E454" s="151" t="s">
        <v>5097</v>
      </c>
      <c r="F454" s="152" t="s">
        <v>5098</v>
      </c>
      <c r="G454" s="153" t="s">
        <v>284</v>
      </c>
      <c r="H454" s="154">
        <v>1</v>
      </c>
      <c r="I454" s="155"/>
      <c r="J454" s="156">
        <f>ROUND(I454*H454,2)</f>
        <v>0</v>
      </c>
      <c r="K454" s="152" t="s">
        <v>333</v>
      </c>
      <c r="L454" s="34"/>
      <c r="M454" s="157" t="s">
        <v>1</v>
      </c>
      <c r="N454" s="158" t="s">
        <v>46</v>
      </c>
      <c r="O454" s="59"/>
      <c r="P454" s="159">
        <f>O454*H454</f>
        <v>0</v>
      </c>
      <c r="Q454" s="159">
        <v>0</v>
      </c>
      <c r="R454" s="159">
        <f>Q454*H454</f>
        <v>0</v>
      </c>
      <c r="S454" s="159">
        <v>0</v>
      </c>
      <c r="T454" s="160">
        <f>S454*H454</f>
        <v>0</v>
      </c>
      <c r="U454" s="33"/>
      <c r="V454" s="33"/>
      <c r="W454" s="33"/>
      <c r="X454" s="33"/>
      <c r="Y454" s="33"/>
      <c r="Z454" s="33"/>
      <c r="AA454" s="33"/>
      <c r="AB454" s="33"/>
      <c r="AC454" s="33"/>
      <c r="AD454" s="33"/>
      <c r="AE454" s="33"/>
      <c r="AR454" s="161" t="s">
        <v>276</v>
      </c>
      <c r="AT454" s="161" t="s">
        <v>202</v>
      </c>
      <c r="AU454" s="161" t="s">
        <v>90</v>
      </c>
      <c r="AY454" s="18" t="s">
        <v>199</v>
      </c>
      <c r="BE454" s="162">
        <f>IF(N454="základní",J454,0)</f>
        <v>0</v>
      </c>
      <c r="BF454" s="162">
        <f>IF(N454="snížená",J454,0)</f>
        <v>0</v>
      </c>
      <c r="BG454" s="162">
        <f>IF(N454="zákl. přenesená",J454,0)</f>
        <v>0</v>
      </c>
      <c r="BH454" s="162">
        <f>IF(N454="sníž. přenesená",J454,0)</f>
        <v>0</v>
      </c>
      <c r="BI454" s="162">
        <f>IF(N454="nulová",J454,0)</f>
        <v>0</v>
      </c>
      <c r="BJ454" s="18" t="s">
        <v>88</v>
      </c>
      <c r="BK454" s="162">
        <f>ROUND(I454*H454,2)</f>
        <v>0</v>
      </c>
      <c r="BL454" s="18" t="s">
        <v>276</v>
      </c>
      <c r="BM454" s="161" t="s">
        <v>5099</v>
      </c>
    </row>
    <row r="455" spans="1:65" s="2" customFormat="1" ht="19.2">
      <c r="A455" s="33"/>
      <c r="B455" s="34"/>
      <c r="C455" s="33"/>
      <c r="D455" s="163" t="s">
        <v>207</v>
      </c>
      <c r="E455" s="33"/>
      <c r="F455" s="164" t="s">
        <v>5100</v>
      </c>
      <c r="G455" s="33"/>
      <c r="H455" s="33"/>
      <c r="I455" s="165"/>
      <c r="J455" s="33"/>
      <c r="K455" s="33"/>
      <c r="L455" s="34"/>
      <c r="M455" s="166"/>
      <c r="N455" s="167"/>
      <c r="O455" s="59"/>
      <c r="P455" s="59"/>
      <c r="Q455" s="59"/>
      <c r="R455" s="59"/>
      <c r="S455" s="59"/>
      <c r="T455" s="60"/>
      <c r="U455" s="33"/>
      <c r="V455" s="33"/>
      <c r="W455" s="33"/>
      <c r="X455" s="33"/>
      <c r="Y455" s="33"/>
      <c r="Z455" s="33"/>
      <c r="AA455" s="33"/>
      <c r="AB455" s="33"/>
      <c r="AC455" s="33"/>
      <c r="AD455" s="33"/>
      <c r="AE455" s="33"/>
      <c r="AT455" s="18" t="s">
        <v>207</v>
      </c>
      <c r="AU455" s="18" t="s">
        <v>90</v>
      </c>
    </row>
    <row r="456" spans="1:65" s="2" customFormat="1" ht="16.5" customHeight="1">
      <c r="A456" s="33"/>
      <c r="B456" s="149"/>
      <c r="C456" s="150" t="s">
        <v>1397</v>
      </c>
      <c r="D456" s="150" t="s">
        <v>202</v>
      </c>
      <c r="E456" s="151" t="s">
        <v>5101</v>
      </c>
      <c r="F456" s="152" t="s">
        <v>5102</v>
      </c>
      <c r="G456" s="153" t="s">
        <v>529</v>
      </c>
      <c r="H456" s="154">
        <v>19</v>
      </c>
      <c r="I456" s="155"/>
      <c r="J456" s="156">
        <f>ROUND(I456*H456,2)</f>
        <v>0</v>
      </c>
      <c r="K456" s="152" t="s">
        <v>5103</v>
      </c>
      <c r="L456" s="34"/>
      <c r="M456" s="157" t="s">
        <v>1</v>
      </c>
      <c r="N456" s="158" t="s">
        <v>46</v>
      </c>
      <c r="O456" s="59"/>
      <c r="P456" s="159">
        <f>O456*H456</f>
        <v>0</v>
      </c>
      <c r="Q456" s="159">
        <v>0</v>
      </c>
      <c r="R456" s="159">
        <f>Q456*H456</f>
        <v>0</v>
      </c>
      <c r="S456" s="159">
        <v>0</v>
      </c>
      <c r="T456" s="160">
        <f>S456*H456</f>
        <v>0</v>
      </c>
      <c r="U456" s="33"/>
      <c r="V456" s="33"/>
      <c r="W456" s="33"/>
      <c r="X456" s="33"/>
      <c r="Y456" s="33"/>
      <c r="Z456" s="33"/>
      <c r="AA456" s="33"/>
      <c r="AB456" s="33"/>
      <c r="AC456" s="33"/>
      <c r="AD456" s="33"/>
      <c r="AE456" s="33"/>
      <c r="AR456" s="161" t="s">
        <v>276</v>
      </c>
      <c r="AT456" s="161" t="s">
        <v>202</v>
      </c>
      <c r="AU456" s="161" t="s">
        <v>90</v>
      </c>
      <c r="AY456" s="18" t="s">
        <v>199</v>
      </c>
      <c r="BE456" s="162">
        <f>IF(N456="základní",J456,0)</f>
        <v>0</v>
      </c>
      <c r="BF456" s="162">
        <f>IF(N456="snížená",J456,0)</f>
        <v>0</v>
      </c>
      <c r="BG456" s="162">
        <f>IF(N456="zákl. přenesená",J456,0)</f>
        <v>0</v>
      </c>
      <c r="BH456" s="162">
        <f>IF(N456="sníž. přenesená",J456,0)</f>
        <v>0</v>
      </c>
      <c r="BI456" s="162">
        <f>IF(N456="nulová",J456,0)</f>
        <v>0</v>
      </c>
      <c r="BJ456" s="18" t="s">
        <v>88</v>
      </c>
      <c r="BK456" s="162">
        <f>ROUND(I456*H456,2)</f>
        <v>0</v>
      </c>
      <c r="BL456" s="18" t="s">
        <v>276</v>
      </c>
      <c r="BM456" s="161" t="s">
        <v>5104</v>
      </c>
    </row>
    <row r="457" spans="1:65" s="2" customFormat="1" ht="10.199999999999999">
      <c r="A457" s="33"/>
      <c r="B457" s="34"/>
      <c r="C457" s="33"/>
      <c r="D457" s="163" t="s">
        <v>207</v>
      </c>
      <c r="E457" s="33"/>
      <c r="F457" s="164" t="s">
        <v>5105</v>
      </c>
      <c r="G457" s="33"/>
      <c r="H457" s="33"/>
      <c r="I457" s="165"/>
      <c r="J457" s="33"/>
      <c r="K457" s="33"/>
      <c r="L457" s="34"/>
      <c r="M457" s="166"/>
      <c r="N457" s="167"/>
      <c r="O457" s="59"/>
      <c r="P457" s="59"/>
      <c r="Q457" s="59"/>
      <c r="R457" s="59"/>
      <c r="S457" s="59"/>
      <c r="T457" s="60"/>
      <c r="U457" s="33"/>
      <c r="V457" s="33"/>
      <c r="W457" s="33"/>
      <c r="X457" s="33"/>
      <c r="Y457" s="33"/>
      <c r="Z457" s="33"/>
      <c r="AA457" s="33"/>
      <c r="AB457" s="33"/>
      <c r="AC457" s="33"/>
      <c r="AD457" s="33"/>
      <c r="AE457" s="33"/>
      <c r="AT457" s="18" t="s">
        <v>207</v>
      </c>
      <c r="AU457" s="18" t="s">
        <v>90</v>
      </c>
    </row>
    <row r="458" spans="1:65" s="14" customFormat="1" ht="10.199999999999999">
      <c r="B458" s="179"/>
      <c r="D458" s="163" t="s">
        <v>336</v>
      </c>
      <c r="E458" s="180" t="s">
        <v>1</v>
      </c>
      <c r="F458" s="181" t="s">
        <v>292</v>
      </c>
      <c r="H458" s="182">
        <v>19</v>
      </c>
      <c r="I458" s="183"/>
      <c r="L458" s="179"/>
      <c r="M458" s="184"/>
      <c r="N458" s="185"/>
      <c r="O458" s="185"/>
      <c r="P458" s="185"/>
      <c r="Q458" s="185"/>
      <c r="R458" s="185"/>
      <c r="S458" s="185"/>
      <c r="T458" s="186"/>
      <c r="AT458" s="180" t="s">
        <v>336</v>
      </c>
      <c r="AU458" s="180" t="s">
        <v>90</v>
      </c>
      <c r="AV458" s="14" t="s">
        <v>90</v>
      </c>
      <c r="AW458" s="14" t="s">
        <v>36</v>
      </c>
      <c r="AX458" s="14" t="s">
        <v>88</v>
      </c>
      <c r="AY458" s="180" t="s">
        <v>199</v>
      </c>
    </row>
    <row r="459" spans="1:65" s="2" customFormat="1" ht="16.5" customHeight="1">
      <c r="A459" s="33"/>
      <c r="B459" s="149"/>
      <c r="C459" s="195" t="s">
        <v>1402</v>
      </c>
      <c r="D459" s="195" t="s">
        <v>416</v>
      </c>
      <c r="E459" s="196" t="s">
        <v>5106</v>
      </c>
      <c r="F459" s="197" t="s">
        <v>5107</v>
      </c>
      <c r="G459" s="198" t="s">
        <v>529</v>
      </c>
      <c r="H459" s="199">
        <v>19</v>
      </c>
      <c r="I459" s="200"/>
      <c r="J459" s="201">
        <f>ROUND(I459*H459,2)</f>
        <v>0</v>
      </c>
      <c r="K459" s="197" t="s">
        <v>1</v>
      </c>
      <c r="L459" s="202"/>
      <c r="M459" s="203" t="s">
        <v>1</v>
      </c>
      <c r="N459" s="204" t="s">
        <v>46</v>
      </c>
      <c r="O459" s="59"/>
      <c r="P459" s="159">
        <f>O459*H459</f>
        <v>0</v>
      </c>
      <c r="Q459" s="159">
        <v>0</v>
      </c>
      <c r="R459" s="159">
        <f>Q459*H459</f>
        <v>0</v>
      </c>
      <c r="S459" s="159">
        <v>0</v>
      </c>
      <c r="T459" s="160">
        <f>S459*H459</f>
        <v>0</v>
      </c>
      <c r="U459" s="33"/>
      <c r="V459" s="33"/>
      <c r="W459" s="33"/>
      <c r="X459" s="33"/>
      <c r="Y459" s="33"/>
      <c r="Z459" s="33"/>
      <c r="AA459" s="33"/>
      <c r="AB459" s="33"/>
      <c r="AC459" s="33"/>
      <c r="AD459" s="33"/>
      <c r="AE459" s="33"/>
      <c r="AR459" s="161" t="s">
        <v>573</v>
      </c>
      <c r="AT459" s="161" t="s">
        <v>416</v>
      </c>
      <c r="AU459" s="161" t="s">
        <v>90</v>
      </c>
      <c r="AY459" s="18" t="s">
        <v>199</v>
      </c>
      <c r="BE459" s="162">
        <f>IF(N459="základní",J459,0)</f>
        <v>0</v>
      </c>
      <c r="BF459" s="162">
        <f>IF(N459="snížená",J459,0)</f>
        <v>0</v>
      </c>
      <c r="BG459" s="162">
        <f>IF(N459="zákl. přenesená",J459,0)</f>
        <v>0</v>
      </c>
      <c r="BH459" s="162">
        <f>IF(N459="sníž. přenesená",J459,0)</f>
        <v>0</v>
      </c>
      <c r="BI459" s="162">
        <f>IF(N459="nulová",J459,0)</f>
        <v>0</v>
      </c>
      <c r="BJ459" s="18" t="s">
        <v>88</v>
      </c>
      <c r="BK459" s="162">
        <f>ROUND(I459*H459,2)</f>
        <v>0</v>
      </c>
      <c r="BL459" s="18" t="s">
        <v>276</v>
      </c>
      <c r="BM459" s="161" t="s">
        <v>5108</v>
      </c>
    </row>
    <row r="460" spans="1:65" s="14" customFormat="1" ht="10.199999999999999">
      <c r="B460" s="179"/>
      <c r="D460" s="163" t="s">
        <v>336</v>
      </c>
      <c r="E460" s="180" t="s">
        <v>1</v>
      </c>
      <c r="F460" s="181" t="s">
        <v>5109</v>
      </c>
      <c r="H460" s="182">
        <v>19</v>
      </c>
      <c r="I460" s="183"/>
      <c r="L460" s="179"/>
      <c r="M460" s="184"/>
      <c r="N460" s="185"/>
      <c r="O460" s="185"/>
      <c r="P460" s="185"/>
      <c r="Q460" s="185"/>
      <c r="R460" s="185"/>
      <c r="S460" s="185"/>
      <c r="T460" s="186"/>
      <c r="AT460" s="180" t="s">
        <v>336</v>
      </c>
      <c r="AU460" s="180" t="s">
        <v>90</v>
      </c>
      <c r="AV460" s="14" t="s">
        <v>90</v>
      </c>
      <c r="AW460" s="14" t="s">
        <v>36</v>
      </c>
      <c r="AX460" s="14" t="s">
        <v>88</v>
      </c>
      <c r="AY460" s="180" t="s">
        <v>199</v>
      </c>
    </row>
    <row r="461" spans="1:65" s="2" customFormat="1" ht="16.5" customHeight="1">
      <c r="A461" s="33"/>
      <c r="B461" s="149"/>
      <c r="C461" s="150" t="s">
        <v>1408</v>
      </c>
      <c r="D461" s="150" t="s">
        <v>202</v>
      </c>
      <c r="E461" s="151" t="s">
        <v>5110</v>
      </c>
      <c r="F461" s="152" t="s">
        <v>5111</v>
      </c>
      <c r="G461" s="153" t="s">
        <v>529</v>
      </c>
      <c r="H461" s="154">
        <v>5</v>
      </c>
      <c r="I461" s="155"/>
      <c r="J461" s="156">
        <f>ROUND(I461*H461,2)</f>
        <v>0</v>
      </c>
      <c r="K461" s="152" t="s">
        <v>1</v>
      </c>
      <c r="L461" s="34"/>
      <c r="M461" s="157" t="s">
        <v>1</v>
      </c>
      <c r="N461" s="158" t="s">
        <v>46</v>
      </c>
      <c r="O461" s="59"/>
      <c r="P461" s="159">
        <f>O461*H461</f>
        <v>0</v>
      </c>
      <c r="Q461" s="159">
        <v>0</v>
      </c>
      <c r="R461" s="159">
        <f>Q461*H461</f>
        <v>0</v>
      </c>
      <c r="S461" s="159">
        <v>0</v>
      </c>
      <c r="T461" s="160">
        <f>S461*H461</f>
        <v>0</v>
      </c>
      <c r="U461" s="33"/>
      <c r="V461" s="33"/>
      <c r="W461" s="33"/>
      <c r="X461" s="33"/>
      <c r="Y461" s="33"/>
      <c r="Z461" s="33"/>
      <c r="AA461" s="33"/>
      <c r="AB461" s="33"/>
      <c r="AC461" s="33"/>
      <c r="AD461" s="33"/>
      <c r="AE461" s="33"/>
      <c r="AR461" s="161" t="s">
        <v>276</v>
      </c>
      <c r="AT461" s="161" t="s">
        <v>202</v>
      </c>
      <c r="AU461" s="161" t="s">
        <v>90</v>
      </c>
      <c r="AY461" s="18" t="s">
        <v>199</v>
      </c>
      <c r="BE461" s="162">
        <f>IF(N461="základní",J461,0)</f>
        <v>0</v>
      </c>
      <c r="BF461" s="162">
        <f>IF(N461="snížená",J461,0)</f>
        <v>0</v>
      </c>
      <c r="BG461" s="162">
        <f>IF(N461="zákl. přenesená",J461,0)</f>
        <v>0</v>
      </c>
      <c r="BH461" s="162">
        <f>IF(N461="sníž. přenesená",J461,0)</f>
        <v>0</v>
      </c>
      <c r="BI461" s="162">
        <f>IF(N461="nulová",J461,0)</f>
        <v>0</v>
      </c>
      <c r="BJ461" s="18" t="s">
        <v>88</v>
      </c>
      <c r="BK461" s="162">
        <f>ROUND(I461*H461,2)</f>
        <v>0</v>
      </c>
      <c r="BL461" s="18" t="s">
        <v>276</v>
      </c>
      <c r="BM461" s="161" t="s">
        <v>5112</v>
      </c>
    </row>
    <row r="462" spans="1:65" s="14" customFormat="1" ht="10.199999999999999">
      <c r="B462" s="179"/>
      <c r="D462" s="163" t="s">
        <v>336</v>
      </c>
      <c r="E462" s="180" t="s">
        <v>1</v>
      </c>
      <c r="F462" s="181" t="s">
        <v>222</v>
      </c>
      <c r="H462" s="182">
        <v>5</v>
      </c>
      <c r="I462" s="183"/>
      <c r="L462" s="179"/>
      <c r="M462" s="184"/>
      <c r="N462" s="185"/>
      <c r="O462" s="185"/>
      <c r="P462" s="185"/>
      <c r="Q462" s="185"/>
      <c r="R462" s="185"/>
      <c r="S462" s="185"/>
      <c r="T462" s="186"/>
      <c r="AT462" s="180" t="s">
        <v>336</v>
      </c>
      <c r="AU462" s="180" t="s">
        <v>90</v>
      </c>
      <c r="AV462" s="14" t="s">
        <v>90</v>
      </c>
      <c r="AW462" s="14" t="s">
        <v>36</v>
      </c>
      <c r="AX462" s="14" t="s">
        <v>88</v>
      </c>
      <c r="AY462" s="180" t="s">
        <v>199</v>
      </c>
    </row>
    <row r="463" spans="1:65" s="2" customFormat="1" ht="16.5" customHeight="1">
      <c r="A463" s="33"/>
      <c r="B463" s="149"/>
      <c r="C463" s="195" t="s">
        <v>1418</v>
      </c>
      <c r="D463" s="195" t="s">
        <v>416</v>
      </c>
      <c r="E463" s="196" t="s">
        <v>5113</v>
      </c>
      <c r="F463" s="197" t="s">
        <v>5114</v>
      </c>
      <c r="G463" s="198" t="s">
        <v>529</v>
      </c>
      <c r="H463" s="199">
        <v>5</v>
      </c>
      <c r="I463" s="200"/>
      <c r="J463" s="201">
        <f>ROUND(I463*H463,2)</f>
        <v>0</v>
      </c>
      <c r="K463" s="197" t="s">
        <v>1</v>
      </c>
      <c r="L463" s="202"/>
      <c r="M463" s="203" t="s">
        <v>1</v>
      </c>
      <c r="N463" s="204" t="s">
        <v>46</v>
      </c>
      <c r="O463" s="59"/>
      <c r="P463" s="159">
        <f>O463*H463</f>
        <v>0</v>
      </c>
      <c r="Q463" s="159">
        <v>0</v>
      </c>
      <c r="R463" s="159">
        <f>Q463*H463</f>
        <v>0</v>
      </c>
      <c r="S463" s="159">
        <v>0</v>
      </c>
      <c r="T463" s="160">
        <f>S463*H463</f>
        <v>0</v>
      </c>
      <c r="U463" s="33"/>
      <c r="V463" s="33"/>
      <c r="W463" s="33"/>
      <c r="X463" s="33"/>
      <c r="Y463" s="33"/>
      <c r="Z463" s="33"/>
      <c r="AA463" s="33"/>
      <c r="AB463" s="33"/>
      <c r="AC463" s="33"/>
      <c r="AD463" s="33"/>
      <c r="AE463" s="33"/>
      <c r="AR463" s="161" t="s">
        <v>573</v>
      </c>
      <c r="AT463" s="161" t="s">
        <v>416</v>
      </c>
      <c r="AU463" s="161" t="s">
        <v>90</v>
      </c>
      <c r="AY463" s="18" t="s">
        <v>199</v>
      </c>
      <c r="BE463" s="162">
        <f>IF(N463="základní",J463,0)</f>
        <v>0</v>
      </c>
      <c r="BF463" s="162">
        <f>IF(N463="snížená",J463,0)</f>
        <v>0</v>
      </c>
      <c r="BG463" s="162">
        <f>IF(N463="zákl. přenesená",J463,0)</f>
        <v>0</v>
      </c>
      <c r="BH463" s="162">
        <f>IF(N463="sníž. přenesená",J463,0)</f>
        <v>0</v>
      </c>
      <c r="BI463" s="162">
        <f>IF(N463="nulová",J463,0)</f>
        <v>0</v>
      </c>
      <c r="BJ463" s="18" t="s">
        <v>88</v>
      </c>
      <c r="BK463" s="162">
        <f>ROUND(I463*H463,2)</f>
        <v>0</v>
      </c>
      <c r="BL463" s="18" t="s">
        <v>276</v>
      </c>
      <c r="BM463" s="161" t="s">
        <v>5115</v>
      </c>
    </row>
    <row r="464" spans="1:65" s="14" customFormat="1" ht="10.199999999999999">
      <c r="B464" s="179"/>
      <c r="D464" s="163" t="s">
        <v>336</v>
      </c>
      <c r="E464" s="180" t="s">
        <v>1</v>
      </c>
      <c r="F464" s="181" t="s">
        <v>222</v>
      </c>
      <c r="H464" s="182">
        <v>5</v>
      </c>
      <c r="I464" s="183"/>
      <c r="L464" s="179"/>
      <c r="M464" s="184"/>
      <c r="N464" s="185"/>
      <c r="O464" s="185"/>
      <c r="P464" s="185"/>
      <c r="Q464" s="185"/>
      <c r="R464" s="185"/>
      <c r="S464" s="185"/>
      <c r="T464" s="186"/>
      <c r="AT464" s="180" t="s">
        <v>336</v>
      </c>
      <c r="AU464" s="180" t="s">
        <v>90</v>
      </c>
      <c r="AV464" s="14" t="s">
        <v>90</v>
      </c>
      <c r="AW464" s="14" t="s">
        <v>36</v>
      </c>
      <c r="AX464" s="14" t="s">
        <v>88</v>
      </c>
      <c r="AY464" s="180" t="s">
        <v>199</v>
      </c>
    </row>
    <row r="465" spans="1:65" s="2" customFormat="1" ht="24.15" customHeight="1">
      <c r="A465" s="33"/>
      <c r="B465" s="149"/>
      <c r="C465" s="150" t="s">
        <v>1423</v>
      </c>
      <c r="D465" s="150" t="s">
        <v>202</v>
      </c>
      <c r="E465" s="151" t="s">
        <v>5116</v>
      </c>
      <c r="F465" s="152" t="s">
        <v>5117</v>
      </c>
      <c r="G465" s="153" t="s">
        <v>396</v>
      </c>
      <c r="H465" s="154">
        <v>4.4080000000000004</v>
      </c>
      <c r="I465" s="155"/>
      <c r="J465" s="156">
        <f>ROUND(I465*H465,2)</f>
        <v>0</v>
      </c>
      <c r="K465" s="152" t="s">
        <v>333</v>
      </c>
      <c r="L465" s="34"/>
      <c r="M465" s="157" t="s">
        <v>1</v>
      </c>
      <c r="N465" s="158" t="s">
        <v>46</v>
      </c>
      <c r="O465" s="59"/>
      <c r="P465" s="159">
        <f>O465*H465</f>
        <v>0</v>
      </c>
      <c r="Q465" s="159">
        <v>0</v>
      </c>
      <c r="R465" s="159">
        <f>Q465*H465</f>
        <v>0</v>
      </c>
      <c r="S465" s="159">
        <v>0</v>
      </c>
      <c r="T465" s="160">
        <f>S465*H465</f>
        <v>0</v>
      </c>
      <c r="U465" s="33"/>
      <c r="V465" s="33"/>
      <c r="W465" s="33"/>
      <c r="X465" s="33"/>
      <c r="Y465" s="33"/>
      <c r="Z465" s="33"/>
      <c r="AA465" s="33"/>
      <c r="AB465" s="33"/>
      <c r="AC465" s="33"/>
      <c r="AD465" s="33"/>
      <c r="AE465" s="33"/>
      <c r="AR465" s="161" t="s">
        <v>276</v>
      </c>
      <c r="AT465" s="161" t="s">
        <v>202</v>
      </c>
      <c r="AU465" s="161" t="s">
        <v>90</v>
      </c>
      <c r="AY465" s="18" t="s">
        <v>199</v>
      </c>
      <c r="BE465" s="162">
        <f>IF(N465="základní",J465,0)</f>
        <v>0</v>
      </c>
      <c r="BF465" s="162">
        <f>IF(N465="snížená",J465,0)</f>
        <v>0</v>
      </c>
      <c r="BG465" s="162">
        <f>IF(N465="zákl. přenesená",J465,0)</f>
        <v>0</v>
      </c>
      <c r="BH465" s="162">
        <f>IF(N465="sníž. přenesená",J465,0)</f>
        <v>0</v>
      </c>
      <c r="BI465" s="162">
        <f>IF(N465="nulová",J465,0)</f>
        <v>0</v>
      </c>
      <c r="BJ465" s="18" t="s">
        <v>88</v>
      </c>
      <c r="BK465" s="162">
        <f>ROUND(I465*H465,2)</f>
        <v>0</v>
      </c>
      <c r="BL465" s="18" t="s">
        <v>276</v>
      </c>
      <c r="BM465" s="161" t="s">
        <v>5118</v>
      </c>
    </row>
    <row r="466" spans="1:65" s="2" customFormat="1" ht="28.8">
      <c r="A466" s="33"/>
      <c r="B466" s="34"/>
      <c r="C466" s="33"/>
      <c r="D466" s="163" t="s">
        <v>207</v>
      </c>
      <c r="E466" s="33"/>
      <c r="F466" s="164" t="s">
        <v>5119</v>
      </c>
      <c r="G466" s="33"/>
      <c r="H466" s="33"/>
      <c r="I466" s="165"/>
      <c r="J466" s="33"/>
      <c r="K466" s="33"/>
      <c r="L466" s="34"/>
      <c r="M466" s="166"/>
      <c r="N466" s="167"/>
      <c r="O466" s="59"/>
      <c r="P466" s="59"/>
      <c r="Q466" s="59"/>
      <c r="R466" s="59"/>
      <c r="S466" s="59"/>
      <c r="T466" s="60"/>
      <c r="U466" s="33"/>
      <c r="V466" s="33"/>
      <c r="W466" s="33"/>
      <c r="X466" s="33"/>
      <c r="Y466" s="33"/>
      <c r="Z466" s="33"/>
      <c r="AA466" s="33"/>
      <c r="AB466" s="33"/>
      <c r="AC466" s="33"/>
      <c r="AD466" s="33"/>
      <c r="AE466" s="33"/>
      <c r="AT466" s="18" t="s">
        <v>207</v>
      </c>
      <c r="AU466" s="18" t="s">
        <v>90</v>
      </c>
    </row>
    <row r="467" spans="1:65" s="2" customFormat="1" ht="16.5" customHeight="1">
      <c r="A467" s="33"/>
      <c r="B467" s="149"/>
      <c r="C467" s="150" t="s">
        <v>1429</v>
      </c>
      <c r="D467" s="150" t="s">
        <v>202</v>
      </c>
      <c r="E467" s="151" t="s">
        <v>5120</v>
      </c>
      <c r="F467" s="152" t="s">
        <v>5121</v>
      </c>
      <c r="G467" s="153" t="s">
        <v>284</v>
      </c>
      <c r="H467" s="154">
        <v>1</v>
      </c>
      <c r="I467" s="155"/>
      <c r="J467" s="156">
        <f>ROUND(I467*H467,2)</f>
        <v>0</v>
      </c>
      <c r="K467" s="152" t="s">
        <v>1</v>
      </c>
      <c r="L467" s="34"/>
      <c r="M467" s="157" t="s">
        <v>1</v>
      </c>
      <c r="N467" s="158" t="s">
        <v>46</v>
      </c>
      <c r="O467" s="59"/>
      <c r="P467" s="159">
        <f>O467*H467</f>
        <v>0</v>
      </c>
      <c r="Q467" s="159">
        <v>0</v>
      </c>
      <c r="R467" s="159">
        <f>Q467*H467</f>
        <v>0</v>
      </c>
      <c r="S467" s="159">
        <v>0</v>
      </c>
      <c r="T467" s="160">
        <f>S467*H467</f>
        <v>0</v>
      </c>
      <c r="U467" s="33"/>
      <c r="V467" s="33"/>
      <c r="W467" s="33"/>
      <c r="X467" s="33"/>
      <c r="Y467" s="33"/>
      <c r="Z467" s="33"/>
      <c r="AA467" s="33"/>
      <c r="AB467" s="33"/>
      <c r="AC467" s="33"/>
      <c r="AD467" s="33"/>
      <c r="AE467" s="33"/>
      <c r="AR467" s="161" t="s">
        <v>276</v>
      </c>
      <c r="AT467" s="161" t="s">
        <v>202</v>
      </c>
      <c r="AU467" s="161" t="s">
        <v>90</v>
      </c>
      <c r="AY467" s="18" t="s">
        <v>199</v>
      </c>
      <c r="BE467" s="162">
        <f>IF(N467="základní",J467,0)</f>
        <v>0</v>
      </c>
      <c r="BF467" s="162">
        <f>IF(N467="snížená",J467,0)</f>
        <v>0</v>
      </c>
      <c r="BG467" s="162">
        <f>IF(N467="zákl. přenesená",J467,0)</f>
        <v>0</v>
      </c>
      <c r="BH467" s="162">
        <f>IF(N467="sníž. přenesená",J467,0)</f>
        <v>0</v>
      </c>
      <c r="BI467" s="162">
        <f>IF(N467="nulová",J467,0)</f>
        <v>0</v>
      </c>
      <c r="BJ467" s="18" t="s">
        <v>88</v>
      </c>
      <c r="BK467" s="162">
        <f>ROUND(I467*H467,2)</f>
        <v>0</v>
      </c>
      <c r="BL467" s="18" t="s">
        <v>276</v>
      </c>
      <c r="BM467" s="161" t="s">
        <v>5122</v>
      </c>
    </row>
    <row r="468" spans="1:65" s="2" customFormat="1" ht="28.8">
      <c r="A468" s="33"/>
      <c r="B468" s="34"/>
      <c r="C468" s="33"/>
      <c r="D468" s="163" t="s">
        <v>207</v>
      </c>
      <c r="E468" s="33"/>
      <c r="F468" s="164" t="s">
        <v>5123</v>
      </c>
      <c r="G468" s="33"/>
      <c r="H468" s="33"/>
      <c r="I468" s="165"/>
      <c r="J468" s="33"/>
      <c r="K468" s="33"/>
      <c r="L468" s="34"/>
      <c r="M468" s="166"/>
      <c r="N468" s="167"/>
      <c r="O468" s="59"/>
      <c r="P468" s="59"/>
      <c r="Q468" s="59"/>
      <c r="R468" s="59"/>
      <c r="S468" s="59"/>
      <c r="T468" s="60"/>
      <c r="U468" s="33"/>
      <c r="V468" s="33"/>
      <c r="W468" s="33"/>
      <c r="X468" s="33"/>
      <c r="Y468" s="33"/>
      <c r="Z468" s="33"/>
      <c r="AA468" s="33"/>
      <c r="AB468" s="33"/>
      <c r="AC468" s="33"/>
      <c r="AD468" s="33"/>
      <c r="AE468" s="33"/>
      <c r="AT468" s="18" t="s">
        <v>207</v>
      </c>
      <c r="AU468" s="18" t="s">
        <v>90</v>
      </c>
    </row>
    <row r="469" spans="1:65" s="2" customFormat="1" ht="16.5" customHeight="1">
      <c r="A469" s="33"/>
      <c r="B469" s="149"/>
      <c r="C469" s="150" t="s">
        <v>1435</v>
      </c>
      <c r="D469" s="150" t="s">
        <v>202</v>
      </c>
      <c r="E469" s="151" t="s">
        <v>5124</v>
      </c>
      <c r="F469" s="152" t="s">
        <v>5125</v>
      </c>
      <c r="G469" s="153" t="s">
        <v>529</v>
      </c>
      <c r="H469" s="154">
        <v>1</v>
      </c>
      <c r="I469" s="155"/>
      <c r="J469" s="156">
        <f>ROUND(I469*H469,2)</f>
        <v>0</v>
      </c>
      <c r="K469" s="152" t="s">
        <v>1</v>
      </c>
      <c r="L469" s="34"/>
      <c r="M469" s="157" t="s">
        <v>1</v>
      </c>
      <c r="N469" s="158" t="s">
        <v>46</v>
      </c>
      <c r="O469" s="59"/>
      <c r="P469" s="159">
        <f>O469*H469</f>
        <v>0</v>
      </c>
      <c r="Q469" s="159">
        <v>0</v>
      </c>
      <c r="R469" s="159">
        <f>Q469*H469</f>
        <v>0</v>
      </c>
      <c r="S469" s="159">
        <v>0</v>
      </c>
      <c r="T469" s="160">
        <f>S469*H469</f>
        <v>0</v>
      </c>
      <c r="U469" s="33"/>
      <c r="V469" s="33"/>
      <c r="W469" s="33"/>
      <c r="X469" s="33"/>
      <c r="Y469" s="33"/>
      <c r="Z469" s="33"/>
      <c r="AA469" s="33"/>
      <c r="AB469" s="33"/>
      <c r="AC469" s="33"/>
      <c r="AD469" s="33"/>
      <c r="AE469" s="33"/>
      <c r="AR469" s="161" t="s">
        <v>276</v>
      </c>
      <c r="AT469" s="161" t="s">
        <v>202</v>
      </c>
      <c r="AU469" s="161" t="s">
        <v>90</v>
      </c>
      <c r="AY469" s="18" t="s">
        <v>199</v>
      </c>
      <c r="BE469" s="162">
        <f>IF(N469="základní",J469,0)</f>
        <v>0</v>
      </c>
      <c r="BF469" s="162">
        <f>IF(N469="snížená",J469,0)</f>
        <v>0</v>
      </c>
      <c r="BG469" s="162">
        <f>IF(N469="zákl. přenesená",J469,0)</f>
        <v>0</v>
      </c>
      <c r="BH469" s="162">
        <f>IF(N469="sníž. přenesená",J469,0)</f>
        <v>0</v>
      </c>
      <c r="BI469" s="162">
        <f>IF(N469="nulová",J469,0)</f>
        <v>0</v>
      </c>
      <c r="BJ469" s="18" t="s">
        <v>88</v>
      </c>
      <c r="BK469" s="162">
        <f>ROUND(I469*H469,2)</f>
        <v>0</v>
      </c>
      <c r="BL469" s="18" t="s">
        <v>276</v>
      </c>
      <c r="BM469" s="161" t="s">
        <v>5126</v>
      </c>
    </row>
    <row r="470" spans="1:65" s="2" customFormat="1" ht="16.5" customHeight="1">
      <c r="A470" s="33"/>
      <c r="B470" s="149"/>
      <c r="C470" s="195" t="s">
        <v>1444</v>
      </c>
      <c r="D470" s="195" t="s">
        <v>416</v>
      </c>
      <c r="E470" s="196" t="s">
        <v>5127</v>
      </c>
      <c r="F470" s="197" t="s">
        <v>5128</v>
      </c>
      <c r="G470" s="198" t="s">
        <v>529</v>
      </c>
      <c r="H470" s="199">
        <v>1</v>
      </c>
      <c r="I470" s="200"/>
      <c r="J470" s="201">
        <f>ROUND(I470*H470,2)</f>
        <v>0</v>
      </c>
      <c r="K470" s="197" t="s">
        <v>1</v>
      </c>
      <c r="L470" s="202"/>
      <c r="M470" s="203" t="s">
        <v>1</v>
      </c>
      <c r="N470" s="204" t="s">
        <v>46</v>
      </c>
      <c r="O470" s="59"/>
      <c r="P470" s="159">
        <f>O470*H470</f>
        <v>0</v>
      </c>
      <c r="Q470" s="159">
        <v>0</v>
      </c>
      <c r="R470" s="159">
        <f>Q470*H470</f>
        <v>0</v>
      </c>
      <c r="S470" s="159">
        <v>0</v>
      </c>
      <c r="T470" s="160">
        <f>S470*H470</f>
        <v>0</v>
      </c>
      <c r="U470" s="33"/>
      <c r="V470" s="33"/>
      <c r="W470" s="33"/>
      <c r="X470" s="33"/>
      <c r="Y470" s="33"/>
      <c r="Z470" s="33"/>
      <c r="AA470" s="33"/>
      <c r="AB470" s="33"/>
      <c r="AC470" s="33"/>
      <c r="AD470" s="33"/>
      <c r="AE470" s="33"/>
      <c r="AR470" s="161" t="s">
        <v>573</v>
      </c>
      <c r="AT470" s="161" t="s">
        <v>416</v>
      </c>
      <c r="AU470" s="161" t="s">
        <v>90</v>
      </c>
      <c r="AY470" s="18" t="s">
        <v>199</v>
      </c>
      <c r="BE470" s="162">
        <f>IF(N470="základní",J470,0)</f>
        <v>0</v>
      </c>
      <c r="BF470" s="162">
        <f>IF(N470="snížená",J470,0)</f>
        <v>0</v>
      </c>
      <c r="BG470" s="162">
        <f>IF(N470="zákl. přenesená",J470,0)</f>
        <v>0</v>
      </c>
      <c r="BH470" s="162">
        <f>IF(N470="sníž. přenesená",J470,0)</f>
        <v>0</v>
      </c>
      <c r="BI470" s="162">
        <f>IF(N470="nulová",J470,0)</f>
        <v>0</v>
      </c>
      <c r="BJ470" s="18" t="s">
        <v>88</v>
      </c>
      <c r="BK470" s="162">
        <f>ROUND(I470*H470,2)</f>
        <v>0</v>
      </c>
      <c r="BL470" s="18" t="s">
        <v>276</v>
      </c>
      <c r="BM470" s="161" t="s">
        <v>5129</v>
      </c>
    </row>
    <row r="471" spans="1:65" s="12" customFormat="1" ht="22.8" customHeight="1">
      <c r="B471" s="136"/>
      <c r="D471" s="137" t="s">
        <v>80</v>
      </c>
      <c r="E471" s="147" t="s">
        <v>5130</v>
      </c>
      <c r="F471" s="147" t="s">
        <v>5131</v>
      </c>
      <c r="I471" s="139"/>
      <c r="J471" s="148">
        <f>BK471</f>
        <v>0</v>
      </c>
      <c r="L471" s="136"/>
      <c r="M471" s="141"/>
      <c r="N471" s="142"/>
      <c r="O471" s="142"/>
      <c r="P471" s="143">
        <f>SUM(P472:P484)</f>
        <v>0</v>
      </c>
      <c r="Q471" s="142"/>
      <c r="R471" s="143">
        <f>SUM(R472:R484)</f>
        <v>1.3325</v>
      </c>
      <c r="S471" s="142"/>
      <c r="T471" s="144">
        <f>SUM(T472:T484)</f>
        <v>0</v>
      </c>
      <c r="AR471" s="137" t="s">
        <v>90</v>
      </c>
      <c r="AT471" s="145" t="s">
        <v>80</v>
      </c>
      <c r="AU471" s="145" t="s">
        <v>88</v>
      </c>
      <c r="AY471" s="137" t="s">
        <v>199</v>
      </c>
      <c r="BK471" s="146">
        <f>SUM(BK472:BK484)</f>
        <v>0</v>
      </c>
    </row>
    <row r="472" spans="1:65" s="2" customFormat="1" ht="21.75" customHeight="1">
      <c r="A472" s="33"/>
      <c r="B472" s="149"/>
      <c r="C472" s="150" t="s">
        <v>1456</v>
      </c>
      <c r="D472" s="150" t="s">
        <v>202</v>
      </c>
      <c r="E472" s="151" t="s">
        <v>5132</v>
      </c>
      <c r="F472" s="152" t="s">
        <v>5133</v>
      </c>
      <c r="G472" s="153" t="s">
        <v>376</v>
      </c>
      <c r="H472" s="154">
        <v>205</v>
      </c>
      <c r="I472" s="155"/>
      <c r="J472" s="156">
        <f>ROUND(I472*H472,2)</f>
        <v>0</v>
      </c>
      <c r="K472" s="152" t="s">
        <v>1</v>
      </c>
      <c r="L472" s="34"/>
      <c r="M472" s="157" t="s">
        <v>1</v>
      </c>
      <c r="N472" s="158" t="s">
        <v>46</v>
      </c>
      <c r="O472" s="59"/>
      <c r="P472" s="159">
        <f>O472*H472</f>
        <v>0</v>
      </c>
      <c r="Q472" s="159">
        <v>0</v>
      </c>
      <c r="R472" s="159">
        <f>Q472*H472</f>
        <v>0</v>
      </c>
      <c r="S472" s="159">
        <v>0</v>
      </c>
      <c r="T472" s="160">
        <f>S472*H472</f>
        <v>0</v>
      </c>
      <c r="U472" s="33"/>
      <c r="V472" s="33"/>
      <c r="W472" s="33"/>
      <c r="X472" s="33"/>
      <c r="Y472" s="33"/>
      <c r="Z472" s="33"/>
      <c r="AA472" s="33"/>
      <c r="AB472" s="33"/>
      <c r="AC472" s="33"/>
      <c r="AD472" s="33"/>
      <c r="AE472" s="33"/>
      <c r="AR472" s="161" t="s">
        <v>276</v>
      </c>
      <c r="AT472" s="161" t="s">
        <v>202</v>
      </c>
      <c r="AU472" s="161" t="s">
        <v>90</v>
      </c>
      <c r="AY472" s="18" t="s">
        <v>199</v>
      </c>
      <c r="BE472" s="162">
        <f>IF(N472="základní",J472,0)</f>
        <v>0</v>
      </c>
      <c r="BF472" s="162">
        <f>IF(N472="snížená",J472,0)</f>
        <v>0</v>
      </c>
      <c r="BG472" s="162">
        <f>IF(N472="zákl. přenesená",J472,0)</f>
        <v>0</v>
      </c>
      <c r="BH472" s="162">
        <f>IF(N472="sníž. přenesená",J472,0)</f>
        <v>0</v>
      </c>
      <c r="BI472" s="162">
        <f>IF(N472="nulová",J472,0)</f>
        <v>0</v>
      </c>
      <c r="BJ472" s="18" t="s">
        <v>88</v>
      </c>
      <c r="BK472" s="162">
        <f>ROUND(I472*H472,2)</f>
        <v>0</v>
      </c>
      <c r="BL472" s="18" t="s">
        <v>276</v>
      </c>
      <c r="BM472" s="161" t="s">
        <v>5134</v>
      </c>
    </row>
    <row r="473" spans="1:65" s="14" customFormat="1" ht="10.199999999999999">
      <c r="B473" s="179"/>
      <c r="D473" s="163" t="s">
        <v>336</v>
      </c>
      <c r="E473" s="180" t="s">
        <v>1</v>
      </c>
      <c r="F473" s="181" t="s">
        <v>5135</v>
      </c>
      <c r="H473" s="182">
        <v>205</v>
      </c>
      <c r="I473" s="183"/>
      <c r="L473" s="179"/>
      <c r="M473" s="184"/>
      <c r="N473" s="185"/>
      <c r="O473" s="185"/>
      <c r="P473" s="185"/>
      <c r="Q473" s="185"/>
      <c r="R473" s="185"/>
      <c r="S473" s="185"/>
      <c r="T473" s="186"/>
      <c r="AT473" s="180" t="s">
        <v>336</v>
      </c>
      <c r="AU473" s="180" t="s">
        <v>90</v>
      </c>
      <c r="AV473" s="14" t="s">
        <v>90</v>
      </c>
      <c r="AW473" s="14" t="s">
        <v>36</v>
      </c>
      <c r="AX473" s="14" t="s">
        <v>81</v>
      </c>
      <c r="AY473" s="180" t="s">
        <v>199</v>
      </c>
    </row>
    <row r="474" spans="1:65" s="2" customFormat="1" ht="24.15" customHeight="1">
      <c r="A474" s="33"/>
      <c r="B474" s="149"/>
      <c r="C474" s="195" t="s">
        <v>1479</v>
      </c>
      <c r="D474" s="195" t="s">
        <v>416</v>
      </c>
      <c r="E474" s="196" t="s">
        <v>5136</v>
      </c>
      <c r="F474" s="197" t="s">
        <v>5137</v>
      </c>
      <c r="G474" s="198" t="s">
        <v>376</v>
      </c>
      <c r="H474" s="199">
        <v>50</v>
      </c>
      <c r="I474" s="200"/>
      <c r="J474" s="201">
        <f>ROUND(I474*H474,2)</f>
        <v>0</v>
      </c>
      <c r="K474" s="197" t="s">
        <v>1</v>
      </c>
      <c r="L474" s="202"/>
      <c r="M474" s="203" t="s">
        <v>1</v>
      </c>
      <c r="N474" s="204" t="s">
        <v>46</v>
      </c>
      <c r="O474" s="59"/>
      <c r="P474" s="159">
        <f>O474*H474</f>
        <v>0</v>
      </c>
      <c r="Q474" s="159">
        <v>6.4999999999999997E-3</v>
      </c>
      <c r="R474" s="159">
        <f>Q474*H474</f>
        <v>0.32500000000000001</v>
      </c>
      <c r="S474" s="159">
        <v>0</v>
      </c>
      <c r="T474" s="160">
        <f>S474*H474</f>
        <v>0</v>
      </c>
      <c r="U474" s="33"/>
      <c r="V474" s="33"/>
      <c r="W474" s="33"/>
      <c r="X474" s="33"/>
      <c r="Y474" s="33"/>
      <c r="Z474" s="33"/>
      <c r="AA474" s="33"/>
      <c r="AB474" s="33"/>
      <c r="AC474" s="33"/>
      <c r="AD474" s="33"/>
      <c r="AE474" s="33"/>
      <c r="AR474" s="161" t="s">
        <v>573</v>
      </c>
      <c r="AT474" s="161" t="s">
        <v>416</v>
      </c>
      <c r="AU474" s="161" t="s">
        <v>90</v>
      </c>
      <c r="AY474" s="18" t="s">
        <v>199</v>
      </c>
      <c r="BE474" s="162">
        <f>IF(N474="základní",J474,0)</f>
        <v>0</v>
      </c>
      <c r="BF474" s="162">
        <f>IF(N474="snížená",J474,0)</f>
        <v>0</v>
      </c>
      <c r="BG474" s="162">
        <f>IF(N474="zákl. přenesená",J474,0)</f>
        <v>0</v>
      </c>
      <c r="BH474" s="162">
        <f>IF(N474="sníž. přenesená",J474,0)</f>
        <v>0</v>
      </c>
      <c r="BI474" s="162">
        <f>IF(N474="nulová",J474,0)</f>
        <v>0</v>
      </c>
      <c r="BJ474" s="18" t="s">
        <v>88</v>
      </c>
      <c r="BK474" s="162">
        <f>ROUND(I474*H474,2)</f>
        <v>0</v>
      </c>
      <c r="BL474" s="18" t="s">
        <v>276</v>
      </c>
      <c r="BM474" s="161" t="s">
        <v>5138</v>
      </c>
    </row>
    <row r="475" spans="1:65" s="2" customFormat="1" ht="10.199999999999999">
      <c r="A475" s="33"/>
      <c r="B475" s="34"/>
      <c r="C475" s="33"/>
      <c r="D475" s="163" t="s">
        <v>207</v>
      </c>
      <c r="E475" s="33"/>
      <c r="F475" s="164" t="s">
        <v>5139</v>
      </c>
      <c r="G475" s="33"/>
      <c r="H475" s="33"/>
      <c r="I475" s="165"/>
      <c r="J475" s="33"/>
      <c r="K475" s="33"/>
      <c r="L475" s="34"/>
      <c r="M475" s="166"/>
      <c r="N475" s="167"/>
      <c r="O475" s="59"/>
      <c r="P475" s="59"/>
      <c r="Q475" s="59"/>
      <c r="R475" s="59"/>
      <c r="S475" s="59"/>
      <c r="T475" s="60"/>
      <c r="U475" s="33"/>
      <c r="V475" s="33"/>
      <c r="W475" s="33"/>
      <c r="X475" s="33"/>
      <c r="Y475" s="33"/>
      <c r="Z475" s="33"/>
      <c r="AA475" s="33"/>
      <c r="AB475" s="33"/>
      <c r="AC475" s="33"/>
      <c r="AD475" s="33"/>
      <c r="AE475" s="33"/>
      <c r="AT475" s="18" t="s">
        <v>207</v>
      </c>
      <c r="AU475" s="18" t="s">
        <v>90</v>
      </c>
    </row>
    <row r="476" spans="1:65" s="14" customFormat="1" ht="10.199999999999999">
      <c r="B476" s="179"/>
      <c r="D476" s="163" t="s">
        <v>336</v>
      </c>
      <c r="E476" s="180" t="s">
        <v>1</v>
      </c>
      <c r="F476" s="181" t="s">
        <v>783</v>
      </c>
      <c r="H476" s="182">
        <v>50</v>
      </c>
      <c r="I476" s="183"/>
      <c r="L476" s="179"/>
      <c r="M476" s="184"/>
      <c r="N476" s="185"/>
      <c r="O476" s="185"/>
      <c r="P476" s="185"/>
      <c r="Q476" s="185"/>
      <c r="R476" s="185"/>
      <c r="S476" s="185"/>
      <c r="T476" s="186"/>
      <c r="AT476" s="180" t="s">
        <v>336</v>
      </c>
      <c r="AU476" s="180" t="s">
        <v>90</v>
      </c>
      <c r="AV476" s="14" t="s">
        <v>90</v>
      </c>
      <c r="AW476" s="14" t="s">
        <v>36</v>
      </c>
      <c r="AX476" s="14" t="s">
        <v>88</v>
      </c>
      <c r="AY476" s="180" t="s">
        <v>199</v>
      </c>
    </row>
    <row r="477" spans="1:65" s="2" customFormat="1" ht="24.15" customHeight="1">
      <c r="A477" s="33"/>
      <c r="B477" s="149"/>
      <c r="C477" s="195" t="s">
        <v>1485</v>
      </c>
      <c r="D477" s="195" t="s">
        <v>416</v>
      </c>
      <c r="E477" s="196" t="s">
        <v>5140</v>
      </c>
      <c r="F477" s="197" t="s">
        <v>5141</v>
      </c>
      <c r="G477" s="198" t="s">
        <v>376</v>
      </c>
      <c r="H477" s="199">
        <v>145</v>
      </c>
      <c r="I477" s="200"/>
      <c r="J477" s="201">
        <f>ROUND(I477*H477,2)</f>
        <v>0</v>
      </c>
      <c r="K477" s="197" t="s">
        <v>1</v>
      </c>
      <c r="L477" s="202"/>
      <c r="M477" s="203" t="s">
        <v>1</v>
      </c>
      <c r="N477" s="204" t="s">
        <v>46</v>
      </c>
      <c r="O477" s="59"/>
      <c r="P477" s="159">
        <f>O477*H477</f>
        <v>0</v>
      </c>
      <c r="Q477" s="159">
        <v>6.4999999999999997E-3</v>
      </c>
      <c r="R477" s="159">
        <f>Q477*H477</f>
        <v>0.9425</v>
      </c>
      <c r="S477" s="159">
        <v>0</v>
      </c>
      <c r="T477" s="160">
        <f>S477*H477</f>
        <v>0</v>
      </c>
      <c r="U477" s="33"/>
      <c r="V477" s="33"/>
      <c r="W477" s="33"/>
      <c r="X477" s="33"/>
      <c r="Y477" s="33"/>
      <c r="Z477" s="33"/>
      <c r="AA477" s="33"/>
      <c r="AB477" s="33"/>
      <c r="AC477" s="33"/>
      <c r="AD477" s="33"/>
      <c r="AE477" s="33"/>
      <c r="AR477" s="161" t="s">
        <v>573</v>
      </c>
      <c r="AT477" s="161" t="s">
        <v>416</v>
      </c>
      <c r="AU477" s="161" t="s">
        <v>90</v>
      </c>
      <c r="AY477" s="18" t="s">
        <v>199</v>
      </c>
      <c r="BE477" s="162">
        <f>IF(N477="základní",J477,0)</f>
        <v>0</v>
      </c>
      <c r="BF477" s="162">
        <f>IF(N477="snížená",J477,0)</f>
        <v>0</v>
      </c>
      <c r="BG477" s="162">
        <f>IF(N477="zákl. přenesená",J477,0)</f>
        <v>0</v>
      </c>
      <c r="BH477" s="162">
        <f>IF(N477="sníž. přenesená",J477,0)</f>
        <v>0</v>
      </c>
      <c r="BI477" s="162">
        <f>IF(N477="nulová",J477,0)</f>
        <v>0</v>
      </c>
      <c r="BJ477" s="18" t="s">
        <v>88</v>
      </c>
      <c r="BK477" s="162">
        <f>ROUND(I477*H477,2)</f>
        <v>0</v>
      </c>
      <c r="BL477" s="18" t="s">
        <v>276</v>
      </c>
      <c r="BM477" s="161" t="s">
        <v>5142</v>
      </c>
    </row>
    <row r="478" spans="1:65" s="2" customFormat="1" ht="10.199999999999999">
      <c r="A478" s="33"/>
      <c r="B478" s="34"/>
      <c r="C478" s="33"/>
      <c r="D478" s="163" t="s">
        <v>207</v>
      </c>
      <c r="E478" s="33"/>
      <c r="F478" s="164" t="s">
        <v>5139</v>
      </c>
      <c r="G478" s="33"/>
      <c r="H478" s="33"/>
      <c r="I478" s="165"/>
      <c r="J478" s="33"/>
      <c r="K478" s="33"/>
      <c r="L478" s="34"/>
      <c r="M478" s="166"/>
      <c r="N478" s="167"/>
      <c r="O478" s="59"/>
      <c r="P478" s="59"/>
      <c r="Q478" s="59"/>
      <c r="R478" s="59"/>
      <c r="S478" s="59"/>
      <c r="T478" s="60"/>
      <c r="U478" s="33"/>
      <c r="V478" s="33"/>
      <c r="W478" s="33"/>
      <c r="X478" s="33"/>
      <c r="Y478" s="33"/>
      <c r="Z478" s="33"/>
      <c r="AA478" s="33"/>
      <c r="AB478" s="33"/>
      <c r="AC478" s="33"/>
      <c r="AD478" s="33"/>
      <c r="AE478" s="33"/>
      <c r="AT478" s="18" t="s">
        <v>207</v>
      </c>
      <c r="AU478" s="18" t="s">
        <v>90</v>
      </c>
    </row>
    <row r="479" spans="1:65" s="14" customFormat="1" ht="10.199999999999999">
      <c r="B479" s="179"/>
      <c r="D479" s="163" t="s">
        <v>336</v>
      </c>
      <c r="E479" s="180" t="s">
        <v>1</v>
      </c>
      <c r="F479" s="181" t="s">
        <v>5143</v>
      </c>
      <c r="H479" s="182">
        <v>70</v>
      </c>
      <c r="I479" s="183"/>
      <c r="L479" s="179"/>
      <c r="M479" s="184"/>
      <c r="N479" s="185"/>
      <c r="O479" s="185"/>
      <c r="P479" s="185"/>
      <c r="Q479" s="185"/>
      <c r="R479" s="185"/>
      <c r="S479" s="185"/>
      <c r="T479" s="186"/>
      <c r="AT479" s="180" t="s">
        <v>336</v>
      </c>
      <c r="AU479" s="180" t="s">
        <v>90</v>
      </c>
      <c r="AV479" s="14" t="s">
        <v>90</v>
      </c>
      <c r="AW479" s="14" t="s">
        <v>36</v>
      </c>
      <c r="AX479" s="14" t="s">
        <v>81</v>
      </c>
      <c r="AY479" s="180" t="s">
        <v>199</v>
      </c>
    </row>
    <row r="480" spans="1:65" s="14" customFormat="1" ht="10.199999999999999">
      <c r="B480" s="179"/>
      <c r="D480" s="163" t="s">
        <v>336</v>
      </c>
      <c r="E480" s="180" t="s">
        <v>1</v>
      </c>
      <c r="F480" s="181" t="s">
        <v>5144</v>
      </c>
      <c r="H480" s="182">
        <v>75</v>
      </c>
      <c r="I480" s="183"/>
      <c r="L480" s="179"/>
      <c r="M480" s="184"/>
      <c r="N480" s="185"/>
      <c r="O480" s="185"/>
      <c r="P480" s="185"/>
      <c r="Q480" s="185"/>
      <c r="R480" s="185"/>
      <c r="S480" s="185"/>
      <c r="T480" s="186"/>
      <c r="AT480" s="180" t="s">
        <v>336</v>
      </c>
      <c r="AU480" s="180" t="s">
        <v>90</v>
      </c>
      <c r="AV480" s="14" t="s">
        <v>90</v>
      </c>
      <c r="AW480" s="14" t="s">
        <v>36</v>
      </c>
      <c r="AX480" s="14" t="s">
        <v>81</v>
      </c>
      <c r="AY480" s="180" t="s">
        <v>199</v>
      </c>
    </row>
    <row r="481" spans="1:65" s="15" customFormat="1" ht="10.199999999999999">
      <c r="B481" s="187"/>
      <c r="D481" s="163" t="s">
        <v>336</v>
      </c>
      <c r="E481" s="188" t="s">
        <v>1</v>
      </c>
      <c r="F481" s="189" t="s">
        <v>339</v>
      </c>
      <c r="H481" s="190">
        <v>145</v>
      </c>
      <c r="I481" s="191"/>
      <c r="L481" s="187"/>
      <c r="M481" s="192"/>
      <c r="N481" s="193"/>
      <c r="O481" s="193"/>
      <c r="P481" s="193"/>
      <c r="Q481" s="193"/>
      <c r="R481" s="193"/>
      <c r="S481" s="193"/>
      <c r="T481" s="194"/>
      <c r="AT481" s="188" t="s">
        <v>336</v>
      </c>
      <c r="AU481" s="188" t="s">
        <v>90</v>
      </c>
      <c r="AV481" s="15" t="s">
        <v>198</v>
      </c>
      <c r="AW481" s="15" t="s">
        <v>36</v>
      </c>
      <c r="AX481" s="15" t="s">
        <v>88</v>
      </c>
      <c r="AY481" s="188" t="s">
        <v>199</v>
      </c>
    </row>
    <row r="482" spans="1:65" s="2" customFormat="1" ht="24.15" customHeight="1">
      <c r="A482" s="33"/>
      <c r="B482" s="149"/>
      <c r="C482" s="195" t="s">
        <v>1489</v>
      </c>
      <c r="D482" s="195" t="s">
        <v>416</v>
      </c>
      <c r="E482" s="196" t="s">
        <v>5145</v>
      </c>
      <c r="F482" s="197" t="s">
        <v>5146</v>
      </c>
      <c r="G482" s="198" t="s">
        <v>376</v>
      </c>
      <c r="H482" s="199">
        <v>10</v>
      </c>
      <c r="I482" s="200"/>
      <c r="J482" s="201">
        <f>ROUND(I482*H482,2)</f>
        <v>0</v>
      </c>
      <c r="K482" s="197" t="s">
        <v>1</v>
      </c>
      <c r="L482" s="202"/>
      <c r="M482" s="203" t="s">
        <v>1</v>
      </c>
      <c r="N482" s="204" t="s">
        <v>46</v>
      </c>
      <c r="O482" s="59"/>
      <c r="P482" s="159">
        <f>O482*H482</f>
        <v>0</v>
      </c>
      <c r="Q482" s="159">
        <v>6.4999999999999997E-3</v>
      </c>
      <c r="R482" s="159">
        <f>Q482*H482</f>
        <v>6.5000000000000002E-2</v>
      </c>
      <c r="S482" s="159">
        <v>0</v>
      </c>
      <c r="T482" s="160">
        <f>S482*H482</f>
        <v>0</v>
      </c>
      <c r="U482" s="33"/>
      <c r="V482" s="33"/>
      <c r="W482" s="33"/>
      <c r="X482" s="33"/>
      <c r="Y482" s="33"/>
      <c r="Z482" s="33"/>
      <c r="AA482" s="33"/>
      <c r="AB482" s="33"/>
      <c r="AC482" s="33"/>
      <c r="AD482" s="33"/>
      <c r="AE482" s="33"/>
      <c r="AR482" s="161" t="s">
        <v>573</v>
      </c>
      <c r="AT482" s="161" t="s">
        <v>416</v>
      </c>
      <c r="AU482" s="161" t="s">
        <v>90</v>
      </c>
      <c r="AY482" s="18" t="s">
        <v>199</v>
      </c>
      <c r="BE482" s="162">
        <f>IF(N482="základní",J482,0)</f>
        <v>0</v>
      </c>
      <c r="BF482" s="162">
        <f>IF(N482="snížená",J482,0)</f>
        <v>0</v>
      </c>
      <c r="BG482" s="162">
        <f>IF(N482="zákl. přenesená",J482,0)</f>
        <v>0</v>
      </c>
      <c r="BH482" s="162">
        <f>IF(N482="sníž. přenesená",J482,0)</f>
        <v>0</v>
      </c>
      <c r="BI482" s="162">
        <f>IF(N482="nulová",J482,0)</f>
        <v>0</v>
      </c>
      <c r="BJ482" s="18" t="s">
        <v>88</v>
      </c>
      <c r="BK482" s="162">
        <f>ROUND(I482*H482,2)</f>
        <v>0</v>
      </c>
      <c r="BL482" s="18" t="s">
        <v>276</v>
      </c>
      <c r="BM482" s="161" t="s">
        <v>5147</v>
      </c>
    </row>
    <row r="483" spans="1:65" s="2" customFormat="1" ht="10.199999999999999">
      <c r="A483" s="33"/>
      <c r="B483" s="34"/>
      <c r="C483" s="33"/>
      <c r="D483" s="163" t="s">
        <v>207</v>
      </c>
      <c r="E483" s="33"/>
      <c r="F483" s="164" t="s">
        <v>5139</v>
      </c>
      <c r="G483" s="33"/>
      <c r="H483" s="33"/>
      <c r="I483" s="165"/>
      <c r="J483" s="33"/>
      <c r="K483" s="33"/>
      <c r="L483" s="34"/>
      <c r="M483" s="166"/>
      <c r="N483" s="167"/>
      <c r="O483" s="59"/>
      <c r="P483" s="59"/>
      <c r="Q483" s="59"/>
      <c r="R483" s="59"/>
      <c r="S483" s="59"/>
      <c r="T483" s="60"/>
      <c r="U483" s="33"/>
      <c r="V483" s="33"/>
      <c r="W483" s="33"/>
      <c r="X483" s="33"/>
      <c r="Y483" s="33"/>
      <c r="Z483" s="33"/>
      <c r="AA483" s="33"/>
      <c r="AB483" s="33"/>
      <c r="AC483" s="33"/>
      <c r="AD483" s="33"/>
      <c r="AE483" s="33"/>
      <c r="AT483" s="18" t="s">
        <v>207</v>
      </c>
      <c r="AU483" s="18" t="s">
        <v>90</v>
      </c>
    </row>
    <row r="484" spans="1:65" s="14" customFormat="1" ht="10.199999999999999">
      <c r="B484" s="179"/>
      <c r="D484" s="163" t="s">
        <v>336</v>
      </c>
      <c r="E484" s="180" t="s">
        <v>1</v>
      </c>
      <c r="F484" s="181" t="s">
        <v>247</v>
      </c>
      <c r="H484" s="182">
        <v>10</v>
      </c>
      <c r="I484" s="183"/>
      <c r="L484" s="179"/>
      <c r="M484" s="184"/>
      <c r="N484" s="185"/>
      <c r="O484" s="185"/>
      <c r="P484" s="185"/>
      <c r="Q484" s="185"/>
      <c r="R484" s="185"/>
      <c r="S484" s="185"/>
      <c r="T484" s="186"/>
      <c r="AT484" s="180" t="s">
        <v>336</v>
      </c>
      <c r="AU484" s="180" t="s">
        <v>90</v>
      </c>
      <c r="AV484" s="14" t="s">
        <v>90</v>
      </c>
      <c r="AW484" s="14" t="s">
        <v>36</v>
      </c>
      <c r="AX484" s="14" t="s">
        <v>88</v>
      </c>
      <c r="AY484" s="180" t="s">
        <v>199</v>
      </c>
    </row>
    <row r="485" spans="1:65" s="12" customFormat="1" ht="22.8" customHeight="1">
      <c r="B485" s="136"/>
      <c r="D485" s="137" t="s">
        <v>80</v>
      </c>
      <c r="E485" s="147" t="s">
        <v>5148</v>
      </c>
      <c r="F485" s="147" t="s">
        <v>5149</v>
      </c>
      <c r="I485" s="139"/>
      <c r="J485" s="148">
        <f>BK485</f>
        <v>0</v>
      </c>
      <c r="L485" s="136"/>
      <c r="M485" s="141"/>
      <c r="N485" s="142"/>
      <c r="O485" s="142"/>
      <c r="P485" s="143">
        <f>SUM(P486:P496)</f>
        <v>0</v>
      </c>
      <c r="Q485" s="142"/>
      <c r="R485" s="143">
        <f>SUM(R486:R496)</f>
        <v>5.9700000000000005E-3</v>
      </c>
      <c r="S485" s="142"/>
      <c r="T485" s="144">
        <f>SUM(T486:T496)</f>
        <v>0</v>
      </c>
      <c r="AR485" s="137" t="s">
        <v>90</v>
      </c>
      <c r="AT485" s="145" t="s">
        <v>80</v>
      </c>
      <c r="AU485" s="145" t="s">
        <v>88</v>
      </c>
      <c r="AY485" s="137" t="s">
        <v>199</v>
      </c>
      <c r="BK485" s="146">
        <f>SUM(BK486:BK496)</f>
        <v>0</v>
      </c>
    </row>
    <row r="486" spans="1:65" s="2" customFormat="1" ht="16.5" customHeight="1">
      <c r="A486" s="33"/>
      <c r="B486" s="149"/>
      <c r="C486" s="195" t="s">
        <v>2297</v>
      </c>
      <c r="D486" s="195" t="s">
        <v>416</v>
      </c>
      <c r="E486" s="196" t="s">
        <v>5150</v>
      </c>
      <c r="F486" s="197" t="s">
        <v>5151</v>
      </c>
      <c r="G486" s="198" t="s">
        <v>529</v>
      </c>
      <c r="H486" s="199">
        <v>1</v>
      </c>
      <c r="I486" s="200"/>
      <c r="J486" s="201">
        <f>ROUND(I486*H486,2)</f>
        <v>0</v>
      </c>
      <c r="K486" s="197" t="s">
        <v>1</v>
      </c>
      <c r="L486" s="202"/>
      <c r="M486" s="203" t="s">
        <v>1</v>
      </c>
      <c r="N486" s="204" t="s">
        <v>46</v>
      </c>
      <c r="O486" s="59"/>
      <c r="P486" s="159">
        <f>O486*H486</f>
        <v>0</v>
      </c>
      <c r="Q486" s="159">
        <v>4.0000000000000002E-4</v>
      </c>
      <c r="R486" s="159">
        <f>Q486*H486</f>
        <v>4.0000000000000002E-4</v>
      </c>
      <c r="S486" s="159">
        <v>0</v>
      </c>
      <c r="T486" s="160">
        <f>S486*H486</f>
        <v>0</v>
      </c>
      <c r="U486" s="33"/>
      <c r="V486" s="33"/>
      <c r="W486" s="33"/>
      <c r="X486" s="33"/>
      <c r="Y486" s="33"/>
      <c r="Z486" s="33"/>
      <c r="AA486" s="33"/>
      <c r="AB486" s="33"/>
      <c r="AC486" s="33"/>
      <c r="AD486" s="33"/>
      <c r="AE486" s="33"/>
      <c r="AR486" s="161" t="s">
        <v>573</v>
      </c>
      <c r="AT486" s="161" t="s">
        <v>416</v>
      </c>
      <c r="AU486" s="161" t="s">
        <v>90</v>
      </c>
      <c r="AY486" s="18" t="s">
        <v>199</v>
      </c>
      <c r="BE486" s="162">
        <f>IF(N486="základní",J486,0)</f>
        <v>0</v>
      </c>
      <c r="BF486" s="162">
        <f>IF(N486="snížená",J486,0)</f>
        <v>0</v>
      </c>
      <c r="BG486" s="162">
        <f>IF(N486="zákl. přenesená",J486,0)</f>
        <v>0</v>
      </c>
      <c r="BH486" s="162">
        <f>IF(N486="sníž. přenesená",J486,0)</f>
        <v>0</v>
      </c>
      <c r="BI486" s="162">
        <f>IF(N486="nulová",J486,0)</f>
        <v>0</v>
      </c>
      <c r="BJ486" s="18" t="s">
        <v>88</v>
      </c>
      <c r="BK486" s="162">
        <f>ROUND(I486*H486,2)</f>
        <v>0</v>
      </c>
      <c r="BL486" s="18" t="s">
        <v>276</v>
      </c>
      <c r="BM486" s="161" t="s">
        <v>5152</v>
      </c>
    </row>
    <row r="487" spans="1:65" s="2" customFormat="1" ht="10.199999999999999">
      <c r="A487" s="33"/>
      <c r="B487" s="34"/>
      <c r="C487" s="33"/>
      <c r="D487" s="163" t="s">
        <v>207</v>
      </c>
      <c r="E487" s="33"/>
      <c r="F487" s="164" t="s">
        <v>5153</v>
      </c>
      <c r="G487" s="33"/>
      <c r="H487" s="33"/>
      <c r="I487" s="165"/>
      <c r="J487" s="33"/>
      <c r="K487" s="33"/>
      <c r="L487" s="34"/>
      <c r="M487" s="166"/>
      <c r="N487" s="167"/>
      <c r="O487" s="59"/>
      <c r="P487" s="59"/>
      <c r="Q487" s="59"/>
      <c r="R487" s="59"/>
      <c r="S487" s="59"/>
      <c r="T487" s="60"/>
      <c r="U487" s="33"/>
      <c r="V487" s="33"/>
      <c r="W487" s="33"/>
      <c r="X487" s="33"/>
      <c r="Y487" s="33"/>
      <c r="Z487" s="33"/>
      <c r="AA487" s="33"/>
      <c r="AB487" s="33"/>
      <c r="AC487" s="33"/>
      <c r="AD487" s="33"/>
      <c r="AE487" s="33"/>
      <c r="AT487" s="18" t="s">
        <v>207</v>
      </c>
      <c r="AU487" s="18" t="s">
        <v>90</v>
      </c>
    </row>
    <row r="488" spans="1:65" s="2" customFormat="1" ht="16.5" customHeight="1">
      <c r="A488" s="33"/>
      <c r="B488" s="149"/>
      <c r="C488" s="195" t="s">
        <v>2301</v>
      </c>
      <c r="D488" s="195" t="s">
        <v>416</v>
      </c>
      <c r="E488" s="196" t="s">
        <v>5154</v>
      </c>
      <c r="F488" s="197" t="s">
        <v>5155</v>
      </c>
      <c r="G488" s="198" t="s">
        <v>529</v>
      </c>
      <c r="H488" s="199">
        <v>1</v>
      </c>
      <c r="I488" s="200"/>
      <c r="J488" s="201">
        <f>ROUND(I488*H488,2)</f>
        <v>0</v>
      </c>
      <c r="K488" s="197" t="s">
        <v>1</v>
      </c>
      <c r="L488" s="202"/>
      <c r="M488" s="203" t="s">
        <v>1</v>
      </c>
      <c r="N488" s="204" t="s">
        <v>46</v>
      </c>
      <c r="O488" s="59"/>
      <c r="P488" s="159">
        <f>O488*H488</f>
        <v>0</v>
      </c>
      <c r="Q488" s="159">
        <v>4.0000000000000002E-4</v>
      </c>
      <c r="R488" s="159">
        <f>Q488*H488</f>
        <v>4.0000000000000002E-4</v>
      </c>
      <c r="S488" s="159">
        <v>0</v>
      </c>
      <c r="T488" s="160">
        <f>S488*H488</f>
        <v>0</v>
      </c>
      <c r="U488" s="33"/>
      <c r="V488" s="33"/>
      <c r="W488" s="33"/>
      <c r="X488" s="33"/>
      <c r="Y488" s="33"/>
      <c r="Z488" s="33"/>
      <c r="AA488" s="33"/>
      <c r="AB488" s="33"/>
      <c r="AC488" s="33"/>
      <c r="AD488" s="33"/>
      <c r="AE488" s="33"/>
      <c r="AR488" s="161" t="s">
        <v>573</v>
      </c>
      <c r="AT488" s="161" t="s">
        <v>416</v>
      </c>
      <c r="AU488" s="161" t="s">
        <v>90</v>
      </c>
      <c r="AY488" s="18" t="s">
        <v>199</v>
      </c>
      <c r="BE488" s="162">
        <f>IF(N488="základní",J488,0)</f>
        <v>0</v>
      </c>
      <c r="BF488" s="162">
        <f>IF(N488="snížená",J488,0)</f>
        <v>0</v>
      </c>
      <c r="BG488" s="162">
        <f>IF(N488="zákl. přenesená",J488,0)</f>
        <v>0</v>
      </c>
      <c r="BH488" s="162">
        <f>IF(N488="sníž. přenesená",J488,0)</f>
        <v>0</v>
      </c>
      <c r="BI488" s="162">
        <f>IF(N488="nulová",J488,0)</f>
        <v>0</v>
      </c>
      <c r="BJ488" s="18" t="s">
        <v>88</v>
      </c>
      <c r="BK488" s="162">
        <f>ROUND(I488*H488,2)</f>
        <v>0</v>
      </c>
      <c r="BL488" s="18" t="s">
        <v>276</v>
      </c>
      <c r="BM488" s="161" t="s">
        <v>5156</v>
      </c>
    </row>
    <row r="489" spans="1:65" s="2" customFormat="1" ht="10.199999999999999">
      <c r="A489" s="33"/>
      <c r="B489" s="34"/>
      <c r="C489" s="33"/>
      <c r="D489" s="163" t="s">
        <v>207</v>
      </c>
      <c r="E489" s="33"/>
      <c r="F489" s="164" t="s">
        <v>5153</v>
      </c>
      <c r="G489" s="33"/>
      <c r="H489" s="33"/>
      <c r="I489" s="165"/>
      <c r="J489" s="33"/>
      <c r="K489" s="33"/>
      <c r="L489" s="34"/>
      <c r="M489" s="166"/>
      <c r="N489" s="167"/>
      <c r="O489" s="59"/>
      <c r="P489" s="59"/>
      <c r="Q489" s="59"/>
      <c r="R489" s="59"/>
      <c r="S489" s="59"/>
      <c r="T489" s="60"/>
      <c r="U489" s="33"/>
      <c r="V489" s="33"/>
      <c r="W489" s="33"/>
      <c r="X489" s="33"/>
      <c r="Y489" s="33"/>
      <c r="Z489" s="33"/>
      <c r="AA489" s="33"/>
      <c r="AB489" s="33"/>
      <c r="AC489" s="33"/>
      <c r="AD489" s="33"/>
      <c r="AE489" s="33"/>
      <c r="AT489" s="18" t="s">
        <v>207</v>
      </c>
      <c r="AU489" s="18" t="s">
        <v>90</v>
      </c>
    </row>
    <row r="490" spans="1:65" s="2" customFormat="1" ht="24.15" customHeight="1">
      <c r="A490" s="33"/>
      <c r="B490" s="149"/>
      <c r="C490" s="150" t="s">
        <v>2306</v>
      </c>
      <c r="D490" s="150" t="s">
        <v>202</v>
      </c>
      <c r="E490" s="151" t="s">
        <v>5157</v>
      </c>
      <c r="F490" s="152" t="s">
        <v>5158</v>
      </c>
      <c r="G490" s="153" t="s">
        <v>529</v>
      </c>
      <c r="H490" s="154">
        <v>10</v>
      </c>
      <c r="I490" s="155"/>
      <c r="J490" s="156">
        <f>ROUND(I490*H490,2)</f>
        <v>0</v>
      </c>
      <c r="K490" s="152" t="s">
        <v>333</v>
      </c>
      <c r="L490" s="34"/>
      <c r="M490" s="157" t="s">
        <v>1</v>
      </c>
      <c r="N490" s="158" t="s">
        <v>46</v>
      </c>
      <c r="O490" s="59"/>
      <c r="P490" s="159">
        <f>O490*H490</f>
        <v>0</v>
      </c>
      <c r="Q490" s="159">
        <v>0</v>
      </c>
      <c r="R490" s="159">
        <f>Q490*H490</f>
        <v>0</v>
      </c>
      <c r="S490" s="159">
        <v>0</v>
      </c>
      <c r="T490" s="160">
        <f>S490*H490</f>
        <v>0</v>
      </c>
      <c r="U490" s="33"/>
      <c r="V490" s="33"/>
      <c r="W490" s="33"/>
      <c r="X490" s="33"/>
      <c r="Y490" s="33"/>
      <c r="Z490" s="33"/>
      <c r="AA490" s="33"/>
      <c r="AB490" s="33"/>
      <c r="AC490" s="33"/>
      <c r="AD490" s="33"/>
      <c r="AE490" s="33"/>
      <c r="AR490" s="161" t="s">
        <v>276</v>
      </c>
      <c r="AT490" s="161" t="s">
        <v>202</v>
      </c>
      <c r="AU490" s="161" t="s">
        <v>90</v>
      </c>
      <c r="AY490" s="18" t="s">
        <v>199</v>
      </c>
      <c r="BE490" s="162">
        <f>IF(N490="základní",J490,0)</f>
        <v>0</v>
      </c>
      <c r="BF490" s="162">
        <f>IF(N490="snížená",J490,0)</f>
        <v>0</v>
      </c>
      <c r="BG490" s="162">
        <f>IF(N490="zákl. přenesená",J490,0)</f>
        <v>0</v>
      </c>
      <c r="BH490" s="162">
        <f>IF(N490="sníž. přenesená",J490,0)</f>
        <v>0</v>
      </c>
      <c r="BI490" s="162">
        <f>IF(N490="nulová",J490,0)</f>
        <v>0</v>
      </c>
      <c r="BJ490" s="18" t="s">
        <v>88</v>
      </c>
      <c r="BK490" s="162">
        <f>ROUND(I490*H490,2)</f>
        <v>0</v>
      </c>
      <c r="BL490" s="18" t="s">
        <v>276</v>
      </c>
      <c r="BM490" s="161" t="s">
        <v>5159</v>
      </c>
    </row>
    <row r="491" spans="1:65" s="2" customFormat="1" ht="24.15" customHeight="1">
      <c r="A491" s="33"/>
      <c r="B491" s="149"/>
      <c r="C491" s="195" t="s">
        <v>2310</v>
      </c>
      <c r="D491" s="195" t="s">
        <v>416</v>
      </c>
      <c r="E491" s="196" t="s">
        <v>5160</v>
      </c>
      <c r="F491" s="197" t="s">
        <v>5161</v>
      </c>
      <c r="G491" s="198" t="s">
        <v>529</v>
      </c>
      <c r="H491" s="199">
        <v>10</v>
      </c>
      <c r="I491" s="200"/>
      <c r="J491" s="201">
        <f>ROUND(I491*H491,2)</f>
        <v>0</v>
      </c>
      <c r="K491" s="197" t="s">
        <v>1</v>
      </c>
      <c r="L491" s="202"/>
      <c r="M491" s="203" t="s">
        <v>1</v>
      </c>
      <c r="N491" s="204" t="s">
        <v>46</v>
      </c>
      <c r="O491" s="59"/>
      <c r="P491" s="159">
        <f>O491*H491</f>
        <v>0</v>
      </c>
      <c r="Q491" s="159">
        <v>4.6999999999999999E-4</v>
      </c>
      <c r="R491" s="159">
        <f>Q491*H491</f>
        <v>4.7000000000000002E-3</v>
      </c>
      <c r="S491" s="159">
        <v>0</v>
      </c>
      <c r="T491" s="160">
        <f>S491*H491</f>
        <v>0</v>
      </c>
      <c r="U491" s="33"/>
      <c r="V491" s="33"/>
      <c r="W491" s="33"/>
      <c r="X491" s="33"/>
      <c r="Y491" s="33"/>
      <c r="Z491" s="33"/>
      <c r="AA491" s="33"/>
      <c r="AB491" s="33"/>
      <c r="AC491" s="33"/>
      <c r="AD491" s="33"/>
      <c r="AE491" s="33"/>
      <c r="AR491" s="161" t="s">
        <v>573</v>
      </c>
      <c r="AT491" s="161" t="s">
        <v>416</v>
      </c>
      <c r="AU491" s="161" t="s">
        <v>90</v>
      </c>
      <c r="AY491" s="18" t="s">
        <v>199</v>
      </c>
      <c r="BE491" s="162">
        <f>IF(N491="základní",J491,0)</f>
        <v>0</v>
      </c>
      <c r="BF491" s="162">
        <f>IF(N491="snížená",J491,0)</f>
        <v>0</v>
      </c>
      <c r="BG491" s="162">
        <f>IF(N491="zákl. přenesená",J491,0)</f>
        <v>0</v>
      </c>
      <c r="BH491" s="162">
        <f>IF(N491="sníž. přenesená",J491,0)</f>
        <v>0</v>
      </c>
      <c r="BI491" s="162">
        <f>IF(N491="nulová",J491,0)</f>
        <v>0</v>
      </c>
      <c r="BJ491" s="18" t="s">
        <v>88</v>
      </c>
      <c r="BK491" s="162">
        <f>ROUND(I491*H491,2)</f>
        <v>0</v>
      </c>
      <c r="BL491" s="18" t="s">
        <v>276</v>
      </c>
      <c r="BM491" s="161" t="s">
        <v>5162</v>
      </c>
    </row>
    <row r="492" spans="1:65" s="14" customFormat="1" ht="10.199999999999999">
      <c r="B492" s="179"/>
      <c r="D492" s="163" t="s">
        <v>336</v>
      </c>
      <c r="E492" s="180" t="s">
        <v>1</v>
      </c>
      <c r="F492" s="181" t="s">
        <v>247</v>
      </c>
      <c r="H492" s="182">
        <v>10</v>
      </c>
      <c r="I492" s="183"/>
      <c r="L492" s="179"/>
      <c r="M492" s="184"/>
      <c r="N492" s="185"/>
      <c r="O492" s="185"/>
      <c r="P492" s="185"/>
      <c r="Q492" s="185"/>
      <c r="R492" s="185"/>
      <c r="S492" s="185"/>
      <c r="T492" s="186"/>
      <c r="AT492" s="180" t="s">
        <v>336</v>
      </c>
      <c r="AU492" s="180" t="s">
        <v>90</v>
      </c>
      <c r="AV492" s="14" t="s">
        <v>90</v>
      </c>
      <c r="AW492" s="14" t="s">
        <v>36</v>
      </c>
      <c r="AX492" s="14" t="s">
        <v>81</v>
      </c>
      <c r="AY492" s="180" t="s">
        <v>199</v>
      </c>
    </row>
    <row r="493" spans="1:65" s="2" customFormat="1" ht="24.15" customHeight="1">
      <c r="A493" s="33"/>
      <c r="B493" s="149"/>
      <c r="C493" s="150" t="s">
        <v>2314</v>
      </c>
      <c r="D493" s="150" t="s">
        <v>202</v>
      </c>
      <c r="E493" s="151" t="s">
        <v>5163</v>
      </c>
      <c r="F493" s="152" t="s">
        <v>5164</v>
      </c>
      <c r="G493" s="153" t="s">
        <v>529</v>
      </c>
      <c r="H493" s="154">
        <v>1</v>
      </c>
      <c r="I493" s="155"/>
      <c r="J493" s="156">
        <f>ROUND(I493*H493,2)</f>
        <v>0</v>
      </c>
      <c r="K493" s="152" t="s">
        <v>333</v>
      </c>
      <c r="L493" s="34"/>
      <c r="M493" s="157" t="s">
        <v>1</v>
      </c>
      <c r="N493" s="158" t="s">
        <v>46</v>
      </c>
      <c r="O493" s="59"/>
      <c r="P493" s="159">
        <f>O493*H493</f>
        <v>0</v>
      </c>
      <c r="Q493" s="159">
        <v>0</v>
      </c>
      <c r="R493" s="159">
        <f>Q493*H493</f>
        <v>0</v>
      </c>
      <c r="S493" s="159">
        <v>0</v>
      </c>
      <c r="T493" s="160">
        <f>S493*H493</f>
        <v>0</v>
      </c>
      <c r="U493" s="33"/>
      <c r="V493" s="33"/>
      <c r="W493" s="33"/>
      <c r="X493" s="33"/>
      <c r="Y493" s="33"/>
      <c r="Z493" s="33"/>
      <c r="AA493" s="33"/>
      <c r="AB493" s="33"/>
      <c r="AC493" s="33"/>
      <c r="AD493" s="33"/>
      <c r="AE493" s="33"/>
      <c r="AR493" s="161" t="s">
        <v>276</v>
      </c>
      <c r="AT493" s="161" t="s">
        <v>202</v>
      </c>
      <c r="AU493" s="161" t="s">
        <v>90</v>
      </c>
      <c r="AY493" s="18" t="s">
        <v>199</v>
      </c>
      <c r="BE493" s="162">
        <f>IF(N493="základní",J493,0)</f>
        <v>0</v>
      </c>
      <c r="BF493" s="162">
        <f>IF(N493="snížená",J493,0)</f>
        <v>0</v>
      </c>
      <c r="BG493" s="162">
        <f>IF(N493="zákl. přenesená",J493,0)</f>
        <v>0</v>
      </c>
      <c r="BH493" s="162">
        <f>IF(N493="sníž. přenesená",J493,0)</f>
        <v>0</v>
      </c>
      <c r="BI493" s="162">
        <f>IF(N493="nulová",J493,0)</f>
        <v>0</v>
      </c>
      <c r="BJ493" s="18" t="s">
        <v>88</v>
      </c>
      <c r="BK493" s="162">
        <f>ROUND(I493*H493,2)</f>
        <v>0</v>
      </c>
      <c r="BL493" s="18" t="s">
        <v>276</v>
      </c>
      <c r="BM493" s="161" t="s">
        <v>5165</v>
      </c>
    </row>
    <row r="494" spans="1:65" s="2" customFormat="1" ht="16.5" customHeight="1">
      <c r="A494" s="33"/>
      <c r="B494" s="149"/>
      <c r="C494" s="195" t="s">
        <v>2318</v>
      </c>
      <c r="D494" s="195" t="s">
        <v>416</v>
      </c>
      <c r="E494" s="196" t="s">
        <v>5166</v>
      </c>
      <c r="F494" s="197" t="s">
        <v>5167</v>
      </c>
      <c r="G494" s="198" t="s">
        <v>529</v>
      </c>
      <c r="H494" s="199">
        <v>1</v>
      </c>
      <c r="I494" s="200"/>
      <c r="J494" s="201">
        <f>ROUND(I494*H494,2)</f>
        <v>0</v>
      </c>
      <c r="K494" s="197" t="s">
        <v>1</v>
      </c>
      <c r="L494" s="202"/>
      <c r="M494" s="203" t="s">
        <v>1</v>
      </c>
      <c r="N494" s="204" t="s">
        <v>46</v>
      </c>
      <c r="O494" s="59"/>
      <c r="P494" s="159">
        <f>O494*H494</f>
        <v>0</v>
      </c>
      <c r="Q494" s="159">
        <v>4.6999999999999999E-4</v>
      </c>
      <c r="R494" s="159">
        <f>Q494*H494</f>
        <v>4.6999999999999999E-4</v>
      </c>
      <c r="S494" s="159">
        <v>0</v>
      </c>
      <c r="T494" s="160">
        <f>S494*H494</f>
        <v>0</v>
      </c>
      <c r="U494" s="33"/>
      <c r="V494" s="33"/>
      <c r="W494" s="33"/>
      <c r="X494" s="33"/>
      <c r="Y494" s="33"/>
      <c r="Z494" s="33"/>
      <c r="AA494" s="33"/>
      <c r="AB494" s="33"/>
      <c r="AC494" s="33"/>
      <c r="AD494" s="33"/>
      <c r="AE494" s="33"/>
      <c r="AR494" s="161" t="s">
        <v>573</v>
      </c>
      <c r="AT494" s="161" t="s">
        <v>416</v>
      </c>
      <c r="AU494" s="161" t="s">
        <v>90</v>
      </c>
      <c r="AY494" s="18" t="s">
        <v>199</v>
      </c>
      <c r="BE494" s="162">
        <f>IF(N494="základní",J494,0)</f>
        <v>0</v>
      </c>
      <c r="BF494" s="162">
        <f>IF(N494="snížená",J494,0)</f>
        <v>0</v>
      </c>
      <c r="BG494" s="162">
        <f>IF(N494="zákl. přenesená",J494,0)</f>
        <v>0</v>
      </c>
      <c r="BH494" s="162">
        <f>IF(N494="sníž. přenesená",J494,0)</f>
        <v>0</v>
      </c>
      <c r="BI494" s="162">
        <f>IF(N494="nulová",J494,0)</f>
        <v>0</v>
      </c>
      <c r="BJ494" s="18" t="s">
        <v>88</v>
      </c>
      <c r="BK494" s="162">
        <f>ROUND(I494*H494,2)</f>
        <v>0</v>
      </c>
      <c r="BL494" s="18" t="s">
        <v>276</v>
      </c>
      <c r="BM494" s="161" t="s">
        <v>5168</v>
      </c>
    </row>
    <row r="495" spans="1:65" s="13" customFormat="1" ht="10.199999999999999">
      <c r="B495" s="172"/>
      <c r="D495" s="163" t="s">
        <v>336</v>
      </c>
      <c r="E495" s="173" t="s">
        <v>1</v>
      </c>
      <c r="F495" s="174" t="s">
        <v>5169</v>
      </c>
      <c r="H495" s="173" t="s">
        <v>1</v>
      </c>
      <c r="I495" s="175"/>
      <c r="L495" s="172"/>
      <c r="M495" s="176"/>
      <c r="N495" s="177"/>
      <c r="O495" s="177"/>
      <c r="P495" s="177"/>
      <c r="Q495" s="177"/>
      <c r="R495" s="177"/>
      <c r="S495" s="177"/>
      <c r="T495" s="178"/>
      <c r="AT495" s="173" t="s">
        <v>336</v>
      </c>
      <c r="AU495" s="173" t="s">
        <v>90</v>
      </c>
      <c r="AV495" s="13" t="s">
        <v>88</v>
      </c>
      <c r="AW495" s="13" t="s">
        <v>36</v>
      </c>
      <c r="AX495" s="13" t="s">
        <v>81</v>
      </c>
      <c r="AY495" s="173" t="s">
        <v>199</v>
      </c>
    </row>
    <row r="496" spans="1:65" s="14" customFormat="1" ht="10.199999999999999">
      <c r="B496" s="179"/>
      <c r="D496" s="163" t="s">
        <v>336</v>
      </c>
      <c r="E496" s="180" t="s">
        <v>1</v>
      </c>
      <c r="F496" s="181" t="s">
        <v>88</v>
      </c>
      <c r="H496" s="182">
        <v>1</v>
      </c>
      <c r="I496" s="183"/>
      <c r="L496" s="179"/>
      <c r="M496" s="184"/>
      <c r="N496" s="185"/>
      <c r="O496" s="185"/>
      <c r="P496" s="185"/>
      <c r="Q496" s="185"/>
      <c r="R496" s="185"/>
      <c r="S496" s="185"/>
      <c r="T496" s="186"/>
      <c r="AT496" s="180" t="s">
        <v>336</v>
      </c>
      <c r="AU496" s="180" t="s">
        <v>90</v>
      </c>
      <c r="AV496" s="14" t="s">
        <v>90</v>
      </c>
      <c r="AW496" s="14" t="s">
        <v>36</v>
      </c>
      <c r="AX496" s="14" t="s">
        <v>88</v>
      </c>
      <c r="AY496" s="180" t="s">
        <v>199</v>
      </c>
    </row>
    <row r="497" spans="1:65" s="12" customFormat="1" ht="25.95" customHeight="1">
      <c r="B497" s="136"/>
      <c r="D497" s="137" t="s">
        <v>80</v>
      </c>
      <c r="E497" s="138" t="s">
        <v>416</v>
      </c>
      <c r="F497" s="138" t="s">
        <v>5170</v>
      </c>
      <c r="I497" s="139"/>
      <c r="J497" s="140">
        <f>BK497</f>
        <v>0</v>
      </c>
      <c r="L497" s="136"/>
      <c r="M497" s="141"/>
      <c r="N497" s="142"/>
      <c r="O497" s="142"/>
      <c r="P497" s="143">
        <f>SUM(P498:P511)</f>
        <v>0</v>
      </c>
      <c r="Q497" s="142"/>
      <c r="R497" s="143">
        <f>SUM(R498:R511)</f>
        <v>0</v>
      </c>
      <c r="S497" s="142"/>
      <c r="T497" s="144">
        <f>SUM(T498:T511)</f>
        <v>0</v>
      </c>
      <c r="AR497" s="137" t="s">
        <v>213</v>
      </c>
      <c r="AT497" s="145" t="s">
        <v>80</v>
      </c>
      <c r="AU497" s="145" t="s">
        <v>81</v>
      </c>
      <c r="AY497" s="137" t="s">
        <v>199</v>
      </c>
      <c r="BK497" s="146">
        <f>SUM(BK498:BK511)</f>
        <v>0</v>
      </c>
    </row>
    <row r="498" spans="1:65" s="2" customFormat="1" ht="16.5" customHeight="1">
      <c r="A498" s="33"/>
      <c r="B498" s="149"/>
      <c r="C498" s="150" t="s">
        <v>2323</v>
      </c>
      <c r="D498" s="150" t="s">
        <v>202</v>
      </c>
      <c r="E498" s="151" t="s">
        <v>5171</v>
      </c>
      <c r="F498" s="152" t="s">
        <v>5172</v>
      </c>
      <c r="G498" s="153" t="s">
        <v>4180</v>
      </c>
      <c r="H498" s="154">
        <v>32</v>
      </c>
      <c r="I498" s="155"/>
      <c r="J498" s="156">
        <f>ROUND(I498*H498,2)</f>
        <v>0</v>
      </c>
      <c r="K498" s="152" t="s">
        <v>1</v>
      </c>
      <c r="L498" s="34"/>
      <c r="M498" s="157" t="s">
        <v>1</v>
      </c>
      <c r="N498" s="158" t="s">
        <v>46</v>
      </c>
      <c r="O498" s="59"/>
      <c r="P498" s="159">
        <f>O498*H498</f>
        <v>0</v>
      </c>
      <c r="Q498" s="159">
        <v>0</v>
      </c>
      <c r="R498" s="159">
        <f>Q498*H498</f>
        <v>0</v>
      </c>
      <c r="S498" s="159">
        <v>0</v>
      </c>
      <c r="T498" s="160">
        <f>S498*H498</f>
        <v>0</v>
      </c>
      <c r="U498" s="33"/>
      <c r="V498" s="33"/>
      <c r="W498" s="33"/>
      <c r="X498" s="33"/>
      <c r="Y498" s="33"/>
      <c r="Z498" s="33"/>
      <c r="AA498" s="33"/>
      <c r="AB498" s="33"/>
      <c r="AC498" s="33"/>
      <c r="AD498" s="33"/>
      <c r="AE498" s="33"/>
      <c r="AR498" s="161" t="s">
        <v>276</v>
      </c>
      <c r="AT498" s="161" t="s">
        <v>202</v>
      </c>
      <c r="AU498" s="161" t="s">
        <v>88</v>
      </c>
      <c r="AY498" s="18" t="s">
        <v>199</v>
      </c>
      <c r="BE498" s="162">
        <f>IF(N498="základní",J498,0)</f>
        <v>0</v>
      </c>
      <c r="BF498" s="162">
        <f>IF(N498="snížená",J498,0)</f>
        <v>0</v>
      </c>
      <c r="BG498" s="162">
        <f>IF(N498="zákl. přenesená",J498,0)</f>
        <v>0</v>
      </c>
      <c r="BH498" s="162">
        <f>IF(N498="sníž. přenesená",J498,0)</f>
        <v>0</v>
      </c>
      <c r="BI498" s="162">
        <f>IF(N498="nulová",J498,0)</f>
        <v>0</v>
      </c>
      <c r="BJ498" s="18" t="s">
        <v>88</v>
      </c>
      <c r="BK498" s="162">
        <f>ROUND(I498*H498,2)</f>
        <v>0</v>
      </c>
      <c r="BL498" s="18" t="s">
        <v>276</v>
      </c>
      <c r="BM498" s="161" t="s">
        <v>5173</v>
      </c>
    </row>
    <row r="499" spans="1:65" s="2" customFormat="1" ht="24.15" customHeight="1">
      <c r="A499" s="33"/>
      <c r="B499" s="149"/>
      <c r="C499" s="150" t="s">
        <v>1793</v>
      </c>
      <c r="D499" s="150" t="s">
        <v>202</v>
      </c>
      <c r="E499" s="151" t="s">
        <v>5174</v>
      </c>
      <c r="F499" s="152" t="s">
        <v>5175</v>
      </c>
      <c r="G499" s="153" t="s">
        <v>4180</v>
      </c>
      <c r="H499" s="154">
        <v>56</v>
      </c>
      <c r="I499" s="155"/>
      <c r="J499" s="156">
        <f>ROUND(I499*H499,2)</f>
        <v>0</v>
      </c>
      <c r="K499" s="152" t="s">
        <v>1</v>
      </c>
      <c r="L499" s="34"/>
      <c r="M499" s="157" t="s">
        <v>1</v>
      </c>
      <c r="N499" s="158" t="s">
        <v>46</v>
      </c>
      <c r="O499" s="59"/>
      <c r="P499" s="159">
        <f>O499*H499</f>
        <v>0</v>
      </c>
      <c r="Q499" s="159">
        <v>0</v>
      </c>
      <c r="R499" s="159">
        <f>Q499*H499</f>
        <v>0</v>
      </c>
      <c r="S499" s="159">
        <v>0</v>
      </c>
      <c r="T499" s="160">
        <f>S499*H499</f>
        <v>0</v>
      </c>
      <c r="U499" s="33"/>
      <c r="V499" s="33"/>
      <c r="W499" s="33"/>
      <c r="X499" s="33"/>
      <c r="Y499" s="33"/>
      <c r="Z499" s="33"/>
      <c r="AA499" s="33"/>
      <c r="AB499" s="33"/>
      <c r="AC499" s="33"/>
      <c r="AD499" s="33"/>
      <c r="AE499" s="33"/>
      <c r="AR499" s="161" t="s">
        <v>276</v>
      </c>
      <c r="AT499" s="161" t="s">
        <v>202</v>
      </c>
      <c r="AU499" s="161" t="s">
        <v>88</v>
      </c>
      <c r="AY499" s="18" t="s">
        <v>199</v>
      </c>
      <c r="BE499" s="162">
        <f>IF(N499="základní",J499,0)</f>
        <v>0</v>
      </c>
      <c r="BF499" s="162">
        <f>IF(N499="snížená",J499,0)</f>
        <v>0</v>
      </c>
      <c r="BG499" s="162">
        <f>IF(N499="zákl. přenesená",J499,0)</f>
        <v>0</v>
      </c>
      <c r="BH499" s="162">
        <f>IF(N499="sníž. přenesená",J499,0)</f>
        <v>0</v>
      </c>
      <c r="BI499" s="162">
        <f>IF(N499="nulová",J499,0)</f>
        <v>0</v>
      </c>
      <c r="BJ499" s="18" t="s">
        <v>88</v>
      </c>
      <c r="BK499" s="162">
        <f>ROUND(I499*H499,2)</f>
        <v>0</v>
      </c>
      <c r="BL499" s="18" t="s">
        <v>276</v>
      </c>
      <c r="BM499" s="161" t="s">
        <v>5176</v>
      </c>
    </row>
    <row r="500" spans="1:65" s="2" customFormat="1" ht="24.15" customHeight="1">
      <c r="A500" s="33"/>
      <c r="B500" s="149"/>
      <c r="C500" s="150" t="s">
        <v>695</v>
      </c>
      <c r="D500" s="150" t="s">
        <v>202</v>
      </c>
      <c r="E500" s="151" t="s">
        <v>5177</v>
      </c>
      <c r="F500" s="152" t="s">
        <v>5178</v>
      </c>
      <c r="G500" s="153" t="s">
        <v>4180</v>
      </c>
      <c r="H500" s="154">
        <v>56</v>
      </c>
      <c r="I500" s="155"/>
      <c r="J500" s="156">
        <f>ROUND(I500*H500,2)</f>
        <v>0</v>
      </c>
      <c r="K500" s="152" t="s">
        <v>1</v>
      </c>
      <c r="L500" s="34"/>
      <c r="M500" s="157" t="s">
        <v>1</v>
      </c>
      <c r="N500" s="158" t="s">
        <v>46</v>
      </c>
      <c r="O500" s="59"/>
      <c r="P500" s="159">
        <f>O500*H500</f>
        <v>0</v>
      </c>
      <c r="Q500" s="159">
        <v>0</v>
      </c>
      <c r="R500" s="159">
        <f>Q500*H500</f>
        <v>0</v>
      </c>
      <c r="S500" s="159">
        <v>0</v>
      </c>
      <c r="T500" s="160">
        <f>S500*H500</f>
        <v>0</v>
      </c>
      <c r="U500" s="33"/>
      <c r="V500" s="33"/>
      <c r="W500" s="33"/>
      <c r="X500" s="33"/>
      <c r="Y500" s="33"/>
      <c r="Z500" s="33"/>
      <c r="AA500" s="33"/>
      <c r="AB500" s="33"/>
      <c r="AC500" s="33"/>
      <c r="AD500" s="33"/>
      <c r="AE500" s="33"/>
      <c r="AR500" s="161" t="s">
        <v>276</v>
      </c>
      <c r="AT500" s="161" t="s">
        <v>202</v>
      </c>
      <c r="AU500" s="161" t="s">
        <v>88</v>
      </c>
      <c r="AY500" s="18" t="s">
        <v>199</v>
      </c>
      <c r="BE500" s="162">
        <f>IF(N500="základní",J500,0)</f>
        <v>0</v>
      </c>
      <c r="BF500" s="162">
        <f>IF(N500="snížená",J500,0)</f>
        <v>0</v>
      </c>
      <c r="BG500" s="162">
        <f>IF(N500="zákl. přenesená",J500,0)</f>
        <v>0</v>
      </c>
      <c r="BH500" s="162">
        <f>IF(N500="sníž. přenesená",J500,0)</f>
        <v>0</v>
      </c>
      <c r="BI500" s="162">
        <f>IF(N500="nulová",J500,0)</f>
        <v>0</v>
      </c>
      <c r="BJ500" s="18" t="s">
        <v>88</v>
      </c>
      <c r="BK500" s="162">
        <f>ROUND(I500*H500,2)</f>
        <v>0</v>
      </c>
      <c r="BL500" s="18" t="s">
        <v>276</v>
      </c>
      <c r="BM500" s="161" t="s">
        <v>5179</v>
      </c>
    </row>
    <row r="501" spans="1:65" s="2" customFormat="1" ht="24.15" customHeight="1">
      <c r="A501" s="33"/>
      <c r="B501" s="149"/>
      <c r="C501" s="150" t="s">
        <v>2333</v>
      </c>
      <c r="D501" s="150" t="s">
        <v>202</v>
      </c>
      <c r="E501" s="151" t="s">
        <v>5180</v>
      </c>
      <c r="F501" s="152" t="s">
        <v>5181</v>
      </c>
      <c r="G501" s="153" t="s">
        <v>205</v>
      </c>
      <c r="H501" s="154">
        <v>1</v>
      </c>
      <c r="I501" s="155"/>
      <c r="J501" s="156">
        <f>ROUND(I501*H501,2)</f>
        <v>0</v>
      </c>
      <c r="K501" s="152" t="s">
        <v>1</v>
      </c>
      <c r="L501" s="34"/>
      <c r="M501" s="157" t="s">
        <v>1</v>
      </c>
      <c r="N501" s="158" t="s">
        <v>46</v>
      </c>
      <c r="O501" s="59"/>
      <c r="P501" s="159">
        <f>O501*H501</f>
        <v>0</v>
      </c>
      <c r="Q501" s="159">
        <v>0</v>
      </c>
      <c r="R501" s="159">
        <f>Q501*H501</f>
        <v>0</v>
      </c>
      <c r="S501" s="159">
        <v>0</v>
      </c>
      <c r="T501" s="160">
        <f>S501*H501</f>
        <v>0</v>
      </c>
      <c r="U501" s="33"/>
      <c r="V501" s="33"/>
      <c r="W501" s="33"/>
      <c r="X501" s="33"/>
      <c r="Y501" s="33"/>
      <c r="Z501" s="33"/>
      <c r="AA501" s="33"/>
      <c r="AB501" s="33"/>
      <c r="AC501" s="33"/>
      <c r="AD501" s="33"/>
      <c r="AE501" s="33"/>
      <c r="AR501" s="161" t="s">
        <v>276</v>
      </c>
      <c r="AT501" s="161" t="s">
        <v>202</v>
      </c>
      <c r="AU501" s="161" t="s">
        <v>88</v>
      </c>
      <c r="AY501" s="18" t="s">
        <v>199</v>
      </c>
      <c r="BE501" s="162">
        <f>IF(N501="základní",J501,0)</f>
        <v>0</v>
      </c>
      <c r="BF501" s="162">
        <f>IF(N501="snížená",J501,0)</f>
        <v>0</v>
      </c>
      <c r="BG501" s="162">
        <f>IF(N501="zákl. přenesená",J501,0)</f>
        <v>0</v>
      </c>
      <c r="BH501" s="162">
        <f>IF(N501="sníž. přenesená",J501,0)</f>
        <v>0</v>
      </c>
      <c r="BI501" s="162">
        <f>IF(N501="nulová",J501,0)</f>
        <v>0</v>
      </c>
      <c r="BJ501" s="18" t="s">
        <v>88</v>
      </c>
      <c r="BK501" s="162">
        <f>ROUND(I501*H501,2)</f>
        <v>0</v>
      </c>
      <c r="BL501" s="18" t="s">
        <v>276</v>
      </c>
      <c r="BM501" s="161" t="s">
        <v>5182</v>
      </c>
    </row>
    <row r="502" spans="1:65" s="2" customFormat="1" ht="16.5" customHeight="1">
      <c r="A502" s="33"/>
      <c r="B502" s="149"/>
      <c r="C502" s="150" t="s">
        <v>2339</v>
      </c>
      <c r="D502" s="150" t="s">
        <v>202</v>
      </c>
      <c r="E502" s="151" t="s">
        <v>5183</v>
      </c>
      <c r="F502" s="152" t="s">
        <v>5184</v>
      </c>
      <c r="G502" s="153" t="s">
        <v>205</v>
      </c>
      <c r="H502" s="154">
        <v>1</v>
      </c>
      <c r="I502" s="155"/>
      <c r="J502" s="156">
        <f>ROUND(I502*H502,2)</f>
        <v>0</v>
      </c>
      <c r="K502" s="152" t="s">
        <v>1</v>
      </c>
      <c r="L502" s="34"/>
      <c r="M502" s="157" t="s">
        <v>1</v>
      </c>
      <c r="N502" s="158" t="s">
        <v>46</v>
      </c>
      <c r="O502" s="59"/>
      <c r="P502" s="159">
        <f>O502*H502</f>
        <v>0</v>
      </c>
      <c r="Q502" s="159">
        <v>0</v>
      </c>
      <c r="R502" s="159">
        <f>Q502*H502</f>
        <v>0</v>
      </c>
      <c r="S502" s="159">
        <v>0</v>
      </c>
      <c r="T502" s="160">
        <f>S502*H502</f>
        <v>0</v>
      </c>
      <c r="U502" s="33"/>
      <c r="V502" s="33"/>
      <c r="W502" s="33"/>
      <c r="X502" s="33"/>
      <c r="Y502" s="33"/>
      <c r="Z502" s="33"/>
      <c r="AA502" s="33"/>
      <c r="AB502" s="33"/>
      <c r="AC502" s="33"/>
      <c r="AD502" s="33"/>
      <c r="AE502" s="33"/>
      <c r="AR502" s="161" t="s">
        <v>276</v>
      </c>
      <c r="AT502" s="161" t="s">
        <v>202</v>
      </c>
      <c r="AU502" s="161" t="s">
        <v>88</v>
      </c>
      <c r="AY502" s="18" t="s">
        <v>199</v>
      </c>
      <c r="BE502" s="162">
        <f>IF(N502="základní",J502,0)</f>
        <v>0</v>
      </c>
      <c r="BF502" s="162">
        <f>IF(N502="snížená",J502,0)</f>
        <v>0</v>
      </c>
      <c r="BG502" s="162">
        <f>IF(N502="zákl. přenesená",J502,0)</f>
        <v>0</v>
      </c>
      <c r="BH502" s="162">
        <f>IF(N502="sníž. přenesená",J502,0)</f>
        <v>0</v>
      </c>
      <c r="BI502" s="162">
        <f>IF(N502="nulová",J502,0)</f>
        <v>0</v>
      </c>
      <c r="BJ502" s="18" t="s">
        <v>88</v>
      </c>
      <c r="BK502" s="162">
        <f>ROUND(I502*H502,2)</f>
        <v>0</v>
      </c>
      <c r="BL502" s="18" t="s">
        <v>276</v>
      </c>
      <c r="BM502" s="161" t="s">
        <v>5185</v>
      </c>
    </row>
    <row r="503" spans="1:65" s="2" customFormat="1" ht="28.8">
      <c r="A503" s="33"/>
      <c r="B503" s="34"/>
      <c r="C503" s="33"/>
      <c r="D503" s="163" t="s">
        <v>207</v>
      </c>
      <c r="E503" s="33"/>
      <c r="F503" s="164" t="s">
        <v>5186</v>
      </c>
      <c r="G503" s="33"/>
      <c r="H503" s="33"/>
      <c r="I503" s="165"/>
      <c r="J503" s="33"/>
      <c r="K503" s="33"/>
      <c r="L503" s="34"/>
      <c r="M503" s="166"/>
      <c r="N503" s="167"/>
      <c r="O503" s="59"/>
      <c r="P503" s="59"/>
      <c r="Q503" s="59"/>
      <c r="R503" s="59"/>
      <c r="S503" s="59"/>
      <c r="T503" s="60"/>
      <c r="U503" s="33"/>
      <c r="V503" s="33"/>
      <c r="W503" s="33"/>
      <c r="X503" s="33"/>
      <c r="Y503" s="33"/>
      <c r="Z503" s="33"/>
      <c r="AA503" s="33"/>
      <c r="AB503" s="33"/>
      <c r="AC503" s="33"/>
      <c r="AD503" s="33"/>
      <c r="AE503" s="33"/>
      <c r="AT503" s="18" t="s">
        <v>207</v>
      </c>
      <c r="AU503" s="18" t="s">
        <v>88</v>
      </c>
    </row>
    <row r="504" spans="1:65" s="2" customFormat="1" ht="24.15" customHeight="1">
      <c r="A504" s="33"/>
      <c r="B504" s="149"/>
      <c r="C504" s="195" t="s">
        <v>2344</v>
      </c>
      <c r="D504" s="195" t="s">
        <v>416</v>
      </c>
      <c r="E504" s="196" t="s">
        <v>5187</v>
      </c>
      <c r="F504" s="197" t="s">
        <v>5188</v>
      </c>
      <c r="G504" s="198" t="s">
        <v>205</v>
      </c>
      <c r="H504" s="199">
        <v>1</v>
      </c>
      <c r="I504" s="200"/>
      <c r="J504" s="201">
        <f>ROUND(I504*H504,2)</f>
        <v>0</v>
      </c>
      <c r="K504" s="197" t="s">
        <v>1</v>
      </c>
      <c r="L504" s="202"/>
      <c r="M504" s="203" t="s">
        <v>1</v>
      </c>
      <c r="N504" s="204" t="s">
        <v>46</v>
      </c>
      <c r="O504" s="59"/>
      <c r="P504" s="159">
        <f>O504*H504</f>
        <v>0</v>
      </c>
      <c r="Q504" s="159">
        <v>0</v>
      </c>
      <c r="R504" s="159">
        <f>Q504*H504</f>
        <v>0</v>
      </c>
      <c r="S504" s="159">
        <v>0</v>
      </c>
      <c r="T504" s="160">
        <f>S504*H504</f>
        <v>0</v>
      </c>
      <c r="U504" s="33"/>
      <c r="V504" s="33"/>
      <c r="W504" s="33"/>
      <c r="X504" s="33"/>
      <c r="Y504" s="33"/>
      <c r="Z504" s="33"/>
      <c r="AA504" s="33"/>
      <c r="AB504" s="33"/>
      <c r="AC504" s="33"/>
      <c r="AD504" s="33"/>
      <c r="AE504" s="33"/>
      <c r="AR504" s="161" t="s">
        <v>573</v>
      </c>
      <c r="AT504" s="161" t="s">
        <v>416</v>
      </c>
      <c r="AU504" s="161" t="s">
        <v>88</v>
      </c>
      <c r="AY504" s="18" t="s">
        <v>199</v>
      </c>
      <c r="BE504" s="162">
        <f>IF(N504="základní",J504,0)</f>
        <v>0</v>
      </c>
      <c r="BF504" s="162">
        <f>IF(N504="snížená",J504,0)</f>
        <v>0</v>
      </c>
      <c r="BG504" s="162">
        <f>IF(N504="zákl. přenesená",J504,0)</f>
        <v>0</v>
      </c>
      <c r="BH504" s="162">
        <f>IF(N504="sníž. přenesená",J504,0)</f>
        <v>0</v>
      </c>
      <c r="BI504" s="162">
        <f>IF(N504="nulová",J504,0)</f>
        <v>0</v>
      </c>
      <c r="BJ504" s="18" t="s">
        <v>88</v>
      </c>
      <c r="BK504" s="162">
        <f>ROUND(I504*H504,2)</f>
        <v>0</v>
      </c>
      <c r="BL504" s="18" t="s">
        <v>276</v>
      </c>
      <c r="BM504" s="161" t="s">
        <v>5189</v>
      </c>
    </row>
    <row r="505" spans="1:65" s="2" customFormat="1" ht="24.15" customHeight="1">
      <c r="A505" s="33"/>
      <c r="B505" s="149"/>
      <c r="C505" s="195" t="s">
        <v>2349</v>
      </c>
      <c r="D505" s="195" t="s">
        <v>416</v>
      </c>
      <c r="E505" s="196" t="s">
        <v>5190</v>
      </c>
      <c r="F505" s="197" t="s">
        <v>5191</v>
      </c>
      <c r="G505" s="198" t="s">
        <v>529</v>
      </c>
      <c r="H505" s="199">
        <v>3</v>
      </c>
      <c r="I505" s="200"/>
      <c r="J505" s="201">
        <f>ROUND(I505*H505,2)</f>
        <v>0</v>
      </c>
      <c r="K505" s="197" t="s">
        <v>1</v>
      </c>
      <c r="L505" s="202"/>
      <c r="M505" s="203" t="s">
        <v>1</v>
      </c>
      <c r="N505" s="204" t="s">
        <v>46</v>
      </c>
      <c r="O505" s="59"/>
      <c r="P505" s="159">
        <f>O505*H505</f>
        <v>0</v>
      </c>
      <c r="Q505" s="159">
        <v>0</v>
      </c>
      <c r="R505" s="159">
        <f>Q505*H505</f>
        <v>0</v>
      </c>
      <c r="S505" s="159">
        <v>0</v>
      </c>
      <c r="T505" s="160">
        <f>S505*H505</f>
        <v>0</v>
      </c>
      <c r="U505" s="33"/>
      <c r="V505" s="33"/>
      <c r="W505" s="33"/>
      <c r="X505" s="33"/>
      <c r="Y505" s="33"/>
      <c r="Z505" s="33"/>
      <c r="AA505" s="33"/>
      <c r="AB505" s="33"/>
      <c r="AC505" s="33"/>
      <c r="AD505" s="33"/>
      <c r="AE505" s="33"/>
      <c r="AR505" s="161" t="s">
        <v>573</v>
      </c>
      <c r="AT505" s="161" t="s">
        <v>416</v>
      </c>
      <c r="AU505" s="161" t="s">
        <v>88</v>
      </c>
      <c r="AY505" s="18" t="s">
        <v>199</v>
      </c>
      <c r="BE505" s="162">
        <f>IF(N505="základní",J505,0)</f>
        <v>0</v>
      </c>
      <c r="BF505" s="162">
        <f>IF(N505="snížená",J505,0)</f>
        <v>0</v>
      </c>
      <c r="BG505" s="162">
        <f>IF(N505="zákl. přenesená",J505,0)</f>
        <v>0</v>
      </c>
      <c r="BH505" s="162">
        <f>IF(N505="sníž. přenesená",J505,0)</f>
        <v>0</v>
      </c>
      <c r="BI505" s="162">
        <f>IF(N505="nulová",J505,0)</f>
        <v>0</v>
      </c>
      <c r="BJ505" s="18" t="s">
        <v>88</v>
      </c>
      <c r="BK505" s="162">
        <f>ROUND(I505*H505,2)</f>
        <v>0</v>
      </c>
      <c r="BL505" s="18" t="s">
        <v>276</v>
      </c>
      <c r="BM505" s="161" t="s">
        <v>5192</v>
      </c>
    </row>
    <row r="506" spans="1:65" s="2" customFormat="1" ht="19.2">
      <c r="A506" s="33"/>
      <c r="B506" s="34"/>
      <c r="C506" s="33"/>
      <c r="D506" s="163" t="s">
        <v>207</v>
      </c>
      <c r="E506" s="33"/>
      <c r="F506" s="164" t="s">
        <v>5193</v>
      </c>
      <c r="G506" s="33"/>
      <c r="H506" s="33"/>
      <c r="I506" s="165"/>
      <c r="J506" s="33"/>
      <c r="K506" s="33"/>
      <c r="L506" s="34"/>
      <c r="M506" s="166"/>
      <c r="N506" s="167"/>
      <c r="O506" s="59"/>
      <c r="P506" s="59"/>
      <c r="Q506" s="59"/>
      <c r="R506" s="59"/>
      <c r="S506" s="59"/>
      <c r="T506" s="60"/>
      <c r="U506" s="33"/>
      <c r="V506" s="33"/>
      <c r="W506" s="33"/>
      <c r="X506" s="33"/>
      <c r="Y506" s="33"/>
      <c r="Z506" s="33"/>
      <c r="AA506" s="33"/>
      <c r="AB506" s="33"/>
      <c r="AC506" s="33"/>
      <c r="AD506" s="33"/>
      <c r="AE506" s="33"/>
      <c r="AT506" s="18" t="s">
        <v>207</v>
      </c>
      <c r="AU506" s="18" t="s">
        <v>88</v>
      </c>
    </row>
    <row r="507" spans="1:65" s="2" customFormat="1" ht="16.5" customHeight="1">
      <c r="A507" s="33"/>
      <c r="B507" s="149"/>
      <c r="C507" s="195" t="s">
        <v>2354</v>
      </c>
      <c r="D507" s="195" t="s">
        <v>416</v>
      </c>
      <c r="E507" s="196" t="s">
        <v>5194</v>
      </c>
      <c r="F507" s="197" t="s">
        <v>5195</v>
      </c>
      <c r="G507" s="198" t="s">
        <v>205</v>
      </c>
      <c r="H507" s="199">
        <v>1</v>
      </c>
      <c r="I507" s="200"/>
      <c r="J507" s="201">
        <f>ROUND(I507*H507,2)</f>
        <v>0</v>
      </c>
      <c r="K507" s="197" t="s">
        <v>1</v>
      </c>
      <c r="L507" s="202"/>
      <c r="M507" s="203" t="s">
        <v>1</v>
      </c>
      <c r="N507" s="204" t="s">
        <v>46</v>
      </c>
      <c r="O507" s="59"/>
      <c r="P507" s="159">
        <f>O507*H507</f>
        <v>0</v>
      </c>
      <c r="Q507" s="159">
        <v>0</v>
      </c>
      <c r="R507" s="159">
        <f>Q507*H507</f>
        <v>0</v>
      </c>
      <c r="S507" s="159">
        <v>0</v>
      </c>
      <c r="T507" s="160">
        <f>S507*H507</f>
        <v>0</v>
      </c>
      <c r="U507" s="33"/>
      <c r="V507" s="33"/>
      <c r="W507" s="33"/>
      <c r="X507" s="33"/>
      <c r="Y507" s="33"/>
      <c r="Z507" s="33"/>
      <c r="AA507" s="33"/>
      <c r="AB507" s="33"/>
      <c r="AC507" s="33"/>
      <c r="AD507" s="33"/>
      <c r="AE507" s="33"/>
      <c r="AR507" s="161" t="s">
        <v>573</v>
      </c>
      <c r="AT507" s="161" t="s">
        <v>416</v>
      </c>
      <c r="AU507" s="161" t="s">
        <v>88</v>
      </c>
      <c r="AY507" s="18" t="s">
        <v>199</v>
      </c>
      <c r="BE507" s="162">
        <f>IF(N507="základní",J507,0)</f>
        <v>0</v>
      </c>
      <c r="BF507" s="162">
        <f>IF(N507="snížená",J507,0)</f>
        <v>0</v>
      </c>
      <c r="BG507" s="162">
        <f>IF(N507="zákl. přenesená",J507,0)</f>
        <v>0</v>
      </c>
      <c r="BH507" s="162">
        <f>IF(N507="sníž. přenesená",J507,0)</f>
        <v>0</v>
      </c>
      <c r="BI507" s="162">
        <f>IF(N507="nulová",J507,0)</f>
        <v>0</v>
      </c>
      <c r="BJ507" s="18" t="s">
        <v>88</v>
      </c>
      <c r="BK507" s="162">
        <f>ROUND(I507*H507,2)</f>
        <v>0</v>
      </c>
      <c r="BL507" s="18" t="s">
        <v>276</v>
      </c>
      <c r="BM507" s="161" t="s">
        <v>5196</v>
      </c>
    </row>
    <row r="508" spans="1:65" s="2" customFormat="1" ht="19.2">
      <c r="A508" s="33"/>
      <c r="B508" s="34"/>
      <c r="C508" s="33"/>
      <c r="D508" s="163" t="s">
        <v>207</v>
      </c>
      <c r="E508" s="33"/>
      <c r="F508" s="164" t="s">
        <v>5197</v>
      </c>
      <c r="G508" s="33"/>
      <c r="H508" s="33"/>
      <c r="I508" s="165"/>
      <c r="J508" s="33"/>
      <c r="K508" s="33"/>
      <c r="L508" s="34"/>
      <c r="M508" s="166"/>
      <c r="N508" s="167"/>
      <c r="O508" s="59"/>
      <c r="P508" s="59"/>
      <c r="Q508" s="59"/>
      <c r="R508" s="59"/>
      <c r="S508" s="59"/>
      <c r="T508" s="60"/>
      <c r="U508" s="33"/>
      <c r="V508" s="33"/>
      <c r="W508" s="33"/>
      <c r="X508" s="33"/>
      <c r="Y508" s="33"/>
      <c r="Z508" s="33"/>
      <c r="AA508" s="33"/>
      <c r="AB508" s="33"/>
      <c r="AC508" s="33"/>
      <c r="AD508" s="33"/>
      <c r="AE508" s="33"/>
      <c r="AT508" s="18" t="s">
        <v>207</v>
      </c>
      <c r="AU508" s="18" t="s">
        <v>88</v>
      </c>
    </row>
    <row r="509" spans="1:65" s="2" customFormat="1" ht="16.5" customHeight="1">
      <c r="A509" s="33"/>
      <c r="B509" s="149"/>
      <c r="C509" s="150" t="s">
        <v>2359</v>
      </c>
      <c r="D509" s="150" t="s">
        <v>202</v>
      </c>
      <c r="E509" s="151" t="s">
        <v>5198</v>
      </c>
      <c r="F509" s="152" t="s">
        <v>5199</v>
      </c>
      <c r="G509" s="153" t="s">
        <v>4180</v>
      </c>
      <c r="H509" s="154">
        <v>48</v>
      </c>
      <c r="I509" s="155"/>
      <c r="J509" s="156">
        <f>ROUND(I509*H509,2)</f>
        <v>0</v>
      </c>
      <c r="K509" s="152" t="s">
        <v>1</v>
      </c>
      <c r="L509" s="34"/>
      <c r="M509" s="157" t="s">
        <v>1</v>
      </c>
      <c r="N509" s="158" t="s">
        <v>46</v>
      </c>
      <c r="O509" s="59"/>
      <c r="P509" s="159">
        <f>O509*H509</f>
        <v>0</v>
      </c>
      <c r="Q509" s="159">
        <v>0</v>
      </c>
      <c r="R509" s="159">
        <f>Q509*H509</f>
        <v>0</v>
      </c>
      <c r="S509" s="159">
        <v>0</v>
      </c>
      <c r="T509" s="160">
        <f>S509*H509</f>
        <v>0</v>
      </c>
      <c r="U509" s="33"/>
      <c r="V509" s="33"/>
      <c r="W509" s="33"/>
      <c r="X509" s="33"/>
      <c r="Y509" s="33"/>
      <c r="Z509" s="33"/>
      <c r="AA509" s="33"/>
      <c r="AB509" s="33"/>
      <c r="AC509" s="33"/>
      <c r="AD509" s="33"/>
      <c r="AE509" s="33"/>
      <c r="AR509" s="161" t="s">
        <v>969</v>
      </c>
      <c r="AT509" s="161" t="s">
        <v>202</v>
      </c>
      <c r="AU509" s="161" t="s">
        <v>88</v>
      </c>
      <c r="AY509" s="18" t="s">
        <v>199</v>
      </c>
      <c r="BE509" s="162">
        <f>IF(N509="základní",J509,0)</f>
        <v>0</v>
      </c>
      <c r="BF509" s="162">
        <f>IF(N509="snížená",J509,0)</f>
        <v>0</v>
      </c>
      <c r="BG509" s="162">
        <f>IF(N509="zákl. přenesená",J509,0)</f>
        <v>0</v>
      </c>
      <c r="BH509" s="162">
        <f>IF(N509="sníž. přenesená",J509,0)</f>
        <v>0</v>
      </c>
      <c r="BI509" s="162">
        <f>IF(N509="nulová",J509,0)</f>
        <v>0</v>
      </c>
      <c r="BJ509" s="18" t="s">
        <v>88</v>
      </c>
      <c r="BK509" s="162">
        <f>ROUND(I509*H509,2)</f>
        <v>0</v>
      </c>
      <c r="BL509" s="18" t="s">
        <v>969</v>
      </c>
      <c r="BM509" s="161" t="s">
        <v>5200</v>
      </c>
    </row>
    <row r="510" spans="1:65" s="2" customFormat="1" ht="16.5" customHeight="1">
      <c r="A510" s="33"/>
      <c r="B510" s="149"/>
      <c r="C510" s="150" t="s">
        <v>2364</v>
      </c>
      <c r="D510" s="150" t="s">
        <v>202</v>
      </c>
      <c r="E510" s="151" t="s">
        <v>5201</v>
      </c>
      <c r="F510" s="152" t="s">
        <v>5202</v>
      </c>
      <c r="G510" s="153" t="s">
        <v>284</v>
      </c>
      <c r="H510" s="154">
        <v>1</v>
      </c>
      <c r="I510" s="155"/>
      <c r="J510" s="156">
        <f>ROUND(I510*H510,2)</f>
        <v>0</v>
      </c>
      <c r="K510" s="152" t="s">
        <v>333</v>
      </c>
      <c r="L510" s="34"/>
      <c r="M510" s="157" t="s">
        <v>1</v>
      </c>
      <c r="N510" s="158" t="s">
        <v>46</v>
      </c>
      <c r="O510" s="59"/>
      <c r="P510" s="159">
        <f>O510*H510</f>
        <v>0</v>
      </c>
      <c r="Q510" s="159">
        <v>0</v>
      </c>
      <c r="R510" s="159">
        <f>Q510*H510</f>
        <v>0</v>
      </c>
      <c r="S510" s="159">
        <v>0</v>
      </c>
      <c r="T510" s="160">
        <f>S510*H510</f>
        <v>0</v>
      </c>
      <c r="U510" s="33"/>
      <c r="V510" s="33"/>
      <c r="W510" s="33"/>
      <c r="X510" s="33"/>
      <c r="Y510" s="33"/>
      <c r="Z510" s="33"/>
      <c r="AA510" s="33"/>
      <c r="AB510" s="33"/>
      <c r="AC510" s="33"/>
      <c r="AD510" s="33"/>
      <c r="AE510" s="33"/>
      <c r="AR510" s="161" t="s">
        <v>969</v>
      </c>
      <c r="AT510" s="161" t="s">
        <v>202</v>
      </c>
      <c r="AU510" s="161" t="s">
        <v>88</v>
      </c>
      <c r="AY510" s="18" t="s">
        <v>199</v>
      </c>
      <c r="BE510" s="162">
        <f>IF(N510="základní",J510,0)</f>
        <v>0</v>
      </c>
      <c r="BF510" s="162">
        <f>IF(N510="snížená",J510,0)</f>
        <v>0</v>
      </c>
      <c r="BG510" s="162">
        <f>IF(N510="zákl. přenesená",J510,0)</f>
        <v>0</v>
      </c>
      <c r="BH510" s="162">
        <f>IF(N510="sníž. přenesená",J510,0)</f>
        <v>0</v>
      </c>
      <c r="BI510" s="162">
        <f>IF(N510="nulová",J510,0)</f>
        <v>0</v>
      </c>
      <c r="BJ510" s="18" t="s">
        <v>88</v>
      </c>
      <c r="BK510" s="162">
        <f>ROUND(I510*H510,2)</f>
        <v>0</v>
      </c>
      <c r="BL510" s="18" t="s">
        <v>969</v>
      </c>
      <c r="BM510" s="161" t="s">
        <v>5203</v>
      </c>
    </row>
    <row r="511" spans="1:65" s="2" customFormat="1" ht="19.2">
      <c r="A511" s="33"/>
      <c r="B511" s="34"/>
      <c r="C511" s="33"/>
      <c r="D511" s="163" t="s">
        <v>207</v>
      </c>
      <c r="E511" s="33"/>
      <c r="F511" s="164" t="s">
        <v>5204</v>
      </c>
      <c r="G511" s="33"/>
      <c r="H511" s="33"/>
      <c r="I511" s="165"/>
      <c r="J511" s="33"/>
      <c r="K511" s="33"/>
      <c r="L511" s="34"/>
      <c r="M511" s="166"/>
      <c r="N511" s="167"/>
      <c r="O511" s="59"/>
      <c r="P511" s="59"/>
      <c r="Q511" s="59"/>
      <c r="R511" s="59"/>
      <c r="S511" s="59"/>
      <c r="T511" s="60"/>
      <c r="U511" s="33"/>
      <c r="V511" s="33"/>
      <c r="W511" s="33"/>
      <c r="X511" s="33"/>
      <c r="Y511" s="33"/>
      <c r="Z511" s="33"/>
      <c r="AA511" s="33"/>
      <c r="AB511" s="33"/>
      <c r="AC511" s="33"/>
      <c r="AD511" s="33"/>
      <c r="AE511" s="33"/>
      <c r="AT511" s="18" t="s">
        <v>207</v>
      </c>
      <c r="AU511" s="18" t="s">
        <v>88</v>
      </c>
    </row>
    <row r="512" spans="1:65" s="12" customFormat="1" ht="25.95" customHeight="1">
      <c r="B512" s="136"/>
      <c r="D512" s="137" t="s">
        <v>80</v>
      </c>
      <c r="E512" s="138" t="s">
        <v>5205</v>
      </c>
      <c r="F512" s="138" t="s">
        <v>5206</v>
      </c>
      <c r="I512" s="139"/>
      <c r="J512" s="140">
        <f>BK512</f>
        <v>0</v>
      </c>
      <c r="L512" s="136"/>
      <c r="M512" s="141"/>
      <c r="N512" s="142"/>
      <c r="O512" s="142"/>
      <c r="P512" s="143">
        <f>SUM(P513:P593)</f>
        <v>0</v>
      </c>
      <c r="Q512" s="142"/>
      <c r="R512" s="143">
        <f>SUM(R513:R593)</f>
        <v>0.15239</v>
      </c>
      <c r="S512" s="142"/>
      <c r="T512" s="144">
        <f>SUM(T513:T593)</f>
        <v>0.03</v>
      </c>
      <c r="AR512" s="137" t="s">
        <v>213</v>
      </c>
      <c r="AT512" s="145" t="s">
        <v>80</v>
      </c>
      <c r="AU512" s="145" t="s">
        <v>81</v>
      </c>
      <c r="AY512" s="137" t="s">
        <v>199</v>
      </c>
      <c r="BK512" s="146">
        <f>SUM(BK513:BK593)</f>
        <v>0</v>
      </c>
    </row>
    <row r="513" spans="1:65" s="2" customFormat="1" ht="24.15" customHeight="1">
      <c r="A513" s="33"/>
      <c r="B513" s="149"/>
      <c r="C513" s="150" t="s">
        <v>2371</v>
      </c>
      <c r="D513" s="150" t="s">
        <v>202</v>
      </c>
      <c r="E513" s="151" t="s">
        <v>5036</v>
      </c>
      <c r="F513" s="152" t="s">
        <v>5037</v>
      </c>
      <c r="G513" s="153" t="s">
        <v>529</v>
      </c>
      <c r="H513" s="154">
        <v>8</v>
      </c>
      <c r="I513" s="155"/>
      <c r="J513" s="156">
        <f>ROUND(I513*H513,2)</f>
        <v>0</v>
      </c>
      <c r="K513" s="152" t="s">
        <v>333</v>
      </c>
      <c r="L513" s="34"/>
      <c r="M513" s="157" t="s">
        <v>1</v>
      </c>
      <c r="N513" s="158" t="s">
        <v>46</v>
      </c>
      <c r="O513" s="59"/>
      <c r="P513" s="159">
        <f>O513*H513</f>
        <v>0</v>
      </c>
      <c r="Q513" s="159">
        <v>0</v>
      </c>
      <c r="R513" s="159">
        <f>Q513*H513</f>
        <v>0</v>
      </c>
      <c r="S513" s="159">
        <v>0</v>
      </c>
      <c r="T513" s="160">
        <f>S513*H513</f>
        <v>0</v>
      </c>
      <c r="U513" s="33"/>
      <c r="V513" s="33"/>
      <c r="W513" s="33"/>
      <c r="X513" s="33"/>
      <c r="Y513" s="33"/>
      <c r="Z513" s="33"/>
      <c r="AA513" s="33"/>
      <c r="AB513" s="33"/>
      <c r="AC513" s="33"/>
      <c r="AD513" s="33"/>
      <c r="AE513" s="33"/>
      <c r="AR513" s="161" t="s">
        <v>276</v>
      </c>
      <c r="AT513" s="161" t="s">
        <v>202</v>
      </c>
      <c r="AU513" s="161" t="s">
        <v>88</v>
      </c>
      <c r="AY513" s="18" t="s">
        <v>199</v>
      </c>
      <c r="BE513" s="162">
        <f>IF(N513="základní",J513,0)</f>
        <v>0</v>
      </c>
      <c r="BF513" s="162">
        <f>IF(N513="snížená",J513,0)</f>
        <v>0</v>
      </c>
      <c r="BG513" s="162">
        <f>IF(N513="zákl. přenesená",J513,0)</f>
        <v>0</v>
      </c>
      <c r="BH513" s="162">
        <f>IF(N513="sníž. přenesená",J513,0)</f>
        <v>0</v>
      </c>
      <c r="BI513" s="162">
        <f>IF(N513="nulová",J513,0)</f>
        <v>0</v>
      </c>
      <c r="BJ513" s="18" t="s">
        <v>88</v>
      </c>
      <c r="BK513" s="162">
        <f>ROUND(I513*H513,2)</f>
        <v>0</v>
      </c>
      <c r="BL513" s="18" t="s">
        <v>276</v>
      </c>
      <c r="BM513" s="161" t="s">
        <v>5207</v>
      </c>
    </row>
    <row r="514" spans="1:65" s="2" customFormat="1" ht="28.8">
      <c r="A514" s="33"/>
      <c r="B514" s="34"/>
      <c r="C514" s="33"/>
      <c r="D514" s="163" t="s">
        <v>207</v>
      </c>
      <c r="E514" s="33"/>
      <c r="F514" s="164" t="s">
        <v>5039</v>
      </c>
      <c r="G514" s="33"/>
      <c r="H514" s="33"/>
      <c r="I514" s="165"/>
      <c r="J514" s="33"/>
      <c r="K514" s="33"/>
      <c r="L514" s="34"/>
      <c r="M514" s="166"/>
      <c r="N514" s="167"/>
      <c r="O514" s="59"/>
      <c r="P514" s="59"/>
      <c r="Q514" s="59"/>
      <c r="R514" s="59"/>
      <c r="S514" s="59"/>
      <c r="T514" s="60"/>
      <c r="U514" s="33"/>
      <c r="V514" s="33"/>
      <c r="W514" s="33"/>
      <c r="X514" s="33"/>
      <c r="Y514" s="33"/>
      <c r="Z514" s="33"/>
      <c r="AA514" s="33"/>
      <c r="AB514" s="33"/>
      <c r="AC514" s="33"/>
      <c r="AD514" s="33"/>
      <c r="AE514" s="33"/>
      <c r="AT514" s="18" t="s">
        <v>207</v>
      </c>
      <c r="AU514" s="18" t="s">
        <v>88</v>
      </c>
    </row>
    <row r="515" spans="1:65" s="2" customFormat="1" ht="24.15" customHeight="1">
      <c r="A515" s="33"/>
      <c r="B515" s="149"/>
      <c r="C515" s="150" t="s">
        <v>2377</v>
      </c>
      <c r="D515" s="150" t="s">
        <v>202</v>
      </c>
      <c r="E515" s="151" t="s">
        <v>4777</v>
      </c>
      <c r="F515" s="152" t="s">
        <v>4778</v>
      </c>
      <c r="G515" s="153" t="s">
        <v>529</v>
      </c>
      <c r="H515" s="154">
        <v>36</v>
      </c>
      <c r="I515" s="155"/>
      <c r="J515" s="156">
        <f>ROUND(I515*H515,2)</f>
        <v>0</v>
      </c>
      <c r="K515" s="152" t="s">
        <v>333</v>
      </c>
      <c r="L515" s="34"/>
      <c r="M515" s="157" t="s">
        <v>1</v>
      </c>
      <c r="N515" s="158" t="s">
        <v>46</v>
      </c>
      <c r="O515" s="59"/>
      <c r="P515" s="159">
        <f>O515*H515</f>
        <v>0</v>
      </c>
      <c r="Q515" s="159">
        <v>0</v>
      </c>
      <c r="R515" s="159">
        <f>Q515*H515</f>
        <v>0</v>
      </c>
      <c r="S515" s="159">
        <v>0</v>
      </c>
      <c r="T515" s="160">
        <f>S515*H515</f>
        <v>0</v>
      </c>
      <c r="U515" s="33"/>
      <c r="V515" s="33"/>
      <c r="W515" s="33"/>
      <c r="X515" s="33"/>
      <c r="Y515" s="33"/>
      <c r="Z515" s="33"/>
      <c r="AA515" s="33"/>
      <c r="AB515" s="33"/>
      <c r="AC515" s="33"/>
      <c r="AD515" s="33"/>
      <c r="AE515" s="33"/>
      <c r="AR515" s="161" t="s">
        <v>276</v>
      </c>
      <c r="AT515" s="161" t="s">
        <v>202</v>
      </c>
      <c r="AU515" s="161" t="s">
        <v>88</v>
      </c>
      <c r="AY515" s="18" t="s">
        <v>199</v>
      </c>
      <c r="BE515" s="162">
        <f>IF(N515="základní",J515,0)</f>
        <v>0</v>
      </c>
      <c r="BF515" s="162">
        <f>IF(N515="snížená",J515,0)</f>
        <v>0</v>
      </c>
      <c r="BG515" s="162">
        <f>IF(N515="zákl. přenesená",J515,0)</f>
        <v>0</v>
      </c>
      <c r="BH515" s="162">
        <f>IF(N515="sníž. přenesená",J515,0)</f>
        <v>0</v>
      </c>
      <c r="BI515" s="162">
        <f>IF(N515="nulová",J515,0)</f>
        <v>0</v>
      </c>
      <c r="BJ515" s="18" t="s">
        <v>88</v>
      </c>
      <c r="BK515" s="162">
        <f>ROUND(I515*H515,2)</f>
        <v>0</v>
      </c>
      <c r="BL515" s="18" t="s">
        <v>276</v>
      </c>
      <c r="BM515" s="161" t="s">
        <v>5208</v>
      </c>
    </row>
    <row r="516" spans="1:65" s="14" customFormat="1" ht="10.199999999999999">
      <c r="B516" s="179"/>
      <c r="D516" s="163" t="s">
        <v>336</v>
      </c>
      <c r="E516" s="180" t="s">
        <v>1</v>
      </c>
      <c r="F516" s="181" t="s">
        <v>616</v>
      </c>
      <c r="H516" s="182">
        <v>36</v>
      </c>
      <c r="I516" s="183"/>
      <c r="L516" s="179"/>
      <c r="M516" s="184"/>
      <c r="N516" s="185"/>
      <c r="O516" s="185"/>
      <c r="P516" s="185"/>
      <c r="Q516" s="185"/>
      <c r="R516" s="185"/>
      <c r="S516" s="185"/>
      <c r="T516" s="186"/>
      <c r="AT516" s="180" t="s">
        <v>336</v>
      </c>
      <c r="AU516" s="180" t="s">
        <v>88</v>
      </c>
      <c r="AV516" s="14" t="s">
        <v>90</v>
      </c>
      <c r="AW516" s="14" t="s">
        <v>36</v>
      </c>
      <c r="AX516" s="14" t="s">
        <v>88</v>
      </c>
      <c r="AY516" s="180" t="s">
        <v>199</v>
      </c>
    </row>
    <row r="517" spans="1:65" s="2" customFormat="1" ht="33" customHeight="1">
      <c r="A517" s="33"/>
      <c r="B517" s="149"/>
      <c r="C517" s="195" t="s">
        <v>2383</v>
      </c>
      <c r="D517" s="195" t="s">
        <v>416</v>
      </c>
      <c r="E517" s="196" t="s">
        <v>5057</v>
      </c>
      <c r="F517" s="197" t="s">
        <v>5058</v>
      </c>
      <c r="G517" s="198" t="s">
        <v>529</v>
      </c>
      <c r="H517" s="199">
        <v>8</v>
      </c>
      <c r="I517" s="200"/>
      <c r="J517" s="201">
        <f>ROUND(I517*H517,2)</f>
        <v>0</v>
      </c>
      <c r="K517" s="197" t="s">
        <v>1</v>
      </c>
      <c r="L517" s="202"/>
      <c r="M517" s="203" t="s">
        <v>1</v>
      </c>
      <c r="N517" s="204" t="s">
        <v>46</v>
      </c>
      <c r="O517" s="59"/>
      <c r="P517" s="159">
        <f>O517*H517</f>
        <v>0</v>
      </c>
      <c r="Q517" s="159">
        <v>1.11E-2</v>
      </c>
      <c r="R517" s="159">
        <f>Q517*H517</f>
        <v>8.8800000000000004E-2</v>
      </c>
      <c r="S517" s="159">
        <v>0</v>
      </c>
      <c r="T517" s="160">
        <f>S517*H517</f>
        <v>0</v>
      </c>
      <c r="U517" s="33"/>
      <c r="V517" s="33"/>
      <c r="W517" s="33"/>
      <c r="X517" s="33"/>
      <c r="Y517" s="33"/>
      <c r="Z517" s="33"/>
      <c r="AA517" s="33"/>
      <c r="AB517" s="33"/>
      <c r="AC517" s="33"/>
      <c r="AD517" s="33"/>
      <c r="AE517" s="33"/>
      <c r="AR517" s="161" t="s">
        <v>573</v>
      </c>
      <c r="AT517" s="161" t="s">
        <v>416</v>
      </c>
      <c r="AU517" s="161" t="s">
        <v>88</v>
      </c>
      <c r="AY517" s="18" t="s">
        <v>199</v>
      </c>
      <c r="BE517" s="162">
        <f>IF(N517="základní",J517,0)</f>
        <v>0</v>
      </c>
      <c r="BF517" s="162">
        <f>IF(N517="snížená",J517,0)</f>
        <v>0</v>
      </c>
      <c r="BG517" s="162">
        <f>IF(N517="zákl. přenesená",J517,0)</f>
        <v>0</v>
      </c>
      <c r="BH517" s="162">
        <f>IF(N517="sníž. přenesená",J517,0)</f>
        <v>0</v>
      </c>
      <c r="BI517" s="162">
        <f>IF(N517="nulová",J517,0)</f>
        <v>0</v>
      </c>
      <c r="BJ517" s="18" t="s">
        <v>88</v>
      </c>
      <c r="BK517" s="162">
        <f>ROUND(I517*H517,2)</f>
        <v>0</v>
      </c>
      <c r="BL517" s="18" t="s">
        <v>276</v>
      </c>
      <c r="BM517" s="161" t="s">
        <v>5209</v>
      </c>
    </row>
    <row r="518" spans="1:65" s="2" customFormat="1" ht="19.2">
      <c r="A518" s="33"/>
      <c r="B518" s="34"/>
      <c r="C518" s="33"/>
      <c r="D518" s="163" t="s">
        <v>207</v>
      </c>
      <c r="E518" s="33"/>
      <c r="F518" s="164" t="s">
        <v>5060</v>
      </c>
      <c r="G518" s="33"/>
      <c r="H518" s="33"/>
      <c r="I518" s="165"/>
      <c r="J518" s="33"/>
      <c r="K518" s="33"/>
      <c r="L518" s="34"/>
      <c r="M518" s="166"/>
      <c r="N518" s="167"/>
      <c r="O518" s="59"/>
      <c r="P518" s="59"/>
      <c r="Q518" s="59"/>
      <c r="R518" s="59"/>
      <c r="S518" s="59"/>
      <c r="T518" s="60"/>
      <c r="U518" s="33"/>
      <c r="V518" s="33"/>
      <c r="W518" s="33"/>
      <c r="X518" s="33"/>
      <c r="Y518" s="33"/>
      <c r="Z518" s="33"/>
      <c r="AA518" s="33"/>
      <c r="AB518" s="33"/>
      <c r="AC518" s="33"/>
      <c r="AD518" s="33"/>
      <c r="AE518" s="33"/>
      <c r="AT518" s="18" t="s">
        <v>207</v>
      </c>
      <c r="AU518" s="18" t="s">
        <v>88</v>
      </c>
    </row>
    <row r="519" spans="1:65" s="14" customFormat="1" ht="10.199999999999999">
      <c r="B519" s="179"/>
      <c r="D519" s="163" t="s">
        <v>336</v>
      </c>
      <c r="E519" s="180" t="s">
        <v>1</v>
      </c>
      <c r="F519" s="181" t="s">
        <v>237</v>
      </c>
      <c r="H519" s="182">
        <v>8</v>
      </c>
      <c r="I519" s="183"/>
      <c r="L519" s="179"/>
      <c r="M519" s="184"/>
      <c r="N519" s="185"/>
      <c r="O519" s="185"/>
      <c r="P519" s="185"/>
      <c r="Q519" s="185"/>
      <c r="R519" s="185"/>
      <c r="S519" s="185"/>
      <c r="T519" s="186"/>
      <c r="AT519" s="180" t="s">
        <v>336</v>
      </c>
      <c r="AU519" s="180" t="s">
        <v>88</v>
      </c>
      <c r="AV519" s="14" t="s">
        <v>90</v>
      </c>
      <c r="AW519" s="14" t="s">
        <v>36</v>
      </c>
      <c r="AX519" s="14" t="s">
        <v>88</v>
      </c>
      <c r="AY519" s="180" t="s">
        <v>199</v>
      </c>
    </row>
    <row r="520" spans="1:65" s="2" customFormat="1" ht="24.15" customHeight="1">
      <c r="A520" s="33"/>
      <c r="B520" s="149"/>
      <c r="C520" s="150" t="s">
        <v>2389</v>
      </c>
      <c r="D520" s="150" t="s">
        <v>202</v>
      </c>
      <c r="E520" s="151" t="s">
        <v>4644</v>
      </c>
      <c r="F520" s="152" t="s">
        <v>4645</v>
      </c>
      <c r="G520" s="153" t="s">
        <v>376</v>
      </c>
      <c r="H520" s="154">
        <v>50</v>
      </c>
      <c r="I520" s="155"/>
      <c r="J520" s="156">
        <f>ROUND(I520*H520,2)</f>
        <v>0</v>
      </c>
      <c r="K520" s="152" t="s">
        <v>333</v>
      </c>
      <c r="L520" s="34"/>
      <c r="M520" s="157" t="s">
        <v>1</v>
      </c>
      <c r="N520" s="158" t="s">
        <v>46</v>
      </c>
      <c r="O520" s="59"/>
      <c r="P520" s="159">
        <f>O520*H520</f>
        <v>0</v>
      </c>
      <c r="Q520" s="159">
        <v>0</v>
      </c>
      <c r="R520" s="159">
        <f>Q520*H520</f>
        <v>0</v>
      </c>
      <c r="S520" s="159">
        <v>0</v>
      </c>
      <c r="T520" s="160">
        <f>S520*H520</f>
        <v>0</v>
      </c>
      <c r="U520" s="33"/>
      <c r="V520" s="33"/>
      <c r="W520" s="33"/>
      <c r="X520" s="33"/>
      <c r="Y520" s="33"/>
      <c r="Z520" s="33"/>
      <c r="AA520" s="33"/>
      <c r="AB520" s="33"/>
      <c r="AC520" s="33"/>
      <c r="AD520" s="33"/>
      <c r="AE520" s="33"/>
      <c r="AR520" s="161" t="s">
        <v>276</v>
      </c>
      <c r="AT520" s="161" t="s">
        <v>202</v>
      </c>
      <c r="AU520" s="161" t="s">
        <v>88</v>
      </c>
      <c r="AY520" s="18" t="s">
        <v>199</v>
      </c>
      <c r="BE520" s="162">
        <f>IF(N520="základní",J520,0)</f>
        <v>0</v>
      </c>
      <c r="BF520" s="162">
        <f>IF(N520="snížená",J520,0)</f>
        <v>0</v>
      </c>
      <c r="BG520" s="162">
        <f>IF(N520="zákl. přenesená",J520,0)</f>
        <v>0</v>
      </c>
      <c r="BH520" s="162">
        <f>IF(N520="sníž. přenesená",J520,0)</f>
        <v>0</v>
      </c>
      <c r="BI520" s="162">
        <f>IF(N520="nulová",J520,0)</f>
        <v>0</v>
      </c>
      <c r="BJ520" s="18" t="s">
        <v>88</v>
      </c>
      <c r="BK520" s="162">
        <f>ROUND(I520*H520,2)</f>
        <v>0</v>
      </c>
      <c r="BL520" s="18" t="s">
        <v>276</v>
      </c>
      <c r="BM520" s="161" t="s">
        <v>5210</v>
      </c>
    </row>
    <row r="521" spans="1:65" s="2" customFormat="1" ht="21.75" customHeight="1">
      <c r="A521" s="33"/>
      <c r="B521" s="149"/>
      <c r="C521" s="195" t="s">
        <v>2393</v>
      </c>
      <c r="D521" s="195" t="s">
        <v>416</v>
      </c>
      <c r="E521" s="196" t="s">
        <v>4648</v>
      </c>
      <c r="F521" s="197" t="s">
        <v>4649</v>
      </c>
      <c r="G521" s="198" t="s">
        <v>376</v>
      </c>
      <c r="H521" s="199">
        <v>50</v>
      </c>
      <c r="I521" s="200"/>
      <c r="J521" s="201">
        <f>ROUND(I521*H521,2)</f>
        <v>0</v>
      </c>
      <c r="K521" s="197" t="s">
        <v>333</v>
      </c>
      <c r="L521" s="202"/>
      <c r="M521" s="203" t="s">
        <v>1</v>
      </c>
      <c r="N521" s="204" t="s">
        <v>46</v>
      </c>
      <c r="O521" s="59"/>
      <c r="P521" s="159">
        <f>O521*H521</f>
        <v>0</v>
      </c>
      <c r="Q521" s="159">
        <v>6.9999999999999994E-5</v>
      </c>
      <c r="R521" s="159">
        <f>Q521*H521</f>
        <v>3.4999999999999996E-3</v>
      </c>
      <c r="S521" s="159">
        <v>0</v>
      </c>
      <c r="T521" s="160">
        <f>S521*H521</f>
        <v>0</v>
      </c>
      <c r="U521" s="33"/>
      <c r="V521" s="33"/>
      <c r="W521" s="33"/>
      <c r="X521" s="33"/>
      <c r="Y521" s="33"/>
      <c r="Z521" s="33"/>
      <c r="AA521" s="33"/>
      <c r="AB521" s="33"/>
      <c r="AC521" s="33"/>
      <c r="AD521" s="33"/>
      <c r="AE521" s="33"/>
      <c r="AR521" s="161" t="s">
        <v>573</v>
      </c>
      <c r="AT521" s="161" t="s">
        <v>416</v>
      </c>
      <c r="AU521" s="161" t="s">
        <v>88</v>
      </c>
      <c r="AY521" s="18" t="s">
        <v>199</v>
      </c>
      <c r="BE521" s="162">
        <f>IF(N521="základní",J521,0)</f>
        <v>0</v>
      </c>
      <c r="BF521" s="162">
        <f>IF(N521="snížená",J521,0)</f>
        <v>0</v>
      </c>
      <c r="BG521" s="162">
        <f>IF(N521="zákl. přenesená",J521,0)</f>
        <v>0</v>
      </c>
      <c r="BH521" s="162">
        <f>IF(N521="sníž. přenesená",J521,0)</f>
        <v>0</v>
      </c>
      <c r="BI521" s="162">
        <f>IF(N521="nulová",J521,0)</f>
        <v>0</v>
      </c>
      <c r="BJ521" s="18" t="s">
        <v>88</v>
      </c>
      <c r="BK521" s="162">
        <f>ROUND(I521*H521,2)</f>
        <v>0</v>
      </c>
      <c r="BL521" s="18" t="s">
        <v>276</v>
      </c>
      <c r="BM521" s="161" t="s">
        <v>5211</v>
      </c>
    </row>
    <row r="522" spans="1:65" s="14" customFormat="1" ht="10.199999999999999">
      <c r="B522" s="179"/>
      <c r="D522" s="163" t="s">
        <v>336</v>
      </c>
      <c r="E522" s="180" t="s">
        <v>1</v>
      </c>
      <c r="F522" s="181" t="s">
        <v>783</v>
      </c>
      <c r="H522" s="182">
        <v>50</v>
      </c>
      <c r="I522" s="183"/>
      <c r="L522" s="179"/>
      <c r="M522" s="184"/>
      <c r="N522" s="185"/>
      <c r="O522" s="185"/>
      <c r="P522" s="185"/>
      <c r="Q522" s="185"/>
      <c r="R522" s="185"/>
      <c r="S522" s="185"/>
      <c r="T522" s="186"/>
      <c r="AT522" s="180" t="s">
        <v>336</v>
      </c>
      <c r="AU522" s="180" t="s">
        <v>88</v>
      </c>
      <c r="AV522" s="14" t="s">
        <v>90</v>
      </c>
      <c r="AW522" s="14" t="s">
        <v>36</v>
      </c>
      <c r="AX522" s="14" t="s">
        <v>88</v>
      </c>
      <c r="AY522" s="180" t="s">
        <v>199</v>
      </c>
    </row>
    <row r="523" spans="1:65" s="2" customFormat="1" ht="24.15" customHeight="1">
      <c r="A523" s="33"/>
      <c r="B523" s="149"/>
      <c r="C523" s="150" t="s">
        <v>2398</v>
      </c>
      <c r="D523" s="150" t="s">
        <v>202</v>
      </c>
      <c r="E523" s="151" t="s">
        <v>4701</v>
      </c>
      <c r="F523" s="152" t="s">
        <v>4702</v>
      </c>
      <c r="G523" s="153" t="s">
        <v>376</v>
      </c>
      <c r="H523" s="154">
        <v>310</v>
      </c>
      <c r="I523" s="155"/>
      <c r="J523" s="156">
        <f>ROUND(I523*H523,2)</f>
        <v>0</v>
      </c>
      <c r="K523" s="152" t="s">
        <v>333</v>
      </c>
      <c r="L523" s="34"/>
      <c r="M523" s="157" t="s">
        <v>1</v>
      </c>
      <c r="N523" s="158" t="s">
        <v>46</v>
      </c>
      <c r="O523" s="59"/>
      <c r="P523" s="159">
        <f>O523*H523</f>
        <v>0</v>
      </c>
      <c r="Q523" s="159">
        <v>0</v>
      </c>
      <c r="R523" s="159">
        <f>Q523*H523</f>
        <v>0</v>
      </c>
      <c r="S523" s="159">
        <v>0</v>
      </c>
      <c r="T523" s="160">
        <f>S523*H523</f>
        <v>0</v>
      </c>
      <c r="U523" s="33"/>
      <c r="V523" s="33"/>
      <c r="W523" s="33"/>
      <c r="X523" s="33"/>
      <c r="Y523" s="33"/>
      <c r="Z523" s="33"/>
      <c r="AA523" s="33"/>
      <c r="AB523" s="33"/>
      <c r="AC523" s="33"/>
      <c r="AD523" s="33"/>
      <c r="AE523" s="33"/>
      <c r="AR523" s="161" t="s">
        <v>276</v>
      </c>
      <c r="AT523" s="161" t="s">
        <v>202</v>
      </c>
      <c r="AU523" s="161" t="s">
        <v>88</v>
      </c>
      <c r="AY523" s="18" t="s">
        <v>199</v>
      </c>
      <c r="BE523" s="162">
        <f>IF(N523="základní",J523,0)</f>
        <v>0</v>
      </c>
      <c r="BF523" s="162">
        <f>IF(N523="snížená",J523,0)</f>
        <v>0</v>
      </c>
      <c r="BG523" s="162">
        <f>IF(N523="zákl. přenesená",J523,0)</f>
        <v>0</v>
      </c>
      <c r="BH523" s="162">
        <f>IF(N523="sníž. přenesená",J523,0)</f>
        <v>0</v>
      </c>
      <c r="BI523" s="162">
        <f>IF(N523="nulová",J523,0)</f>
        <v>0</v>
      </c>
      <c r="BJ523" s="18" t="s">
        <v>88</v>
      </c>
      <c r="BK523" s="162">
        <f>ROUND(I523*H523,2)</f>
        <v>0</v>
      </c>
      <c r="BL523" s="18" t="s">
        <v>276</v>
      </c>
      <c r="BM523" s="161" t="s">
        <v>5212</v>
      </c>
    </row>
    <row r="524" spans="1:65" s="2" customFormat="1" ht="16.5" customHeight="1">
      <c r="A524" s="33"/>
      <c r="B524" s="149"/>
      <c r="C524" s="195" t="s">
        <v>2409</v>
      </c>
      <c r="D524" s="195" t="s">
        <v>416</v>
      </c>
      <c r="E524" s="196" t="s">
        <v>4705</v>
      </c>
      <c r="F524" s="197" t="s">
        <v>4706</v>
      </c>
      <c r="G524" s="198" t="s">
        <v>376</v>
      </c>
      <c r="H524" s="199">
        <v>310</v>
      </c>
      <c r="I524" s="200"/>
      <c r="J524" s="201">
        <f>ROUND(I524*H524,2)</f>
        <v>0</v>
      </c>
      <c r="K524" s="197" t="s">
        <v>333</v>
      </c>
      <c r="L524" s="202"/>
      <c r="M524" s="203" t="s">
        <v>1</v>
      </c>
      <c r="N524" s="204" t="s">
        <v>46</v>
      </c>
      <c r="O524" s="59"/>
      <c r="P524" s="159">
        <f>O524*H524</f>
        <v>0</v>
      </c>
      <c r="Q524" s="159">
        <v>1.2E-4</v>
      </c>
      <c r="R524" s="159">
        <f>Q524*H524</f>
        <v>3.7200000000000004E-2</v>
      </c>
      <c r="S524" s="159">
        <v>0</v>
      </c>
      <c r="T524" s="160">
        <f>S524*H524</f>
        <v>0</v>
      </c>
      <c r="U524" s="33"/>
      <c r="V524" s="33"/>
      <c r="W524" s="33"/>
      <c r="X524" s="33"/>
      <c r="Y524" s="33"/>
      <c r="Z524" s="33"/>
      <c r="AA524" s="33"/>
      <c r="AB524" s="33"/>
      <c r="AC524" s="33"/>
      <c r="AD524" s="33"/>
      <c r="AE524" s="33"/>
      <c r="AR524" s="161" t="s">
        <v>573</v>
      </c>
      <c r="AT524" s="161" t="s">
        <v>416</v>
      </c>
      <c r="AU524" s="161" t="s">
        <v>88</v>
      </c>
      <c r="AY524" s="18" t="s">
        <v>199</v>
      </c>
      <c r="BE524" s="162">
        <f>IF(N524="základní",J524,0)</f>
        <v>0</v>
      </c>
      <c r="BF524" s="162">
        <f>IF(N524="snížená",J524,0)</f>
        <v>0</v>
      </c>
      <c r="BG524" s="162">
        <f>IF(N524="zákl. přenesená",J524,0)</f>
        <v>0</v>
      </c>
      <c r="BH524" s="162">
        <f>IF(N524="sníž. přenesená",J524,0)</f>
        <v>0</v>
      </c>
      <c r="BI524" s="162">
        <f>IF(N524="nulová",J524,0)</f>
        <v>0</v>
      </c>
      <c r="BJ524" s="18" t="s">
        <v>88</v>
      </c>
      <c r="BK524" s="162">
        <f>ROUND(I524*H524,2)</f>
        <v>0</v>
      </c>
      <c r="BL524" s="18" t="s">
        <v>276</v>
      </c>
      <c r="BM524" s="161" t="s">
        <v>5213</v>
      </c>
    </row>
    <row r="525" spans="1:65" s="14" customFormat="1" ht="10.199999999999999">
      <c r="B525" s="179"/>
      <c r="D525" s="163" t="s">
        <v>336</v>
      </c>
      <c r="E525" s="180" t="s">
        <v>1</v>
      </c>
      <c r="F525" s="181" t="s">
        <v>5214</v>
      </c>
      <c r="H525" s="182">
        <v>310</v>
      </c>
      <c r="I525" s="183"/>
      <c r="L525" s="179"/>
      <c r="M525" s="184"/>
      <c r="N525" s="185"/>
      <c r="O525" s="185"/>
      <c r="P525" s="185"/>
      <c r="Q525" s="185"/>
      <c r="R525" s="185"/>
      <c r="S525" s="185"/>
      <c r="T525" s="186"/>
      <c r="AT525" s="180" t="s">
        <v>336</v>
      </c>
      <c r="AU525" s="180" t="s">
        <v>88</v>
      </c>
      <c r="AV525" s="14" t="s">
        <v>90</v>
      </c>
      <c r="AW525" s="14" t="s">
        <v>36</v>
      </c>
      <c r="AX525" s="14" t="s">
        <v>88</v>
      </c>
      <c r="AY525" s="180" t="s">
        <v>199</v>
      </c>
    </row>
    <row r="526" spans="1:65" s="2" customFormat="1" ht="24.15" customHeight="1">
      <c r="A526" s="33"/>
      <c r="B526" s="149"/>
      <c r="C526" s="150" t="s">
        <v>2414</v>
      </c>
      <c r="D526" s="150" t="s">
        <v>202</v>
      </c>
      <c r="E526" s="151" t="s">
        <v>4759</v>
      </c>
      <c r="F526" s="152" t="s">
        <v>4760</v>
      </c>
      <c r="G526" s="153" t="s">
        <v>376</v>
      </c>
      <c r="H526" s="154">
        <v>65</v>
      </c>
      <c r="I526" s="155"/>
      <c r="J526" s="156">
        <f>ROUND(I526*H526,2)</f>
        <v>0</v>
      </c>
      <c r="K526" s="152" t="s">
        <v>333</v>
      </c>
      <c r="L526" s="34"/>
      <c r="M526" s="157" t="s">
        <v>1</v>
      </c>
      <c r="N526" s="158" t="s">
        <v>46</v>
      </c>
      <c r="O526" s="59"/>
      <c r="P526" s="159">
        <f>O526*H526</f>
        <v>0</v>
      </c>
      <c r="Q526" s="159">
        <v>0</v>
      </c>
      <c r="R526" s="159">
        <f>Q526*H526</f>
        <v>0</v>
      </c>
      <c r="S526" s="159">
        <v>0</v>
      </c>
      <c r="T526" s="160">
        <f>S526*H526</f>
        <v>0</v>
      </c>
      <c r="U526" s="33"/>
      <c r="V526" s="33"/>
      <c r="W526" s="33"/>
      <c r="X526" s="33"/>
      <c r="Y526" s="33"/>
      <c r="Z526" s="33"/>
      <c r="AA526" s="33"/>
      <c r="AB526" s="33"/>
      <c r="AC526" s="33"/>
      <c r="AD526" s="33"/>
      <c r="AE526" s="33"/>
      <c r="AR526" s="161" t="s">
        <v>276</v>
      </c>
      <c r="AT526" s="161" t="s">
        <v>202</v>
      </c>
      <c r="AU526" s="161" t="s">
        <v>88</v>
      </c>
      <c r="AY526" s="18" t="s">
        <v>199</v>
      </c>
      <c r="BE526" s="162">
        <f>IF(N526="základní",J526,0)</f>
        <v>0</v>
      </c>
      <c r="BF526" s="162">
        <f>IF(N526="snížená",J526,0)</f>
        <v>0</v>
      </c>
      <c r="BG526" s="162">
        <f>IF(N526="zákl. přenesená",J526,0)</f>
        <v>0</v>
      </c>
      <c r="BH526" s="162">
        <f>IF(N526="sníž. přenesená",J526,0)</f>
        <v>0</v>
      </c>
      <c r="BI526" s="162">
        <f>IF(N526="nulová",J526,0)</f>
        <v>0</v>
      </c>
      <c r="BJ526" s="18" t="s">
        <v>88</v>
      </c>
      <c r="BK526" s="162">
        <f>ROUND(I526*H526,2)</f>
        <v>0</v>
      </c>
      <c r="BL526" s="18" t="s">
        <v>276</v>
      </c>
      <c r="BM526" s="161" t="s">
        <v>5215</v>
      </c>
    </row>
    <row r="527" spans="1:65" s="2" customFormat="1" ht="16.5" customHeight="1">
      <c r="A527" s="33"/>
      <c r="B527" s="149"/>
      <c r="C527" s="195" t="s">
        <v>2419</v>
      </c>
      <c r="D527" s="195" t="s">
        <v>416</v>
      </c>
      <c r="E527" s="196" t="s">
        <v>4762</v>
      </c>
      <c r="F527" s="197" t="s">
        <v>4763</v>
      </c>
      <c r="G527" s="198" t="s">
        <v>376</v>
      </c>
      <c r="H527" s="199">
        <v>65</v>
      </c>
      <c r="I527" s="200"/>
      <c r="J527" s="201">
        <f>ROUND(I527*H527,2)</f>
        <v>0</v>
      </c>
      <c r="K527" s="197" t="s">
        <v>333</v>
      </c>
      <c r="L527" s="202"/>
      <c r="M527" s="203" t="s">
        <v>1</v>
      </c>
      <c r="N527" s="204" t="s">
        <v>46</v>
      </c>
      <c r="O527" s="59"/>
      <c r="P527" s="159">
        <f>O527*H527</f>
        <v>0</v>
      </c>
      <c r="Q527" s="159">
        <v>1.7000000000000001E-4</v>
      </c>
      <c r="R527" s="159">
        <f>Q527*H527</f>
        <v>1.1050000000000001E-2</v>
      </c>
      <c r="S527" s="159">
        <v>0</v>
      </c>
      <c r="T527" s="160">
        <f>S527*H527</f>
        <v>0</v>
      </c>
      <c r="U527" s="33"/>
      <c r="V527" s="33"/>
      <c r="W527" s="33"/>
      <c r="X527" s="33"/>
      <c r="Y527" s="33"/>
      <c r="Z527" s="33"/>
      <c r="AA527" s="33"/>
      <c r="AB527" s="33"/>
      <c r="AC527" s="33"/>
      <c r="AD527" s="33"/>
      <c r="AE527" s="33"/>
      <c r="AR527" s="161" t="s">
        <v>573</v>
      </c>
      <c r="AT527" s="161" t="s">
        <v>416</v>
      </c>
      <c r="AU527" s="161" t="s">
        <v>88</v>
      </c>
      <c r="AY527" s="18" t="s">
        <v>199</v>
      </c>
      <c r="BE527" s="162">
        <f>IF(N527="základní",J527,0)</f>
        <v>0</v>
      </c>
      <c r="BF527" s="162">
        <f>IF(N527="snížená",J527,0)</f>
        <v>0</v>
      </c>
      <c r="BG527" s="162">
        <f>IF(N527="zákl. přenesená",J527,0)</f>
        <v>0</v>
      </c>
      <c r="BH527" s="162">
        <f>IF(N527="sníž. přenesená",J527,0)</f>
        <v>0</v>
      </c>
      <c r="BI527" s="162">
        <f>IF(N527="nulová",J527,0)</f>
        <v>0</v>
      </c>
      <c r="BJ527" s="18" t="s">
        <v>88</v>
      </c>
      <c r="BK527" s="162">
        <f>ROUND(I527*H527,2)</f>
        <v>0</v>
      </c>
      <c r="BL527" s="18" t="s">
        <v>276</v>
      </c>
      <c r="BM527" s="161" t="s">
        <v>5216</v>
      </c>
    </row>
    <row r="528" spans="1:65" s="14" customFormat="1" ht="10.199999999999999">
      <c r="B528" s="179"/>
      <c r="D528" s="163" t="s">
        <v>336</v>
      </c>
      <c r="E528" s="180" t="s">
        <v>1</v>
      </c>
      <c r="F528" s="181" t="s">
        <v>5217</v>
      </c>
      <c r="H528" s="182">
        <v>50</v>
      </c>
      <c r="I528" s="183"/>
      <c r="L528" s="179"/>
      <c r="M528" s="184"/>
      <c r="N528" s="185"/>
      <c r="O528" s="185"/>
      <c r="P528" s="185"/>
      <c r="Q528" s="185"/>
      <c r="R528" s="185"/>
      <c r="S528" s="185"/>
      <c r="T528" s="186"/>
      <c r="AT528" s="180" t="s">
        <v>336</v>
      </c>
      <c r="AU528" s="180" t="s">
        <v>88</v>
      </c>
      <c r="AV528" s="14" t="s">
        <v>90</v>
      </c>
      <c r="AW528" s="14" t="s">
        <v>36</v>
      </c>
      <c r="AX528" s="14" t="s">
        <v>81</v>
      </c>
      <c r="AY528" s="180" t="s">
        <v>199</v>
      </c>
    </row>
    <row r="529" spans="1:65" s="14" customFormat="1" ht="10.199999999999999">
      <c r="B529" s="179"/>
      <c r="D529" s="163" t="s">
        <v>336</v>
      </c>
      <c r="E529" s="180" t="s">
        <v>1</v>
      </c>
      <c r="F529" s="181" t="s">
        <v>8</v>
      </c>
      <c r="H529" s="182">
        <v>15</v>
      </c>
      <c r="I529" s="183"/>
      <c r="L529" s="179"/>
      <c r="M529" s="184"/>
      <c r="N529" s="185"/>
      <c r="O529" s="185"/>
      <c r="P529" s="185"/>
      <c r="Q529" s="185"/>
      <c r="R529" s="185"/>
      <c r="S529" s="185"/>
      <c r="T529" s="186"/>
      <c r="AT529" s="180" t="s">
        <v>336</v>
      </c>
      <c r="AU529" s="180" t="s">
        <v>88</v>
      </c>
      <c r="AV529" s="14" t="s">
        <v>90</v>
      </c>
      <c r="AW529" s="14" t="s">
        <v>36</v>
      </c>
      <c r="AX529" s="14" t="s">
        <v>81</v>
      </c>
      <c r="AY529" s="180" t="s">
        <v>199</v>
      </c>
    </row>
    <row r="530" spans="1:65" s="15" customFormat="1" ht="10.199999999999999">
      <c r="B530" s="187"/>
      <c r="D530" s="163" t="s">
        <v>336</v>
      </c>
      <c r="E530" s="188" t="s">
        <v>1</v>
      </c>
      <c r="F530" s="189" t="s">
        <v>339</v>
      </c>
      <c r="H530" s="190">
        <v>65</v>
      </c>
      <c r="I530" s="191"/>
      <c r="L530" s="187"/>
      <c r="M530" s="192"/>
      <c r="N530" s="193"/>
      <c r="O530" s="193"/>
      <c r="P530" s="193"/>
      <c r="Q530" s="193"/>
      <c r="R530" s="193"/>
      <c r="S530" s="193"/>
      <c r="T530" s="194"/>
      <c r="AT530" s="188" t="s">
        <v>336</v>
      </c>
      <c r="AU530" s="188" t="s">
        <v>88</v>
      </c>
      <c r="AV530" s="15" t="s">
        <v>198</v>
      </c>
      <c r="AW530" s="15" t="s">
        <v>36</v>
      </c>
      <c r="AX530" s="15" t="s">
        <v>88</v>
      </c>
      <c r="AY530" s="188" t="s">
        <v>199</v>
      </c>
    </row>
    <row r="531" spans="1:65" s="2" customFormat="1" ht="24.15" customHeight="1">
      <c r="A531" s="33"/>
      <c r="B531" s="149"/>
      <c r="C531" s="150" t="s">
        <v>2425</v>
      </c>
      <c r="D531" s="150" t="s">
        <v>202</v>
      </c>
      <c r="E531" s="151" t="s">
        <v>4768</v>
      </c>
      <c r="F531" s="152" t="s">
        <v>4769</v>
      </c>
      <c r="G531" s="153" t="s">
        <v>376</v>
      </c>
      <c r="H531" s="154">
        <v>50</v>
      </c>
      <c r="I531" s="155"/>
      <c r="J531" s="156">
        <f>ROUND(I531*H531,2)</f>
        <v>0</v>
      </c>
      <c r="K531" s="152" t="s">
        <v>333</v>
      </c>
      <c r="L531" s="34"/>
      <c r="M531" s="157" t="s">
        <v>1</v>
      </c>
      <c r="N531" s="158" t="s">
        <v>46</v>
      </c>
      <c r="O531" s="59"/>
      <c r="P531" s="159">
        <f>O531*H531</f>
        <v>0</v>
      </c>
      <c r="Q531" s="159">
        <v>0</v>
      </c>
      <c r="R531" s="159">
        <f>Q531*H531</f>
        <v>0</v>
      </c>
      <c r="S531" s="159">
        <v>0</v>
      </c>
      <c r="T531" s="160">
        <f>S531*H531</f>
        <v>0</v>
      </c>
      <c r="U531" s="33"/>
      <c r="V531" s="33"/>
      <c r="W531" s="33"/>
      <c r="X531" s="33"/>
      <c r="Y531" s="33"/>
      <c r="Z531" s="33"/>
      <c r="AA531" s="33"/>
      <c r="AB531" s="33"/>
      <c r="AC531" s="33"/>
      <c r="AD531" s="33"/>
      <c r="AE531" s="33"/>
      <c r="AR531" s="161" t="s">
        <v>276</v>
      </c>
      <c r="AT531" s="161" t="s">
        <v>202</v>
      </c>
      <c r="AU531" s="161" t="s">
        <v>88</v>
      </c>
      <c r="AY531" s="18" t="s">
        <v>199</v>
      </c>
      <c r="BE531" s="162">
        <f>IF(N531="základní",J531,0)</f>
        <v>0</v>
      </c>
      <c r="BF531" s="162">
        <f>IF(N531="snížená",J531,0)</f>
        <v>0</v>
      </c>
      <c r="BG531" s="162">
        <f>IF(N531="zákl. přenesená",J531,0)</f>
        <v>0</v>
      </c>
      <c r="BH531" s="162">
        <f>IF(N531="sníž. přenesená",J531,0)</f>
        <v>0</v>
      </c>
      <c r="BI531" s="162">
        <f>IF(N531="nulová",J531,0)</f>
        <v>0</v>
      </c>
      <c r="BJ531" s="18" t="s">
        <v>88</v>
      </c>
      <c r="BK531" s="162">
        <f>ROUND(I531*H531,2)</f>
        <v>0</v>
      </c>
      <c r="BL531" s="18" t="s">
        <v>276</v>
      </c>
      <c r="BM531" s="161" t="s">
        <v>5218</v>
      </c>
    </row>
    <row r="532" spans="1:65" s="2" customFormat="1" ht="19.2">
      <c r="A532" s="33"/>
      <c r="B532" s="34"/>
      <c r="C532" s="33"/>
      <c r="D532" s="163" t="s">
        <v>207</v>
      </c>
      <c r="E532" s="33"/>
      <c r="F532" s="164" t="s">
        <v>4771</v>
      </c>
      <c r="G532" s="33"/>
      <c r="H532" s="33"/>
      <c r="I532" s="165"/>
      <c r="J532" s="33"/>
      <c r="K532" s="33"/>
      <c r="L532" s="34"/>
      <c r="M532" s="166"/>
      <c r="N532" s="167"/>
      <c r="O532" s="59"/>
      <c r="P532" s="59"/>
      <c r="Q532" s="59"/>
      <c r="R532" s="59"/>
      <c r="S532" s="59"/>
      <c r="T532" s="60"/>
      <c r="U532" s="33"/>
      <c r="V532" s="33"/>
      <c r="W532" s="33"/>
      <c r="X532" s="33"/>
      <c r="Y532" s="33"/>
      <c r="Z532" s="33"/>
      <c r="AA532" s="33"/>
      <c r="AB532" s="33"/>
      <c r="AC532" s="33"/>
      <c r="AD532" s="33"/>
      <c r="AE532" s="33"/>
      <c r="AT532" s="18" t="s">
        <v>207</v>
      </c>
      <c r="AU532" s="18" t="s">
        <v>88</v>
      </c>
    </row>
    <row r="533" spans="1:65" s="2" customFormat="1" ht="21.75" customHeight="1">
      <c r="A533" s="33"/>
      <c r="B533" s="149"/>
      <c r="C533" s="195" t="s">
        <v>2430</v>
      </c>
      <c r="D533" s="195" t="s">
        <v>416</v>
      </c>
      <c r="E533" s="196" t="s">
        <v>4772</v>
      </c>
      <c r="F533" s="197" t="s">
        <v>4773</v>
      </c>
      <c r="G533" s="198" t="s">
        <v>376</v>
      </c>
      <c r="H533" s="199">
        <v>50</v>
      </c>
      <c r="I533" s="200"/>
      <c r="J533" s="201">
        <f>ROUND(I533*H533,2)</f>
        <v>0</v>
      </c>
      <c r="K533" s="197" t="s">
        <v>333</v>
      </c>
      <c r="L533" s="202"/>
      <c r="M533" s="203" t="s">
        <v>1</v>
      </c>
      <c r="N533" s="204" t="s">
        <v>46</v>
      </c>
      <c r="O533" s="59"/>
      <c r="P533" s="159">
        <f>O533*H533</f>
        <v>0</v>
      </c>
      <c r="Q533" s="159">
        <v>1.6000000000000001E-4</v>
      </c>
      <c r="R533" s="159">
        <f>Q533*H533</f>
        <v>8.0000000000000002E-3</v>
      </c>
      <c r="S533" s="159">
        <v>0</v>
      </c>
      <c r="T533" s="160">
        <f>S533*H533</f>
        <v>0</v>
      </c>
      <c r="U533" s="33"/>
      <c r="V533" s="33"/>
      <c r="W533" s="33"/>
      <c r="X533" s="33"/>
      <c r="Y533" s="33"/>
      <c r="Z533" s="33"/>
      <c r="AA533" s="33"/>
      <c r="AB533" s="33"/>
      <c r="AC533" s="33"/>
      <c r="AD533" s="33"/>
      <c r="AE533" s="33"/>
      <c r="AR533" s="161" t="s">
        <v>573</v>
      </c>
      <c r="AT533" s="161" t="s">
        <v>416</v>
      </c>
      <c r="AU533" s="161" t="s">
        <v>88</v>
      </c>
      <c r="AY533" s="18" t="s">
        <v>199</v>
      </c>
      <c r="BE533" s="162">
        <f>IF(N533="základní",J533,0)</f>
        <v>0</v>
      </c>
      <c r="BF533" s="162">
        <f>IF(N533="snížená",J533,0)</f>
        <v>0</v>
      </c>
      <c r="BG533" s="162">
        <f>IF(N533="zákl. přenesená",J533,0)</f>
        <v>0</v>
      </c>
      <c r="BH533" s="162">
        <f>IF(N533="sníž. přenesená",J533,0)</f>
        <v>0</v>
      </c>
      <c r="BI533" s="162">
        <f>IF(N533="nulová",J533,0)</f>
        <v>0</v>
      </c>
      <c r="BJ533" s="18" t="s">
        <v>88</v>
      </c>
      <c r="BK533" s="162">
        <f>ROUND(I533*H533,2)</f>
        <v>0</v>
      </c>
      <c r="BL533" s="18" t="s">
        <v>276</v>
      </c>
      <c r="BM533" s="161" t="s">
        <v>5219</v>
      </c>
    </row>
    <row r="534" spans="1:65" s="2" customFormat="1" ht="10.199999999999999">
      <c r="A534" s="33"/>
      <c r="B534" s="34"/>
      <c r="C534" s="33"/>
      <c r="D534" s="163" t="s">
        <v>207</v>
      </c>
      <c r="E534" s="33"/>
      <c r="F534" s="164" t="s">
        <v>4775</v>
      </c>
      <c r="G534" s="33"/>
      <c r="H534" s="33"/>
      <c r="I534" s="165"/>
      <c r="J534" s="33"/>
      <c r="K534" s="33"/>
      <c r="L534" s="34"/>
      <c r="M534" s="166"/>
      <c r="N534" s="167"/>
      <c r="O534" s="59"/>
      <c r="P534" s="59"/>
      <c r="Q534" s="59"/>
      <c r="R534" s="59"/>
      <c r="S534" s="59"/>
      <c r="T534" s="60"/>
      <c r="U534" s="33"/>
      <c r="V534" s="33"/>
      <c r="W534" s="33"/>
      <c r="X534" s="33"/>
      <c r="Y534" s="33"/>
      <c r="Z534" s="33"/>
      <c r="AA534" s="33"/>
      <c r="AB534" s="33"/>
      <c r="AC534" s="33"/>
      <c r="AD534" s="33"/>
      <c r="AE534" s="33"/>
      <c r="AT534" s="18" t="s">
        <v>207</v>
      </c>
      <c r="AU534" s="18" t="s">
        <v>88</v>
      </c>
    </row>
    <row r="535" spans="1:65" s="14" customFormat="1" ht="10.199999999999999">
      <c r="B535" s="179"/>
      <c r="D535" s="163" t="s">
        <v>336</v>
      </c>
      <c r="E535" s="180" t="s">
        <v>1</v>
      </c>
      <c r="F535" s="181" t="s">
        <v>783</v>
      </c>
      <c r="H535" s="182">
        <v>50</v>
      </c>
      <c r="I535" s="183"/>
      <c r="L535" s="179"/>
      <c r="M535" s="184"/>
      <c r="N535" s="185"/>
      <c r="O535" s="185"/>
      <c r="P535" s="185"/>
      <c r="Q535" s="185"/>
      <c r="R535" s="185"/>
      <c r="S535" s="185"/>
      <c r="T535" s="186"/>
      <c r="AT535" s="180" t="s">
        <v>336</v>
      </c>
      <c r="AU535" s="180" t="s">
        <v>88</v>
      </c>
      <c r="AV535" s="14" t="s">
        <v>90</v>
      </c>
      <c r="AW535" s="14" t="s">
        <v>36</v>
      </c>
      <c r="AX535" s="14" t="s">
        <v>88</v>
      </c>
      <c r="AY535" s="180" t="s">
        <v>199</v>
      </c>
    </row>
    <row r="536" spans="1:65" s="2" customFormat="1" ht="24.15" customHeight="1">
      <c r="A536" s="33"/>
      <c r="B536" s="149"/>
      <c r="C536" s="150" t="s">
        <v>2435</v>
      </c>
      <c r="D536" s="150" t="s">
        <v>202</v>
      </c>
      <c r="E536" s="151" t="s">
        <v>4851</v>
      </c>
      <c r="F536" s="152" t="s">
        <v>4852</v>
      </c>
      <c r="G536" s="153" t="s">
        <v>529</v>
      </c>
      <c r="H536" s="154">
        <v>6</v>
      </c>
      <c r="I536" s="155"/>
      <c r="J536" s="156">
        <f>ROUND(I536*H536,2)</f>
        <v>0</v>
      </c>
      <c r="K536" s="152" t="s">
        <v>333</v>
      </c>
      <c r="L536" s="34"/>
      <c r="M536" s="157" t="s">
        <v>1</v>
      </c>
      <c r="N536" s="158" t="s">
        <v>46</v>
      </c>
      <c r="O536" s="59"/>
      <c r="P536" s="159">
        <f>O536*H536</f>
        <v>0</v>
      </c>
      <c r="Q536" s="159">
        <v>0</v>
      </c>
      <c r="R536" s="159">
        <f>Q536*H536</f>
        <v>0</v>
      </c>
      <c r="S536" s="159">
        <v>0</v>
      </c>
      <c r="T536" s="160">
        <f>S536*H536</f>
        <v>0</v>
      </c>
      <c r="U536" s="33"/>
      <c r="V536" s="33"/>
      <c r="W536" s="33"/>
      <c r="X536" s="33"/>
      <c r="Y536" s="33"/>
      <c r="Z536" s="33"/>
      <c r="AA536" s="33"/>
      <c r="AB536" s="33"/>
      <c r="AC536" s="33"/>
      <c r="AD536" s="33"/>
      <c r="AE536" s="33"/>
      <c r="AR536" s="161" t="s">
        <v>276</v>
      </c>
      <c r="AT536" s="161" t="s">
        <v>202</v>
      </c>
      <c r="AU536" s="161" t="s">
        <v>88</v>
      </c>
      <c r="AY536" s="18" t="s">
        <v>199</v>
      </c>
      <c r="BE536" s="162">
        <f>IF(N536="základní",J536,0)</f>
        <v>0</v>
      </c>
      <c r="BF536" s="162">
        <f>IF(N536="snížená",J536,0)</f>
        <v>0</v>
      </c>
      <c r="BG536" s="162">
        <f>IF(N536="zákl. přenesená",J536,0)</f>
        <v>0</v>
      </c>
      <c r="BH536" s="162">
        <f>IF(N536="sníž. přenesená",J536,0)</f>
        <v>0</v>
      </c>
      <c r="BI536" s="162">
        <f>IF(N536="nulová",J536,0)</f>
        <v>0</v>
      </c>
      <c r="BJ536" s="18" t="s">
        <v>88</v>
      </c>
      <c r="BK536" s="162">
        <f>ROUND(I536*H536,2)</f>
        <v>0</v>
      </c>
      <c r="BL536" s="18" t="s">
        <v>276</v>
      </c>
      <c r="BM536" s="161" t="s">
        <v>5220</v>
      </c>
    </row>
    <row r="537" spans="1:65" s="2" customFormat="1" ht="28.8">
      <c r="A537" s="33"/>
      <c r="B537" s="34"/>
      <c r="C537" s="33"/>
      <c r="D537" s="163" t="s">
        <v>207</v>
      </c>
      <c r="E537" s="33"/>
      <c r="F537" s="164" t="s">
        <v>4854</v>
      </c>
      <c r="G537" s="33"/>
      <c r="H537" s="33"/>
      <c r="I537" s="165"/>
      <c r="J537" s="33"/>
      <c r="K537" s="33"/>
      <c r="L537" s="34"/>
      <c r="M537" s="166"/>
      <c r="N537" s="167"/>
      <c r="O537" s="59"/>
      <c r="P537" s="59"/>
      <c r="Q537" s="59"/>
      <c r="R537" s="59"/>
      <c r="S537" s="59"/>
      <c r="T537" s="60"/>
      <c r="U537" s="33"/>
      <c r="V537" s="33"/>
      <c r="W537" s="33"/>
      <c r="X537" s="33"/>
      <c r="Y537" s="33"/>
      <c r="Z537" s="33"/>
      <c r="AA537" s="33"/>
      <c r="AB537" s="33"/>
      <c r="AC537" s="33"/>
      <c r="AD537" s="33"/>
      <c r="AE537" s="33"/>
      <c r="AT537" s="18" t="s">
        <v>207</v>
      </c>
      <c r="AU537" s="18" t="s">
        <v>88</v>
      </c>
    </row>
    <row r="538" spans="1:65" s="2" customFormat="1" ht="24.15" customHeight="1">
      <c r="A538" s="33"/>
      <c r="B538" s="149"/>
      <c r="C538" s="195" t="s">
        <v>2441</v>
      </c>
      <c r="D538" s="195" t="s">
        <v>416</v>
      </c>
      <c r="E538" s="196" t="s">
        <v>4855</v>
      </c>
      <c r="F538" s="197" t="s">
        <v>4856</v>
      </c>
      <c r="G538" s="198" t="s">
        <v>529</v>
      </c>
      <c r="H538" s="199">
        <v>6</v>
      </c>
      <c r="I538" s="200"/>
      <c r="J538" s="201">
        <f>ROUND(I538*H538,2)</f>
        <v>0</v>
      </c>
      <c r="K538" s="197" t="s">
        <v>333</v>
      </c>
      <c r="L538" s="202"/>
      <c r="M538" s="203" t="s">
        <v>1</v>
      </c>
      <c r="N538" s="204" t="s">
        <v>46</v>
      </c>
      <c r="O538" s="59"/>
      <c r="P538" s="159">
        <f>O538*H538</f>
        <v>0</v>
      </c>
      <c r="Q538" s="159">
        <v>4.0000000000000003E-5</v>
      </c>
      <c r="R538" s="159">
        <f>Q538*H538</f>
        <v>2.4000000000000003E-4</v>
      </c>
      <c r="S538" s="159">
        <v>0</v>
      </c>
      <c r="T538" s="160">
        <f>S538*H538</f>
        <v>0</v>
      </c>
      <c r="U538" s="33"/>
      <c r="V538" s="33"/>
      <c r="W538" s="33"/>
      <c r="X538" s="33"/>
      <c r="Y538" s="33"/>
      <c r="Z538" s="33"/>
      <c r="AA538" s="33"/>
      <c r="AB538" s="33"/>
      <c r="AC538" s="33"/>
      <c r="AD538" s="33"/>
      <c r="AE538" s="33"/>
      <c r="AR538" s="161" t="s">
        <v>573</v>
      </c>
      <c r="AT538" s="161" t="s">
        <v>416</v>
      </c>
      <c r="AU538" s="161" t="s">
        <v>88</v>
      </c>
      <c r="AY538" s="18" t="s">
        <v>199</v>
      </c>
      <c r="BE538" s="162">
        <f>IF(N538="základní",J538,0)</f>
        <v>0</v>
      </c>
      <c r="BF538" s="162">
        <f>IF(N538="snížená",J538,0)</f>
        <v>0</v>
      </c>
      <c r="BG538" s="162">
        <f>IF(N538="zákl. přenesená",J538,0)</f>
        <v>0</v>
      </c>
      <c r="BH538" s="162">
        <f>IF(N538="sníž. přenesená",J538,0)</f>
        <v>0</v>
      </c>
      <c r="BI538" s="162">
        <f>IF(N538="nulová",J538,0)</f>
        <v>0</v>
      </c>
      <c r="BJ538" s="18" t="s">
        <v>88</v>
      </c>
      <c r="BK538" s="162">
        <f>ROUND(I538*H538,2)</f>
        <v>0</v>
      </c>
      <c r="BL538" s="18" t="s">
        <v>276</v>
      </c>
      <c r="BM538" s="161" t="s">
        <v>5221</v>
      </c>
    </row>
    <row r="539" spans="1:65" s="2" customFormat="1" ht="19.2">
      <c r="A539" s="33"/>
      <c r="B539" s="34"/>
      <c r="C539" s="33"/>
      <c r="D539" s="163" t="s">
        <v>207</v>
      </c>
      <c r="E539" s="33"/>
      <c r="F539" s="164" t="s">
        <v>4856</v>
      </c>
      <c r="G539" s="33"/>
      <c r="H539" s="33"/>
      <c r="I539" s="165"/>
      <c r="J539" s="33"/>
      <c r="K539" s="33"/>
      <c r="L539" s="34"/>
      <c r="M539" s="166"/>
      <c r="N539" s="167"/>
      <c r="O539" s="59"/>
      <c r="P539" s="59"/>
      <c r="Q539" s="59"/>
      <c r="R539" s="59"/>
      <c r="S539" s="59"/>
      <c r="T539" s="60"/>
      <c r="U539" s="33"/>
      <c r="V539" s="33"/>
      <c r="W539" s="33"/>
      <c r="X539" s="33"/>
      <c r="Y539" s="33"/>
      <c r="Z539" s="33"/>
      <c r="AA539" s="33"/>
      <c r="AB539" s="33"/>
      <c r="AC539" s="33"/>
      <c r="AD539" s="33"/>
      <c r="AE539" s="33"/>
      <c r="AT539" s="18" t="s">
        <v>207</v>
      </c>
      <c r="AU539" s="18" t="s">
        <v>88</v>
      </c>
    </row>
    <row r="540" spans="1:65" s="14" customFormat="1" ht="10.199999999999999">
      <c r="B540" s="179"/>
      <c r="D540" s="163" t="s">
        <v>336</v>
      </c>
      <c r="E540" s="180" t="s">
        <v>1</v>
      </c>
      <c r="F540" s="181" t="s">
        <v>227</v>
      </c>
      <c r="H540" s="182">
        <v>6</v>
      </c>
      <c r="I540" s="183"/>
      <c r="L540" s="179"/>
      <c r="M540" s="184"/>
      <c r="N540" s="185"/>
      <c r="O540" s="185"/>
      <c r="P540" s="185"/>
      <c r="Q540" s="185"/>
      <c r="R540" s="185"/>
      <c r="S540" s="185"/>
      <c r="T540" s="186"/>
      <c r="AT540" s="180" t="s">
        <v>336</v>
      </c>
      <c r="AU540" s="180" t="s">
        <v>88</v>
      </c>
      <c r="AV540" s="14" t="s">
        <v>90</v>
      </c>
      <c r="AW540" s="14" t="s">
        <v>36</v>
      </c>
      <c r="AX540" s="14" t="s">
        <v>88</v>
      </c>
      <c r="AY540" s="180" t="s">
        <v>199</v>
      </c>
    </row>
    <row r="541" spans="1:65" s="2" customFormat="1" ht="24.15" customHeight="1">
      <c r="A541" s="33"/>
      <c r="B541" s="149"/>
      <c r="C541" s="150" t="s">
        <v>2446</v>
      </c>
      <c r="D541" s="150" t="s">
        <v>202</v>
      </c>
      <c r="E541" s="151" t="s">
        <v>4859</v>
      </c>
      <c r="F541" s="152" t="s">
        <v>4860</v>
      </c>
      <c r="G541" s="153" t="s">
        <v>529</v>
      </c>
      <c r="H541" s="154">
        <v>2</v>
      </c>
      <c r="I541" s="155"/>
      <c r="J541" s="156">
        <f>ROUND(I541*H541,2)</f>
        <v>0</v>
      </c>
      <c r="K541" s="152" t="s">
        <v>333</v>
      </c>
      <c r="L541" s="34"/>
      <c r="M541" s="157" t="s">
        <v>1</v>
      </c>
      <c r="N541" s="158" t="s">
        <v>46</v>
      </c>
      <c r="O541" s="59"/>
      <c r="P541" s="159">
        <f>O541*H541</f>
        <v>0</v>
      </c>
      <c r="Q541" s="159">
        <v>0</v>
      </c>
      <c r="R541" s="159">
        <f>Q541*H541</f>
        <v>0</v>
      </c>
      <c r="S541" s="159">
        <v>0</v>
      </c>
      <c r="T541" s="160">
        <f>S541*H541</f>
        <v>0</v>
      </c>
      <c r="U541" s="33"/>
      <c r="V541" s="33"/>
      <c r="W541" s="33"/>
      <c r="X541" s="33"/>
      <c r="Y541" s="33"/>
      <c r="Z541" s="33"/>
      <c r="AA541" s="33"/>
      <c r="AB541" s="33"/>
      <c r="AC541" s="33"/>
      <c r="AD541" s="33"/>
      <c r="AE541" s="33"/>
      <c r="AR541" s="161" t="s">
        <v>276</v>
      </c>
      <c r="AT541" s="161" t="s">
        <v>202</v>
      </c>
      <c r="AU541" s="161" t="s">
        <v>88</v>
      </c>
      <c r="AY541" s="18" t="s">
        <v>199</v>
      </c>
      <c r="BE541" s="162">
        <f>IF(N541="základní",J541,0)</f>
        <v>0</v>
      </c>
      <c r="BF541" s="162">
        <f>IF(N541="snížená",J541,0)</f>
        <v>0</v>
      </c>
      <c r="BG541" s="162">
        <f>IF(N541="zákl. přenesená",J541,0)</f>
        <v>0</v>
      </c>
      <c r="BH541" s="162">
        <f>IF(N541="sníž. přenesená",J541,0)</f>
        <v>0</v>
      </c>
      <c r="BI541" s="162">
        <f>IF(N541="nulová",J541,0)</f>
        <v>0</v>
      </c>
      <c r="BJ541" s="18" t="s">
        <v>88</v>
      </c>
      <c r="BK541" s="162">
        <f>ROUND(I541*H541,2)</f>
        <v>0</v>
      </c>
      <c r="BL541" s="18" t="s">
        <v>276</v>
      </c>
      <c r="BM541" s="161" t="s">
        <v>5222</v>
      </c>
    </row>
    <row r="542" spans="1:65" s="2" customFormat="1" ht="24.15" customHeight="1">
      <c r="A542" s="33"/>
      <c r="B542" s="149"/>
      <c r="C542" s="195" t="s">
        <v>2453</v>
      </c>
      <c r="D542" s="195" t="s">
        <v>416</v>
      </c>
      <c r="E542" s="196" t="s">
        <v>4862</v>
      </c>
      <c r="F542" s="197" t="s">
        <v>4863</v>
      </c>
      <c r="G542" s="198" t="s">
        <v>529</v>
      </c>
      <c r="H542" s="199">
        <v>2</v>
      </c>
      <c r="I542" s="200"/>
      <c r="J542" s="201">
        <f>ROUND(I542*H542,2)</f>
        <v>0</v>
      </c>
      <c r="K542" s="197" t="s">
        <v>333</v>
      </c>
      <c r="L542" s="202"/>
      <c r="M542" s="203" t="s">
        <v>1</v>
      </c>
      <c r="N542" s="204" t="s">
        <v>46</v>
      </c>
      <c r="O542" s="59"/>
      <c r="P542" s="159">
        <f>O542*H542</f>
        <v>0</v>
      </c>
      <c r="Q542" s="159">
        <v>4.0000000000000003E-5</v>
      </c>
      <c r="R542" s="159">
        <f>Q542*H542</f>
        <v>8.0000000000000007E-5</v>
      </c>
      <c r="S542" s="159">
        <v>0</v>
      </c>
      <c r="T542" s="160">
        <f>S542*H542</f>
        <v>0</v>
      </c>
      <c r="U542" s="33"/>
      <c r="V542" s="33"/>
      <c r="W542" s="33"/>
      <c r="X542" s="33"/>
      <c r="Y542" s="33"/>
      <c r="Z542" s="33"/>
      <c r="AA542" s="33"/>
      <c r="AB542" s="33"/>
      <c r="AC542" s="33"/>
      <c r="AD542" s="33"/>
      <c r="AE542" s="33"/>
      <c r="AR542" s="161" t="s">
        <v>573</v>
      </c>
      <c r="AT542" s="161" t="s">
        <v>416</v>
      </c>
      <c r="AU542" s="161" t="s">
        <v>88</v>
      </c>
      <c r="AY542" s="18" t="s">
        <v>199</v>
      </c>
      <c r="BE542" s="162">
        <f>IF(N542="základní",J542,0)</f>
        <v>0</v>
      </c>
      <c r="BF542" s="162">
        <f>IF(N542="snížená",J542,0)</f>
        <v>0</v>
      </c>
      <c r="BG542" s="162">
        <f>IF(N542="zákl. přenesená",J542,0)</f>
        <v>0</v>
      </c>
      <c r="BH542" s="162">
        <f>IF(N542="sníž. přenesená",J542,0)</f>
        <v>0</v>
      </c>
      <c r="BI542" s="162">
        <f>IF(N542="nulová",J542,0)</f>
        <v>0</v>
      </c>
      <c r="BJ542" s="18" t="s">
        <v>88</v>
      </c>
      <c r="BK542" s="162">
        <f>ROUND(I542*H542,2)</f>
        <v>0</v>
      </c>
      <c r="BL542" s="18" t="s">
        <v>276</v>
      </c>
      <c r="BM542" s="161" t="s">
        <v>5223</v>
      </c>
    </row>
    <row r="543" spans="1:65" s="2" customFormat="1" ht="10.199999999999999">
      <c r="A543" s="33"/>
      <c r="B543" s="34"/>
      <c r="C543" s="33"/>
      <c r="D543" s="163" t="s">
        <v>207</v>
      </c>
      <c r="E543" s="33"/>
      <c r="F543" s="164" t="s">
        <v>4863</v>
      </c>
      <c r="G543" s="33"/>
      <c r="H543" s="33"/>
      <c r="I543" s="165"/>
      <c r="J543" s="33"/>
      <c r="K543" s="33"/>
      <c r="L543" s="34"/>
      <c r="M543" s="166"/>
      <c r="N543" s="167"/>
      <c r="O543" s="59"/>
      <c r="P543" s="59"/>
      <c r="Q543" s="59"/>
      <c r="R543" s="59"/>
      <c r="S543" s="59"/>
      <c r="T543" s="60"/>
      <c r="U543" s="33"/>
      <c r="V543" s="33"/>
      <c r="W543" s="33"/>
      <c r="X543" s="33"/>
      <c r="Y543" s="33"/>
      <c r="Z543" s="33"/>
      <c r="AA543" s="33"/>
      <c r="AB543" s="33"/>
      <c r="AC543" s="33"/>
      <c r="AD543" s="33"/>
      <c r="AE543" s="33"/>
      <c r="AT543" s="18" t="s">
        <v>207</v>
      </c>
      <c r="AU543" s="18" t="s">
        <v>88</v>
      </c>
    </row>
    <row r="544" spans="1:65" s="14" customFormat="1" ht="10.199999999999999">
      <c r="B544" s="179"/>
      <c r="D544" s="163" t="s">
        <v>336</v>
      </c>
      <c r="E544" s="180" t="s">
        <v>1</v>
      </c>
      <c r="F544" s="181" t="s">
        <v>90</v>
      </c>
      <c r="H544" s="182">
        <v>2</v>
      </c>
      <c r="I544" s="183"/>
      <c r="L544" s="179"/>
      <c r="M544" s="184"/>
      <c r="N544" s="185"/>
      <c r="O544" s="185"/>
      <c r="P544" s="185"/>
      <c r="Q544" s="185"/>
      <c r="R544" s="185"/>
      <c r="S544" s="185"/>
      <c r="T544" s="186"/>
      <c r="AT544" s="180" t="s">
        <v>336</v>
      </c>
      <c r="AU544" s="180" t="s">
        <v>88</v>
      </c>
      <c r="AV544" s="14" t="s">
        <v>90</v>
      </c>
      <c r="AW544" s="14" t="s">
        <v>36</v>
      </c>
      <c r="AX544" s="14" t="s">
        <v>88</v>
      </c>
      <c r="AY544" s="180" t="s">
        <v>199</v>
      </c>
    </row>
    <row r="545" spans="1:65" s="2" customFormat="1" ht="24.15" customHeight="1">
      <c r="A545" s="33"/>
      <c r="B545" s="149"/>
      <c r="C545" s="150" t="s">
        <v>2458</v>
      </c>
      <c r="D545" s="150" t="s">
        <v>202</v>
      </c>
      <c r="E545" s="151" t="s">
        <v>4866</v>
      </c>
      <c r="F545" s="152" t="s">
        <v>4867</v>
      </c>
      <c r="G545" s="153" t="s">
        <v>529</v>
      </c>
      <c r="H545" s="154">
        <v>6</v>
      </c>
      <c r="I545" s="155"/>
      <c r="J545" s="156">
        <f>ROUND(I545*H545,2)</f>
        <v>0</v>
      </c>
      <c r="K545" s="152" t="s">
        <v>333</v>
      </c>
      <c r="L545" s="34"/>
      <c r="M545" s="157" t="s">
        <v>1</v>
      </c>
      <c r="N545" s="158" t="s">
        <v>46</v>
      </c>
      <c r="O545" s="59"/>
      <c r="P545" s="159">
        <f>O545*H545</f>
        <v>0</v>
      </c>
      <c r="Q545" s="159">
        <v>0</v>
      </c>
      <c r="R545" s="159">
        <f>Q545*H545</f>
        <v>0</v>
      </c>
      <c r="S545" s="159">
        <v>0</v>
      </c>
      <c r="T545" s="160">
        <f>S545*H545</f>
        <v>0</v>
      </c>
      <c r="U545" s="33"/>
      <c r="V545" s="33"/>
      <c r="W545" s="33"/>
      <c r="X545" s="33"/>
      <c r="Y545" s="33"/>
      <c r="Z545" s="33"/>
      <c r="AA545" s="33"/>
      <c r="AB545" s="33"/>
      <c r="AC545" s="33"/>
      <c r="AD545" s="33"/>
      <c r="AE545" s="33"/>
      <c r="AR545" s="161" t="s">
        <v>276</v>
      </c>
      <c r="AT545" s="161" t="s">
        <v>202</v>
      </c>
      <c r="AU545" s="161" t="s">
        <v>88</v>
      </c>
      <c r="AY545" s="18" t="s">
        <v>199</v>
      </c>
      <c r="BE545" s="162">
        <f>IF(N545="základní",J545,0)</f>
        <v>0</v>
      </c>
      <c r="BF545" s="162">
        <f>IF(N545="snížená",J545,0)</f>
        <v>0</v>
      </c>
      <c r="BG545" s="162">
        <f>IF(N545="zákl. přenesená",J545,0)</f>
        <v>0</v>
      </c>
      <c r="BH545" s="162">
        <f>IF(N545="sníž. přenesená",J545,0)</f>
        <v>0</v>
      </c>
      <c r="BI545" s="162">
        <f>IF(N545="nulová",J545,0)</f>
        <v>0</v>
      </c>
      <c r="BJ545" s="18" t="s">
        <v>88</v>
      </c>
      <c r="BK545" s="162">
        <f>ROUND(I545*H545,2)</f>
        <v>0</v>
      </c>
      <c r="BL545" s="18" t="s">
        <v>276</v>
      </c>
      <c r="BM545" s="161" t="s">
        <v>5224</v>
      </c>
    </row>
    <row r="546" spans="1:65" s="2" customFormat="1" ht="28.8">
      <c r="A546" s="33"/>
      <c r="B546" s="34"/>
      <c r="C546" s="33"/>
      <c r="D546" s="163" t="s">
        <v>207</v>
      </c>
      <c r="E546" s="33"/>
      <c r="F546" s="164" t="s">
        <v>4869</v>
      </c>
      <c r="G546" s="33"/>
      <c r="H546" s="33"/>
      <c r="I546" s="165"/>
      <c r="J546" s="33"/>
      <c r="K546" s="33"/>
      <c r="L546" s="34"/>
      <c r="M546" s="166"/>
      <c r="N546" s="167"/>
      <c r="O546" s="59"/>
      <c r="P546" s="59"/>
      <c r="Q546" s="59"/>
      <c r="R546" s="59"/>
      <c r="S546" s="59"/>
      <c r="T546" s="60"/>
      <c r="U546" s="33"/>
      <c r="V546" s="33"/>
      <c r="W546" s="33"/>
      <c r="X546" s="33"/>
      <c r="Y546" s="33"/>
      <c r="Z546" s="33"/>
      <c r="AA546" s="33"/>
      <c r="AB546" s="33"/>
      <c r="AC546" s="33"/>
      <c r="AD546" s="33"/>
      <c r="AE546" s="33"/>
      <c r="AT546" s="18" t="s">
        <v>207</v>
      </c>
      <c r="AU546" s="18" t="s">
        <v>88</v>
      </c>
    </row>
    <row r="547" spans="1:65" s="2" customFormat="1" ht="24.15" customHeight="1">
      <c r="A547" s="33"/>
      <c r="B547" s="149"/>
      <c r="C547" s="195" t="s">
        <v>2462</v>
      </c>
      <c r="D547" s="195" t="s">
        <v>416</v>
      </c>
      <c r="E547" s="196" t="s">
        <v>4870</v>
      </c>
      <c r="F547" s="197" t="s">
        <v>4871</v>
      </c>
      <c r="G547" s="198" t="s">
        <v>529</v>
      </c>
      <c r="H547" s="199">
        <v>6</v>
      </c>
      <c r="I547" s="200"/>
      <c r="J547" s="201">
        <f>ROUND(I547*H547,2)</f>
        <v>0</v>
      </c>
      <c r="K547" s="197" t="s">
        <v>333</v>
      </c>
      <c r="L547" s="202"/>
      <c r="M547" s="203" t="s">
        <v>1</v>
      </c>
      <c r="N547" s="204" t="s">
        <v>46</v>
      </c>
      <c r="O547" s="59"/>
      <c r="P547" s="159">
        <f>O547*H547</f>
        <v>0</v>
      </c>
      <c r="Q547" s="159">
        <v>4.0000000000000003E-5</v>
      </c>
      <c r="R547" s="159">
        <f>Q547*H547</f>
        <v>2.4000000000000003E-4</v>
      </c>
      <c r="S547" s="159">
        <v>0</v>
      </c>
      <c r="T547" s="160">
        <f>S547*H547</f>
        <v>0</v>
      </c>
      <c r="U547" s="33"/>
      <c r="V547" s="33"/>
      <c r="W547" s="33"/>
      <c r="X547" s="33"/>
      <c r="Y547" s="33"/>
      <c r="Z547" s="33"/>
      <c r="AA547" s="33"/>
      <c r="AB547" s="33"/>
      <c r="AC547" s="33"/>
      <c r="AD547" s="33"/>
      <c r="AE547" s="33"/>
      <c r="AR547" s="161" t="s">
        <v>573</v>
      </c>
      <c r="AT547" s="161" t="s">
        <v>416</v>
      </c>
      <c r="AU547" s="161" t="s">
        <v>88</v>
      </c>
      <c r="AY547" s="18" t="s">
        <v>199</v>
      </c>
      <c r="BE547" s="162">
        <f>IF(N547="základní",J547,0)</f>
        <v>0</v>
      </c>
      <c r="BF547" s="162">
        <f>IF(N547="snížená",J547,0)</f>
        <v>0</v>
      </c>
      <c r="BG547" s="162">
        <f>IF(N547="zákl. přenesená",J547,0)</f>
        <v>0</v>
      </c>
      <c r="BH547" s="162">
        <f>IF(N547="sníž. přenesená",J547,0)</f>
        <v>0</v>
      </c>
      <c r="BI547" s="162">
        <f>IF(N547="nulová",J547,0)</f>
        <v>0</v>
      </c>
      <c r="BJ547" s="18" t="s">
        <v>88</v>
      </c>
      <c r="BK547" s="162">
        <f>ROUND(I547*H547,2)</f>
        <v>0</v>
      </c>
      <c r="BL547" s="18" t="s">
        <v>276</v>
      </c>
      <c r="BM547" s="161" t="s">
        <v>5225</v>
      </c>
    </row>
    <row r="548" spans="1:65" s="2" customFormat="1" ht="19.2">
      <c r="A548" s="33"/>
      <c r="B548" s="34"/>
      <c r="C548" s="33"/>
      <c r="D548" s="163" t="s">
        <v>207</v>
      </c>
      <c r="E548" s="33"/>
      <c r="F548" s="164" t="s">
        <v>4871</v>
      </c>
      <c r="G548" s="33"/>
      <c r="H548" s="33"/>
      <c r="I548" s="165"/>
      <c r="J548" s="33"/>
      <c r="K548" s="33"/>
      <c r="L548" s="34"/>
      <c r="M548" s="166"/>
      <c r="N548" s="167"/>
      <c r="O548" s="59"/>
      <c r="P548" s="59"/>
      <c r="Q548" s="59"/>
      <c r="R548" s="59"/>
      <c r="S548" s="59"/>
      <c r="T548" s="60"/>
      <c r="U548" s="33"/>
      <c r="V548" s="33"/>
      <c r="W548" s="33"/>
      <c r="X548" s="33"/>
      <c r="Y548" s="33"/>
      <c r="Z548" s="33"/>
      <c r="AA548" s="33"/>
      <c r="AB548" s="33"/>
      <c r="AC548" s="33"/>
      <c r="AD548" s="33"/>
      <c r="AE548" s="33"/>
      <c r="AT548" s="18" t="s">
        <v>207</v>
      </c>
      <c r="AU548" s="18" t="s">
        <v>88</v>
      </c>
    </row>
    <row r="549" spans="1:65" s="14" customFormat="1" ht="10.199999999999999">
      <c r="B549" s="179"/>
      <c r="D549" s="163" t="s">
        <v>336</v>
      </c>
      <c r="E549" s="180" t="s">
        <v>1</v>
      </c>
      <c r="F549" s="181" t="s">
        <v>227</v>
      </c>
      <c r="H549" s="182">
        <v>6</v>
      </c>
      <c r="I549" s="183"/>
      <c r="L549" s="179"/>
      <c r="M549" s="184"/>
      <c r="N549" s="185"/>
      <c r="O549" s="185"/>
      <c r="P549" s="185"/>
      <c r="Q549" s="185"/>
      <c r="R549" s="185"/>
      <c r="S549" s="185"/>
      <c r="T549" s="186"/>
      <c r="AT549" s="180" t="s">
        <v>336</v>
      </c>
      <c r="AU549" s="180" t="s">
        <v>88</v>
      </c>
      <c r="AV549" s="14" t="s">
        <v>90</v>
      </c>
      <c r="AW549" s="14" t="s">
        <v>36</v>
      </c>
      <c r="AX549" s="14" t="s">
        <v>88</v>
      </c>
      <c r="AY549" s="180" t="s">
        <v>199</v>
      </c>
    </row>
    <row r="550" spans="1:65" s="2" customFormat="1" ht="24.15" customHeight="1">
      <c r="A550" s="33"/>
      <c r="B550" s="149"/>
      <c r="C550" s="150" t="s">
        <v>2465</v>
      </c>
      <c r="D550" s="150" t="s">
        <v>202</v>
      </c>
      <c r="E550" s="151" t="s">
        <v>4874</v>
      </c>
      <c r="F550" s="152" t="s">
        <v>4875</v>
      </c>
      <c r="G550" s="153" t="s">
        <v>529</v>
      </c>
      <c r="H550" s="154">
        <v>3</v>
      </c>
      <c r="I550" s="155"/>
      <c r="J550" s="156">
        <f>ROUND(I550*H550,2)</f>
        <v>0</v>
      </c>
      <c r="K550" s="152" t="s">
        <v>333</v>
      </c>
      <c r="L550" s="34"/>
      <c r="M550" s="157" t="s">
        <v>1</v>
      </c>
      <c r="N550" s="158" t="s">
        <v>46</v>
      </c>
      <c r="O550" s="59"/>
      <c r="P550" s="159">
        <f>O550*H550</f>
        <v>0</v>
      </c>
      <c r="Q550" s="159">
        <v>0</v>
      </c>
      <c r="R550" s="159">
        <f>Q550*H550</f>
        <v>0</v>
      </c>
      <c r="S550" s="159">
        <v>0</v>
      </c>
      <c r="T550" s="160">
        <f>S550*H550</f>
        <v>0</v>
      </c>
      <c r="U550" s="33"/>
      <c r="V550" s="33"/>
      <c r="W550" s="33"/>
      <c r="X550" s="33"/>
      <c r="Y550" s="33"/>
      <c r="Z550" s="33"/>
      <c r="AA550" s="33"/>
      <c r="AB550" s="33"/>
      <c r="AC550" s="33"/>
      <c r="AD550" s="33"/>
      <c r="AE550" s="33"/>
      <c r="AR550" s="161" t="s">
        <v>276</v>
      </c>
      <c r="AT550" s="161" t="s">
        <v>202</v>
      </c>
      <c r="AU550" s="161" t="s">
        <v>88</v>
      </c>
      <c r="AY550" s="18" t="s">
        <v>199</v>
      </c>
      <c r="BE550" s="162">
        <f>IF(N550="základní",J550,0)</f>
        <v>0</v>
      </c>
      <c r="BF550" s="162">
        <f>IF(N550="snížená",J550,0)</f>
        <v>0</v>
      </c>
      <c r="BG550" s="162">
        <f>IF(N550="zákl. přenesená",J550,0)</f>
        <v>0</v>
      </c>
      <c r="BH550" s="162">
        <f>IF(N550="sníž. přenesená",J550,0)</f>
        <v>0</v>
      </c>
      <c r="BI550" s="162">
        <f>IF(N550="nulová",J550,0)</f>
        <v>0</v>
      </c>
      <c r="BJ550" s="18" t="s">
        <v>88</v>
      </c>
      <c r="BK550" s="162">
        <f>ROUND(I550*H550,2)</f>
        <v>0</v>
      </c>
      <c r="BL550" s="18" t="s">
        <v>276</v>
      </c>
      <c r="BM550" s="161" t="s">
        <v>5226</v>
      </c>
    </row>
    <row r="551" spans="1:65" s="2" customFormat="1" ht="28.8">
      <c r="A551" s="33"/>
      <c r="B551" s="34"/>
      <c r="C551" s="33"/>
      <c r="D551" s="163" t="s">
        <v>207</v>
      </c>
      <c r="E551" s="33"/>
      <c r="F551" s="164" t="s">
        <v>4877</v>
      </c>
      <c r="G551" s="33"/>
      <c r="H551" s="33"/>
      <c r="I551" s="165"/>
      <c r="J551" s="33"/>
      <c r="K551" s="33"/>
      <c r="L551" s="34"/>
      <c r="M551" s="166"/>
      <c r="N551" s="167"/>
      <c r="O551" s="59"/>
      <c r="P551" s="59"/>
      <c r="Q551" s="59"/>
      <c r="R551" s="59"/>
      <c r="S551" s="59"/>
      <c r="T551" s="60"/>
      <c r="U551" s="33"/>
      <c r="V551" s="33"/>
      <c r="W551" s="33"/>
      <c r="X551" s="33"/>
      <c r="Y551" s="33"/>
      <c r="Z551" s="33"/>
      <c r="AA551" s="33"/>
      <c r="AB551" s="33"/>
      <c r="AC551" s="33"/>
      <c r="AD551" s="33"/>
      <c r="AE551" s="33"/>
      <c r="AT551" s="18" t="s">
        <v>207</v>
      </c>
      <c r="AU551" s="18" t="s">
        <v>88</v>
      </c>
    </row>
    <row r="552" spans="1:65" s="2" customFormat="1" ht="24.15" customHeight="1">
      <c r="A552" s="33"/>
      <c r="B552" s="149"/>
      <c r="C552" s="195" t="s">
        <v>2470</v>
      </c>
      <c r="D552" s="195" t="s">
        <v>416</v>
      </c>
      <c r="E552" s="196" t="s">
        <v>4878</v>
      </c>
      <c r="F552" s="197" t="s">
        <v>4879</v>
      </c>
      <c r="G552" s="198" t="s">
        <v>529</v>
      </c>
      <c r="H552" s="199">
        <v>3</v>
      </c>
      <c r="I552" s="200"/>
      <c r="J552" s="201">
        <f>ROUND(I552*H552,2)</f>
        <v>0</v>
      </c>
      <c r="K552" s="197" t="s">
        <v>333</v>
      </c>
      <c r="L552" s="202"/>
      <c r="M552" s="203" t="s">
        <v>1</v>
      </c>
      <c r="N552" s="204" t="s">
        <v>46</v>
      </c>
      <c r="O552" s="59"/>
      <c r="P552" s="159">
        <f>O552*H552</f>
        <v>0</v>
      </c>
      <c r="Q552" s="159">
        <v>4.0000000000000003E-5</v>
      </c>
      <c r="R552" s="159">
        <f>Q552*H552</f>
        <v>1.2000000000000002E-4</v>
      </c>
      <c r="S552" s="159">
        <v>0</v>
      </c>
      <c r="T552" s="160">
        <f>S552*H552</f>
        <v>0</v>
      </c>
      <c r="U552" s="33"/>
      <c r="V552" s="33"/>
      <c r="W552" s="33"/>
      <c r="X552" s="33"/>
      <c r="Y552" s="33"/>
      <c r="Z552" s="33"/>
      <c r="AA552" s="33"/>
      <c r="AB552" s="33"/>
      <c r="AC552" s="33"/>
      <c r="AD552" s="33"/>
      <c r="AE552" s="33"/>
      <c r="AR552" s="161" t="s">
        <v>573</v>
      </c>
      <c r="AT552" s="161" t="s">
        <v>416</v>
      </c>
      <c r="AU552" s="161" t="s">
        <v>88</v>
      </c>
      <c r="AY552" s="18" t="s">
        <v>199</v>
      </c>
      <c r="BE552" s="162">
        <f>IF(N552="základní",J552,0)</f>
        <v>0</v>
      </c>
      <c r="BF552" s="162">
        <f>IF(N552="snížená",J552,0)</f>
        <v>0</v>
      </c>
      <c r="BG552" s="162">
        <f>IF(N552="zákl. přenesená",J552,0)</f>
        <v>0</v>
      </c>
      <c r="BH552" s="162">
        <f>IF(N552="sníž. přenesená",J552,0)</f>
        <v>0</v>
      </c>
      <c r="BI552" s="162">
        <f>IF(N552="nulová",J552,0)</f>
        <v>0</v>
      </c>
      <c r="BJ552" s="18" t="s">
        <v>88</v>
      </c>
      <c r="BK552" s="162">
        <f>ROUND(I552*H552,2)</f>
        <v>0</v>
      </c>
      <c r="BL552" s="18" t="s">
        <v>276</v>
      </c>
      <c r="BM552" s="161" t="s">
        <v>5227</v>
      </c>
    </row>
    <row r="553" spans="1:65" s="2" customFormat="1" ht="10.199999999999999">
      <c r="A553" s="33"/>
      <c r="B553" s="34"/>
      <c r="C553" s="33"/>
      <c r="D553" s="163" t="s">
        <v>207</v>
      </c>
      <c r="E553" s="33"/>
      <c r="F553" s="164" t="s">
        <v>4879</v>
      </c>
      <c r="G553" s="33"/>
      <c r="H553" s="33"/>
      <c r="I553" s="165"/>
      <c r="J553" s="33"/>
      <c r="K553" s="33"/>
      <c r="L553" s="34"/>
      <c r="M553" s="166"/>
      <c r="N553" s="167"/>
      <c r="O553" s="59"/>
      <c r="P553" s="59"/>
      <c r="Q553" s="59"/>
      <c r="R553" s="59"/>
      <c r="S553" s="59"/>
      <c r="T553" s="60"/>
      <c r="U553" s="33"/>
      <c r="V553" s="33"/>
      <c r="W553" s="33"/>
      <c r="X553" s="33"/>
      <c r="Y553" s="33"/>
      <c r="Z553" s="33"/>
      <c r="AA553" s="33"/>
      <c r="AB553" s="33"/>
      <c r="AC553" s="33"/>
      <c r="AD553" s="33"/>
      <c r="AE553" s="33"/>
      <c r="AT553" s="18" t="s">
        <v>207</v>
      </c>
      <c r="AU553" s="18" t="s">
        <v>88</v>
      </c>
    </row>
    <row r="554" spans="1:65" s="14" customFormat="1" ht="10.199999999999999">
      <c r="B554" s="179"/>
      <c r="D554" s="163" t="s">
        <v>336</v>
      </c>
      <c r="E554" s="180" t="s">
        <v>1</v>
      </c>
      <c r="F554" s="181" t="s">
        <v>213</v>
      </c>
      <c r="H554" s="182">
        <v>3</v>
      </c>
      <c r="I554" s="183"/>
      <c r="L554" s="179"/>
      <c r="M554" s="184"/>
      <c r="N554" s="185"/>
      <c r="O554" s="185"/>
      <c r="P554" s="185"/>
      <c r="Q554" s="185"/>
      <c r="R554" s="185"/>
      <c r="S554" s="185"/>
      <c r="T554" s="186"/>
      <c r="AT554" s="180" t="s">
        <v>336</v>
      </c>
      <c r="AU554" s="180" t="s">
        <v>88</v>
      </c>
      <c r="AV554" s="14" t="s">
        <v>90</v>
      </c>
      <c r="AW554" s="14" t="s">
        <v>36</v>
      </c>
      <c r="AX554" s="14" t="s">
        <v>88</v>
      </c>
      <c r="AY554" s="180" t="s">
        <v>199</v>
      </c>
    </row>
    <row r="555" spans="1:65" s="2" customFormat="1" ht="24.15" customHeight="1">
      <c r="A555" s="33"/>
      <c r="B555" s="149"/>
      <c r="C555" s="150" t="s">
        <v>2479</v>
      </c>
      <c r="D555" s="150" t="s">
        <v>202</v>
      </c>
      <c r="E555" s="151" t="s">
        <v>5228</v>
      </c>
      <c r="F555" s="152" t="s">
        <v>5229</v>
      </c>
      <c r="G555" s="153" t="s">
        <v>529</v>
      </c>
      <c r="H555" s="154">
        <v>1</v>
      </c>
      <c r="I555" s="155"/>
      <c r="J555" s="156">
        <f>ROUND(I555*H555,2)</f>
        <v>0</v>
      </c>
      <c r="K555" s="152" t="s">
        <v>333</v>
      </c>
      <c r="L555" s="34"/>
      <c r="M555" s="157" t="s">
        <v>1</v>
      </c>
      <c r="N555" s="158" t="s">
        <v>46</v>
      </c>
      <c r="O555" s="59"/>
      <c r="P555" s="159">
        <f>O555*H555</f>
        <v>0</v>
      </c>
      <c r="Q555" s="159">
        <v>0</v>
      </c>
      <c r="R555" s="159">
        <f>Q555*H555</f>
        <v>0</v>
      </c>
      <c r="S555" s="159">
        <v>0</v>
      </c>
      <c r="T555" s="160">
        <f>S555*H555</f>
        <v>0</v>
      </c>
      <c r="U555" s="33"/>
      <c r="V555" s="33"/>
      <c r="W555" s="33"/>
      <c r="X555" s="33"/>
      <c r="Y555" s="33"/>
      <c r="Z555" s="33"/>
      <c r="AA555" s="33"/>
      <c r="AB555" s="33"/>
      <c r="AC555" s="33"/>
      <c r="AD555" s="33"/>
      <c r="AE555" s="33"/>
      <c r="AR555" s="161" t="s">
        <v>276</v>
      </c>
      <c r="AT555" s="161" t="s">
        <v>202</v>
      </c>
      <c r="AU555" s="161" t="s">
        <v>88</v>
      </c>
      <c r="AY555" s="18" t="s">
        <v>199</v>
      </c>
      <c r="BE555" s="162">
        <f>IF(N555="základní",J555,0)</f>
        <v>0</v>
      </c>
      <c r="BF555" s="162">
        <f>IF(N555="snížená",J555,0)</f>
        <v>0</v>
      </c>
      <c r="BG555" s="162">
        <f>IF(N555="zákl. přenesená",J555,0)</f>
        <v>0</v>
      </c>
      <c r="BH555" s="162">
        <f>IF(N555="sníž. přenesená",J555,0)</f>
        <v>0</v>
      </c>
      <c r="BI555" s="162">
        <f>IF(N555="nulová",J555,0)</f>
        <v>0</v>
      </c>
      <c r="BJ555" s="18" t="s">
        <v>88</v>
      </c>
      <c r="BK555" s="162">
        <f>ROUND(I555*H555,2)</f>
        <v>0</v>
      </c>
      <c r="BL555" s="18" t="s">
        <v>276</v>
      </c>
      <c r="BM555" s="161" t="s">
        <v>5230</v>
      </c>
    </row>
    <row r="556" spans="1:65" s="2" customFormat="1" ht="28.8">
      <c r="A556" s="33"/>
      <c r="B556" s="34"/>
      <c r="C556" s="33"/>
      <c r="D556" s="163" t="s">
        <v>207</v>
      </c>
      <c r="E556" s="33"/>
      <c r="F556" s="164" t="s">
        <v>5231</v>
      </c>
      <c r="G556" s="33"/>
      <c r="H556" s="33"/>
      <c r="I556" s="165"/>
      <c r="J556" s="33"/>
      <c r="K556" s="33"/>
      <c r="L556" s="34"/>
      <c r="M556" s="166"/>
      <c r="N556" s="167"/>
      <c r="O556" s="59"/>
      <c r="P556" s="59"/>
      <c r="Q556" s="59"/>
      <c r="R556" s="59"/>
      <c r="S556" s="59"/>
      <c r="T556" s="60"/>
      <c r="U556" s="33"/>
      <c r="V556" s="33"/>
      <c r="W556" s="33"/>
      <c r="X556" s="33"/>
      <c r="Y556" s="33"/>
      <c r="Z556" s="33"/>
      <c r="AA556" s="33"/>
      <c r="AB556" s="33"/>
      <c r="AC556" s="33"/>
      <c r="AD556" s="33"/>
      <c r="AE556" s="33"/>
      <c r="AT556" s="18" t="s">
        <v>207</v>
      </c>
      <c r="AU556" s="18" t="s">
        <v>88</v>
      </c>
    </row>
    <row r="557" spans="1:65" s="2" customFormat="1" ht="24.15" customHeight="1">
      <c r="A557" s="33"/>
      <c r="B557" s="149"/>
      <c r="C557" s="195" t="s">
        <v>2486</v>
      </c>
      <c r="D557" s="195" t="s">
        <v>416</v>
      </c>
      <c r="E557" s="196" t="s">
        <v>5232</v>
      </c>
      <c r="F557" s="197" t="s">
        <v>5233</v>
      </c>
      <c r="G557" s="198" t="s">
        <v>529</v>
      </c>
      <c r="H557" s="199">
        <v>1</v>
      </c>
      <c r="I557" s="200"/>
      <c r="J557" s="201">
        <f>ROUND(I557*H557,2)</f>
        <v>0</v>
      </c>
      <c r="K557" s="197" t="s">
        <v>333</v>
      </c>
      <c r="L557" s="202"/>
      <c r="M557" s="203" t="s">
        <v>1</v>
      </c>
      <c r="N557" s="204" t="s">
        <v>46</v>
      </c>
      <c r="O557" s="59"/>
      <c r="P557" s="159">
        <f>O557*H557</f>
        <v>0</v>
      </c>
      <c r="Q557" s="159">
        <v>6.9999999999999994E-5</v>
      </c>
      <c r="R557" s="159">
        <f>Q557*H557</f>
        <v>6.9999999999999994E-5</v>
      </c>
      <c r="S557" s="159">
        <v>0</v>
      </c>
      <c r="T557" s="160">
        <f>S557*H557</f>
        <v>0</v>
      </c>
      <c r="U557" s="33"/>
      <c r="V557" s="33"/>
      <c r="W557" s="33"/>
      <c r="X557" s="33"/>
      <c r="Y557" s="33"/>
      <c r="Z557" s="33"/>
      <c r="AA557" s="33"/>
      <c r="AB557" s="33"/>
      <c r="AC557" s="33"/>
      <c r="AD557" s="33"/>
      <c r="AE557" s="33"/>
      <c r="AR557" s="161" t="s">
        <v>573</v>
      </c>
      <c r="AT557" s="161" t="s">
        <v>416</v>
      </c>
      <c r="AU557" s="161" t="s">
        <v>88</v>
      </c>
      <c r="AY557" s="18" t="s">
        <v>199</v>
      </c>
      <c r="BE557" s="162">
        <f>IF(N557="základní",J557,0)</f>
        <v>0</v>
      </c>
      <c r="BF557" s="162">
        <f>IF(N557="snížená",J557,0)</f>
        <v>0</v>
      </c>
      <c r="BG557" s="162">
        <f>IF(N557="zákl. přenesená",J557,0)</f>
        <v>0</v>
      </c>
      <c r="BH557" s="162">
        <f>IF(N557="sníž. přenesená",J557,0)</f>
        <v>0</v>
      </c>
      <c r="BI557" s="162">
        <f>IF(N557="nulová",J557,0)</f>
        <v>0</v>
      </c>
      <c r="BJ557" s="18" t="s">
        <v>88</v>
      </c>
      <c r="BK557" s="162">
        <f>ROUND(I557*H557,2)</f>
        <v>0</v>
      </c>
      <c r="BL557" s="18" t="s">
        <v>276</v>
      </c>
      <c r="BM557" s="161" t="s">
        <v>5234</v>
      </c>
    </row>
    <row r="558" spans="1:65" s="2" customFormat="1" ht="10.199999999999999">
      <c r="A558" s="33"/>
      <c r="B558" s="34"/>
      <c r="C558" s="33"/>
      <c r="D558" s="163" t="s">
        <v>207</v>
      </c>
      <c r="E558" s="33"/>
      <c r="F558" s="164" t="s">
        <v>5233</v>
      </c>
      <c r="G558" s="33"/>
      <c r="H558" s="33"/>
      <c r="I558" s="165"/>
      <c r="J558" s="33"/>
      <c r="K558" s="33"/>
      <c r="L558" s="34"/>
      <c r="M558" s="166"/>
      <c r="N558" s="167"/>
      <c r="O558" s="59"/>
      <c r="P558" s="59"/>
      <c r="Q558" s="59"/>
      <c r="R558" s="59"/>
      <c r="S558" s="59"/>
      <c r="T558" s="60"/>
      <c r="U558" s="33"/>
      <c r="V558" s="33"/>
      <c r="W558" s="33"/>
      <c r="X558" s="33"/>
      <c r="Y558" s="33"/>
      <c r="Z558" s="33"/>
      <c r="AA558" s="33"/>
      <c r="AB558" s="33"/>
      <c r="AC558" s="33"/>
      <c r="AD558" s="33"/>
      <c r="AE558" s="33"/>
      <c r="AT558" s="18" t="s">
        <v>207</v>
      </c>
      <c r="AU558" s="18" t="s">
        <v>88</v>
      </c>
    </row>
    <row r="559" spans="1:65" s="14" customFormat="1" ht="10.199999999999999">
      <c r="B559" s="179"/>
      <c r="D559" s="163" t="s">
        <v>336</v>
      </c>
      <c r="E559" s="180" t="s">
        <v>1</v>
      </c>
      <c r="F559" s="181" t="s">
        <v>88</v>
      </c>
      <c r="H559" s="182">
        <v>1</v>
      </c>
      <c r="I559" s="183"/>
      <c r="L559" s="179"/>
      <c r="M559" s="184"/>
      <c r="N559" s="185"/>
      <c r="O559" s="185"/>
      <c r="P559" s="185"/>
      <c r="Q559" s="185"/>
      <c r="R559" s="185"/>
      <c r="S559" s="185"/>
      <c r="T559" s="186"/>
      <c r="AT559" s="180" t="s">
        <v>336</v>
      </c>
      <c r="AU559" s="180" t="s">
        <v>88</v>
      </c>
      <c r="AV559" s="14" t="s">
        <v>90</v>
      </c>
      <c r="AW559" s="14" t="s">
        <v>36</v>
      </c>
      <c r="AX559" s="14" t="s">
        <v>88</v>
      </c>
      <c r="AY559" s="180" t="s">
        <v>199</v>
      </c>
    </row>
    <row r="560" spans="1:65" s="2" customFormat="1" ht="16.5" customHeight="1">
      <c r="A560" s="33"/>
      <c r="B560" s="149"/>
      <c r="C560" s="150" t="s">
        <v>2492</v>
      </c>
      <c r="D560" s="150" t="s">
        <v>202</v>
      </c>
      <c r="E560" s="151" t="s">
        <v>5235</v>
      </c>
      <c r="F560" s="152" t="s">
        <v>5236</v>
      </c>
      <c r="G560" s="153" t="s">
        <v>529</v>
      </c>
      <c r="H560" s="154">
        <v>1</v>
      </c>
      <c r="I560" s="155"/>
      <c r="J560" s="156">
        <f>ROUND(I560*H560,2)</f>
        <v>0</v>
      </c>
      <c r="K560" s="152" t="s">
        <v>333</v>
      </c>
      <c r="L560" s="34"/>
      <c r="M560" s="157" t="s">
        <v>1</v>
      </c>
      <c r="N560" s="158" t="s">
        <v>46</v>
      </c>
      <c r="O560" s="59"/>
      <c r="P560" s="159">
        <f>O560*H560</f>
        <v>0</v>
      </c>
      <c r="Q560" s="159">
        <v>0</v>
      </c>
      <c r="R560" s="159">
        <f>Q560*H560</f>
        <v>0</v>
      </c>
      <c r="S560" s="159">
        <v>0</v>
      </c>
      <c r="T560" s="160">
        <f>S560*H560</f>
        <v>0</v>
      </c>
      <c r="U560" s="33"/>
      <c r="V560" s="33"/>
      <c r="W560" s="33"/>
      <c r="X560" s="33"/>
      <c r="Y560" s="33"/>
      <c r="Z560" s="33"/>
      <c r="AA560" s="33"/>
      <c r="AB560" s="33"/>
      <c r="AC560" s="33"/>
      <c r="AD560" s="33"/>
      <c r="AE560" s="33"/>
      <c r="AR560" s="161" t="s">
        <v>276</v>
      </c>
      <c r="AT560" s="161" t="s">
        <v>202</v>
      </c>
      <c r="AU560" s="161" t="s">
        <v>88</v>
      </c>
      <c r="AY560" s="18" t="s">
        <v>199</v>
      </c>
      <c r="BE560" s="162">
        <f>IF(N560="základní",J560,0)</f>
        <v>0</v>
      </c>
      <c r="BF560" s="162">
        <f>IF(N560="snížená",J560,0)</f>
        <v>0</v>
      </c>
      <c r="BG560" s="162">
        <f>IF(N560="zákl. přenesená",J560,0)</f>
        <v>0</v>
      </c>
      <c r="BH560" s="162">
        <f>IF(N560="sníž. přenesená",J560,0)</f>
        <v>0</v>
      </c>
      <c r="BI560" s="162">
        <f>IF(N560="nulová",J560,0)</f>
        <v>0</v>
      </c>
      <c r="BJ560" s="18" t="s">
        <v>88</v>
      </c>
      <c r="BK560" s="162">
        <f>ROUND(I560*H560,2)</f>
        <v>0</v>
      </c>
      <c r="BL560" s="18" t="s">
        <v>276</v>
      </c>
      <c r="BM560" s="161" t="s">
        <v>5237</v>
      </c>
    </row>
    <row r="561" spans="1:65" s="2" customFormat="1" ht="28.8">
      <c r="A561" s="33"/>
      <c r="B561" s="34"/>
      <c r="C561" s="33"/>
      <c r="D561" s="163" t="s">
        <v>207</v>
      </c>
      <c r="E561" s="33"/>
      <c r="F561" s="164" t="s">
        <v>5238</v>
      </c>
      <c r="G561" s="33"/>
      <c r="H561" s="33"/>
      <c r="I561" s="165"/>
      <c r="J561" s="33"/>
      <c r="K561" s="33"/>
      <c r="L561" s="34"/>
      <c r="M561" s="166"/>
      <c r="N561" s="167"/>
      <c r="O561" s="59"/>
      <c r="P561" s="59"/>
      <c r="Q561" s="59"/>
      <c r="R561" s="59"/>
      <c r="S561" s="59"/>
      <c r="T561" s="60"/>
      <c r="U561" s="33"/>
      <c r="V561" s="33"/>
      <c r="W561" s="33"/>
      <c r="X561" s="33"/>
      <c r="Y561" s="33"/>
      <c r="Z561" s="33"/>
      <c r="AA561" s="33"/>
      <c r="AB561" s="33"/>
      <c r="AC561" s="33"/>
      <c r="AD561" s="33"/>
      <c r="AE561" s="33"/>
      <c r="AT561" s="18" t="s">
        <v>207</v>
      </c>
      <c r="AU561" s="18" t="s">
        <v>88</v>
      </c>
    </row>
    <row r="562" spans="1:65" s="2" customFormat="1" ht="21.75" customHeight="1">
      <c r="A562" s="33"/>
      <c r="B562" s="149"/>
      <c r="C562" s="195" t="s">
        <v>2499</v>
      </c>
      <c r="D562" s="195" t="s">
        <v>416</v>
      </c>
      <c r="E562" s="196" t="s">
        <v>4675</v>
      </c>
      <c r="F562" s="197" t="s">
        <v>4676</v>
      </c>
      <c r="G562" s="198" t="s">
        <v>529</v>
      </c>
      <c r="H562" s="199">
        <v>1</v>
      </c>
      <c r="I562" s="200"/>
      <c r="J562" s="201">
        <f>ROUND(I562*H562,2)</f>
        <v>0</v>
      </c>
      <c r="K562" s="197" t="s">
        <v>333</v>
      </c>
      <c r="L562" s="202"/>
      <c r="M562" s="203" t="s">
        <v>1</v>
      </c>
      <c r="N562" s="204" t="s">
        <v>46</v>
      </c>
      <c r="O562" s="59"/>
      <c r="P562" s="159">
        <f>O562*H562</f>
        <v>0</v>
      </c>
      <c r="Q562" s="159">
        <v>4.0000000000000003E-5</v>
      </c>
      <c r="R562" s="159">
        <f>Q562*H562</f>
        <v>4.0000000000000003E-5</v>
      </c>
      <c r="S562" s="159">
        <v>0</v>
      </c>
      <c r="T562" s="160">
        <f>S562*H562</f>
        <v>0</v>
      </c>
      <c r="U562" s="33"/>
      <c r="V562" s="33"/>
      <c r="W562" s="33"/>
      <c r="X562" s="33"/>
      <c r="Y562" s="33"/>
      <c r="Z562" s="33"/>
      <c r="AA562" s="33"/>
      <c r="AB562" s="33"/>
      <c r="AC562" s="33"/>
      <c r="AD562" s="33"/>
      <c r="AE562" s="33"/>
      <c r="AR562" s="161" t="s">
        <v>573</v>
      </c>
      <c r="AT562" s="161" t="s">
        <v>416</v>
      </c>
      <c r="AU562" s="161" t="s">
        <v>88</v>
      </c>
      <c r="AY562" s="18" t="s">
        <v>199</v>
      </c>
      <c r="BE562" s="162">
        <f>IF(N562="základní",J562,0)</f>
        <v>0</v>
      </c>
      <c r="BF562" s="162">
        <f>IF(N562="snížená",J562,0)</f>
        <v>0</v>
      </c>
      <c r="BG562" s="162">
        <f>IF(N562="zákl. přenesená",J562,0)</f>
        <v>0</v>
      </c>
      <c r="BH562" s="162">
        <f>IF(N562="sníž. přenesená",J562,0)</f>
        <v>0</v>
      </c>
      <c r="BI562" s="162">
        <f>IF(N562="nulová",J562,0)</f>
        <v>0</v>
      </c>
      <c r="BJ562" s="18" t="s">
        <v>88</v>
      </c>
      <c r="BK562" s="162">
        <f>ROUND(I562*H562,2)</f>
        <v>0</v>
      </c>
      <c r="BL562" s="18" t="s">
        <v>276</v>
      </c>
      <c r="BM562" s="161" t="s">
        <v>5239</v>
      </c>
    </row>
    <row r="563" spans="1:65" s="2" customFormat="1" ht="10.199999999999999">
      <c r="A563" s="33"/>
      <c r="B563" s="34"/>
      <c r="C563" s="33"/>
      <c r="D563" s="163" t="s">
        <v>207</v>
      </c>
      <c r="E563" s="33"/>
      <c r="F563" s="164" t="s">
        <v>4676</v>
      </c>
      <c r="G563" s="33"/>
      <c r="H563" s="33"/>
      <c r="I563" s="165"/>
      <c r="J563" s="33"/>
      <c r="K563" s="33"/>
      <c r="L563" s="34"/>
      <c r="M563" s="166"/>
      <c r="N563" s="167"/>
      <c r="O563" s="59"/>
      <c r="P563" s="59"/>
      <c r="Q563" s="59"/>
      <c r="R563" s="59"/>
      <c r="S563" s="59"/>
      <c r="T563" s="60"/>
      <c r="U563" s="33"/>
      <c r="V563" s="33"/>
      <c r="W563" s="33"/>
      <c r="X563" s="33"/>
      <c r="Y563" s="33"/>
      <c r="Z563" s="33"/>
      <c r="AA563" s="33"/>
      <c r="AB563" s="33"/>
      <c r="AC563" s="33"/>
      <c r="AD563" s="33"/>
      <c r="AE563" s="33"/>
      <c r="AT563" s="18" t="s">
        <v>207</v>
      </c>
      <c r="AU563" s="18" t="s">
        <v>88</v>
      </c>
    </row>
    <row r="564" spans="1:65" s="14" customFormat="1" ht="10.199999999999999">
      <c r="B564" s="179"/>
      <c r="D564" s="163" t="s">
        <v>336</v>
      </c>
      <c r="E564" s="180" t="s">
        <v>1</v>
      </c>
      <c r="F564" s="181" t="s">
        <v>88</v>
      </c>
      <c r="H564" s="182">
        <v>1</v>
      </c>
      <c r="I564" s="183"/>
      <c r="L564" s="179"/>
      <c r="M564" s="184"/>
      <c r="N564" s="185"/>
      <c r="O564" s="185"/>
      <c r="P564" s="185"/>
      <c r="Q564" s="185"/>
      <c r="R564" s="185"/>
      <c r="S564" s="185"/>
      <c r="T564" s="186"/>
      <c r="AT564" s="180" t="s">
        <v>336</v>
      </c>
      <c r="AU564" s="180" t="s">
        <v>88</v>
      </c>
      <c r="AV564" s="14" t="s">
        <v>90</v>
      </c>
      <c r="AW564" s="14" t="s">
        <v>36</v>
      </c>
      <c r="AX564" s="14" t="s">
        <v>88</v>
      </c>
      <c r="AY564" s="180" t="s">
        <v>199</v>
      </c>
    </row>
    <row r="565" spans="1:65" s="2" customFormat="1" ht="16.5" customHeight="1">
      <c r="A565" s="33"/>
      <c r="B565" s="149"/>
      <c r="C565" s="150" t="s">
        <v>2505</v>
      </c>
      <c r="D565" s="150" t="s">
        <v>202</v>
      </c>
      <c r="E565" s="151" t="s">
        <v>4925</v>
      </c>
      <c r="F565" s="152" t="s">
        <v>4926</v>
      </c>
      <c r="G565" s="153" t="s">
        <v>529</v>
      </c>
      <c r="H565" s="154">
        <v>2</v>
      </c>
      <c r="I565" s="155"/>
      <c r="J565" s="156">
        <f>ROUND(I565*H565,2)</f>
        <v>0</v>
      </c>
      <c r="K565" s="152" t="s">
        <v>333</v>
      </c>
      <c r="L565" s="34"/>
      <c r="M565" s="157" t="s">
        <v>1</v>
      </c>
      <c r="N565" s="158" t="s">
        <v>46</v>
      </c>
      <c r="O565" s="59"/>
      <c r="P565" s="159">
        <f>O565*H565</f>
        <v>0</v>
      </c>
      <c r="Q565" s="159">
        <v>0</v>
      </c>
      <c r="R565" s="159">
        <f>Q565*H565</f>
        <v>0</v>
      </c>
      <c r="S565" s="159">
        <v>0</v>
      </c>
      <c r="T565" s="160">
        <f>S565*H565</f>
        <v>0</v>
      </c>
      <c r="U565" s="33"/>
      <c r="V565" s="33"/>
      <c r="W565" s="33"/>
      <c r="X565" s="33"/>
      <c r="Y565" s="33"/>
      <c r="Z565" s="33"/>
      <c r="AA565" s="33"/>
      <c r="AB565" s="33"/>
      <c r="AC565" s="33"/>
      <c r="AD565" s="33"/>
      <c r="AE565" s="33"/>
      <c r="AR565" s="161" t="s">
        <v>276</v>
      </c>
      <c r="AT565" s="161" t="s">
        <v>202</v>
      </c>
      <c r="AU565" s="161" t="s">
        <v>88</v>
      </c>
      <c r="AY565" s="18" t="s">
        <v>199</v>
      </c>
      <c r="BE565" s="162">
        <f>IF(N565="základní",J565,0)</f>
        <v>0</v>
      </c>
      <c r="BF565" s="162">
        <f>IF(N565="snížená",J565,0)</f>
        <v>0</v>
      </c>
      <c r="BG565" s="162">
        <f>IF(N565="zákl. přenesená",J565,0)</f>
        <v>0</v>
      </c>
      <c r="BH565" s="162">
        <f>IF(N565="sníž. přenesená",J565,0)</f>
        <v>0</v>
      </c>
      <c r="BI565" s="162">
        <f>IF(N565="nulová",J565,0)</f>
        <v>0</v>
      </c>
      <c r="BJ565" s="18" t="s">
        <v>88</v>
      </c>
      <c r="BK565" s="162">
        <f>ROUND(I565*H565,2)</f>
        <v>0</v>
      </c>
      <c r="BL565" s="18" t="s">
        <v>276</v>
      </c>
      <c r="BM565" s="161" t="s">
        <v>5240</v>
      </c>
    </row>
    <row r="566" spans="1:65" s="2" customFormat="1" ht="10.199999999999999">
      <c r="A566" s="33"/>
      <c r="B566" s="34"/>
      <c r="C566" s="33"/>
      <c r="D566" s="163" t="s">
        <v>207</v>
      </c>
      <c r="E566" s="33"/>
      <c r="F566" s="164" t="s">
        <v>4926</v>
      </c>
      <c r="G566" s="33"/>
      <c r="H566" s="33"/>
      <c r="I566" s="165"/>
      <c r="J566" s="33"/>
      <c r="K566" s="33"/>
      <c r="L566" s="34"/>
      <c r="M566" s="166"/>
      <c r="N566" s="167"/>
      <c r="O566" s="59"/>
      <c r="P566" s="59"/>
      <c r="Q566" s="59"/>
      <c r="R566" s="59"/>
      <c r="S566" s="59"/>
      <c r="T566" s="60"/>
      <c r="U566" s="33"/>
      <c r="V566" s="33"/>
      <c r="W566" s="33"/>
      <c r="X566" s="33"/>
      <c r="Y566" s="33"/>
      <c r="Z566" s="33"/>
      <c r="AA566" s="33"/>
      <c r="AB566" s="33"/>
      <c r="AC566" s="33"/>
      <c r="AD566" s="33"/>
      <c r="AE566" s="33"/>
      <c r="AT566" s="18" t="s">
        <v>207</v>
      </c>
      <c r="AU566" s="18" t="s">
        <v>88</v>
      </c>
    </row>
    <row r="567" spans="1:65" s="2" customFormat="1" ht="16.5" customHeight="1">
      <c r="A567" s="33"/>
      <c r="B567" s="149"/>
      <c r="C567" s="195" t="s">
        <v>2511</v>
      </c>
      <c r="D567" s="195" t="s">
        <v>416</v>
      </c>
      <c r="E567" s="196" t="s">
        <v>4932</v>
      </c>
      <c r="F567" s="197" t="s">
        <v>4933</v>
      </c>
      <c r="G567" s="198" t="s">
        <v>529</v>
      </c>
      <c r="H567" s="199">
        <v>2</v>
      </c>
      <c r="I567" s="200"/>
      <c r="J567" s="201">
        <f>ROUND(I567*H567,2)</f>
        <v>0</v>
      </c>
      <c r="K567" s="197" t="s">
        <v>333</v>
      </c>
      <c r="L567" s="202"/>
      <c r="M567" s="203" t="s">
        <v>1</v>
      </c>
      <c r="N567" s="204" t="s">
        <v>46</v>
      </c>
      <c r="O567" s="59"/>
      <c r="P567" s="159">
        <f>O567*H567</f>
        <v>0</v>
      </c>
      <c r="Q567" s="159">
        <v>4.0000000000000002E-4</v>
      </c>
      <c r="R567" s="159">
        <f>Q567*H567</f>
        <v>8.0000000000000004E-4</v>
      </c>
      <c r="S567" s="159">
        <v>0</v>
      </c>
      <c r="T567" s="160">
        <f>S567*H567</f>
        <v>0</v>
      </c>
      <c r="U567" s="33"/>
      <c r="V567" s="33"/>
      <c r="W567" s="33"/>
      <c r="X567" s="33"/>
      <c r="Y567" s="33"/>
      <c r="Z567" s="33"/>
      <c r="AA567" s="33"/>
      <c r="AB567" s="33"/>
      <c r="AC567" s="33"/>
      <c r="AD567" s="33"/>
      <c r="AE567" s="33"/>
      <c r="AR567" s="161" t="s">
        <v>573</v>
      </c>
      <c r="AT567" s="161" t="s">
        <v>416</v>
      </c>
      <c r="AU567" s="161" t="s">
        <v>88</v>
      </c>
      <c r="AY567" s="18" t="s">
        <v>199</v>
      </c>
      <c r="BE567" s="162">
        <f>IF(N567="základní",J567,0)</f>
        <v>0</v>
      </c>
      <c r="BF567" s="162">
        <f>IF(N567="snížená",J567,0)</f>
        <v>0</v>
      </c>
      <c r="BG567" s="162">
        <f>IF(N567="zákl. přenesená",J567,0)</f>
        <v>0</v>
      </c>
      <c r="BH567" s="162">
        <f>IF(N567="sníž. přenesená",J567,0)</f>
        <v>0</v>
      </c>
      <c r="BI567" s="162">
        <f>IF(N567="nulová",J567,0)</f>
        <v>0</v>
      </c>
      <c r="BJ567" s="18" t="s">
        <v>88</v>
      </c>
      <c r="BK567" s="162">
        <f>ROUND(I567*H567,2)</f>
        <v>0</v>
      </c>
      <c r="BL567" s="18" t="s">
        <v>276</v>
      </c>
      <c r="BM567" s="161" t="s">
        <v>5241</v>
      </c>
    </row>
    <row r="568" spans="1:65" s="14" customFormat="1" ht="10.199999999999999">
      <c r="B568" s="179"/>
      <c r="D568" s="163" t="s">
        <v>336</v>
      </c>
      <c r="E568" s="180" t="s">
        <v>1</v>
      </c>
      <c r="F568" s="181" t="s">
        <v>1414</v>
      </c>
      <c r="H568" s="182">
        <v>2</v>
      </c>
      <c r="I568" s="183"/>
      <c r="L568" s="179"/>
      <c r="M568" s="184"/>
      <c r="N568" s="185"/>
      <c r="O568" s="185"/>
      <c r="P568" s="185"/>
      <c r="Q568" s="185"/>
      <c r="R568" s="185"/>
      <c r="S568" s="185"/>
      <c r="T568" s="186"/>
      <c r="AT568" s="180" t="s">
        <v>336</v>
      </c>
      <c r="AU568" s="180" t="s">
        <v>88</v>
      </c>
      <c r="AV568" s="14" t="s">
        <v>90</v>
      </c>
      <c r="AW568" s="14" t="s">
        <v>36</v>
      </c>
      <c r="AX568" s="14" t="s">
        <v>88</v>
      </c>
      <c r="AY568" s="180" t="s">
        <v>199</v>
      </c>
    </row>
    <row r="569" spans="1:65" s="2" customFormat="1" ht="16.5" customHeight="1">
      <c r="A569" s="33"/>
      <c r="B569" s="149"/>
      <c r="C569" s="150" t="s">
        <v>2515</v>
      </c>
      <c r="D569" s="150" t="s">
        <v>202</v>
      </c>
      <c r="E569" s="151" t="s">
        <v>5242</v>
      </c>
      <c r="F569" s="152" t="s">
        <v>5243</v>
      </c>
      <c r="G569" s="153" t="s">
        <v>529</v>
      </c>
      <c r="H569" s="154">
        <v>1</v>
      </c>
      <c r="I569" s="155"/>
      <c r="J569" s="156">
        <f>ROUND(I569*H569,2)</f>
        <v>0</v>
      </c>
      <c r="K569" s="152" t="s">
        <v>333</v>
      </c>
      <c r="L569" s="34"/>
      <c r="M569" s="157" t="s">
        <v>1</v>
      </c>
      <c r="N569" s="158" t="s">
        <v>46</v>
      </c>
      <c r="O569" s="59"/>
      <c r="P569" s="159">
        <f>O569*H569</f>
        <v>0</v>
      </c>
      <c r="Q569" s="159">
        <v>0</v>
      </c>
      <c r="R569" s="159">
        <f>Q569*H569</f>
        <v>0</v>
      </c>
      <c r="S569" s="159">
        <v>0</v>
      </c>
      <c r="T569" s="160">
        <f>S569*H569</f>
        <v>0</v>
      </c>
      <c r="U569" s="33"/>
      <c r="V569" s="33"/>
      <c r="W569" s="33"/>
      <c r="X569" s="33"/>
      <c r="Y569" s="33"/>
      <c r="Z569" s="33"/>
      <c r="AA569" s="33"/>
      <c r="AB569" s="33"/>
      <c r="AC569" s="33"/>
      <c r="AD569" s="33"/>
      <c r="AE569" s="33"/>
      <c r="AR569" s="161" t="s">
        <v>276</v>
      </c>
      <c r="AT569" s="161" t="s">
        <v>202</v>
      </c>
      <c r="AU569" s="161" t="s">
        <v>88</v>
      </c>
      <c r="AY569" s="18" t="s">
        <v>199</v>
      </c>
      <c r="BE569" s="162">
        <f>IF(N569="základní",J569,0)</f>
        <v>0</v>
      </c>
      <c r="BF569" s="162">
        <f>IF(N569="snížená",J569,0)</f>
        <v>0</v>
      </c>
      <c r="BG569" s="162">
        <f>IF(N569="zákl. přenesená",J569,0)</f>
        <v>0</v>
      </c>
      <c r="BH569" s="162">
        <f>IF(N569="sníž. přenesená",J569,0)</f>
        <v>0</v>
      </c>
      <c r="BI569" s="162">
        <f>IF(N569="nulová",J569,0)</f>
        <v>0</v>
      </c>
      <c r="BJ569" s="18" t="s">
        <v>88</v>
      </c>
      <c r="BK569" s="162">
        <f>ROUND(I569*H569,2)</f>
        <v>0</v>
      </c>
      <c r="BL569" s="18" t="s">
        <v>276</v>
      </c>
      <c r="BM569" s="161" t="s">
        <v>5244</v>
      </c>
    </row>
    <row r="570" spans="1:65" s="2" customFormat="1" ht="19.2">
      <c r="A570" s="33"/>
      <c r="B570" s="34"/>
      <c r="C570" s="33"/>
      <c r="D570" s="163" t="s">
        <v>207</v>
      </c>
      <c r="E570" s="33"/>
      <c r="F570" s="164" t="s">
        <v>5245</v>
      </c>
      <c r="G570" s="33"/>
      <c r="H570" s="33"/>
      <c r="I570" s="165"/>
      <c r="J570" s="33"/>
      <c r="K570" s="33"/>
      <c r="L570" s="34"/>
      <c r="M570" s="166"/>
      <c r="N570" s="167"/>
      <c r="O570" s="59"/>
      <c r="P570" s="59"/>
      <c r="Q570" s="59"/>
      <c r="R570" s="59"/>
      <c r="S570" s="59"/>
      <c r="T570" s="60"/>
      <c r="U570" s="33"/>
      <c r="V570" s="33"/>
      <c r="W570" s="33"/>
      <c r="X570" s="33"/>
      <c r="Y570" s="33"/>
      <c r="Z570" s="33"/>
      <c r="AA570" s="33"/>
      <c r="AB570" s="33"/>
      <c r="AC570" s="33"/>
      <c r="AD570" s="33"/>
      <c r="AE570" s="33"/>
      <c r="AT570" s="18" t="s">
        <v>207</v>
      </c>
      <c r="AU570" s="18" t="s">
        <v>88</v>
      </c>
    </row>
    <row r="571" spans="1:65" s="2" customFormat="1" ht="16.5" customHeight="1">
      <c r="A571" s="33"/>
      <c r="B571" s="149"/>
      <c r="C571" s="195" t="s">
        <v>2531</v>
      </c>
      <c r="D571" s="195" t="s">
        <v>416</v>
      </c>
      <c r="E571" s="196" t="s">
        <v>5246</v>
      </c>
      <c r="F571" s="197" t="s">
        <v>5247</v>
      </c>
      <c r="G571" s="198" t="s">
        <v>529</v>
      </c>
      <c r="H571" s="199">
        <v>1</v>
      </c>
      <c r="I571" s="200"/>
      <c r="J571" s="201">
        <f>ROUND(I571*H571,2)</f>
        <v>0</v>
      </c>
      <c r="K571" s="197" t="s">
        <v>333</v>
      </c>
      <c r="L571" s="202"/>
      <c r="M571" s="203" t="s">
        <v>1</v>
      </c>
      <c r="N571" s="204" t="s">
        <v>46</v>
      </c>
      <c r="O571" s="59"/>
      <c r="P571" s="159">
        <f>O571*H571</f>
        <v>0</v>
      </c>
      <c r="Q571" s="159">
        <v>4.0000000000000002E-4</v>
      </c>
      <c r="R571" s="159">
        <f>Q571*H571</f>
        <v>4.0000000000000002E-4</v>
      </c>
      <c r="S571" s="159">
        <v>0</v>
      </c>
      <c r="T571" s="160">
        <f>S571*H571</f>
        <v>0</v>
      </c>
      <c r="U571" s="33"/>
      <c r="V571" s="33"/>
      <c r="W571" s="33"/>
      <c r="X571" s="33"/>
      <c r="Y571" s="33"/>
      <c r="Z571" s="33"/>
      <c r="AA571" s="33"/>
      <c r="AB571" s="33"/>
      <c r="AC571" s="33"/>
      <c r="AD571" s="33"/>
      <c r="AE571" s="33"/>
      <c r="AR571" s="161" t="s">
        <v>573</v>
      </c>
      <c r="AT571" s="161" t="s">
        <v>416</v>
      </c>
      <c r="AU571" s="161" t="s">
        <v>88</v>
      </c>
      <c r="AY571" s="18" t="s">
        <v>199</v>
      </c>
      <c r="BE571" s="162">
        <f>IF(N571="základní",J571,0)</f>
        <v>0</v>
      </c>
      <c r="BF571" s="162">
        <f>IF(N571="snížená",J571,0)</f>
        <v>0</v>
      </c>
      <c r="BG571" s="162">
        <f>IF(N571="zákl. přenesená",J571,0)</f>
        <v>0</v>
      </c>
      <c r="BH571" s="162">
        <f>IF(N571="sníž. přenesená",J571,0)</f>
        <v>0</v>
      </c>
      <c r="BI571" s="162">
        <f>IF(N571="nulová",J571,0)</f>
        <v>0</v>
      </c>
      <c r="BJ571" s="18" t="s">
        <v>88</v>
      </c>
      <c r="BK571" s="162">
        <f>ROUND(I571*H571,2)</f>
        <v>0</v>
      </c>
      <c r="BL571" s="18" t="s">
        <v>276</v>
      </c>
      <c r="BM571" s="161" t="s">
        <v>5248</v>
      </c>
    </row>
    <row r="572" spans="1:65" s="2" customFormat="1" ht="10.199999999999999">
      <c r="A572" s="33"/>
      <c r="B572" s="34"/>
      <c r="C572" s="33"/>
      <c r="D572" s="163" t="s">
        <v>207</v>
      </c>
      <c r="E572" s="33"/>
      <c r="F572" s="164" t="s">
        <v>5247</v>
      </c>
      <c r="G572" s="33"/>
      <c r="H572" s="33"/>
      <c r="I572" s="165"/>
      <c r="J572" s="33"/>
      <c r="K572" s="33"/>
      <c r="L572" s="34"/>
      <c r="M572" s="166"/>
      <c r="N572" s="167"/>
      <c r="O572" s="59"/>
      <c r="P572" s="59"/>
      <c r="Q572" s="59"/>
      <c r="R572" s="59"/>
      <c r="S572" s="59"/>
      <c r="T572" s="60"/>
      <c r="U572" s="33"/>
      <c r="V572" s="33"/>
      <c r="W572" s="33"/>
      <c r="X572" s="33"/>
      <c r="Y572" s="33"/>
      <c r="Z572" s="33"/>
      <c r="AA572" s="33"/>
      <c r="AB572" s="33"/>
      <c r="AC572" s="33"/>
      <c r="AD572" s="33"/>
      <c r="AE572" s="33"/>
      <c r="AT572" s="18" t="s">
        <v>207</v>
      </c>
      <c r="AU572" s="18" t="s">
        <v>88</v>
      </c>
    </row>
    <row r="573" spans="1:65" s="2" customFormat="1" ht="24.15" customHeight="1">
      <c r="A573" s="33"/>
      <c r="B573" s="149"/>
      <c r="C573" s="150" t="s">
        <v>2536</v>
      </c>
      <c r="D573" s="150" t="s">
        <v>202</v>
      </c>
      <c r="E573" s="151" t="s">
        <v>5249</v>
      </c>
      <c r="F573" s="152" t="s">
        <v>5250</v>
      </c>
      <c r="G573" s="153" t="s">
        <v>529</v>
      </c>
      <c r="H573" s="154">
        <v>3</v>
      </c>
      <c r="I573" s="155"/>
      <c r="J573" s="156">
        <f>ROUND(I573*H573,2)</f>
        <v>0</v>
      </c>
      <c r="K573" s="152" t="s">
        <v>333</v>
      </c>
      <c r="L573" s="34"/>
      <c r="M573" s="157" t="s">
        <v>1</v>
      </c>
      <c r="N573" s="158" t="s">
        <v>46</v>
      </c>
      <c r="O573" s="59"/>
      <c r="P573" s="159">
        <f>O573*H573</f>
        <v>0</v>
      </c>
      <c r="Q573" s="159">
        <v>0</v>
      </c>
      <c r="R573" s="159">
        <f>Q573*H573</f>
        <v>0</v>
      </c>
      <c r="S573" s="159">
        <v>0</v>
      </c>
      <c r="T573" s="160">
        <f>S573*H573</f>
        <v>0</v>
      </c>
      <c r="U573" s="33"/>
      <c r="V573" s="33"/>
      <c r="W573" s="33"/>
      <c r="X573" s="33"/>
      <c r="Y573" s="33"/>
      <c r="Z573" s="33"/>
      <c r="AA573" s="33"/>
      <c r="AB573" s="33"/>
      <c r="AC573" s="33"/>
      <c r="AD573" s="33"/>
      <c r="AE573" s="33"/>
      <c r="AR573" s="161" t="s">
        <v>276</v>
      </c>
      <c r="AT573" s="161" t="s">
        <v>202</v>
      </c>
      <c r="AU573" s="161" t="s">
        <v>88</v>
      </c>
      <c r="AY573" s="18" t="s">
        <v>199</v>
      </c>
      <c r="BE573" s="162">
        <f>IF(N573="základní",J573,0)</f>
        <v>0</v>
      </c>
      <c r="BF573" s="162">
        <f>IF(N573="snížená",J573,0)</f>
        <v>0</v>
      </c>
      <c r="BG573" s="162">
        <f>IF(N573="zákl. přenesená",J573,0)</f>
        <v>0</v>
      </c>
      <c r="BH573" s="162">
        <f>IF(N573="sníž. přenesená",J573,0)</f>
        <v>0</v>
      </c>
      <c r="BI573" s="162">
        <f>IF(N573="nulová",J573,0)</f>
        <v>0</v>
      </c>
      <c r="BJ573" s="18" t="s">
        <v>88</v>
      </c>
      <c r="BK573" s="162">
        <f>ROUND(I573*H573,2)</f>
        <v>0</v>
      </c>
      <c r="BL573" s="18" t="s">
        <v>276</v>
      </c>
      <c r="BM573" s="161" t="s">
        <v>5251</v>
      </c>
    </row>
    <row r="574" spans="1:65" s="2" customFormat="1" ht="19.2">
      <c r="A574" s="33"/>
      <c r="B574" s="34"/>
      <c r="C574" s="33"/>
      <c r="D574" s="163" t="s">
        <v>207</v>
      </c>
      <c r="E574" s="33"/>
      <c r="F574" s="164" t="s">
        <v>5252</v>
      </c>
      <c r="G574" s="33"/>
      <c r="H574" s="33"/>
      <c r="I574" s="165"/>
      <c r="J574" s="33"/>
      <c r="K574" s="33"/>
      <c r="L574" s="34"/>
      <c r="M574" s="166"/>
      <c r="N574" s="167"/>
      <c r="O574" s="59"/>
      <c r="P574" s="59"/>
      <c r="Q574" s="59"/>
      <c r="R574" s="59"/>
      <c r="S574" s="59"/>
      <c r="T574" s="60"/>
      <c r="U574" s="33"/>
      <c r="V574" s="33"/>
      <c r="W574" s="33"/>
      <c r="X574" s="33"/>
      <c r="Y574" s="33"/>
      <c r="Z574" s="33"/>
      <c r="AA574" s="33"/>
      <c r="AB574" s="33"/>
      <c r="AC574" s="33"/>
      <c r="AD574" s="33"/>
      <c r="AE574" s="33"/>
      <c r="AT574" s="18" t="s">
        <v>207</v>
      </c>
      <c r="AU574" s="18" t="s">
        <v>88</v>
      </c>
    </row>
    <row r="575" spans="1:65" s="14" customFormat="1" ht="10.199999999999999">
      <c r="B575" s="179"/>
      <c r="D575" s="163" t="s">
        <v>336</v>
      </c>
      <c r="E575" s="180" t="s">
        <v>1</v>
      </c>
      <c r="F575" s="181" t="s">
        <v>4482</v>
      </c>
      <c r="H575" s="182">
        <v>3</v>
      </c>
      <c r="I575" s="183"/>
      <c r="L575" s="179"/>
      <c r="M575" s="184"/>
      <c r="N575" s="185"/>
      <c r="O575" s="185"/>
      <c r="P575" s="185"/>
      <c r="Q575" s="185"/>
      <c r="R575" s="185"/>
      <c r="S575" s="185"/>
      <c r="T575" s="186"/>
      <c r="AT575" s="180" t="s">
        <v>336</v>
      </c>
      <c r="AU575" s="180" t="s">
        <v>88</v>
      </c>
      <c r="AV575" s="14" t="s">
        <v>90</v>
      </c>
      <c r="AW575" s="14" t="s">
        <v>36</v>
      </c>
      <c r="AX575" s="14" t="s">
        <v>88</v>
      </c>
      <c r="AY575" s="180" t="s">
        <v>199</v>
      </c>
    </row>
    <row r="576" spans="1:65" s="2" customFormat="1" ht="24.15" customHeight="1">
      <c r="A576" s="33"/>
      <c r="B576" s="149"/>
      <c r="C576" s="195" t="s">
        <v>2543</v>
      </c>
      <c r="D576" s="195" t="s">
        <v>416</v>
      </c>
      <c r="E576" s="196" t="s">
        <v>5253</v>
      </c>
      <c r="F576" s="197" t="s">
        <v>5254</v>
      </c>
      <c r="G576" s="198" t="s">
        <v>529</v>
      </c>
      <c r="H576" s="199">
        <v>1</v>
      </c>
      <c r="I576" s="200"/>
      <c r="J576" s="201">
        <f>ROUND(I576*H576,2)</f>
        <v>0</v>
      </c>
      <c r="K576" s="197" t="s">
        <v>1</v>
      </c>
      <c r="L576" s="202"/>
      <c r="M576" s="203" t="s">
        <v>1</v>
      </c>
      <c r="N576" s="204" t="s">
        <v>46</v>
      </c>
      <c r="O576" s="59"/>
      <c r="P576" s="159">
        <f>O576*H576</f>
        <v>0</v>
      </c>
      <c r="Q576" s="159">
        <v>4.6999999999999999E-4</v>
      </c>
      <c r="R576" s="159">
        <f>Q576*H576</f>
        <v>4.6999999999999999E-4</v>
      </c>
      <c r="S576" s="159">
        <v>0</v>
      </c>
      <c r="T576" s="160">
        <f>S576*H576</f>
        <v>0</v>
      </c>
      <c r="U576" s="33"/>
      <c r="V576" s="33"/>
      <c r="W576" s="33"/>
      <c r="X576" s="33"/>
      <c r="Y576" s="33"/>
      <c r="Z576" s="33"/>
      <c r="AA576" s="33"/>
      <c r="AB576" s="33"/>
      <c r="AC576" s="33"/>
      <c r="AD576" s="33"/>
      <c r="AE576" s="33"/>
      <c r="AR576" s="161" t="s">
        <v>573</v>
      </c>
      <c r="AT576" s="161" t="s">
        <v>416</v>
      </c>
      <c r="AU576" s="161" t="s">
        <v>88</v>
      </c>
      <c r="AY576" s="18" t="s">
        <v>199</v>
      </c>
      <c r="BE576" s="162">
        <f>IF(N576="základní",J576,0)</f>
        <v>0</v>
      </c>
      <c r="BF576" s="162">
        <f>IF(N576="snížená",J576,0)</f>
        <v>0</v>
      </c>
      <c r="BG576" s="162">
        <f>IF(N576="zákl. přenesená",J576,0)</f>
        <v>0</v>
      </c>
      <c r="BH576" s="162">
        <f>IF(N576="sníž. přenesená",J576,0)</f>
        <v>0</v>
      </c>
      <c r="BI576" s="162">
        <f>IF(N576="nulová",J576,0)</f>
        <v>0</v>
      </c>
      <c r="BJ576" s="18" t="s">
        <v>88</v>
      </c>
      <c r="BK576" s="162">
        <f>ROUND(I576*H576,2)</f>
        <v>0</v>
      </c>
      <c r="BL576" s="18" t="s">
        <v>276</v>
      </c>
      <c r="BM576" s="161" t="s">
        <v>5255</v>
      </c>
    </row>
    <row r="577" spans="1:65" s="14" customFormat="1" ht="10.199999999999999">
      <c r="B577" s="179"/>
      <c r="D577" s="163" t="s">
        <v>336</v>
      </c>
      <c r="E577" s="180" t="s">
        <v>1</v>
      </c>
      <c r="F577" s="181" t="s">
        <v>88</v>
      </c>
      <c r="H577" s="182">
        <v>1</v>
      </c>
      <c r="I577" s="183"/>
      <c r="L577" s="179"/>
      <c r="M577" s="184"/>
      <c r="N577" s="185"/>
      <c r="O577" s="185"/>
      <c r="P577" s="185"/>
      <c r="Q577" s="185"/>
      <c r="R577" s="185"/>
      <c r="S577" s="185"/>
      <c r="T577" s="186"/>
      <c r="AT577" s="180" t="s">
        <v>336</v>
      </c>
      <c r="AU577" s="180" t="s">
        <v>88</v>
      </c>
      <c r="AV577" s="14" t="s">
        <v>90</v>
      </c>
      <c r="AW577" s="14" t="s">
        <v>36</v>
      </c>
      <c r="AX577" s="14" t="s">
        <v>88</v>
      </c>
      <c r="AY577" s="180" t="s">
        <v>199</v>
      </c>
    </row>
    <row r="578" spans="1:65" s="2" customFormat="1" ht="24.15" customHeight="1">
      <c r="A578" s="33"/>
      <c r="B578" s="149"/>
      <c r="C578" s="195" t="s">
        <v>1795</v>
      </c>
      <c r="D578" s="195" t="s">
        <v>416</v>
      </c>
      <c r="E578" s="196" t="s">
        <v>5160</v>
      </c>
      <c r="F578" s="197" t="s">
        <v>5161</v>
      </c>
      <c r="G578" s="198" t="s">
        <v>529</v>
      </c>
      <c r="H578" s="199">
        <v>2</v>
      </c>
      <c r="I578" s="200"/>
      <c r="J578" s="201">
        <f>ROUND(I578*H578,2)</f>
        <v>0</v>
      </c>
      <c r="K578" s="197" t="s">
        <v>1</v>
      </c>
      <c r="L578" s="202"/>
      <c r="M578" s="203" t="s">
        <v>1</v>
      </c>
      <c r="N578" s="204" t="s">
        <v>46</v>
      </c>
      <c r="O578" s="59"/>
      <c r="P578" s="159">
        <f>O578*H578</f>
        <v>0</v>
      </c>
      <c r="Q578" s="159">
        <v>4.6999999999999999E-4</v>
      </c>
      <c r="R578" s="159">
        <f>Q578*H578</f>
        <v>9.3999999999999997E-4</v>
      </c>
      <c r="S578" s="159">
        <v>0</v>
      </c>
      <c r="T578" s="160">
        <f>S578*H578</f>
        <v>0</v>
      </c>
      <c r="U578" s="33"/>
      <c r="V578" s="33"/>
      <c r="W578" s="33"/>
      <c r="X578" s="33"/>
      <c r="Y578" s="33"/>
      <c r="Z578" s="33"/>
      <c r="AA578" s="33"/>
      <c r="AB578" s="33"/>
      <c r="AC578" s="33"/>
      <c r="AD578" s="33"/>
      <c r="AE578" s="33"/>
      <c r="AR578" s="161" t="s">
        <v>573</v>
      </c>
      <c r="AT578" s="161" t="s">
        <v>416</v>
      </c>
      <c r="AU578" s="161" t="s">
        <v>88</v>
      </c>
      <c r="AY578" s="18" t="s">
        <v>199</v>
      </c>
      <c r="BE578" s="162">
        <f>IF(N578="základní",J578,0)</f>
        <v>0</v>
      </c>
      <c r="BF578" s="162">
        <f>IF(N578="snížená",J578,0)</f>
        <v>0</v>
      </c>
      <c r="BG578" s="162">
        <f>IF(N578="zákl. přenesená",J578,0)</f>
        <v>0</v>
      </c>
      <c r="BH578" s="162">
        <f>IF(N578="sníž. přenesená",J578,0)</f>
        <v>0</v>
      </c>
      <c r="BI578" s="162">
        <f>IF(N578="nulová",J578,0)</f>
        <v>0</v>
      </c>
      <c r="BJ578" s="18" t="s">
        <v>88</v>
      </c>
      <c r="BK578" s="162">
        <f>ROUND(I578*H578,2)</f>
        <v>0</v>
      </c>
      <c r="BL578" s="18" t="s">
        <v>276</v>
      </c>
      <c r="BM578" s="161" t="s">
        <v>5256</v>
      </c>
    </row>
    <row r="579" spans="1:65" s="14" customFormat="1" ht="10.199999999999999">
      <c r="B579" s="179"/>
      <c r="D579" s="163" t="s">
        <v>336</v>
      </c>
      <c r="E579" s="180" t="s">
        <v>1</v>
      </c>
      <c r="F579" s="181" t="s">
        <v>90</v>
      </c>
      <c r="H579" s="182">
        <v>2</v>
      </c>
      <c r="I579" s="183"/>
      <c r="L579" s="179"/>
      <c r="M579" s="184"/>
      <c r="N579" s="185"/>
      <c r="O579" s="185"/>
      <c r="P579" s="185"/>
      <c r="Q579" s="185"/>
      <c r="R579" s="185"/>
      <c r="S579" s="185"/>
      <c r="T579" s="186"/>
      <c r="AT579" s="180" t="s">
        <v>336</v>
      </c>
      <c r="AU579" s="180" t="s">
        <v>88</v>
      </c>
      <c r="AV579" s="14" t="s">
        <v>90</v>
      </c>
      <c r="AW579" s="14" t="s">
        <v>36</v>
      </c>
      <c r="AX579" s="14" t="s">
        <v>88</v>
      </c>
      <c r="AY579" s="180" t="s">
        <v>199</v>
      </c>
    </row>
    <row r="580" spans="1:65" s="2" customFormat="1" ht="24.15" customHeight="1">
      <c r="A580" s="33"/>
      <c r="B580" s="149"/>
      <c r="C580" s="150" t="s">
        <v>2557</v>
      </c>
      <c r="D580" s="150" t="s">
        <v>202</v>
      </c>
      <c r="E580" s="151" t="s">
        <v>5004</v>
      </c>
      <c r="F580" s="152" t="s">
        <v>5005</v>
      </c>
      <c r="G580" s="153" t="s">
        <v>529</v>
      </c>
      <c r="H580" s="154">
        <v>1</v>
      </c>
      <c r="I580" s="155"/>
      <c r="J580" s="156">
        <f>ROUND(I580*H580,2)</f>
        <v>0</v>
      </c>
      <c r="K580" s="152" t="s">
        <v>333</v>
      </c>
      <c r="L580" s="34"/>
      <c r="M580" s="157" t="s">
        <v>1</v>
      </c>
      <c r="N580" s="158" t="s">
        <v>46</v>
      </c>
      <c r="O580" s="59"/>
      <c r="P580" s="159">
        <f>O580*H580</f>
        <v>0</v>
      </c>
      <c r="Q580" s="159">
        <v>0</v>
      </c>
      <c r="R580" s="159">
        <f>Q580*H580</f>
        <v>0</v>
      </c>
      <c r="S580" s="159">
        <v>0</v>
      </c>
      <c r="T580" s="160">
        <f>S580*H580</f>
        <v>0</v>
      </c>
      <c r="U580" s="33"/>
      <c r="V580" s="33"/>
      <c r="W580" s="33"/>
      <c r="X580" s="33"/>
      <c r="Y580" s="33"/>
      <c r="Z580" s="33"/>
      <c r="AA580" s="33"/>
      <c r="AB580" s="33"/>
      <c r="AC580" s="33"/>
      <c r="AD580" s="33"/>
      <c r="AE580" s="33"/>
      <c r="AR580" s="161" t="s">
        <v>276</v>
      </c>
      <c r="AT580" s="161" t="s">
        <v>202</v>
      </c>
      <c r="AU580" s="161" t="s">
        <v>88</v>
      </c>
      <c r="AY580" s="18" t="s">
        <v>199</v>
      </c>
      <c r="BE580" s="162">
        <f>IF(N580="základní",J580,0)</f>
        <v>0</v>
      </c>
      <c r="BF580" s="162">
        <f>IF(N580="snížená",J580,0)</f>
        <v>0</v>
      </c>
      <c r="BG580" s="162">
        <f>IF(N580="zákl. přenesená",J580,0)</f>
        <v>0</v>
      </c>
      <c r="BH580" s="162">
        <f>IF(N580="sníž. přenesená",J580,0)</f>
        <v>0</v>
      </c>
      <c r="BI580" s="162">
        <f>IF(N580="nulová",J580,0)</f>
        <v>0</v>
      </c>
      <c r="BJ580" s="18" t="s">
        <v>88</v>
      </c>
      <c r="BK580" s="162">
        <f>ROUND(I580*H580,2)</f>
        <v>0</v>
      </c>
      <c r="BL580" s="18" t="s">
        <v>276</v>
      </c>
      <c r="BM580" s="161" t="s">
        <v>5257</v>
      </c>
    </row>
    <row r="581" spans="1:65" s="2" customFormat="1" ht="16.5" customHeight="1">
      <c r="A581" s="33"/>
      <c r="B581" s="149"/>
      <c r="C581" s="195" t="s">
        <v>2563</v>
      </c>
      <c r="D581" s="195" t="s">
        <v>416</v>
      </c>
      <c r="E581" s="196" t="s">
        <v>5011</v>
      </c>
      <c r="F581" s="197" t="s">
        <v>5012</v>
      </c>
      <c r="G581" s="198" t="s">
        <v>529</v>
      </c>
      <c r="H581" s="199">
        <v>1</v>
      </c>
      <c r="I581" s="200"/>
      <c r="J581" s="201">
        <f>ROUND(I581*H581,2)</f>
        <v>0</v>
      </c>
      <c r="K581" s="197" t="s">
        <v>1</v>
      </c>
      <c r="L581" s="202"/>
      <c r="M581" s="203" t="s">
        <v>1</v>
      </c>
      <c r="N581" s="204" t="s">
        <v>46</v>
      </c>
      <c r="O581" s="59"/>
      <c r="P581" s="159">
        <f>O581*H581</f>
        <v>0</v>
      </c>
      <c r="Q581" s="159">
        <v>2.9999999999999997E-4</v>
      </c>
      <c r="R581" s="159">
        <f>Q581*H581</f>
        <v>2.9999999999999997E-4</v>
      </c>
      <c r="S581" s="159">
        <v>0</v>
      </c>
      <c r="T581" s="160">
        <f>S581*H581</f>
        <v>0</v>
      </c>
      <c r="U581" s="33"/>
      <c r="V581" s="33"/>
      <c r="W581" s="33"/>
      <c r="X581" s="33"/>
      <c r="Y581" s="33"/>
      <c r="Z581" s="33"/>
      <c r="AA581" s="33"/>
      <c r="AB581" s="33"/>
      <c r="AC581" s="33"/>
      <c r="AD581" s="33"/>
      <c r="AE581" s="33"/>
      <c r="AR581" s="161" t="s">
        <v>573</v>
      </c>
      <c r="AT581" s="161" t="s">
        <v>416</v>
      </c>
      <c r="AU581" s="161" t="s">
        <v>88</v>
      </c>
      <c r="AY581" s="18" t="s">
        <v>199</v>
      </c>
      <c r="BE581" s="162">
        <f>IF(N581="základní",J581,0)</f>
        <v>0</v>
      </c>
      <c r="BF581" s="162">
        <f>IF(N581="snížená",J581,0)</f>
        <v>0</v>
      </c>
      <c r="BG581" s="162">
        <f>IF(N581="zákl. přenesená",J581,0)</f>
        <v>0</v>
      </c>
      <c r="BH581" s="162">
        <f>IF(N581="sníž. přenesená",J581,0)</f>
        <v>0</v>
      </c>
      <c r="BI581" s="162">
        <f>IF(N581="nulová",J581,0)</f>
        <v>0</v>
      </c>
      <c r="BJ581" s="18" t="s">
        <v>88</v>
      </c>
      <c r="BK581" s="162">
        <f>ROUND(I581*H581,2)</f>
        <v>0</v>
      </c>
      <c r="BL581" s="18" t="s">
        <v>276</v>
      </c>
      <c r="BM581" s="161" t="s">
        <v>5258</v>
      </c>
    </row>
    <row r="582" spans="1:65" s="2" customFormat="1" ht="10.199999999999999">
      <c r="A582" s="33"/>
      <c r="B582" s="34"/>
      <c r="C582" s="33"/>
      <c r="D582" s="163" t="s">
        <v>207</v>
      </c>
      <c r="E582" s="33"/>
      <c r="F582" s="164" t="s">
        <v>5014</v>
      </c>
      <c r="G582" s="33"/>
      <c r="H582" s="33"/>
      <c r="I582" s="165"/>
      <c r="J582" s="33"/>
      <c r="K582" s="33"/>
      <c r="L582" s="34"/>
      <c r="M582" s="166"/>
      <c r="N582" s="167"/>
      <c r="O582" s="59"/>
      <c r="P582" s="59"/>
      <c r="Q582" s="59"/>
      <c r="R582" s="59"/>
      <c r="S582" s="59"/>
      <c r="T582" s="60"/>
      <c r="U582" s="33"/>
      <c r="V582" s="33"/>
      <c r="W582" s="33"/>
      <c r="X582" s="33"/>
      <c r="Y582" s="33"/>
      <c r="Z582" s="33"/>
      <c r="AA582" s="33"/>
      <c r="AB582" s="33"/>
      <c r="AC582" s="33"/>
      <c r="AD582" s="33"/>
      <c r="AE582" s="33"/>
      <c r="AT582" s="18" t="s">
        <v>207</v>
      </c>
      <c r="AU582" s="18" t="s">
        <v>88</v>
      </c>
    </row>
    <row r="583" spans="1:65" s="14" customFormat="1" ht="10.199999999999999">
      <c r="B583" s="179"/>
      <c r="D583" s="163" t="s">
        <v>336</v>
      </c>
      <c r="E583" s="180" t="s">
        <v>1</v>
      </c>
      <c r="F583" s="181" t="s">
        <v>88</v>
      </c>
      <c r="H583" s="182">
        <v>1</v>
      </c>
      <c r="I583" s="183"/>
      <c r="L583" s="179"/>
      <c r="M583" s="184"/>
      <c r="N583" s="185"/>
      <c r="O583" s="185"/>
      <c r="P583" s="185"/>
      <c r="Q583" s="185"/>
      <c r="R583" s="185"/>
      <c r="S583" s="185"/>
      <c r="T583" s="186"/>
      <c r="AT583" s="180" t="s">
        <v>336</v>
      </c>
      <c r="AU583" s="180" t="s">
        <v>88</v>
      </c>
      <c r="AV583" s="14" t="s">
        <v>90</v>
      </c>
      <c r="AW583" s="14" t="s">
        <v>36</v>
      </c>
      <c r="AX583" s="14" t="s">
        <v>88</v>
      </c>
      <c r="AY583" s="180" t="s">
        <v>199</v>
      </c>
    </row>
    <row r="584" spans="1:65" s="2" customFormat="1" ht="16.5" customHeight="1">
      <c r="A584" s="33"/>
      <c r="B584" s="149"/>
      <c r="C584" s="150" t="s">
        <v>2567</v>
      </c>
      <c r="D584" s="150" t="s">
        <v>202</v>
      </c>
      <c r="E584" s="151" t="s">
        <v>5259</v>
      </c>
      <c r="F584" s="152" t="s">
        <v>5260</v>
      </c>
      <c r="G584" s="153" t="s">
        <v>529</v>
      </c>
      <c r="H584" s="154">
        <v>1</v>
      </c>
      <c r="I584" s="155"/>
      <c r="J584" s="156">
        <f>ROUND(I584*H584,2)</f>
        <v>0</v>
      </c>
      <c r="K584" s="152" t="s">
        <v>333</v>
      </c>
      <c r="L584" s="34"/>
      <c r="M584" s="157" t="s">
        <v>1</v>
      </c>
      <c r="N584" s="158" t="s">
        <v>46</v>
      </c>
      <c r="O584" s="59"/>
      <c r="P584" s="159">
        <f>O584*H584</f>
        <v>0</v>
      </c>
      <c r="Q584" s="159">
        <v>0</v>
      </c>
      <c r="R584" s="159">
        <f>Q584*H584</f>
        <v>0</v>
      </c>
      <c r="S584" s="159">
        <v>0</v>
      </c>
      <c r="T584" s="160">
        <f>S584*H584</f>
        <v>0</v>
      </c>
      <c r="U584" s="33"/>
      <c r="V584" s="33"/>
      <c r="W584" s="33"/>
      <c r="X584" s="33"/>
      <c r="Y584" s="33"/>
      <c r="Z584" s="33"/>
      <c r="AA584" s="33"/>
      <c r="AB584" s="33"/>
      <c r="AC584" s="33"/>
      <c r="AD584" s="33"/>
      <c r="AE584" s="33"/>
      <c r="AR584" s="161" t="s">
        <v>276</v>
      </c>
      <c r="AT584" s="161" t="s">
        <v>202</v>
      </c>
      <c r="AU584" s="161" t="s">
        <v>88</v>
      </c>
      <c r="AY584" s="18" t="s">
        <v>199</v>
      </c>
      <c r="BE584" s="162">
        <f>IF(N584="základní",J584,0)</f>
        <v>0</v>
      </c>
      <c r="BF584" s="162">
        <f>IF(N584="snížená",J584,0)</f>
        <v>0</v>
      </c>
      <c r="BG584" s="162">
        <f>IF(N584="zákl. přenesená",J584,0)</f>
        <v>0</v>
      </c>
      <c r="BH584" s="162">
        <f>IF(N584="sníž. přenesená",J584,0)</f>
        <v>0</v>
      </c>
      <c r="BI584" s="162">
        <f>IF(N584="nulová",J584,0)</f>
        <v>0</v>
      </c>
      <c r="BJ584" s="18" t="s">
        <v>88</v>
      </c>
      <c r="BK584" s="162">
        <f>ROUND(I584*H584,2)</f>
        <v>0</v>
      </c>
      <c r="BL584" s="18" t="s">
        <v>276</v>
      </c>
      <c r="BM584" s="161" t="s">
        <v>5261</v>
      </c>
    </row>
    <row r="585" spans="1:65" s="2" customFormat="1" ht="19.2">
      <c r="A585" s="33"/>
      <c r="B585" s="34"/>
      <c r="C585" s="33"/>
      <c r="D585" s="163" t="s">
        <v>207</v>
      </c>
      <c r="E585" s="33"/>
      <c r="F585" s="164" t="s">
        <v>5262</v>
      </c>
      <c r="G585" s="33"/>
      <c r="H585" s="33"/>
      <c r="I585" s="165"/>
      <c r="J585" s="33"/>
      <c r="K585" s="33"/>
      <c r="L585" s="34"/>
      <c r="M585" s="166"/>
      <c r="N585" s="167"/>
      <c r="O585" s="59"/>
      <c r="P585" s="59"/>
      <c r="Q585" s="59"/>
      <c r="R585" s="59"/>
      <c r="S585" s="59"/>
      <c r="T585" s="60"/>
      <c r="U585" s="33"/>
      <c r="V585" s="33"/>
      <c r="W585" s="33"/>
      <c r="X585" s="33"/>
      <c r="Y585" s="33"/>
      <c r="Z585" s="33"/>
      <c r="AA585" s="33"/>
      <c r="AB585" s="33"/>
      <c r="AC585" s="33"/>
      <c r="AD585" s="33"/>
      <c r="AE585" s="33"/>
      <c r="AT585" s="18" t="s">
        <v>207</v>
      </c>
      <c r="AU585" s="18" t="s">
        <v>88</v>
      </c>
    </row>
    <row r="586" spans="1:65" s="2" customFormat="1" ht="16.5" customHeight="1">
      <c r="A586" s="33"/>
      <c r="B586" s="149"/>
      <c r="C586" s="195" t="s">
        <v>2577</v>
      </c>
      <c r="D586" s="195" t="s">
        <v>416</v>
      </c>
      <c r="E586" s="196" t="s">
        <v>5263</v>
      </c>
      <c r="F586" s="197" t="s">
        <v>5264</v>
      </c>
      <c r="G586" s="198" t="s">
        <v>529</v>
      </c>
      <c r="H586" s="199">
        <v>1</v>
      </c>
      <c r="I586" s="200"/>
      <c r="J586" s="201">
        <f>ROUND(I586*H586,2)</f>
        <v>0</v>
      </c>
      <c r="K586" s="197" t="s">
        <v>333</v>
      </c>
      <c r="L586" s="202"/>
      <c r="M586" s="203" t="s">
        <v>1</v>
      </c>
      <c r="N586" s="204" t="s">
        <v>46</v>
      </c>
      <c r="O586" s="59"/>
      <c r="P586" s="159">
        <f>O586*H586</f>
        <v>0</v>
      </c>
      <c r="Q586" s="159">
        <v>1.3999999999999999E-4</v>
      </c>
      <c r="R586" s="159">
        <f>Q586*H586</f>
        <v>1.3999999999999999E-4</v>
      </c>
      <c r="S586" s="159">
        <v>0</v>
      </c>
      <c r="T586" s="160">
        <f>S586*H586</f>
        <v>0</v>
      </c>
      <c r="U586" s="33"/>
      <c r="V586" s="33"/>
      <c r="W586" s="33"/>
      <c r="X586" s="33"/>
      <c r="Y586" s="33"/>
      <c r="Z586" s="33"/>
      <c r="AA586" s="33"/>
      <c r="AB586" s="33"/>
      <c r="AC586" s="33"/>
      <c r="AD586" s="33"/>
      <c r="AE586" s="33"/>
      <c r="AR586" s="161" t="s">
        <v>573</v>
      </c>
      <c r="AT586" s="161" t="s">
        <v>416</v>
      </c>
      <c r="AU586" s="161" t="s">
        <v>88</v>
      </c>
      <c r="AY586" s="18" t="s">
        <v>199</v>
      </c>
      <c r="BE586" s="162">
        <f>IF(N586="základní",J586,0)</f>
        <v>0</v>
      </c>
      <c r="BF586" s="162">
        <f>IF(N586="snížená",J586,0)</f>
        <v>0</v>
      </c>
      <c r="BG586" s="162">
        <f>IF(N586="zákl. přenesená",J586,0)</f>
        <v>0</v>
      </c>
      <c r="BH586" s="162">
        <f>IF(N586="sníž. přenesená",J586,0)</f>
        <v>0</v>
      </c>
      <c r="BI586" s="162">
        <f>IF(N586="nulová",J586,0)</f>
        <v>0</v>
      </c>
      <c r="BJ586" s="18" t="s">
        <v>88</v>
      </c>
      <c r="BK586" s="162">
        <f>ROUND(I586*H586,2)</f>
        <v>0</v>
      </c>
      <c r="BL586" s="18" t="s">
        <v>276</v>
      </c>
      <c r="BM586" s="161" t="s">
        <v>5265</v>
      </c>
    </row>
    <row r="587" spans="1:65" s="2" customFormat="1" ht="10.199999999999999">
      <c r="A587" s="33"/>
      <c r="B587" s="34"/>
      <c r="C587" s="33"/>
      <c r="D587" s="163" t="s">
        <v>207</v>
      </c>
      <c r="E587" s="33"/>
      <c r="F587" s="164" t="s">
        <v>5264</v>
      </c>
      <c r="G587" s="33"/>
      <c r="H587" s="33"/>
      <c r="I587" s="165"/>
      <c r="J587" s="33"/>
      <c r="K587" s="33"/>
      <c r="L587" s="34"/>
      <c r="M587" s="166"/>
      <c r="N587" s="167"/>
      <c r="O587" s="59"/>
      <c r="P587" s="59"/>
      <c r="Q587" s="59"/>
      <c r="R587" s="59"/>
      <c r="S587" s="59"/>
      <c r="T587" s="60"/>
      <c r="U587" s="33"/>
      <c r="V587" s="33"/>
      <c r="W587" s="33"/>
      <c r="X587" s="33"/>
      <c r="Y587" s="33"/>
      <c r="Z587" s="33"/>
      <c r="AA587" s="33"/>
      <c r="AB587" s="33"/>
      <c r="AC587" s="33"/>
      <c r="AD587" s="33"/>
      <c r="AE587" s="33"/>
      <c r="AT587" s="18" t="s">
        <v>207</v>
      </c>
      <c r="AU587" s="18" t="s">
        <v>88</v>
      </c>
    </row>
    <row r="588" spans="1:65" s="14" customFormat="1" ht="10.199999999999999">
      <c r="B588" s="179"/>
      <c r="D588" s="163" t="s">
        <v>336</v>
      </c>
      <c r="E588" s="180" t="s">
        <v>1</v>
      </c>
      <c r="F588" s="181" t="s">
        <v>88</v>
      </c>
      <c r="H588" s="182">
        <v>1</v>
      </c>
      <c r="I588" s="183"/>
      <c r="L588" s="179"/>
      <c r="M588" s="184"/>
      <c r="N588" s="185"/>
      <c r="O588" s="185"/>
      <c r="P588" s="185"/>
      <c r="Q588" s="185"/>
      <c r="R588" s="185"/>
      <c r="S588" s="185"/>
      <c r="T588" s="186"/>
      <c r="AT588" s="180" t="s">
        <v>336</v>
      </c>
      <c r="AU588" s="180" t="s">
        <v>88</v>
      </c>
      <c r="AV588" s="14" t="s">
        <v>90</v>
      </c>
      <c r="AW588" s="14" t="s">
        <v>36</v>
      </c>
      <c r="AX588" s="14" t="s">
        <v>88</v>
      </c>
      <c r="AY588" s="180" t="s">
        <v>199</v>
      </c>
    </row>
    <row r="589" spans="1:65" s="2" customFormat="1" ht="24.15" customHeight="1">
      <c r="A589" s="33"/>
      <c r="B589" s="149"/>
      <c r="C589" s="150" t="s">
        <v>2581</v>
      </c>
      <c r="D589" s="150" t="s">
        <v>202</v>
      </c>
      <c r="E589" s="151" t="s">
        <v>4797</v>
      </c>
      <c r="F589" s="152" t="s">
        <v>4798</v>
      </c>
      <c r="G589" s="153" t="s">
        <v>529</v>
      </c>
      <c r="H589" s="154">
        <v>1</v>
      </c>
      <c r="I589" s="155"/>
      <c r="J589" s="156">
        <f>ROUND(I589*H589,2)</f>
        <v>0</v>
      </c>
      <c r="K589" s="152" t="s">
        <v>333</v>
      </c>
      <c r="L589" s="34"/>
      <c r="M589" s="157" t="s">
        <v>1</v>
      </c>
      <c r="N589" s="158" t="s">
        <v>46</v>
      </c>
      <c r="O589" s="59"/>
      <c r="P589" s="159">
        <f>O589*H589</f>
        <v>0</v>
      </c>
      <c r="Q589" s="159">
        <v>0</v>
      </c>
      <c r="R589" s="159">
        <f>Q589*H589</f>
        <v>0</v>
      </c>
      <c r="S589" s="159">
        <v>0</v>
      </c>
      <c r="T589" s="160">
        <f>S589*H589</f>
        <v>0</v>
      </c>
      <c r="U589" s="33"/>
      <c r="V589" s="33"/>
      <c r="W589" s="33"/>
      <c r="X589" s="33"/>
      <c r="Y589" s="33"/>
      <c r="Z589" s="33"/>
      <c r="AA589" s="33"/>
      <c r="AB589" s="33"/>
      <c r="AC589" s="33"/>
      <c r="AD589" s="33"/>
      <c r="AE589" s="33"/>
      <c r="AR589" s="161" t="s">
        <v>276</v>
      </c>
      <c r="AT589" s="161" t="s">
        <v>202</v>
      </c>
      <c r="AU589" s="161" t="s">
        <v>88</v>
      </c>
      <c r="AY589" s="18" t="s">
        <v>199</v>
      </c>
      <c r="BE589" s="162">
        <f>IF(N589="základní",J589,0)</f>
        <v>0</v>
      </c>
      <c r="BF589" s="162">
        <f>IF(N589="snížená",J589,0)</f>
        <v>0</v>
      </c>
      <c r="BG589" s="162">
        <f>IF(N589="zákl. přenesená",J589,0)</f>
        <v>0</v>
      </c>
      <c r="BH589" s="162">
        <f>IF(N589="sníž. přenesená",J589,0)</f>
        <v>0</v>
      </c>
      <c r="BI589" s="162">
        <f>IF(N589="nulová",J589,0)</f>
        <v>0</v>
      </c>
      <c r="BJ589" s="18" t="s">
        <v>88</v>
      </c>
      <c r="BK589" s="162">
        <f>ROUND(I589*H589,2)</f>
        <v>0</v>
      </c>
      <c r="BL589" s="18" t="s">
        <v>276</v>
      </c>
      <c r="BM589" s="161" t="s">
        <v>5266</v>
      </c>
    </row>
    <row r="590" spans="1:65" s="2" customFormat="1" ht="16.5" customHeight="1">
      <c r="A590" s="33"/>
      <c r="B590" s="149"/>
      <c r="C590" s="195" t="s">
        <v>2587</v>
      </c>
      <c r="D590" s="195" t="s">
        <v>416</v>
      </c>
      <c r="E590" s="196" t="s">
        <v>5267</v>
      </c>
      <c r="F590" s="197" t="s">
        <v>5268</v>
      </c>
      <c r="G590" s="198" t="s">
        <v>529</v>
      </c>
      <c r="H590" s="199">
        <v>1</v>
      </c>
      <c r="I590" s="200"/>
      <c r="J590" s="201">
        <f>ROUND(I590*H590,2)</f>
        <v>0</v>
      </c>
      <c r="K590" s="197" t="s">
        <v>1</v>
      </c>
      <c r="L590" s="202"/>
      <c r="M590" s="203" t="s">
        <v>1</v>
      </c>
      <c r="N590" s="204" t="s">
        <v>46</v>
      </c>
      <c r="O590" s="59"/>
      <c r="P590" s="159">
        <f>O590*H590</f>
        <v>0</v>
      </c>
      <c r="Q590" s="159">
        <v>0</v>
      </c>
      <c r="R590" s="159">
        <f>Q590*H590</f>
        <v>0</v>
      </c>
      <c r="S590" s="159">
        <v>0</v>
      </c>
      <c r="T590" s="160">
        <f>S590*H590</f>
        <v>0</v>
      </c>
      <c r="U590" s="33"/>
      <c r="V590" s="33"/>
      <c r="W590" s="33"/>
      <c r="X590" s="33"/>
      <c r="Y590" s="33"/>
      <c r="Z590" s="33"/>
      <c r="AA590" s="33"/>
      <c r="AB590" s="33"/>
      <c r="AC590" s="33"/>
      <c r="AD590" s="33"/>
      <c r="AE590" s="33"/>
      <c r="AR590" s="161" t="s">
        <v>573</v>
      </c>
      <c r="AT590" s="161" t="s">
        <v>416</v>
      </c>
      <c r="AU590" s="161" t="s">
        <v>88</v>
      </c>
      <c r="AY590" s="18" t="s">
        <v>199</v>
      </c>
      <c r="BE590" s="162">
        <f>IF(N590="základní",J590,0)</f>
        <v>0</v>
      </c>
      <c r="BF590" s="162">
        <f>IF(N590="snížená",J590,0)</f>
        <v>0</v>
      </c>
      <c r="BG590" s="162">
        <f>IF(N590="zákl. přenesená",J590,0)</f>
        <v>0</v>
      </c>
      <c r="BH590" s="162">
        <f>IF(N590="sníž. přenesená",J590,0)</f>
        <v>0</v>
      </c>
      <c r="BI590" s="162">
        <f>IF(N590="nulová",J590,0)</f>
        <v>0</v>
      </c>
      <c r="BJ590" s="18" t="s">
        <v>88</v>
      </c>
      <c r="BK590" s="162">
        <f>ROUND(I590*H590,2)</f>
        <v>0</v>
      </c>
      <c r="BL590" s="18" t="s">
        <v>276</v>
      </c>
      <c r="BM590" s="161" t="s">
        <v>5269</v>
      </c>
    </row>
    <row r="591" spans="1:65" s="2" customFormat="1" ht="48">
      <c r="A591" s="33"/>
      <c r="B591" s="34"/>
      <c r="C591" s="33"/>
      <c r="D591" s="163" t="s">
        <v>207</v>
      </c>
      <c r="E591" s="33"/>
      <c r="F591" s="164" t="s">
        <v>4803</v>
      </c>
      <c r="G591" s="33"/>
      <c r="H591" s="33"/>
      <c r="I591" s="165"/>
      <c r="J591" s="33"/>
      <c r="K591" s="33"/>
      <c r="L591" s="34"/>
      <c r="M591" s="166"/>
      <c r="N591" s="167"/>
      <c r="O591" s="59"/>
      <c r="P591" s="59"/>
      <c r="Q591" s="59"/>
      <c r="R591" s="59"/>
      <c r="S591" s="59"/>
      <c r="T591" s="60"/>
      <c r="U591" s="33"/>
      <c r="V591" s="33"/>
      <c r="W591" s="33"/>
      <c r="X591" s="33"/>
      <c r="Y591" s="33"/>
      <c r="Z591" s="33"/>
      <c r="AA591" s="33"/>
      <c r="AB591" s="33"/>
      <c r="AC591" s="33"/>
      <c r="AD591" s="33"/>
      <c r="AE591" s="33"/>
      <c r="AT591" s="18" t="s">
        <v>207</v>
      </c>
      <c r="AU591" s="18" t="s">
        <v>88</v>
      </c>
    </row>
    <row r="592" spans="1:65" s="2" customFormat="1" ht="24.15" customHeight="1">
      <c r="A592" s="33"/>
      <c r="B592" s="149"/>
      <c r="C592" s="150" t="s">
        <v>2594</v>
      </c>
      <c r="D592" s="150" t="s">
        <v>202</v>
      </c>
      <c r="E592" s="151" t="s">
        <v>5270</v>
      </c>
      <c r="F592" s="152" t="s">
        <v>5271</v>
      </c>
      <c r="G592" s="153" t="s">
        <v>529</v>
      </c>
      <c r="H592" s="154">
        <v>1</v>
      </c>
      <c r="I592" s="155"/>
      <c r="J592" s="156">
        <f>ROUND(I592*H592,2)</f>
        <v>0</v>
      </c>
      <c r="K592" s="152" t="s">
        <v>333</v>
      </c>
      <c r="L592" s="34"/>
      <c r="M592" s="157" t="s">
        <v>1</v>
      </c>
      <c r="N592" s="158" t="s">
        <v>46</v>
      </c>
      <c r="O592" s="59"/>
      <c r="P592" s="159">
        <f>O592*H592</f>
        <v>0</v>
      </c>
      <c r="Q592" s="159">
        <v>0</v>
      </c>
      <c r="R592" s="159">
        <f>Q592*H592</f>
        <v>0</v>
      </c>
      <c r="S592" s="159">
        <v>0.03</v>
      </c>
      <c r="T592" s="160">
        <f>S592*H592</f>
        <v>0.03</v>
      </c>
      <c r="U592" s="33"/>
      <c r="V592" s="33"/>
      <c r="W592" s="33"/>
      <c r="X592" s="33"/>
      <c r="Y592" s="33"/>
      <c r="Z592" s="33"/>
      <c r="AA592" s="33"/>
      <c r="AB592" s="33"/>
      <c r="AC592" s="33"/>
      <c r="AD592" s="33"/>
      <c r="AE592" s="33"/>
      <c r="AR592" s="161" t="s">
        <v>276</v>
      </c>
      <c r="AT592" s="161" t="s">
        <v>202</v>
      </c>
      <c r="AU592" s="161" t="s">
        <v>88</v>
      </c>
      <c r="AY592" s="18" t="s">
        <v>199</v>
      </c>
      <c r="BE592" s="162">
        <f>IF(N592="základní",J592,0)</f>
        <v>0</v>
      </c>
      <c r="BF592" s="162">
        <f>IF(N592="snížená",J592,0)</f>
        <v>0</v>
      </c>
      <c r="BG592" s="162">
        <f>IF(N592="zákl. přenesená",J592,0)</f>
        <v>0</v>
      </c>
      <c r="BH592" s="162">
        <f>IF(N592="sníž. přenesená",J592,0)</f>
        <v>0</v>
      </c>
      <c r="BI592" s="162">
        <f>IF(N592="nulová",J592,0)</f>
        <v>0</v>
      </c>
      <c r="BJ592" s="18" t="s">
        <v>88</v>
      </c>
      <c r="BK592" s="162">
        <f>ROUND(I592*H592,2)</f>
        <v>0</v>
      </c>
      <c r="BL592" s="18" t="s">
        <v>276</v>
      </c>
      <c r="BM592" s="161" t="s">
        <v>5272</v>
      </c>
    </row>
    <row r="593" spans="1:65" s="2" customFormat="1" ht="19.2">
      <c r="A593" s="33"/>
      <c r="B593" s="34"/>
      <c r="C593" s="33"/>
      <c r="D593" s="163" t="s">
        <v>207</v>
      </c>
      <c r="E593" s="33"/>
      <c r="F593" s="164" t="s">
        <v>5273</v>
      </c>
      <c r="G593" s="33"/>
      <c r="H593" s="33"/>
      <c r="I593" s="165"/>
      <c r="J593" s="33"/>
      <c r="K593" s="33"/>
      <c r="L593" s="34"/>
      <c r="M593" s="166"/>
      <c r="N593" s="167"/>
      <c r="O593" s="59"/>
      <c r="P593" s="59"/>
      <c r="Q593" s="59"/>
      <c r="R593" s="59"/>
      <c r="S593" s="59"/>
      <c r="T593" s="60"/>
      <c r="U593" s="33"/>
      <c r="V593" s="33"/>
      <c r="W593" s="33"/>
      <c r="X593" s="33"/>
      <c r="Y593" s="33"/>
      <c r="Z593" s="33"/>
      <c r="AA593" s="33"/>
      <c r="AB593" s="33"/>
      <c r="AC593" s="33"/>
      <c r="AD593" s="33"/>
      <c r="AE593" s="33"/>
      <c r="AT593" s="18" t="s">
        <v>207</v>
      </c>
      <c r="AU593" s="18" t="s">
        <v>88</v>
      </c>
    </row>
    <row r="594" spans="1:65" s="12" customFormat="1" ht="25.95" customHeight="1">
      <c r="B594" s="136"/>
      <c r="D594" s="137" t="s">
        <v>80</v>
      </c>
      <c r="E594" s="138" t="s">
        <v>5274</v>
      </c>
      <c r="F594" s="138" t="s">
        <v>5275</v>
      </c>
      <c r="I594" s="139"/>
      <c r="J594" s="140">
        <f>BK594</f>
        <v>0</v>
      </c>
      <c r="L594" s="136"/>
      <c r="M594" s="141"/>
      <c r="N594" s="142"/>
      <c r="O594" s="142"/>
      <c r="P594" s="143">
        <f>SUM(P595:P610)</f>
        <v>0</v>
      </c>
      <c r="Q594" s="142"/>
      <c r="R594" s="143">
        <f>SUM(R595:R610)</f>
        <v>0</v>
      </c>
      <c r="S594" s="142"/>
      <c r="T594" s="144">
        <f>SUM(T595:T610)</f>
        <v>0</v>
      </c>
      <c r="AR594" s="137" t="s">
        <v>213</v>
      </c>
      <c r="AT594" s="145" t="s">
        <v>80</v>
      </c>
      <c r="AU594" s="145" t="s">
        <v>81</v>
      </c>
      <c r="AY594" s="137" t="s">
        <v>199</v>
      </c>
      <c r="BK594" s="146">
        <f>SUM(BK595:BK610)</f>
        <v>0</v>
      </c>
    </row>
    <row r="595" spans="1:65" s="2" customFormat="1" ht="24.15" customHeight="1">
      <c r="A595" s="33"/>
      <c r="B595" s="149"/>
      <c r="C595" s="150" t="s">
        <v>2599</v>
      </c>
      <c r="D595" s="150" t="s">
        <v>202</v>
      </c>
      <c r="E595" s="151" t="s">
        <v>5174</v>
      </c>
      <c r="F595" s="152" t="s">
        <v>5175</v>
      </c>
      <c r="G595" s="153" t="s">
        <v>4180</v>
      </c>
      <c r="H595" s="154">
        <v>16</v>
      </c>
      <c r="I595" s="155"/>
      <c r="J595" s="156">
        <f>ROUND(I595*H595,2)</f>
        <v>0</v>
      </c>
      <c r="K595" s="152" t="s">
        <v>1</v>
      </c>
      <c r="L595" s="34"/>
      <c r="M595" s="157" t="s">
        <v>1</v>
      </c>
      <c r="N595" s="158" t="s">
        <v>46</v>
      </c>
      <c r="O595" s="59"/>
      <c r="P595" s="159">
        <f>O595*H595</f>
        <v>0</v>
      </c>
      <c r="Q595" s="159">
        <v>0</v>
      </c>
      <c r="R595" s="159">
        <f>Q595*H595</f>
        <v>0</v>
      </c>
      <c r="S595" s="159">
        <v>0</v>
      </c>
      <c r="T595" s="160">
        <f>S595*H595</f>
        <v>0</v>
      </c>
      <c r="U595" s="33"/>
      <c r="V595" s="33"/>
      <c r="W595" s="33"/>
      <c r="X595" s="33"/>
      <c r="Y595" s="33"/>
      <c r="Z595" s="33"/>
      <c r="AA595" s="33"/>
      <c r="AB595" s="33"/>
      <c r="AC595" s="33"/>
      <c r="AD595" s="33"/>
      <c r="AE595" s="33"/>
      <c r="AR595" s="161" t="s">
        <v>276</v>
      </c>
      <c r="AT595" s="161" t="s">
        <v>202</v>
      </c>
      <c r="AU595" s="161" t="s">
        <v>88</v>
      </c>
      <c r="AY595" s="18" t="s">
        <v>199</v>
      </c>
      <c r="BE595" s="162">
        <f>IF(N595="základní",J595,0)</f>
        <v>0</v>
      </c>
      <c r="BF595" s="162">
        <f>IF(N595="snížená",J595,0)</f>
        <v>0</v>
      </c>
      <c r="BG595" s="162">
        <f>IF(N595="zákl. přenesená",J595,0)</f>
        <v>0</v>
      </c>
      <c r="BH595" s="162">
        <f>IF(N595="sníž. přenesená",J595,0)</f>
        <v>0</v>
      </c>
      <c r="BI595" s="162">
        <f>IF(N595="nulová",J595,0)</f>
        <v>0</v>
      </c>
      <c r="BJ595" s="18" t="s">
        <v>88</v>
      </c>
      <c r="BK595" s="162">
        <f>ROUND(I595*H595,2)</f>
        <v>0</v>
      </c>
      <c r="BL595" s="18" t="s">
        <v>276</v>
      </c>
      <c r="BM595" s="161" t="s">
        <v>5276</v>
      </c>
    </row>
    <row r="596" spans="1:65" s="2" customFormat="1" ht="24.15" customHeight="1">
      <c r="A596" s="33"/>
      <c r="B596" s="149"/>
      <c r="C596" s="150" t="s">
        <v>2605</v>
      </c>
      <c r="D596" s="150" t="s">
        <v>202</v>
      </c>
      <c r="E596" s="151" t="s">
        <v>5177</v>
      </c>
      <c r="F596" s="152" t="s">
        <v>5178</v>
      </c>
      <c r="G596" s="153" t="s">
        <v>4180</v>
      </c>
      <c r="H596" s="154">
        <v>24</v>
      </c>
      <c r="I596" s="155"/>
      <c r="J596" s="156">
        <f>ROUND(I596*H596,2)</f>
        <v>0</v>
      </c>
      <c r="K596" s="152" t="s">
        <v>1</v>
      </c>
      <c r="L596" s="34"/>
      <c r="M596" s="157" t="s">
        <v>1</v>
      </c>
      <c r="N596" s="158" t="s">
        <v>46</v>
      </c>
      <c r="O596" s="59"/>
      <c r="P596" s="159">
        <f>O596*H596</f>
        <v>0</v>
      </c>
      <c r="Q596" s="159">
        <v>0</v>
      </c>
      <c r="R596" s="159">
        <f>Q596*H596</f>
        <v>0</v>
      </c>
      <c r="S596" s="159">
        <v>0</v>
      </c>
      <c r="T596" s="160">
        <f>S596*H596</f>
        <v>0</v>
      </c>
      <c r="U596" s="33"/>
      <c r="V596" s="33"/>
      <c r="W596" s="33"/>
      <c r="X596" s="33"/>
      <c r="Y596" s="33"/>
      <c r="Z596" s="33"/>
      <c r="AA596" s="33"/>
      <c r="AB596" s="33"/>
      <c r="AC596" s="33"/>
      <c r="AD596" s="33"/>
      <c r="AE596" s="33"/>
      <c r="AR596" s="161" t="s">
        <v>276</v>
      </c>
      <c r="AT596" s="161" t="s">
        <v>202</v>
      </c>
      <c r="AU596" s="161" t="s">
        <v>88</v>
      </c>
      <c r="AY596" s="18" t="s">
        <v>199</v>
      </c>
      <c r="BE596" s="162">
        <f>IF(N596="základní",J596,0)</f>
        <v>0</v>
      </c>
      <c r="BF596" s="162">
        <f>IF(N596="snížená",J596,0)</f>
        <v>0</v>
      </c>
      <c r="BG596" s="162">
        <f>IF(N596="zákl. přenesená",J596,0)</f>
        <v>0</v>
      </c>
      <c r="BH596" s="162">
        <f>IF(N596="sníž. přenesená",J596,0)</f>
        <v>0</v>
      </c>
      <c r="BI596" s="162">
        <f>IF(N596="nulová",J596,0)</f>
        <v>0</v>
      </c>
      <c r="BJ596" s="18" t="s">
        <v>88</v>
      </c>
      <c r="BK596" s="162">
        <f>ROUND(I596*H596,2)</f>
        <v>0</v>
      </c>
      <c r="BL596" s="18" t="s">
        <v>276</v>
      </c>
      <c r="BM596" s="161" t="s">
        <v>5277</v>
      </c>
    </row>
    <row r="597" spans="1:65" s="2" customFormat="1" ht="24.15" customHeight="1">
      <c r="A597" s="33"/>
      <c r="B597" s="149"/>
      <c r="C597" s="150" t="s">
        <v>2610</v>
      </c>
      <c r="D597" s="150" t="s">
        <v>202</v>
      </c>
      <c r="E597" s="151" t="s">
        <v>5180</v>
      </c>
      <c r="F597" s="152" t="s">
        <v>5181</v>
      </c>
      <c r="G597" s="153" t="s">
        <v>205</v>
      </c>
      <c r="H597" s="154">
        <v>1</v>
      </c>
      <c r="I597" s="155"/>
      <c r="J597" s="156">
        <f>ROUND(I597*H597,2)</f>
        <v>0</v>
      </c>
      <c r="K597" s="152" t="s">
        <v>1</v>
      </c>
      <c r="L597" s="34"/>
      <c r="M597" s="157" t="s">
        <v>1</v>
      </c>
      <c r="N597" s="158" t="s">
        <v>46</v>
      </c>
      <c r="O597" s="59"/>
      <c r="P597" s="159">
        <f>O597*H597</f>
        <v>0</v>
      </c>
      <c r="Q597" s="159">
        <v>0</v>
      </c>
      <c r="R597" s="159">
        <f>Q597*H597</f>
        <v>0</v>
      </c>
      <c r="S597" s="159">
        <v>0</v>
      </c>
      <c r="T597" s="160">
        <f>S597*H597</f>
        <v>0</v>
      </c>
      <c r="U597" s="33"/>
      <c r="V597" s="33"/>
      <c r="W597" s="33"/>
      <c r="X597" s="33"/>
      <c r="Y597" s="33"/>
      <c r="Z597" s="33"/>
      <c r="AA597" s="33"/>
      <c r="AB597" s="33"/>
      <c r="AC597" s="33"/>
      <c r="AD597" s="33"/>
      <c r="AE597" s="33"/>
      <c r="AR597" s="161" t="s">
        <v>276</v>
      </c>
      <c r="AT597" s="161" t="s">
        <v>202</v>
      </c>
      <c r="AU597" s="161" t="s">
        <v>88</v>
      </c>
      <c r="AY597" s="18" t="s">
        <v>199</v>
      </c>
      <c r="BE597" s="162">
        <f>IF(N597="základní",J597,0)</f>
        <v>0</v>
      </c>
      <c r="BF597" s="162">
        <f>IF(N597="snížená",J597,0)</f>
        <v>0</v>
      </c>
      <c r="BG597" s="162">
        <f>IF(N597="zákl. přenesená",J597,0)</f>
        <v>0</v>
      </c>
      <c r="BH597" s="162">
        <f>IF(N597="sníž. přenesená",J597,0)</f>
        <v>0</v>
      </c>
      <c r="BI597" s="162">
        <f>IF(N597="nulová",J597,0)</f>
        <v>0</v>
      </c>
      <c r="BJ597" s="18" t="s">
        <v>88</v>
      </c>
      <c r="BK597" s="162">
        <f>ROUND(I597*H597,2)</f>
        <v>0</v>
      </c>
      <c r="BL597" s="18" t="s">
        <v>276</v>
      </c>
      <c r="BM597" s="161" t="s">
        <v>5278</v>
      </c>
    </row>
    <row r="598" spans="1:65" s="2" customFormat="1" ht="16.5" customHeight="1">
      <c r="A598" s="33"/>
      <c r="B598" s="149"/>
      <c r="C598" s="150" t="s">
        <v>2618</v>
      </c>
      <c r="D598" s="150" t="s">
        <v>202</v>
      </c>
      <c r="E598" s="151" t="s">
        <v>5279</v>
      </c>
      <c r="F598" s="152" t="s">
        <v>5184</v>
      </c>
      <c r="G598" s="153" t="s">
        <v>205</v>
      </c>
      <c r="H598" s="154">
        <v>1</v>
      </c>
      <c r="I598" s="155"/>
      <c r="J598" s="156">
        <f>ROUND(I598*H598,2)</f>
        <v>0</v>
      </c>
      <c r="K598" s="152" t="s">
        <v>1</v>
      </c>
      <c r="L598" s="34"/>
      <c r="M598" s="157" t="s">
        <v>1</v>
      </c>
      <c r="N598" s="158" t="s">
        <v>46</v>
      </c>
      <c r="O598" s="59"/>
      <c r="P598" s="159">
        <f>O598*H598</f>
        <v>0</v>
      </c>
      <c r="Q598" s="159">
        <v>0</v>
      </c>
      <c r="R598" s="159">
        <f>Q598*H598</f>
        <v>0</v>
      </c>
      <c r="S598" s="159">
        <v>0</v>
      </c>
      <c r="T598" s="160">
        <f>S598*H598</f>
        <v>0</v>
      </c>
      <c r="U598" s="33"/>
      <c r="V598" s="33"/>
      <c r="W598" s="33"/>
      <c r="X598" s="33"/>
      <c r="Y598" s="33"/>
      <c r="Z598" s="33"/>
      <c r="AA598" s="33"/>
      <c r="AB598" s="33"/>
      <c r="AC598" s="33"/>
      <c r="AD598" s="33"/>
      <c r="AE598" s="33"/>
      <c r="AR598" s="161" t="s">
        <v>276</v>
      </c>
      <c r="AT598" s="161" t="s">
        <v>202</v>
      </c>
      <c r="AU598" s="161" t="s">
        <v>88</v>
      </c>
      <c r="AY598" s="18" t="s">
        <v>199</v>
      </c>
      <c r="BE598" s="162">
        <f>IF(N598="základní",J598,0)</f>
        <v>0</v>
      </c>
      <c r="BF598" s="162">
        <f>IF(N598="snížená",J598,0)</f>
        <v>0</v>
      </c>
      <c r="BG598" s="162">
        <f>IF(N598="zákl. přenesená",J598,0)</f>
        <v>0</v>
      </c>
      <c r="BH598" s="162">
        <f>IF(N598="sníž. přenesená",J598,0)</f>
        <v>0</v>
      </c>
      <c r="BI598" s="162">
        <f>IF(N598="nulová",J598,0)</f>
        <v>0</v>
      </c>
      <c r="BJ598" s="18" t="s">
        <v>88</v>
      </c>
      <c r="BK598" s="162">
        <f>ROUND(I598*H598,2)</f>
        <v>0</v>
      </c>
      <c r="BL598" s="18" t="s">
        <v>276</v>
      </c>
      <c r="BM598" s="161" t="s">
        <v>5280</v>
      </c>
    </row>
    <row r="599" spans="1:65" s="2" customFormat="1" ht="28.8">
      <c r="A599" s="33"/>
      <c r="B599" s="34"/>
      <c r="C599" s="33"/>
      <c r="D599" s="163" t="s">
        <v>207</v>
      </c>
      <c r="E599" s="33"/>
      <c r="F599" s="164" t="s">
        <v>5281</v>
      </c>
      <c r="G599" s="33"/>
      <c r="H599" s="33"/>
      <c r="I599" s="165"/>
      <c r="J599" s="33"/>
      <c r="K599" s="33"/>
      <c r="L599" s="34"/>
      <c r="M599" s="166"/>
      <c r="N599" s="167"/>
      <c r="O599" s="59"/>
      <c r="P599" s="59"/>
      <c r="Q599" s="59"/>
      <c r="R599" s="59"/>
      <c r="S599" s="59"/>
      <c r="T599" s="60"/>
      <c r="U599" s="33"/>
      <c r="V599" s="33"/>
      <c r="W599" s="33"/>
      <c r="X599" s="33"/>
      <c r="Y599" s="33"/>
      <c r="Z599" s="33"/>
      <c r="AA599" s="33"/>
      <c r="AB599" s="33"/>
      <c r="AC599" s="33"/>
      <c r="AD599" s="33"/>
      <c r="AE599" s="33"/>
      <c r="AT599" s="18" t="s">
        <v>207</v>
      </c>
      <c r="AU599" s="18" t="s">
        <v>88</v>
      </c>
    </row>
    <row r="600" spans="1:65" s="2" customFormat="1" ht="24.15" customHeight="1">
      <c r="A600" s="33"/>
      <c r="B600" s="149"/>
      <c r="C600" s="195" t="s">
        <v>2623</v>
      </c>
      <c r="D600" s="195" t="s">
        <v>416</v>
      </c>
      <c r="E600" s="196" t="s">
        <v>5190</v>
      </c>
      <c r="F600" s="197" t="s">
        <v>5191</v>
      </c>
      <c r="G600" s="198" t="s">
        <v>529</v>
      </c>
      <c r="H600" s="199">
        <v>1</v>
      </c>
      <c r="I600" s="200"/>
      <c r="J600" s="201">
        <f>ROUND(I600*H600,2)</f>
        <v>0</v>
      </c>
      <c r="K600" s="197" t="s">
        <v>1</v>
      </c>
      <c r="L600" s="202"/>
      <c r="M600" s="203" t="s">
        <v>1</v>
      </c>
      <c r="N600" s="204" t="s">
        <v>46</v>
      </c>
      <c r="O600" s="59"/>
      <c r="P600" s="159">
        <f>O600*H600</f>
        <v>0</v>
      </c>
      <c r="Q600" s="159">
        <v>0</v>
      </c>
      <c r="R600" s="159">
        <f>Q600*H600</f>
        <v>0</v>
      </c>
      <c r="S600" s="159">
        <v>0</v>
      </c>
      <c r="T600" s="160">
        <f>S600*H600</f>
        <v>0</v>
      </c>
      <c r="U600" s="33"/>
      <c r="V600" s="33"/>
      <c r="W600" s="33"/>
      <c r="X600" s="33"/>
      <c r="Y600" s="33"/>
      <c r="Z600" s="33"/>
      <c r="AA600" s="33"/>
      <c r="AB600" s="33"/>
      <c r="AC600" s="33"/>
      <c r="AD600" s="33"/>
      <c r="AE600" s="33"/>
      <c r="AR600" s="161" t="s">
        <v>573</v>
      </c>
      <c r="AT600" s="161" t="s">
        <v>416</v>
      </c>
      <c r="AU600" s="161" t="s">
        <v>88</v>
      </c>
      <c r="AY600" s="18" t="s">
        <v>199</v>
      </c>
      <c r="BE600" s="162">
        <f>IF(N600="základní",J600,0)</f>
        <v>0</v>
      </c>
      <c r="BF600" s="162">
        <f>IF(N600="snížená",J600,0)</f>
        <v>0</v>
      </c>
      <c r="BG600" s="162">
        <f>IF(N600="zákl. přenesená",J600,0)</f>
        <v>0</v>
      </c>
      <c r="BH600" s="162">
        <f>IF(N600="sníž. přenesená",J600,0)</f>
        <v>0</v>
      </c>
      <c r="BI600" s="162">
        <f>IF(N600="nulová",J600,0)</f>
        <v>0</v>
      </c>
      <c r="BJ600" s="18" t="s">
        <v>88</v>
      </c>
      <c r="BK600" s="162">
        <f>ROUND(I600*H600,2)</f>
        <v>0</v>
      </c>
      <c r="BL600" s="18" t="s">
        <v>276</v>
      </c>
      <c r="BM600" s="161" t="s">
        <v>5282</v>
      </c>
    </row>
    <row r="601" spans="1:65" s="2" customFormat="1" ht="19.2">
      <c r="A601" s="33"/>
      <c r="B601" s="34"/>
      <c r="C601" s="33"/>
      <c r="D601" s="163" t="s">
        <v>207</v>
      </c>
      <c r="E601" s="33"/>
      <c r="F601" s="164" t="s">
        <v>5193</v>
      </c>
      <c r="G601" s="33"/>
      <c r="H601" s="33"/>
      <c r="I601" s="165"/>
      <c r="J601" s="33"/>
      <c r="K601" s="33"/>
      <c r="L601" s="34"/>
      <c r="M601" s="166"/>
      <c r="N601" s="167"/>
      <c r="O601" s="59"/>
      <c r="P601" s="59"/>
      <c r="Q601" s="59"/>
      <c r="R601" s="59"/>
      <c r="S601" s="59"/>
      <c r="T601" s="60"/>
      <c r="U601" s="33"/>
      <c r="V601" s="33"/>
      <c r="W601" s="33"/>
      <c r="X601" s="33"/>
      <c r="Y601" s="33"/>
      <c r="Z601" s="33"/>
      <c r="AA601" s="33"/>
      <c r="AB601" s="33"/>
      <c r="AC601" s="33"/>
      <c r="AD601" s="33"/>
      <c r="AE601" s="33"/>
      <c r="AT601" s="18" t="s">
        <v>207</v>
      </c>
      <c r="AU601" s="18" t="s">
        <v>88</v>
      </c>
    </row>
    <row r="602" spans="1:65" s="2" customFormat="1" ht="24.15" customHeight="1">
      <c r="A602" s="33"/>
      <c r="B602" s="149"/>
      <c r="C602" s="195" t="s">
        <v>2634</v>
      </c>
      <c r="D602" s="195" t="s">
        <v>416</v>
      </c>
      <c r="E602" s="196" t="s">
        <v>5283</v>
      </c>
      <c r="F602" s="197" t="s">
        <v>5284</v>
      </c>
      <c r="G602" s="198" t="s">
        <v>205</v>
      </c>
      <c r="H602" s="199">
        <v>1</v>
      </c>
      <c r="I602" s="200"/>
      <c r="J602" s="201">
        <f>ROUND(I602*H602,2)</f>
        <v>0</v>
      </c>
      <c r="K602" s="197" t="s">
        <v>1</v>
      </c>
      <c r="L602" s="202"/>
      <c r="M602" s="203" t="s">
        <v>1</v>
      </c>
      <c r="N602" s="204" t="s">
        <v>46</v>
      </c>
      <c r="O602" s="59"/>
      <c r="P602" s="159">
        <f>O602*H602</f>
        <v>0</v>
      </c>
      <c r="Q602" s="159">
        <v>0</v>
      </c>
      <c r="R602" s="159">
        <f>Q602*H602</f>
        <v>0</v>
      </c>
      <c r="S602" s="159">
        <v>0</v>
      </c>
      <c r="T602" s="160">
        <f>S602*H602</f>
        <v>0</v>
      </c>
      <c r="U602" s="33"/>
      <c r="V602" s="33"/>
      <c r="W602" s="33"/>
      <c r="X602" s="33"/>
      <c r="Y602" s="33"/>
      <c r="Z602" s="33"/>
      <c r="AA602" s="33"/>
      <c r="AB602" s="33"/>
      <c r="AC602" s="33"/>
      <c r="AD602" s="33"/>
      <c r="AE602" s="33"/>
      <c r="AR602" s="161" t="s">
        <v>573</v>
      </c>
      <c r="AT602" s="161" t="s">
        <v>416</v>
      </c>
      <c r="AU602" s="161" t="s">
        <v>88</v>
      </c>
      <c r="AY602" s="18" t="s">
        <v>199</v>
      </c>
      <c r="BE602" s="162">
        <f>IF(N602="základní",J602,0)</f>
        <v>0</v>
      </c>
      <c r="BF602" s="162">
        <f>IF(N602="snížená",J602,0)</f>
        <v>0</v>
      </c>
      <c r="BG602" s="162">
        <f>IF(N602="zákl. přenesená",J602,0)</f>
        <v>0</v>
      </c>
      <c r="BH602" s="162">
        <f>IF(N602="sníž. přenesená",J602,0)</f>
        <v>0</v>
      </c>
      <c r="BI602" s="162">
        <f>IF(N602="nulová",J602,0)</f>
        <v>0</v>
      </c>
      <c r="BJ602" s="18" t="s">
        <v>88</v>
      </c>
      <c r="BK602" s="162">
        <f>ROUND(I602*H602,2)</f>
        <v>0</v>
      </c>
      <c r="BL602" s="18" t="s">
        <v>276</v>
      </c>
      <c r="BM602" s="161" t="s">
        <v>5285</v>
      </c>
    </row>
    <row r="603" spans="1:65" s="2" customFormat="1" ht="19.2">
      <c r="A603" s="33"/>
      <c r="B603" s="34"/>
      <c r="C603" s="33"/>
      <c r="D603" s="163" t="s">
        <v>207</v>
      </c>
      <c r="E603" s="33"/>
      <c r="F603" s="164" t="s">
        <v>5193</v>
      </c>
      <c r="G603" s="33"/>
      <c r="H603" s="33"/>
      <c r="I603" s="165"/>
      <c r="J603" s="33"/>
      <c r="K603" s="33"/>
      <c r="L603" s="34"/>
      <c r="M603" s="166"/>
      <c r="N603" s="167"/>
      <c r="O603" s="59"/>
      <c r="P603" s="59"/>
      <c r="Q603" s="59"/>
      <c r="R603" s="59"/>
      <c r="S603" s="59"/>
      <c r="T603" s="60"/>
      <c r="U603" s="33"/>
      <c r="V603" s="33"/>
      <c r="W603" s="33"/>
      <c r="X603" s="33"/>
      <c r="Y603" s="33"/>
      <c r="Z603" s="33"/>
      <c r="AA603" s="33"/>
      <c r="AB603" s="33"/>
      <c r="AC603" s="33"/>
      <c r="AD603" s="33"/>
      <c r="AE603" s="33"/>
      <c r="AT603" s="18" t="s">
        <v>207</v>
      </c>
      <c r="AU603" s="18" t="s">
        <v>88</v>
      </c>
    </row>
    <row r="604" spans="1:65" s="2" customFormat="1" ht="16.5" customHeight="1">
      <c r="A604" s="33"/>
      <c r="B604" s="149"/>
      <c r="C604" s="195" t="s">
        <v>2639</v>
      </c>
      <c r="D604" s="195" t="s">
        <v>416</v>
      </c>
      <c r="E604" s="196" t="s">
        <v>5194</v>
      </c>
      <c r="F604" s="197" t="s">
        <v>5195</v>
      </c>
      <c r="G604" s="198" t="s">
        <v>205</v>
      </c>
      <c r="H604" s="199">
        <v>1</v>
      </c>
      <c r="I604" s="200"/>
      <c r="J604" s="201">
        <f>ROUND(I604*H604,2)</f>
        <v>0</v>
      </c>
      <c r="K604" s="197" t="s">
        <v>1</v>
      </c>
      <c r="L604" s="202"/>
      <c r="M604" s="203" t="s">
        <v>1</v>
      </c>
      <c r="N604" s="204" t="s">
        <v>46</v>
      </c>
      <c r="O604" s="59"/>
      <c r="P604" s="159">
        <f>O604*H604</f>
        <v>0</v>
      </c>
      <c r="Q604" s="159">
        <v>0</v>
      </c>
      <c r="R604" s="159">
        <f>Q604*H604</f>
        <v>0</v>
      </c>
      <c r="S604" s="159">
        <v>0</v>
      </c>
      <c r="T604" s="160">
        <f>S604*H604</f>
        <v>0</v>
      </c>
      <c r="U604" s="33"/>
      <c r="V604" s="33"/>
      <c r="W604" s="33"/>
      <c r="X604" s="33"/>
      <c r="Y604" s="33"/>
      <c r="Z604" s="33"/>
      <c r="AA604" s="33"/>
      <c r="AB604" s="33"/>
      <c r="AC604" s="33"/>
      <c r="AD604" s="33"/>
      <c r="AE604" s="33"/>
      <c r="AR604" s="161" t="s">
        <v>573</v>
      </c>
      <c r="AT604" s="161" t="s">
        <v>416</v>
      </c>
      <c r="AU604" s="161" t="s">
        <v>88</v>
      </c>
      <c r="AY604" s="18" t="s">
        <v>199</v>
      </c>
      <c r="BE604" s="162">
        <f>IF(N604="základní",J604,0)</f>
        <v>0</v>
      </c>
      <c r="BF604" s="162">
        <f>IF(N604="snížená",J604,0)</f>
        <v>0</v>
      </c>
      <c r="BG604" s="162">
        <f>IF(N604="zákl. přenesená",J604,0)</f>
        <v>0</v>
      </c>
      <c r="BH604" s="162">
        <f>IF(N604="sníž. přenesená",J604,0)</f>
        <v>0</v>
      </c>
      <c r="BI604" s="162">
        <f>IF(N604="nulová",J604,0)</f>
        <v>0</v>
      </c>
      <c r="BJ604" s="18" t="s">
        <v>88</v>
      </c>
      <c r="BK604" s="162">
        <f>ROUND(I604*H604,2)</f>
        <v>0</v>
      </c>
      <c r="BL604" s="18" t="s">
        <v>276</v>
      </c>
      <c r="BM604" s="161" t="s">
        <v>5286</v>
      </c>
    </row>
    <row r="605" spans="1:65" s="2" customFormat="1" ht="19.2">
      <c r="A605" s="33"/>
      <c r="B605" s="34"/>
      <c r="C605" s="33"/>
      <c r="D605" s="163" t="s">
        <v>207</v>
      </c>
      <c r="E605" s="33"/>
      <c r="F605" s="164" t="s">
        <v>5197</v>
      </c>
      <c r="G605" s="33"/>
      <c r="H605" s="33"/>
      <c r="I605" s="165"/>
      <c r="J605" s="33"/>
      <c r="K605" s="33"/>
      <c r="L605" s="34"/>
      <c r="M605" s="166"/>
      <c r="N605" s="167"/>
      <c r="O605" s="59"/>
      <c r="P605" s="59"/>
      <c r="Q605" s="59"/>
      <c r="R605" s="59"/>
      <c r="S605" s="59"/>
      <c r="T605" s="60"/>
      <c r="U605" s="33"/>
      <c r="V605" s="33"/>
      <c r="W605" s="33"/>
      <c r="X605" s="33"/>
      <c r="Y605" s="33"/>
      <c r="Z605" s="33"/>
      <c r="AA605" s="33"/>
      <c r="AB605" s="33"/>
      <c r="AC605" s="33"/>
      <c r="AD605" s="33"/>
      <c r="AE605" s="33"/>
      <c r="AT605" s="18" t="s">
        <v>207</v>
      </c>
      <c r="AU605" s="18" t="s">
        <v>88</v>
      </c>
    </row>
    <row r="606" spans="1:65" s="2" customFormat="1" ht="16.5" customHeight="1">
      <c r="A606" s="33"/>
      <c r="B606" s="149"/>
      <c r="C606" s="150" t="s">
        <v>2641</v>
      </c>
      <c r="D606" s="150" t="s">
        <v>202</v>
      </c>
      <c r="E606" s="151" t="s">
        <v>5198</v>
      </c>
      <c r="F606" s="152" t="s">
        <v>5199</v>
      </c>
      <c r="G606" s="153" t="s">
        <v>4180</v>
      </c>
      <c r="H606" s="154">
        <v>16</v>
      </c>
      <c r="I606" s="155"/>
      <c r="J606" s="156">
        <f>ROUND(I606*H606,2)</f>
        <v>0</v>
      </c>
      <c r="K606" s="152" t="s">
        <v>1</v>
      </c>
      <c r="L606" s="34"/>
      <c r="M606" s="157" t="s">
        <v>1</v>
      </c>
      <c r="N606" s="158" t="s">
        <v>46</v>
      </c>
      <c r="O606" s="59"/>
      <c r="P606" s="159">
        <f>O606*H606</f>
        <v>0</v>
      </c>
      <c r="Q606" s="159">
        <v>0</v>
      </c>
      <c r="R606" s="159">
        <f>Q606*H606</f>
        <v>0</v>
      </c>
      <c r="S606" s="159">
        <v>0</v>
      </c>
      <c r="T606" s="160">
        <f>S606*H606</f>
        <v>0</v>
      </c>
      <c r="U606" s="33"/>
      <c r="V606" s="33"/>
      <c r="W606" s="33"/>
      <c r="X606" s="33"/>
      <c r="Y606" s="33"/>
      <c r="Z606" s="33"/>
      <c r="AA606" s="33"/>
      <c r="AB606" s="33"/>
      <c r="AC606" s="33"/>
      <c r="AD606" s="33"/>
      <c r="AE606" s="33"/>
      <c r="AR606" s="161" t="s">
        <v>969</v>
      </c>
      <c r="AT606" s="161" t="s">
        <v>202</v>
      </c>
      <c r="AU606" s="161" t="s">
        <v>88</v>
      </c>
      <c r="AY606" s="18" t="s">
        <v>199</v>
      </c>
      <c r="BE606" s="162">
        <f>IF(N606="základní",J606,0)</f>
        <v>0</v>
      </c>
      <c r="BF606" s="162">
        <f>IF(N606="snížená",J606,0)</f>
        <v>0</v>
      </c>
      <c r="BG606" s="162">
        <f>IF(N606="zákl. přenesená",J606,0)</f>
        <v>0</v>
      </c>
      <c r="BH606" s="162">
        <f>IF(N606="sníž. přenesená",J606,0)</f>
        <v>0</v>
      </c>
      <c r="BI606" s="162">
        <f>IF(N606="nulová",J606,0)</f>
        <v>0</v>
      </c>
      <c r="BJ606" s="18" t="s">
        <v>88</v>
      </c>
      <c r="BK606" s="162">
        <f>ROUND(I606*H606,2)</f>
        <v>0</v>
      </c>
      <c r="BL606" s="18" t="s">
        <v>969</v>
      </c>
      <c r="BM606" s="161" t="s">
        <v>5287</v>
      </c>
    </row>
    <row r="607" spans="1:65" s="2" customFormat="1" ht="24.15" customHeight="1">
      <c r="A607" s="33"/>
      <c r="B607" s="149"/>
      <c r="C607" s="150" t="s">
        <v>2653</v>
      </c>
      <c r="D607" s="150" t="s">
        <v>202</v>
      </c>
      <c r="E607" s="151" t="s">
        <v>5288</v>
      </c>
      <c r="F607" s="152" t="s">
        <v>5289</v>
      </c>
      <c r="G607" s="153" t="s">
        <v>529</v>
      </c>
      <c r="H607" s="154">
        <v>1</v>
      </c>
      <c r="I607" s="155"/>
      <c r="J607" s="156">
        <f>ROUND(I607*H607,2)</f>
        <v>0</v>
      </c>
      <c r="K607" s="152" t="s">
        <v>333</v>
      </c>
      <c r="L607" s="34"/>
      <c r="M607" s="157" t="s">
        <v>1</v>
      </c>
      <c r="N607" s="158" t="s">
        <v>46</v>
      </c>
      <c r="O607" s="59"/>
      <c r="P607" s="159">
        <f>O607*H607</f>
        <v>0</v>
      </c>
      <c r="Q607" s="159">
        <v>0</v>
      </c>
      <c r="R607" s="159">
        <f>Q607*H607</f>
        <v>0</v>
      </c>
      <c r="S607" s="159">
        <v>0</v>
      </c>
      <c r="T607" s="160">
        <f>S607*H607</f>
        <v>0</v>
      </c>
      <c r="U607" s="33"/>
      <c r="V607" s="33"/>
      <c r="W607" s="33"/>
      <c r="X607" s="33"/>
      <c r="Y607" s="33"/>
      <c r="Z607" s="33"/>
      <c r="AA607" s="33"/>
      <c r="AB607" s="33"/>
      <c r="AC607" s="33"/>
      <c r="AD607" s="33"/>
      <c r="AE607" s="33"/>
      <c r="AR607" s="161" t="s">
        <v>276</v>
      </c>
      <c r="AT607" s="161" t="s">
        <v>202</v>
      </c>
      <c r="AU607" s="161" t="s">
        <v>88</v>
      </c>
      <c r="AY607" s="18" t="s">
        <v>199</v>
      </c>
      <c r="BE607" s="162">
        <f>IF(N607="základní",J607,0)</f>
        <v>0</v>
      </c>
      <c r="BF607" s="162">
        <f>IF(N607="snížená",J607,0)</f>
        <v>0</v>
      </c>
      <c r="BG607" s="162">
        <f>IF(N607="zákl. přenesená",J607,0)</f>
        <v>0</v>
      </c>
      <c r="BH607" s="162">
        <f>IF(N607="sníž. přenesená",J607,0)</f>
        <v>0</v>
      </c>
      <c r="BI607" s="162">
        <f>IF(N607="nulová",J607,0)</f>
        <v>0</v>
      </c>
      <c r="BJ607" s="18" t="s">
        <v>88</v>
      </c>
      <c r="BK607" s="162">
        <f>ROUND(I607*H607,2)</f>
        <v>0</v>
      </c>
      <c r="BL607" s="18" t="s">
        <v>276</v>
      </c>
      <c r="BM607" s="161" t="s">
        <v>5290</v>
      </c>
    </row>
    <row r="608" spans="1:65" s="2" customFormat="1" ht="28.8">
      <c r="A608" s="33"/>
      <c r="B608" s="34"/>
      <c r="C608" s="33"/>
      <c r="D608" s="163" t="s">
        <v>207</v>
      </c>
      <c r="E608" s="33"/>
      <c r="F608" s="164" t="s">
        <v>5291</v>
      </c>
      <c r="G608" s="33"/>
      <c r="H608" s="33"/>
      <c r="I608" s="165"/>
      <c r="J608" s="33"/>
      <c r="K608" s="33"/>
      <c r="L608" s="34"/>
      <c r="M608" s="166"/>
      <c r="N608" s="167"/>
      <c r="O608" s="59"/>
      <c r="P608" s="59"/>
      <c r="Q608" s="59"/>
      <c r="R608" s="59"/>
      <c r="S608" s="59"/>
      <c r="T608" s="60"/>
      <c r="U608" s="33"/>
      <c r="V608" s="33"/>
      <c r="W608" s="33"/>
      <c r="X608" s="33"/>
      <c r="Y608" s="33"/>
      <c r="Z608" s="33"/>
      <c r="AA608" s="33"/>
      <c r="AB608" s="33"/>
      <c r="AC608" s="33"/>
      <c r="AD608" s="33"/>
      <c r="AE608" s="33"/>
      <c r="AT608" s="18" t="s">
        <v>207</v>
      </c>
      <c r="AU608" s="18" t="s">
        <v>88</v>
      </c>
    </row>
    <row r="609" spans="1:65" s="2" customFormat="1" ht="24.15" customHeight="1">
      <c r="A609" s="33"/>
      <c r="B609" s="149"/>
      <c r="C609" s="150" t="s">
        <v>2659</v>
      </c>
      <c r="D609" s="150" t="s">
        <v>202</v>
      </c>
      <c r="E609" s="151" t="s">
        <v>5116</v>
      </c>
      <c r="F609" s="152" t="s">
        <v>5117</v>
      </c>
      <c r="G609" s="153" t="s">
        <v>396</v>
      </c>
      <c r="H609" s="154">
        <v>0.125</v>
      </c>
      <c r="I609" s="155"/>
      <c r="J609" s="156">
        <f>ROUND(I609*H609,2)</f>
        <v>0</v>
      </c>
      <c r="K609" s="152" t="s">
        <v>333</v>
      </c>
      <c r="L609" s="34"/>
      <c r="M609" s="157" t="s">
        <v>1</v>
      </c>
      <c r="N609" s="158" t="s">
        <v>46</v>
      </c>
      <c r="O609" s="59"/>
      <c r="P609" s="159">
        <f>O609*H609</f>
        <v>0</v>
      </c>
      <c r="Q609" s="159">
        <v>0</v>
      </c>
      <c r="R609" s="159">
        <f>Q609*H609</f>
        <v>0</v>
      </c>
      <c r="S609" s="159">
        <v>0</v>
      </c>
      <c r="T609" s="160">
        <f>S609*H609</f>
        <v>0</v>
      </c>
      <c r="U609" s="33"/>
      <c r="V609" s="33"/>
      <c r="W609" s="33"/>
      <c r="X609" s="33"/>
      <c r="Y609" s="33"/>
      <c r="Z609" s="33"/>
      <c r="AA609" s="33"/>
      <c r="AB609" s="33"/>
      <c r="AC609" s="33"/>
      <c r="AD609" s="33"/>
      <c r="AE609" s="33"/>
      <c r="AR609" s="161" t="s">
        <v>276</v>
      </c>
      <c r="AT609" s="161" t="s">
        <v>202</v>
      </c>
      <c r="AU609" s="161" t="s">
        <v>88</v>
      </c>
      <c r="AY609" s="18" t="s">
        <v>199</v>
      </c>
      <c r="BE609" s="162">
        <f>IF(N609="základní",J609,0)</f>
        <v>0</v>
      </c>
      <c r="BF609" s="162">
        <f>IF(N609="snížená",J609,0)</f>
        <v>0</v>
      </c>
      <c r="BG609" s="162">
        <f>IF(N609="zákl. přenesená",J609,0)</f>
        <v>0</v>
      </c>
      <c r="BH609" s="162">
        <f>IF(N609="sníž. přenesená",J609,0)</f>
        <v>0</v>
      </c>
      <c r="BI609" s="162">
        <f>IF(N609="nulová",J609,0)</f>
        <v>0</v>
      </c>
      <c r="BJ609" s="18" t="s">
        <v>88</v>
      </c>
      <c r="BK609" s="162">
        <f>ROUND(I609*H609,2)</f>
        <v>0</v>
      </c>
      <c r="BL609" s="18" t="s">
        <v>276</v>
      </c>
      <c r="BM609" s="161" t="s">
        <v>5292</v>
      </c>
    </row>
    <row r="610" spans="1:65" s="2" customFormat="1" ht="28.8">
      <c r="A610" s="33"/>
      <c r="B610" s="34"/>
      <c r="C610" s="33"/>
      <c r="D610" s="163" t="s">
        <v>207</v>
      </c>
      <c r="E610" s="33"/>
      <c r="F610" s="164" t="s">
        <v>5119</v>
      </c>
      <c r="G610" s="33"/>
      <c r="H610" s="33"/>
      <c r="I610" s="165"/>
      <c r="J610" s="33"/>
      <c r="K610" s="33"/>
      <c r="L610" s="34"/>
      <c r="M610" s="168"/>
      <c r="N610" s="169"/>
      <c r="O610" s="170"/>
      <c r="P610" s="170"/>
      <c r="Q610" s="170"/>
      <c r="R610" s="170"/>
      <c r="S610" s="170"/>
      <c r="T610" s="171"/>
      <c r="U610" s="33"/>
      <c r="V610" s="33"/>
      <c r="W610" s="33"/>
      <c r="X610" s="33"/>
      <c r="Y610" s="33"/>
      <c r="Z610" s="33"/>
      <c r="AA610" s="33"/>
      <c r="AB610" s="33"/>
      <c r="AC610" s="33"/>
      <c r="AD610" s="33"/>
      <c r="AE610" s="33"/>
      <c r="AT610" s="18" t="s">
        <v>207</v>
      </c>
      <c r="AU610" s="18" t="s">
        <v>88</v>
      </c>
    </row>
    <row r="611" spans="1:65" s="2" customFormat="1" ht="6.9" customHeight="1">
      <c r="A611" s="33"/>
      <c r="B611" s="48"/>
      <c r="C611" s="49"/>
      <c r="D611" s="49"/>
      <c r="E611" s="49"/>
      <c r="F611" s="49"/>
      <c r="G611" s="49"/>
      <c r="H611" s="49"/>
      <c r="I611" s="49"/>
      <c r="J611" s="49"/>
      <c r="K611" s="49"/>
      <c r="L611" s="34"/>
      <c r="M611" s="33"/>
      <c r="O611" s="33"/>
      <c r="P611" s="33"/>
      <c r="Q611" s="33"/>
      <c r="R611" s="33"/>
      <c r="S611" s="33"/>
      <c r="T611" s="33"/>
      <c r="U611" s="33"/>
      <c r="V611" s="33"/>
      <c r="W611" s="33"/>
      <c r="X611" s="33"/>
      <c r="Y611" s="33"/>
      <c r="Z611" s="33"/>
      <c r="AA611" s="33"/>
      <c r="AB611" s="33"/>
      <c r="AC611" s="33"/>
      <c r="AD611" s="33"/>
      <c r="AE611" s="33"/>
    </row>
  </sheetData>
  <autoFilter ref="C126:K61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115</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301</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5293</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5294</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ROUND((SUM(BE125:BE279)),  2)</f>
        <v>0</v>
      </c>
      <c r="G35" s="33"/>
      <c r="H35" s="33"/>
      <c r="I35" s="106">
        <v>0.21</v>
      </c>
      <c r="J35" s="105">
        <f>ROUND(((SUM(BE125:BE279))*I35),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ROUND((SUM(BF125:BF279)),  2)</f>
        <v>0</v>
      </c>
      <c r="G36" s="33"/>
      <c r="H36" s="33"/>
      <c r="I36" s="106">
        <v>0.15</v>
      </c>
      <c r="J36" s="105">
        <f>ROUND(((SUM(BF125:BF279))*I36),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ROUND((SUM(BG125:BG279)),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ROUND((SUM(BH125:BH279)),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ROUND((SUM(BI125:BI279)),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301</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014A_D1 - Bleskosvod- uznatelné</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J126</f>
        <v>0</v>
      </c>
      <c r="L99" s="118"/>
    </row>
    <row r="100" spans="1:47" s="10" customFormat="1" ht="19.95" customHeight="1">
      <c r="B100" s="122"/>
      <c r="D100" s="123" t="s">
        <v>318</v>
      </c>
      <c r="E100" s="124"/>
      <c r="F100" s="124"/>
      <c r="G100" s="124"/>
      <c r="H100" s="124"/>
      <c r="I100" s="124"/>
      <c r="J100" s="125">
        <f>J127</f>
        <v>0</v>
      </c>
      <c r="L100" s="122"/>
    </row>
    <row r="101" spans="1:47" s="9" customFormat="1" ht="24.9" customHeight="1">
      <c r="B101" s="118"/>
      <c r="D101" s="119" t="s">
        <v>4640</v>
      </c>
      <c r="E101" s="120"/>
      <c r="F101" s="120"/>
      <c r="G101" s="120"/>
      <c r="H101" s="120"/>
      <c r="I101" s="120"/>
      <c r="J101" s="121">
        <f>J233</f>
        <v>0</v>
      </c>
      <c r="L101" s="118"/>
    </row>
    <row r="102" spans="1:47" s="10" customFormat="1" ht="19.95" customHeight="1">
      <c r="B102" s="122"/>
      <c r="D102" s="123" t="s">
        <v>5295</v>
      </c>
      <c r="E102" s="124"/>
      <c r="F102" s="124"/>
      <c r="G102" s="124"/>
      <c r="H102" s="124"/>
      <c r="I102" s="124"/>
      <c r="J102" s="125">
        <f>J234</f>
        <v>0</v>
      </c>
      <c r="L102" s="122"/>
    </row>
    <row r="103" spans="1:47" s="10" customFormat="1" ht="19.95" customHeight="1">
      <c r="B103" s="122"/>
      <c r="D103" s="123" t="s">
        <v>5296</v>
      </c>
      <c r="E103" s="124"/>
      <c r="F103" s="124"/>
      <c r="G103" s="124"/>
      <c r="H103" s="124"/>
      <c r="I103" s="124"/>
      <c r="J103" s="125">
        <f>J258</f>
        <v>0</v>
      </c>
      <c r="L103" s="122"/>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 customHeight="1">
      <c r="A110" s="33"/>
      <c r="B110" s="34"/>
      <c r="C110" s="22" t="s">
        <v>183</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26.25" customHeight="1">
      <c r="A113" s="33"/>
      <c r="B113" s="34"/>
      <c r="C113" s="33"/>
      <c r="D113" s="33"/>
      <c r="E113" s="263" t="str">
        <f>E7</f>
        <v>SPŠ a SOU Pelhřimov - objekt dílen Kamenice nad Lipou - úspora energie</v>
      </c>
      <c r="F113" s="264"/>
      <c r="G113" s="264"/>
      <c r="H113" s="264"/>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172</v>
      </c>
      <c r="L114" s="21"/>
    </row>
    <row r="115" spans="1:65" s="2" customFormat="1" ht="16.5" customHeight="1">
      <c r="A115" s="33"/>
      <c r="B115" s="34"/>
      <c r="C115" s="33"/>
      <c r="D115" s="33"/>
      <c r="E115" s="263" t="s">
        <v>301</v>
      </c>
      <c r="F115" s="265"/>
      <c r="G115" s="265"/>
      <c r="H115" s="265"/>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174</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27" t="str">
        <f>E11</f>
        <v>014A_D1 - Bleskosvod- uznatelné</v>
      </c>
      <c r="F117" s="265"/>
      <c r="G117" s="265"/>
      <c r="H117" s="265"/>
      <c r="I117" s="33"/>
      <c r="J117" s="33"/>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F14</f>
        <v>Kamenice nad Lipu, ul. Lhotecká</v>
      </c>
      <c r="G119" s="33"/>
      <c r="H119" s="33"/>
      <c r="I119" s="28" t="s">
        <v>22</v>
      </c>
      <c r="J119" s="56" t="str">
        <f>IF(J14="","",J14)</f>
        <v>17. 3. 2021</v>
      </c>
      <c r="K119" s="33"/>
      <c r="L119" s="43"/>
      <c r="S119" s="33"/>
      <c r="T119" s="33"/>
      <c r="U119" s="33"/>
      <c r="V119" s="33"/>
      <c r="W119" s="33"/>
      <c r="X119" s="33"/>
      <c r="Y119" s="33"/>
      <c r="Z119" s="33"/>
      <c r="AA119" s="33"/>
      <c r="AB119" s="33"/>
      <c r="AC119" s="33"/>
      <c r="AD119" s="33"/>
      <c r="AE119" s="33"/>
    </row>
    <row r="120" spans="1:65" s="2" customFormat="1" ht="6.9"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65" customHeight="1">
      <c r="A121" s="33"/>
      <c r="B121" s="34"/>
      <c r="C121" s="28" t="s">
        <v>24</v>
      </c>
      <c r="D121" s="33"/>
      <c r="E121" s="33"/>
      <c r="F121" s="26" t="str">
        <f>E17</f>
        <v>Kraj Vysočina</v>
      </c>
      <c r="G121" s="33"/>
      <c r="H121" s="33"/>
      <c r="I121" s="28" t="s">
        <v>32</v>
      </c>
      <c r="J121" s="31" t="str">
        <f>E23</f>
        <v>PROJEKT CENTRUM NOVA s.r.o.</v>
      </c>
      <c r="K121" s="33"/>
      <c r="L121" s="43"/>
      <c r="S121" s="33"/>
      <c r="T121" s="33"/>
      <c r="U121" s="33"/>
      <c r="V121" s="33"/>
      <c r="W121" s="33"/>
      <c r="X121" s="33"/>
      <c r="Y121" s="33"/>
      <c r="Z121" s="33"/>
      <c r="AA121" s="33"/>
      <c r="AB121" s="33"/>
      <c r="AC121" s="33"/>
      <c r="AD121" s="33"/>
      <c r="AE121" s="33"/>
    </row>
    <row r="122" spans="1:65" s="2" customFormat="1" ht="15.15" customHeight="1">
      <c r="A122" s="33"/>
      <c r="B122" s="34"/>
      <c r="C122" s="28" t="s">
        <v>30</v>
      </c>
      <c r="D122" s="33"/>
      <c r="E122" s="33"/>
      <c r="F122" s="26" t="str">
        <f>IF(E20="","",E20)</f>
        <v>Vyplň údaj</v>
      </c>
      <c r="G122" s="33"/>
      <c r="H122" s="33"/>
      <c r="I122" s="28" t="s">
        <v>37</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184</v>
      </c>
      <c r="D124" s="129" t="s">
        <v>66</v>
      </c>
      <c r="E124" s="129" t="s">
        <v>62</v>
      </c>
      <c r="F124" s="129" t="s">
        <v>63</v>
      </c>
      <c r="G124" s="129" t="s">
        <v>185</v>
      </c>
      <c r="H124" s="129" t="s">
        <v>186</v>
      </c>
      <c r="I124" s="129" t="s">
        <v>187</v>
      </c>
      <c r="J124" s="129" t="s">
        <v>178</v>
      </c>
      <c r="K124" s="130" t="s">
        <v>188</v>
      </c>
      <c r="L124" s="131"/>
      <c r="M124" s="63" t="s">
        <v>1</v>
      </c>
      <c r="N124" s="64" t="s">
        <v>45</v>
      </c>
      <c r="O124" s="64" t="s">
        <v>189</v>
      </c>
      <c r="P124" s="64" t="s">
        <v>190</v>
      </c>
      <c r="Q124" s="64" t="s">
        <v>191</v>
      </c>
      <c r="R124" s="64" t="s">
        <v>192</v>
      </c>
      <c r="S124" s="64" t="s">
        <v>193</v>
      </c>
      <c r="T124" s="65" t="s">
        <v>194</v>
      </c>
      <c r="U124" s="126"/>
      <c r="V124" s="126"/>
      <c r="W124" s="126"/>
      <c r="X124" s="126"/>
      <c r="Y124" s="126"/>
      <c r="Z124" s="126"/>
      <c r="AA124" s="126"/>
      <c r="AB124" s="126"/>
      <c r="AC124" s="126"/>
      <c r="AD124" s="126"/>
      <c r="AE124" s="126"/>
    </row>
    <row r="125" spans="1:65" s="2" customFormat="1" ht="22.8" customHeight="1">
      <c r="A125" s="33"/>
      <c r="B125" s="34"/>
      <c r="C125" s="70" t="s">
        <v>195</v>
      </c>
      <c r="D125" s="33"/>
      <c r="E125" s="33"/>
      <c r="F125" s="33"/>
      <c r="G125" s="33"/>
      <c r="H125" s="33"/>
      <c r="I125" s="33"/>
      <c r="J125" s="132">
        <f>BK125</f>
        <v>0</v>
      </c>
      <c r="K125" s="33"/>
      <c r="L125" s="34"/>
      <c r="M125" s="66"/>
      <c r="N125" s="57"/>
      <c r="O125" s="67"/>
      <c r="P125" s="133">
        <f>P126+P233</f>
        <v>0</v>
      </c>
      <c r="Q125" s="67"/>
      <c r="R125" s="133">
        <f>R126+R233</f>
        <v>0.91929800000000006</v>
      </c>
      <c r="S125" s="67"/>
      <c r="T125" s="134">
        <f>T126+T233</f>
        <v>0.22620000000000001</v>
      </c>
      <c r="U125" s="33"/>
      <c r="V125" s="33"/>
      <c r="W125" s="33"/>
      <c r="X125" s="33"/>
      <c r="Y125" s="33"/>
      <c r="Z125" s="33"/>
      <c r="AA125" s="33"/>
      <c r="AB125" s="33"/>
      <c r="AC125" s="33"/>
      <c r="AD125" s="33"/>
      <c r="AE125" s="33"/>
      <c r="AT125" s="18" t="s">
        <v>80</v>
      </c>
      <c r="AU125" s="18" t="s">
        <v>180</v>
      </c>
      <c r="BK125" s="135">
        <f>BK126+BK233</f>
        <v>0</v>
      </c>
    </row>
    <row r="126" spans="1:65" s="12" customFormat="1" ht="25.95" customHeight="1">
      <c r="B126" s="136"/>
      <c r="D126" s="137" t="s">
        <v>80</v>
      </c>
      <c r="E126" s="138" t="s">
        <v>1094</v>
      </c>
      <c r="F126" s="138" t="s">
        <v>1095</v>
      </c>
      <c r="I126" s="139"/>
      <c r="J126" s="140">
        <f>BK126</f>
        <v>0</v>
      </c>
      <c r="L126" s="136"/>
      <c r="M126" s="141"/>
      <c r="N126" s="142"/>
      <c r="O126" s="142"/>
      <c r="P126" s="143">
        <f>P127</f>
        <v>0</v>
      </c>
      <c r="Q126" s="142"/>
      <c r="R126" s="143">
        <f>R127</f>
        <v>0.85035000000000005</v>
      </c>
      <c r="S126" s="142"/>
      <c r="T126" s="144">
        <f>T127</f>
        <v>0.22620000000000001</v>
      </c>
      <c r="AR126" s="137" t="s">
        <v>90</v>
      </c>
      <c r="AT126" s="145" t="s">
        <v>80</v>
      </c>
      <c r="AU126" s="145" t="s">
        <v>81</v>
      </c>
      <c r="AY126" s="137" t="s">
        <v>199</v>
      </c>
      <c r="BK126" s="146">
        <f>BK127</f>
        <v>0</v>
      </c>
    </row>
    <row r="127" spans="1:65" s="12" customFormat="1" ht="22.8" customHeight="1">
      <c r="B127" s="136"/>
      <c r="D127" s="137" t="s">
        <v>80</v>
      </c>
      <c r="E127" s="147" t="s">
        <v>1183</v>
      </c>
      <c r="F127" s="147" t="s">
        <v>1184</v>
      </c>
      <c r="I127" s="139"/>
      <c r="J127" s="148">
        <f>BK127</f>
        <v>0</v>
      </c>
      <c r="L127" s="136"/>
      <c r="M127" s="141"/>
      <c r="N127" s="142"/>
      <c r="O127" s="142"/>
      <c r="P127" s="143">
        <f>SUM(P128:P232)</f>
        <v>0</v>
      </c>
      <c r="Q127" s="142"/>
      <c r="R127" s="143">
        <f>SUM(R128:R232)</f>
        <v>0.85035000000000005</v>
      </c>
      <c r="S127" s="142"/>
      <c r="T127" s="144">
        <f>SUM(T128:T232)</f>
        <v>0.22620000000000001</v>
      </c>
      <c r="AR127" s="137" t="s">
        <v>90</v>
      </c>
      <c r="AT127" s="145" t="s">
        <v>80</v>
      </c>
      <c r="AU127" s="145" t="s">
        <v>88</v>
      </c>
      <c r="AY127" s="137" t="s">
        <v>199</v>
      </c>
      <c r="BK127" s="146">
        <f>SUM(BK128:BK232)</f>
        <v>0</v>
      </c>
    </row>
    <row r="128" spans="1:65" s="2" customFormat="1" ht="24.15" customHeight="1">
      <c r="A128" s="33"/>
      <c r="B128" s="149"/>
      <c r="C128" s="150" t="s">
        <v>88</v>
      </c>
      <c r="D128" s="150" t="s">
        <v>202</v>
      </c>
      <c r="E128" s="151" t="s">
        <v>5297</v>
      </c>
      <c r="F128" s="152" t="s">
        <v>5298</v>
      </c>
      <c r="G128" s="153" t="s">
        <v>376</v>
      </c>
      <c r="H128" s="154">
        <v>225</v>
      </c>
      <c r="I128" s="155"/>
      <c r="J128" s="156">
        <f>ROUND(I128*H128,2)</f>
        <v>0</v>
      </c>
      <c r="K128" s="152" t="s">
        <v>333</v>
      </c>
      <c r="L128" s="34"/>
      <c r="M128" s="157" t="s">
        <v>1</v>
      </c>
      <c r="N128" s="158" t="s">
        <v>46</v>
      </c>
      <c r="O128" s="59"/>
      <c r="P128" s="159">
        <f>O128*H128</f>
        <v>0</v>
      </c>
      <c r="Q128" s="159">
        <v>0</v>
      </c>
      <c r="R128" s="159">
        <f>Q128*H128</f>
        <v>0</v>
      </c>
      <c r="S128" s="159">
        <v>0</v>
      </c>
      <c r="T128" s="160">
        <f>S128*H128</f>
        <v>0</v>
      </c>
      <c r="U128" s="33"/>
      <c r="V128" s="33"/>
      <c r="W128" s="33"/>
      <c r="X128" s="33"/>
      <c r="Y128" s="33"/>
      <c r="Z128" s="33"/>
      <c r="AA128" s="33"/>
      <c r="AB128" s="33"/>
      <c r="AC128" s="33"/>
      <c r="AD128" s="33"/>
      <c r="AE128" s="33"/>
      <c r="AR128" s="161" t="s">
        <v>276</v>
      </c>
      <c r="AT128" s="161" t="s">
        <v>202</v>
      </c>
      <c r="AU128" s="161" t="s">
        <v>90</v>
      </c>
      <c r="AY128" s="18" t="s">
        <v>199</v>
      </c>
      <c r="BE128" s="162">
        <f>IF(N128="základní",J128,0)</f>
        <v>0</v>
      </c>
      <c r="BF128" s="162">
        <f>IF(N128="snížená",J128,0)</f>
        <v>0</v>
      </c>
      <c r="BG128" s="162">
        <f>IF(N128="zákl. přenesená",J128,0)</f>
        <v>0</v>
      </c>
      <c r="BH128" s="162">
        <f>IF(N128="sníž. přenesená",J128,0)</f>
        <v>0</v>
      </c>
      <c r="BI128" s="162">
        <f>IF(N128="nulová",J128,0)</f>
        <v>0</v>
      </c>
      <c r="BJ128" s="18" t="s">
        <v>88</v>
      </c>
      <c r="BK128" s="162">
        <f>ROUND(I128*H128,2)</f>
        <v>0</v>
      </c>
      <c r="BL128" s="18" t="s">
        <v>276</v>
      </c>
      <c r="BM128" s="161" t="s">
        <v>5299</v>
      </c>
    </row>
    <row r="129" spans="1:65" s="2" customFormat="1" ht="28.8">
      <c r="A129" s="33"/>
      <c r="B129" s="34"/>
      <c r="C129" s="33"/>
      <c r="D129" s="163" t="s">
        <v>207</v>
      </c>
      <c r="E129" s="33"/>
      <c r="F129" s="164" t="s">
        <v>5300</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207</v>
      </c>
      <c r="AU129" s="18" t="s">
        <v>90</v>
      </c>
    </row>
    <row r="130" spans="1:65" s="2" customFormat="1" ht="16.5" customHeight="1">
      <c r="A130" s="33"/>
      <c r="B130" s="149"/>
      <c r="C130" s="195" t="s">
        <v>90</v>
      </c>
      <c r="D130" s="195" t="s">
        <v>416</v>
      </c>
      <c r="E130" s="196" t="s">
        <v>5301</v>
      </c>
      <c r="F130" s="197" t="s">
        <v>5302</v>
      </c>
      <c r="G130" s="198" t="s">
        <v>409</v>
      </c>
      <c r="H130" s="199">
        <v>248.625</v>
      </c>
      <c r="I130" s="200"/>
      <c r="J130" s="201">
        <f>ROUND(I130*H130,2)</f>
        <v>0</v>
      </c>
      <c r="K130" s="197" t="s">
        <v>333</v>
      </c>
      <c r="L130" s="202"/>
      <c r="M130" s="203" t="s">
        <v>1</v>
      </c>
      <c r="N130" s="204" t="s">
        <v>46</v>
      </c>
      <c r="O130" s="59"/>
      <c r="P130" s="159">
        <f>O130*H130</f>
        <v>0</v>
      </c>
      <c r="Q130" s="159">
        <v>1E-3</v>
      </c>
      <c r="R130" s="159">
        <f>Q130*H130</f>
        <v>0.24862500000000001</v>
      </c>
      <c r="S130" s="159">
        <v>0</v>
      </c>
      <c r="T130" s="160">
        <f>S130*H130</f>
        <v>0</v>
      </c>
      <c r="U130" s="33"/>
      <c r="V130" s="33"/>
      <c r="W130" s="33"/>
      <c r="X130" s="33"/>
      <c r="Y130" s="33"/>
      <c r="Z130" s="33"/>
      <c r="AA130" s="33"/>
      <c r="AB130" s="33"/>
      <c r="AC130" s="33"/>
      <c r="AD130" s="33"/>
      <c r="AE130" s="33"/>
      <c r="AR130" s="161" t="s">
        <v>573</v>
      </c>
      <c r="AT130" s="161" t="s">
        <v>416</v>
      </c>
      <c r="AU130" s="161" t="s">
        <v>90</v>
      </c>
      <c r="AY130" s="18" t="s">
        <v>199</v>
      </c>
      <c r="BE130" s="162">
        <f>IF(N130="základní",J130,0)</f>
        <v>0</v>
      </c>
      <c r="BF130" s="162">
        <f>IF(N130="snížená",J130,0)</f>
        <v>0</v>
      </c>
      <c r="BG130" s="162">
        <f>IF(N130="zákl. přenesená",J130,0)</f>
        <v>0</v>
      </c>
      <c r="BH130" s="162">
        <f>IF(N130="sníž. přenesená",J130,0)</f>
        <v>0</v>
      </c>
      <c r="BI130" s="162">
        <f>IF(N130="nulová",J130,0)</f>
        <v>0</v>
      </c>
      <c r="BJ130" s="18" t="s">
        <v>88</v>
      </c>
      <c r="BK130" s="162">
        <f>ROUND(I130*H130,2)</f>
        <v>0</v>
      </c>
      <c r="BL130" s="18" t="s">
        <v>276</v>
      </c>
      <c r="BM130" s="161" t="s">
        <v>5303</v>
      </c>
    </row>
    <row r="131" spans="1:65" s="2" customFormat="1" ht="10.199999999999999">
      <c r="A131" s="33"/>
      <c r="B131" s="34"/>
      <c r="C131" s="33"/>
      <c r="D131" s="163" t="s">
        <v>207</v>
      </c>
      <c r="E131" s="33"/>
      <c r="F131" s="164" t="s">
        <v>5302</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207</v>
      </c>
      <c r="AU131" s="18" t="s">
        <v>90</v>
      </c>
    </row>
    <row r="132" spans="1:65" s="14" customFormat="1" ht="10.199999999999999">
      <c r="B132" s="179"/>
      <c r="D132" s="163" t="s">
        <v>336</v>
      </c>
      <c r="E132" s="180" t="s">
        <v>1</v>
      </c>
      <c r="F132" s="181" t="s">
        <v>5304</v>
      </c>
      <c r="H132" s="182">
        <v>248.625</v>
      </c>
      <c r="I132" s="183"/>
      <c r="L132" s="179"/>
      <c r="M132" s="184"/>
      <c r="N132" s="185"/>
      <c r="O132" s="185"/>
      <c r="P132" s="185"/>
      <c r="Q132" s="185"/>
      <c r="R132" s="185"/>
      <c r="S132" s="185"/>
      <c r="T132" s="186"/>
      <c r="AT132" s="180" t="s">
        <v>336</v>
      </c>
      <c r="AU132" s="180" t="s">
        <v>90</v>
      </c>
      <c r="AV132" s="14" t="s">
        <v>90</v>
      </c>
      <c r="AW132" s="14" t="s">
        <v>36</v>
      </c>
      <c r="AX132" s="14" t="s">
        <v>88</v>
      </c>
      <c r="AY132" s="180" t="s">
        <v>199</v>
      </c>
    </row>
    <row r="133" spans="1:65" s="2" customFormat="1" ht="24.15" customHeight="1">
      <c r="A133" s="33"/>
      <c r="B133" s="149"/>
      <c r="C133" s="150" t="s">
        <v>213</v>
      </c>
      <c r="D133" s="150" t="s">
        <v>202</v>
      </c>
      <c r="E133" s="151" t="s">
        <v>5305</v>
      </c>
      <c r="F133" s="152" t="s">
        <v>5306</v>
      </c>
      <c r="G133" s="153" t="s">
        <v>376</v>
      </c>
      <c r="H133" s="154">
        <v>100</v>
      </c>
      <c r="I133" s="155"/>
      <c r="J133" s="156">
        <f>ROUND(I133*H133,2)</f>
        <v>0</v>
      </c>
      <c r="K133" s="152" t="s">
        <v>333</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276</v>
      </c>
      <c r="AT133" s="161" t="s">
        <v>202</v>
      </c>
      <c r="AU133" s="161" t="s">
        <v>90</v>
      </c>
      <c r="AY133" s="18" t="s">
        <v>199</v>
      </c>
      <c r="BE133" s="162">
        <f>IF(N133="základní",J133,0)</f>
        <v>0</v>
      </c>
      <c r="BF133" s="162">
        <f>IF(N133="snížená",J133,0)</f>
        <v>0</v>
      </c>
      <c r="BG133" s="162">
        <f>IF(N133="zákl. přenesená",J133,0)</f>
        <v>0</v>
      </c>
      <c r="BH133" s="162">
        <f>IF(N133="sníž. přenesená",J133,0)</f>
        <v>0</v>
      </c>
      <c r="BI133" s="162">
        <f>IF(N133="nulová",J133,0)</f>
        <v>0</v>
      </c>
      <c r="BJ133" s="18" t="s">
        <v>88</v>
      </c>
      <c r="BK133" s="162">
        <f>ROUND(I133*H133,2)</f>
        <v>0</v>
      </c>
      <c r="BL133" s="18" t="s">
        <v>276</v>
      </c>
      <c r="BM133" s="161" t="s">
        <v>5307</v>
      </c>
    </row>
    <row r="134" spans="1:65" s="2" customFormat="1" ht="28.8">
      <c r="A134" s="33"/>
      <c r="B134" s="34"/>
      <c r="C134" s="33"/>
      <c r="D134" s="163" t="s">
        <v>207</v>
      </c>
      <c r="E134" s="33"/>
      <c r="F134" s="164" t="s">
        <v>5308</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207</v>
      </c>
      <c r="AU134" s="18" t="s">
        <v>90</v>
      </c>
    </row>
    <row r="135" spans="1:65" s="2" customFormat="1" ht="16.5" customHeight="1">
      <c r="A135" s="33"/>
      <c r="B135" s="149"/>
      <c r="C135" s="195" t="s">
        <v>198</v>
      </c>
      <c r="D135" s="195" t="s">
        <v>416</v>
      </c>
      <c r="E135" s="196" t="s">
        <v>5309</v>
      </c>
      <c r="F135" s="197" t="s">
        <v>5310</v>
      </c>
      <c r="G135" s="198" t="s">
        <v>409</v>
      </c>
      <c r="H135" s="199">
        <v>61</v>
      </c>
      <c r="I135" s="200"/>
      <c r="J135" s="201">
        <f>ROUND(I135*H135,2)</f>
        <v>0</v>
      </c>
      <c r="K135" s="197" t="s">
        <v>333</v>
      </c>
      <c r="L135" s="202"/>
      <c r="M135" s="203" t="s">
        <v>1</v>
      </c>
      <c r="N135" s="204" t="s">
        <v>46</v>
      </c>
      <c r="O135" s="59"/>
      <c r="P135" s="159">
        <f>O135*H135</f>
        <v>0</v>
      </c>
      <c r="Q135" s="159">
        <v>1E-3</v>
      </c>
      <c r="R135" s="159">
        <f>Q135*H135</f>
        <v>6.0999999999999999E-2</v>
      </c>
      <c r="S135" s="159">
        <v>0</v>
      </c>
      <c r="T135" s="160">
        <f>S135*H135</f>
        <v>0</v>
      </c>
      <c r="U135" s="33"/>
      <c r="V135" s="33"/>
      <c r="W135" s="33"/>
      <c r="X135" s="33"/>
      <c r="Y135" s="33"/>
      <c r="Z135" s="33"/>
      <c r="AA135" s="33"/>
      <c r="AB135" s="33"/>
      <c r="AC135" s="33"/>
      <c r="AD135" s="33"/>
      <c r="AE135" s="33"/>
      <c r="AR135" s="161" t="s">
        <v>573</v>
      </c>
      <c r="AT135" s="161" t="s">
        <v>416</v>
      </c>
      <c r="AU135" s="161" t="s">
        <v>90</v>
      </c>
      <c r="AY135" s="18" t="s">
        <v>199</v>
      </c>
      <c r="BE135" s="162">
        <f>IF(N135="základní",J135,0)</f>
        <v>0</v>
      </c>
      <c r="BF135" s="162">
        <f>IF(N135="snížená",J135,0)</f>
        <v>0</v>
      </c>
      <c r="BG135" s="162">
        <f>IF(N135="zákl. přenesená",J135,0)</f>
        <v>0</v>
      </c>
      <c r="BH135" s="162">
        <f>IF(N135="sníž. přenesená",J135,0)</f>
        <v>0</v>
      </c>
      <c r="BI135" s="162">
        <f>IF(N135="nulová",J135,0)</f>
        <v>0</v>
      </c>
      <c r="BJ135" s="18" t="s">
        <v>88</v>
      </c>
      <c r="BK135" s="162">
        <f>ROUND(I135*H135,2)</f>
        <v>0</v>
      </c>
      <c r="BL135" s="18" t="s">
        <v>276</v>
      </c>
      <c r="BM135" s="161" t="s">
        <v>5311</v>
      </c>
    </row>
    <row r="136" spans="1:65" s="2" customFormat="1" ht="10.199999999999999">
      <c r="A136" s="33"/>
      <c r="B136" s="34"/>
      <c r="C136" s="33"/>
      <c r="D136" s="163" t="s">
        <v>207</v>
      </c>
      <c r="E136" s="33"/>
      <c r="F136" s="164" t="s">
        <v>5310</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207</v>
      </c>
      <c r="AU136" s="18" t="s">
        <v>90</v>
      </c>
    </row>
    <row r="137" spans="1:65" s="14" customFormat="1" ht="10.199999999999999">
      <c r="B137" s="179"/>
      <c r="D137" s="163" t="s">
        <v>336</v>
      </c>
      <c r="E137" s="180" t="s">
        <v>1</v>
      </c>
      <c r="F137" s="181" t="s">
        <v>5312</v>
      </c>
      <c r="H137" s="182">
        <v>61</v>
      </c>
      <c r="I137" s="183"/>
      <c r="L137" s="179"/>
      <c r="M137" s="184"/>
      <c r="N137" s="185"/>
      <c r="O137" s="185"/>
      <c r="P137" s="185"/>
      <c r="Q137" s="185"/>
      <c r="R137" s="185"/>
      <c r="S137" s="185"/>
      <c r="T137" s="186"/>
      <c r="AT137" s="180" t="s">
        <v>336</v>
      </c>
      <c r="AU137" s="180" t="s">
        <v>90</v>
      </c>
      <c r="AV137" s="14" t="s">
        <v>90</v>
      </c>
      <c r="AW137" s="14" t="s">
        <v>36</v>
      </c>
      <c r="AX137" s="14" t="s">
        <v>88</v>
      </c>
      <c r="AY137" s="180" t="s">
        <v>199</v>
      </c>
    </row>
    <row r="138" spans="1:65" s="2" customFormat="1" ht="24.15" customHeight="1">
      <c r="A138" s="33"/>
      <c r="B138" s="149"/>
      <c r="C138" s="150" t="s">
        <v>222</v>
      </c>
      <c r="D138" s="150" t="s">
        <v>202</v>
      </c>
      <c r="E138" s="151" t="s">
        <v>5313</v>
      </c>
      <c r="F138" s="152" t="s">
        <v>5314</v>
      </c>
      <c r="G138" s="153" t="s">
        <v>376</v>
      </c>
      <c r="H138" s="154">
        <v>475</v>
      </c>
      <c r="I138" s="155"/>
      <c r="J138" s="156">
        <f>ROUND(I138*H138,2)</f>
        <v>0</v>
      </c>
      <c r="K138" s="152" t="s">
        <v>333</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276</v>
      </c>
      <c r="AT138" s="161" t="s">
        <v>202</v>
      </c>
      <c r="AU138" s="161" t="s">
        <v>90</v>
      </c>
      <c r="AY138" s="18" t="s">
        <v>199</v>
      </c>
      <c r="BE138" s="162">
        <f>IF(N138="základní",J138,0)</f>
        <v>0</v>
      </c>
      <c r="BF138" s="162">
        <f>IF(N138="snížená",J138,0)</f>
        <v>0</v>
      </c>
      <c r="BG138" s="162">
        <f>IF(N138="zákl. přenesená",J138,0)</f>
        <v>0</v>
      </c>
      <c r="BH138" s="162">
        <f>IF(N138="sníž. přenesená",J138,0)</f>
        <v>0</v>
      </c>
      <c r="BI138" s="162">
        <f>IF(N138="nulová",J138,0)</f>
        <v>0</v>
      </c>
      <c r="BJ138" s="18" t="s">
        <v>88</v>
      </c>
      <c r="BK138" s="162">
        <f>ROUND(I138*H138,2)</f>
        <v>0</v>
      </c>
      <c r="BL138" s="18" t="s">
        <v>276</v>
      </c>
      <c r="BM138" s="161" t="s">
        <v>5315</v>
      </c>
    </row>
    <row r="139" spans="1:65" s="2" customFormat="1" ht="19.2">
      <c r="A139" s="33"/>
      <c r="B139" s="34"/>
      <c r="C139" s="33"/>
      <c r="D139" s="163" t="s">
        <v>207</v>
      </c>
      <c r="E139" s="33"/>
      <c r="F139" s="164" t="s">
        <v>5316</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207</v>
      </c>
      <c r="AU139" s="18" t="s">
        <v>90</v>
      </c>
    </row>
    <row r="140" spans="1:65" s="14" customFormat="1" ht="10.199999999999999">
      <c r="B140" s="179"/>
      <c r="D140" s="163" t="s">
        <v>336</v>
      </c>
      <c r="E140" s="180" t="s">
        <v>1</v>
      </c>
      <c r="F140" s="181" t="s">
        <v>5317</v>
      </c>
      <c r="H140" s="182">
        <v>475</v>
      </c>
      <c r="I140" s="183"/>
      <c r="L140" s="179"/>
      <c r="M140" s="184"/>
      <c r="N140" s="185"/>
      <c r="O140" s="185"/>
      <c r="P140" s="185"/>
      <c r="Q140" s="185"/>
      <c r="R140" s="185"/>
      <c r="S140" s="185"/>
      <c r="T140" s="186"/>
      <c r="AT140" s="180" t="s">
        <v>336</v>
      </c>
      <c r="AU140" s="180" t="s">
        <v>90</v>
      </c>
      <c r="AV140" s="14" t="s">
        <v>90</v>
      </c>
      <c r="AW140" s="14" t="s">
        <v>36</v>
      </c>
      <c r="AX140" s="14" t="s">
        <v>88</v>
      </c>
      <c r="AY140" s="180" t="s">
        <v>199</v>
      </c>
    </row>
    <row r="141" spans="1:65" s="2" customFormat="1" ht="16.5" customHeight="1">
      <c r="A141" s="33"/>
      <c r="B141" s="149"/>
      <c r="C141" s="195" t="s">
        <v>227</v>
      </c>
      <c r="D141" s="195" t="s">
        <v>416</v>
      </c>
      <c r="E141" s="196" t="s">
        <v>5318</v>
      </c>
      <c r="F141" s="197" t="s">
        <v>5319</v>
      </c>
      <c r="G141" s="198" t="s">
        <v>409</v>
      </c>
      <c r="H141" s="199">
        <v>64.125</v>
      </c>
      <c r="I141" s="200"/>
      <c r="J141" s="201">
        <f>ROUND(I141*H141,2)</f>
        <v>0</v>
      </c>
      <c r="K141" s="197" t="s">
        <v>333</v>
      </c>
      <c r="L141" s="202"/>
      <c r="M141" s="203" t="s">
        <v>1</v>
      </c>
      <c r="N141" s="204" t="s">
        <v>46</v>
      </c>
      <c r="O141" s="59"/>
      <c r="P141" s="159">
        <f>O141*H141</f>
        <v>0</v>
      </c>
      <c r="Q141" s="159">
        <v>1E-3</v>
      </c>
      <c r="R141" s="159">
        <f>Q141*H141</f>
        <v>6.4125000000000001E-2</v>
      </c>
      <c r="S141" s="159">
        <v>0</v>
      </c>
      <c r="T141" s="160">
        <f>S141*H141</f>
        <v>0</v>
      </c>
      <c r="U141" s="33"/>
      <c r="V141" s="33"/>
      <c r="W141" s="33"/>
      <c r="X141" s="33"/>
      <c r="Y141" s="33"/>
      <c r="Z141" s="33"/>
      <c r="AA141" s="33"/>
      <c r="AB141" s="33"/>
      <c r="AC141" s="33"/>
      <c r="AD141" s="33"/>
      <c r="AE141" s="33"/>
      <c r="AR141" s="161" t="s">
        <v>573</v>
      </c>
      <c r="AT141" s="161" t="s">
        <v>416</v>
      </c>
      <c r="AU141" s="161" t="s">
        <v>90</v>
      </c>
      <c r="AY141" s="18" t="s">
        <v>199</v>
      </c>
      <c r="BE141" s="162">
        <f>IF(N141="základní",J141,0)</f>
        <v>0</v>
      </c>
      <c r="BF141" s="162">
        <f>IF(N141="snížená",J141,0)</f>
        <v>0</v>
      </c>
      <c r="BG141" s="162">
        <f>IF(N141="zákl. přenesená",J141,0)</f>
        <v>0</v>
      </c>
      <c r="BH141" s="162">
        <f>IF(N141="sníž. přenesená",J141,0)</f>
        <v>0</v>
      </c>
      <c r="BI141" s="162">
        <f>IF(N141="nulová",J141,0)</f>
        <v>0</v>
      </c>
      <c r="BJ141" s="18" t="s">
        <v>88</v>
      </c>
      <c r="BK141" s="162">
        <f>ROUND(I141*H141,2)</f>
        <v>0</v>
      </c>
      <c r="BL141" s="18" t="s">
        <v>276</v>
      </c>
      <c r="BM141" s="161" t="s">
        <v>5320</v>
      </c>
    </row>
    <row r="142" spans="1:65" s="2" customFormat="1" ht="10.199999999999999">
      <c r="A142" s="33"/>
      <c r="B142" s="34"/>
      <c r="C142" s="33"/>
      <c r="D142" s="163" t="s">
        <v>207</v>
      </c>
      <c r="E142" s="33"/>
      <c r="F142" s="164" t="s">
        <v>5319</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207</v>
      </c>
      <c r="AU142" s="18" t="s">
        <v>90</v>
      </c>
    </row>
    <row r="143" spans="1:65" s="14" customFormat="1" ht="10.199999999999999">
      <c r="B143" s="179"/>
      <c r="D143" s="163" t="s">
        <v>336</v>
      </c>
      <c r="E143" s="180" t="s">
        <v>1</v>
      </c>
      <c r="F143" s="181" t="s">
        <v>5321</v>
      </c>
      <c r="H143" s="182">
        <v>85</v>
      </c>
      <c r="I143" s="183"/>
      <c r="L143" s="179"/>
      <c r="M143" s="184"/>
      <c r="N143" s="185"/>
      <c r="O143" s="185"/>
      <c r="P143" s="185"/>
      <c r="Q143" s="185"/>
      <c r="R143" s="185"/>
      <c r="S143" s="185"/>
      <c r="T143" s="186"/>
      <c r="AT143" s="180" t="s">
        <v>336</v>
      </c>
      <c r="AU143" s="180" t="s">
        <v>90</v>
      </c>
      <c r="AV143" s="14" t="s">
        <v>90</v>
      </c>
      <c r="AW143" s="14" t="s">
        <v>36</v>
      </c>
      <c r="AX143" s="14" t="s">
        <v>81</v>
      </c>
      <c r="AY143" s="180" t="s">
        <v>199</v>
      </c>
    </row>
    <row r="144" spans="1:65" s="14" customFormat="1" ht="10.199999999999999">
      <c r="B144" s="179"/>
      <c r="D144" s="163" t="s">
        <v>336</v>
      </c>
      <c r="E144" s="180" t="s">
        <v>1</v>
      </c>
      <c r="F144" s="181" t="s">
        <v>5322</v>
      </c>
      <c r="H144" s="182">
        <v>230</v>
      </c>
      <c r="I144" s="183"/>
      <c r="L144" s="179"/>
      <c r="M144" s="184"/>
      <c r="N144" s="185"/>
      <c r="O144" s="185"/>
      <c r="P144" s="185"/>
      <c r="Q144" s="185"/>
      <c r="R144" s="185"/>
      <c r="S144" s="185"/>
      <c r="T144" s="186"/>
      <c r="AT144" s="180" t="s">
        <v>336</v>
      </c>
      <c r="AU144" s="180" t="s">
        <v>90</v>
      </c>
      <c r="AV144" s="14" t="s">
        <v>90</v>
      </c>
      <c r="AW144" s="14" t="s">
        <v>36</v>
      </c>
      <c r="AX144" s="14" t="s">
        <v>81</v>
      </c>
      <c r="AY144" s="180" t="s">
        <v>199</v>
      </c>
    </row>
    <row r="145" spans="1:65" s="16" customFormat="1" ht="10.199999999999999">
      <c r="B145" s="205"/>
      <c r="D145" s="163" t="s">
        <v>336</v>
      </c>
      <c r="E145" s="206" t="s">
        <v>1</v>
      </c>
      <c r="F145" s="207" t="s">
        <v>1127</v>
      </c>
      <c r="H145" s="208">
        <v>315</v>
      </c>
      <c r="I145" s="209"/>
      <c r="L145" s="205"/>
      <c r="M145" s="210"/>
      <c r="N145" s="211"/>
      <c r="O145" s="211"/>
      <c r="P145" s="211"/>
      <c r="Q145" s="211"/>
      <c r="R145" s="211"/>
      <c r="S145" s="211"/>
      <c r="T145" s="212"/>
      <c r="AT145" s="206" t="s">
        <v>336</v>
      </c>
      <c r="AU145" s="206" t="s">
        <v>90</v>
      </c>
      <c r="AV145" s="16" t="s">
        <v>213</v>
      </c>
      <c r="AW145" s="16" t="s">
        <v>36</v>
      </c>
      <c r="AX145" s="16" t="s">
        <v>81</v>
      </c>
      <c r="AY145" s="206" t="s">
        <v>199</v>
      </c>
    </row>
    <row r="146" spans="1:65" s="14" customFormat="1" ht="10.199999999999999">
      <c r="B146" s="179"/>
      <c r="D146" s="163" t="s">
        <v>336</v>
      </c>
      <c r="E146" s="180" t="s">
        <v>1</v>
      </c>
      <c r="F146" s="181" t="s">
        <v>5323</v>
      </c>
      <c r="H146" s="182">
        <v>160</v>
      </c>
      <c r="I146" s="183"/>
      <c r="L146" s="179"/>
      <c r="M146" s="184"/>
      <c r="N146" s="185"/>
      <c r="O146" s="185"/>
      <c r="P146" s="185"/>
      <c r="Q146" s="185"/>
      <c r="R146" s="185"/>
      <c r="S146" s="185"/>
      <c r="T146" s="186"/>
      <c r="AT146" s="180" t="s">
        <v>336</v>
      </c>
      <c r="AU146" s="180" t="s">
        <v>90</v>
      </c>
      <c r="AV146" s="14" t="s">
        <v>90</v>
      </c>
      <c r="AW146" s="14" t="s">
        <v>36</v>
      </c>
      <c r="AX146" s="14" t="s">
        <v>81</v>
      </c>
      <c r="AY146" s="180" t="s">
        <v>199</v>
      </c>
    </row>
    <row r="147" spans="1:65" s="16" customFormat="1" ht="10.199999999999999">
      <c r="B147" s="205"/>
      <c r="D147" s="163" t="s">
        <v>336</v>
      </c>
      <c r="E147" s="206" t="s">
        <v>1</v>
      </c>
      <c r="F147" s="207" t="s">
        <v>1127</v>
      </c>
      <c r="H147" s="208">
        <v>160</v>
      </c>
      <c r="I147" s="209"/>
      <c r="L147" s="205"/>
      <c r="M147" s="210"/>
      <c r="N147" s="211"/>
      <c r="O147" s="211"/>
      <c r="P147" s="211"/>
      <c r="Q147" s="211"/>
      <c r="R147" s="211"/>
      <c r="S147" s="211"/>
      <c r="T147" s="212"/>
      <c r="AT147" s="206" t="s">
        <v>336</v>
      </c>
      <c r="AU147" s="206" t="s">
        <v>90</v>
      </c>
      <c r="AV147" s="16" t="s">
        <v>213</v>
      </c>
      <c r="AW147" s="16" t="s">
        <v>36</v>
      </c>
      <c r="AX147" s="16" t="s">
        <v>81</v>
      </c>
      <c r="AY147" s="206" t="s">
        <v>199</v>
      </c>
    </row>
    <row r="148" spans="1:65" s="14" customFormat="1" ht="10.199999999999999">
      <c r="B148" s="179"/>
      <c r="D148" s="163" t="s">
        <v>336</v>
      </c>
      <c r="E148" s="180" t="s">
        <v>1</v>
      </c>
      <c r="F148" s="181" t="s">
        <v>5324</v>
      </c>
      <c r="H148" s="182">
        <v>64.125</v>
      </c>
      <c r="I148" s="183"/>
      <c r="L148" s="179"/>
      <c r="M148" s="184"/>
      <c r="N148" s="185"/>
      <c r="O148" s="185"/>
      <c r="P148" s="185"/>
      <c r="Q148" s="185"/>
      <c r="R148" s="185"/>
      <c r="S148" s="185"/>
      <c r="T148" s="186"/>
      <c r="AT148" s="180" t="s">
        <v>336</v>
      </c>
      <c r="AU148" s="180" t="s">
        <v>90</v>
      </c>
      <c r="AV148" s="14" t="s">
        <v>90</v>
      </c>
      <c r="AW148" s="14" t="s">
        <v>36</v>
      </c>
      <c r="AX148" s="14" t="s">
        <v>88</v>
      </c>
      <c r="AY148" s="180" t="s">
        <v>199</v>
      </c>
    </row>
    <row r="149" spans="1:65" s="2" customFormat="1" ht="21.75" customHeight="1">
      <c r="A149" s="33"/>
      <c r="B149" s="149"/>
      <c r="C149" s="195" t="s">
        <v>232</v>
      </c>
      <c r="D149" s="195" t="s">
        <v>416</v>
      </c>
      <c r="E149" s="196" t="s">
        <v>5325</v>
      </c>
      <c r="F149" s="197" t="s">
        <v>5326</v>
      </c>
      <c r="G149" s="198" t="s">
        <v>529</v>
      </c>
      <c r="H149" s="199">
        <v>320</v>
      </c>
      <c r="I149" s="200"/>
      <c r="J149" s="201">
        <f>ROUND(I149*H149,2)</f>
        <v>0</v>
      </c>
      <c r="K149" s="197" t="s">
        <v>333</v>
      </c>
      <c r="L149" s="202"/>
      <c r="M149" s="203" t="s">
        <v>1</v>
      </c>
      <c r="N149" s="204" t="s">
        <v>46</v>
      </c>
      <c r="O149" s="59"/>
      <c r="P149" s="159">
        <f>O149*H149</f>
        <v>0</v>
      </c>
      <c r="Q149" s="159">
        <v>2.1000000000000001E-4</v>
      </c>
      <c r="R149" s="159">
        <f>Q149*H149</f>
        <v>6.720000000000001E-2</v>
      </c>
      <c r="S149" s="159">
        <v>0</v>
      </c>
      <c r="T149" s="160">
        <f>S149*H149</f>
        <v>0</v>
      </c>
      <c r="U149" s="33"/>
      <c r="V149" s="33"/>
      <c r="W149" s="33"/>
      <c r="X149" s="33"/>
      <c r="Y149" s="33"/>
      <c r="Z149" s="33"/>
      <c r="AA149" s="33"/>
      <c r="AB149" s="33"/>
      <c r="AC149" s="33"/>
      <c r="AD149" s="33"/>
      <c r="AE149" s="33"/>
      <c r="AR149" s="161" t="s">
        <v>573</v>
      </c>
      <c r="AT149" s="161" t="s">
        <v>416</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276</v>
      </c>
      <c r="BM149" s="161" t="s">
        <v>5327</v>
      </c>
    </row>
    <row r="150" spans="1:65" s="2" customFormat="1" ht="10.199999999999999">
      <c r="A150" s="33"/>
      <c r="B150" s="34"/>
      <c r="C150" s="33"/>
      <c r="D150" s="163" t="s">
        <v>207</v>
      </c>
      <c r="E150" s="33"/>
      <c r="F150" s="164" t="s">
        <v>5326</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14" customFormat="1" ht="10.199999999999999">
      <c r="B151" s="179"/>
      <c r="D151" s="163" t="s">
        <v>336</v>
      </c>
      <c r="E151" s="180" t="s">
        <v>1</v>
      </c>
      <c r="F151" s="181" t="s">
        <v>3369</v>
      </c>
      <c r="H151" s="182">
        <v>320</v>
      </c>
      <c r="I151" s="183"/>
      <c r="L151" s="179"/>
      <c r="M151" s="184"/>
      <c r="N151" s="185"/>
      <c r="O151" s="185"/>
      <c r="P151" s="185"/>
      <c r="Q151" s="185"/>
      <c r="R151" s="185"/>
      <c r="S151" s="185"/>
      <c r="T151" s="186"/>
      <c r="AT151" s="180" t="s">
        <v>336</v>
      </c>
      <c r="AU151" s="180" t="s">
        <v>90</v>
      </c>
      <c r="AV151" s="14" t="s">
        <v>90</v>
      </c>
      <c r="AW151" s="14" t="s">
        <v>36</v>
      </c>
      <c r="AX151" s="14" t="s">
        <v>88</v>
      </c>
      <c r="AY151" s="180" t="s">
        <v>199</v>
      </c>
    </row>
    <row r="152" spans="1:65" s="2" customFormat="1" ht="24.15" customHeight="1">
      <c r="A152" s="33"/>
      <c r="B152" s="149"/>
      <c r="C152" s="195" t="s">
        <v>237</v>
      </c>
      <c r="D152" s="195" t="s">
        <v>416</v>
      </c>
      <c r="E152" s="196" t="s">
        <v>5328</v>
      </c>
      <c r="F152" s="197" t="s">
        <v>5329</v>
      </c>
      <c r="G152" s="198" t="s">
        <v>529</v>
      </c>
      <c r="H152" s="199">
        <v>160</v>
      </c>
      <c r="I152" s="200"/>
      <c r="J152" s="201">
        <f>ROUND(I152*H152,2)</f>
        <v>0</v>
      </c>
      <c r="K152" s="197" t="s">
        <v>333</v>
      </c>
      <c r="L152" s="202"/>
      <c r="M152" s="203" t="s">
        <v>1</v>
      </c>
      <c r="N152" s="204" t="s">
        <v>46</v>
      </c>
      <c r="O152" s="59"/>
      <c r="P152" s="159">
        <f>O152*H152</f>
        <v>0</v>
      </c>
      <c r="Q152" s="159">
        <v>1.1E-4</v>
      </c>
      <c r="R152" s="159">
        <f>Q152*H152</f>
        <v>1.7600000000000001E-2</v>
      </c>
      <c r="S152" s="159">
        <v>0</v>
      </c>
      <c r="T152" s="160">
        <f>S152*H152</f>
        <v>0</v>
      </c>
      <c r="U152" s="33"/>
      <c r="V152" s="33"/>
      <c r="W152" s="33"/>
      <c r="X152" s="33"/>
      <c r="Y152" s="33"/>
      <c r="Z152" s="33"/>
      <c r="AA152" s="33"/>
      <c r="AB152" s="33"/>
      <c r="AC152" s="33"/>
      <c r="AD152" s="33"/>
      <c r="AE152" s="33"/>
      <c r="AR152" s="161" t="s">
        <v>573</v>
      </c>
      <c r="AT152" s="161" t="s">
        <v>416</v>
      </c>
      <c r="AU152" s="161" t="s">
        <v>90</v>
      </c>
      <c r="AY152" s="18" t="s">
        <v>199</v>
      </c>
      <c r="BE152" s="162">
        <f>IF(N152="základní",J152,0)</f>
        <v>0</v>
      </c>
      <c r="BF152" s="162">
        <f>IF(N152="snížená",J152,0)</f>
        <v>0</v>
      </c>
      <c r="BG152" s="162">
        <f>IF(N152="zákl. přenesená",J152,0)</f>
        <v>0</v>
      </c>
      <c r="BH152" s="162">
        <f>IF(N152="sníž. přenesená",J152,0)</f>
        <v>0</v>
      </c>
      <c r="BI152" s="162">
        <f>IF(N152="nulová",J152,0)</f>
        <v>0</v>
      </c>
      <c r="BJ152" s="18" t="s">
        <v>88</v>
      </c>
      <c r="BK152" s="162">
        <f>ROUND(I152*H152,2)</f>
        <v>0</v>
      </c>
      <c r="BL152" s="18" t="s">
        <v>276</v>
      </c>
      <c r="BM152" s="161" t="s">
        <v>5330</v>
      </c>
    </row>
    <row r="153" spans="1:65" s="2" customFormat="1" ht="19.2">
      <c r="A153" s="33"/>
      <c r="B153" s="34"/>
      <c r="C153" s="33"/>
      <c r="D153" s="163" t="s">
        <v>207</v>
      </c>
      <c r="E153" s="33"/>
      <c r="F153" s="164" t="s">
        <v>5329</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207</v>
      </c>
      <c r="AU153" s="18" t="s">
        <v>90</v>
      </c>
    </row>
    <row r="154" spans="1:65" s="14" customFormat="1" ht="10.199999999999999">
      <c r="B154" s="179"/>
      <c r="D154" s="163" t="s">
        <v>336</v>
      </c>
      <c r="E154" s="180" t="s">
        <v>1</v>
      </c>
      <c r="F154" s="181" t="s">
        <v>5323</v>
      </c>
      <c r="H154" s="182">
        <v>160</v>
      </c>
      <c r="I154" s="183"/>
      <c r="L154" s="179"/>
      <c r="M154" s="184"/>
      <c r="N154" s="185"/>
      <c r="O154" s="185"/>
      <c r="P154" s="185"/>
      <c r="Q154" s="185"/>
      <c r="R154" s="185"/>
      <c r="S154" s="185"/>
      <c r="T154" s="186"/>
      <c r="AT154" s="180" t="s">
        <v>336</v>
      </c>
      <c r="AU154" s="180" t="s">
        <v>90</v>
      </c>
      <c r="AV154" s="14" t="s">
        <v>90</v>
      </c>
      <c r="AW154" s="14" t="s">
        <v>36</v>
      </c>
      <c r="AX154" s="14" t="s">
        <v>88</v>
      </c>
      <c r="AY154" s="180" t="s">
        <v>199</v>
      </c>
    </row>
    <row r="155" spans="1:65" s="2" customFormat="1" ht="24.15" customHeight="1">
      <c r="A155" s="33"/>
      <c r="B155" s="149"/>
      <c r="C155" s="150" t="s">
        <v>242</v>
      </c>
      <c r="D155" s="150" t="s">
        <v>202</v>
      </c>
      <c r="E155" s="151" t="s">
        <v>5331</v>
      </c>
      <c r="F155" s="152" t="s">
        <v>5332</v>
      </c>
      <c r="G155" s="153" t="s">
        <v>529</v>
      </c>
      <c r="H155" s="154">
        <v>20</v>
      </c>
      <c r="I155" s="155"/>
      <c r="J155" s="156">
        <f>ROUND(I155*H155,2)</f>
        <v>0</v>
      </c>
      <c r="K155" s="152" t="s">
        <v>333</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276</v>
      </c>
      <c r="AT155" s="161" t="s">
        <v>202</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276</v>
      </c>
      <c r="BM155" s="161" t="s">
        <v>5333</v>
      </c>
    </row>
    <row r="156" spans="1:65" s="2" customFormat="1" ht="19.2">
      <c r="A156" s="33"/>
      <c r="B156" s="34"/>
      <c r="C156" s="33"/>
      <c r="D156" s="163" t="s">
        <v>207</v>
      </c>
      <c r="E156" s="33"/>
      <c r="F156" s="164" t="s">
        <v>5334</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207</v>
      </c>
      <c r="AU156" s="18" t="s">
        <v>90</v>
      </c>
    </row>
    <row r="157" spans="1:65" s="2" customFormat="1" ht="21.75" customHeight="1">
      <c r="A157" s="33"/>
      <c r="B157" s="149"/>
      <c r="C157" s="195" t="s">
        <v>247</v>
      </c>
      <c r="D157" s="195" t="s">
        <v>416</v>
      </c>
      <c r="E157" s="196" t="s">
        <v>5335</v>
      </c>
      <c r="F157" s="197" t="s">
        <v>5336</v>
      </c>
      <c r="G157" s="198" t="s">
        <v>529</v>
      </c>
      <c r="H157" s="199">
        <v>20</v>
      </c>
      <c r="I157" s="200"/>
      <c r="J157" s="201">
        <f>ROUND(I157*H157,2)</f>
        <v>0</v>
      </c>
      <c r="K157" s="197" t="s">
        <v>333</v>
      </c>
      <c r="L157" s="202"/>
      <c r="M157" s="203" t="s">
        <v>1</v>
      </c>
      <c r="N157" s="204" t="s">
        <v>46</v>
      </c>
      <c r="O157" s="59"/>
      <c r="P157" s="159">
        <f>O157*H157</f>
        <v>0</v>
      </c>
      <c r="Q157" s="159">
        <v>4.1999999999999997E-3</v>
      </c>
      <c r="R157" s="159">
        <f>Q157*H157</f>
        <v>8.3999999999999991E-2</v>
      </c>
      <c r="S157" s="159">
        <v>0</v>
      </c>
      <c r="T157" s="160">
        <f>S157*H157</f>
        <v>0</v>
      </c>
      <c r="U157" s="33"/>
      <c r="V157" s="33"/>
      <c r="W157" s="33"/>
      <c r="X157" s="33"/>
      <c r="Y157" s="33"/>
      <c r="Z157" s="33"/>
      <c r="AA157" s="33"/>
      <c r="AB157" s="33"/>
      <c r="AC157" s="33"/>
      <c r="AD157" s="33"/>
      <c r="AE157" s="33"/>
      <c r="AR157" s="161" t="s">
        <v>573</v>
      </c>
      <c r="AT157" s="161" t="s">
        <v>416</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276</v>
      </c>
      <c r="BM157" s="161" t="s">
        <v>5337</v>
      </c>
    </row>
    <row r="158" spans="1:65" s="2" customFormat="1" ht="10.199999999999999">
      <c r="A158" s="33"/>
      <c r="B158" s="34"/>
      <c r="C158" s="33"/>
      <c r="D158" s="163" t="s">
        <v>207</v>
      </c>
      <c r="E158" s="33"/>
      <c r="F158" s="164" t="s">
        <v>5336</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2" customFormat="1" ht="16.5" customHeight="1">
      <c r="A159" s="33"/>
      <c r="B159" s="149"/>
      <c r="C159" s="195" t="s">
        <v>252</v>
      </c>
      <c r="D159" s="195" t="s">
        <v>416</v>
      </c>
      <c r="E159" s="196" t="s">
        <v>5338</v>
      </c>
      <c r="F159" s="197" t="s">
        <v>5339</v>
      </c>
      <c r="G159" s="198" t="s">
        <v>529</v>
      </c>
      <c r="H159" s="199">
        <v>40</v>
      </c>
      <c r="I159" s="200"/>
      <c r="J159" s="201">
        <f>ROUND(I159*H159,2)</f>
        <v>0</v>
      </c>
      <c r="K159" s="197" t="s">
        <v>333</v>
      </c>
      <c r="L159" s="202"/>
      <c r="M159" s="203" t="s">
        <v>1</v>
      </c>
      <c r="N159" s="204" t="s">
        <v>46</v>
      </c>
      <c r="O159" s="59"/>
      <c r="P159" s="159">
        <f>O159*H159</f>
        <v>0</v>
      </c>
      <c r="Q159" s="159">
        <v>3.2000000000000003E-4</v>
      </c>
      <c r="R159" s="159">
        <f>Q159*H159</f>
        <v>1.2800000000000001E-2</v>
      </c>
      <c r="S159" s="159">
        <v>0</v>
      </c>
      <c r="T159" s="160">
        <f>S159*H159</f>
        <v>0</v>
      </c>
      <c r="U159" s="33"/>
      <c r="V159" s="33"/>
      <c r="W159" s="33"/>
      <c r="X159" s="33"/>
      <c r="Y159" s="33"/>
      <c r="Z159" s="33"/>
      <c r="AA159" s="33"/>
      <c r="AB159" s="33"/>
      <c r="AC159" s="33"/>
      <c r="AD159" s="33"/>
      <c r="AE159" s="33"/>
      <c r="AR159" s="161" t="s">
        <v>573</v>
      </c>
      <c r="AT159" s="161" t="s">
        <v>416</v>
      </c>
      <c r="AU159" s="161" t="s">
        <v>90</v>
      </c>
      <c r="AY159" s="18" t="s">
        <v>199</v>
      </c>
      <c r="BE159" s="162">
        <f>IF(N159="základní",J159,0)</f>
        <v>0</v>
      </c>
      <c r="BF159" s="162">
        <f>IF(N159="snížená",J159,0)</f>
        <v>0</v>
      </c>
      <c r="BG159" s="162">
        <f>IF(N159="zákl. přenesená",J159,0)</f>
        <v>0</v>
      </c>
      <c r="BH159" s="162">
        <f>IF(N159="sníž. přenesená",J159,0)</f>
        <v>0</v>
      </c>
      <c r="BI159" s="162">
        <f>IF(N159="nulová",J159,0)</f>
        <v>0</v>
      </c>
      <c r="BJ159" s="18" t="s">
        <v>88</v>
      </c>
      <c r="BK159" s="162">
        <f>ROUND(I159*H159,2)</f>
        <v>0</v>
      </c>
      <c r="BL159" s="18" t="s">
        <v>276</v>
      </c>
      <c r="BM159" s="161" t="s">
        <v>5340</v>
      </c>
    </row>
    <row r="160" spans="1:65" s="2" customFormat="1" ht="10.199999999999999">
      <c r="A160" s="33"/>
      <c r="B160" s="34"/>
      <c r="C160" s="33"/>
      <c r="D160" s="163" t="s">
        <v>207</v>
      </c>
      <c r="E160" s="33"/>
      <c r="F160" s="164" t="s">
        <v>5339</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207</v>
      </c>
      <c r="AU160" s="18" t="s">
        <v>90</v>
      </c>
    </row>
    <row r="161" spans="1:65" s="2" customFormat="1" ht="21.75" customHeight="1">
      <c r="A161" s="33"/>
      <c r="B161" s="149"/>
      <c r="C161" s="150" t="s">
        <v>257</v>
      </c>
      <c r="D161" s="150" t="s">
        <v>202</v>
      </c>
      <c r="E161" s="151" t="s">
        <v>5341</v>
      </c>
      <c r="F161" s="152" t="s">
        <v>5342</v>
      </c>
      <c r="G161" s="153" t="s">
        <v>529</v>
      </c>
      <c r="H161" s="154">
        <v>20</v>
      </c>
      <c r="I161" s="155"/>
      <c r="J161" s="156">
        <f>ROUND(I161*H161,2)</f>
        <v>0</v>
      </c>
      <c r="K161" s="152" t="s">
        <v>333</v>
      </c>
      <c r="L161" s="34"/>
      <c r="M161" s="157" t="s">
        <v>1</v>
      </c>
      <c r="N161" s="158" t="s">
        <v>46</v>
      </c>
      <c r="O161" s="59"/>
      <c r="P161" s="159">
        <f>O161*H161</f>
        <v>0</v>
      </c>
      <c r="Q161" s="159">
        <v>0</v>
      </c>
      <c r="R161" s="159">
        <f>Q161*H161</f>
        <v>0</v>
      </c>
      <c r="S161" s="159">
        <v>0</v>
      </c>
      <c r="T161" s="160">
        <f>S161*H161</f>
        <v>0</v>
      </c>
      <c r="U161" s="33"/>
      <c r="V161" s="33"/>
      <c r="W161" s="33"/>
      <c r="X161" s="33"/>
      <c r="Y161" s="33"/>
      <c r="Z161" s="33"/>
      <c r="AA161" s="33"/>
      <c r="AB161" s="33"/>
      <c r="AC161" s="33"/>
      <c r="AD161" s="33"/>
      <c r="AE161" s="33"/>
      <c r="AR161" s="161" t="s">
        <v>276</v>
      </c>
      <c r="AT161" s="161" t="s">
        <v>202</v>
      </c>
      <c r="AU161" s="161" t="s">
        <v>90</v>
      </c>
      <c r="AY161" s="18" t="s">
        <v>199</v>
      </c>
      <c r="BE161" s="162">
        <f>IF(N161="základní",J161,0)</f>
        <v>0</v>
      </c>
      <c r="BF161" s="162">
        <f>IF(N161="snížená",J161,0)</f>
        <v>0</v>
      </c>
      <c r="BG161" s="162">
        <f>IF(N161="zákl. přenesená",J161,0)</f>
        <v>0</v>
      </c>
      <c r="BH161" s="162">
        <f>IF(N161="sníž. přenesená",J161,0)</f>
        <v>0</v>
      </c>
      <c r="BI161" s="162">
        <f>IF(N161="nulová",J161,0)</f>
        <v>0</v>
      </c>
      <c r="BJ161" s="18" t="s">
        <v>88</v>
      </c>
      <c r="BK161" s="162">
        <f>ROUND(I161*H161,2)</f>
        <v>0</v>
      </c>
      <c r="BL161" s="18" t="s">
        <v>276</v>
      </c>
      <c r="BM161" s="161" t="s">
        <v>5343</v>
      </c>
    </row>
    <row r="162" spans="1:65" s="2" customFormat="1" ht="19.2">
      <c r="A162" s="33"/>
      <c r="B162" s="34"/>
      <c r="C162" s="33"/>
      <c r="D162" s="163" t="s">
        <v>207</v>
      </c>
      <c r="E162" s="33"/>
      <c r="F162" s="164" t="s">
        <v>5344</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207</v>
      </c>
      <c r="AU162" s="18" t="s">
        <v>90</v>
      </c>
    </row>
    <row r="163" spans="1:65" s="2" customFormat="1" ht="16.5" customHeight="1">
      <c r="A163" s="33"/>
      <c r="B163" s="149"/>
      <c r="C163" s="195" t="s">
        <v>262</v>
      </c>
      <c r="D163" s="195" t="s">
        <v>416</v>
      </c>
      <c r="E163" s="196" t="s">
        <v>5345</v>
      </c>
      <c r="F163" s="197" t="s">
        <v>5346</v>
      </c>
      <c r="G163" s="198" t="s">
        <v>529</v>
      </c>
      <c r="H163" s="199">
        <v>20</v>
      </c>
      <c r="I163" s="200"/>
      <c r="J163" s="201">
        <f>ROUND(I163*H163,2)</f>
        <v>0</v>
      </c>
      <c r="K163" s="197" t="s">
        <v>333</v>
      </c>
      <c r="L163" s="202"/>
      <c r="M163" s="203" t="s">
        <v>1</v>
      </c>
      <c r="N163" s="204"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573</v>
      </c>
      <c r="AT163" s="161" t="s">
        <v>416</v>
      </c>
      <c r="AU163" s="161" t="s">
        <v>90</v>
      </c>
      <c r="AY163" s="18" t="s">
        <v>199</v>
      </c>
      <c r="BE163" s="162">
        <f>IF(N163="základní",J163,0)</f>
        <v>0</v>
      </c>
      <c r="BF163" s="162">
        <f>IF(N163="snížená",J163,0)</f>
        <v>0</v>
      </c>
      <c r="BG163" s="162">
        <f>IF(N163="zákl. přenesená",J163,0)</f>
        <v>0</v>
      </c>
      <c r="BH163" s="162">
        <f>IF(N163="sníž. přenesená",J163,0)</f>
        <v>0</v>
      </c>
      <c r="BI163" s="162">
        <f>IF(N163="nulová",J163,0)</f>
        <v>0</v>
      </c>
      <c r="BJ163" s="18" t="s">
        <v>88</v>
      </c>
      <c r="BK163" s="162">
        <f>ROUND(I163*H163,2)</f>
        <v>0</v>
      </c>
      <c r="BL163" s="18" t="s">
        <v>276</v>
      </c>
      <c r="BM163" s="161" t="s">
        <v>5347</v>
      </c>
    </row>
    <row r="164" spans="1:65" s="2" customFormat="1" ht="10.199999999999999">
      <c r="A164" s="33"/>
      <c r="B164" s="34"/>
      <c r="C164" s="33"/>
      <c r="D164" s="163" t="s">
        <v>207</v>
      </c>
      <c r="E164" s="33"/>
      <c r="F164" s="164" t="s">
        <v>5346</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207</v>
      </c>
      <c r="AU164" s="18" t="s">
        <v>90</v>
      </c>
    </row>
    <row r="165" spans="1:65" s="2" customFormat="1" ht="16.5" customHeight="1">
      <c r="A165" s="33"/>
      <c r="B165" s="149"/>
      <c r="C165" s="195" t="s">
        <v>267</v>
      </c>
      <c r="D165" s="195" t="s">
        <v>416</v>
      </c>
      <c r="E165" s="196" t="s">
        <v>5348</v>
      </c>
      <c r="F165" s="197" t="s">
        <v>5349</v>
      </c>
      <c r="G165" s="198" t="s">
        <v>529</v>
      </c>
      <c r="H165" s="199">
        <v>20</v>
      </c>
      <c r="I165" s="200"/>
      <c r="J165" s="201">
        <f>ROUND(I165*H165,2)</f>
        <v>0</v>
      </c>
      <c r="K165" s="197" t="s">
        <v>333</v>
      </c>
      <c r="L165" s="202"/>
      <c r="M165" s="203" t="s">
        <v>1</v>
      </c>
      <c r="N165" s="204" t="s">
        <v>46</v>
      </c>
      <c r="O165" s="59"/>
      <c r="P165" s="159">
        <f>O165*H165</f>
        <v>0</v>
      </c>
      <c r="Q165" s="159">
        <v>1.0000000000000001E-5</v>
      </c>
      <c r="R165" s="159">
        <f>Q165*H165</f>
        <v>2.0000000000000001E-4</v>
      </c>
      <c r="S165" s="159">
        <v>0</v>
      </c>
      <c r="T165" s="160">
        <f>S165*H165</f>
        <v>0</v>
      </c>
      <c r="U165" s="33"/>
      <c r="V165" s="33"/>
      <c r="W165" s="33"/>
      <c r="X165" s="33"/>
      <c r="Y165" s="33"/>
      <c r="Z165" s="33"/>
      <c r="AA165" s="33"/>
      <c r="AB165" s="33"/>
      <c r="AC165" s="33"/>
      <c r="AD165" s="33"/>
      <c r="AE165" s="33"/>
      <c r="AR165" s="161" t="s">
        <v>573</v>
      </c>
      <c r="AT165" s="161" t="s">
        <v>416</v>
      </c>
      <c r="AU165" s="161" t="s">
        <v>90</v>
      </c>
      <c r="AY165" s="18" t="s">
        <v>199</v>
      </c>
      <c r="BE165" s="162">
        <f>IF(N165="základní",J165,0)</f>
        <v>0</v>
      </c>
      <c r="BF165" s="162">
        <f>IF(N165="snížená",J165,0)</f>
        <v>0</v>
      </c>
      <c r="BG165" s="162">
        <f>IF(N165="zákl. přenesená",J165,0)</f>
        <v>0</v>
      </c>
      <c r="BH165" s="162">
        <f>IF(N165="sníž. přenesená",J165,0)</f>
        <v>0</v>
      </c>
      <c r="BI165" s="162">
        <f>IF(N165="nulová",J165,0)</f>
        <v>0</v>
      </c>
      <c r="BJ165" s="18" t="s">
        <v>88</v>
      </c>
      <c r="BK165" s="162">
        <f>ROUND(I165*H165,2)</f>
        <v>0</v>
      </c>
      <c r="BL165" s="18" t="s">
        <v>276</v>
      </c>
      <c r="BM165" s="161" t="s">
        <v>5350</v>
      </c>
    </row>
    <row r="166" spans="1:65" s="2" customFormat="1" ht="10.199999999999999">
      <c r="A166" s="33"/>
      <c r="B166" s="34"/>
      <c r="C166" s="33"/>
      <c r="D166" s="163" t="s">
        <v>207</v>
      </c>
      <c r="E166" s="33"/>
      <c r="F166" s="164" t="s">
        <v>5349</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207</v>
      </c>
      <c r="AU166" s="18" t="s">
        <v>90</v>
      </c>
    </row>
    <row r="167" spans="1:65" s="2" customFormat="1" ht="16.5" customHeight="1">
      <c r="A167" s="33"/>
      <c r="B167" s="149"/>
      <c r="C167" s="150" t="s">
        <v>8</v>
      </c>
      <c r="D167" s="150" t="s">
        <v>202</v>
      </c>
      <c r="E167" s="151" t="s">
        <v>5351</v>
      </c>
      <c r="F167" s="152" t="s">
        <v>5352</v>
      </c>
      <c r="G167" s="153" t="s">
        <v>529</v>
      </c>
      <c r="H167" s="154">
        <v>20</v>
      </c>
      <c r="I167" s="155"/>
      <c r="J167" s="156">
        <f>ROUND(I167*H167,2)</f>
        <v>0</v>
      </c>
      <c r="K167" s="152" t="s">
        <v>1</v>
      </c>
      <c r="L167" s="34"/>
      <c r="M167" s="157" t="s">
        <v>1</v>
      </c>
      <c r="N167" s="158" t="s">
        <v>46</v>
      </c>
      <c r="O167" s="59"/>
      <c r="P167" s="159">
        <f>O167*H167</f>
        <v>0</v>
      </c>
      <c r="Q167" s="159">
        <v>0</v>
      </c>
      <c r="R167" s="159">
        <f>Q167*H167</f>
        <v>0</v>
      </c>
      <c r="S167" s="159">
        <v>0</v>
      </c>
      <c r="T167" s="160">
        <f>S167*H167</f>
        <v>0</v>
      </c>
      <c r="U167" s="33"/>
      <c r="V167" s="33"/>
      <c r="W167" s="33"/>
      <c r="X167" s="33"/>
      <c r="Y167" s="33"/>
      <c r="Z167" s="33"/>
      <c r="AA167" s="33"/>
      <c r="AB167" s="33"/>
      <c r="AC167" s="33"/>
      <c r="AD167" s="33"/>
      <c r="AE167" s="33"/>
      <c r="AR167" s="161" t="s">
        <v>276</v>
      </c>
      <c r="AT167" s="161" t="s">
        <v>202</v>
      </c>
      <c r="AU167" s="161" t="s">
        <v>90</v>
      </c>
      <c r="AY167" s="18" t="s">
        <v>199</v>
      </c>
      <c r="BE167" s="162">
        <f>IF(N167="základní",J167,0)</f>
        <v>0</v>
      </c>
      <c r="BF167" s="162">
        <f>IF(N167="snížená",J167,0)</f>
        <v>0</v>
      </c>
      <c r="BG167" s="162">
        <f>IF(N167="zákl. přenesená",J167,0)</f>
        <v>0</v>
      </c>
      <c r="BH167" s="162">
        <f>IF(N167="sníž. přenesená",J167,0)</f>
        <v>0</v>
      </c>
      <c r="BI167" s="162">
        <f>IF(N167="nulová",J167,0)</f>
        <v>0</v>
      </c>
      <c r="BJ167" s="18" t="s">
        <v>88</v>
      </c>
      <c r="BK167" s="162">
        <f>ROUND(I167*H167,2)</f>
        <v>0</v>
      </c>
      <c r="BL167" s="18" t="s">
        <v>276</v>
      </c>
      <c r="BM167" s="161" t="s">
        <v>5353</v>
      </c>
    </row>
    <row r="168" spans="1:65" s="2" customFormat="1" ht="19.2">
      <c r="A168" s="33"/>
      <c r="B168" s="34"/>
      <c r="C168" s="33"/>
      <c r="D168" s="163" t="s">
        <v>207</v>
      </c>
      <c r="E168" s="33"/>
      <c r="F168" s="164" t="s">
        <v>5344</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207</v>
      </c>
      <c r="AU168" s="18" t="s">
        <v>90</v>
      </c>
    </row>
    <row r="169" spans="1:65" s="2" customFormat="1" ht="16.5" customHeight="1">
      <c r="A169" s="33"/>
      <c r="B169" s="149"/>
      <c r="C169" s="150" t="s">
        <v>276</v>
      </c>
      <c r="D169" s="150" t="s">
        <v>202</v>
      </c>
      <c r="E169" s="151" t="s">
        <v>5354</v>
      </c>
      <c r="F169" s="152" t="s">
        <v>5355</v>
      </c>
      <c r="G169" s="153" t="s">
        <v>529</v>
      </c>
      <c r="H169" s="154">
        <v>12</v>
      </c>
      <c r="I169" s="155"/>
      <c r="J169" s="156">
        <f>ROUND(I169*H169,2)</f>
        <v>0</v>
      </c>
      <c r="K169" s="152" t="s">
        <v>333</v>
      </c>
      <c r="L169" s="34"/>
      <c r="M169" s="157" t="s">
        <v>1</v>
      </c>
      <c r="N169" s="158"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276</v>
      </c>
      <c r="AT169" s="161" t="s">
        <v>202</v>
      </c>
      <c r="AU169" s="161" t="s">
        <v>90</v>
      </c>
      <c r="AY169" s="18" t="s">
        <v>199</v>
      </c>
      <c r="BE169" s="162">
        <f>IF(N169="základní",J169,0)</f>
        <v>0</v>
      </c>
      <c r="BF169" s="162">
        <f>IF(N169="snížená",J169,0)</f>
        <v>0</v>
      </c>
      <c r="BG169" s="162">
        <f>IF(N169="zákl. přenesená",J169,0)</f>
        <v>0</v>
      </c>
      <c r="BH169" s="162">
        <f>IF(N169="sníž. přenesená",J169,0)</f>
        <v>0</v>
      </c>
      <c r="BI169" s="162">
        <f>IF(N169="nulová",J169,0)</f>
        <v>0</v>
      </c>
      <c r="BJ169" s="18" t="s">
        <v>88</v>
      </c>
      <c r="BK169" s="162">
        <f>ROUND(I169*H169,2)</f>
        <v>0</v>
      </c>
      <c r="BL169" s="18" t="s">
        <v>276</v>
      </c>
      <c r="BM169" s="161" t="s">
        <v>5356</v>
      </c>
    </row>
    <row r="170" spans="1:65" s="2" customFormat="1" ht="10.199999999999999">
      <c r="A170" s="33"/>
      <c r="B170" s="34"/>
      <c r="C170" s="33"/>
      <c r="D170" s="163" t="s">
        <v>207</v>
      </c>
      <c r="E170" s="33"/>
      <c r="F170" s="164" t="s">
        <v>5357</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207</v>
      </c>
      <c r="AU170" s="18" t="s">
        <v>90</v>
      </c>
    </row>
    <row r="171" spans="1:65" s="2" customFormat="1" ht="24.15" customHeight="1">
      <c r="A171" s="33"/>
      <c r="B171" s="149"/>
      <c r="C171" s="195" t="s">
        <v>281</v>
      </c>
      <c r="D171" s="195" t="s">
        <v>416</v>
      </c>
      <c r="E171" s="196" t="s">
        <v>5358</v>
      </c>
      <c r="F171" s="197" t="s">
        <v>5359</v>
      </c>
      <c r="G171" s="198" t="s">
        <v>529</v>
      </c>
      <c r="H171" s="199">
        <v>4</v>
      </c>
      <c r="I171" s="200"/>
      <c r="J171" s="201">
        <f>ROUND(I171*H171,2)</f>
        <v>0</v>
      </c>
      <c r="K171" s="197" t="s">
        <v>333</v>
      </c>
      <c r="L171" s="202"/>
      <c r="M171" s="203" t="s">
        <v>1</v>
      </c>
      <c r="N171" s="204" t="s">
        <v>46</v>
      </c>
      <c r="O171" s="59"/>
      <c r="P171" s="159">
        <f>O171*H171</f>
        <v>0</v>
      </c>
      <c r="Q171" s="159">
        <v>1E-3</v>
      </c>
      <c r="R171" s="159">
        <f>Q171*H171</f>
        <v>4.0000000000000001E-3</v>
      </c>
      <c r="S171" s="159">
        <v>0</v>
      </c>
      <c r="T171" s="160">
        <f>S171*H171</f>
        <v>0</v>
      </c>
      <c r="U171" s="33"/>
      <c r="V171" s="33"/>
      <c r="W171" s="33"/>
      <c r="X171" s="33"/>
      <c r="Y171" s="33"/>
      <c r="Z171" s="33"/>
      <c r="AA171" s="33"/>
      <c r="AB171" s="33"/>
      <c r="AC171" s="33"/>
      <c r="AD171" s="33"/>
      <c r="AE171" s="33"/>
      <c r="AR171" s="161" t="s">
        <v>573</v>
      </c>
      <c r="AT171" s="161" t="s">
        <v>416</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276</v>
      </c>
      <c r="BM171" s="161" t="s">
        <v>5360</v>
      </c>
    </row>
    <row r="172" spans="1:65" s="2" customFormat="1" ht="19.2">
      <c r="A172" s="33"/>
      <c r="B172" s="34"/>
      <c r="C172" s="33"/>
      <c r="D172" s="163" t="s">
        <v>207</v>
      </c>
      <c r="E172" s="33"/>
      <c r="F172" s="164" t="s">
        <v>5361</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2" customFormat="1" ht="24.15" customHeight="1">
      <c r="A173" s="33"/>
      <c r="B173" s="149"/>
      <c r="C173" s="195" t="s">
        <v>287</v>
      </c>
      <c r="D173" s="195" t="s">
        <v>416</v>
      </c>
      <c r="E173" s="196" t="s">
        <v>5362</v>
      </c>
      <c r="F173" s="197" t="s">
        <v>5363</v>
      </c>
      <c r="G173" s="198" t="s">
        <v>529</v>
      </c>
      <c r="H173" s="199">
        <v>2</v>
      </c>
      <c r="I173" s="200"/>
      <c r="J173" s="201">
        <f>ROUND(I173*H173,2)</f>
        <v>0</v>
      </c>
      <c r="K173" s="197" t="s">
        <v>333</v>
      </c>
      <c r="L173" s="202"/>
      <c r="M173" s="203" t="s">
        <v>1</v>
      </c>
      <c r="N173" s="204" t="s">
        <v>46</v>
      </c>
      <c r="O173" s="59"/>
      <c r="P173" s="159">
        <f>O173*H173</f>
        <v>0</v>
      </c>
      <c r="Q173" s="159">
        <v>1E-3</v>
      </c>
      <c r="R173" s="159">
        <f>Q173*H173</f>
        <v>2E-3</v>
      </c>
      <c r="S173" s="159">
        <v>0</v>
      </c>
      <c r="T173" s="160">
        <f>S173*H173</f>
        <v>0</v>
      </c>
      <c r="U173" s="33"/>
      <c r="V173" s="33"/>
      <c r="W173" s="33"/>
      <c r="X173" s="33"/>
      <c r="Y173" s="33"/>
      <c r="Z173" s="33"/>
      <c r="AA173" s="33"/>
      <c r="AB173" s="33"/>
      <c r="AC173" s="33"/>
      <c r="AD173" s="33"/>
      <c r="AE173" s="33"/>
      <c r="AR173" s="161" t="s">
        <v>573</v>
      </c>
      <c r="AT173" s="161" t="s">
        <v>416</v>
      </c>
      <c r="AU173" s="161" t="s">
        <v>90</v>
      </c>
      <c r="AY173" s="18" t="s">
        <v>199</v>
      </c>
      <c r="BE173" s="162">
        <f>IF(N173="základní",J173,0)</f>
        <v>0</v>
      </c>
      <c r="BF173" s="162">
        <f>IF(N173="snížená",J173,0)</f>
        <v>0</v>
      </c>
      <c r="BG173" s="162">
        <f>IF(N173="zákl. přenesená",J173,0)</f>
        <v>0</v>
      </c>
      <c r="BH173" s="162">
        <f>IF(N173="sníž. přenesená",J173,0)</f>
        <v>0</v>
      </c>
      <c r="BI173" s="162">
        <f>IF(N173="nulová",J173,0)</f>
        <v>0</v>
      </c>
      <c r="BJ173" s="18" t="s">
        <v>88</v>
      </c>
      <c r="BK173" s="162">
        <f>ROUND(I173*H173,2)</f>
        <v>0</v>
      </c>
      <c r="BL173" s="18" t="s">
        <v>276</v>
      </c>
      <c r="BM173" s="161" t="s">
        <v>5364</v>
      </c>
    </row>
    <row r="174" spans="1:65" s="2" customFormat="1" ht="19.2">
      <c r="A174" s="33"/>
      <c r="B174" s="34"/>
      <c r="C174" s="33"/>
      <c r="D174" s="163" t="s">
        <v>207</v>
      </c>
      <c r="E174" s="33"/>
      <c r="F174" s="164" t="s">
        <v>5365</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207</v>
      </c>
      <c r="AU174" s="18" t="s">
        <v>90</v>
      </c>
    </row>
    <row r="175" spans="1:65" s="2" customFormat="1" ht="16.5" customHeight="1">
      <c r="A175" s="33"/>
      <c r="B175" s="149"/>
      <c r="C175" s="195" t="s">
        <v>292</v>
      </c>
      <c r="D175" s="195" t="s">
        <v>416</v>
      </c>
      <c r="E175" s="196" t="s">
        <v>5366</v>
      </c>
      <c r="F175" s="197" t="s">
        <v>5367</v>
      </c>
      <c r="G175" s="198" t="s">
        <v>529</v>
      </c>
      <c r="H175" s="199">
        <v>3</v>
      </c>
      <c r="I175" s="200"/>
      <c r="J175" s="201">
        <f>ROUND(I175*H175,2)</f>
        <v>0</v>
      </c>
      <c r="K175" s="197" t="s">
        <v>1</v>
      </c>
      <c r="L175" s="202"/>
      <c r="M175" s="203" t="s">
        <v>1</v>
      </c>
      <c r="N175" s="204" t="s">
        <v>46</v>
      </c>
      <c r="O175" s="59"/>
      <c r="P175" s="159">
        <f>O175*H175</f>
        <v>0</v>
      </c>
      <c r="Q175" s="159">
        <v>1E-3</v>
      </c>
      <c r="R175" s="159">
        <f>Q175*H175</f>
        <v>3.0000000000000001E-3</v>
      </c>
      <c r="S175" s="159">
        <v>0</v>
      </c>
      <c r="T175" s="160">
        <f>S175*H175</f>
        <v>0</v>
      </c>
      <c r="U175" s="33"/>
      <c r="V175" s="33"/>
      <c r="W175" s="33"/>
      <c r="X175" s="33"/>
      <c r="Y175" s="33"/>
      <c r="Z175" s="33"/>
      <c r="AA175" s="33"/>
      <c r="AB175" s="33"/>
      <c r="AC175" s="33"/>
      <c r="AD175" s="33"/>
      <c r="AE175" s="33"/>
      <c r="AR175" s="161" t="s">
        <v>573</v>
      </c>
      <c r="AT175" s="161" t="s">
        <v>416</v>
      </c>
      <c r="AU175" s="161" t="s">
        <v>90</v>
      </c>
      <c r="AY175" s="18" t="s">
        <v>199</v>
      </c>
      <c r="BE175" s="162">
        <f>IF(N175="základní",J175,0)</f>
        <v>0</v>
      </c>
      <c r="BF175" s="162">
        <f>IF(N175="snížená",J175,0)</f>
        <v>0</v>
      </c>
      <c r="BG175" s="162">
        <f>IF(N175="zákl. přenesená",J175,0)</f>
        <v>0</v>
      </c>
      <c r="BH175" s="162">
        <f>IF(N175="sníž. přenesená",J175,0)</f>
        <v>0</v>
      </c>
      <c r="BI175" s="162">
        <f>IF(N175="nulová",J175,0)</f>
        <v>0</v>
      </c>
      <c r="BJ175" s="18" t="s">
        <v>88</v>
      </c>
      <c r="BK175" s="162">
        <f>ROUND(I175*H175,2)</f>
        <v>0</v>
      </c>
      <c r="BL175" s="18" t="s">
        <v>276</v>
      </c>
      <c r="BM175" s="161" t="s">
        <v>5368</v>
      </c>
    </row>
    <row r="176" spans="1:65" s="2" customFormat="1" ht="10.199999999999999">
      <c r="A176" s="33"/>
      <c r="B176" s="34"/>
      <c r="C176" s="33"/>
      <c r="D176" s="163" t="s">
        <v>207</v>
      </c>
      <c r="E176" s="33"/>
      <c r="F176" s="164" t="s">
        <v>5367</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207</v>
      </c>
      <c r="AU176" s="18" t="s">
        <v>90</v>
      </c>
    </row>
    <row r="177" spans="1:65" s="2" customFormat="1" ht="24.15" customHeight="1">
      <c r="A177" s="33"/>
      <c r="B177" s="149"/>
      <c r="C177" s="195" t="s">
        <v>296</v>
      </c>
      <c r="D177" s="195" t="s">
        <v>416</v>
      </c>
      <c r="E177" s="196" t="s">
        <v>5369</v>
      </c>
      <c r="F177" s="197" t="s">
        <v>5370</v>
      </c>
      <c r="G177" s="198" t="s">
        <v>529</v>
      </c>
      <c r="H177" s="199">
        <v>6</v>
      </c>
      <c r="I177" s="200"/>
      <c r="J177" s="201">
        <f>ROUND(I177*H177,2)</f>
        <v>0</v>
      </c>
      <c r="K177" s="197" t="s">
        <v>1</v>
      </c>
      <c r="L177" s="202"/>
      <c r="M177" s="203" t="s">
        <v>1</v>
      </c>
      <c r="N177" s="204" t="s">
        <v>46</v>
      </c>
      <c r="O177" s="59"/>
      <c r="P177" s="159">
        <f>O177*H177</f>
        <v>0</v>
      </c>
      <c r="Q177" s="159">
        <v>1E-3</v>
      </c>
      <c r="R177" s="159">
        <f>Q177*H177</f>
        <v>6.0000000000000001E-3</v>
      </c>
      <c r="S177" s="159">
        <v>0</v>
      </c>
      <c r="T177" s="160">
        <f>S177*H177</f>
        <v>0</v>
      </c>
      <c r="U177" s="33"/>
      <c r="V177" s="33"/>
      <c r="W177" s="33"/>
      <c r="X177" s="33"/>
      <c r="Y177" s="33"/>
      <c r="Z177" s="33"/>
      <c r="AA177" s="33"/>
      <c r="AB177" s="33"/>
      <c r="AC177" s="33"/>
      <c r="AD177" s="33"/>
      <c r="AE177" s="33"/>
      <c r="AR177" s="161" t="s">
        <v>573</v>
      </c>
      <c r="AT177" s="161" t="s">
        <v>416</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276</v>
      </c>
      <c r="BM177" s="161" t="s">
        <v>5371</v>
      </c>
    </row>
    <row r="178" spans="1:65" s="2" customFormat="1" ht="10.199999999999999">
      <c r="A178" s="33"/>
      <c r="B178" s="34"/>
      <c r="C178" s="33"/>
      <c r="D178" s="163" t="s">
        <v>207</v>
      </c>
      <c r="E178" s="33"/>
      <c r="F178" s="164" t="s">
        <v>5367</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2" customFormat="1" ht="16.5" customHeight="1">
      <c r="A179" s="33"/>
      <c r="B179" s="149"/>
      <c r="C179" s="195" t="s">
        <v>7</v>
      </c>
      <c r="D179" s="195" t="s">
        <v>416</v>
      </c>
      <c r="E179" s="196" t="s">
        <v>5372</v>
      </c>
      <c r="F179" s="197" t="s">
        <v>5373</v>
      </c>
      <c r="G179" s="198" t="s">
        <v>205</v>
      </c>
      <c r="H179" s="199">
        <v>3</v>
      </c>
      <c r="I179" s="200"/>
      <c r="J179" s="201">
        <f>ROUND(I179*H179,2)</f>
        <v>0</v>
      </c>
      <c r="K179" s="197" t="s">
        <v>1</v>
      </c>
      <c r="L179" s="202"/>
      <c r="M179" s="203" t="s">
        <v>1</v>
      </c>
      <c r="N179" s="204" t="s">
        <v>46</v>
      </c>
      <c r="O179" s="59"/>
      <c r="P179" s="159">
        <f>O179*H179</f>
        <v>0</v>
      </c>
      <c r="Q179" s="159">
        <v>1E-3</v>
      </c>
      <c r="R179" s="159">
        <f>Q179*H179</f>
        <v>3.0000000000000001E-3</v>
      </c>
      <c r="S179" s="159">
        <v>0</v>
      </c>
      <c r="T179" s="160">
        <f>S179*H179</f>
        <v>0</v>
      </c>
      <c r="U179" s="33"/>
      <c r="V179" s="33"/>
      <c r="W179" s="33"/>
      <c r="X179" s="33"/>
      <c r="Y179" s="33"/>
      <c r="Z179" s="33"/>
      <c r="AA179" s="33"/>
      <c r="AB179" s="33"/>
      <c r="AC179" s="33"/>
      <c r="AD179" s="33"/>
      <c r="AE179" s="33"/>
      <c r="AR179" s="161" t="s">
        <v>573</v>
      </c>
      <c r="AT179" s="161" t="s">
        <v>416</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276</v>
      </c>
      <c r="BM179" s="161" t="s">
        <v>5374</v>
      </c>
    </row>
    <row r="180" spans="1:65" s="2" customFormat="1" ht="38.4">
      <c r="A180" s="33"/>
      <c r="B180" s="34"/>
      <c r="C180" s="33"/>
      <c r="D180" s="163" t="s">
        <v>207</v>
      </c>
      <c r="E180" s="33"/>
      <c r="F180" s="164" t="s">
        <v>5375</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2" customFormat="1" ht="21.75" customHeight="1">
      <c r="A181" s="33"/>
      <c r="B181" s="149"/>
      <c r="C181" s="150" t="s">
        <v>487</v>
      </c>
      <c r="D181" s="150" t="s">
        <v>202</v>
      </c>
      <c r="E181" s="151" t="s">
        <v>5376</v>
      </c>
      <c r="F181" s="152" t="s">
        <v>5377</v>
      </c>
      <c r="G181" s="153" t="s">
        <v>529</v>
      </c>
      <c r="H181" s="154">
        <v>11</v>
      </c>
      <c r="I181" s="155"/>
      <c r="J181" s="156">
        <f>ROUND(I181*H181,2)</f>
        <v>0</v>
      </c>
      <c r="K181" s="152" t="s">
        <v>333</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276</v>
      </c>
      <c r="AT181" s="161" t="s">
        <v>202</v>
      </c>
      <c r="AU181" s="161" t="s">
        <v>90</v>
      </c>
      <c r="AY181" s="18" t="s">
        <v>199</v>
      </c>
      <c r="BE181" s="162">
        <f>IF(N181="základní",J181,0)</f>
        <v>0</v>
      </c>
      <c r="BF181" s="162">
        <f>IF(N181="snížená",J181,0)</f>
        <v>0</v>
      </c>
      <c r="BG181" s="162">
        <f>IF(N181="zákl. přenesená",J181,0)</f>
        <v>0</v>
      </c>
      <c r="BH181" s="162">
        <f>IF(N181="sníž. přenesená",J181,0)</f>
        <v>0</v>
      </c>
      <c r="BI181" s="162">
        <f>IF(N181="nulová",J181,0)</f>
        <v>0</v>
      </c>
      <c r="BJ181" s="18" t="s">
        <v>88</v>
      </c>
      <c r="BK181" s="162">
        <f>ROUND(I181*H181,2)</f>
        <v>0</v>
      </c>
      <c r="BL181" s="18" t="s">
        <v>276</v>
      </c>
      <c r="BM181" s="161" t="s">
        <v>5378</v>
      </c>
    </row>
    <row r="182" spans="1:65" s="2" customFormat="1" ht="10.199999999999999">
      <c r="A182" s="33"/>
      <c r="B182" s="34"/>
      <c r="C182" s="33"/>
      <c r="D182" s="163" t="s">
        <v>207</v>
      </c>
      <c r="E182" s="33"/>
      <c r="F182" s="164" t="s">
        <v>5379</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207</v>
      </c>
      <c r="AU182" s="18" t="s">
        <v>90</v>
      </c>
    </row>
    <row r="183" spans="1:65" s="14" customFormat="1" ht="10.199999999999999">
      <c r="B183" s="179"/>
      <c r="D183" s="163" t="s">
        <v>336</v>
      </c>
      <c r="E183" s="180" t="s">
        <v>1</v>
      </c>
      <c r="F183" s="181" t="s">
        <v>5380</v>
      </c>
      <c r="H183" s="182">
        <v>11</v>
      </c>
      <c r="I183" s="183"/>
      <c r="L183" s="179"/>
      <c r="M183" s="184"/>
      <c r="N183" s="185"/>
      <c r="O183" s="185"/>
      <c r="P183" s="185"/>
      <c r="Q183" s="185"/>
      <c r="R183" s="185"/>
      <c r="S183" s="185"/>
      <c r="T183" s="186"/>
      <c r="AT183" s="180" t="s">
        <v>336</v>
      </c>
      <c r="AU183" s="180" t="s">
        <v>90</v>
      </c>
      <c r="AV183" s="14" t="s">
        <v>90</v>
      </c>
      <c r="AW183" s="14" t="s">
        <v>36</v>
      </c>
      <c r="AX183" s="14" t="s">
        <v>88</v>
      </c>
      <c r="AY183" s="180" t="s">
        <v>199</v>
      </c>
    </row>
    <row r="184" spans="1:65" s="2" customFormat="1" ht="16.5" customHeight="1">
      <c r="A184" s="33"/>
      <c r="B184" s="149"/>
      <c r="C184" s="195" t="s">
        <v>492</v>
      </c>
      <c r="D184" s="195" t="s">
        <v>416</v>
      </c>
      <c r="E184" s="196" t="s">
        <v>5381</v>
      </c>
      <c r="F184" s="197" t="s">
        <v>5382</v>
      </c>
      <c r="G184" s="198" t="s">
        <v>529</v>
      </c>
      <c r="H184" s="199">
        <v>5</v>
      </c>
      <c r="I184" s="200"/>
      <c r="J184" s="201">
        <f>ROUND(I184*H184,2)</f>
        <v>0</v>
      </c>
      <c r="K184" s="197" t="s">
        <v>333</v>
      </c>
      <c r="L184" s="202"/>
      <c r="M184" s="203" t="s">
        <v>1</v>
      </c>
      <c r="N184" s="204" t="s">
        <v>46</v>
      </c>
      <c r="O184" s="59"/>
      <c r="P184" s="159">
        <f>O184*H184</f>
        <v>0</v>
      </c>
      <c r="Q184" s="159">
        <v>4.0000000000000001E-3</v>
      </c>
      <c r="R184" s="159">
        <f>Q184*H184</f>
        <v>0.02</v>
      </c>
      <c r="S184" s="159">
        <v>0</v>
      </c>
      <c r="T184" s="160">
        <f>S184*H184</f>
        <v>0</v>
      </c>
      <c r="U184" s="33"/>
      <c r="V184" s="33"/>
      <c r="W184" s="33"/>
      <c r="X184" s="33"/>
      <c r="Y184" s="33"/>
      <c r="Z184" s="33"/>
      <c r="AA184" s="33"/>
      <c r="AB184" s="33"/>
      <c r="AC184" s="33"/>
      <c r="AD184" s="33"/>
      <c r="AE184" s="33"/>
      <c r="AR184" s="161" t="s">
        <v>1485</v>
      </c>
      <c r="AT184" s="161" t="s">
        <v>416</v>
      </c>
      <c r="AU184" s="161" t="s">
        <v>90</v>
      </c>
      <c r="AY184" s="18" t="s">
        <v>199</v>
      </c>
      <c r="BE184" s="162">
        <f>IF(N184="základní",J184,0)</f>
        <v>0</v>
      </c>
      <c r="BF184" s="162">
        <f>IF(N184="snížená",J184,0)</f>
        <v>0</v>
      </c>
      <c r="BG184" s="162">
        <f>IF(N184="zákl. přenesená",J184,0)</f>
        <v>0</v>
      </c>
      <c r="BH184" s="162">
        <f>IF(N184="sníž. přenesená",J184,0)</f>
        <v>0</v>
      </c>
      <c r="BI184" s="162">
        <f>IF(N184="nulová",J184,0)</f>
        <v>0</v>
      </c>
      <c r="BJ184" s="18" t="s">
        <v>88</v>
      </c>
      <c r="BK184" s="162">
        <f>ROUND(I184*H184,2)</f>
        <v>0</v>
      </c>
      <c r="BL184" s="18" t="s">
        <v>1485</v>
      </c>
      <c r="BM184" s="161" t="s">
        <v>5383</v>
      </c>
    </row>
    <row r="185" spans="1:65" s="2" customFormat="1" ht="10.199999999999999">
      <c r="A185" s="33"/>
      <c r="B185" s="34"/>
      <c r="C185" s="33"/>
      <c r="D185" s="163" t="s">
        <v>207</v>
      </c>
      <c r="E185" s="33"/>
      <c r="F185" s="164" t="s">
        <v>5382</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207</v>
      </c>
      <c r="AU185" s="18" t="s">
        <v>90</v>
      </c>
    </row>
    <row r="186" spans="1:65" s="14" customFormat="1" ht="10.199999999999999">
      <c r="B186" s="179"/>
      <c r="D186" s="163" t="s">
        <v>336</v>
      </c>
      <c r="E186" s="180" t="s">
        <v>1</v>
      </c>
      <c r="F186" s="181" t="s">
        <v>222</v>
      </c>
      <c r="H186" s="182">
        <v>5</v>
      </c>
      <c r="I186" s="183"/>
      <c r="L186" s="179"/>
      <c r="M186" s="184"/>
      <c r="N186" s="185"/>
      <c r="O186" s="185"/>
      <c r="P186" s="185"/>
      <c r="Q186" s="185"/>
      <c r="R186" s="185"/>
      <c r="S186" s="185"/>
      <c r="T186" s="186"/>
      <c r="AT186" s="180" t="s">
        <v>336</v>
      </c>
      <c r="AU186" s="180" t="s">
        <v>90</v>
      </c>
      <c r="AV186" s="14" t="s">
        <v>90</v>
      </c>
      <c r="AW186" s="14" t="s">
        <v>36</v>
      </c>
      <c r="AX186" s="14" t="s">
        <v>88</v>
      </c>
      <c r="AY186" s="180" t="s">
        <v>199</v>
      </c>
    </row>
    <row r="187" spans="1:65" s="2" customFormat="1" ht="16.5" customHeight="1">
      <c r="A187" s="33"/>
      <c r="B187" s="149"/>
      <c r="C187" s="195" t="s">
        <v>497</v>
      </c>
      <c r="D187" s="195" t="s">
        <v>416</v>
      </c>
      <c r="E187" s="196" t="s">
        <v>5384</v>
      </c>
      <c r="F187" s="197" t="s">
        <v>5385</v>
      </c>
      <c r="G187" s="198" t="s">
        <v>529</v>
      </c>
      <c r="H187" s="199">
        <v>6</v>
      </c>
      <c r="I187" s="200"/>
      <c r="J187" s="201">
        <f>ROUND(I187*H187,2)</f>
        <v>0</v>
      </c>
      <c r="K187" s="197" t="s">
        <v>333</v>
      </c>
      <c r="L187" s="202"/>
      <c r="M187" s="203" t="s">
        <v>1</v>
      </c>
      <c r="N187" s="204" t="s">
        <v>46</v>
      </c>
      <c r="O187" s="59"/>
      <c r="P187" s="159">
        <f>O187*H187</f>
        <v>0</v>
      </c>
      <c r="Q187" s="159">
        <v>3.0000000000000001E-3</v>
      </c>
      <c r="R187" s="159">
        <f>Q187*H187</f>
        <v>1.8000000000000002E-2</v>
      </c>
      <c r="S187" s="159">
        <v>0</v>
      </c>
      <c r="T187" s="160">
        <f>S187*H187</f>
        <v>0</v>
      </c>
      <c r="U187" s="33"/>
      <c r="V187" s="33"/>
      <c r="W187" s="33"/>
      <c r="X187" s="33"/>
      <c r="Y187" s="33"/>
      <c r="Z187" s="33"/>
      <c r="AA187" s="33"/>
      <c r="AB187" s="33"/>
      <c r="AC187" s="33"/>
      <c r="AD187" s="33"/>
      <c r="AE187" s="33"/>
      <c r="AR187" s="161" t="s">
        <v>1485</v>
      </c>
      <c r="AT187" s="161" t="s">
        <v>416</v>
      </c>
      <c r="AU187" s="161" t="s">
        <v>90</v>
      </c>
      <c r="AY187" s="18" t="s">
        <v>199</v>
      </c>
      <c r="BE187" s="162">
        <f>IF(N187="základní",J187,0)</f>
        <v>0</v>
      </c>
      <c r="BF187" s="162">
        <f>IF(N187="snížená",J187,0)</f>
        <v>0</v>
      </c>
      <c r="BG187" s="162">
        <f>IF(N187="zákl. přenesená",J187,0)</f>
        <v>0</v>
      </c>
      <c r="BH187" s="162">
        <f>IF(N187="sníž. přenesená",J187,0)</f>
        <v>0</v>
      </c>
      <c r="BI187" s="162">
        <f>IF(N187="nulová",J187,0)</f>
        <v>0</v>
      </c>
      <c r="BJ187" s="18" t="s">
        <v>88</v>
      </c>
      <c r="BK187" s="162">
        <f>ROUND(I187*H187,2)</f>
        <v>0</v>
      </c>
      <c r="BL187" s="18" t="s">
        <v>1485</v>
      </c>
      <c r="BM187" s="161" t="s">
        <v>5386</v>
      </c>
    </row>
    <row r="188" spans="1:65" s="2" customFormat="1" ht="10.199999999999999">
      <c r="A188" s="33"/>
      <c r="B188" s="34"/>
      <c r="C188" s="33"/>
      <c r="D188" s="163" t="s">
        <v>207</v>
      </c>
      <c r="E188" s="33"/>
      <c r="F188" s="164" t="s">
        <v>5385</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207</v>
      </c>
      <c r="AU188" s="18" t="s">
        <v>90</v>
      </c>
    </row>
    <row r="189" spans="1:65" s="2" customFormat="1" ht="16.5" customHeight="1">
      <c r="A189" s="33"/>
      <c r="B189" s="149"/>
      <c r="C189" s="150" t="s">
        <v>518</v>
      </c>
      <c r="D189" s="150" t="s">
        <v>202</v>
      </c>
      <c r="E189" s="151" t="s">
        <v>5387</v>
      </c>
      <c r="F189" s="152" t="s">
        <v>5388</v>
      </c>
      <c r="G189" s="153" t="s">
        <v>529</v>
      </c>
      <c r="H189" s="154">
        <v>22</v>
      </c>
      <c r="I189" s="155"/>
      <c r="J189" s="156">
        <f>ROUND(I189*H189,2)</f>
        <v>0</v>
      </c>
      <c r="K189" s="152" t="s">
        <v>1</v>
      </c>
      <c r="L189" s="34"/>
      <c r="M189" s="157" t="s">
        <v>1</v>
      </c>
      <c r="N189" s="158" t="s">
        <v>46</v>
      </c>
      <c r="O189" s="59"/>
      <c r="P189" s="159">
        <f>O189*H189</f>
        <v>0</v>
      </c>
      <c r="Q189" s="159">
        <v>0</v>
      </c>
      <c r="R189" s="159">
        <f>Q189*H189</f>
        <v>0</v>
      </c>
      <c r="S189" s="159">
        <v>0</v>
      </c>
      <c r="T189" s="160">
        <f>S189*H189</f>
        <v>0</v>
      </c>
      <c r="U189" s="33"/>
      <c r="V189" s="33"/>
      <c r="W189" s="33"/>
      <c r="X189" s="33"/>
      <c r="Y189" s="33"/>
      <c r="Z189" s="33"/>
      <c r="AA189" s="33"/>
      <c r="AB189" s="33"/>
      <c r="AC189" s="33"/>
      <c r="AD189" s="33"/>
      <c r="AE189" s="33"/>
      <c r="AR189" s="161" t="s">
        <v>276</v>
      </c>
      <c r="AT189" s="161" t="s">
        <v>202</v>
      </c>
      <c r="AU189" s="161" t="s">
        <v>90</v>
      </c>
      <c r="AY189" s="18" t="s">
        <v>199</v>
      </c>
      <c r="BE189" s="162">
        <f>IF(N189="základní",J189,0)</f>
        <v>0</v>
      </c>
      <c r="BF189" s="162">
        <f>IF(N189="snížená",J189,0)</f>
        <v>0</v>
      </c>
      <c r="BG189" s="162">
        <f>IF(N189="zákl. přenesená",J189,0)</f>
        <v>0</v>
      </c>
      <c r="BH189" s="162">
        <f>IF(N189="sníž. přenesená",J189,0)</f>
        <v>0</v>
      </c>
      <c r="BI189" s="162">
        <f>IF(N189="nulová",J189,0)</f>
        <v>0</v>
      </c>
      <c r="BJ189" s="18" t="s">
        <v>88</v>
      </c>
      <c r="BK189" s="162">
        <f>ROUND(I189*H189,2)</f>
        <v>0</v>
      </c>
      <c r="BL189" s="18" t="s">
        <v>276</v>
      </c>
      <c r="BM189" s="161" t="s">
        <v>5389</v>
      </c>
    </row>
    <row r="190" spans="1:65" s="2" customFormat="1" ht="10.199999999999999">
      <c r="A190" s="33"/>
      <c r="B190" s="34"/>
      <c r="C190" s="33"/>
      <c r="D190" s="163" t="s">
        <v>207</v>
      </c>
      <c r="E190" s="33"/>
      <c r="F190" s="164" t="s">
        <v>5379</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207</v>
      </c>
      <c r="AU190" s="18" t="s">
        <v>90</v>
      </c>
    </row>
    <row r="191" spans="1:65" s="14" customFormat="1" ht="10.199999999999999">
      <c r="B191" s="179"/>
      <c r="D191" s="163" t="s">
        <v>336</v>
      </c>
      <c r="E191" s="180" t="s">
        <v>1</v>
      </c>
      <c r="F191" s="181" t="s">
        <v>487</v>
      </c>
      <c r="H191" s="182">
        <v>22</v>
      </c>
      <c r="I191" s="183"/>
      <c r="L191" s="179"/>
      <c r="M191" s="184"/>
      <c r="N191" s="185"/>
      <c r="O191" s="185"/>
      <c r="P191" s="185"/>
      <c r="Q191" s="185"/>
      <c r="R191" s="185"/>
      <c r="S191" s="185"/>
      <c r="T191" s="186"/>
      <c r="AT191" s="180" t="s">
        <v>336</v>
      </c>
      <c r="AU191" s="180" t="s">
        <v>90</v>
      </c>
      <c r="AV191" s="14" t="s">
        <v>90</v>
      </c>
      <c r="AW191" s="14" t="s">
        <v>36</v>
      </c>
      <c r="AX191" s="14" t="s">
        <v>88</v>
      </c>
      <c r="AY191" s="180" t="s">
        <v>199</v>
      </c>
    </row>
    <row r="192" spans="1:65" s="2" customFormat="1" ht="16.5" customHeight="1">
      <c r="A192" s="33"/>
      <c r="B192" s="149"/>
      <c r="C192" s="195" t="s">
        <v>522</v>
      </c>
      <c r="D192" s="195" t="s">
        <v>416</v>
      </c>
      <c r="E192" s="196" t="s">
        <v>5390</v>
      </c>
      <c r="F192" s="197" t="s">
        <v>5391</v>
      </c>
      <c r="G192" s="198" t="s">
        <v>529</v>
      </c>
      <c r="H192" s="199">
        <v>22</v>
      </c>
      <c r="I192" s="200"/>
      <c r="J192" s="201">
        <f>ROUND(I192*H192,2)</f>
        <v>0</v>
      </c>
      <c r="K192" s="197" t="s">
        <v>1</v>
      </c>
      <c r="L192" s="202"/>
      <c r="M192" s="203" t="s">
        <v>1</v>
      </c>
      <c r="N192" s="204" t="s">
        <v>46</v>
      </c>
      <c r="O192" s="59"/>
      <c r="P192" s="159">
        <f>O192*H192</f>
        <v>0</v>
      </c>
      <c r="Q192" s="159">
        <v>3.0000000000000001E-3</v>
      </c>
      <c r="R192" s="159">
        <f>Q192*H192</f>
        <v>6.6000000000000003E-2</v>
      </c>
      <c r="S192" s="159">
        <v>0</v>
      </c>
      <c r="T192" s="160">
        <f>S192*H192</f>
        <v>0</v>
      </c>
      <c r="U192" s="33"/>
      <c r="V192" s="33"/>
      <c r="W192" s="33"/>
      <c r="X192" s="33"/>
      <c r="Y192" s="33"/>
      <c r="Z192" s="33"/>
      <c r="AA192" s="33"/>
      <c r="AB192" s="33"/>
      <c r="AC192" s="33"/>
      <c r="AD192" s="33"/>
      <c r="AE192" s="33"/>
      <c r="AR192" s="161" t="s">
        <v>1485</v>
      </c>
      <c r="AT192" s="161" t="s">
        <v>416</v>
      </c>
      <c r="AU192" s="161" t="s">
        <v>90</v>
      </c>
      <c r="AY192" s="18" t="s">
        <v>199</v>
      </c>
      <c r="BE192" s="162">
        <f>IF(N192="základní",J192,0)</f>
        <v>0</v>
      </c>
      <c r="BF192" s="162">
        <f>IF(N192="snížená",J192,0)</f>
        <v>0</v>
      </c>
      <c r="BG192" s="162">
        <f>IF(N192="zákl. přenesená",J192,0)</f>
        <v>0</v>
      </c>
      <c r="BH192" s="162">
        <f>IF(N192="sníž. přenesená",J192,0)</f>
        <v>0</v>
      </c>
      <c r="BI192" s="162">
        <f>IF(N192="nulová",J192,0)</f>
        <v>0</v>
      </c>
      <c r="BJ192" s="18" t="s">
        <v>88</v>
      </c>
      <c r="BK192" s="162">
        <f>ROUND(I192*H192,2)</f>
        <v>0</v>
      </c>
      <c r="BL192" s="18" t="s">
        <v>1485</v>
      </c>
      <c r="BM192" s="161" t="s">
        <v>5392</v>
      </c>
    </row>
    <row r="193" spans="1:65" s="2" customFormat="1" ht="10.199999999999999">
      <c r="A193" s="33"/>
      <c r="B193" s="34"/>
      <c r="C193" s="33"/>
      <c r="D193" s="163" t="s">
        <v>207</v>
      </c>
      <c r="E193" s="33"/>
      <c r="F193" s="164" t="s">
        <v>5385</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207</v>
      </c>
      <c r="AU193" s="18" t="s">
        <v>90</v>
      </c>
    </row>
    <row r="194" spans="1:65" s="14" customFormat="1" ht="10.199999999999999">
      <c r="B194" s="179"/>
      <c r="D194" s="163" t="s">
        <v>336</v>
      </c>
      <c r="E194" s="180" t="s">
        <v>1</v>
      </c>
      <c r="F194" s="181" t="s">
        <v>5393</v>
      </c>
      <c r="H194" s="182">
        <v>22</v>
      </c>
      <c r="I194" s="183"/>
      <c r="L194" s="179"/>
      <c r="M194" s="184"/>
      <c r="N194" s="185"/>
      <c r="O194" s="185"/>
      <c r="P194" s="185"/>
      <c r="Q194" s="185"/>
      <c r="R194" s="185"/>
      <c r="S194" s="185"/>
      <c r="T194" s="186"/>
      <c r="AT194" s="180" t="s">
        <v>336</v>
      </c>
      <c r="AU194" s="180" t="s">
        <v>90</v>
      </c>
      <c r="AV194" s="14" t="s">
        <v>90</v>
      </c>
      <c r="AW194" s="14" t="s">
        <v>36</v>
      </c>
      <c r="AX194" s="14" t="s">
        <v>88</v>
      </c>
      <c r="AY194" s="180" t="s">
        <v>199</v>
      </c>
    </row>
    <row r="195" spans="1:65" s="2" customFormat="1" ht="16.5" customHeight="1">
      <c r="A195" s="33"/>
      <c r="B195" s="149"/>
      <c r="C195" s="150" t="s">
        <v>526</v>
      </c>
      <c r="D195" s="150" t="s">
        <v>202</v>
      </c>
      <c r="E195" s="151" t="s">
        <v>5394</v>
      </c>
      <c r="F195" s="152" t="s">
        <v>5395</v>
      </c>
      <c r="G195" s="153" t="s">
        <v>529</v>
      </c>
      <c r="H195" s="154">
        <v>6</v>
      </c>
      <c r="I195" s="155"/>
      <c r="J195" s="156">
        <f>ROUND(I195*H195,2)</f>
        <v>0</v>
      </c>
      <c r="K195" s="152" t="s">
        <v>333</v>
      </c>
      <c r="L195" s="34"/>
      <c r="M195" s="157" t="s">
        <v>1</v>
      </c>
      <c r="N195" s="158" t="s">
        <v>46</v>
      </c>
      <c r="O195" s="59"/>
      <c r="P195" s="159">
        <f>O195*H195</f>
        <v>0</v>
      </c>
      <c r="Q195" s="159">
        <v>0</v>
      </c>
      <c r="R195" s="159">
        <f>Q195*H195</f>
        <v>0</v>
      </c>
      <c r="S195" s="159">
        <v>0</v>
      </c>
      <c r="T195" s="160">
        <f>S195*H195</f>
        <v>0</v>
      </c>
      <c r="U195" s="33"/>
      <c r="V195" s="33"/>
      <c r="W195" s="33"/>
      <c r="X195" s="33"/>
      <c r="Y195" s="33"/>
      <c r="Z195" s="33"/>
      <c r="AA195" s="33"/>
      <c r="AB195" s="33"/>
      <c r="AC195" s="33"/>
      <c r="AD195" s="33"/>
      <c r="AE195" s="33"/>
      <c r="AR195" s="161" t="s">
        <v>276</v>
      </c>
      <c r="AT195" s="161" t="s">
        <v>202</v>
      </c>
      <c r="AU195" s="161" t="s">
        <v>90</v>
      </c>
      <c r="AY195" s="18" t="s">
        <v>199</v>
      </c>
      <c r="BE195" s="162">
        <f>IF(N195="základní",J195,0)</f>
        <v>0</v>
      </c>
      <c r="BF195" s="162">
        <f>IF(N195="snížená",J195,0)</f>
        <v>0</v>
      </c>
      <c r="BG195" s="162">
        <f>IF(N195="zákl. přenesená",J195,0)</f>
        <v>0</v>
      </c>
      <c r="BH195" s="162">
        <f>IF(N195="sníž. přenesená",J195,0)</f>
        <v>0</v>
      </c>
      <c r="BI195" s="162">
        <f>IF(N195="nulová",J195,0)</f>
        <v>0</v>
      </c>
      <c r="BJ195" s="18" t="s">
        <v>88</v>
      </c>
      <c r="BK195" s="162">
        <f>ROUND(I195*H195,2)</f>
        <v>0</v>
      </c>
      <c r="BL195" s="18" t="s">
        <v>276</v>
      </c>
      <c r="BM195" s="161" t="s">
        <v>5396</v>
      </c>
    </row>
    <row r="196" spans="1:65" s="2" customFormat="1" ht="10.199999999999999">
      <c r="A196" s="33"/>
      <c r="B196" s="34"/>
      <c r="C196" s="33"/>
      <c r="D196" s="163" t="s">
        <v>207</v>
      </c>
      <c r="E196" s="33"/>
      <c r="F196" s="164" t="s">
        <v>5397</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207</v>
      </c>
      <c r="AU196" s="18" t="s">
        <v>90</v>
      </c>
    </row>
    <row r="197" spans="1:65" s="2" customFormat="1" ht="16.5" customHeight="1">
      <c r="A197" s="33"/>
      <c r="B197" s="149"/>
      <c r="C197" s="195" t="s">
        <v>531</v>
      </c>
      <c r="D197" s="195" t="s">
        <v>416</v>
      </c>
      <c r="E197" s="196" t="s">
        <v>5398</v>
      </c>
      <c r="F197" s="197" t="s">
        <v>5399</v>
      </c>
      <c r="G197" s="198" t="s">
        <v>529</v>
      </c>
      <c r="H197" s="199">
        <v>6</v>
      </c>
      <c r="I197" s="200"/>
      <c r="J197" s="201">
        <f>ROUND(I197*H197,2)</f>
        <v>0</v>
      </c>
      <c r="K197" s="197" t="s">
        <v>333</v>
      </c>
      <c r="L197" s="202"/>
      <c r="M197" s="203" t="s">
        <v>1</v>
      </c>
      <c r="N197" s="204" t="s">
        <v>46</v>
      </c>
      <c r="O197" s="59"/>
      <c r="P197" s="159">
        <f>O197*H197</f>
        <v>0</v>
      </c>
      <c r="Q197" s="159">
        <v>2E-3</v>
      </c>
      <c r="R197" s="159">
        <f>Q197*H197</f>
        <v>1.2E-2</v>
      </c>
      <c r="S197" s="159">
        <v>0</v>
      </c>
      <c r="T197" s="160">
        <f>S197*H197</f>
        <v>0</v>
      </c>
      <c r="U197" s="33"/>
      <c r="V197" s="33"/>
      <c r="W197" s="33"/>
      <c r="X197" s="33"/>
      <c r="Y197" s="33"/>
      <c r="Z197" s="33"/>
      <c r="AA197" s="33"/>
      <c r="AB197" s="33"/>
      <c r="AC197" s="33"/>
      <c r="AD197" s="33"/>
      <c r="AE197" s="33"/>
      <c r="AR197" s="161" t="s">
        <v>1485</v>
      </c>
      <c r="AT197" s="161" t="s">
        <v>416</v>
      </c>
      <c r="AU197" s="161" t="s">
        <v>90</v>
      </c>
      <c r="AY197" s="18" t="s">
        <v>199</v>
      </c>
      <c r="BE197" s="162">
        <f>IF(N197="základní",J197,0)</f>
        <v>0</v>
      </c>
      <c r="BF197" s="162">
        <f>IF(N197="snížená",J197,0)</f>
        <v>0</v>
      </c>
      <c r="BG197" s="162">
        <f>IF(N197="zákl. přenesená",J197,0)</f>
        <v>0</v>
      </c>
      <c r="BH197" s="162">
        <f>IF(N197="sníž. přenesená",J197,0)</f>
        <v>0</v>
      </c>
      <c r="BI197" s="162">
        <f>IF(N197="nulová",J197,0)</f>
        <v>0</v>
      </c>
      <c r="BJ197" s="18" t="s">
        <v>88</v>
      </c>
      <c r="BK197" s="162">
        <f>ROUND(I197*H197,2)</f>
        <v>0</v>
      </c>
      <c r="BL197" s="18" t="s">
        <v>1485</v>
      </c>
      <c r="BM197" s="161" t="s">
        <v>5400</v>
      </c>
    </row>
    <row r="198" spans="1:65" s="2" customFormat="1" ht="10.199999999999999">
      <c r="A198" s="33"/>
      <c r="B198" s="34"/>
      <c r="C198" s="33"/>
      <c r="D198" s="163" t="s">
        <v>207</v>
      </c>
      <c r="E198" s="33"/>
      <c r="F198" s="164" t="s">
        <v>5399</v>
      </c>
      <c r="G198" s="33"/>
      <c r="H198" s="33"/>
      <c r="I198" s="165"/>
      <c r="J198" s="33"/>
      <c r="K198" s="33"/>
      <c r="L198" s="34"/>
      <c r="M198" s="166"/>
      <c r="N198" s="167"/>
      <c r="O198" s="59"/>
      <c r="P198" s="59"/>
      <c r="Q198" s="59"/>
      <c r="R198" s="59"/>
      <c r="S198" s="59"/>
      <c r="T198" s="60"/>
      <c r="U198" s="33"/>
      <c r="V198" s="33"/>
      <c r="W198" s="33"/>
      <c r="X198" s="33"/>
      <c r="Y198" s="33"/>
      <c r="Z198" s="33"/>
      <c r="AA198" s="33"/>
      <c r="AB198" s="33"/>
      <c r="AC198" s="33"/>
      <c r="AD198" s="33"/>
      <c r="AE198" s="33"/>
      <c r="AT198" s="18" t="s">
        <v>207</v>
      </c>
      <c r="AU198" s="18" t="s">
        <v>90</v>
      </c>
    </row>
    <row r="199" spans="1:65" s="2" customFormat="1" ht="37.799999999999997" customHeight="1">
      <c r="A199" s="33"/>
      <c r="B199" s="149"/>
      <c r="C199" s="195" t="s">
        <v>537</v>
      </c>
      <c r="D199" s="195" t="s">
        <v>416</v>
      </c>
      <c r="E199" s="196" t="s">
        <v>5401</v>
      </c>
      <c r="F199" s="197" t="s">
        <v>5402</v>
      </c>
      <c r="G199" s="198" t="s">
        <v>529</v>
      </c>
      <c r="H199" s="199">
        <v>8</v>
      </c>
      <c r="I199" s="200"/>
      <c r="J199" s="201">
        <f>ROUND(I199*H199,2)</f>
        <v>0</v>
      </c>
      <c r="K199" s="197" t="s">
        <v>333</v>
      </c>
      <c r="L199" s="202"/>
      <c r="M199" s="203" t="s">
        <v>1</v>
      </c>
      <c r="N199" s="204" t="s">
        <v>46</v>
      </c>
      <c r="O199" s="59"/>
      <c r="P199" s="159">
        <f>O199*H199</f>
        <v>0</v>
      </c>
      <c r="Q199" s="159">
        <v>2.0999999999999999E-3</v>
      </c>
      <c r="R199" s="159">
        <f>Q199*H199</f>
        <v>1.6799999999999999E-2</v>
      </c>
      <c r="S199" s="159">
        <v>0</v>
      </c>
      <c r="T199" s="160">
        <f>S199*H199</f>
        <v>0</v>
      </c>
      <c r="U199" s="33"/>
      <c r="V199" s="33"/>
      <c r="W199" s="33"/>
      <c r="X199" s="33"/>
      <c r="Y199" s="33"/>
      <c r="Z199" s="33"/>
      <c r="AA199" s="33"/>
      <c r="AB199" s="33"/>
      <c r="AC199" s="33"/>
      <c r="AD199" s="33"/>
      <c r="AE199" s="33"/>
      <c r="AR199" s="161" t="s">
        <v>573</v>
      </c>
      <c r="AT199" s="161" t="s">
        <v>416</v>
      </c>
      <c r="AU199" s="161" t="s">
        <v>90</v>
      </c>
      <c r="AY199" s="18" t="s">
        <v>199</v>
      </c>
      <c r="BE199" s="162">
        <f>IF(N199="základní",J199,0)</f>
        <v>0</v>
      </c>
      <c r="BF199" s="162">
        <f>IF(N199="snížená",J199,0)</f>
        <v>0</v>
      </c>
      <c r="BG199" s="162">
        <f>IF(N199="zákl. přenesená",J199,0)</f>
        <v>0</v>
      </c>
      <c r="BH199" s="162">
        <f>IF(N199="sníž. přenesená",J199,0)</f>
        <v>0</v>
      </c>
      <c r="BI199" s="162">
        <f>IF(N199="nulová",J199,0)</f>
        <v>0</v>
      </c>
      <c r="BJ199" s="18" t="s">
        <v>88</v>
      </c>
      <c r="BK199" s="162">
        <f>ROUND(I199*H199,2)</f>
        <v>0</v>
      </c>
      <c r="BL199" s="18" t="s">
        <v>276</v>
      </c>
      <c r="BM199" s="161" t="s">
        <v>5403</v>
      </c>
    </row>
    <row r="200" spans="1:65" s="2" customFormat="1" ht="28.8">
      <c r="A200" s="33"/>
      <c r="B200" s="34"/>
      <c r="C200" s="33"/>
      <c r="D200" s="163" t="s">
        <v>207</v>
      </c>
      <c r="E200" s="33"/>
      <c r="F200" s="164" t="s">
        <v>5402</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207</v>
      </c>
      <c r="AU200" s="18" t="s">
        <v>90</v>
      </c>
    </row>
    <row r="201" spans="1:65" s="2" customFormat="1" ht="16.5" customHeight="1">
      <c r="A201" s="33"/>
      <c r="B201" s="149"/>
      <c r="C201" s="195" t="s">
        <v>547</v>
      </c>
      <c r="D201" s="195" t="s">
        <v>416</v>
      </c>
      <c r="E201" s="196" t="s">
        <v>5404</v>
      </c>
      <c r="F201" s="197" t="s">
        <v>5405</v>
      </c>
      <c r="G201" s="198" t="s">
        <v>529</v>
      </c>
      <c r="H201" s="199">
        <v>8</v>
      </c>
      <c r="I201" s="200"/>
      <c r="J201" s="201">
        <f>ROUND(I201*H201,2)</f>
        <v>0</v>
      </c>
      <c r="K201" s="197" t="s">
        <v>333</v>
      </c>
      <c r="L201" s="202"/>
      <c r="M201" s="203" t="s">
        <v>1</v>
      </c>
      <c r="N201" s="204" t="s">
        <v>46</v>
      </c>
      <c r="O201" s="59"/>
      <c r="P201" s="159">
        <f>O201*H201</f>
        <v>0</v>
      </c>
      <c r="Q201" s="159">
        <v>8.9999999999999993E-3</v>
      </c>
      <c r="R201" s="159">
        <f>Q201*H201</f>
        <v>7.1999999999999995E-2</v>
      </c>
      <c r="S201" s="159">
        <v>0</v>
      </c>
      <c r="T201" s="160">
        <f>S201*H201</f>
        <v>0</v>
      </c>
      <c r="U201" s="33"/>
      <c r="V201" s="33"/>
      <c r="W201" s="33"/>
      <c r="X201" s="33"/>
      <c r="Y201" s="33"/>
      <c r="Z201" s="33"/>
      <c r="AA201" s="33"/>
      <c r="AB201" s="33"/>
      <c r="AC201" s="33"/>
      <c r="AD201" s="33"/>
      <c r="AE201" s="33"/>
      <c r="AR201" s="161" t="s">
        <v>573</v>
      </c>
      <c r="AT201" s="161" t="s">
        <v>416</v>
      </c>
      <c r="AU201" s="161" t="s">
        <v>90</v>
      </c>
      <c r="AY201" s="18" t="s">
        <v>199</v>
      </c>
      <c r="BE201" s="162">
        <f>IF(N201="základní",J201,0)</f>
        <v>0</v>
      </c>
      <c r="BF201" s="162">
        <f>IF(N201="snížená",J201,0)</f>
        <v>0</v>
      </c>
      <c r="BG201" s="162">
        <f>IF(N201="zákl. přenesená",J201,0)</f>
        <v>0</v>
      </c>
      <c r="BH201" s="162">
        <f>IF(N201="sníž. přenesená",J201,0)</f>
        <v>0</v>
      </c>
      <c r="BI201" s="162">
        <f>IF(N201="nulová",J201,0)</f>
        <v>0</v>
      </c>
      <c r="BJ201" s="18" t="s">
        <v>88</v>
      </c>
      <c r="BK201" s="162">
        <f>ROUND(I201*H201,2)</f>
        <v>0</v>
      </c>
      <c r="BL201" s="18" t="s">
        <v>276</v>
      </c>
      <c r="BM201" s="161" t="s">
        <v>5406</v>
      </c>
    </row>
    <row r="202" spans="1:65" s="2" customFormat="1" ht="10.199999999999999">
      <c r="A202" s="33"/>
      <c r="B202" s="34"/>
      <c r="C202" s="33"/>
      <c r="D202" s="163" t="s">
        <v>207</v>
      </c>
      <c r="E202" s="33"/>
      <c r="F202" s="164" t="s">
        <v>5405</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207</v>
      </c>
      <c r="AU202" s="18" t="s">
        <v>90</v>
      </c>
    </row>
    <row r="203" spans="1:65" s="2" customFormat="1" ht="16.5" customHeight="1">
      <c r="A203" s="33"/>
      <c r="B203" s="149"/>
      <c r="C203" s="195" t="s">
        <v>554</v>
      </c>
      <c r="D203" s="195" t="s">
        <v>416</v>
      </c>
      <c r="E203" s="196" t="s">
        <v>5407</v>
      </c>
      <c r="F203" s="197" t="s">
        <v>5408</v>
      </c>
      <c r="G203" s="198" t="s">
        <v>529</v>
      </c>
      <c r="H203" s="199">
        <v>8</v>
      </c>
      <c r="I203" s="200"/>
      <c r="J203" s="201">
        <f>ROUND(I203*H203,2)</f>
        <v>0</v>
      </c>
      <c r="K203" s="197" t="s">
        <v>333</v>
      </c>
      <c r="L203" s="202"/>
      <c r="M203" s="203" t="s">
        <v>1</v>
      </c>
      <c r="N203" s="204" t="s">
        <v>46</v>
      </c>
      <c r="O203" s="59"/>
      <c r="P203" s="159">
        <f>O203*H203</f>
        <v>0</v>
      </c>
      <c r="Q203" s="159">
        <v>8.9999999999999993E-3</v>
      </c>
      <c r="R203" s="159">
        <f>Q203*H203</f>
        <v>7.1999999999999995E-2</v>
      </c>
      <c r="S203" s="159">
        <v>0</v>
      </c>
      <c r="T203" s="160">
        <f>S203*H203</f>
        <v>0</v>
      </c>
      <c r="U203" s="33"/>
      <c r="V203" s="33"/>
      <c r="W203" s="33"/>
      <c r="X203" s="33"/>
      <c r="Y203" s="33"/>
      <c r="Z203" s="33"/>
      <c r="AA203" s="33"/>
      <c r="AB203" s="33"/>
      <c r="AC203" s="33"/>
      <c r="AD203" s="33"/>
      <c r="AE203" s="33"/>
      <c r="AR203" s="161" t="s">
        <v>573</v>
      </c>
      <c r="AT203" s="161" t="s">
        <v>416</v>
      </c>
      <c r="AU203" s="161" t="s">
        <v>90</v>
      </c>
      <c r="AY203" s="18" t="s">
        <v>199</v>
      </c>
      <c r="BE203" s="162">
        <f>IF(N203="základní",J203,0)</f>
        <v>0</v>
      </c>
      <c r="BF203" s="162">
        <f>IF(N203="snížená",J203,0)</f>
        <v>0</v>
      </c>
      <c r="BG203" s="162">
        <f>IF(N203="zákl. přenesená",J203,0)</f>
        <v>0</v>
      </c>
      <c r="BH203" s="162">
        <f>IF(N203="sníž. přenesená",J203,0)</f>
        <v>0</v>
      </c>
      <c r="BI203" s="162">
        <f>IF(N203="nulová",J203,0)</f>
        <v>0</v>
      </c>
      <c r="BJ203" s="18" t="s">
        <v>88</v>
      </c>
      <c r="BK203" s="162">
        <f>ROUND(I203*H203,2)</f>
        <v>0</v>
      </c>
      <c r="BL203" s="18" t="s">
        <v>276</v>
      </c>
      <c r="BM203" s="161" t="s">
        <v>5409</v>
      </c>
    </row>
    <row r="204" spans="1:65" s="2" customFormat="1" ht="10.199999999999999">
      <c r="A204" s="33"/>
      <c r="B204" s="34"/>
      <c r="C204" s="33"/>
      <c r="D204" s="163" t="s">
        <v>207</v>
      </c>
      <c r="E204" s="33"/>
      <c r="F204" s="164" t="s">
        <v>5408</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207</v>
      </c>
      <c r="AU204" s="18" t="s">
        <v>90</v>
      </c>
    </row>
    <row r="205" spans="1:65" s="2" customFormat="1" ht="24.15" customHeight="1">
      <c r="A205" s="33"/>
      <c r="B205" s="149"/>
      <c r="C205" s="150" t="s">
        <v>573</v>
      </c>
      <c r="D205" s="150" t="s">
        <v>202</v>
      </c>
      <c r="E205" s="151" t="s">
        <v>5410</v>
      </c>
      <c r="F205" s="152" t="s">
        <v>5411</v>
      </c>
      <c r="G205" s="153" t="s">
        <v>376</v>
      </c>
      <c r="H205" s="154">
        <v>90</v>
      </c>
      <c r="I205" s="155"/>
      <c r="J205" s="156">
        <f>ROUND(I205*H205,2)</f>
        <v>0</v>
      </c>
      <c r="K205" s="152" t="s">
        <v>333</v>
      </c>
      <c r="L205" s="34"/>
      <c r="M205" s="157" t="s">
        <v>1</v>
      </c>
      <c r="N205" s="158" t="s">
        <v>46</v>
      </c>
      <c r="O205" s="59"/>
      <c r="P205" s="159">
        <f>O205*H205</f>
        <v>0</v>
      </c>
      <c r="Q205" s="159">
        <v>0</v>
      </c>
      <c r="R205" s="159">
        <f>Q205*H205</f>
        <v>0</v>
      </c>
      <c r="S205" s="159">
        <v>4.0000000000000002E-4</v>
      </c>
      <c r="T205" s="160">
        <f>S205*H205</f>
        <v>3.6000000000000004E-2</v>
      </c>
      <c r="U205" s="33"/>
      <c r="V205" s="33"/>
      <c r="W205" s="33"/>
      <c r="X205" s="33"/>
      <c r="Y205" s="33"/>
      <c r="Z205" s="33"/>
      <c r="AA205" s="33"/>
      <c r="AB205" s="33"/>
      <c r="AC205" s="33"/>
      <c r="AD205" s="33"/>
      <c r="AE205" s="33"/>
      <c r="AR205" s="161" t="s">
        <v>276</v>
      </c>
      <c r="AT205" s="161" t="s">
        <v>202</v>
      </c>
      <c r="AU205" s="161" t="s">
        <v>90</v>
      </c>
      <c r="AY205" s="18" t="s">
        <v>199</v>
      </c>
      <c r="BE205" s="162">
        <f>IF(N205="základní",J205,0)</f>
        <v>0</v>
      </c>
      <c r="BF205" s="162">
        <f>IF(N205="snížená",J205,0)</f>
        <v>0</v>
      </c>
      <c r="BG205" s="162">
        <f>IF(N205="zákl. přenesená",J205,0)</f>
        <v>0</v>
      </c>
      <c r="BH205" s="162">
        <f>IF(N205="sníž. přenesená",J205,0)</f>
        <v>0</v>
      </c>
      <c r="BI205" s="162">
        <f>IF(N205="nulová",J205,0)</f>
        <v>0</v>
      </c>
      <c r="BJ205" s="18" t="s">
        <v>88</v>
      </c>
      <c r="BK205" s="162">
        <f>ROUND(I205*H205,2)</f>
        <v>0</v>
      </c>
      <c r="BL205" s="18" t="s">
        <v>276</v>
      </c>
      <c r="BM205" s="161" t="s">
        <v>5412</v>
      </c>
    </row>
    <row r="206" spans="1:65" s="2" customFormat="1" ht="19.2">
      <c r="A206" s="33"/>
      <c r="B206" s="34"/>
      <c r="C206" s="33"/>
      <c r="D206" s="163" t="s">
        <v>207</v>
      </c>
      <c r="E206" s="33"/>
      <c r="F206" s="164" t="s">
        <v>5413</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207</v>
      </c>
      <c r="AU206" s="18" t="s">
        <v>90</v>
      </c>
    </row>
    <row r="207" spans="1:65" s="14" customFormat="1" ht="10.199999999999999">
      <c r="B207" s="179"/>
      <c r="D207" s="163" t="s">
        <v>336</v>
      </c>
      <c r="E207" s="180" t="s">
        <v>1</v>
      </c>
      <c r="F207" s="181" t="s">
        <v>2647</v>
      </c>
      <c r="H207" s="182">
        <v>90</v>
      </c>
      <c r="I207" s="183"/>
      <c r="L207" s="179"/>
      <c r="M207" s="184"/>
      <c r="N207" s="185"/>
      <c r="O207" s="185"/>
      <c r="P207" s="185"/>
      <c r="Q207" s="185"/>
      <c r="R207" s="185"/>
      <c r="S207" s="185"/>
      <c r="T207" s="186"/>
      <c r="AT207" s="180" t="s">
        <v>336</v>
      </c>
      <c r="AU207" s="180" t="s">
        <v>90</v>
      </c>
      <c r="AV207" s="14" t="s">
        <v>90</v>
      </c>
      <c r="AW207" s="14" t="s">
        <v>36</v>
      </c>
      <c r="AX207" s="14" t="s">
        <v>88</v>
      </c>
      <c r="AY207" s="180" t="s">
        <v>199</v>
      </c>
    </row>
    <row r="208" spans="1:65" s="2" customFormat="1" ht="24.15" customHeight="1">
      <c r="A208" s="33"/>
      <c r="B208" s="149"/>
      <c r="C208" s="150" t="s">
        <v>585</v>
      </c>
      <c r="D208" s="150" t="s">
        <v>202</v>
      </c>
      <c r="E208" s="151" t="s">
        <v>5414</v>
      </c>
      <c r="F208" s="152" t="s">
        <v>5415</v>
      </c>
      <c r="G208" s="153" t="s">
        <v>376</v>
      </c>
      <c r="H208" s="154">
        <v>160</v>
      </c>
      <c r="I208" s="155"/>
      <c r="J208" s="156">
        <f>ROUND(I208*H208,2)</f>
        <v>0</v>
      </c>
      <c r="K208" s="152" t="s">
        <v>333</v>
      </c>
      <c r="L208" s="34"/>
      <c r="M208" s="157" t="s">
        <v>1</v>
      </c>
      <c r="N208" s="158" t="s">
        <v>46</v>
      </c>
      <c r="O208" s="59"/>
      <c r="P208" s="159">
        <f>O208*H208</f>
        <v>0</v>
      </c>
      <c r="Q208" s="159">
        <v>0</v>
      </c>
      <c r="R208" s="159">
        <f>Q208*H208</f>
        <v>0</v>
      </c>
      <c r="S208" s="159">
        <v>4.0000000000000002E-4</v>
      </c>
      <c r="T208" s="160">
        <f>S208*H208</f>
        <v>6.4000000000000001E-2</v>
      </c>
      <c r="U208" s="33"/>
      <c r="V208" s="33"/>
      <c r="W208" s="33"/>
      <c r="X208" s="33"/>
      <c r="Y208" s="33"/>
      <c r="Z208" s="33"/>
      <c r="AA208" s="33"/>
      <c r="AB208" s="33"/>
      <c r="AC208" s="33"/>
      <c r="AD208" s="33"/>
      <c r="AE208" s="33"/>
      <c r="AR208" s="161" t="s">
        <v>276</v>
      </c>
      <c r="AT208" s="161" t="s">
        <v>202</v>
      </c>
      <c r="AU208" s="161" t="s">
        <v>90</v>
      </c>
      <c r="AY208" s="18" t="s">
        <v>199</v>
      </c>
      <c r="BE208" s="162">
        <f>IF(N208="základní",J208,0)</f>
        <v>0</v>
      </c>
      <c r="BF208" s="162">
        <f>IF(N208="snížená",J208,0)</f>
        <v>0</v>
      </c>
      <c r="BG208" s="162">
        <f>IF(N208="zákl. přenesená",J208,0)</f>
        <v>0</v>
      </c>
      <c r="BH208" s="162">
        <f>IF(N208="sníž. přenesená",J208,0)</f>
        <v>0</v>
      </c>
      <c r="BI208" s="162">
        <f>IF(N208="nulová",J208,0)</f>
        <v>0</v>
      </c>
      <c r="BJ208" s="18" t="s">
        <v>88</v>
      </c>
      <c r="BK208" s="162">
        <f>ROUND(I208*H208,2)</f>
        <v>0</v>
      </c>
      <c r="BL208" s="18" t="s">
        <v>276</v>
      </c>
      <c r="BM208" s="161" t="s">
        <v>5416</v>
      </c>
    </row>
    <row r="209" spans="1:65" s="2" customFormat="1" ht="19.2">
      <c r="A209" s="33"/>
      <c r="B209" s="34"/>
      <c r="C209" s="33"/>
      <c r="D209" s="163" t="s">
        <v>207</v>
      </c>
      <c r="E209" s="33"/>
      <c r="F209" s="164" t="s">
        <v>5417</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207</v>
      </c>
      <c r="AU209" s="18" t="s">
        <v>90</v>
      </c>
    </row>
    <row r="210" spans="1:65" s="14" customFormat="1" ht="10.199999999999999">
      <c r="B210" s="179"/>
      <c r="D210" s="163" t="s">
        <v>336</v>
      </c>
      <c r="E210" s="180" t="s">
        <v>1</v>
      </c>
      <c r="F210" s="181" t="s">
        <v>1242</v>
      </c>
      <c r="H210" s="182">
        <v>100</v>
      </c>
      <c r="I210" s="183"/>
      <c r="L210" s="179"/>
      <c r="M210" s="184"/>
      <c r="N210" s="185"/>
      <c r="O210" s="185"/>
      <c r="P210" s="185"/>
      <c r="Q210" s="185"/>
      <c r="R210" s="185"/>
      <c r="S210" s="185"/>
      <c r="T210" s="186"/>
      <c r="AT210" s="180" t="s">
        <v>336</v>
      </c>
      <c r="AU210" s="180" t="s">
        <v>90</v>
      </c>
      <c r="AV210" s="14" t="s">
        <v>90</v>
      </c>
      <c r="AW210" s="14" t="s">
        <v>36</v>
      </c>
      <c r="AX210" s="14" t="s">
        <v>81</v>
      </c>
      <c r="AY210" s="180" t="s">
        <v>199</v>
      </c>
    </row>
    <row r="211" spans="1:65" s="14" customFormat="1" ht="10.199999999999999">
      <c r="B211" s="179"/>
      <c r="D211" s="163" t="s">
        <v>336</v>
      </c>
      <c r="E211" s="180" t="s">
        <v>1</v>
      </c>
      <c r="F211" s="181" t="s">
        <v>5418</v>
      </c>
      <c r="H211" s="182">
        <v>60</v>
      </c>
      <c r="I211" s="183"/>
      <c r="L211" s="179"/>
      <c r="M211" s="184"/>
      <c r="N211" s="185"/>
      <c r="O211" s="185"/>
      <c r="P211" s="185"/>
      <c r="Q211" s="185"/>
      <c r="R211" s="185"/>
      <c r="S211" s="185"/>
      <c r="T211" s="186"/>
      <c r="AT211" s="180" t="s">
        <v>336</v>
      </c>
      <c r="AU211" s="180" t="s">
        <v>90</v>
      </c>
      <c r="AV211" s="14" t="s">
        <v>90</v>
      </c>
      <c r="AW211" s="14" t="s">
        <v>36</v>
      </c>
      <c r="AX211" s="14" t="s">
        <v>81</v>
      </c>
      <c r="AY211" s="180" t="s">
        <v>199</v>
      </c>
    </row>
    <row r="212" spans="1:65" s="15" customFormat="1" ht="10.199999999999999">
      <c r="B212" s="187"/>
      <c r="D212" s="163" t="s">
        <v>336</v>
      </c>
      <c r="E212" s="188" t="s">
        <v>1</v>
      </c>
      <c r="F212" s="189" t="s">
        <v>339</v>
      </c>
      <c r="H212" s="190">
        <v>160</v>
      </c>
      <c r="I212" s="191"/>
      <c r="L212" s="187"/>
      <c r="M212" s="192"/>
      <c r="N212" s="193"/>
      <c r="O212" s="193"/>
      <c r="P212" s="193"/>
      <c r="Q212" s="193"/>
      <c r="R212" s="193"/>
      <c r="S212" s="193"/>
      <c r="T212" s="194"/>
      <c r="AT212" s="188" t="s">
        <v>336</v>
      </c>
      <c r="AU212" s="188" t="s">
        <v>90</v>
      </c>
      <c r="AV212" s="15" t="s">
        <v>198</v>
      </c>
      <c r="AW212" s="15" t="s">
        <v>36</v>
      </c>
      <c r="AX212" s="15" t="s">
        <v>88</v>
      </c>
      <c r="AY212" s="188" t="s">
        <v>199</v>
      </c>
    </row>
    <row r="213" spans="1:65" s="2" customFormat="1" ht="21.75" customHeight="1">
      <c r="A213" s="33"/>
      <c r="B213" s="149"/>
      <c r="C213" s="150" t="s">
        <v>600</v>
      </c>
      <c r="D213" s="150" t="s">
        <v>202</v>
      </c>
      <c r="E213" s="151" t="s">
        <v>5419</v>
      </c>
      <c r="F213" s="152" t="s">
        <v>5420</v>
      </c>
      <c r="G213" s="153" t="s">
        <v>529</v>
      </c>
      <c r="H213" s="154">
        <v>80</v>
      </c>
      <c r="I213" s="155"/>
      <c r="J213" s="156">
        <f>ROUND(I213*H213,2)</f>
        <v>0</v>
      </c>
      <c r="K213" s="152" t="s">
        <v>333</v>
      </c>
      <c r="L213" s="34"/>
      <c r="M213" s="157" t="s">
        <v>1</v>
      </c>
      <c r="N213" s="158" t="s">
        <v>46</v>
      </c>
      <c r="O213" s="59"/>
      <c r="P213" s="159">
        <f>O213*H213</f>
        <v>0</v>
      </c>
      <c r="Q213" s="159">
        <v>0</v>
      </c>
      <c r="R213" s="159">
        <f>Q213*H213</f>
        <v>0</v>
      </c>
      <c r="S213" s="159">
        <v>2.5000000000000001E-4</v>
      </c>
      <c r="T213" s="160">
        <f>S213*H213</f>
        <v>0.02</v>
      </c>
      <c r="U213" s="33"/>
      <c r="V213" s="33"/>
      <c r="W213" s="33"/>
      <c r="X213" s="33"/>
      <c r="Y213" s="33"/>
      <c r="Z213" s="33"/>
      <c r="AA213" s="33"/>
      <c r="AB213" s="33"/>
      <c r="AC213" s="33"/>
      <c r="AD213" s="33"/>
      <c r="AE213" s="33"/>
      <c r="AR213" s="161" t="s">
        <v>276</v>
      </c>
      <c r="AT213" s="161" t="s">
        <v>202</v>
      </c>
      <c r="AU213" s="161" t="s">
        <v>90</v>
      </c>
      <c r="AY213" s="18" t="s">
        <v>199</v>
      </c>
      <c r="BE213" s="162">
        <f>IF(N213="základní",J213,0)</f>
        <v>0</v>
      </c>
      <c r="BF213" s="162">
        <f>IF(N213="snížená",J213,0)</f>
        <v>0</v>
      </c>
      <c r="BG213" s="162">
        <f>IF(N213="zákl. přenesená",J213,0)</f>
        <v>0</v>
      </c>
      <c r="BH213" s="162">
        <f>IF(N213="sníž. přenesená",J213,0)</f>
        <v>0</v>
      </c>
      <c r="BI213" s="162">
        <f>IF(N213="nulová",J213,0)</f>
        <v>0</v>
      </c>
      <c r="BJ213" s="18" t="s">
        <v>88</v>
      </c>
      <c r="BK213" s="162">
        <f>ROUND(I213*H213,2)</f>
        <v>0</v>
      </c>
      <c r="BL213" s="18" t="s">
        <v>276</v>
      </c>
      <c r="BM213" s="161" t="s">
        <v>5421</v>
      </c>
    </row>
    <row r="214" spans="1:65" s="2" customFormat="1" ht="19.2">
      <c r="A214" s="33"/>
      <c r="B214" s="34"/>
      <c r="C214" s="33"/>
      <c r="D214" s="163" t="s">
        <v>207</v>
      </c>
      <c r="E214" s="33"/>
      <c r="F214" s="164" t="s">
        <v>5422</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207</v>
      </c>
      <c r="AU214" s="18" t="s">
        <v>90</v>
      </c>
    </row>
    <row r="215" spans="1:65" s="14" customFormat="1" ht="10.199999999999999">
      <c r="B215" s="179"/>
      <c r="D215" s="163" t="s">
        <v>336</v>
      </c>
      <c r="E215" s="180" t="s">
        <v>1</v>
      </c>
      <c r="F215" s="181" t="s">
        <v>1098</v>
      </c>
      <c r="H215" s="182">
        <v>80</v>
      </c>
      <c r="I215" s="183"/>
      <c r="L215" s="179"/>
      <c r="M215" s="184"/>
      <c r="N215" s="185"/>
      <c r="O215" s="185"/>
      <c r="P215" s="185"/>
      <c r="Q215" s="185"/>
      <c r="R215" s="185"/>
      <c r="S215" s="185"/>
      <c r="T215" s="186"/>
      <c r="AT215" s="180" t="s">
        <v>336</v>
      </c>
      <c r="AU215" s="180" t="s">
        <v>90</v>
      </c>
      <c r="AV215" s="14" t="s">
        <v>90</v>
      </c>
      <c r="AW215" s="14" t="s">
        <v>36</v>
      </c>
      <c r="AX215" s="14" t="s">
        <v>88</v>
      </c>
      <c r="AY215" s="180" t="s">
        <v>199</v>
      </c>
    </row>
    <row r="216" spans="1:65" s="2" customFormat="1" ht="24.15" customHeight="1">
      <c r="A216" s="33"/>
      <c r="B216" s="149"/>
      <c r="C216" s="150" t="s">
        <v>609</v>
      </c>
      <c r="D216" s="150" t="s">
        <v>202</v>
      </c>
      <c r="E216" s="151" t="s">
        <v>5423</v>
      </c>
      <c r="F216" s="152" t="s">
        <v>5424</v>
      </c>
      <c r="G216" s="153" t="s">
        <v>529</v>
      </c>
      <c r="H216" s="154">
        <v>160</v>
      </c>
      <c r="I216" s="155"/>
      <c r="J216" s="156">
        <f>ROUND(I216*H216,2)</f>
        <v>0</v>
      </c>
      <c r="K216" s="152" t="s">
        <v>333</v>
      </c>
      <c r="L216" s="34"/>
      <c r="M216" s="157" t="s">
        <v>1</v>
      </c>
      <c r="N216" s="158" t="s">
        <v>46</v>
      </c>
      <c r="O216" s="59"/>
      <c r="P216" s="159">
        <f>O216*H216</f>
        <v>0</v>
      </c>
      <c r="Q216" s="159">
        <v>0</v>
      </c>
      <c r="R216" s="159">
        <f>Q216*H216</f>
        <v>0</v>
      </c>
      <c r="S216" s="159">
        <v>5.5000000000000003E-4</v>
      </c>
      <c r="T216" s="160">
        <f>S216*H216</f>
        <v>8.8000000000000009E-2</v>
      </c>
      <c r="U216" s="33"/>
      <c r="V216" s="33"/>
      <c r="W216" s="33"/>
      <c r="X216" s="33"/>
      <c r="Y216" s="33"/>
      <c r="Z216" s="33"/>
      <c r="AA216" s="33"/>
      <c r="AB216" s="33"/>
      <c r="AC216" s="33"/>
      <c r="AD216" s="33"/>
      <c r="AE216" s="33"/>
      <c r="AR216" s="161" t="s">
        <v>276</v>
      </c>
      <c r="AT216" s="161" t="s">
        <v>202</v>
      </c>
      <c r="AU216" s="161" t="s">
        <v>90</v>
      </c>
      <c r="AY216" s="18" t="s">
        <v>199</v>
      </c>
      <c r="BE216" s="162">
        <f>IF(N216="základní",J216,0)</f>
        <v>0</v>
      </c>
      <c r="BF216" s="162">
        <f>IF(N216="snížená",J216,0)</f>
        <v>0</v>
      </c>
      <c r="BG216" s="162">
        <f>IF(N216="zákl. přenesená",J216,0)</f>
        <v>0</v>
      </c>
      <c r="BH216" s="162">
        <f>IF(N216="sníž. přenesená",J216,0)</f>
        <v>0</v>
      </c>
      <c r="BI216" s="162">
        <f>IF(N216="nulová",J216,0)</f>
        <v>0</v>
      </c>
      <c r="BJ216" s="18" t="s">
        <v>88</v>
      </c>
      <c r="BK216" s="162">
        <f>ROUND(I216*H216,2)</f>
        <v>0</v>
      </c>
      <c r="BL216" s="18" t="s">
        <v>276</v>
      </c>
      <c r="BM216" s="161" t="s">
        <v>5425</v>
      </c>
    </row>
    <row r="217" spans="1:65" s="2" customFormat="1" ht="19.2">
      <c r="A217" s="33"/>
      <c r="B217" s="34"/>
      <c r="C217" s="33"/>
      <c r="D217" s="163" t="s">
        <v>207</v>
      </c>
      <c r="E217" s="33"/>
      <c r="F217" s="164" t="s">
        <v>5426</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207</v>
      </c>
      <c r="AU217" s="18" t="s">
        <v>90</v>
      </c>
    </row>
    <row r="218" spans="1:65" s="14" customFormat="1" ht="10.199999999999999">
      <c r="B218" s="179"/>
      <c r="D218" s="163" t="s">
        <v>336</v>
      </c>
      <c r="E218" s="180" t="s">
        <v>1</v>
      </c>
      <c r="F218" s="181" t="s">
        <v>2453</v>
      </c>
      <c r="H218" s="182">
        <v>160</v>
      </c>
      <c r="I218" s="183"/>
      <c r="L218" s="179"/>
      <c r="M218" s="184"/>
      <c r="N218" s="185"/>
      <c r="O218" s="185"/>
      <c r="P218" s="185"/>
      <c r="Q218" s="185"/>
      <c r="R218" s="185"/>
      <c r="S218" s="185"/>
      <c r="T218" s="186"/>
      <c r="AT218" s="180" t="s">
        <v>336</v>
      </c>
      <c r="AU218" s="180" t="s">
        <v>90</v>
      </c>
      <c r="AV218" s="14" t="s">
        <v>90</v>
      </c>
      <c r="AW218" s="14" t="s">
        <v>36</v>
      </c>
      <c r="AX218" s="14" t="s">
        <v>88</v>
      </c>
      <c r="AY218" s="180" t="s">
        <v>199</v>
      </c>
    </row>
    <row r="219" spans="1:65" s="2" customFormat="1" ht="24.15" customHeight="1">
      <c r="A219" s="33"/>
      <c r="B219" s="149"/>
      <c r="C219" s="150" t="s">
        <v>616</v>
      </c>
      <c r="D219" s="150" t="s">
        <v>202</v>
      </c>
      <c r="E219" s="151" t="s">
        <v>5427</v>
      </c>
      <c r="F219" s="152" t="s">
        <v>5428</v>
      </c>
      <c r="G219" s="153" t="s">
        <v>529</v>
      </c>
      <c r="H219" s="154">
        <v>6</v>
      </c>
      <c r="I219" s="155"/>
      <c r="J219" s="156">
        <f>ROUND(I219*H219,2)</f>
        <v>0</v>
      </c>
      <c r="K219" s="152" t="s">
        <v>333</v>
      </c>
      <c r="L219" s="34"/>
      <c r="M219" s="157" t="s">
        <v>1</v>
      </c>
      <c r="N219" s="158" t="s">
        <v>46</v>
      </c>
      <c r="O219" s="59"/>
      <c r="P219" s="159">
        <f>O219*H219</f>
        <v>0</v>
      </c>
      <c r="Q219" s="159">
        <v>0</v>
      </c>
      <c r="R219" s="159">
        <f>Q219*H219</f>
        <v>0</v>
      </c>
      <c r="S219" s="159">
        <v>2.5999999999999999E-3</v>
      </c>
      <c r="T219" s="160">
        <f>S219*H219</f>
        <v>1.5599999999999999E-2</v>
      </c>
      <c r="U219" s="33"/>
      <c r="V219" s="33"/>
      <c r="W219" s="33"/>
      <c r="X219" s="33"/>
      <c r="Y219" s="33"/>
      <c r="Z219" s="33"/>
      <c r="AA219" s="33"/>
      <c r="AB219" s="33"/>
      <c r="AC219" s="33"/>
      <c r="AD219" s="33"/>
      <c r="AE219" s="33"/>
      <c r="AR219" s="161" t="s">
        <v>276</v>
      </c>
      <c r="AT219" s="161" t="s">
        <v>202</v>
      </c>
      <c r="AU219" s="161" t="s">
        <v>90</v>
      </c>
      <c r="AY219" s="18" t="s">
        <v>199</v>
      </c>
      <c r="BE219" s="162">
        <f>IF(N219="základní",J219,0)</f>
        <v>0</v>
      </c>
      <c r="BF219" s="162">
        <f>IF(N219="snížená",J219,0)</f>
        <v>0</v>
      </c>
      <c r="BG219" s="162">
        <f>IF(N219="zákl. přenesená",J219,0)</f>
        <v>0</v>
      </c>
      <c r="BH219" s="162">
        <f>IF(N219="sníž. přenesená",J219,0)</f>
        <v>0</v>
      </c>
      <c r="BI219" s="162">
        <f>IF(N219="nulová",J219,0)</f>
        <v>0</v>
      </c>
      <c r="BJ219" s="18" t="s">
        <v>88</v>
      </c>
      <c r="BK219" s="162">
        <f>ROUND(I219*H219,2)</f>
        <v>0</v>
      </c>
      <c r="BL219" s="18" t="s">
        <v>276</v>
      </c>
      <c r="BM219" s="161" t="s">
        <v>5429</v>
      </c>
    </row>
    <row r="220" spans="1:65" s="2" customFormat="1" ht="19.2">
      <c r="A220" s="33"/>
      <c r="B220" s="34"/>
      <c r="C220" s="33"/>
      <c r="D220" s="163" t="s">
        <v>207</v>
      </c>
      <c r="E220" s="33"/>
      <c r="F220" s="164" t="s">
        <v>5430</v>
      </c>
      <c r="G220" s="33"/>
      <c r="H220" s="33"/>
      <c r="I220" s="165"/>
      <c r="J220" s="33"/>
      <c r="K220" s="33"/>
      <c r="L220" s="34"/>
      <c r="M220" s="166"/>
      <c r="N220" s="167"/>
      <c r="O220" s="59"/>
      <c r="P220" s="59"/>
      <c r="Q220" s="59"/>
      <c r="R220" s="59"/>
      <c r="S220" s="59"/>
      <c r="T220" s="60"/>
      <c r="U220" s="33"/>
      <c r="V220" s="33"/>
      <c r="W220" s="33"/>
      <c r="X220" s="33"/>
      <c r="Y220" s="33"/>
      <c r="Z220" s="33"/>
      <c r="AA220" s="33"/>
      <c r="AB220" s="33"/>
      <c r="AC220" s="33"/>
      <c r="AD220" s="33"/>
      <c r="AE220" s="33"/>
      <c r="AT220" s="18" t="s">
        <v>207</v>
      </c>
      <c r="AU220" s="18" t="s">
        <v>90</v>
      </c>
    </row>
    <row r="221" spans="1:65" s="14" customFormat="1" ht="10.199999999999999">
      <c r="B221" s="179"/>
      <c r="D221" s="163" t="s">
        <v>336</v>
      </c>
      <c r="E221" s="180" t="s">
        <v>1</v>
      </c>
      <c r="F221" s="181" t="s">
        <v>227</v>
      </c>
      <c r="H221" s="182">
        <v>6</v>
      </c>
      <c r="I221" s="183"/>
      <c r="L221" s="179"/>
      <c r="M221" s="184"/>
      <c r="N221" s="185"/>
      <c r="O221" s="185"/>
      <c r="P221" s="185"/>
      <c r="Q221" s="185"/>
      <c r="R221" s="185"/>
      <c r="S221" s="185"/>
      <c r="T221" s="186"/>
      <c r="AT221" s="180" t="s">
        <v>336</v>
      </c>
      <c r="AU221" s="180" t="s">
        <v>90</v>
      </c>
      <c r="AV221" s="14" t="s">
        <v>90</v>
      </c>
      <c r="AW221" s="14" t="s">
        <v>36</v>
      </c>
      <c r="AX221" s="14" t="s">
        <v>88</v>
      </c>
      <c r="AY221" s="180" t="s">
        <v>199</v>
      </c>
    </row>
    <row r="222" spans="1:65" s="2" customFormat="1" ht="24.15" customHeight="1">
      <c r="A222" s="33"/>
      <c r="B222" s="149"/>
      <c r="C222" s="150" t="s">
        <v>623</v>
      </c>
      <c r="D222" s="150" t="s">
        <v>202</v>
      </c>
      <c r="E222" s="151" t="s">
        <v>5288</v>
      </c>
      <c r="F222" s="152" t="s">
        <v>5289</v>
      </c>
      <c r="G222" s="153" t="s">
        <v>529</v>
      </c>
      <c r="H222" s="154">
        <v>1</v>
      </c>
      <c r="I222" s="155"/>
      <c r="J222" s="156">
        <f>ROUND(I222*H222,2)</f>
        <v>0</v>
      </c>
      <c r="K222" s="152" t="s">
        <v>333</v>
      </c>
      <c r="L222" s="34"/>
      <c r="M222" s="157" t="s">
        <v>1</v>
      </c>
      <c r="N222" s="158" t="s">
        <v>46</v>
      </c>
      <c r="O222" s="59"/>
      <c r="P222" s="159">
        <f>O222*H222</f>
        <v>0</v>
      </c>
      <c r="Q222" s="159">
        <v>0</v>
      </c>
      <c r="R222" s="159">
        <f>Q222*H222</f>
        <v>0</v>
      </c>
      <c r="S222" s="159">
        <v>0</v>
      </c>
      <c r="T222" s="160">
        <f>S222*H222</f>
        <v>0</v>
      </c>
      <c r="U222" s="33"/>
      <c r="V222" s="33"/>
      <c r="W222" s="33"/>
      <c r="X222" s="33"/>
      <c r="Y222" s="33"/>
      <c r="Z222" s="33"/>
      <c r="AA222" s="33"/>
      <c r="AB222" s="33"/>
      <c r="AC222" s="33"/>
      <c r="AD222" s="33"/>
      <c r="AE222" s="33"/>
      <c r="AR222" s="161" t="s">
        <v>276</v>
      </c>
      <c r="AT222" s="161" t="s">
        <v>202</v>
      </c>
      <c r="AU222" s="161" t="s">
        <v>90</v>
      </c>
      <c r="AY222" s="18" t="s">
        <v>199</v>
      </c>
      <c r="BE222" s="162">
        <f>IF(N222="základní",J222,0)</f>
        <v>0</v>
      </c>
      <c r="BF222" s="162">
        <f>IF(N222="snížená",J222,0)</f>
        <v>0</v>
      </c>
      <c r="BG222" s="162">
        <f>IF(N222="zákl. přenesená",J222,0)</f>
        <v>0</v>
      </c>
      <c r="BH222" s="162">
        <f>IF(N222="sníž. přenesená",J222,0)</f>
        <v>0</v>
      </c>
      <c r="BI222" s="162">
        <f>IF(N222="nulová",J222,0)</f>
        <v>0</v>
      </c>
      <c r="BJ222" s="18" t="s">
        <v>88</v>
      </c>
      <c r="BK222" s="162">
        <f>ROUND(I222*H222,2)</f>
        <v>0</v>
      </c>
      <c r="BL222" s="18" t="s">
        <v>276</v>
      </c>
      <c r="BM222" s="161" t="s">
        <v>5431</v>
      </c>
    </row>
    <row r="223" spans="1:65" s="2" customFormat="1" ht="28.8">
      <c r="A223" s="33"/>
      <c r="B223" s="34"/>
      <c r="C223" s="33"/>
      <c r="D223" s="163" t="s">
        <v>207</v>
      </c>
      <c r="E223" s="33"/>
      <c r="F223" s="164" t="s">
        <v>5291</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207</v>
      </c>
      <c r="AU223" s="18" t="s">
        <v>90</v>
      </c>
    </row>
    <row r="224" spans="1:65" s="2" customFormat="1" ht="16.5" customHeight="1">
      <c r="A224" s="33"/>
      <c r="B224" s="149"/>
      <c r="C224" s="150" t="s">
        <v>634</v>
      </c>
      <c r="D224" s="150" t="s">
        <v>202</v>
      </c>
      <c r="E224" s="151" t="s">
        <v>5432</v>
      </c>
      <c r="F224" s="152" t="s">
        <v>5433</v>
      </c>
      <c r="G224" s="153" t="s">
        <v>529</v>
      </c>
      <c r="H224" s="154">
        <v>1</v>
      </c>
      <c r="I224" s="155"/>
      <c r="J224" s="156">
        <f>ROUND(I224*H224,2)</f>
        <v>0</v>
      </c>
      <c r="K224" s="152" t="s">
        <v>333</v>
      </c>
      <c r="L224" s="34"/>
      <c r="M224" s="157" t="s">
        <v>1</v>
      </c>
      <c r="N224" s="158" t="s">
        <v>46</v>
      </c>
      <c r="O224" s="59"/>
      <c r="P224" s="159">
        <f>O224*H224</f>
        <v>0</v>
      </c>
      <c r="Q224" s="159">
        <v>0</v>
      </c>
      <c r="R224" s="159">
        <f>Q224*H224</f>
        <v>0</v>
      </c>
      <c r="S224" s="159">
        <v>0</v>
      </c>
      <c r="T224" s="160">
        <f>S224*H224</f>
        <v>0</v>
      </c>
      <c r="U224" s="33"/>
      <c r="V224" s="33"/>
      <c r="W224" s="33"/>
      <c r="X224" s="33"/>
      <c r="Y224" s="33"/>
      <c r="Z224" s="33"/>
      <c r="AA224" s="33"/>
      <c r="AB224" s="33"/>
      <c r="AC224" s="33"/>
      <c r="AD224" s="33"/>
      <c r="AE224" s="33"/>
      <c r="AR224" s="161" t="s">
        <v>276</v>
      </c>
      <c r="AT224" s="161" t="s">
        <v>202</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276</v>
      </c>
      <c r="BM224" s="161" t="s">
        <v>5434</v>
      </c>
    </row>
    <row r="225" spans="1:65" s="2" customFormat="1" ht="10.199999999999999">
      <c r="A225" s="33"/>
      <c r="B225" s="34"/>
      <c r="C225" s="33"/>
      <c r="D225" s="163" t="s">
        <v>207</v>
      </c>
      <c r="E225" s="33"/>
      <c r="F225" s="164" t="s">
        <v>5433</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65" s="2" customFormat="1" ht="16.5" customHeight="1">
      <c r="A226" s="33"/>
      <c r="B226" s="149"/>
      <c r="C226" s="150" t="s">
        <v>664</v>
      </c>
      <c r="D226" s="150" t="s">
        <v>202</v>
      </c>
      <c r="E226" s="151" t="s">
        <v>5435</v>
      </c>
      <c r="F226" s="152" t="s">
        <v>5436</v>
      </c>
      <c r="G226" s="153" t="s">
        <v>529</v>
      </c>
      <c r="H226" s="154">
        <v>1</v>
      </c>
      <c r="I226" s="155"/>
      <c r="J226" s="156">
        <f>ROUND(I226*H226,2)</f>
        <v>0</v>
      </c>
      <c r="K226" s="152" t="s">
        <v>333</v>
      </c>
      <c r="L226" s="34"/>
      <c r="M226" s="157" t="s">
        <v>1</v>
      </c>
      <c r="N226" s="158" t="s">
        <v>46</v>
      </c>
      <c r="O226" s="59"/>
      <c r="P226" s="159">
        <f>O226*H226</f>
        <v>0</v>
      </c>
      <c r="Q226" s="159">
        <v>0</v>
      </c>
      <c r="R226" s="159">
        <f>Q226*H226</f>
        <v>0</v>
      </c>
      <c r="S226" s="159">
        <v>0</v>
      </c>
      <c r="T226" s="160">
        <f>S226*H226</f>
        <v>0</v>
      </c>
      <c r="U226" s="33"/>
      <c r="V226" s="33"/>
      <c r="W226" s="33"/>
      <c r="X226" s="33"/>
      <c r="Y226" s="33"/>
      <c r="Z226" s="33"/>
      <c r="AA226" s="33"/>
      <c r="AB226" s="33"/>
      <c r="AC226" s="33"/>
      <c r="AD226" s="33"/>
      <c r="AE226" s="33"/>
      <c r="AR226" s="161" t="s">
        <v>276</v>
      </c>
      <c r="AT226" s="161" t="s">
        <v>202</v>
      </c>
      <c r="AU226" s="161" t="s">
        <v>90</v>
      </c>
      <c r="AY226" s="18" t="s">
        <v>199</v>
      </c>
      <c r="BE226" s="162">
        <f>IF(N226="základní",J226,0)</f>
        <v>0</v>
      </c>
      <c r="BF226" s="162">
        <f>IF(N226="snížená",J226,0)</f>
        <v>0</v>
      </c>
      <c r="BG226" s="162">
        <f>IF(N226="zákl. přenesená",J226,0)</f>
        <v>0</v>
      </c>
      <c r="BH226" s="162">
        <f>IF(N226="sníž. přenesená",J226,0)</f>
        <v>0</v>
      </c>
      <c r="BI226" s="162">
        <f>IF(N226="nulová",J226,0)</f>
        <v>0</v>
      </c>
      <c r="BJ226" s="18" t="s">
        <v>88</v>
      </c>
      <c r="BK226" s="162">
        <f>ROUND(I226*H226,2)</f>
        <v>0</v>
      </c>
      <c r="BL226" s="18" t="s">
        <v>276</v>
      </c>
      <c r="BM226" s="161" t="s">
        <v>5437</v>
      </c>
    </row>
    <row r="227" spans="1:65" s="2" customFormat="1" ht="19.2">
      <c r="A227" s="33"/>
      <c r="B227" s="34"/>
      <c r="C227" s="33"/>
      <c r="D227" s="163" t="s">
        <v>207</v>
      </c>
      <c r="E227" s="33"/>
      <c r="F227" s="164" t="s">
        <v>5438</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207</v>
      </c>
      <c r="AU227" s="18" t="s">
        <v>90</v>
      </c>
    </row>
    <row r="228" spans="1:65" s="2" customFormat="1" ht="16.5" customHeight="1">
      <c r="A228" s="33"/>
      <c r="B228" s="149"/>
      <c r="C228" s="150" t="s">
        <v>690</v>
      </c>
      <c r="D228" s="150" t="s">
        <v>202</v>
      </c>
      <c r="E228" s="151" t="s">
        <v>5439</v>
      </c>
      <c r="F228" s="152" t="s">
        <v>5440</v>
      </c>
      <c r="G228" s="153" t="s">
        <v>205</v>
      </c>
      <c r="H228" s="154">
        <v>1</v>
      </c>
      <c r="I228" s="155"/>
      <c r="J228" s="156">
        <f>ROUND(I228*H228,2)</f>
        <v>0</v>
      </c>
      <c r="K228" s="152" t="s">
        <v>1</v>
      </c>
      <c r="L228" s="34"/>
      <c r="M228" s="157" t="s">
        <v>1</v>
      </c>
      <c r="N228" s="158" t="s">
        <v>46</v>
      </c>
      <c r="O228" s="59"/>
      <c r="P228" s="159">
        <f>O228*H228</f>
        <v>0</v>
      </c>
      <c r="Q228" s="159">
        <v>0</v>
      </c>
      <c r="R228" s="159">
        <f>Q228*H228</f>
        <v>0</v>
      </c>
      <c r="S228" s="159">
        <v>0</v>
      </c>
      <c r="T228" s="160">
        <f>S228*H228</f>
        <v>0</v>
      </c>
      <c r="U228" s="33"/>
      <c r="V228" s="33"/>
      <c r="W228" s="33"/>
      <c r="X228" s="33"/>
      <c r="Y228" s="33"/>
      <c r="Z228" s="33"/>
      <c r="AA228" s="33"/>
      <c r="AB228" s="33"/>
      <c r="AC228" s="33"/>
      <c r="AD228" s="33"/>
      <c r="AE228" s="33"/>
      <c r="AR228" s="161" t="s">
        <v>276</v>
      </c>
      <c r="AT228" s="161" t="s">
        <v>202</v>
      </c>
      <c r="AU228" s="161" t="s">
        <v>90</v>
      </c>
      <c r="AY228" s="18" t="s">
        <v>199</v>
      </c>
      <c r="BE228" s="162">
        <f>IF(N228="základní",J228,0)</f>
        <v>0</v>
      </c>
      <c r="BF228" s="162">
        <f>IF(N228="snížená",J228,0)</f>
        <v>0</v>
      </c>
      <c r="BG228" s="162">
        <f>IF(N228="zákl. přenesená",J228,0)</f>
        <v>0</v>
      </c>
      <c r="BH228" s="162">
        <f>IF(N228="sníž. přenesená",J228,0)</f>
        <v>0</v>
      </c>
      <c r="BI228" s="162">
        <f>IF(N228="nulová",J228,0)</f>
        <v>0</v>
      </c>
      <c r="BJ228" s="18" t="s">
        <v>88</v>
      </c>
      <c r="BK228" s="162">
        <f>ROUND(I228*H228,2)</f>
        <v>0</v>
      </c>
      <c r="BL228" s="18" t="s">
        <v>276</v>
      </c>
      <c r="BM228" s="161" t="s">
        <v>5441</v>
      </c>
    </row>
    <row r="229" spans="1:65" s="2" customFormat="1" ht="24.15" customHeight="1">
      <c r="A229" s="33"/>
      <c r="B229" s="149"/>
      <c r="C229" s="150" t="s">
        <v>696</v>
      </c>
      <c r="D229" s="150" t="s">
        <v>202</v>
      </c>
      <c r="E229" s="151" t="s">
        <v>5116</v>
      </c>
      <c r="F229" s="152" t="s">
        <v>5117</v>
      </c>
      <c r="G229" s="153" t="s">
        <v>396</v>
      </c>
      <c r="H229" s="154">
        <v>0.74399999999999999</v>
      </c>
      <c r="I229" s="155"/>
      <c r="J229" s="156">
        <f>ROUND(I229*H229,2)</f>
        <v>0</v>
      </c>
      <c r="K229" s="152" t="s">
        <v>333</v>
      </c>
      <c r="L229" s="34"/>
      <c r="M229" s="157" t="s">
        <v>1</v>
      </c>
      <c r="N229" s="158" t="s">
        <v>46</v>
      </c>
      <c r="O229" s="59"/>
      <c r="P229" s="159">
        <f>O229*H229</f>
        <v>0</v>
      </c>
      <c r="Q229" s="159">
        <v>0</v>
      </c>
      <c r="R229" s="159">
        <f>Q229*H229</f>
        <v>0</v>
      </c>
      <c r="S229" s="159">
        <v>0</v>
      </c>
      <c r="T229" s="160">
        <f>S229*H229</f>
        <v>0</v>
      </c>
      <c r="U229" s="33"/>
      <c r="V229" s="33"/>
      <c r="W229" s="33"/>
      <c r="X229" s="33"/>
      <c r="Y229" s="33"/>
      <c r="Z229" s="33"/>
      <c r="AA229" s="33"/>
      <c r="AB229" s="33"/>
      <c r="AC229" s="33"/>
      <c r="AD229" s="33"/>
      <c r="AE229" s="33"/>
      <c r="AR229" s="161" t="s">
        <v>276</v>
      </c>
      <c r="AT229" s="161" t="s">
        <v>202</v>
      </c>
      <c r="AU229" s="161" t="s">
        <v>90</v>
      </c>
      <c r="AY229" s="18" t="s">
        <v>199</v>
      </c>
      <c r="BE229" s="162">
        <f>IF(N229="základní",J229,0)</f>
        <v>0</v>
      </c>
      <c r="BF229" s="162">
        <f>IF(N229="snížená",J229,0)</f>
        <v>0</v>
      </c>
      <c r="BG229" s="162">
        <f>IF(N229="zákl. přenesená",J229,0)</f>
        <v>0</v>
      </c>
      <c r="BH229" s="162">
        <f>IF(N229="sníž. přenesená",J229,0)</f>
        <v>0</v>
      </c>
      <c r="BI229" s="162">
        <f>IF(N229="nulová",J229,0)</f>
        <v>0</v>
      </c>
      <c r="BJ229" s="18" t="s">
        <v>88</v>
      </c>
      <c r="BK229" s="162">
        <f>ROUND(I229*H229,2)</f>
        <v>0</v>
      </c>
      <c r="BL229" s="18" t="s">
        <v>276</v>
      </c>
      <c r="BM229" s="161" t="s">
        <v>5442</v>
      </c>
    </row>
    <row r="230" spans="1:65" s="2" customFormat="1" ht="28.8">
      <c r="A230" s="33"/>
      <c r="B230" s="34"/>
      <c r="C230" s="33"/>
      <c r="D230" s="163" t="s">
        <v>207</v>
      </c>
      <c r="E230" s="33"/>
      <c r="F230" s="164" t="s">
        <v>5119</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207</v>
      </c>
      <c r="AU230" s="18" t="s">
        <v>90</v>
      </c>
    </row>
    <row r="231" spans="1:65" s="2" customFormat="1" ht="16.5" customHeight="1">
      <c r="A231" s="33"/>
      <c r="B231" s="149"/>
      <c r="C231" s="150" t="s">
        <v>702</v>
      </c>
      <c r="D231" s="150" t="s">
        <v>202</v>
      </c>
      <c r="E231" s="151" t="s">
        <v>5443</v>
      </c>
      <c r="F231" s="152" t="s">
        <v>5444</v>
      </c>
      <c r="G231" s="153" t="s">
        <v>529</v>
      </c>
      <c r="H231" s="154">
        <v>1</v>
      </c>
      <c r="I231" s="155"/>
      <c r="J231" s="156">
        <f>ROUND(I231*H231,2)</f>
        <v>0</v>
      </c>
      <c r="K231" s="152" t="s">
        <v>1</v>
      </c>
      <c r="L231" s="34"/>
      <c r="M231" s="157" t="s">
        <v>1</v>
      </c>
      <c r="N231" s="158" t="s">
        <v>46</v>
      </c>
      <c r="O231" s="59"/>
      <c r="P231" s="159">
        <f>O231*H231</f>
        <v>0</v>
      </c>
      <c r="Q231" s="159">
        <v>0</v>
      </c>
      <c r="R231" s="159">
        <f>Q231*H231</f>
        <v>0</v>
      </c>
      <c r="S231" s="159">
        <v>2.5999999999999999E-3</v>
      </c>
      <c r="T231" s="160">
        <f>S231*H231</f>
        <v>2.5999999999999999E-3</v>
      </c>
      <c r="U231" s="33"/>
      <c r="V231" s="33"/>
      <c r="W231" s="33"/>
      <c r="X231" s="33"/>
      <c r="Y231" s="33"/>
      <c r="Z231" s="33"/>
      <c r="AA231" s="33"/>
      <c r="AB231" s="33"/>
      <c r="AC231" s="33"/>
      <c r="AD231" s="33"/>
      <c r="AE231" s="33"/>
      <c r="AR231" s="161" t="s">
        <v>276</v>
      </c>
      <c r="AT231" s="161" t="s">
        <v>202</v>
      </c>
      <c r="AU231" s="161" t="s">
        <v>90</v>
      </c>
      <c r="AY231" s="18" t="s">
        <v>199</v>
      </c>
      <c r="BE231" s="162">
        <f>IF(N231="základní",J231,0)</f>
        <v>0</v>
      </c>
      <c r="BF231" s="162">
        <f>IF(N231="snížená",J231,0)</f>
        <v>0</v>
      </c>
      <c r="BG231" s="162">
        <f>IF(N231="zákl. přenesená",J231,0)</f>
        <v>0</v>
      </c>
      <c r="BH231" s="162">
        <f>IF(N231="sníž. přenesená",J231,0)</f>
        <v>0</v>
      </c>
      <c r="BI231" s="162">
        <f>IF(N231="nulová",J231,0)</f>
        <v>0</v>
      </c>
      <c r="BJ231" s="18" t="s">
        <v>88</v>
      </c>
      <c r="BK231" s="162">
        <f>ROUND(I231*H231,2)</f>
        <v>0</v>
      </c>
      <c r="BL231" s="18" t="s">
        <v>276</v>
      </c>
      <c r="BM231" s="161" t="s">
        <v>5445</v>
      </c>
    </row>
    <row r="232" spans="1:65" s="2" customFormat="1" ht="86.4">
      <c r="A232" s="33"/>
      <c r="B232" s="34"/>
      <c r="C232" s="33"/>
      <c r="D232" s="163" t="s">
        <v>207</v>
      </c>
      <c r="E232" s="33"/>
      <c r="F232" s="164" t="s">
        <v>5446</v>
      </c>
      <c r="G232" s="33"/>
      <c r="H232" s="33"/>
      <c r="I232" s="165"/>
      <c r="J232" s="33"/>
      <c r="K232" s="33"/>
      <c r="L232" s="34"/>
      <c r="M232" s="166"/>
      <c r="N232" s="167"/>
      <c r="O232" s="59"/>
      <c r="P232" s="59"/>
      <c r="Q232" s="59"/>
      <c r="R232" s="59"/>
      <c r="S232" s="59"/>
      <c r="T232" s="60"/>
      <c r="U232" s="33"/>
      <c r="V232" s="33"/>
      <c r="W232" s="33"/>
      <c r="X232" s="33"/>
      <c r="Y232" s="33"/>
      <c r="Z232" s="33"/>
      <c r="AA232" s="33"/>
      <c r="AB232" s="33"/>
      <c r="AC232" s="33"/>
      <c r="AD232" s="33"/>
      <c r="AE232" s="33"/>
      <c r="AT232" s="18" t="s">
        <v>207</v>
      </c>
      <c r="AU232" s="18" t="s">
        <v>90</v>
      </c>
    </row>
    <row r="233" spans="1:65" s="12" customFormat="1" ht="25.95" customHeight="1">
      <c r="B233" s="136"/>
      <c r="D233" s="137" t="s">
        <v>80</v>
      </c>
      <c r="E233" s="138" t="s">
        <v>416</v>
      </c>
      <c r="F233" s="138" t="s">
        <v>5170</v>
      </c>
      <c r="I233" s="139"/>
      <c r="J233" s="140">
        <f>BK233</f>
        <v>0</v>
      </c>
      <c r="L233" s="136"/>
      <c r="M233" s="141"/>
      <c r="N233" s="142"/>
      <c r="O233" s="142"/>
      <c r="P233" s="143">
        <f>P234+P258</f>
        <v>0</v>
      </c>
      <c r="Q233" s="142"/>
      <c r="R233" s="143">
        <f>R234+R258</f>
        <v>6.8948000000000009E-2</v>
      </c>
      <c r="S233" s="142"/>
      <c r="T233" s="144">
        <f>T234+T258</f>
        <v>0</v>
      </c>
      <c r="AR233" s="137" t="s">
        <v>213</v>
      </c>
      <c r="AT233" s="145" t="s">
        <v>80</v>
      </c>
      <c r="AU233" s="145" t="s">
        <v>81</v>
      </c>
      <c r="AY233" s="137" t="s">
        <v>199</v>
      </c>
      <c r="BK233" s="146">
        <f>BK234+BK258</f>
        <v>0</v>
      </c>
    </row>
    <row r="234" spans="1:65" s="12" customFormat="1" ht="22.8" customHeight="1">
      <c r="B234" s="136"/>
      <c r="D234" s="137" t="s">
        <v>80</v>
      </c>
      <c r="E234" s="147" t="s">
        <v>5447</v>
      </c>
      <c r="F234" s="147" t="s">
        <v>5448</v>
      </c>
      <c r="I234" s="139"/>
      <c r="J234" s="148">
        <f>BK234</f>
        <v>0</v>
      </c>
      <c r="L234" s="136"/>
      <c r="M234" s="141"/>
      <c r="N234" s="142"/>
      <c r="O234" s="142"/>
      <c r="P234" s="143">
        <f>SUM(P235:P257)</f>
        <v>0</v>
      </c>
      <c r="Q234" s="142"/>
      <c r="R234" s="143">
        <f>SUM(R235:R257)</f>
        <v>6.8750000000000006E-2</v>
      </c>
      <c r="S234" s="142"/>
      <c r="T234" s="144">
        <f>SUM(T235:T257)</f>
        <v>0</v>
      </c>
      <c r="AR234" s="137" t="s">
        <v>213</v>
      </c>
      <c r="AT234" s="145" t="s">
        <v>80</v>
      </c>
      <c r="AU234" s="145" t="s">
        <v>88</v>
      </c>
      <c r="AY234" s="137" t="s">
        <v>199</v>
      </c>
      <c r="BK234" s="146">
        <f>SUM(BK235:BK257)</f>
        <v>0</v>
      </c>
    </row>
    <row r="235" spans="1:65" s="2" customFormat="1" ht="16.5" customHeight="1">
      <c r="A235" s="33"/>
      <c r="B235" s="149"/>
      <c r="C235" s="150" t="s">
        <v>709</v>
      </c>
      <c r="D235" s="150" t="s">
        <v>202</v>
      </c>
      <c r="E235" s="151" t="s">
        <v>5449</v>
      </c>
      <c r="F235" s="152" t="s">
        <v>5450</v>
      </c>
      <c r="G235" s="153" t="s">
        <v>529</v>
      </c>
      <c r="H235" s="154">
        <v>200</v>
      </c>
      <c r="I235" s="155"/>
      <c r="J235" s="156">
        <f>ROUND(I235*H235,2)</f>
        <v>0</v>
      </c>
      <c r="K235" s="152" t="s">
        <v>333</v>
      </c>
      <c r="L235" s="34"/>
      <c r="M235" s="157" t="s">
        <v>1</v>
      </c>
      <c r="N235" s="158" t="s">
        <v>46</v>
      </c>
      <c r="O235" s="59"/>
      <c r="P235" s="159">
        <f>O235*H235</f>
        <v>0</v>
      </c>
      <c r="Q235" s="159">
        <v>0</v>
      </c>
      <c r="R235" s="159">
        <f>Q235*H235</f>
        <v>0</v>
      </c>
      <c r="S235" s="159">
        <v>0</v>
      </c>
      <c r="T235" s="160">
        <f>S235*H235</f>
        <v>0</v>
      </c>
      <c r="U235" s="33"/>
      <c r="V235" s="33"/>
      <c r="W235" s="33"/>
      <c r="X235" s="33"/>
      <c r="Y235" s="33"/>
      <c r="Z235" s="33"/>
      <c r="AA235" s="33"/>
      <c r="AB235" s="33"/>
      <c r="AC235" s="33"/>
      <c r="AD235" s="33"/>
      <c r="AE235" s="33"/>
      <c r="AR235" s="161" t="s">
        <v>969</v>
      </c>
      <c r="AT235" s="161" t="s">
        <v>202</v>
      </c>
      <c r="AU235" s="161" t="s">
        <v>90</v>
      </c>
      <c r="AY235" s="18" t="s">
        <v>199</v>
      </c>
      <c r="BE235" s="162">
        <f>IF(N235="základní",J235,0)</f>
        <v>0</v>
      </c>
      <c r="BF235" s="162">
        <f>IF(N235="snížená",J235,0)</f>
        <v>0</v>
      </c>
      <c r="BG235" s="162">
        <f>IF(N235="zákl. přenesená",J235,0)</f>
        <v>0</v>
      </c>
      <c r="BH235" s="162">
        <f>IF(N235="sníž. přenesená",J235,0)</f>
        <v>0</v>
      </c>
      <c r="BI235" s="162">
        <f>IF(N235="nulová",J235,0)</f>
        <v>0</v>
      </c>
      <c r="BJ235" s="18" t="s">
        <v>88</v>
      </c>
      <c r="BK235" s="162">
        <f>ROUND(I235*H235,2)</f>
        <v>0</v>
      </c>
      <c r="BL235" s="18" t="s">
        <v>969</v>
      </c>
      <c r="BM235" s="161" t="s">
        <v>5451</v>
      </c>
    </row>
    <row r="236" spans="1:65" s="2" customFormat="1" ht="10.199999999999999">
      <c r="A236" s="33"/>
      <c r="B236" s="34"/>
      <c r="C236" s="33"/>
      <c r="D236" s="163" t="s">
        <v>207</v>
      </c>
      <c r="E236" s="33"/>
      <c r="F236" s="164" t="s">
        <v>5452</v>
      </c>
      <c r="G236" s="33"/>
      <c r="H236" s="33"/>
      <c r="I236" s="165"/>
      <c r="J236" s="33"/>
      <c r="K236" s="33"/>
      <c r="L236" s="34"/>
      <c r="M236" s="166"/>
      <c r="N236" s="167"/>
      <c r="O236" s="59"/>
      <c r="P236" s="59"/>
      <c r="Q236" s="59"/>
      <c r="R236" s="59"/>
      <c r="S236" s="59"/>
      <c r="T236" s="60"/>
      <c r="U236" s="33"/>
      <c r="V236" s="33"/>
      <c r="W236" s="33"/>
      <c r="X236" s="33"/>
      <c r="Y236" s="33"/>
      <c r="Z236" s="33"/>
      <c r="AA236" s="33"/>
      <c r="AB236" s="33"/>
      <c r="AC236" s="33"/>
      <c r="AD236" s="33"/>
      <c r="AE236" s="33"/>
      <c r="AT236" s="18" t="s">
        <v>207</v>
      </c>
      <c r="AU236" s="18" t="s">
        <v>90</v>
      </c>
    </row>
    <row r="237" spans="1:65" s="2" customFormat="1" ht="16.5" customHeight="1">
      <c r="A237" s="33"/>
      <c r="B237" s="149"/>
      <c r="C237" s="195" t="s">
        <v>717</v>
      </c>
      <c r="D237" s="195" t="s">
        <v>416</v>
      </c>
      <c r="E237" s="196" t="s">
        <v>5453</v>
      </c>
      <c r="F237" s="197" t="s">
        <v>5454</v>
      </c>
      <c r="G237" s="198" t="s">
        <v>529</v>
      </c>
      <c r="H237" s="199">
        <v>65</v>
      </c>
      <c r="I237" s="200"/>
      <c r="J237" s="201">
        <f>ROUND(I237*H237,2)</f>
        <v>0</v>
      </c>
      <c r="K237" s="197" t="s">
        <v>333</v>
      </c>
      <c r="L237" s="202"/>
      <c r="M237" s="203" t="s">
        <v>1</v>
      </c>
      <c r="N237" s="204" t="s">
        <v>46</v>
      </c>
      <c r="O237" s="59"/>
      <c r="P237" s="159">
        <f>O237*H237</f>
        <v>0</v>
      </c>
      <c r="Q237" s="159">
        <v>1.6000000000000001E-4</v>
      </c>
      <c r="R237" s="159">
        <f>Q237*H237</f>
        <v>1.0400000000000001E-2</v>
      </c>
      <c r="S237" s="159">
        <v>0</v>
      </c>
      <c r="T237" s="160">
        <f>S237*H237</f>
        <v>0</v>
      </c>
      <c r="U237" s="33"/>
      <c r="V237" s="33"/>
      <c r="W237" s="33"/>
      <c r="X237" s="33"/>
      <c r="Y237" s="33"/>
      <c r="Z237" s="33"/>
      <c r="AA237" s="33"/>
      <c r="AB237" s="33"/>
      <c r="AC237" s="33"/>
      <c r="AD237" s="33"/>
      <c r="AE237" s="33"/>
      <c r="AR237" s="161" t="s">
        <v>1485</v>
      </c>
      <c r="AT237" s="161" t="s">
        <v>416</v>
      </c>
      <c r="AU237" s="161" t="s">
        <v>90</v>
      </c>
      <c r="AY237" s="18" t="s">
        <v>199</v>
      </c>
      <c r="BE237" s="162">
        <f>IF(N237="základní",J237,0)</f>
        <v>0</v>
      </c>
      <c r="BF237" s="162">
        <f>IF(N237="snížená",J237,0)</f>
        <v>0</v>
      </c>
      <c r="BG237" s="162">
        <f>IF(N237="zákl. přenesená",J237,0)</f>
        <v>0</v>
      </c>
      <c r="BH237" s="162">
        <f>IF(N237="sníž. přenesená",J237,0)</f>
        <v>0</v>
      </c>
      <c r="BI237" s="162">
        <f>IF(N237="nulová",J237,0)</f>
        <v>0</v>
      </c>
      <c r="BJ237" s="18" t="s">
        <v>88</v>
      </c>
      <c r="BK237" s="162">
        <f>ROUND(I237*H237,2)</f>
        <v>0</v>
      </c>
      <c r="BL237" s="18" t="s">
        <v>1485</v>
      </c>
      <c r="BM237" s="161" t="s">
        <v>5455</v>
      </c>
    </row>
    <row r="238" spans="1:65" s="2" customFormat="1" ht="10.199999999999999">
      <c r="A238" s="33"/>
      <c r="B238" s="34"/>
      <c r="C238" s="33"/>
      <c r="D238" s="163" t="s">
        <v>207</v>
      </c>
      <c r="E238" s="33"/>
      <c r="F238" s="164" t="s">
        <v>5454</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207</v>
      </c>
      <c r="AU238" s="18" t="s">
        <v>90</v>
      </c>
    </row>
    <row r="239" spans="1:65" s="14" customFormat="1" ht="10.199999999999999">
      <c r="B239" s="179"/>
      <c r="D239" s="163" t="s">
        <v>336</v>
      </c>
      <c r="E239" s="180" t="s">
        <v>1</v>
      </c>
      <c r="F239" s="181" t="s">
        <v>5456</v>
      </c>
      <c r="H239" s="182">
        <v>65</v>
      </c>
      <c r="I239" s="183"/>
      <c r="L239" s="179"/>
      <c r="M239" s="184"/>
      <c r="N239" s="185"/>
      <c r="O239" s="185"/>
      <c r="P239" s="185"/>
      <c r="Q239" s="185"/>
      <c r="R239" s="185"/>
      <c r="S239" s="185"/>
      <c r="T239" s="186"/>
      <c r="AT239" s="180" t="s">
        <v>336</v>
      </c>
      <c r="AU239" s="180" t="s">
        <v>90</v>
      </c>
      <c r="AV239" s="14" t="s">
        <v>90</v>
      </c>
      <c r="AW239" s="14" t="s">
        <v>36</v>
      </c>
      <c r="AX239" s="14" t="s">
        <v>88</v>
      </c>
      <c r="AY239" s="180" t="s">
        <v>199</v>
      </c>
    </row>
    <row r="240" spans="1:65" s="2" customFormat="1" ht="16.5" customHeight="1">
      <c r="A240" s="33"/>
      <c r="B240" s="149"/>
      <c r="C240" s="195" t="s">
        <v>724</v>
      </c>
      <c r="D240" s="195" t="s">
        <v>416</v>
      </c>
      <c r="E240" s="196" t="s">
        <v>5457</v>
      </c>
      <c r="F240" s="197" t="s">
        <v>5458</v>
      </c>
      <c r="G240" s="198" t="s">
        <v>529</v>
      </c>
      <c r="H240" s="199">
        <v>135</v>
      </c>
      <c r="I240" s="200"/>
      <c r="J240" s="201">
        <f>ROUND(I240*H240,2)</f>
        <v>0</v>
      </c>
      <c r="K240" s="197" t="s">
        <v>333</v>
      </c>
      <c r="L240" s="202"/>
      <c r="M240" s="203" t="s">
        <v>1</v>
      </c>
      <c r="N240" s="204" t="s">
        <v>46</v>
      </c>
      <c r="O240" s="59"/>
      <c r="P240" s="159">
        <f>O240*H240</f>
        <v>0</v>
      </c>
      <c r="Q240" s="159">
        <v>2.3000000000000001E-4</v>
      </c>
      <c r="R240" s="159">
        <f>Q240*H240</f>
        <v>3.1050000000000001E-2</v>
      </c>
      <c r="S240" s="159">
        <v>0</v>
      </c>
      <c r="T240" s="160">
        <f>S240*H240</f>
        <v>0</v>
      </c>
      <c r="U240" s="33"/>
      <c r="V240" s="33"/>
      <c r="W240" s="33"/>
      <c r="X240" s="33"/>
      <c r="Y240" s="33"/>
      <c r="Z240" s="33"/>
      <c r="AA240" s="33"/>
      <c r="AB240" s="33"/>
      <c r="AC240" s="33"/>
      <c r="AD240" s="33"/>
      <c r="AE240" s="33"/>
      <c r="AR240" s="161" t="s">
        <v>573</v>
      </c>
      <c r="AT240" s="161" t="s">
        <v>416</v>
      </c>
      <c r="AU240" s="161" t="s">
        <v>90</v>
      </c>
      <c r="AY240" s="18" t="s">
        <v>199</v>
      </c>
      <c r="BE240" s="162">
        <f>IF(N240="základní",J240,0)</f>
        <v>0</v>
      </c>
      <c r="BF240" s="162">
        <f>IF(N240="snížená",J240,0)</f>
        <v>0</v>
      </c>
      <c r="BG240" s="162">
        <f>IF(N240="zákl. přenesená",J240,0)</f>
        <v>0</v>
      </c>
      <c r="BH240" s="162">
        <f>IF(N240="sníž. přenesená",J240,0)</f>
        <v>0</v>
      </c>
      <c r="BI240" s="162">
        <f>IF(N240="nulová",J240,0)</f>
        <v>0</v>
      </c>
      <c r="BJ240" s="18" t="s">
        <v>88</v>
      </c>
      <c r="BK240" s="162">
        <f>ROUND(I240*H240,2)</f>
        <v>0</v>
      </c>
      <c r="BL240" s="18" t="s">
        <v>276</v>
      </c>
      <c r="BM240" s="161" t="s">
        <v>5459</v>
      </c>
    </row>
    <row r="241" spans="1:65" s="2" customFormat="1" ht="10.199999999999999">
      <c r="A241" s="33"/>
      <c r="B241" s="34"/>
      <c r="C241" s="33"/>
      <c r="D241" s="163" t="s">
        <v>207</v>
      </c>
      <c r="E241" s="33"/>
      <c r="F241" s="164" t="s">
        <v>5458</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207</v>
      </c>
      <c r="AU241" s="18" t="s">
        <v>90</v>
      </c>
    </row>
    <row r="242" spans="1:65" s="14" customFormat="1" ht="10.199999999999999">
      <c r="B242" s="179"/>
      <c r="D242" s="163" t="s">
        <v>336</v>
      </c>
      <c r="E242" s="180" t="s">
        <v>1</v>
      </c>
      <c r="F242" s="181" t="s">
        <v>5460</v>
      </c>
      <c r="H242" s="182">
        <v>135</v>
      </c>
      <c r="I242" s="183"/>
      <c r="L242" s="179"/>
      <c r="M242" s="184"/>
      <c r="N242" s="185"/>
      <c r="O242" s="185"/>
      <c r="P242" s="185"/>
      <c r="Q242" s="185"/>
      <c r="R242" s="185"/>
      <c r="S242" s="185"/>
      <c r="T242" s="186"/>
      <c r="AT242" s="180" t="s">
        <v>336</v>
      </c>
      <c r="AU242" s="180" t="s">
        <v>90</v>
      </c>
      <c r="AV242" s="14" t="s">
        <v>90</v>
      </c>
      <c r="AW242" s="14" t="s">
        <v>36</v>
      </c>
      <c r="AX242" s="14" t="s">
        <v>88</v>
      </c>
      <c r="AY242" s="180" t="s">
        <v>199</v>
      </c>
    </row>
    <row r="243" spans="1:65" s="2" customFormat="1" ht="21.75" customHeight="1">
      <c r="A243" s="33"/>
      <c r="B243" s="149"/>
      <c r="C243" s="150" t="s">
        <v>732</v>
      </c>
      <c r="D243" s="150" t="s">
        <v>202</v>
      </c>
      <c r="E243" s="151" t="s">
        <v>5461</v>
      </c>
      <c r="F243" s="152" t="s">
        <v>5462</v>
      </c>
      <c r="G243" s="153" t="s">
        <v>529</v>
      </c>
      <c r="H243" s="154">
        <v>110</v>
      </c>
      <c r="I243" s="155"/>
      <c r="J243" s="156">
        <f>ROUND(I243*H243,2)</f>
        <v>0</v>
      </c>
      <c r="K243" s="152" t="s">
        <v>333</v>
      </c>
      <c r="L243" s="34"/>
      <c r="M243" s="157" t="s">
        <v>1</v>
      </c>
      <c r="N243" s="158" t="s">
        <v>46</v>
      </c>
      <c r="O243" s="59"/>
      <c r="P243" s="159">
        <f>O243*H243</f>
        <v>0</v>
      </c>
      <c r="Q243" s="159">
        <v>0</v>
      </c>
      <c r="R243" s="159">
        <f>Q243*H243</f>
        <v>0</v>
      </c>
      <c r="S243" s="159">
        <v>0</v>
      </c>
      <c r="T243" s="160">
        <f>S243*H243</f>
        <v>0</v>
      </c>
      <c r="U243" s="33"/>
      <c r="V243" s="33"/>
      <c r="W243" s="33"/>
      <c r="X243" s="33"/>
      <c r="Y243" s="33"/>
      <c r="Z243" s="33"/>
      <c r="AA243" s="33"/>
      <c r="AB243" s="33"/>
      <c r="AC243" s="33"/>
      <c r="AD243" s="33"/>
      <c r="AE243" s="33"/>
      <c r="AR243" s="161" t="s">
        <v>969</v>
      </c>
      <c r="AT243" s="161" t="s">
        <v>202</v>
      </c>
      <c r="AU243" s="161" t="s">
        <v>90</v>
      </c>
      <c r="AY243" s="18" t="s">
        <v>199</v>
      </c>
      <c r="BE243" s="162">
        <f>IF(N243="základní",J243,0)</f>
        <v>0</v>
      </c>
      <c r="BF243" s="162">
        <f>IF(N243="snížená",J243,0)</f>
        <v>0</v>
      </c>
      <c r="BG243" s="162">
        <f>IF(N243="zákl. přenesená",J243,0)</f>
        <v>0</v>
      </c>
      <c r="BH243" s="162">
        <f>IF(N243="sníž. přenesená",J243,0)</f>
        <v>0</v>
      </c>
      <c r="BI243" s="162">
        <f>IF(N243="nulová",J243,0)</f>
        <v>0</v>
      </c>
      <c r="BJ243" s="18" t="s">
        <v>88</v>
      </c>
      <c r="BK243" s="162">
        <f>ROUND(I243*H243,2)</f>
        <v>0</v>
      </c>
      <c r="BL243" s="18" t="s">
        <v>969</v>
      </c>
      <c r="BM243" s="161" t="s">
        <v>5463</v>
      </c>
    </row>
    <row r="244" spans="1:65" s="2" customFormat="1" ht="10.199999999999999">
      <c r="A244" s="33"/>
      <c r="B244" s="34"/>
      <c r="C244" s="33"/>
      <c r="D244" s="163" t="s">
        <v>207</v>
      </c>
      <c r="E244" s="33"/>
      <c r="F244" s="164" t="s">
        <v>5464</v>
      </c>
      <c r="G244" s="33"/>
      <c r="H244" s="33"/>
      <c r="I244" s="165"/>
      <c r="J244" s="33"/>
      <c r="K244" s="33"/>
      <c r="L244" s="34"/>
      <c r="M244" s="166"/>
      <c r="N244" s="167"/>
      <c r="O244" s="59"/>
      <c r="P244" s="59"/>
      <c r="Q244" s="59"/>
      <c r="R244" s="59"/>
      <c r="S244" s="59"/>
      <c r="T244" s="60"/>
      <c r="U244" s="33"/>
      <c r="V244" s="33"/>
      <c r="W244" s="33"/>
      <c r="X244" s="33"/>
      <c r="Y244" s="33"/>
      <c r="Z244" s="33"/>
      <c r="AA244" s="33"/>
      <c r="AB244" s="33"/>
      <c r="AC244" s="33"/>
      <c r="AD244" s="33"/>
      <c r="AE244" s="33"/>
      <c r="AT244" s="18" t="s">
        <v>207</v>
      </c>
      <c r="AU244" s="18" t="s">
        <v>90</v>
      </c>
    </row>
    <row r="245" spans="1:65" s="14" customFormat="1" ht="10.199999999999999">
      <c r="B245" s="179"/>
      <c r="D245" s="163" t="s">
        <v>336</v>
      </c>
      <c r="E245" s="180" t="s">
        <v>1</v>
      </c>
      <c r="F245" s="181" t="s">
        <v>5465</v>
      </c>
      <c r="H245" s="182">
        <v>110</v>
      </c>
      <c r="I245" s="183"/>
      <c r="L245" s="179"/>
      <c r="M245" s="184"/>
      <c r="N245" s="185"/>
      <c r="O245" s="185"/>
      <c r="P245" s="185"/>
      <c r="Q245" s="185"/>
      <c r="R245" s="185"/>
      <c r="S245" s="185"/>
      <c r="T245" s="186"/>
      <c r="AT245" s="180" t="s">
        <v>336</v>
      </c>
      <c r="AU245" s="180" t="s">
        <v>90</v>
      </c>
      <c r="AV245" s="14" t="s">
        <v>90</v>
      </c>
      <c r="AW245" s="14" t="s">
        <v>36</v>
      </c>
      <c r="AX245" s="14" t="s">
        <v>88</v>
      </c>
      <c r="AY245" s="180" t="s">
        <v>199</v>
      </c>
    </row>
    <row r="246" spans="1:65" s="2" customFormat="1" ht="16.5" customHeight="1">
      <c r="A246" s="33"/>
      <c r="B246" s="149"/>
      <c r="C246" s="195" t="s">
        <v>745</v>
      </c>
      <c r="D246" s="195" t="s">
        <v>416</v>
      </c>
      <c r="E246" s="196" t="s">
        <v>5466</v>
      </c>
      <c r="F246" s="197" t="s">
        <v>5467</v>
      </c>
      <c r="G246" s="198" t="s">
        <v>529</v>
      </c>
      <c r="H246" s="199">
        <v>20</v>
      </c>
      <c r="I246" s="200"/>
      <c r="J246" s="201">
        <f>ROUND(I246*H246,2)</f>
        <v>0</v>
      </c>
      <c r="K246" s="197" t="s">
        <v>333</v>
      </c>
      <c r="L246" s="202"/>
      <c r="M246" s="203" t="s">
        <v>1</v>
      </c>
      <c r="N246" s="204" t="s">
        <v>46</v>
      </c>
      <c r="O246" s="59"/>
      <c r="P246" s="159">
        <f>O246*H246</f>
        <v>0</v>
      </c>
      <c r="Q246" s="159">
        <v>2.2000000000000001E-4</v>
      </c>
      <c r="R246" s="159">
        <f>Q246*H246</f>
        <v>4.4000000000000003E-3</v>
      </c>
      <c r="S246" s="159">
        <v>0</v>
      </c>
      <c r="T246" s="160">
        <f>S246*H246</f>
        <v>0</v>
      </c>
      <c r="U246" s="33"/>
      <c r="V246" s="33"/>
      <c r="W246" s="33"/>
      <c r="X246" s="33"/>
      <c r="Y246" s="33"/>
      <c r="Z246" s="33"/>
      <c r="AA246" s="33"/>
      <c r="AB246" s="33"/>
      <c r="AC246" s="33"/>
      <c r="AD246" s="33"/>
      <c r="AE246" s="33"/>
      <c r="AR246" s="161" t="s">
        <v>1485</v>
      </c>
      <c r="AT246" s="161" t="s">
        <v>416</v>
      </c>
      <c r="AU246" s="161" t="s">
        <v>90</v>
      </c>
      <c r="AY246" s="18" t="s">
        <v>199</v>
      </c>
      <c r="BE246" s="162">
        <f>IF(N246="základní",J246,0)</f>
        <v>0</v>
      </c>
      <c r="BF246" s="162">
        <f>IF(N246="snížená",J246,0)</f>
        <v>0</v>
      </c>
      <c r="BG246" s="162">
        <f>IF(N246="zákl. přenesená",J246,0)</f>
        <v>0</v>
      </c>
      <c r="BH246" s="162">
        <f>IF(N246="sníž. přenesená",J246,0)</f>
        <v>0</v>
      </c>
      <c r="BI246" s="162">
        <f>IF(N246="nulová",J246,0)</f>
        <v>0</v>
      </c>
      <c r="BJ246" s="18" t="s">
        <v>88</v>
      </c>
      <c r="BK246" s="162">
        <f>ROUND(I246*H246,2)</f>
        <v>0</v>
      </c>
      <c r="BL246" s="18" t="s">
        <v>1485</v>
      </c>
      <c r="BM246" s="161" t="s">
        <v>5468</v>
      </c>
    </row>
    <row r="247" spans="1:65" s="2" customFormat="1" ht="10.199999999999999">
      <c r="A247" s="33"/>
      <c r="B247" s="34"/>
      <c r="C247" s="33"/>
      <c r="D247" s="163" t="s">
        <v>207</v>
      </c>
      <c r="E247" s="33"/>
      <c r="F247" s="164" t="s">
        <v>5467</v>
      </c>
      <c r="G247" s="33"/>
      <c r="H247" s="33"/>
      <c r="I247" s="165"/>
      <c r="J247" s="33"/>
      <c r="K247" s="33"/>
      <c r="L247" s="34"/>
      <c r="M247" s="166"/>
      <c r="N247" s="167"/>
      <c r="O247" s="59"/>
      <c r="P247" s="59"/>
      <c r="Q247" s="59"/>
      <c r="R247" s="59"/>
      <c r="S247" s="59"/>
      <c r="T247" s="60"/>
      <c r="U247" s="33"/>
      <c r="V247" s="33"/>
      <c r="W247" s="33"/>
      <c r="X247" s="33"/>
      <c r="Y247" s="33"/>
      <c r="Z247" s="33"/>
      <c r="AA247" s="33"/>
      <c r="AB247" s="33"/>
      <c r="AC247" s="33"/>
      <c r="AD247" s="33"/>
      <c r="AE247" s="33"/>
      <c r="AT247" s="18" t="s">
        <v>207</v>
      </c>
      <c r="AU247" s="18" t="s">
        <v>90</v>
      </c>
    </row>
    <row r="248" spans="1:65" s="14" customFormat="1" ht="10.199999999999999">
      <c r="B248" s="179"/>
      <c r="D248" s="163" t="s">
        <v>336</v>
      </c>
      <c r="E248" s="180" t="s">
        <v>1</v>
      </c>
      <c r="F248" s="181" t="s">
        <v>296</v>
      </c>
      <c r="H248" s="182">
        <v>20</v>
      </c>
      <c r="I248" s="183"/>
      <c r="L248" s="179"/>
      <c r="M248" s="184"/>
      <c r="N248" s="185"/>
      <c r="O248" s="185"/>
      <c r="P248" s="185"/>
      <c r="Q248" s="185"/>
      <c r="R248" s="185"/>
      <c r="S248" s="185"/>
      <c r="T248" s="186"/>
      <c r="AT248" s="180" t="s">
        <v>336</v>
      </c>
      <c r="AU248" s="180" t="s">
        <v>90</v>
      </c>
      <c r="AV248" s="14" t="s">
        <v>90</v>
      </c>
      <c r="AW248" s="14" t="s">
        <v>36</v>
      </c>
      <c r="AX248" s="14" t="s">
        <v>88</v>
      </c>
      <c r="AY248" s="180" t="s">
        <v>199</v>
      </c>
    </row>
    <row r="249" spans="1:65" s="2" customFormat="1" ht="16.5" customHeight="1">
      <c r="A249" s="33"/>
      <c r="B249" s="149"/>
      <c r="C249" s="195" t="s">
        <v>753</v>
      </c>
      <c r="D249" s="195" t="s">
        <v>416</v>
      </c>
      <c r="E249" s="196" t="s">
        <v>5469</v>
      </c>
      <c r="F249" s="197" t="s">
        <v>5470</v>
      </c>
      <c r="G249" s="198" t="s">
        <v>529</v>
      </c>
      <c r="H249" s="199">
        <v>20</v>
      </c>
      <c r="I249" s="200"/>
      <c r="J249" s="201">
        <f>ROUND(I249*H249,2)</f>
        <v>0</v>
      </c>
      <c r="K249" s="197" t="s">
        <v>333</v>
      </c>
      <c r="L249" s="202"/>
      <c r="M249" s="203" t="s">
        <v>1</v>
      </c>
      <c r="N249" s="204" t="s">
        <v>46</v>
      </c>
      <c r="O249" s="59"/>
      <c r="P249" s="159">
        <f>O249*H249</f>
        <v>0</v>
      </c>
      <c r="Q249" s="159">
        <v>4.2999999999999999E-4</v>
      </c>
      <c r="R249" s="159">
        <f>Q249*H249</f>
        <v>8.6E-3</v>
      </c>
      <c r="S249" s="159">
        <v>0</v>
      </c>
      <c r="T249" s="160">
        <f>S249*H249</f>
        <v>0</v>
      </c>
      <c r="U249" s="33"/>
      <c r="V249" s="33"/>
      <c r="W249" s="33"/>
      <c r="X249" s="33"/>
      <c r="Y249" s="33"/>
      <c r="Z249" s="33"/>
      <c r="AA249" s="33"/>
      <c r="AB249" s="33"/>
      <c r="AC249" s="33"/>
      <c r="AD249" s="33"/>
      <c r="AE249" s="33"/>
      <c r="AR249" s="161" t="s">
        <v>573</v>
      </c>
      <c r="AT249" s="161" t="s">
        <v>416</v>
      </c>
      <c r="AU249" s="161" t="s">
        <v>90</v>
      </c>
      <c r="AY249" s="18" t="s">
        <v>199</v>
      </c>
      <c r="BE249" s="162">
        <f>IF(N249="základní",J249,0)</f>
        <v>0</v>
      </c>
      <c r="BF249" s="162">
        <f>IF(N249="snížená",J249,0)</f>
        <v>0</v>
      </c>
      <c r="BG249" s="162">
        <f>IF(N249="zákl. přenesená",J249,0)</f>
        <v>0</v>
      </c>
      <c r="BH249" s="162">
        <f>IF(N249="sníž. přenesená",J249,0)</f>
        <v>0</v>
      </c>
      <c r="BI249" s="162">
        <f>IF(N249="nulová",J249,0)</f>
        <v>0</v>
      </c>
      <c r="BJ249" s="18" t="s">
        <v>88</v>
      </c>
      <c r="BK249" s="162">
        <f>ROUND(I249*H249,2)</f>
        <v>0</v>
      </c>
      <c r="BL249" s="18" t="s">
        <v>276</v>
      </c>
      <c r="BM249" s="161" t="s">
        <v>5471</v>
      </c>
    </row>
    <row r="250" spans="1:65" s="2" customFormat="1" ht="10.199999999999999">
      <c r="A250" s="33"/>
      <c r="B250" s="34"/>
      <c r="C250" s="33"/>
      <c r="D250" s="163" t="s">
        <v>207</v>
      </c>
      <c r="E250" s="33"/>
      <c r="F250" s="164" t="s">
        <v>5470</v>
      </c>
      <c r="G250" s="33"/>
      <c r="H250" s="33"/>
      <c r="I250" s="165"/>
      <c r="J250" s="33"/>
      <c r="K250" s="33"/>
      <c r="L250" s="34"/>
      <c r="M250" s="166"/>
      <c r="N250" s="167"/>
      <c r="O250" s="59"/>
      <c r="P250" s="59"/>
      <c r="Q250" s="59"/>
      <c r="R250" s="59"/>
      <c r="S250" s="59"/>
      <c r="T250" s="60"/>
      <c r="U250" s="33"/>
      <c r="V250" s="33"/>
      <c r="W250" s="33"/>
      <c r="X250" s="33"/>
      <c r="Y250" s="33"/>
      <c r="Z250" s="33"/>
      <c r="AA250" s="33"/>
      <c r="AB250" s="33"/>
      <c r="AC250" s="33"/>
      <c r="AD250" s="33"/>
      <c r="AE250" s="33"/>
      <c r="AT250" s="18" t="s">
        <v>207</v>
      </c>
      <c r="AU250" s="18" t="s">
        <v>90</v>
      </c>
    </row>
    <row r="251" spans="1:65" s="14" customFormat="1" ht="10.199999999999999">
      <c r="B251" s="179"/>
      <c r="D251" s="163" t="s">
        <v>336</v>
      </c>
      <c r="E251" s="180" t="s">
        <v>1</v>
      </c>
      <c r="F251" s="181" t="s">
        <v>296</v>
      </c>
      <c r="H251" s="182">
        <v>20</v>
      </c>
      <c r="I251" s="183"/>
      <c r="L251" s="179"/>
      <c r="M251" s="184"/>
      <c r="N251" s="185"/>
      <c r="O251" s="185"/>
      <c r="P251" s="185"/>
      <c r="Q251" s="185"/>
      <c r="R251" s="185"/>
      <c r="S251" s="185"/>
      <c r="T251" s="186"/>
      <c r="AT251" s="180" t="s">
        <v>336</v>
      </c>
      <c r="AU251" s="180" t="s">
        <v>90</v>
      </c>
      <c r="AV251" s="14" t="s">
        <v>90</v>
      </c>
      <c r="AW251" s="14" t="s">
        <v>36</v>
      </c>
      <c r="AX251" s="14" t="s">
        <v>88</v>
      </c>
      <c r="AY251" s="180" t="s">
        <v>199</v>
      </c>
    </row>
    <row r="252" spans="1:65" s="2" customFormat="1" ht="16.5" customHeight="1">
      <c r="A252" s="33"/>
      <c r="B252" s="149"/>
      <c r="C252" s="195" t="s">
        <v>762</v>
      </c>
      <c r="D252" s="195" t="s">
        <v>416</v>
      </c>
      <c r="E252" s="196" t="s">
        <v>5472</v>
      </c>
      <c r="F252" s="197" t="s">
        <v>5473</v>
      </c>
      <c r="G252" s="198" t="s">
        <v>529</v>
      </c>
      <c r="H252" s="199">
        <v>30</v>
      </c>
      <c r="I252" s="200"/>
      <c r="J252" s="201">
        <f>ROUND(I252*H252,2)</f>
        <v>0</v>
      </c>
      <c r="K252" s="197" t="s">
        <v>333</v>
      </c>
      <c r="L252" s="202"/>
      <c r="M252" s="203" t="s">
        <v>1</v>
      </c>
      <c r="N252" s="204" t="s">
        <v>46</v>
      </c>
      <c r="O252" s="59"/>
      <c r="P252" s="159">
        <f>O252*H252</f>
        <v>0</v>
      </c>
      <c r="Q252" s="159">
        <v>1.2999999999999999E-4</v>
      </c>
      <c r="R252" s="159">
        <f>Q252*H252</f>
        <v>3.8999999999999998E-3</v>
      </c>
      <c r="S252" s="159">
        <v>0</v>
      </c>
      <c r="T252" s="160">
        <f>S252*H252</f>
        <v>0</v>
      </c>
      <c r="U252" s="33"/>
      <c r="V252" s="33"/>
      <c r="W252" s="33"/>
      <c r="X252" s="33"/>
      <c r="Y252" s="33"/>
      <c r="Z252" s="33"/>
      <c r="AA252" s="33"/>
      <c r="AB252" s="33"/>
      <c r="AC252" s="33"/>
      <c r="AD252" s="33"/>
      <c r="AE252" s="33"/>
      <c r="AR252" s="161" t="s">
        <v>573</v>
      </c>
      <c r="AT252" s="161" t="s">
        <v>416</v>
      </c>
      <c r="AU252" s="161" t="s">
        <v>90</v>
      </c>
      <c r="AY252" s="18" t="s">
        <v>199</v>
      </c>
      <c r="BE252" s="162">
        <f>IF(N252="základní",J252,0)</f>
        <v>0</v>
      </c>
      <c r="BF252" s="162">
        <f>IF(N252="snížená",J252,0)</f>
        <v>0</v>
      </c>
      <c r="BG252" s="162">
        <f>IF(N252="zákl. přenesená",J252,0)</f>
        <v>0</v>
      </c>
      <c r="BH252" s="162">
        <f>IF(N252="sníž. přenesená",J252,0)</f>
        <v>0</v>
      </c>
      <c r="BI252" s="162">
        <f>IF(N252="nulová",J252,0)</f>
        <v>0</v>
      </c>
      <c r="BJ252" s="18" t="s">
        <v>88</v>
      </c>
      <c r="BK252" s="162">
        <f>ROUND(I252*H252,2)</f>
        <v>0</v>
      </c>
      <c r="BL252" s="18" t="s">
        <v>276</v>
      </c>
      <c r="BM252" s="161" t="s">
        <v>5474</v>
      </c>
    </row>
    <row r="253" spans="1:65" s="2" customFormat="1" ht="10.199999999999999">
      <c r="A253" s="33"/>
      <c r="B253" s="34"/>
      <c r="C253" s="33"/>
      <c r="D253" s="163" t="s">
        <v>207</v>
      </c>
      <c r="E253" s="33"/>
      <c r="F253" s="164" t="s">
        <v>5473</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207</v>
      </c>
      <c r="AU253" s="18" t="s">
        <v>90</v>
      </c>
    </row>
    <row r="254" spans="1:65" s="14" customFormat="1" ht="10.199999999999999">
      <c r="B254" s="179"/>
      <c r="D254" s="163" t="s">
        <v>336</v>
      </c>
      <c r="E254" s="180" t="s">
        <v>1</v>
      </c>
      <c r="F254" s="181" t="s">
        <v>547</v>
      </c>
      <c r="H254" s="182">
        <v>30</v>
      </c>
      <c r="I254" s="183"/>
      <c r="L254" s="179"/>
      <c r="M254" s="184"/>
      <c r="N254" s="185"/>
      <c r="O254" s="185"/>
      <c r="P254" s="185"/>
      <c r="Q254" s="185"/>
      <c r="R254" s="185"/>
      <c r="S254" s="185"/>
      <c r="T254" s="186"/>
      <c r="AT254" s="180" t="s">
        <v>336</v>
      </c>
      <c r="AU254" s="180" t="s">
        <v>90</v>
      </c>
      <c r="AV254" s="14" t="s">
        <v>90</v>
      </c>
      <c r="AW254" s="14" t="s">
        <v>36</v>
      </c>
      <c r="AX254" s="14" t="s">
        <v>88</v>
      </c>
      <c r="AY254" s="180" t="s">
        <v>199</v>
      </c>
    </row>
    <row r="255" spans="1:65" s="2" customFormat="1" ht="24.15" customHeight="1">
      <c r="A255" s="33"/>
      <c r="B255" s="149"/>
      <c r="C255" s="195" t="s">
        <v>783</v>
      </c>
      <c r="D255" s="195" t="s">
        <v>416</v>
      </c>
      <c r="E255" s="196" t="s">
        <v>5475</v>
      </c>
      <c r="F255" s="197" t="s">
        <v>5476</v>
      </c>
      <c r="G255" s="198" t="s">
        <v>529</v>
      </c>
      <c r="H255" s="199">
        <v>40</v>
      </c>
      <c r="I255" s="200"/>
      <c r="J255" s="201">
        <f>ROUND(I255*H255,2)</f>
        <v>0</v>
      </c>
      <c r="K255" s="197" t="s">
        <v>333</v>
      </c>
      <c r="L255" s="202"/>
      <c r="M255" s="203" t="s">
        <v>1</v>
      </c>
      <c r="N255" s="204" t="s">
        <v>46</v>
      </c>
      <c r="O255" s="59"/>
      <c r="P255" s="159">
        <f>O255*H255</f>
        <v>0</v>
      </c>
      <c r="Q255" s="159">
        <v>2.5999999999999998E-4</v>
      </c>
      <c r="R255" s="159">
        <f>Q255*H255</f>
        <v>1.04E-2</v>
      </c>
      <c r="S255" s="159">
        <v>0</v>
      </c>
      <c r="T255" s="160">
        <f>S255*H255</f>
        <v>0</v>
      </c>
      <c r="U255" s="33"/>
      <c r="V255" s="33"/>
      <c r="W255" s="33"/>
      <c r="X255" s="33"/>
      <c r="Y255" s="33"/>
      <c r="Z255" s="33"/>
      <c r="AA255" s="33"/>
      <c r="AB255" s="33"/>
      <c r="AC255" s="33"/>
      <c r="AD255" s="33"/>
      <c r="AE255" s="33"/>
      <c r="AR255" s="161" t="s">
        <v>1485</v>
      </c>
      <c r="AT255" s="161" t="s">
        <v>416</v>
      </c>
      <c r="AU255" s="161" t="s">
        <v>90</v>
      </c>
      <c r="AY255" s="18" t="s">
        <v>199</v>
      </c>
      <c r="BE255" s="162">
        <f>IF(N255="základní",J255,0)</f>
        <v>0</v>
      </c>
      <c r="BF255" s="162">
        <f>IF(N255="snížená",J255,0)</f>
        <v>0</v>
      </c>
      <c r="BG255" s="162">
        <f>IF(N255="zákl. přenesená",J255,0)</f>
        <v>0</v>
      </c>
      <c r="BH255" s="162">
        <f>IF(N255="sníž. přenesená",J255,0)</f>
        <v>0</v>
      </c>
      <c r="BI255" s="162">
        <f>IF(N255="nulová",J255,0)</f>
        <v>0</v>
      </c>
      <c r="BJ255" s="18" t="s">
        <v>88</v>
      </c>
      <c r="BK255" s="162">
        <f>ROUND(I255*H255,2)</f>
        <v>0</v>
      </c>
      <c r="BL255" s="18" t="s">
        <v>1485</v>
      </c>
      <c r="BM255" s="161" t="s">
        <v>5477</v>
      </c>
    </row>
    <row r="256" spans="1:65" s="2" customFormat="1" ht="10.199999999999999">
      <c r="A256" s="33"/>
      <c r="B256" s="34"/>
      <c r="C256" s="33"/>
      <c r="D256" s="163" t="s">
        <v>207</v>
      </c>
      <c r="E256" s="33"/>
      <c r="F256" s="164" t="s">
        <v>5476</v>
      </c>
      <c r="G256" s="33"/>
      <c r="H256" s="33"/>
      <c r="I256" s="165"/>
      <c r="J256" s="33"/>
      <c r="K256" s="33"/>
      <c r="L256" s="34"/>
      <c r="M256" s="166"/>
      <c r="N256" s="167"/>
      <c r="O256" s="59"/>
      <c r="P256" s="59"/>
      <c r="Q256" s="59"/>
      <c r="R256" s="59"/>
      <c r="S256" s="59"/>
      <c r="T256" s="60"/>
      <c r="U256" s="33"/>
      <c r="V256" s="33"/>
      <c r="W256" s="33"/>
      <c r="X256" s="33"/>
      <c r="Y256" s="33"/>
      <c r="Z256" s="33"/>
      <c r="AA256" s="33"/>
      <c r="AB256" s="33"/>
      <c r="AC256" s="33"/>
      <c r="AD256" s="33"/>
      <c r="AE256" s="33"/>
      <c r="AT256" s="18" t="s">
        <v>207</v>
      </c>
      <c r="AU256" s="18" t="s">
        <v>90</v>
      </c>
    </row>
    <row r="257" spans="1:65" s="14" customFormat="1" ht="10.199999999999999">
      <c r="B257" s="179"/>
      <c r="D257" s="163" t="s">
        <v>336</v>
      </c>
      <c r="E257" s="180" t="s">
        <v>1</v>
      </c>
      <c r="F257" s="181" t="s">
        <v>5478</v>
      </c>
      <c r="H257" s="182">
        <v>40</v>
      </c>
      <c r="I257" s="183"/>
      <c r="L257" s="179"/>
      <c r="M257" s="184"/>
      <c r="N257" s="185"/>
      <c r="O257" s="185"/>
      <c r="P257" s="185"/>
      <c r="Q257" s="185"/>
      <c r="R257" s="185"/>
      <c r="S257" s="185"/>
      <c r="T257" s="186"/>
      <c r="AT257" s="180" t="s">
        <v>336</v>
      </c>
      <c r="AU257" s="180" t="s">
        <v>90</v>
      </c>
      <c r="AV257" s="14" t="s">
        <v>90</v>
      </c>
      <c r="AW257" s="14" t="s">
        <v>36</v>
      </c>
      <c r="AX257" s="14" t="s">
        <v>88</v>
      </c>
      <c r="AY257" s="180" t="s">
        <v>199</v>
      </c>
    </row>
    <row r="258" spans="1:65" s="12" customFormat="1" ht="22.8" customHeight="1">
      <c r="B258" s="136"/>
      <c r="D258" s="137" t="s">
        <v>80</v>
      </c>
      <c r="E258" s="147" t="s">
        <v>5479</v>
      </c>
      <c r="F258" s="147" t="s">
        <v>5480</v>
      </c>
      <c r="I258" s="139"/>
      <c r="J258" s="148">
        <f>BK258</f>
        <v>0</v>
      </c>
      <c r="L258" s="136"/>
      <c r="M258" s="141"/>
      <c r="N258" s="142"/>
      <c r="O258" s="142"/>
      <c r="P258" s="143">
        <f>SUM(P259:P279)</f>
        <v>0</v>
      </c>
      <c r="Q258" s="142"/>
      <c r="R258" s="143">
        <f>SUM(R259:R279)</f>
        <v>1.9800000000000002E-4</v>
      </c>
      <c r="S258" s="142"/>
      <c r="T258" s="144">
        <f>SUM(T259:T279)</f>
        <v>0</v>
      </c>
      <c r="AR258" s="137" t="s">
        <v>213</v>
      </c>
      <c r="AT258" s="145" t="s">
        <v>80</v>
      </c>
      <c r="AU258" s="145" t="s">
        <v>88</v>
      </c>
      <c r="AY258" s="137" t="s">
        <v>199</v>
      </c>
      <c r="BK258" s="146">
        <f>SUM(BK259:BK279)</f>
        <v>0</v>
      </c>
    </row>
    <row r="259" spans="1:65" s="2" customFormat="1" ht="21.75" customHeight="1">
      <c r="A259" s="33"/>
      <c r="B259" s="149"/>
      <c r="C259" s="150" t="s">
        <v>791</v>
      </c>
      <c r="D259" s="150" t="s">
        <v>202</v>
      </c>
      <c r="E259" s="151" t="s">
        <v>5481</v>
      </c>
      <c r="F259" s="152" t="s">
        <v>5482</v>
      </c>
      <c r="G259" s="153" t="s">
        <v>5483</v>
      </c>
      <c r="H259" s="154">
        <v>0.02</v>
      </c>
      <c r="I259" s="155"/>
      <c r="J259" s="156">
        <f>ROUND(I259*H259,2)</f>
        <v>0</v>
      </c>
      <c r="K259" s="152" t="s">
        <v>333</v>
      </c>
      <c r="L259" s="34"/>
      <c r="M259" s="157" t="s">
        <v>1</v>
      </c>
      <c r="N259" s="158" t="s">
        <v>46</v>
      </c>
      <c r="O259" s="59"/>
      <c r="P259" s="159">
        <f>O259*H259</f>
        <v>0</v>
      </c>
      <c r="Q259" s="159">
        <v>9.9000000000000008E-3</v>
      </c>
      <c r="R259" s="159">
        <f>Q259*H259</f>
        <v>1.9800000000000002E-4</v>
      </c>
      <c r="S259" s="159">
        <v>0</v>
      </c>
      <c r="T259" s="160">
        <f>S259*H259</f>
        <v>0</v>
      </c>
      <c r="U259" s="33"/>
      <c r="V259" s="33"/>
      <c r="W259" s="33"/>
      <c r="X259" s="33"/>
      <c r="Y259" s="33"/>
      <c r="Z259" s="33"/>
      <c r="AA259" s="33"/>
      <c r="AB259" s="33"/>
      <c r="AC259" s="33"/>
      <c r="AD259" s="33"/>
      <c r="AE259" s="33"/>
      <c r="AR259" s="161" t="s">
        <v>969</v>
      </c>
      <c r="AT259" s="161" t="s">
        <v>202</v>
      </c>
      <c r="AU259" s="161" t="s">
        <v>90</v>
      </c>
      <c r="AY259" s="18" t="s">
        <v>199</v>
      </c>
      <c r="BE259" s="162">
        <f>IF(N259="základní",J259,0)</f>
        <v>0</v>
      </c>
      <c r="BF259" s="162">
        <f>IF(N259="snížená",J259,0)</f>
        <v>0</v>
      </c>
      <c r="BG259" s="162">
        <f>IF(N259="zákl. přenesená",J259,0)</f>
        <v>0</v>
      </c>
      <c r="BH259" s="162">
        <f>IF(N259="sníž. přenesená",J259,0)</f>
        <v>0</v>
      </c>
      <c r="BI259" s="162">
        <f>IF(N259="nulová",J259,0)</f>
        <v>0</v>
      </c>
      <c r="BJ259" s="18" t="s">
        <v>88</v>
      </c>
      <c r="BK259" s="162">
        <f>ROUND(I259*H259,2)</f>
        <v>0</v>
      </c>
      <c r="BL259" s="18" t="s">
        <v>969</v>
      </c>
      <c r="BM259" s="161" t="s">
        <v>5484</v>
      </c>
    </row>
    <row r="260" spans="1:65" s="2" customFormat="1" ht="10.199999999999999">
      <c r="A260" s="33"/>
      <c r="B260" s="34"/>
      <c r="C260" s="33"/>
      <c r="D260" s="163" t="s">
        <v>207</v>
      </c>
      <c r="E260" s="33"/>
      <c r="F260" s="164" t="s">
        <v>5485</v>
      </c>
      <c r="G260" s="33"/>
      <c r="H260" s="33"/>
      <c r="I260" s="165"/>
      <c r="J260" s="33"/>
      <c r="K260" s="33"/>
      <c r="L260" s="34"/>
      <c r="M260" s="166"/>
      <c r="N260" s="167"/>
      <c r="O260" s="59"/>
      <c r="P260" s="59"/>
      <c r="Q260" s="59"/>
      <c r="R260" s="59"/>
      <c r="S260" s="59"/>
      <c r="T260" s="60"/>
      <c r="U260" s="33"/>
      <c r="V260" s="33"/>
      <c r="W260" s="33"/>
      <c r="X260" s="33"/>
      <c r="Y260" s="33"/>
      <c r="Z260" s="33"/>
      <c r="AA260" s="33"/>
      <c r="AB260" s="33"/>
      <c r="AC260" s="33"/>
      <c r="AD260" s="33"/>
      <c r="AE260" s="33"/>
      <c r="AT260" s="18" t="s">
        <v>207</v>
      </c>
      <c r="AU260" s="18" t="s">
        <v>90</v>
      </c>
    </row>
    <row r="261" spans="1:65" s="2" customFormat="1" ht="24.15" customHeight="1">
      <c r="A261" s="33"/>
      <c r="B261" s="149"/>
      <c r="C261" s="150" t="s">
        <v>800</v>
      </c>
      <c r="D261" s="150" t="s">
        <v>202</v>
      </c>
      <c r="E261" s="151" t="s">
        <v>5486</v>
      </c>
      <c r="F261" s="152" t="s">
        <v>5487</v>
      </c>
      <c r="G261" s="153" t="s">
        <v>332</v>
      </c>
      <c r="H261" s="154">
        <v>32</v>
      </c>
      <c r="I261" s="155"/>
      <c r="J261" s="156">
        <f>ROUND(I261*H261,2)</f>
        <v>0</v>
      </c>
      <c r="K261" s="152" t="s">
        <v>333</v>
      </c>
      <c r="L261" s="34"/>
      <c r="M261" s="157" t="s">
        <v>1</v>
      </c>
      <c r="N261" s="158" t="s">
        <v>46</v>
      </c>
      <c r="O261" s="59"/>
      <c r="P261" s="159">
        <f>O261*H261</f>
        <v>0</v>
      </c>
      <c r="Q261" s="159">
        <v>0</v>
      </c>
      <c r="R261" s="159">
        <f>Q261*H261</f>
        <v>0</v>
      </c>
      <c r="S261" s="159">
        <v>0</v>
      </c>
      <c r="T261" s="160">
        <f>S261*H261</f>
        <v>0</v>
      </c>
      <c r="U261" s="33"/>
      <c r="V261" s="33"/>
      <c r="W261" s="33"/>
      <c r="X261" s="33"/>
      <c r="Y261" s="33"/>
      <c r="Z261" s="33"/>
      <c r="AA261" s="33"/>
      <c r="AB261" s="33"/>
      <c r="AC261" s="33"/>
      <c r="AD261" s="33"/>
      <c r="AE261" s="33"/>
      <c r="AR261" s="161" t="s">
        <v>969</v>
      </c>
      <c r="AT261" s="161" t="s">
        <v>202</v>
      </c>
      <c r="AU261" s="161" t="s">
        <v>90</v>
      </c>
      <c r="AY261" s="18" t="s">
        <v>199</v>
      </c>
      <c r="BE261" s="162">
        <f>IF(N261="základní",J261,0)</f>
        <v>0</v>
      </c>
      <c r="BF261" s="162">
        <f>IF(N261="snížená",J261,0)</f>
        <v>0</v>
      </c>
      <c r="BG261" s="162">
        <f>IF(N261="zákl. přenesená",J261,0)</f>
        <v>0</v>
      </c>
      <c r="BH261" s="162">
        <f>IF(N261="sníž. přenesená",J261,0)</f>
        <v>0</v>
      </c>
      <c r="BI261" s="162">
        <f>IF(N261="nulová",J261,0)</f>
        <v>0</v>
      </c>
      <c r="BJ261" s="18" t="s">
        <v>88</v>
      </c>
      <c r="BK261" s="162">
        <f>ROUND(I261*H261,2)</f>
        <v>0</v>
      </c>
      <c r="BL261" s="18" t="s">
        <v>969</v>
      </c>
      <c r="BM261" s="161" t="s">
        <v>5488</v>
      </c>
    </row>
    <row r="262" spans="1:65" s="2" customFormat="1" ht="28.8">
      <c r="A262" s="33"/>
      <c r="B262" s="34"/>
      <c r="C262" s="33"/>
      <c r="D262" s="163" t="s">
        <v>207</v>
      </c>
      <c r="E262" s="33"/>
      <c r="F262" s="164" t="s">
        <v>5489</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207</v>
      </c>
      <c r="AU262" s="18" t="s">
        <v>90</v>
      </c>
    </row>
    <row r="263" spans="1:65" s="14" customFormat="1" ht="10.199999999999999">
      <c r="B263" s="179"/>
      <c r="D263" s="163" t="s">
        <v>336</v>
      </c>
      <c r="E263" s="180" t="s">
        <v>1</v>
      </c>
      <c r="F263" s="181" t="s">
        <v>5490</v>
      </c>
      <c r="H263" s="182">
        <v>32</v>
      </c>
      <c r="I263" s="183"/>
      <c r="L263" s="179"/>
      <c r="M263" s="184"/>
      <c r="N263" s="185"/>
      <c r="O263" s="185"/>
      <c r="P263" s="185"/>
      <c r="Q263" s="185"/>
      <c r="R263" s="185"/>
      <c r="S263" s="185"/>
      <c r="T263" s="186"/>
      <c r="AT263" s="180" t="s">
        <v>336</v>
      </c>
      <c r="AU263" s="180" t="s">
        <v>90</v>
      </c>
      <c r="AV263" s="14" t="s">
        <v>90</v>
      </c>
      <c r="AW263" s="14" t="s">
        <v>36</v>
      </c>
      <c r="AX263" s="14" t="s">
        <v>88</v>
      </c>
      <c r="AY263" s="180" t="s">
        <v>199</v>
      </c>
    </row>
    <row r="264" spans="1:65" s="2" customFormat="1" ht="21.75" customHeight="1">
      <c r="A264" s="33"/>
      <c r="B264" s="149"/>
      <c r="C264" s="150" t="s">
        <v>809</v>
      </c>
      <c r="D264" s="150" t="s">
        <v>202</v>
      </c>
      <c r="E264" s="151" t="s">
        <v>5491</v>
      </c>
      <c r="F264" s="152" t="s">
        <v>5492</v>
      </c>
      <c r="G264" s="153" t="s">
        <v>332</v>
      </c>
      <c r="H264" s="154">
        <v>32</v>
      </c>
      <c r="I264" s="155"/>
      <c r="J264" s="156">
        <f>ROUND(I264*H264,2)</f>
        <v>0</v>
      </c>
      <c r="K264" s="152" t="s">
        <v>333</v>
      </c>
      <c r="L264" s="34"/>
      <c r="M264" s="157" t="s">
        <v>1</v>
      </c>
      <c r="N264" s="158" t="s">
        <v>46</v>
      </c>
      <c r="O264" s="59"/>
      <c r="P264" s="159">
        <f>O264*H264</f>
        <v>0</v>
      </c>
      <c r="Q264" s="159">
        <v>0</v>
      </c>
      <c r="R264" s="159">
        <f>Q264*H264</f>
        <v>0</v>
      </c>
      <c r="S264" s="159">
        <v>0</v>
      </c>
      <c r="T264" s="160">
        <f>S264*H264</f>
        <v>0</v>
      </c>
      <c r="U264" s="33"/>
      <c r="V264" s="33"/>
      <c r="W264" s="33"/>
      <c r="X264" s="33"/>
      <c r="Y264" s="33"/>
      <c r="Z264" s="33"/>
      <c r="AA264" s="33"/>
      <c r="AB264" s="33"/>
      <c r="AC264" s="33"/>
      <c r="AD264" s="33"/>
      <c r="AE264" s="33"/>
      <c r="AR264" s="161" t="s">
        <v>969</v>
      </c>
      <c r="AT264" s="161" t="s">
        <v>202</v>
      </c>
      <c r="AU264" s="161" t="s">
        <v>90</v>
      </c>
      <c r="AY264" s="18" t="s">
        <v>199</v>
      </c>
      <c r="BE264" s="162">
        <f>IF(N264="základní",J264,0)</f>
        <v>0</v>
      </c>
      <c r="BF264" s="162">
        <f>IF(N264="snížená",J264,0)</f>
        <v>0</v>
      </c>
      <c r="BG264" s="162">
        <f>IF(N264="zákl. přenesená",J264,0)</f>
        <v>0</v>
      </c>
      <c r="BH264" s="162">
        <f>IF(N264="sníž. přenesená",J264,0)</f>
        <v>0</v>
      </c>
      <c r="BI264" s="162">
        <f>IF(N264="nulová",J264,0)</f>
        <v>0</v>
      </c>
      <c r="BJ264" s="18" t="s">
        <v>88</v>
      </c>
      <c r="BK264" s="162">
        <f>ROUND(I264*H264,2)</f>
        <v>0</v>
      </c>
      <c r="BL264" s="18" t="s">
        <v>969</v>
      </c>
      <c r="BM264" s="161" t="s">
        <v>5493</v>
      </c>
    </row>
    <row r="265" spans="1:65" s="2" customFormat="1" ht="28.8">
      <c r="A265" s="33"/>
      <c r="B265" s="34"/>
      <c r="C265" s="33"/>
      <c r="D265" s="163" t="s">
        <v>207</v>
      </c>
      <c r="E265" s="33"/>
      <c r="F265" s="164" t="s">
        <v>5494</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207</v>
      </c>
      <c r="AU265" s="18" t="s">
        <v>90</v>
      </c>
    </row>
    <row r="266" spans="1:65" s="14" customFormat="1" ht="10.199999999999999">
      <c r="B266" s="179"/>
      <c r="D266" s="163" t="s">
        <v>336</v>
      </c>
      <c r="E266" s="180" t="s">
        <v>1</v>
      </c>
      <c r="F266" s="181" t="s">
        <v>5490</v>
      </c>
      <c r="H266" s="182">
        <v>32</v>
      </c>
      <c r="I266" s="183"/>
      <c r="L266" s="179"/>
      <c r="M266" s="184"/>
      <c r="N266" s="185"/>
      <c r="O266" s="185"/>
      <c r="P266" s="185"/>
      <c r="Q266" s="185"/>
      <c r="R266" s="185"/>
      <c r="S266" s="185"/>
      <c r="T266" s="186"/>
      <c r="AT266" s="180" t="s">
        <v>336</v>
      </c>
      <c r="AU266" s="180" t="s">
        <v>90</v>
      </c>
      <c r="AV266" s="14" t="s">
        <v>90</v>
      </c>
      <c r="AW266" s="14" t="s">
        <v>36</v>
      </c>
      <c r="AX266" s="14" t="s">
        <v>88</v>
      </c>
      <c r="AY266" s="180" t="s">
        <v>199</v>
      </c>
    </row>
    <row r="267" spans="1:65" s="2" customFormat="1" ht="24.15" customHeight="1">
      <c r="A267" s="33"/>
      <c r="B267" s="149"/>
      <c r="C267" s="150" t="s">
        <v>818</v>
      </c>
      <c r="D267" s="150" t="s">
        <v>202</v>
      </c>
      <c r="E267" s="151" t="s">
        <v>5495</v>
      </c>
      <c r="F267" s="152" t="s">
        <v>5496</v>
      </c>
      <c r="G267" s="153" t="s">
        <v>376</v>
      </c>
      <c r="H267" s="154">
        <v>200</v>
      </c>
      <c r="I267" s="155"/>
      <c r="J267" s="156">
        <f>ROUND(I267*H267,2)</f>
        <v>0</v>
      </c>
      <c r="K267" s="152" t="s">
        <v>333</v>
      </c>
      <c r="L267" s="34"/>
      <c r="M267" s="157" t="s">
        <v>1</v>
      </c>
      <c r="N267" s="158" t="s">
        <v>46</v>
      </c>
      <c r="O267" s="59"/>
      <c r="P267" s="159">
        <f>O267*H267</f>
        <v>0</v>
      </c>
      <c r="Q267" s="159">
        <v>0</v>
      </c>
      <c r="R267" s="159">
        <f>Q267*H267</f>
        <v>0</v>
      </c>
      <c r="S267" s="159">
        <v>0</v>
      </c>
      <c r="T267" s="160">
        <f>S267*H267</f>
        <v>0</v>
      </c>
      <c r="U267" s="33"/>
      <c r="V267" s="33"/>
      <c r="W267" s="33"/>
      <c r="X267" s="33"/>
      <c r="Y267" s="33"/>
      <c r="Z267" s="33"/>
      <c r="AA267" s="33"/>
      <c r="AB267" s="33"/>
      <c r="AC267" s="33"/>
      <c r="AD267" s="33"/>
      <c r="AE267" s="33"/>
      <c r="AR267" s="161" t="s">
        <v>969</v>
      </c>
      <c r="AT267" s="161" t="s">
        <v>202</v>
      </c>
      <c r="AU267" s="161" t="s">
        <v>90</v>
      </c>
      <c r="AY267" s="18" t="s">
        <v>199</v>
      </c>
      <c r="BE267" s="162">
        <f>IF(N267="základní",J267,0)</f>
        <v>0</v>
      </c>
      <c r="BF267" s="162">
        <f>IF(N267="snížená",J267,0)</f>
        <v>0</v>
      </c>
      <c r="BG267" s="162">
        <f>IF(N267="zákl. přenesená",J267,0)</f>
        <v>0</v>
      </c>
      <c r="BH267" s="162">
        <f>IF(N267="sníž. přenesená",J267,0)</f>
        <v>0</v>
      </c>
      <c r="BI267" s="162">
        <f>IF(N267="nulová",J267,0)</f>
        <v>0</v>
      </c>
      <c r="BJ267" s="18" t="s">
        <v>88</v>
      </c>
      <c r="BK267" s="162">
        <f>ROUND(I267*H267,2)</f>
        <v>0</v>
      </c>
      <c r="BL267" s="18" t="s">
        <v>969</v>
      </c>
      <c r="BM267" s="161" t="s">
        <v>5497</v>
      </c>
    </row>
    <row r="268" spans="1:65" s="2" customFormat="1" ht="48">
      <c r="A268" s="33"/>
      <c r="B268" s="34"/>
      <c r="C268" s="33"/>
      <c r="D268" s="163" t="s">
        <v>207</v>
      </c>
      <c r="E268" s="33"/>
      <c r="F268" s="164" t="s">
        <v>5498</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207</v>
      </c>
      <c r="AU268" s="18" t="s">
        <v>90</v>
      </c>
    </row>
    <row r="269" spans="1:65" s="2" customFormat="1" ht="24.15" customHeight="1">
      <c r="A269" s="33"/>
      <c r="B269" s="149"/>
      <c r="C269" s="150" t="s">
        <v>825</v>
      </c>
      <c r="D269" s="150" t="s">
        <v>202</v>
      </c>
      <c r="E269" s="151" t="s">
        <v>5499</v>
      </c>
      <c r="F269" s="152" t="s">
        <v>5500</v>
      </c>
      <c r="G269" s="153" t="s">
        <v>383</v>
      </c>
      <c r="H269" s="154">
        <v>64</v>
      </c>
      <c r="I269" s="155"/>
      <c r="J269" s="156">
        <f>ROUND(I269*H269,2)</f>
        <v>0</v>
      </c>
      <c r="K269" s="152" t="s">
        <v>333</v>
      </c>
      <c r="L269" s="34"/>
      <c r="M269" s="157" t="s">
        <v>1</v>
      </c>
      <c r="N269" s="158"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969</v>
      </c>
      <c r="AT269" s="161" t="s">
        <v>202</v>
      </c>
      <c r="AU269" s="161" t="s">
        <v>90</v>
      </c>
      <c r="AY269" s="18" t="s">
        <v>199</v>
      </c>
      <c r="BE269" s="162">
        <f>IF(N269="základní",J269,0)</f>
        <v>0</v>
      </c>
      <c r="BF269" s="162">
        <f>IF(N269="snížená",J269,0)</f>
        <v>0</v>
      </c>
      <c r="BG269" s="162">
        <f>IF(N269="zákl. přenesená",J269,0)</f>
        <v>0</v>
      </c>
      <c r="BH269" s="162">
        <f>IF(N269="sníž. přenesená",J269,0)</f>
        <v>0</v>
      </c>
      <c r="BI269" s="162">
        <f>IF(N269="nulová",J269,0)</f>
        <v>0</v>
      </c>
      <c r="BJ269" s="18" t="s">
        <v>88</v>
      </c>
      <c r="BK269" s="162">
        <f>ROUND(I269*H269,2)</f>
        <v>0</v>
      </c>
      <c r="BL269" s="18" t="s">
        <v>969</v>
      </c>
      <c r="BM269" s="161" t="s">
        <v>5501</v>
      </c>
    </row>
    <row r="270" spans="1:65" s="2" customFormat="1" ht="28.8">
      <c r="A270" s="33"/>
      <c r="B270" s="34"/>
      <c r="C270" s="33"/>
      <c r="D270" s="163" t="s">
        <v>207</v>
      </c>
      <c r="E270" s="33"/>
      <c r="F270" s="164" t="s">
        <v>5502</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207</v>
      </c>
      <c r="AU270" s="18" t="s">
        <v>90</v>
      </c>
    </row>
    <row r="271" spans="1:65" s="14" customFormat="1" ht="10.199999999999999">
      <c r="B271" s="179"/>
      <c r="D271" s="163" t="s">
        <v>336</v>
      </c>
      <c r="E271" s="180" t="s">
        <v>1</v>
      </c>
      <c r="F271" s="181" t="s">
        <v>5503</v>
      </c>
      <c r="H271" s="182">
        <v>64</v>
      </c>
      <c r="I271" s="183"/>
      <c r="L271" s="179"/>
      <c r="M271" s="184"/>
      <c r="N271" s="185"/>
      <c r="O271" s="185"/>
      <c r="P271" s="185"/>
      <c r="Q271" s="185"/>
      <c r="R271" s="185"/>
      <c r="S271" s="185"/>
      <c r="T271" s="186"/>
      <c r="AT271" s="180" t="s">
        <v>336</v>
      </c>
      <c r="AU271" s="180" t="s">
        <v>90</v>
      </c>
      <c r="AV271" s="14" t="s">
        <v>90</v>
      </c>
      <c r="AW271" s="14" t="s">
        <v>36</v>
      </c>
      <c r="AX271" s="14" t="s">
        <v>88</v>
      </c>
      <c r="AY271" s="180" t="s">
        <v>199</v>
      </c>
    </row>
    <row r="272" spans="1:65" s="2" customFormat="1" ht="24.15" customHeight="1">
      <c r="A272" s="33"/>
      <c r="B272" s="149"/>
      <c r="C272" s="150" t="s">
        <v>830</v>
      </c>
      <c r="D272" s="150" t="s">
        <v>202</v>
      </c>
      <c r="E272" s="151" t="s">
        <v>5504</v>
      </c>
      <c r="F272" s="152" t="s">
        <v>5505</v>
      </c>
      <c r="G272" s="153" t="s">
        <v>376</v>
      </c>
      <c r="H272" s="154">
        <v>200</v>
      </c>
      <c r="I272" s="155"/>
      <c r="J272" s="156">
        <f>ROUND(I272*H272,2)</f>
        <v>0</v>
      </c>
      <c r="K272" s="152" t="s">
        <v>333</v>
      </c>
      <c r="L272" s="34"/>
      <c r="M272" s="157" t="s">
        <v>1</v>
      </c>
      <c r="N272" s="158" t="s">
        <v>46</v>
      </c>
      <c r="O272" s="59"/>
      <c r="P272" s="159">
        <f>O272*H272</f>
        <v>0</v>
      </c>
      <c r="Q272" s="159">
        <v>0</v>
      </c>
      <c r="R272" s="159">
        <f>Q272*H272</f>
        <v>0</v>
      </c>
      <c r="S272" s="159">
        <v>0</v>
      </c>
      <c r="T272" s="160">
        <f>S272*H272</f>
        <v>0</v>
      </c>
      <c r="U272" s="33"/>
      <c r="V272" s="33"/>
      <c r="W272" s="33"/>
      <c r="X272" s="33"/>
      <c r="Y272" s="33"/>
      <c r="Z272" s="33"/>
      <c r="AA272" s="33"/>
      <c r="AB272" s="33"/>
      <c r="AC272" s="33"/>
      <c r="AD272" s="33"/>
      <c r="AE272" s="33"/>
      <c r="AR272" s="161" t="s">
        <v>969</v>
      </c>
      <c r="AT272" s="161" t="s">
        <v>202</v>
      </c>
      <c r="AU272" s="161" t="s">
        <v>90</v>
      </c>
      <c r="AY272" s="18" t="s">
        <v>199</v>
      </c>
      <c r="BE272" s="162">
        <f>IF(N272="základní",J272,0)</f>
        <v>0</v>
      </c>
      <c r="BF272" s="162">
        <f>IF(N272="snížená",J272,0)</f>
        <v>0</v>
      </c>
      <c r="BG272" s="162">
        <f>IF(N272="zákl. přenesená",J272,0)</f>
        <v>0</v>
      </c>
      <c r="BH272" s="162">
        <f>IF(N272="sníž. přenesená",J272,0)</f>
        <v>0</v>
      </c>
      <c r="BI272" s="162">
        <f>IF(N272="nulová",J272,0)</f>
        <v>0</v>
      </c>
      <c r="BJ272" s="18" t="s">
        <v>88</v>
      </c>
      <c r="BK272" s="162">
        <f>ROUND(I272*H272,2)</f>
        <v>0</v>
      </c>
      <c r="BL272" s="18" t="s">
        <v>969</v>
      </c>
      <c r="BM272" s="161" t="s">
        <v>5506</v>
      </c>
    </row>
    <row r="273" spans="1:65" s="2" customFormat="1" ht="38.4">
      <c r="A273" s="33"/>
      <c r="B273" s="34"/>
      <c r="C273" s="33"/>
      <c r="D273" s="163" t="s">
        <v>207</v>
      </c>
      <c r="E273" s="33"/>
      <c r="F273" s="164" t="s">
        <v>5507</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207</v>
      </c>
      <c r="AU273" s="18" t="s">
        <v>90</v>
      </c>
    </row>
    <row r="274" spans="1:65" s="2" customFormat="1" ht="24.15" customHeight="1">
      <c r="A274" s="33"/>
      <c r="B274" s="149"/>
      <c r="C274" s="150" t="s">
        <v>835</v>
      </c>
      <c r="D274" s="150" t="s">
        <v>202</v>
      </c>
      <c r="E274" s="151" t="s">
        <v>5508</v>
      </c>
      <c r="F274" s="152" t="s">
        <v>5509</v>
      </c>
      <c r="G274" s="153" t="s">
        <v>332</v>
      </c>
      <c r="H274" s="154">
        <v>32</v>
      </c>
      <c r="I274" s="155"/>
      <c r="J274" s="156">
        <f>ROUND(I274*H274,2)</f>
        <v>0</v>
      </c>
      <c r="K274" s="152" t="s">
        <v>333</v>
      </c>
      <c r="L274" s="34"/>
      <c r="M274" s="157" t="s">
        <v>1</v>
      </c>
      <c r="N274" s="158" t="s">
        <v>46</v>
      </c>
      <c r="O274" s="59"/>
      <c r="P274" s="159">
        <f>O274*H274</f>
        <v>0</v>
      </c>
      <c r="Q274" s="159">
        <v>0</v>
      </c>
      <c r="R274" s="159">
        <f>Q274*H274</f>
        <v>0</v>
      </c>
      <c r="S274" s="159">
        <v>0</v>
      </c>
      <c r="T274" s="160">
        <f>S274*H274</f>
        <v>0</v>
      </c>
      <c r="U274" s="33"/>
      <c r="V274" s="33"/>
      <c r="W274" s="33"/>
      <c r="X274" s="33"/>
      <c r="Y274" s="33"/>
      <c r="Z274" s="33"/>
      <c r="AA274" s="33"/>
      <c r="AB274" s="33"/>
      <c r="AC274" s="33"/>
      <c r="AD274" s="33"/>
      <c r="AE274" s="33"/>
      <c r="AR274" s="161" t="s">
        <v>969</v>
      </c>
      <c r="AT274" s="161" t="s">
        <v>202</v>
      </c>
      <c r="AU274" s="161" t="s">
        <v>90</v>
      </c>
      <c r="AY274" s="18" t="s">
        <v>199</v>
      </c>
      <c r="BE274" s="162">
        <f>IF(N274="základní",J274,0)</f>
        <v>0</v>
      </c>
      <c r="BF274" s="162">
        <f>IF(N274="snížená",J274,0)</f>
        <v>0</v>
      </c>
      <c r="BG274" s="162">
        <f>IF(N274="zákl. přenesená",J274,0)</f>
        <v>0</v>
      </c>
      <c r="BH274" s="162">
        <f>IF(N274="sníž. přenesená",J274,0)</f>
        <v>0</v>
      </c>
      <c r="BI274" s="162">
        <f>IF(N274="nulová",J274,0)</f>
        <v>0</v>
      </c>
      <c r="BJ274" s="18" t="s">
        <v>88</v>
      </c>
      <c r="BK274" s="162">
        <f>ROUND(I274*H274,2)</f>
        <v>0</v>
      </c>
      <c r="BL274" s="18" t="s">
        <v>969</v>
      </c>
      <c r="BM274" s="161" t="s">
        <v>5510</v>
      </c>
    </row>
    <row r="275" spans="1:65" s="2" customFormat="1" ht="28.8">
      <c r="A275" s="33"/>
      <c r="B275" s="34"/>
      <c r="C275" s="33"/>
      <c r="D275" s="163" t="s">
        <v>207</v>
      </c>
      <c r="E275" s="33"/>
      <c r="F275" s="164" t="s">
        <v>5511</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207</v>
      </c>
      <c r="AU275" s="18" t="s">
        <v>90</v>
      </c>
    </row>
    <row r="276" spans="1:65" s="14" customFormat="1" ht="10.199999999999999">
      <c r="B276" s="179"/>
      <c r="D276" s="163" t="s">
        <v>336</v>
      </c>
      <c r="E276" s="180" t="s">
        <v>1</v>
      </c>
      <c r="F276" s="181" t="s">
        <v>5490</v>
      </c>
      <c r="H276" s="182">
        <v>32</v>
      </c>
      <c r="I276" s="183"/>
      <c r="L276" s="179"/>
      <c r="M276" s="184"/>
      <c r="N276" s="185"/>
      <c r="O276" s="185"/>
      <c r="P276" s="185"/>
      <c r="Q276" s="185"/>
      <c r="R276" s="185"/>
      <c r="S276" s="185"/>
      <c r="T276" s="186"/>
      <c r="AT276" s="180" t="s">
        <v>336</v>
      </c>
      <c r="AU276" s="180" t="s">
        <v>90</v>
      </c>
      <c r="AV276" s="14" t="s">
        <v>90</v>
      </c>
      <c r="AW276" s="14" t="s">
        <v>36</v>
      </c>
      <c r="AX276" s="14" t="s">
        <v>88</v>
      </c>
      <c r="AY276" s="180" t="s">
        <v>199</v>
      </c>
    </row>
    <row r="277" spans="1:65" s="2" customFormat="1" ht="16.5" customHeight="1">
      <c r="A277" s="33"/>
      <c r="B277" s="149"/>
      <c r="C277" s="150" t="s">
        <v>840</v>
      </c>
      <c r="D277" s="150" t="s">
        <v>202</v>
      </c>
      <c r="E277" s="151" t="s">
        <v>5512</v>
      </c>
      <c r="F277" s="152" t="s">
        <v>5513</v>
      </c>
      <c r="G277" s="153" t="s">
        <v>332</v>
      </c>
      <c r="H277" s="154">
        <v>32</v>
      </c>
      <c r="I277" s="155"/>
      <c r="J277" s="156">
        <f>ROUND(I277*H277,2)</f>
        <v>0</v>
      </c>
      <c r="K277" s="152" t="s">
        <v>333</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969</v>
      </c>
      <c r="AT277" s="161" t="s">
        <v>202</v>
      </c>
      <c r="AU277" s="161" t="s">
        <v>90</v>
      </c>
      <c r="AY277" s="18" t="s">
        <v>199</v>
      </c>
      <c r="BE277" s="162">
        <f>IF(N277="základní",J277,0)</f>
        <v>0</v>
      </c>
      <c r="BF277" s="162">
        <f>IF(N277="snížená",J277,0)</f>
        <v>0</v>
      </c>
      <c r="BG277" s="162">
        <f>IF(N277="zákl. přenesená",J277,0)</f>
        <v>0</v>
      </c>
      <c r="BH277" s="162">
        <f>IF(N277="sníž. přenesená",J277,0)</f>
        <v>0</v>
      </c>
      <c r="BI277" s="162">
        <f>IF(N277="nulová",J277,0)</f>
        <v>0</v>
      </c>
      <c r="BJ277" s="18" t="s">
        <v>88</v>
      </c>
      <c r="BK277" s="162">
        <f>ROUND(I277*H277,2)</f>
        <v>0</v>
      </c>
      <c r="BL277" s="18" t="s">
        <v>969</v>
      </c>
      <c r="BM277" s="161" t="s">
        <v>5514</v>
      </c>
    </row>
    <row r="278" spans="1:65" s="2" customFormat="1" ht="10.199999999999999">
      <c r="A278" s="33"/>
      <c r="B278" s="34"/>
      <c r="C278" s="33"/>
      <c r="D278" s="163" t="s">
        <v>207</v>
      </c>
      <c r="E278" s="33"/>
      <c r="F278" s="164" t="s">
        <v>5515</v>
      </c>
      <c r="G278" s="33"/>
      <c r="H278" s="33"/>
      <c r="I278" s="165"/>
      <c r="J278" s="33"/>
      <c r="K278" s="33"/>
      <c r="L278" s="34"/>
      <c r="M278" s="166"/>
      <c r="N278" s="167"/>
      <c r="O278" s="59"/>
      <c r="P278" s="59"/>
      <c r="Q278" s="59"/>
      <c r="R278" s="59"/>
      <c r="S278" s="59"/>
      <c r="T278" s="60"/>
      <c r="U278" s="33"/>
      <c r="V278" s="33"/>
      <c r="W278" s="33"/>
      <c r="X278" s="33"/>
      <c r="Y278" s="33"/>
      <c r="Z278" s="33"/>
      <c r="AA278" s="33"/>
      <c r="AB278" s="33"/>
      <c r="AC278" s="33"/>
      <c r="AD278" s="33"/>
      <c r="AE278" s="33"/>
      <c r="AT278" s="18" t="s">
        <v>207</v>
      </c>
      <c r="AU278" s="18" t="s">
        <v>90</v>
      </c>
    </row>
    <row r="279" spans="1:65" s="14" customFormat="1" ht="10.199999999999999">
      <c r="B279" s="179"/>
      <c r="D279" s="163" t="s">
        <v>336</v>
      </c>
      <c r="E279" s="180" t="s">
        <v>1</v>
      </c>
      <c r="F279" s="181" t="s">
        <v>573</v>
      </c>
      <c r="H279" s="182">
        <v>32</v>
      </c>
      <c r="I279" s="183"/>
      <c r="L279" s="179"/>
      <c r="M279" s="213"/>
      <c r="N279" s="214"/>
      <c r="O279" s="214"/>
      <c r="P279" s="214"/>
      <c r="Q279" s="214"/>
      <c r="R279" s="214"/>
      <c r="S279" s="214"/>
      <c r="T279" s="215"/>
      <c r="AT279" s="180" t="s">
        <v>336</v>
      </c>
      <c r="AU279" s="180" t="s">
        <v>90</v>
      </c>
      <c r="AV279" s="14" t="s">
        <v>90</v>
      </c>
      <c r="AW279" s="14" t="s">
        <v>36</v>
      </c>
      <c r="AX279" s="14" t="s">
        <v>88</v>
      </c>
      <c r="AY279" s="180" t="s">
        <v>199</v>
      </c>
    </row>
    <row r="280" spans="1:65" s="2" customFormat="1" ht="6.9" customHeight="1">
      <c r="A280" s="33"/>
      <c r="B280" s="48"/>
      <c r="C280" s="49"/>
      <c r="D280" s="49"/>
      <c r="E280" s="49"/>
      <c r="F280" s="49"/>
      <c r="G280" s="49"/>
      <c r="H280" s="49"/>
      <c r="I280" s="49"/>
      <c r="J280" s="49"/>
      <c r="K280" s="49"/>
      <c r="L280" s="34"/>
      <c r="M280" s="33"/>
      <c r="O280" s="33"/>
      <c r="P280" s="33"/>
      <c r="Q280" s="33"/>
      <c r="R280" s="33"/>
      <c r="S280" s="33"/>
      <c r="T280" s="33"/>
      <c r="U280" s="33"/>
      <c r="V280" s="33"/>
      <c r="W280" s="33"/>
      <c r="X280" s="33"/>
      <c r="Y280" s="33"/>
      <c r="Z280" s="33"/>
      <c r="AA280" s="33"/>
      <c r="AB280" s="33"/>
      <c r="AC280" s="33"/>
      <c r="AD280" s="33"/>
      <c r="AE280" s="33"/>
    </row>
  </sheetData>
  <autoFilter ref="C124:K279"/>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121</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5516</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5517</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50.5" customHeight="1">
      <c r="A29" s="100"/>
      <c r="B29" s="101"/>
      <c r="C29" s="100"/>
      <c r="D29" s="100"/>
      <c r="E29" s="251" t="s">
        <v>5518</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ROUND(J131,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ROUND((SUM(BE131:BE406)),  2)</f>
        <v>0</v>
      </c>
      <c r="G35" s="33"/>
      <c r="H35" s="33"/>
      <c r="I35" s="106">
        <v>0.21</v>
      </c>
      <c r="J35" s="105">
        <f>ROUND(((SUM(BE131:BE406))*I35),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ROUND((SUM(BF131:BF406)),  2)</f>
        <v>0</v>
      </c>
      <c r="G36" s="33"/>
      <c r="H36" s="33"/>
      <c r="I36" s="106">
        <v>0.15</v>
      </c>
      <c r="J36" s="105">
        <f>ROUND(((SUM(BF131:BF406))*I36),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ROUND((SUM(BG131:BG406)),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ROUND((SUM(BH131:BH406)),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ROUND((SUM(BI131:BI406)),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5516</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014B_B - Zařízení vzduchotechniky - neuznatelné</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J131</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J132</f>
        <v>0</v>
      </c>
      <c r="L99" s="118"/>
    </row>
    <row r="100" spans="1:47" s="10" customFormat="1" ht="19.95" customHeight="1">
      <c r="B100" s="122"/>
      <c r="D100" s="123" t="s">
        <v>5519</v>
      </c>
      <c r="E100" s="124"/>
      <c r="F100" s="124"/>
      <c r="G100" s="124"/>
      <c r="H100" s="124"/>
      <c r="I100" s="124"/>
      <c r="J100" s="125">
        <f>J133</f>
        <v>0</v>
      </c>
      <c r="L100" s="122"/>
    </row>
    <row r="101" spans="1:47" s="10" customFormat="1" ht="19.95" customHeight="1">
      <c r="B101" s="122"/>
      <c r="D101" s="123" t="s">
        <v>5520</v>
      </c>
      <c r="E101" s="124"/>
      <c r="F101" s="124"/>
      <c r="G101" s="124"/>
      <c r="H101" s="124"/>
      <c r="I101" s="124"/>
      <c r="J101" s="125">
        <f>J164</f>
        <v>0</v>
      </c>
      <c r="L101" s="122"/>
    </row>
    <row r="102" spans="1:47" s="10" customFormat="1" ht="19.95" customHeight="1">
      <c r="B102" s="122"/>
      <c r="D102" s="123" t="s">
        <v>5521</v>
      </c>
      <c r="E102" s="124"/>
      <c r="F102" s="124"/>
      <c r="G102" s="124"/>
      <c r="H102" s="124"/>
      <c r="I102" s="124"/>
      <c r="J102" s="125">
        <f>J199</f>
        <v>0</v>
      </c>
      <c r="L102" s="122"/>
    </row>
    <row r="103" spans="1:47" s="10" customFormat="1" ht="19.95" customHeight="1">
      <c r="B103" s="122"/>
      <c r="D103" s="123" t="s">
        <v>5522</v>
      </c>
      <c r="E103" s="124"/>
      <c r="F103" s="124"/>
      <c r="G103" s="124"/>
      <c r="H103" s="124"/>
      <c r="I103" s="124"/>
      <c r="J103" s="125">
        <f>J233</f>
        <v>0</v>
      </c>
      <c r="L103" s="122"/>
    </row>
    <row r="104" spans="1:47" s="10" customFormat="1" ht="19.95" customHeight="1">
      <c r="B104" s="122"/>
      <c r="D104" s="123" t="s">
        <v>5523</v>
      </c>
      <c r="E104" s="124"/>
      <c r="F104" s="124"/>
      <c r="G104" s="124"/>
      <c r="H104" s="124"/>
      <c r="I104" s="124"/>
      <c r="J104" s="125">
        <f>J272</f>
        <v>0</v>
      </c>
      <c r="L104" s="122"/>
    </row>
    <row r="105" spans="1:47" s="10" customFormat="1" ht="19.95" customHeight="1">
      <c r="B105" s="122"/>
      <c r="D105" s="123" t="s">
        <v>5524</v>
      </c>
      <c r="E105" s="124"/>
      <c r="F105" s="124"/>
      <c r="G105" s="124"/>
      <c r="H105" s="124"/>
      <c r="I105" s="124"/>
      <c r="J105" s="125">
        <f>J304</f>
        <v>0</v>
      </c>
      <c r="L105" s="122"/>
    </row>
    <row r="106" spans="1:47" s="10" customFormat="1" ht="19.95" customHeight="1">
      <c r="B106" s="122"/>
      <c r="D106" s="123" t="s">
        <v>5525</v>
      </c>
      <c r="E106" s="124"/>
      <c r="F106" s="124"/>
      <c r="G106" s="124"/>
      <c r="H106" s="124"/>
      <c r="I106" s="124"/>
      <c r="J106" s="125">
        <f>J335</f>
        <v>0</v>
      </c>
      <c r="L106" s="122"/>
    </row>
    <row r="107" spans="1:47" s="10" customFormat="1" ht="19.95" customHeight="1">
      <c r="B107" s="122"/>
      <c r="D107" s="123" t="s">
        <v>5526</v>
      </c>
      <c r="E107" s="124"/>
      <c r="F107" s="124"/>
      <c r="G107" s="124"/>
      <c r="H107" s="124"/>
      <c r="I107" s="124"/>
      <c r="J107" s="125">
        <f>J348</f>
        <v>0</v>
      </c>
      <c r="L107" s="122"/>
    </row>
    <row r="108" spans="1:47" s="10" customFormat="1" ht="19.95" customHeight="1">
      <c r="B108" s="122"/>
      <c r="D108" s="123" t="s">
        <v>5527</v>
      </c>
      <c r="E108" s="124"/>
      <c r="F108" s="124"/>
      <c r="G108" s="124"/>
      <c r="H108" s="124"/>
      <c r="I108" s="124"/>
      <c r="J108" s="125">
        <f>J368</f>
        <v>0</v>
      </c>
      <c r="L108" s="122"/>
    </row>
    <row r="109" spans="1:47" s="10" customFormat="1" ht="19.95" customHeight="1">
      <c r="B109" s="122"/>
      <c r="D109" s="123" t="s">
        <v>4220</v>
      </c>
      <c r="E109" s="124"/>
      <c r="F109" s="124"/>
      <c r="G109" s="124"/>
      <c r="H109" s="124"/>
      <c r="I109" s="124"/>
      <c r="J109" s="125">
        <f>J389</f>
        <v>0</v>
      </c>
      <c r="L109" s="122"/>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183</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26.25" customHeight="1">
      <c r="A119" s="33"/>
      <c r="B119" s="34"/>
      <c r="C119" s="33"/>
      <c r="D119" s="33"/>
      <c r="E119" s="263" t="str">
        <f>E7</f>
        <v>SPŠ a SOU Pelhřimov - objekt dílen Kamenice nad Lipou - úspora energie</v>
      </c>
      <c r="F119" s="264"/>
      <c r="G119" s="264"/>
      <c r="H119" s="264"/>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172</v>
      </c>
      <c r="L120" s="21"/>
    </row>
    <row r="121" spans="1:31" s="2" customFormat="1" ht="16.5" customHeight="1">
      <c r="A121" s="33"/>
      <c r="B121" s="34"/>
      <c r="C121" s="33"/>
      <c r="D121" s="33"/>
      <c r="E121" s="263" t="s">
        <v>5516</v>
      </c>
      <c r="F121" s="265"/>
      <c r="G121" s="265"/>
      <c r="H121" s="265"/>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174</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27" t="str">
        <f>E11</f>
        <v>014B_B - Zařízení vzduchotechniky - neuznatelné</v>
      </c>
      <c r="F123" s="265"/>
      <c r="G123" s="265"/>
      <c r="H123" s="265"/>
      <c r="I123" s="33"/>
      <c r="J123" s="33"/>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F14</f>
        <v>Kamenice nad Lipu, ul. Lhotecká</v>
      </c>
      <c r="G125" s="33"/>
      <c r="H125" s="33"/>
      <c r="I125" s="28" t="s">
        <v>22</v>
      </c>
      <c r="J125" s="56" t="str">
        <f>IF(J14="","",J14)</f>
        <v>17. 3. 2021</v>
      </c>
      <c r="K125" s="33"/>
      <c r="L125" s="43"/>
      <c r="S125" s="33"/>
      <c r="T125" s="33"/>
      <c r="U125" s="33"/>
      <c r="V125" s="33"/>
      <c r="W125" s="33"/>
      <c r="X125" s="33"/>
      <c r="Y125" s="33"/>
      <c r="Z125" s="33"/>
      <c r="AA125" s="33"/>
      <c r="AB125" s="33"/>
      <c r="AC125" s="33"/>
      <c r="AD125" s="33"/>
      <c r="AE125" s="33"/>
    </row>
    <row r="126" spans="1:31" s="2" customFormat="1" ht="6.9"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65" customHeight="1">
      <c r="A127" s="33"/>
      <c r="B127" s="34"/>
      <c r="C127" s="28" t="s">
        <v>24</v>
      </c>
      <c r="D127" s="33"/>
      <c r="E127" s="33"/>
      <c r="F127" s="26" t="str">
        <f>E17</f>
        <v>Kraj Vysočina</v>
      </c>
      <c r="G127" s="33"/>
      <c r="H127" s="33"/>
      <c r="I127" s="28" t="s">
        <v>32</v>
      </c>
      <c r="J127" s="31" t="str">
        <f>E23</f>
        <v>PROJEKT CENTRUM NOVA s.r.o.</v>
      </c>
      <c r="K127" s="33"/>
      <c r="L127" s="43"/>
      <c r="S127" s="33"/>
      <c r="T127" s="33"/>
      <c r="U127" s="33"/>
      <c r="V127" s="33"/>
      <c r="W127" s="33"/>
      <c r="X127" s="33"/>
      <c r="Y127" s="33"/>
      <c r="Z127" s="33"/>
      <c r="AA127" s="33"/>
      <c r="AB127" s="33"/>
      <c r="AC127" s="33"/>
      <c r="AD127" s="33"/>
      <c r="AE127" s="33"/>
    </row>
    <row r="128" spans="1:31" s="2" customFormat="1" ht="15.15" customHeight="1">
      <c r="A128" s="33"/>
      <c r="B128" s="34"/>
      <c r="C128" s="28" t="s">
        <v>30</v>
      </c>
      <c r="D128" s="33"/>
      <c r="E128" s="33"/>
      <c r="F128" s="26" t="str">
        <f>IF(E20="","",E20)</f>
        <v>Vyplň údaj</v>
      </c>
      <c r="G128" s="33"/>
      <c r="H128" s="33"/>
      <c r="I128" s="28" t="s">
        <v>37</v>
      </c>
      <c r="J128" s="31" t="str">
        <f>E26</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184</v>
      </c>
      <c r="D130" s="129" t="s">
        <v>66</v>
      </c>
      <c r="E130" s="129" t="s">
        <v>62</v>
      </c>
      <c r="F130" s="129" t="s">
        <v>63</v>
      </c>
      <c r="G130" s="129" t="s">
        <v>185</v>
      </c>
      <c r="H130" s="129" t="s">
        <v>186</v>
      </c>
      <c r="I130" s="129" t="s">
        <v>187</v>
      </c>
      <c r="J130" s="129" t="s">
        <v>178</v>
      </c>
      <c r="K130" s="130" t="s">
        <v>188</v>
      </c>
      <c r="L130" s="131"/>
      <c r="M130" s="63" t="s">
        <v>1</v>
      </c>
      <c r="N130" s="64" t="s">
        <v>45</v>
      </c>
      <c r="O130" s="64" t="s">
        <v>189</v>
      </c>
      <c r="P130" s="64" t="s">
        <v>190</v>
      </c>
      <c r="Q130" s="64" t="s">
        <v>191</v>
      </c>
      <c r="R130" s="64" t="s">
        <v>192</v>
      </c>
      <c r="S130" s="64" t="s">
        <v>193</v>
      </c>
      <c r="T130" s="65" t="s">
        <v>194</v>
      </c>
      <c r="U130" s="126"/>
      <c r="V130" s="126"/>
      <c r="W130" s="126"/>
      <c r="X130" s="126"/>
      <c r="Y130" s="126"/>
      <c r="Z130" s="126"/>
      <c r="AA130" s="126"/>
      <c r="AB130" s="126"/>
      <c r="AC130" s="126"/>
      <c r="AD130" s="126"/>
      <c r="AE130" s="126"/>
    </row>
    <row r="131" spans="1:65" s="2" customFormat="1" ht="22.8" customHeight="1">
      <c r="A131" s="33"/>
      <c r="B131" s="34"/>
      <c r="C131" s="70" t="s">
        <v>195</v>
      </c>
      <c r="D131" s="33"/>
      <c r="E131" s="33"/>
      <c r="F131" s="33"/>
      <c r="G131" s="33"/>
      <c r="H131" s="33"/>
      <c r="I131" s="33"/>
      <c r="J131" s="132">
        <f>BK131</f>
        <v>0</v>
      </c>
      <c r="K131" s="33"/>
      <c r="L131" s="34"/>
      <c r="M131" s="66"/>
      <c r="N131" s="57"/>
      <c r="O131" s="67"/>
      <c r="P131" s="133">
        <f>P132</f>
        <v>0</v>
      </c>
      <c r="Q131" s="67"/>
      <c r="R131" s="133">
        <f>R132</f>
        <v>1.97477872</v>
      </c>
      <c r="S131" s="67"/>
      <c r="T131" s="134">
        <f>T132</f>
        <v>0</v>
      </c>
      <c r="U131" s="33"/>
      <c r="V131" s="33"/>
      <c r="W131" s="33"/>
      <c r="X131" s="33"/>
      <c r="Y131" s="33"/>
      <c r="Z131" s="33"/>
      <c r="AA131" s="33"/>
      <c r="AB131" s="33"/>
      <c r="AC131" s="33"/>
      <c r="AD131" s="33"/>
      <c r="AE131" s="33"/>
      <c r="AT131" s="18" t="s">
        <v>80</v>
      </c>
      <c r="AU131" s="18" t="s">
        <v>180</v>
      </c>
      <c r="BK131" s="135">
        <f>BK132</f>
        <v>0</v>
      </c>
    </row>
    <row r="132" spans="1:65" s="12" customFormat="1" ht="25.95" customHeight="1">
      <c r="B132" s="136"/>
      <c r="D132" s="137" t="s">
        <v>80</v>
      </c>
      <c r="E132" s="138" t="s">
        <v>1094</v>
      </c>
      <c r="F132" s="138" t="s">
        <v>1095</v>
      </c>
      <c r="I132" s="139"/>
      <c r="J132" s="140">
        <f>BK132</f>
        <v>0</v>
      </c>
      <c r="L132" s="136"/>
      <c r="M132" s="141"/>
      <c r="N132" s="142"/>
      <c r="O132" s="142"/>
      <c r="P132" s="143">
        <f>P133+P164+P199+P233+P272+P304+P335+P348+P368+P389</f>
        <v>0</v>
      </c>
      <c r="Q132" s="142"/>
      <c r="R132" s="143">
        <f>R133+R164+R199+R233+R272+R304+R335+R348+R368+R389</f>
        <v>1.97477872</v>
      </c>
      <c r="S132" s="142"/>
      <c r="T132" s="144">
        <f>T133+T164+T199+T233+T272+T304+T335+T348+T368+T389</f>
        <v>0</v>
      </c>
      <c r="AR132" s="137" t="s">
        <v>90</v>
      </c>
      <c r="AT132" s="145" t="s">
        <v>80</v>
      </c>
      <c r="AU132" s="145" t="s">
        <v>81</v>
      </c>
      <c r="AY132" s="137" t="s">
        <v>199</v>
      </c>
      <c r="BK132" s="146">
        <f>BK133+BK164+BK199+BK233+BK272+BK304+BK335+BK348+BK368+BK389</f>
        <v>0</v>
      </c>
    </row>
    <row r="133" spans="1:65" s="12" customFormat="1" ht="22.8" customHeight="1">
      <c r="B133" s="136"/>
      <c r="D133" s="137" t="s">
        <v>80</v>
      </c>
      <c r="E133" s="147" t="s">
        <v>5528</v>
      </c>
      <c r="F133" s="147" t="s">
        <v>5529</v>
      </c>
      <c r="I133" s="139"/>
      <c r="J133" s="148">
        <f>BK133</f>
        <v>0</v>
      </c>
      <c r="L133" s="136"/>
      <c r="M133" s="141"/>
      <c r="N133" s="142"/>
      <c r="O133" s="142"/>
      <c r="P133" s="143">
        <f>SUM(P134:P163)</f>
        <v>0</v>
      </c>
      <c r="Q133" s="142"/>
      <c r="R133" s="143">
        <f>SUM(R134:R163)</f>
        <v>7.9711840000000006E-2</v>
      </c>
      <c r="S133" s="142"/>
      <c r="T133" s="144">
        <f>SUM(T134:T163)</f>
        <v>0</v>
      </c>
      <c r="AR133" s="137" t="s">
        <v>90</v>
      </c>
      <c r="AT133" s="145" t="s">
        <v>80</v>
      </c>
      <c r="AU133" s="145" t="s">
        <v>88</v>
      </c>
      <c r="AY133" s="137" t="s">
        <v>199</v>
      </c>
      <c r="BK133" s="146">
        <f>SUM(BK134:BK163)</f>
        <v>0</v>
      </c>
    </row>
    <row r="134" spans="1:65" s="2" customFormat="1" ht="21.75" customHeight="1">
      <c r="A134" s="33"/>
      <c r="B134" s="149"/>
      <c r="C134" s="150" t="s">
        <v>88</v>
      </c>
      <c r="D134" s="150" t="s">
        <v>202</v>
      </c>
      <c r="E134" s="151" t="s">
        <v>5530</v>
      </c>
      <c r="F134" s="152" t="s">
        <v>5531</v>
      </c>
      <c r="G134" s="153" t="s">
        <v>529</v>
      </c>
      <c r="H134" s="154">
        <v>3</v>
      </c>
      <c r="I134" s="155"/>
      <c r="J134" s="156">
        <f>ROUND(I134*H134,2)</f>
        <v>0</v>
      </c>
      <c r="K134" s="152" t="s">
        <v>333</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276</v>
      </c>
      <c r="AT134" s="161" t="s">
        <v>202</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276</v>
      </c>
      <c r="BM134" s="161" t="s">
        <v>5532</v>
      </c>
    </row>
    <row r="135" spans="1:65" s="2" customFormat="1" ht="19.2">
      <c r="A135" s="33"/>
      <c r="B135" s="34"/>
      <c r="C135" s="33"/>
      <c r="D135" s="163" t="s">
        <v>207</v>
      </c>
      <c r="E135" s="33"/>
      <c r="F135" s="164" t="s">
        <v>5533</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2" customFormat="1" ht="24.15" customHeight="1">
      <c r="A136" s="33"/>
      <c r="B136" s="149"/>
      <c r="C136" s="195" t="s">
        <v>90</v>
      </c>
      <c r="D136" s="195" t="s">
        <v>416</v>
      </c>
      <c r="E136" s="196" t="s">
        <v>5534</v>
      </c>
      <c r="F136" s="197" t="s">
        <v>5535</v>
      </c>
      <c r="G136" s="198" t="s">
        <v>529</v>
      </c>
      <c r="H136" s="199">
        <v>3</v>
      </c>
      <c r="I136" s="200"/>
      <c r="J136" s="201">
        <f>ROUND(I136*H136,2)</f>
        <v>0</v>
      </c>
      <c r="K136" s="197" t="s">
        <v>333</v>
      </c>
      <c r="L136" s="202"/>
      <c r="M136" s="203" t="s">
        <v>1</v>
      </c>
      <c r="N136" s="204" t="s">
        <v>46</v>
      </c>
      <c r="O136" s="59"/>
      <c r="P136" s="159">
        <f>O136*H136</f>
        <v>0</v>
      </c>
      <c r="Q136" s="159">
        <v>2E-3</v>
      </c>
      <c r="R136" s="159">
        <f>Q136*H136</f>
        <v>6.0000000000000001E-3</v>
      </c>
      <c r="S136" s="159">
        <v>0</v>
      </c>
      <c r="T136" s="160">
        <f>S136*H136</f>
        <v>0</v>
      </c>
      <c r="U136" s="33"/>
      <c r="V136" s="33"/>
      <c r="W136" s="33"/>
      <c r="X136" s="33"/>
      <c r="Y136" s="33"/>
      <c r="Z136" s="33"/>
      <c r="AA136" s="33"/>
      <c r="AB136" s="33"/>
      <c r="AC136" s="33"/>
      <c r="AD136" s="33"/>
      <c r="AE136" s="33"/>
      <c r="AR136" s="161" t="s">
        <v>573</v>
      </c>
      <c r="AT136" s="161" t="s">
        <v>416</v>
      </c>
      <c r="AU136" s="161" t="s">
        <v>90</v>
      </c>
      <c r="AY136" s="18" t="s">
        <v>199</v>
      </c>
      <c r="BE136" s="162">
        <f>IF(N136="základní",J136,0)</f>
        <v>0</v>
      </c>
      <c r="BF136" s="162">
        <f>IF(N136="snížená",J136,0)</f>
        <v>0</v>
      </c>
      <c r="BG136" s="162">
        <f>IF(N136="zákl. přenesená",J136,0)</f>
        <v>0</v>
      </c>
      <c r="BH136" s="162">
        <f>IF(N136="sníž. přenesená",J136,0)</f>
        <v>0</v>
      </c>
      <c r="BI136" s="162">
        <f>IF(N136="nulová",J136,0)</f>
        <v>0</v>
      </c>
      <c r="BJ136" s="18" t="s">
        <v>88</v>
      </c>
      <c r="BK136" s="162">
        <f>ROUND(I136*H136,2)</f>
        <v>0</v>
      </c>
      <c r="BL136" s="18" t="s">
        <v>276</v>
      </c>
      <c r="BM136" s="161" t="s">
        <v>5536</v>
      </c>
    </row>
    <row r="137" spans="1:65" s="2" customFormat="1" ht="28.8">
      <c r="A137" s="33"/>
      <c r="B137" s="34"/>
      <c r="C137" s="33"/>
      <c r="D137" s="163" t="s">
        <v>207</v>
      </c>
      <c r="E137" s="33"/>
      <c r="F137" s="164" t="s">
        <v>5537</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207</v>
      </c>
      <c r="AU137" s="18" t="s">
        <v>90</v>
      </c>
    </row>
    <row r="138" spans="1:65" s="2" customFormat="1" ht="24.15" customHeight="1">
      <c r="A138" s="33"/>
      <c r="B138" s="149"/>
      <c r="C138" s="195" t="s">
        <v>213</v>
      </c>
      <c r="D138" s="195" t="s">
        <v>416</v>
      </c>
      <c r="E138" s="196" t="s">
        <v>5538</v>
      </c>
      <c r="F138" s="197" t="s">
        <v>5539</v>
      </c>
      <c r="G138" s="198" t="s">
        <v>529</v>
      </c>
      <c r="H138" s="199">
        <v>6</v>
      </c>
      <c r="I138" s="200"/>
      <c r="J138" s="201">
        <f>ROUND(I138*H138,2)</f>
        <v>0</v>
      </c>
      <c r="K138" s="197" t="s">
        <v>1</v>
      </c>
      <c r="L138" s="202"/>
      <c r="M138" s="203" t="s">
        <v>1</v>
      </c>
      <c r="N138" s="204"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573</v>
      </c>
      <c r="AT138" s="161" t="s">
        <v>416</v>
      </c>
      <c r="AU138" s="161" t="s">
        <v>90</v>
      </c>
      <c r="AY138" s="18" t="s">
        <v>199</v>
      </c>
      <c r="BE138" s="162">
        <f>IF(N138="základní",J138,0)</f>
        <v>0</v>
      </c>
      <c r="BF138" s="162">
        <f>IF(N138="snížená",J138,0)</f>
        <v>0</v>
      </c>
      <c r="BG138" s="162">
        <f>IF(N138="zákl. přenesená",J138,0)</f>
        <v>0</v>
      </c>
      <c r="BH138" s="162">
        <f>IF(N138="sníž. přenesená",J138,0)</f>
        <v>0</v>
      </c>
      <c r="BI138" s="162">
        <f>IF(N138="nulová",J138,0)</f>
        <v>0</v>
      </c>
      <c r="BJ138" s="18" t="s">
        <v>88</v>
      </c>
      <c r="BK138" s="162">
        <f>ROUND(I138*H138,2)</f>
        <v>0</v>
      </c>
      <c r="BL138" s="18" t="s">
        <v>276</v>
      </c>
      <c r="BM138" s="161" t="s">
        <v>5540</v>
      </c>
    </row>
    <row r="139" spans="1:65" s="2" customFormat="1" ht="10.199999999999999">
      <c r="A139" s="33"/>
      <c r="B139" s="34"/>
      <c r="C139" s="33"/>
      <c r="D139" s="163" t="s">
        <v>207</v>
      </c>
      <c r="E139" s="33"/>
      <c r="F139" s="164" t="s">
        <v>5539</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207</v>
      </c>
      <c r="AU139" s="18" t="s">
        <v>90</v>
      </c>
    </row>
    <row r="140" spans="1:65" s="2" customFormat="1" ht="24.15" customHeight="1">
      <c r="A140" s="33"/>
      <c r="B140" s="149"/>
      <c r="C140" s="150" t="s">
        <v>198</v>
      </c>
      <c r="D140" s="150" t="s">
        <v>202</v>
      </c>
      <c r="E140" s="151" t="s">
        <v>5541</v>
      </c>
      <c r="F140" s="152" t="s">
        <v>5542</v>
      </c>
      <c r="G140" s="153" t="s">
        <v>529</v>
      </c>
      <c r="H140" s="154">
        <v>3</v>
      </c>
      <c r="I140" s="155"/>
      <c r="J140" s="156">
        <f>ROUND(I140*H140,2)</f>
        <v>0</v>
      </c>
      <c r="K140" s="152" t="s">
        <v>333</v>
      </c>
      <c r="L140" s="34"/>
      <c r="M140" s="157" t="s">
        <v>1</v>
      </c>
      <c r="N140" s="158"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276</v>
      </c>
      <c r="AT140" s="161" t="s">
        <v>202</v>
      </c>
      <c r="AU140" s="161" t="s">
        <v>90</v>
      </c>
      <c r="AY140" s="18" t="s">
        <v>199</v>
      </c>
      <c r="BE140" s="162">
        <f>IF(N140="základní",J140,0)</f>
        <v>0</v>
      </c>
      <c r="BF140" s="162">
        <f>IF(N140="snížená",J140,0)</f>
        <v>0</v>
      </c>
      <c r="BG140" s="162">
        <f>IF(N140="zákl. přenesená",J140,0)</f>
        <v>0</v>
      </c>
      <c r="BH140" s="162">
        <f>IF(N140="sníž. přenesená",J140,0)</f>
        <v>0</v>
      </c>
      <c r="BI140" s="162">
        <f>IF(N140="nulová",J140,0)</f>
        <v>0</v>
      </c>
      <c r="BJ140" s="18" t="s">
        <v>88</v>
      </c>
      <c r="BK140" s="162">
        <f>ROUND(I140*H140,2)</f>
        <v>0</v>
      </c>
      <c r="BL140" s="18" t="s">
        <v>276</v>
      </c>
      <c r="BM140" s="161" t="s">
        <v>5543</v>
      </c>
    </row>
    <row r="141" spans="1:65" s="2" customFormat="1" ht="19.2">
      <c r="A141" s="33"/>
      <c r="B141" s="34"/>
      <c r="C141" s="33"/>
      <c r="D141" s="163" t="s">
        <v>207</v>
      </c>
      <c r="E141" s="33"/>
      <c r="F141" s="164" t="s">
        <v>5544</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207</v>
      </c>
      <c r="AU141" s="18" t="s">
        <v>90</v>
      </c>
    </row>
    <row r="142" spans="1:65" s="2" customFormat="1" ht="16.5" customHeight="1">
      <c r="A142" s="33"/>
      <c r="B142" s="149"/>
      <c r="C142" s="195" t="s">
        <v>222</v>
      </c>
      <c r="D142" s="195" t="s">
        <v>416</v>
      </c>
      <c r="E142" s="196" t="s">
        <v>5545</v>
      </c>
      <c r="F142" s="197" t="s">
        <v>5546</v>
      </c>
      <c r="G142" s="198" t="s">
        <v>529</v>
      </c>
      <c r="H142" s="199">
        <v>3</v>
      </c>
      <c r="I142" s="200"/>
      <c r="J142" s="201">
        <f>ROUND(I142*H142,2)</f>
        <v>0</v>
      </c>
      <c r="K142" s="197" t="s">
        <v>1</v>
      </c>
      <c r="L142" s="202"/>
      <c r="M142" s="203" t="s">
        <v>1</v>
      </c>
      <c r="N142" s="204"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573</v>
      </c>
      <c r="AT142" s="161" t="s">
        <v>416</v>
      </c>
      <c r="AU142" s="161" t="s">
        <v>90</v>
      </c>
      <c r="AY142" s="18" t="s">
        <v>199</v>
      </c>
      <c r="BE142" s="162">
        <f>IF(N142="základní",J142,0)</f>
        <v>0</v>
      </c>
      <c r="BF142" s="162">
        <f>IF(N142="snížená",J142,0)</f>
        <v>0</v>
      </c>
      <c r="BG142" s="162">
        <f>IF(N142="zákl. přenesená",J142,0)</f>
        <v>0</v>
      </c>
      <c r="BH142" s="162">
        <f>IF(N142="sníž. přenesená",J142,0)</f>
        <v>0</v>
      </c>
      <c r="BI142" s="162">
        <f>IF(N142="nulová",J142,0)</f>
        <v>0</v>
      </c>
      <c r="BJ142" s="18" t="s">
        <v>88</v>
      </c>
      <c r="BK142" s="162">
        <f>ROUND(I142*H142,2)</f>
        <v>0</v>
      </c>
      <c r="BL142" s="18" t="s">
        <v>276</v>
      </c>
      <c r="BM142" s="161" t="s">
        <v>5547</v>
      </c>
    </row>
    <row r="143" spans="1:65" s="2" customFormat="1" ht="10.199999999999999">
      <c r="A143" s="33"/>
      <c r="B143" s="34"/>
      <c r="C143" s="33"/>
      <c r="D143" s="163" t="s">
        <v>207</v>
      </c>
      <c r="E143" s="33"/>
      <c r="F143" s="164" t="s">
        <v>5546</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207</v>
      </c>
      <c r="AU143" s="18" t="s">
        <v>90</v>
      </c>
    </row>
    <row r="144" spans="1:65" s="2" customFormat="1" ht="16.5" customHeight="1">
      <c r="A144" s="33"/>
      <c r="B144" s="149"/>
      <c r="C144" s="150" t="s">
        <v>227</v>
      </c>
      <c r="D144" s="150" t="s">
        <v>202</v>
      </c>
      <c r="E144" s="151" t="s">
        <v>5548</v>
      </c>
      <c r="F144" s="152" t="s">
        <v>5549</v>
      </c>
      <c r="G144" s="153" t="s">
        <v>529</v>
      </c>
      <c r="H144" s="154">
        <v>2</v>
      </c>
      <c r="I144" s="155"/>
      <c r="J144" s="156">
        <f>ROUND(I144*H144,2)</f>
        <v>0</v>
      </c>
      <c r="K144" s="152" t="s">
        <v>333</v>
      </c>
      <c r="L144" s="34"/>
      <c r="M144" s="157" t="s">
        <v>1</v>
      </c>
      <c r="N144" s="158" t="s">
        <v>46</v>
      </c>
      <c r="O144" s="59"/>
      <c r="P144" s="159">
        <f>O144*H144</f>
        <v>0</v>
      </c>
      <c r="Q144" s="159">
        <v>0</v>
      </c>
      <c r="R144" s="159">
        <f>Q144*H144</f>
        <v>0</v>
      </c>
      <c r="S144" s="159">
        <v>0</v>
      </c>
      <c r="T144" s="160">
        <f>S144*H144</f>
        <v>0</v>
      </c>
      <c r="U144" s="33"/>
      <c r="V144" s="33"/>
      <c r="W144" s="33"/>
      <c r="X144" s="33"/>
      <c r="Y144" s="33"/>
      <c r="Z144" s="33"/>
      <c r="AA144" s="33"/>
      <c r="AB144" s="33"/>
      <c r="AC144" s="33"/>
      <c r="AD144" s="33"/>
      <c r="AE144" s="33"/>
      <c r="AR144" s="161" t="s">
        <v>276</v>
      </c>
      <c r="AT144" s="161" t="s">
        <v>202</v>
      </c>
      <c r="AU144" s="161" t="s">
        <v>90</v>
      </c>
      <c r="AY144" s="18" t="s">
        <v>199</v>
      </c>
      <c r="BE144" s="162">
        <f>IF(N144="základní",J144,0)</f>
        <v>0</v>
      </c>
      <c r="BF144" s="162">
        <f>IF(N144="snížená",J144,0)</f>
        <v>0</v>
      </c>
      <c r="BG144" s="162">
        <f>IF(N144="zákl. přenesená",J144,0)</f>
        <v>0</v>
      </c>
      <c r="BH144" s="162">
        <f>IF(N144="sníž. přenesená",J144,0)</f>
        <v>0</v>
      </c>
      <c r="BI144" s="162">
        <f>IF(N144="nulová",J144,0)</f>
        <v>0</v>
      </c>
      <c r="BJ144" s="18" t="s">
        <v>88</v>
      </c>
      <c r="BK144" s="162">
        <f>ROUND(I144*H144,2)</f>
        <v>0</v>
      </c>
      <c r="BL144" s="18" t="s">
        <v>276</v>
      </c>
      <c r="BM144" s="161" t="s">
        <v>5550</v>
      </c>
    </row>
    <row r="145" spans="1:65" s="2" customFormat="1" ht="19.2">
      <c r="A145" s="33"/>
      <c r="B145" s="34"/>
      <c r="C145" s="33"/>
      <c r="D145" s="163" t="s">
        <v>207</v>
      </c>
      <c r="E145" s="33"/>
      <c r="F145" s="164" t="s">
        <v>5551</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207</v>
      </c>
      <c r="AU145" s="18" t="s">
        <v>90</v>
      </c>
    </row>
    <row r="146" spans="1:65" s="2" customFormat="1" ht="24.15" customHeight="1">
      <c r="A146" s="33"/>
      <c r="B146" s="149"/>
      <c r="C146" s="195" t="s">
        <v>232</v>
      </c>
      <c r="D146" s="195" t="s">
        <v>416</v>
      </c>
      <c r="E146" s="196" t="s">
        <v>5552</v>
      </c>
      <c r="F146" s="197" t="s">
        <v>5553</v>
      </c>
      <c r="G146" s="198" t="s">
        <v>529</v>
      </c>
      <c r="H146" s="199">
        <v>2</v>
      </c>
      <c r="I146" s="200"/>
      <c r="J146" s="201">
        <f>ROUND(I146*H146,2)</f>
        <v>0</v>
      </c>
      <c r="K146" s="197" t="s">
        <v>333</v>
      </c>
      <c r="L146" s="202"/>
      <c r="M146" s="203" t="s">
        <v>1</v>
      </c>
      <c r="N146" s="204" t="s">
        <v>46</v>
      </c>
      <c r="O146" s="59"/>
      <c r="P146" s="159">
        <f>O146*H146</f>
        <v>0</v>
      </c>
      <c r="Q146" s="159">
        <v>2.8E-3</v>
      </c>
      <c r="R146" s="159">
        <f>Q146*H146</f>
        <v>5.5999999999999999E-3</v>
      </c>
      <c r="S146" s="159">
        <v>0</v>
      </c>
      <c r="T146" s="160">
        <f>S146*H146</f>
        <v>0</v>
      </c>
      <c r="U146" s="33"/>
      <c r="V146" s="33"/>
      <c r="W146" s="33"/>
      <c r="X146" s="33"/>
      <c r="Y146" s="33"/>
      <c r="Z146" s="33"/>
      <c r="AA146" s="33"/>
      <c r="AB146" s="33"/>
      <c r="AC146" s="33"/>
      <c r="AD146" s="33"/>
      <c r="AE146" s="33"/>
      <c r="AR146" s="161" t="s">
        <v>573</v>
      </c>
      <c r="AT146" s="161" t="s">
        <v>416</v>
      </c>
      <c r="AU146" s="161" t="s">
        <v>90</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276</v>
      </c>
      <c r="BM146" s="161" t="s">
        <v>5554</v>
      </c>
    </row>
    <row r="147" spans="1:65" s="2" customFormat="1" ht="28.8">
      <c r="A147" s="33"/>
      <c r="B147" s="34"/>
      <c r="C147" s="33"/>
      <c r="D147" s="163" t="s">
        <v>207</v>
      </c>
      <c r="E147" s="33"/>
      <c r="F147" s="164" t="s">
        <v>5555</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207</v>
      </c>
      <c r="AU147" s="18" t="s">
        <v>90</v>
      </c>
    </row>
    <row r="148" spans="1:65" s="2" customFormat="1" ht="24.15" customHeight="1">
      <c r="A148" s="33"/>
      <c r="B148" s="149"/>
      <c r="C148" s="150" t="s">
        <v>237</v>
      </c>
      <c r="D148" s="150" t="s">
        <v>202</v>
      </c>
      <c r="E148" s="151" t="s">
        <v>5556</v>
      </c>
      <c r="F148" s="152" t="s">
        <v>5557</v>
      </c>
      <c r="G148" s="153" t="s">
        <v>529</v>
      </c>
      <c r="H148" s="154">
        <v>1</v>
      </c>
      <c r="I148" s="155"/>
      <c r="J148" s="156">
        <f>ROUND(I148*H148,2)</f>
        <v>0</v>
      </c>
      <c r="K148" s="152" t="s">
        <v>333</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276</v>
      </c>
      <c r="AT148" s="161" t="s">
        <v>202</v>
      </c>
      <c r="AU148" s="161" t="s">
        <v>90</v>
      </c>
      <c r="AY148" s="18" t="s">
        <v>199</v>
      </c>
      <c r="BE148" s="162">
        <f>IF(N148="základní",J148,0)</f>
        <v>0</v>
      </c>
      <c r="BF148" s="162">
        <f>IF(N148="snížená",J148,0)</f>
        <v>0</v>
      </c>
      <c r="BG148" s="162">
        <f>IF(N148="zákl. přenesená",J148,0)</f>
        <v>0</v>
      </c>
      <c r="BH148" s="162">
        <f>IF(N148="sníž. přenesená",J148,0)</f>
        <v>0</v>
      </c>
      <c r="BI148" s="162">
        <f>IF(N148="nulová",J148,0)</f>
        <v>0</v>
      </c>
      <c r="BJ148" s="18" t="s">
        <v>88</v>
      </c>
      <c r="BK148" s="162">
        <f>ROUND(I148*H148,2)</f>
        <v>0</v>
      </c>
      <c r="BL148" s="18" t="s">
        <v>276</v>
      </c>
      <c r="BM148" s="161" t="s">
        <v>5558</v>
      </c>
    </row>
    <row r="149" spans="1:65" s="2" customFormat="1" ht="19.2">
      <c r="A149" s="33"/>
      <c r="B149" s="34"/>
      <c r="C149" s="33"/>
      <c r="D149" s="163" t="s">
        <v>207</v>
      </c>
      <c r="E149" s="33"/>
      <c r="F149" s="164" t="s">
        <v>5559</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207</v>
      </c>
      <c r="AU149" s="18" t="s">
        <v>90</v>
      </c>
    </row>
    <row r="150" spans="1:65" s="2" customFormat="1" ht="16.5" customHeight="1">
      <c r="A150" s="33"/>
      <c r="B150" s="149"/>
      <c r="C150" s="195" t="s">
        <v>242</v>
      </c>
      <c r="D150" s="195" t="s">
        <v>416</v>
      </c>
      <c r="E150" s="196" t="s">
        <v>5560</v>
      </c>
      <c r="F150" s="197" t="s">
        <v>5561</v>
      </c>
      <c r="G150" s="198" t="s">
        <v>529</v>
      </c>
      <c r="H150" s="199">
        <v>1</v>
      </c>
      <c r="I150" s="200"/>
      <c r="J150" s="201">
        <f>ROUND(I150*H150,2)</f>
        <v>0</v>
      </c>
      <c r="K150" s="197" t="s">
        <v>333</v>
      </c>
      <c r="L150" s="202"/>
      <c r="M150" s="203" t="s">
        <v>1</v>
      </c>
      <c r="N150" s="204" t="s">
        <v>46</v>
      </c>
      <c r="O150" s="59"/>
      <c r="P150" s="159">
        <f>O150*H150</f>
        <v>0</v>
      </c>
      <c r="Q150" s="159">
        <v>4.0000000000000002E-4</v>
      </c>
      <c r="R150" s="159">
        <f>Q150*H150</f>
        <v>4.0000000000000002E-4</v>
      </c>
      <c r="S150" s="159">
        <v>0</v>
      </c>
      <c r="T150" s="160">
        <f>S150*H150</f>
        <v>0</v>
      </c>
      <c r="U150" s="33"/>
      <c r="V150" s="33"/>
      <c r="W150" s="33"/>
      <c r="X150" s="33"/>
      <c r="Y150" s="33"/>
      <c r="Z150" s="33"/>
      <c r="AA150" s="33"/>
      <c r="AB150" s="33"/>
      <c r="AC150" s="33"/>
      <c r="AD150" s="33"/>
      <c r="AE150" s="33"/>
      <c r="AR150" s="161" t="s">
        <v>573</v>
      </c>
      <c r="AT150" s="161" t="s">
        <v>416</v>
      </c>
      <c r="AU150" s="161" t="s">
        <v>90</v>
      </c>
      <c r="AY150" s="18" t="s">
        <v>199</v>
      </c>
      <c r="BE150" s="162">
        <f>IF(N150="základní",J150,0)</f>
        <v>0</v>
      </c>
      <c r="BF150" s="162">
        <f>IF(N150="snížená",J150,0)</f>
        <v>0</v>
      </c>
      <c r="BG150" s="162">
        <f>IF(N150="zákl. přenesená",J150,0)</f>
        <v>0</v>
      </c>
      <c r="BH150" s="162">
        <f>IF(N150="sníž. přenesená",J150,0)</f>
        <v>0</v>
      </c>
      <c r="BI150" s="162">
        <f>IF(N150="nulová",J150,0)</f>
        <v>0</v>
      </c>
      <c r="BJ150" s="18" t="s">
        <v>88</v>
      </c>
      <c r="BK150" s="162">
        <f>ROUND(I150*H150,2)</f>
        <v>0</v>
      </c>
      <c r="BL150" s="18" t="s">
        <v>276</v>
      </c>
      <c r="BM150" s="161" t="s">
        <v>5562</v>
      </c>
    </row>
    <row r="151" spans="1:65" s="2" customFormat="1" ht="10.199999999999999">
      <c r="A151" s="33"/>
      <c r="B151" s="34"/>
      <c r="C151" s="33"/>
      <c r="D151" s="163" t="s">
        <v>207</v>
      </c>
      <c r="E151" s="33"/>
      <c r="F151" s="164" t="s">
        <v>5561</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207</v>
      </c>
      <c r="AU151" s="18" t="s">
        <v>90</v>
      </c>
    </row>
    <row r="152" spans="1:65" s="2" customFormat="1" ht="16.5" customHeight="1">
      <c r="A152" s="33"/>
      <c r="B152" s="149"/>
      <c r="C152" s="150" t="s">
        <v>247</v>
      </c>
      <c r="D152" s="150" t="s">
        <v>202</v>
      </c>
      <c r="E152" s="151" t="s">
        <v>5563</v>
      </c>
      <c r="F152" s="152" t="s">
        <v>5564</v>
      </c>
      <c r="G152" s="153" t="s">
        <v>529</v>
      </c>
      <c r="H152" s="154">
        <v>6</v>
      </c>
      <c r="I152" s="155"/>
      <c r="J152" s="156">
        <f>ROUND(I152*H152,2)</f>
        <v>0</v>
      </c>
      <c r="K152" s="152" t="s">
        <v>333</v>
      </c>
      <c r="L152" s="34"/>
      <c r="M152" s="157" t="s">
        <v>1</v>
      </c>
      <c r="N152" s="158"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276</v>
      </c>
      <c r="AT152" s="161" t="s">
        <v>202</v>
      </c>
      <c r="AU152" s="161" t="s">
        <v>90</v>
      </c>
      <c r="AY152" s="18" t="s">
        <v>199</v>
      </c>
      <c r="BE152" s="162">
        <f>IF(N152="základní",J152,0)</f>
        <v>0</v>
      </c>
      <c r="BF152" s="162">
        <f>IF(N152="snížená",J152,0)</f>
        <v>0</v>
      </c>
      <c r="BG152" s="162">
        <f>IF(N152="zákl. přenesená",J152,0)</f>
        <v>0</v>
      </c>
      <c r="BH152" s="162">
        <f>IF(N152="sníž. přenesená",J152,0)</f>
        <v>0</v>
      </c>
      <c r="BI152" s="162">
        <f>IF(N152="nulová",J152,0)</f>
        <v>0</v>
      </c>
      <c r="BJ152" s="18" t="s">
        <v>88</v>
      </c>
      <c r="BK152" s="162">
        <f>ROUND(I152*H152,2)</f>
        <v>0</v>
      </c>
      <c r="BL152" s="18" t="s">
        <v>276</v>
      </c>
      <c r="BM152" s="161" t="s">
        <v>5565</v>
      </c>
    </row>
    <row r="153" spans="1:65" s="2" customFormat="1" ht="19.2">
      <c r="A153" s="33"/>
      <c r="B153" s="34"/>
      <c r="C153" s="33"/>
      <c r="D153" s="163" t="s">
        <v>207</v>
      </c>
      <c r="E153" s="33"/>
      <c r="F153" s="164" t="s">
        <v>5566</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207</v>
      </c>
      <c r="AU153" s="18" t="s">
        <v>90</v>
      </c>
    </row>
    <row r="154" spans="1:65" s="2" customFormat="1" ht="21.75" customHeight="1">
      <c r="A154" s="33"/>
      <c r="B154" s="149"/>
      <c r="C154" s="195" t="s">
        <v>252</v>
      </c>
      <c r="D154" s="195" t="s">
        <v>416</v>
      </c>
      <c r="E154" s="196" t="s">
        <v>5567</v>
      </c>
      <c r="F154" s="197" t="s">
        <v>5568</v>
      </c>
      <c r="G154" s="198" t="s">
        <v>529</v>
      </c>
      <c r="H154" s="199">
        <v>6</v>
      </c>
      <c r="I154" s="200"/>
      <c r="J154" s="201">
        <f>ROUND(I154*H154,2)</f>
        <v>0</v>
      </c>
      <c r="K154" s="197" t="s">
        <v>333</v>
      </c>
      <c r="L154" s="202"/>
      <c r="M154" s="203" t="s">
        <v>1</v>
      </c>
      <c r="N154" s="204" t="s">
        <v>46</v>
      </c>
      <c r="O154" s="59"/>
      <c r="P154" s="159">
        <f>O154*H154</f>
        <v>0</v>
      </c>
      <c r="Q154" s="159">
        <v>5.0000000000000001E-4</v>
      </c>
      <c r="R154" s="159">
        <f>Q154*H154</f>
        <v>3.0000000000000001E-3</v>
      </c>
      <c r="S154" s="159">
        <v>0</v>
      </c>
      <c r="T154" s="160">
        <f>S154*H154</f>
        <v>0</v>
      </c>
      <c r="U154" s="33"/>
      <c r="V154" s="33"/>
      <c r="W154" s="33"/>
      <c r="X154" s="33"/>
      <c r="Y154" s="33"/>
      <c r="Z154" s="33"/>
      <c r="AA154" s="33"/>
      <c r="AB154" s="33"/>
      <c r="AC154" s="33"/>
      <c r="AD154" s="33"/>
      <c r="AE154" s="33"/>
      <c r="AR154" s="161" t="s">
        <v>573</v>
      </c>
      <c r="AT154" s="161" t="s">
        <v>416</v>
      </c>
      <c r="AU154" s="161" t="s">
        <v>90</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276</v>
      </c>
      <c r="BM154" s="161" t="s">
        <v>5569</v>
      </c>
    </row>
    <row r="155" spans="1:65" s="2" customFormat="1" ht="10.199999999999999">
      <c r="A155" s="33"/>
      <c r="B155" s="34"/>
      <c r="C155" s="33"/>
      <c r="D155" s="163" t="s">
        <v>207</v>
      </c>
      <c r="E155" s="33"/>
      <c r="F155" s="164" t="s">
        <v>5568</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207</v>
      </c>
      <c r="AU155" s="18" t="s">
        <v>90</v>
      </c>
    </row>
    <row r="156" spans="1:65" s="2" customFormat="1" ht="24.15" customHeight="1">
      <c r="A156" s="33"/>
      <c r="B156" s="149"/>
      <c r="C156" s="150" t="s">
        <v>257</v>
      </c>
      <c r="D156" s="150" t="s">
        <v>202</v>
      </c>
      <c r="E156" s="151" t="s">
        <v>5570</v>
      </c>
      <c r="F156" s="152" t="s">
        <v>5571</v>
      </c>
      <c r="G156" s="153" t="s">
        <v>376</v>
      </c>
      <c r="H156" s="154">
        <v>18.2</v>
      </c>
      <c r="I156" s="155"/>
      <c r="J156" s="156">
        <f>ROUND(I156*H156,2)</f>
        <v>0</v>
      </c>
      <c r="K156" s="152" t="s">
        <v>333</v>
      </c>
      <c r="L156" s="34"/>
      <c r="M156" s="157" t="s">
        <v>1</v>
      </c>
      <c r="N156" s="158" t="s">
        <v>46</v>
      </c>
      <c r="O156" s="59"/>
      <c r="P156" s="159">
        <f>O156*H156</f>
        <v>0</v>
      </c>
      <c r="Q156" s="159">
        <v>3.4399999999999999E-3</v>
      </c>
      <c r="R156" s="159">
        <f>Q156*H156</f>
        <v>6.2607999999999997E-2</v>
      </c>
      <c r="S156" s="159">
        <v>0</v>
      </c>
      <c r="T156" s="160">
        <f>S156*H156</f>
        <v>0</v>
      </c>
      <c r="U156" s="33"/>
      <c r="V156" s="33"/>
      <c r="W156" s="33"/>
      <c r="X156" s="33"/>
      <c r="Y156" s="33"/>
      <c r="Z156" s="33"/>
      <c r="AA156" s="33"/>
      <c r="AB156" s="33"/>
      <c r="AC156" s="33"/>
      <c r="AD156" s="33"/>
      <c r="AE156" s="33"/>
      <c r="AR156" s="161" t="s">
        <v>276</v>
      </c>
      <c r="AT156" s="161" t="s">
        <v>202</v>
      </c>
      <c r="AU156" s="161" t="s">
        <v>90</v>
      </c>
      <c r="AY156" s="18" t="s">
        <v>199</v>
      </c>
      <c r="BE156" s="162">
        <f>IF(N156="základní",J156,0)</f>
        <v>0</v>
      </c>
      <c r="BF156" s="162">
        <f>IF(N156="snížená",J156,0)</f>
        <v>0</v>
      </c>
      <c r="BG156" s="162">
        <f>IF(N156="zákl. přenesená",J156,0)</f>
        <v>0</v>
      </c>
      <c r="BH156" s="162">
        <f>IF(N156="sníž. přenesená",J156,0)</f>
        <v>0</v>
      </c>
      <c r="BI156" s="162">
        <f>IF(N156="nulová",J156,0)</f>
        <v>0</v>
      </c>
      <c r="BJ156" s="18" t="s">
        <v>88</v>
      </c>
      <c r="BK156" s="162">
        <f>ROUND(I156*H156,2)</f>
        <v>0</v>
      </c>
      <c r="BL156" s="18" t="s">
        <v>276</v>
      </c>
      <c r="BM156" s="161" t="s">
        <v>5572</v>
      </c>
    </row>
    <row r="157" spans="1:65" s="2" customFormat="1" ht="48">
      <c r="A157" s="33"/>
      <c r="B157" s="34"/>
      <c r="C157" s="33"/>
      <c r="D157" s="163" t="s">
        <v>207</v>
      </c>
      <c r="E157" s="33"/>
      <c r="F157" s="164" t="s">
        <v>5573</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207</v>
      </c>
      <c r="AU157" s="18" t="s">
        <v>90</v>
      </c>
    </row>
    <row r="158" spans="1:65" s="14" customFormat="1" ht="10.199999999999999">
      <c r="B158" s="179"/>
      <c r="D158" s="163" t="s">
        <v>336</v>
      </c>
      <c r="E158" s="180" t="s">
        <v>1</v>
      </c>
      <c r="F158" s="181" t="s">
        <v>5574</v>
      </c>
      <c r="H158" s="182">
        <v>18.2</v>
      </c>
      <c r="I158" s="183"/>
      <c r="L158" s="179"/>
      <c r="M158" s="184"/>
      <c r="N158" s="185"/>
      <c r="O158" s="185"/>
      <c r="P158" s="185"/>
      <c r="Q158" s="185"/>
      <c r="R158" s="185"/>
      <c r="S158" s="185"/>
      <c r="T158" s="186"/>
      <c r="AT158" s="180" t="s">
        <v>336</v>
      </c>
      <c r="AU158" s="180" t="s">
        <v>90</v>
      </c>
      <c r="AV158" s="14" t="s">
        <v>90</v>
      </c>
      <c r="AW158" s="14" t="s">
        <v>36</v>
      </c>
      <c r="AX158" s="14" t="s">
        <v>81</v>
      </c>
      <c r="AY158" s="180" t="s">
        <v>199</v>
      </c>
    </row>
    <row r="159" spans="1:65" s="2" customFormat="1" ht="21.75" customHeight="1">
      <c r="A159" s="33"/>
      <c r="B159" s="149"/>
      <c r="C159" s="150" t="s">
        <v>262</v>
      </c>
      <c r="D159" s="150" t="s">
        <v>202</v>
      </c>
      <c r="E159" s="151" t="s">
        <v>5575</v>
      </c>
      <c r="F159" s="152" t="s">
        <v>5576</v>
      </c>
      <c r="G159" s="153" t="s">
        <v>332</v>
      </c>
      <c r="H159" s="154">
        <v>4.383</v>
      </c>
      <c r="I159" s="155"/>
      <c r="J159" s="156">
        <f>ROUND(I159*H159,2)</f>
        <v>0</v>
      </c>
      <c r="K159" s="152" t="s">
        <v>1</v>
      </c>
      <c r="L159" s="34"/>
      <c r="M159" s="157" t="s">
        <v>1</v>
      </c>
      <c r="N159" s="158" t="s">
        <v>46</v>
      </c>
      <c r="O159" s="59"/>
      <c r="P159" s="159">
        <f>O159*H159</f>
        <v>0</v>
      </c>
      <c r="Q159" s="159">
        <v>3.8000000000000002E-4</v>
      </c>
      <c r="R159" s="159">
        <f>Q159*H159</f>
        <v>1.6655400000000001E-3</v>
      </c>
      <c r="S159" s="159">
        <v>0</v>
      </c>
      <c r="T159" s="160">
        <f>S159*H159</f>
        <v>0</v>
      </c>
      <c r="U159" s="33"/>
      <c r="V159" s="33"/>
      <c r="W159" s="33"/>
      <c r="X159" s="33"/>
      <c r="Y159" s="33"/>
      <c r="Z159" s="33"/>
      <c r="AA159" s="33"/>
      <c r="AB159" s="33"/>
      <c r="AC159" s="33"/>
      <c r="AD159" s="33"/>
      <c r="AE159" s="33"/>
      <c r="AR159" s="161" t="s">
        <v>276</v>
      </c>
      <c r="AT159" s="161" t="s">
        <v>202</v>
      </c>
      <c r="AU159" s="161" t="s">
        <v>90</v>
      </c>
      <c r="AY159" s="18" t="s">
        <v>199</v>
      </c>
      <c r="BE159" s="162">
        <f>IF(N159="základní",J159,0)</f>
        <v>0</v>
      </c>
      <c r="BF159" s="162">
        <f>IF(N159="snížená",J159,0)</f>
        <v>0</v>
      </c>
      <c r="BG159" s="162">
        <f>IF(N159="zákl. přenesená",J159,0)</f>
        <v>0</v>
      </c>
      <c r="BH159" s="162">
        <f>IF(N159="sníž. přenesená",J159,0)</f>
        <v>0</v>
      </c>
      <c r="BI159" s="162">
        <f>IF(N159="nulová",J159,0)</f>
        <v>0</v>
      </c>
      <c r="BJ159" s="18" t="s">
        <v>88</v>
      </c>
      <c r="BK159" s="162">
        <f>ROUND(I159*H159,2)</f>
        <v>0</v>
      </c>
      <c r="BL159" s="18" t="s">
        <v>276</v>
      </c>
      <c r="BM159" s="161" t="s">
        <v>5577</v>
      </c>
    </row>
    <row r="160" spans="1:65" s="2" customFormat="1" ht="19.2">
      <c r="A160" s="33"/>
      <c r="B160" s="34"/>
      <c r="C160" s="33"/>
      <c r="D160" s="163" t="s">
        <v>207</v>
      </c>
      <c r="E160" s="33"/>
      <c r="F160" s="164" t="s">
        <v>5578</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207</v>
      </c>
      <c r="AU160" s="18" t="s">
        <v>90</v>
      </c>
    </row>
    <row r="161" spans="1:65" s="2" customFormat="1" ht="24.15" customHeight="1">
      <c r="A161" s="33"/>
      <c r="B161" s="149"/>
      <c r="C161" s="195" t="s">
        <v>267</v>
      </c>
      <c r="D161" s="195" t="s">
        <v>416</v>
      </c>
      <c r="E161" s="196" t="s">
        <v>5579</v>
      </c>
      <c r="F161" s="197" t="s">
        <v>5580</v>
      </c>
      <c r="G161" s="198" t="s">
        <v>332</v>
      </c>
      <c r="H161" s="199">
        <v>4.383</v>
      </c>
      <c r="I161" s="200"/>
      <c r="J161" s="201">
        <f>ROUND(I161*H161,2)</f>
        <v>0</v>
      </c>
      <c r="K161" s="197" t="s">
        <v>1</v>
      </c>
      <c r="L161" s="202"/>
      <c r="M161" s="203" t="s">
        <v>1</v>
      </c>
      <c r="N161" s="204" t="s">
        <v>46</v>
      </c>
      <c r="O161" s="59"/>
      <c r="P161" s="159">
        <f>O161*H161</f>
        <v>0</v>
      </c>
      <c r="Q161" s="159">
        <v>1E-4</v>
      </c>
      <c r="R161" s="159">
        <f>Q161*H161</f>
        <v>4.3830000000000003E-4</v>
      </c>
      <c r="S161" s="159">
        <v>0</v>
      </c>
      <c r="T161" s="160">
        <f>S161*H161</f>
        <v>0</v>
      </c>
      <c r="U161" s="33"/>
      <c r="V161" s="33"/>
      <c r="W161" s="33"/>
      <c r="X161" s="33"/>
      <c r="Y161" s="33"/>
      <c r="Z161" s="33"/>
      <c r="AA161" s="33"/>
      <c r="AB161" s="33"/>
      <c r="AC161" s="33"/>
      <c r="AD161" s="33"/>
      <c r="AE161" s="33"/>
      <c r="AR161" s="161" t="s">
        <v>573</v>
      </c>
      <c r="AT161" s="161" t="s">
        <v>416</v>
      </c>
      <c r="AU161" s="161" t="s">
        <v>90</v>
      </c>
      <c r="AY161" s="18" t="s">
        <v>199</v>
      </c>
      <c r="BE161" s="162">
        <f>IF(N161="základní",J161,0)</f>
        <v>0</v>
      </c>
      <c r="BF161" s="162">
        <f>IF(N161="snížená",J161,0)</f>
        <v>0</v>
      </c>
      <c r="BG161" s="162">
        <f>IF(N161="zákl. přenesená",J161,0)</f>
        <v>0</v>
      </c>
      <c r="BH161" s="162">
        <f>IF(N161="sníž. přenesená",J161,0)</f>
        <v>0</v>
      </c>
      <c r="BI161" s="162">
        <f>IF(N161="nulová",J161,0)</f>
        <v>0</v>
      </c>
      <c r="BJ161" s="18" t="s">
        <v>88</v>
      </c>
      <c r="BK161" s="162">
        <f>ROUND(I161*H161,2)</f>
        <v>0</v>
      </c>
      <c r="BL161" s="18" t="s">
        <v>276</v>
      </c>
      <c r="BM161" s="161" t="s">
        <v>5581</v>
      </c>
    </row>
    <row r="162" spans="1:65" s="2" customFormat="1" ht="19.2">
      <c r="A162" s="33"/>
      <c r="B162" s="34"/>
      <c r="C162" s="33"/>
      <c r="D162" s="163" t="s">
        <v>207</v>
      </c>
      <c r="E162" s="33"/>
      <c r="F162" s="164" t="s">
        <v>5582</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207</v>
      </c>
      <c r="AU162" s="18" t="s">
        <v>90</v>
      </c>
    </row>
    <row r="163" spans="1:65" s="14" customFormat="1" ht="10.199999999999999">
      <c r="B163" s="179"/>
      <c r="D163" s="163" t="s">
        <v>336</v>
      </c>
      <c r="E163" s="180" t="s">
        <v>1</v>
      </c>
      <c r="F163" s="181" t="s">
        <v>5583</v>
      </c>
      <c r="H163" s="182">
        <v>4.383</v>
      </c>
      <c r="I163" s="183"/>
      <c r="L163" s="179"/>
      <c r="M163" s="184"/>
      <c r="N163" s="185"/>
      <c r="O163" s="185"/>
      <c r="P163" s="185"/>
      <c r="Q163" s="185"/>
      <c r="R163" s="185"/>
      <c r="S163" s="185"/>
      <c r="T163" s="186"/>
      <c r="AT163" s="180" t="s">
        <v>336</v>
      </c>
      <c r="AU163" s="180" t="s">
        <v>90</v>
      </c>
      <c r="AV163" s="14" t="s">
        <v>90</v>
      </c>
      <c r="AW163" s="14" t="s">
        <v>36</v>
      </c>
      <c r="AX163" s="14" t="s">
        <v>81</v>
      </c>
      <c r="AY163" s="180" t="s">
        <v>199</v>
      </c>
    </row>
    <row r="164" spans="1:65" s="12" customFormat="1" ht="22.8" customHeight="1">
      <c r="B164" s="136"/>
      <c r="D164" s="137" t="s">
        <v>80</v>
      </c>
      <c r="E164" s="147" t="s">
        <v>5584</v>
      </c>
      <c r="F164" s="147" t="s">
        <v>5585</v>
      </c>
      <c r="I164" s="139"/>
      <c r="J164" s="148">
        <f>BK164</f>
        <v>0</v>
      </c>
      <c r="L164" s="136"/>
      <c r="M164" s="141"/>
      <c r="N164" s="142"/>
      <c r="O164" s="142"/>
      <c r="P164" s="143">
        <f>SUM(P165:P198)</f>
        <v>0</v>
      </c>
      <c r="Q164" s="142"/>
      <c r="R164" s="143">
        <f>SUM(R165:R198)</f>
        <v>0.29416448000000001</v>
      </c>
      <c r="S164" s="142"/>
      <c r="T164" s="144">
        <f>SUM(T165:T198)</f>
        <v>0</v>
      </c>
      <c r="AR164" s="137" t="s">
        <v>90</v>
      </c>
      <c r="AT164" s="145" t="s">
        <v>80</v>
      </c>
      <c r="AU164" s="145" t="s">
        <v>88</v>
      </c>
      <c r="AY164" s="137" t="s">
        <v>199</v>
      </c>
      <c r="BK164" s="146">
        <f>SUM(BK165:BK198)</f>
        <v>0</v>
      </c>
    </row>
    <row r="165" spans="1:65" s="2" customFormat="1" ht="16.5" customHeight="1">
      <c r="A165" s="33"/>
      <c r="B165" s="149"/>
      <c r="C165" s="150" t="s">
        <v>8</v>
      </c>
      <c r="D165" s="150" t="s">
        <v>202</v>
      </c>
      <c r="E165" s="151" t="s">
        <v>5586</v>
      </c>
      <c r="F165" s="152" t="s">
        <v>5587</v>
      </c>
      <c r="G165" s="153" t="s">
        <v>529</v>
      </c>
      <c r="H165" s="154">
        <v>3</v>
      </c>
      <c r="I165" s="155"/>
      <c r="J165" s="156">
        <f>ROUND(I165*H165,2)</f>
        <v>0</v>
      </c>
      <c r="K165" s="152" t="s">
        <v>1</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276</v>
      </c>
      <c r="AT165" s="161" t="s">
        <v>202</v>
      </c>
      <c r="AU165" s="161" t="s">
        <v>90</v>
      </c>
      <c r="AY165" s="18" t="s">
        <v>199</v>
      </c>
      <c r="BE165" s="162">
        <f>IF(N165="základní",J165,0)</f>
        <v>0</v>
      </c>
      <c r="BF165" s="162">
        <f>IF(N165="snížená",J165,0)</f>
        <v>0</v>
      </c>
      <c r="BG165" s="162">
        <f>IF(N165="zákl. přenesená",J165,0)</f>
        <v>0</v>
      </c>
      <c r="BH165" s="162">
        <f>IF(N165="sníž. přenesená",J165,0)</f>
        <v>0</v>
      </c>
      <c r="BI165" s="162">
        <f>IF(N165="nulová",J165,0)</f>
        <v>0</v>
      </c>
      <c r="BJ165" s="18" t="s">
        <v>88</v>
      </c>
      <c r="BK165" s="162">
        <f>ROUND(I165*H165,2)</f>
        <v>0</v>
      </c>
      <c r="BL165" s="18" t="s">
        <v>276</v>
      </c>
      <c r="BM165" s="161" t="s">
        <v>5588</v>
      </c>
    </row>
    <row r="166" spans="1:65" s="2" customFormat="1" ht="19.2">
      <c r="A166" s="33"/>
      <c r="B166" s="34"/>
      <c r="C166" s="33"/>
      <c r="D166" s="163" t="s">
        <v>207</v>
      </c>
      <c r="E166" s="33"/>
      <c r="F166" s="164" t="s">
        <v>5589</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207</v>
      </c>
      <c r="AU166" s="18" t="s">
        <v>90</v>
      </c>
    </row>
    <row r="167" spans="1:65" s="2" customFormat="1" ht="16.5" customHeight="1">
      <c r="A167" s="33"/>
      <c r="B167" s="149"/>
      <c r="C167" s="195" t="s">
        <v>276</v>
      </c>
      <c r="D167" s="195" t="s">
        <v>416</v>
      </c>
      <c r="E167" s="196" t="s">
        <v>5590</v>
      </c>
      <c r="F167" s="197" t="s">
        <v>5591</v>
      </c>
      <c r="G167" s="198" t="s">
        <v>529</v>
      </c>
      <c r="H167" s="199">
        <v>3</v>
      </c>
      <c r="I167" s="200"/>
      <c r="J167" s="201">
        <f>ROUND(I167*H167,2)</f>
        <v>0</v>
      </c>
      <c r="K167" s="197" t="s">
        <v>1</v>
      </c>
      <c r="L167" s="202"/>
      <c r="M167" s="203" t="s">
        <v>1</v>
      </c>
      <c r="N167" s="204" t="s">
        <v>46</v>
      </c>
      <c r="O167" s="59"/>
      <c r="P167" s="159">
        <f>O167*H167</f>
        <v>0</v>
      </c>
      <c r="Q167" s="159">
        <v>0.02</v>
      </c>
      <c r="R167" s="159">
        <f>Q167*H167</f>
        <v>0.06</v>
      </c>
      <c r="S167" s="159">
        <v>0</v>
      </c>
      <c r="T167" s="160">
        <f>S167*H167</f>
        <v>0</v>
      </c>
      <c r="U167" s="33"/>
      <c r="V167" s="33"/>
      <c r="W167" s="33"/>
      <c r="X167" s="33"/>
      <c r="Y167" s="33"/>
      <c r="Z167" s="33"/>
      <c r="AA167" s="33"/>
      <c r="AB167" s="33"/>
      <c r="AC167" s="33"/>
      <c r="AD167" s="33"/>
      <c r="AE167" s="33"/>
      <c r="AR167" s="161" t="s">
        <v>573</v>
      </c>
      <c r="AT167" s="161" t="s">
        <v>416</v>
      </c>
      <c r="AU167" s="161" t="s">
        <v>90</v>
      </c>
      <c r="AY167" s="18" t="s">
        <v>199</v>
      </c>
      <c r="BE167" s="162">
        <f>IF(N167="základní",J167,0)</f>
        <v>0</v>
      </c>
      <c r="BF167" s="162">
        <f>IF(N167="snížená",J167,0)</f>
        <v>0</v>
      </c>
      <c r="BG167" s="162">
        <f>IF(N167="zákl. přenesená",J167,0)</f>
        <v>0</v>
      </c>
      <c r="BH167" s="162">
        <f>IF(N167="sníž. přenesená",J167,0)</f>
        <v>0</v>
      </c>
      <c r="BI167" s="162">
        <f>IF(N167="nulová",J167,0)</f>
        <v>0</v>
      </c>
      <c r="BJ167" s="18" t="s">
        <v>88</v>
      </c>
      <c r="BK167" s="162">
        <f>ROUND(I167*H167,2)</f>
        <v>0</v>
      </c>
      <c r="BL167" s="18" t="s">
        <v>276</v>
      </c>
      <c r="BM167" s="161" t="s">
        <v>5592</v>
      </c>
    </row>
    <row r="168" spans="1:65" s="2" customFormat="1" ht="38.4">
      <c r="A168" s="33"/>
      <c r="B168" s="34"/>
      <c r="C168" s="33"/>
      <c r="D168" s="163" t="s">
        <v>207</v>
      </c>
      <c r="E168" s="33"/>
      <c r="F168" s="164" t="s">
        <v>5593</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207</v>
      </c>
      <c r="AU168" s="18" t="s">
        <v>90</v>
      </c>
    </row>
    <row r="169" spans="1:65" s="2" customFormat="1" ht="24.15" customHeight="1">
      <c r="A169" s="33"/>
      <c r="B169" s="149"/>
      <c r="C169" s="195" t="s">
        <v>281</v>
      </c>
      <c r="D169" s="195" t="s">
        <v>416</v>
      </c>
      <c r="E169" s="196" t="s">
        <v>5594</v>
      </c>
      <c r="F169" s="197" t="s">
        <v>5539</v>
      </c>
      <c r="G169" s="198" t="s">
        <v>529</v>
      </c>
      <c r="H169" s="199">
        <v>6</v>
      </c>
      <c r="I169" s="200"/>
      <c r="J169" s="201">
        <f>ROUND(I169*H169,2)</f>
        <v>0</v>
      </c>
      <c r="K169" s="197" t="s">
        <v>1</v>
      </c>
      <c r="L169" s="202"/>
      <c r="M169" s="203" t="s">
        <v>1</v>
      </c>
      <c r="N169" s="204"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573</v>
      </c>
      <c r="AT169" s="161" t="s">
        <v>416</v>
      </c>
      <c r="AU169" s="161" t="s">
        <v>90</v>
      </c>
      <c r="AY169" s="18" t="s">
        <v>199</v>
      </c>
      <c r="BE169" s="162">
        <f>IF(N169="základní",J169,0)</f>
        <v>0</v>
      </c>
      <c r="BF169" s="162">
        <f>IF(N169="snížená",J169,0)</f>
        <v>0</v>
      </c>
      <c r="BG169" s="162">
        <f>IF(N169="zákl. přenesená",J169,0)</f>
        <v>0</v>
      </c>
      <c r="BH169" s="162">
        <f>IF(N169="sníž. přenesená",J169,0)</f>
        <v>0</v>
      </c>
      <c r="BI169" s="162">
        <f>IF(N169="nulová",J169,0)</f>
        <v>0</v>
      </c>
      <c r="BJ169" s="18" t="s">
        <v>88</v>
      </c>
      <c r="BK169" s="162">
        <f>ROUND(I169*H169,2)</f>
        <v>0</v>
      </c>
      <c r="BL169" s="18" t="s">
        <v>276</v>
      </c>
      <c r="BM169" s="161" t="s">
        <v>5595</v>
      </c>
    </row>
    <row r="170" spans="1:65" s="2" customFormat="1" ht="10.199999999999999">
      <c r="A170" s="33"/>
      <c r="B170" s="34"/>
      <c r="C170" s="33"/>
      <c r="D170" s="163" t="s">
        <v>207</v>
      </c>
      <c r="E170" s="33"/>
      <c r="F170" s="164" t="s">
        <v>5539</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207</v>
      </c>
      <c r="AU170" s="18" t="s">
        <v>90</v>
      </c>
    </row>
    <row r="171" spans="1:65" s="2" customFormat="1" ht="24.15" customHeight="1">
      <c r="A171" s="33"/>
      <c r="B171" s="149"/>
      <c r="C171" s="150" t="s">
        <v>287</v>
      </c>
      <c r="D171" s="150" t="s">
        <v>202</v>
      </c>
      <c r="E171" s="151" t="s">
        <v>5541</v>
      </c>
      <c r="F171" s="152" t="s">
        <v>5542</v>
      </c>
      <c r="G171" s="153" t="s">
        <v>529</v>
      </c>
      <c r="H171" s="154">
        <v>3</v>
      </c>
      <c r="I171" s="155"/>
      <c r="J171" s="156">
        <f>ROUND(I171*H171,2)</f>
        <v>0</v>
      </c>
      <c r="K171" s="152" t="s">
        <v>333</v>
      </c>
      <c r="L171" s="34"/>
      <c r="M171" s="157" t="s">
        <v>1</v>
      </c>
      <c r="N171" s="158" t="s">
        <v>46</v>
      </c>
      <c r="O171" s="59"/>
      <c r="P171" s="159">
        <f>O171*H171</f>
        <v>0</v>
      </c>
      <c r="Q171" s="159">
        <v>0</v>
      </c>
      <c r="R171" s="159">
        <f>Q171*H171</f>
        <v>0</v>
      </c>
      <c r="S171" s="159">
        <v>0</v>
      </c>
      <c r="T171" s="160">
        <f>S171*H171</f>
        <v>0</v>
      </c>
      <c r="U171" s="33"/>
      <c r="V171" s="33"/>
      <c r="W171" s="33"/>
      <c r="X171" s="33"/>
      <c r="Y171" s="33"/>
      <c r="Z171" s="33"/>
      <c r="AA171" s="33"/>
      <c r="AB171" s="33"/>
      <c r="AC171" s="33"/>
      <c r="AD171" s="33"/>
      <c r="AE171" s="33"/>
      <c r="AR171" s="161" t="s">
        <v>276</v>
      </c>
      <c r="AT171" s="161" t="s">
        <v>202</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276</v>
      </c>
      <c r="BM171" s="161" t="s">
        <v>5596</v>
      </c>
    </row>
    <row r="172" spans="1:65" s="2" customFormat="1" ht="19.2">
      <c r="A172" s="33"/>
      <c r="B172" s="34"/>
      <c r="C172" s="33"/>
      <c r="D172" s="163" t="s">
        <v>207</v>
      </c>
      <c r="E172" s="33"/>
      <c r="F172" s="164" t="s">
        <v>5544</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2" customFormat="1" ht="16.5" customHeight="1">
      <c r="A173" s="33"/>
      <c r="B173" s="149"/>
      <c r="C173" s="195" t="s">
        <v>292</v>
      </c>
      <c r="D173" s="195" t="s">
        <v>416</v>
      </c>
      <c r="E173" s="196" t="s">
        <v>5597</v>
      </c>
      <c r="F173" s="197" t="s">
        <v>5598</v>
      </c>
      <c r="G173" s="198" t="s">
        <v>529</v>
      </c>
      <c r="H173" s="199">
        <v>3</v>
      </c>
      <c r="I173" s="200"/>
      <c r="J173" s="201">
        <f>ROUND(I173*H173,2)</f>
        <v>0</v>
      </c>
      <c r="K173" s="197" t="s">
        <v>1</v>
      </c>
      <c r="L173" s="202"/>
      <c r="M173" s="203" t="s">
        <v>1</v>
      </c>
      <c r="N173" s="204"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573</v>
      </c>
      <c r="AT173" s="161" t="s">
        <v>416</v>
      </c>
      <c r="AU173" s="161" t="s">
        <v>90</v>
      </c>
      <c r="AY173" s="18" t="s">
        <v>199</v>
      </c>
      <c r="BE173" s="162">
        <f>IF(N173="základní",J173,0)</f>
        <v>0</v>
      </c>
      <c r="BF173" s="162">
        <f>IF(N173="snížená",J173,0)</f>
        <v>0</v>
      </c>
      <c r="BG173" s="162">
        <f>IF(N173="zákl. přenesená",J173,0)</f>
        <v>0</v>
      </c>
      <c r="BH173" s="162">
        <f>IF(N173="sníž. přenesená",J173,0)</f>
        <v>0</v>
      </c>
      <c r="BI173" s="162">
        <f>IF(N173="nulová",J173,0)</f>
        <v>0</v>
      </c>
      <c r="BJ173" s="18" t="s">
        <v>88</v>
      </c>
      <c r="BK173" s="162">
        <f>ROUND(I173*H173,2)</f>
        <v>0</v>
      </c>
      <c r="BL173" s="18" t="s">
        <v>276</v>
      </c>
      <c r="BM173" s="161" t="s">
        <v>5599</v>
      </c>
    </row>
    <row r="174" spans="1:65" s="2" customFormat="1" ht="10.199999999999999">
      <c r="A174" s="33"/>
      <c r="B174" s="34"/>
      <c r="C174" s="33"/>
      <c r="D174" s="163" t="s">
        <v>207</v>
      </c>
      <c r="E174" s="33"/>
      <c r="F174" s="164" t="s">
        <v>5600</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207</v>
      </c>
      <c r="AU174" s="18" t="s">
        <v>90</v>
      </c>
    </row>
    <row r="175" spans="1:65" s="2" customFormat="1" ht="24.15" customHeight="1">
      <c r="A175" s="33"/>
      <c r="B175" s="149"/>
      <c r="C175" s="150" t="s">
        <v>296</v>
      </c>
      <c r="D175" s="150" t="s">
        <v>202</v>
      </c>
      <c r="E175" s="151" t="s">
        <v>5601</v>
      </c>
      <c r="F175" s="152" t="s">
        <v>5602</v>
      </c>
      <c r="G175" s="153" t="s">
        <v>529</v>
      </c>
      <c r="H175" s="154">
        <v>3</v>
      </c>
      <c r="I175" s="155"/>
      <c r="J175" s="156">
        <f>ROUND(I175*H175,2)</f>
        <v>0</v>
      </c>
      <c r="K175" s="152" t="s">
        <v>333</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276</v>
      </c>
      <c r="AT175" s="161" t="s">
        <v>202</v>
      </c>
      <c r="AU175" s="161" t="s">
        <v>90</v>
      </c>
      <c r="AY175" s="18" t="s">
        <v>199</v>
      </c>
      <c r="BE175" s="162">
        <f>IF(N175="základní",J175,0)</f>
        <v>0</v>
      </c>
      <c r="BF175" s="162">
        <f>IF(N175="snížená",J175,0)</f>
        <v>0</v>
      </c>
      <c r="BG175" s="162">
        <f>IF(N175="zákl. přenesená",J175,0)</f>
        <v>0</v>
      </c>
      <c r="BH175" s="162">
        <f>IF(N175="sníž. přenesená",J175,0)</f>
        <v>0</v>
      </c>
      <c r="BI175" s="162">
        <f>IF(N175="nulová",J175,0)</f>
        <v>0</v>
      </c>
      <c r="BJ175" s="18" t="s">
        <v>88</v>
      </c>
      <c r="BK175" s="162">
        <f>ROUND(I175*H175,2)</f>
        <v>0</v>
      </c>
      <c r="BL175" s="18" t="s">
        <v>276</v>
      </c>
      <c r="BM175" s="161" t="s">
        <v>5603</v>
      </c>
    </row>
    <row r="176" spans="1:65" s="2" customFormat="1" ht="28.8">
      <c r="A176" s="33"/>
      <c r="B176" s="34"/>
      <c r="C176" s="33"/>
      <c r="D176" s="163" t="s">
        <v>207</v>
      </c>
      <c r="E176" s="33"/>
      <c r="F176" s="164" t="s">
        <v>5604</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207</v>
      </c>
      <c r="AU176" s="18" t="s">
        <v>90</v>
      </c>
    </row>
    <row r="177" spans="1:65" s="2" customFormat="1" ht="16.5" customHeight="1">
      <c r="A177" s="33"/>
      <c r="B177" s="149"/>
      <c r="C177" s="195" t="s">
        <v>7</v>
      </c>
      <c r="D177" s="195" t="s">
        <v>416</v>
      </c>
      <c r="E177" s="196" t="s">
        <v>5605</v>
      </c>
      <c r="F177" s="197" t="s">
        <v>5606</v>
      </c>
      <c r="G177" s="198" t="s">
        <v>529</v>
      </c>
      <c r="H177" s="199">
        <v>3</v>
      </c>
      <c r="I177" s="200"/>
      <c r="J177" s="201">
        <f>ROUND(I177*H177,2)</f>
        <v>0</v>
      </c>
      <c r="K177" s="197" t="s">
        <v>333</v>
      </c>
      <c r="L177" s="202"/>
      <c r="M177" s="203" t="s">
        <v>1</v>
      </c>
      <c r="N177" s="204" t="s">
        <v>46</v>
      </c>
      <c r="O177" s="59"/>
      <c r="P177" s="159">
        <f>O177*H177</f>
        <v>0</v>
      </c>
      <c r="Q177" s="159">
        <v>6.9999999999999999E-4</v>
      </c>
      <c r="R177" s="159">
        <f>Q177*H177</f>
        <v>2.0999999999999999E-3</v>
      </c>
      <c r="S177" s="159">
        <v>0</v>
      </c>
      <c r="T177" s="160">
        <f>S177*H177</f>
        <v>0</v>
      </c>
      <c r="U177" s="33"/>
      <c r="V177" s="33"/>
      <c r="W177" s="33"/>
      <c r="X177" s="33"/>
      <c r="Y177" s="33"/>
      <c r="Z177" s="33"/>
      <c r="AA177" s="33"/>
      <c r="AB177" s="33"/>
      <c r="AC177" s="33"/>
      <c r="AD177" s="33"/>
      <c r="AE177" s="33"/>
      <c r="AR177" s="161" t="s">
        <v>573</v>
      </c>
      <c r="AT177" s="161" t="s">
        <v>416</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276</v>
      </c>
      <c r="BM177" s="161" t="s">
        <v>5607</v>
      </c>
    </row>
    <row r="178" spans="1:65" s="2" customFormat="1" ht="10.199999999999999">
      <c r="A178" s="33"/>
      <c r="B178" s="34"/>
      <c r="C178" s="33"/>
      <c r="D178" s="163" t="s">
        <v>207</v>
      </c>
      <c r="E178" s="33"/>
      <c r="F178" s="164" t="s">
        <v>5606</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2" customFormat="1" ht="16.5" customHeight="1">
      <c r="A179" s="33"/>
      <c r="B179" s="149"/>
      <c r="C179" s="150" t="s">
        <v>487</v>
      </c>
      <c r="D179" s="150" t="s">
        <v>202</v>
      </c>
      <c r="E179" s="151" t="s">
        <v>5608</v>
      </c>
      <c r="F179" s="152" t="s">
        <v>5609</v>
      </c>
      <c r="G179" s="153" t="s">
        <v>529</v>
      </c>
      <c r="H179" s="154">
        <v>12</v>
      </c>
      <c r="I179" s="155"/>
      <c r="J179" s="156">
        <f>ROUND(I179*H179,2)</f>
        <v>0</v>
      </c>
      <c r="K179" s="152" t="s">
        <v>333</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276</v>
      </c>
      <c r="AT179" s="161" t="s">
        <v>202</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276</v>
      </c>
      <c r="BM179" s="161" t="s">
        <v>5610</v>
      </c>
    </row>
    <row r="180" spans="1:65" s="2" customFormat="1" ht="19.2">
      <c r="A180" s="33"/>
      <c r="B180" s="34"/>
      <c r="C180" s="33"/>
      <c r="D180" s="163" t="s">
        <v>207</v>
      </c>
      <c r="E180" s="33"/>
      <c r="F180" s="164" t="s">
        <v>5611</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2" customFormat="1" ht="21.75" customHeight="1">
      <c r="A181" s="33"/>
      <c r="B181" s="149"/>
      <c r="C181" s="195" t="s">
        <v>492</v>
      </c>
      <c r="D181" s="195" t="s">
        <v>416</v>
      </c>
      <c r="E181" s="196" t="s">
        <v>5612</v>
      </c>
      <c r="F181" s="197" t="s">
        <v>5613</v>
      </c>
      <c r="G181" s="198" t="s">
        <v>529</v>
      </c>
      <c r="H181" s="199">
        <v>12</v>
      </c>
      <c r="I181" s="200"/>
      <c r="J181" s="201">
        <f>ROUND(I181*H181,2)</f>
        <v>0</v>
      </c>
      <c r="K181" s="197" t="s">
        <v>333</v>
      </c>
      <c r="L181" s="202"/>
      <c r="M181" s="203" t="s">
        <v>1</v>
      </c>
      <c r="N181" s="204" t="s">
        <v>46</v>
      </c>
      <c r="O181" s="59"/>
      <c r="P181" s="159">
        <f>O181*H181</f>
        <v>0</v>
      </c>
      <c r="Q181" s="159">
        <v>4.0000000000000002E-4</v>
      </c>
      <c r="R181" s="159">
        <f>Q181*H181</f>
        <v>4.8000000000000004E-3</v>
      </c>
      <c r="S181" s="159">
        <v>0</v>
      </c>
      <c r="T181" s="160">
        <f>S181*H181</f>
        <v>0</v>
      </c>
      <c r="U181" s="33"/>
      <c r="V181" s="33"/>
      <c r="W181" s="33"/>
      <c r="X181" s="33"/>
      <c r="Y181" s="33"/>
      <c r="Z181" s="33"/>
      <c r="AA181" s="33"/>
      <c r="AB181" s="33"/>
      <c r="AC181" s="33"/>
      <c r="AD181" s="33"/>
      <c r="AE181" s="33"/>
      <c r="AR181" s="161" t="s">
        <v>573</v>
      </c>
      <c r="AT181" s="161" t="s">
        <v>416</v>
      </c>
      <c r="AU181" s="161" t="s">
        <v>90</v>
      </c>
      <c r="AY181" s="18" t="s">
        <v>199</v>
      </c>
      <c r="BE181" s="162">
        <f>IF(N181="základní",J181,0)</f>
        <v>0</v>
      </c>
      <c r="BF181" s="162">
        <f>IF(N181="snížená",J181,0)</f>
        <v>0</v>
      </c>
      <c r="BG181" s="162">
        <f>IF(N181="zákl. přenesená",J181,0)</f>
        <v>0</v>
      </c>
      <c r="BH181" s="162">
        <f>IF(N181="sníž. přenesená",J181,0)</f>
        <v>0</v>
      </c>
      <c r="BI181" s="162">
        <f>IF(N181="nulová",J181,0)</f>
        <v>0</v>
      </c>
      <c r="BJ181" s="18" t="s">
        <v>88</v>
      </c>
      <c r="BK181" s="162">
        <f>ROUND(I181*H181,2)</f>
        <v>0</v>
      </c>
      <c r="BL181" s="18" t="s">
        <v>276</v>
      </c>
      <c r="BM181" s="161" t="s">
        <v>5614</v>
      </c>
    </row>
    <row r="182" spans="1:65" s="2" customFormat="1" ht="10.199999999999999">
      <c r="A182" s="33"/>
      <c r="B182" s="34"/>
      <c r="C182" s="33"/>
      <c r="D182" s="163" t="s">
        <v>207</v>
      </c>
      <c r="E182" s="33"/>
      <c r="F182" s="164" t="s">
        <v>5613</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207</v>
      </c>
      <c r="AU182" s="18" t="s">
        <v>90</v>
      </c>
    </row>
    <row r="183" spans="1:65" s="2" customFormat="1" ht="16.5" customHeight="1">
      <c r="A183" s="33"/>
      <c r="B183" s="149"/>
      <c r="C183" s="150" t="s">
        <v>497</v>
      </c>
      <c r="D183" s="150" t="s">
        <v>202</v>
      </c>
      <c r="E183" s="151" t="s">
        <v>5563</v>
      </c>
      <c r="F183" s="152" t="s">
        <v>5564</v>
      </c>
      <c r="G183" s="153" t="s">
        <v>529</v>
      </c>
      <c r="H183" s="154">
        <v>1</v>
      </c>
      <c r="I183" s="155"/>
      <c r="J183" s="156">
        <f>ROUND(I183*H183,2)</f>
        <v>0</v>
      </c>
      <c r="K183" s="152" t="s">
        <v>333</v>
      </c>
      <c r="L183" s="34"/>
      <c r="M183" s="157" t="s">
        <v>1</v>
      </c>
      <c r="N183" s="158" t="s">
        <v>46</v>
      </c>
      <c r="O183" s="59"/>
      <c r="P183" s="159">
        <f>O183*H183</f>
        <v>0</v>
      </c>
      <c r="Q183" s="159">
        <v>0</v>
      </c>
      <c r="R183" s="159">
        <f>Q183*H183</f>
        <v>0</v>
      </c>
      <c r="S183" s="159">
        <v>0</v>
      </c>
      <c r="T183" s="160">
        <f>S183*H183</f>
        <v>0</v>
      </c>
      <c r="U183" s="33"/>
      <c r="V183" s="33"/>
      <c r="W183" s="33"/>
      <c r="X183" s="33"/>
      <c r="Y183" s="33"/>
      <c r="Z183" s="33"/>
      <c r="AA183" s="33"/>
      <c r="AB183" s="33"/>
      <c r="AC183" s="33"/>
      <c r="AD183" s="33"/>
      <c r="AE183" s="33"/>
      <c r="AR183" s="161" t="s">
        <v>276</v>
      </c>
      <c r="AT183" s="161" t="s">
        <v>202</v>
      </c>
      <c r="AU183" s="161" t="s">
        <v>90</v>
      </c>
      <c r="AY183" s="18" t="s">
        <v>199</v>
      </c>
      <c r="BE183" s="162">
        <f>IF(N183="základní",J183,0)</f>
        <v>0</v>
      </c>
      <c r="BF183" s="162">
        <f>IF(N183="snížená",J183,0)</f>
        <v>0</v>
      </c>
      <c r="BG183" s="162">
        <f>IF(N183="zákl. přenesená",J183,0)</f>
        <v>0</v>
      </c>
      <c r="BH183" s="162">
        <f>IF(N183="sníž. přenesená",J183,0)</f>
        <v>0</v>
      </c>
      <c r="BI183" s="162">
        <f>IF(N183="nulová",J183,0)</f>
        <v>0</v>
      </c>
      <c r="BJ183" s="18" t="s">
        <v>88</v>
      </c>
      <c r="BK183" s="162">
        <f>ROUND(I183*H183,2)</f>
        <v>0</v>
      </c>
      <c r="BL183" s="18" t="s">
        <v>276</v>
      </c>
      <c r="BM183" s="161" t="s">
        <v>5615</v>
      </c>
    </row>
    <row r="184" spans="1:65" s="2" customFormat="1" ht="19.2">
      <c r="A184" s="33"/>
      <c r="B184" s="34"/>
      <c r="C184" s="33"/>
      <c r="D184" s="163" t="s">
        <v>207</v>
      </c>
      <c r="E184" s="33"/>
      <c r="F184" s="164" t="s">
        <v>5566</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207</v>
      </c>
      <c r="AU184" s="18" t="s">
        <v>90</v>
      </c>
    </row>
    <row r="185" spans="1:65" s="2" customFormat="1" ht="21.75" customHeight="1">
      <c r="A185" s="33"/>
      <c r="B185" s="149"/>
      <c r="C185" s="195" t="s">
        <v>518</v>
      </c>
      <c r="D185" s="195" t="s">
        <v>416</v>
      </c>
      <c r="E185" s="196" t="s">
        <v>5616</v>
      </c>
      <c r="F185" s="197" t="s">
        <v>5617</v>
      </c>
      <c r="G185" s="198" t="s">
        <v>529</v>
      </c>
      <c r="H185" s="199">
        <v>1</v>
      </c>
      <c r="I185" s="200"/>
      <c r="J185" s="201">
        <f>ROUND(I185*H185,2)</f>
        <v>0</v>
      </c>
      <c r="K185" s="197" t="s">
        <v>333</v>
      </c>
      <c r="L185" s="202"/>
      <c r="M185" s="203" t="s">
        <v>1</v>
      </c>
      <c r="N185" s="204" t="s">
        <v>46</v>
      </c>
      <c r="O185" s="59"/>
      <c r="P185" s="159">
        <f>O185*H185</f>
        <v>0</v>
      </c>
      <c r="Q185" s="159">
        <v>5.9999999999999995E-4</v>
      </c>
      <c r="R185" s="159">
        <f>Q185*H185</f>
        <v>5.9999999999999995E-4</v>
      </c>
      <c r="S185" s="159">
        <v>0</v>
      </c>
      <c r="T185" s="160">
        <f>S185*H185</f>
        <v>0</v>
      </c>
      <c r="U185" s="33"/>
      <c r="V185" s="33"/>
      <c r="W185" s="33"/>
      <c r="X185" s="33"/>
      <c r="Y185" s="33"/>
      <c r="Z185" s="33"/>
      <c r="AA185" s="33"/>
      <c r="AB185" s="33"/>
      <c r="AC185" s="33"/>
      <c r="AD185" s="33"/>
      <c r="AE185" s="33"/>
      <c r="AR185" s="161" t="s">
        <v>573</v>
      </c>
      <c r="AT185" s="161" t="s">
        <v>416</v>
      </c>
      <c r="AU185" s="161" t="s">
        <v>90</v>
      </c>
      <c r="AY185" s="18" t="s">
        <v>199</v>
      </c>
      <c r="BE185" s="162">
        <f>IF(N185="základní",J185,0)</f>
        <v>0</v>
      </c>
      <c r="BF185" s="162">
        <f>IF(N185="snížená",J185,0)</f>
        <v>0</v>
      </c>
      <c r="BG185" s="162">
        <f>IF(N185="zákl. přenesená",J185,0)</f>
        <v>0</v>
      </c>
      <c r="BH185" s="162">
        <f>IF(N185="sníž. přenesená",J185,0)</f>
        <v>0</v>
      </c>
      <c r="BI185" s="162">
        <f>IF(N185="nulová",J185,0)</f>
        <v>0</v>
      </c>
      <c r="BJ185" s="18" t="s">
        <v>88</v>
      </c>
      <c r="BK185" s="162">
        <f>ROUND(I185*H185,2)</f>
        <v>0</v>
      </c>
      <c r="BL185" s="18" t="s">
        <v>276</v>
      </c>
      <c r="BM185" s="161" t="s">
        <v>5618</v>
      </c>
    </row>
    <row r="186" spans="1:65" s="2" customFormat="1" ht="10.199999999999999">
      <c r="A186" s="33"/>
      <c r="B186" s="34"/>
      <c r="C186" s="33"/>
      <c r="D186" s="163" t="s">
        <v>207</v>
      </c>
      <c r="E186" s="33"/>
      <c r="F186" s="164" t="s">
        <v>5617</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207</v>
      </c>
      <c r="AU186" s="18" t="s">
        <v>90</v>
      </c>
    </row>
    <row r="187" spans="1:65" s="2" customFormat="1" ht="21.75" customHeight="1">
      <c r="A187" s="33"/>
      <c r="B187" s="149"/>
      <c r="C187" s="150" t="s">
        <v>522</v>
      </c>
      <c r="D187" s="150" t="s">
        <v>202</v>
      </c>
      <c r="E187" s="151" t="s">
        <v>5619</v>
      </c>
      <c r="F187" s="152" t="s">
        <v>5620</v>
      </c>
      <c r="G187" s="153" t="s">
        <v>529</v>
      </c>
      <c r="H187" s="154">
        <v>3</v>
      </c>
      <c r="I187" s="155"/>
      <c r="J187" s="156">
        <f>ROUND(I187*H187,2)</f>
        <v>0</v>
      </c>
      <c r="K187" s="152" t="s">
        <v>333</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276</v>
      </c>
      <c r="AT187" s="161" t="s">
        <v>202</v>
      </c>
      <c r="AU187" s="161" t="s">
        <v>90</v>
      </c>
      <c r="AY187" s="18" t="s">
        <v>199</v>
      </c>
      <c r="BE187" s="162">
        <f>IF(N187="základní",J187,0)</f>
        <v>0</v>
      </c>
      <c r="BF187" s="162">
        <f>IF(N187="snížená",J187,0)</f>
        <v>0</v>
      </c>
      <c r="BG187" s="162">
        <f>IF(N187="zákl. přenesená",J187,0)</f>
        <v>0</v>
      </c>
      <c r="BH187" s="162">
        <f>IF(N187="sníž. přenesená",J187,0)</f>
        <v>0</v>
      </c>
      <c r="BI187" s="162">
        <f>IF(N187="nulová",J187,0)</f>
        <v>0</v>
      </c>
      <c r="BJ187" s="18" t="s">
        <v>88</v>
      </c>
      <c r="BK187" s="162">
        <f>ROUND(I187*H187,2)</f>
        <v>0</v>
      </c>
      <c r="BL187" s="18" t="s">
        <v>276</v>
      </c>
      <c r="BM187" s="161" t="s">
        <v>5621</v>
      </c>
    </row>
    <row r="188" spans="1:65" s="2" customFormat="1" ht="19.2">
      <c r="A188" s="33"/>
      <c r="B188" s="34"/>
      <c r="C188" s="33"/>
      <c r="D188" s="163" t="s">
        <v>207</v>
      </c>
      <c r="E188" s="33"/>
      <c r="F188" s="164" t="s">
        <v>5622</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207</v>
      </c>
      <c r="AU188" s="18" t="s">
        <v>90</v>
      </c>
    </row>
    <row r="189" spans="1:65" s="2" customFormat="1" ht="24.15" customHeight="1">
      <c r="A189" s="33"/>
      <c r="B189" s="149"/>
      <c r="C189" s="195" t="s">
        <v>526</v>
      </c>
      <c r="D189" s="195" t="s">
        <v>416</v>
      </c>
      <c r="E189" s="196" t="s">
        <v>5623</v>
      </c>
      <c r="F189" s="197" t="s">
        <v>5624</v>
      </c>
      <c r="G189" s="198" t="s">
        <v>529</v>
      </c>
      <c r="H189" s="199">
        <v>3</v>
      </c>
      <c r="I189" s="200"/>
      <c r="J189" s="201">
        <f>ROUND(I189*H189,2)</f>
        <v>0</v>
      </c>
      <c r="K189" s="197" t="s">
        <v>333</v>
      </c>
      <c r="L189" s="202"/>
      <c r="M189" s="203" t="s">
        <v>1</v>
      </c>
      <c r="N189" s="204" t="s">
        <v>46</v>
      </c>
      <c r="O189" s="59"/>
      <c r="P189" s="159">
        <f>O189*H189</f>
        <v>0</v>
      </c>
      <c r="Q189" s="159">
        <v>2.0000000000000001E-4</v>
      </c>
      <c r="R189" s="159">
        <f>Q189*H189</f>
        <v>6.0000000000000006E-4</v>
      </c>
      <c r="S189" s="159">
        <v>0</v>
      </c>
      <c r="T189" s="160">
        <f>S189*H189</f>
        <v>0</v>
      </c>
      <c r="U189" s="33"/>
      <c r="V189" s="33"/>
      <c r="W189" s="33"/>
      <c r="X189" s="33"/>
      <c r="Y189" s="33"/>
      <c r="Z189" s="33"/>
      <c r="AA189" s="33"/>
      <c r="AB189" s="33"/>
      <c r="AC189" s="33"/>
      <c r="AD189" s="33"/>
      <c r="AE189" s="33"/>
      <c r="AR189" s="161" t="s">
        <v>573</v>
      </c>
      <c r="AT189" s="161" t="s">
        <v>416</v>
      </c>
      <c r="AU189" s="161" t="s">
        <v>90</v>
      </c>
      <c r="AY189" s="18" t="s">
        <v>199</v>
      </c>
      <c r="BE189" s="162">
        <f>IF(N189="základní",J189,0)</f>
        <v>0</v>
      </c>
      <c r="BF189" s="162">
        <f>IF(N189="snížená",J189,0)</f>
        <v>0</v>
      </c>
      <c r="BG189" s="162">
        <f>IF(N189="zákl. přenesená",J189,0)</f>
        <v>0</v>
      </c>
      <c r="BH189" s="162">
        <f>IF(N189="sníž. přenesená",J189,0)</f>
        <v>0</v>
      </c>
      <c r="BI189" s="162">
        <f>IF(N189="nulová",J189,0)</f>
        <v>0</v>
      </c>
      <c r="BJ189" s="18" t="s">
        <v>88</v>
      </c>
      <c r="BK189" s="162">
        <f>ROUND(I189*H189,2)</f>
        <v>0</v>
      </c>
      <c r="BL189" s="18" t="s">
        <v>276</v>
      </c>
      <c r="BM189" s="161" t="s">
        <v>5625</v>
      </c>
    </row>
    <row r="190" spans="1:65" s="2" customFormat="1" ht="10.199999999999999">
      <c r="A190" s="33"/>
      <c r="B190" s="34"/>
      <c r="C190" s="33"/>
      <c r="D190" s="163" t="s">
        <v>207</v>
      </c>
      <c r="E190" s="33"/>
      <c r="F190" s="164" t="s">
        <v>5624</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207</v>
      </c>
      <c r="AU190" s="18" t="s">
        <v>90</v>
      </c>
    </row>
    <row r="191" spans="1:65" s="2" customFormat="1" ht="24.15" customHeight="1">
      <c r="A191" s="33"/>
      <c r="B191" s="149"/>
      <c r="C191" s="150" t="s">
        <v>531</v>
      </c>
      <c r="D191" s="150" t="s">
        <v>202</v>
      </c>
      <c r="E191" s="151" t="s">
        <v>5570</v>
      </c>
      <c r="F191" s="152" t="s">
        <v>5571</v>
      </c>
      <c r="G191" s="153" t="s">
        <v>376</v>
      </c>
      <c r="H191" s="154">
        <v>63.7</v>
      </c>
      <c r="I191" s="155"/>
      <c r="J191" s="156">
        <f>ROUND(I191*H191,2)</f>
        <v>0</v>
      </c>
      <c r="K191" s="152" t="s">
        <v>333</v>
      </c>
      <c r="L191" s="34"/>
      <c r="M191" s="157" t="s">
        <v>1</v>
      </c>
      <c r="N191" s="158" t="s">
        <v>46</v>
      </c>
      <c r="O191" s="59"/>
      <c r="P191" s="159">
        <f>O191*H191</f>
        <v>0</v>
      </c>
      <c r="Q191" s="159">
        <v>3.4399999999999999E-3</v>
      </c>
      <c r="R191" s="159">
        <f>Q191*H191</f>
        <v>0.21912800000000002</v>
      </c>
      <c r="S191" s="159">
        <v>0</v>
      </c>
      <c r="T191" s="160">
        <f>S191*H191</f>
        <v>0</v>
      </c>
      <c r="U191" s="33"/>
      <c r="V191" s="33"/>
      <c r="W191" s="33"/>
      <c r="X191" s="33"/>
      <c r="Y191" s="33"/>
      <c r="Z191" s="33"/>
      <c r="AA191" s="33"/>
      <c r="AB191" s="33"/>
      <c r="AC191" s="33"/>
      <c r="AD191" s="33"/>
      <c r="AE191" s="33"/>
      <c r="AR191" s="161" t="s">
        <v>276</v>
      </c>
      <c r="AT191" s="161" t="s">
        <v>202</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276</v>
      </c>
      <c r="BM191" s="161" t="s">
        <v>5626</v>
      </c>
    </row>
    <row r="192" spans="1:65" s="2" customFormat="1" ht="48">
      <c r="A192" s="33"/>
      <c r="B192" s="34"/>
      <c r="C192" s="33"/>
      <c r="D192" s="163" t="s">
        <v>207</v>
      </c>
      <c r="E192" s="33"/>
      <c r="F192" s="164" t="s">
        <v>5573</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207</v>
      </c>
      <c r="AU192" s="18" t="s">
        <v>90</v>
      </c>
    </row>
    <row r="193" spans="1:65" s="14" customFormat="1" ht="10.199999999999999">
      <c r="B193" s="179"/>
      <c r="D193" s="163" t="s">
        <v>336</v>
      </c>
      <c r="E193" s="180" t="s">
        <v>1</v>
      </c>
      <c r="F193" s="181" t="s">
        <v>5627</v>
      </c>
      <c r="H193" s="182">
        <v>63.7</v>
      </c>
      <c r="I193" s="183"/>
      <c r="L193" s="179"/>
      <c r="M193" s="184"/>
      <c r="N193" s="185"/>
      <c r="O193" s="185"/>
      <c r="P193" s="185"/>
      <c r="Q193" s="185"/>
      <c r="R193" s="185"/>
      <c r="S193" s="185"/>
      <c r="T193" s="186"/>
      <c r="AT193" s="180" t="s">
        <v>336</v>
      </c>
      <c r="AU193" s="180" t="s">
        <v>90</v>
      </c>
      <c r="AV193" s="14" t="s">
        <v>90</v>
      </c>
      <c r="AW193" s="14" t="s">
        <v>36</v>
      </c>
      <c r="AX193" s="14" t="s">
        <v>81</v>
      </c>
      <c r="AY193" s="180" t="s">
        <v>199</v>
      </c>
    </row>
    <row r="194" spans="1:65" s="2" customFormat="1" ht="21.75" customHeight="1">
      <c r="A194" s="33"/>
      <c r="B194" s="149"/>
      <c r="C194" s="150" t="s">
        <v>537</v>
      </c>
      <c r="D194" s="150" t="s">
        <v>202</v>
      </c>
      <c r="E194" s="151" t="s">
        <v>5575</v>
      </c>
      <c r="F194" s="152" t="s">
        <v>5576</v>
      </c>
      <c r="G194" s="153" t="s">
        <v>332</v>
      </c>
      <c r="H194" s="154">
        <v>14.451000000000001</v>
      </c>
      <c r="I194" s="155"/>
      <c r="J194" s="156">
        <f>ROUND(I194*H194,2)</f>
        <v>0</v>
      </c>
      <c r="K194" s="152" t="s">
        <v>1</v>
      </c>
      <c r="L194" s="34"/>
      <c r="M194" s="157" t="s">
        <v>1</v>
      </c>
      <c r="N194" s="158" t="s">
        <v>46</v>
      </c>
      <c r="O194" s="59"/>
      <c r="P194" s="159">
        <f>O194*H194</f>
        <v>0</v>
      </c>
      <c r="Q194" s="159">
        <v>3.8000000000000002E-4</v>
      </c>
      <c r="R194" s="159">
        <f>Q194*H194</f>
        <v>5.4913800000000006E-3</v>
      </c>
      <c r="S194" s="159">
        <v>0</v>
      </c>
      <c r="T194" s="160">
        <f>S194*H194</f>
        <v>0</v>
      </c>
      <c r="U194" s="33"/>
      <c r="V194" s="33"/>
      <c r="W194" s="33"/>
      <c r="X194" s="33"/>
      <c r="Y194" s="33"/>
      <c r="Z194" s="33"/>
      <c r="AA194" s="33"/>
      <c r="AB194" s="33"/>
      <c r="AC194" s="33"/>
      <c r="AD194" s="33"/>
      <c r="AE194" s="33"/>
      <c r="AR194" s="161" t="s">
        <v>276</v>
      </c>
      <c r="AT194" s="161" t="s">
        <v>202</v>
      </c>
      <c r="AU194" s="161" t="s">
        <v>90</v>
      </c>
      <c r="AY194" s="18" t="s">
        <v>199</v>
      </c>
      <c r="BE194" s="162">
        <f>IF(N194="základní",J194,0)</f>
        <v>0</v>
      </c>
      <c r="BF194" s="162">
        <f>IF(N194="snížená",J194,0)</f>
        <v>0</v>
      </c>
      <c r="BG194" s="162">
        <f>IF(N194="zákl. přenesená",J194,0)</f>
        <v>0</v>
      </c>
      <c r="BH194" s="162">
        <f>IF(N194="sníž. přenesená",J194,0)</f>
        <v>0</v>
      </c>
      <c r="BI194" s="162">
        <f>IF(N194="nulová",J194,0)</f>
        <v>0</v>
      </c>
      <c r="BJ194" s="18" t="s">
        <v>88</v>
      </c>
      <c r="BK194" s="162">
        <f>ROUND(I194*H194,2)</f>
        <v>0</v>
      </c>
      <c r="BL194" s="18" t="s">
        <v>276</v>
      </c>
      <c r="BM194" s="161" t="s">
        <v>5628</v>
      </c>
    </row>
    <row r="195" spans="1:65" s="2" customFormat="1" ht="19.2">
      <c r="A195" s="33"/>
      <c r="B195" s="34"/>
      <c r="C195" s="33"/>
      <c r="D195" s="163" t="s">
        <v>207</v>
      </c>
      <c r="E195" s="33"/>
      <c r="F195" s="164" t="s">
        <v>5578</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207</v>
      </c>
      <c r="AU195" s="18" t="s">
        <v>90</v>
      </c>
    </row>
    <row r="196" spans="1:65" s="2" customFormat="1" ht="24.15" customHeight="1">
      <c r="A196" s="33"/>
      <c r="B196" s="149"/>
      <c r="C196" s="195" t="s">
        <v>547</v>
      </c>
      <c r="D196" s="195" t="s">
        <v>416</v>
      </c>
      <c r="E196" s="196" t="s">
        <v>5579</v>
      </c>
      <c r="F196" s="197" t="s">
        <v>5580</v>
      </c>
      <c r="G196" s="198" t="s">
        <v>332</v>
      </c>
      <c r="H196" s="199">
        <v>14.451000000000001</v>
      </c>
      <c r="I196" s="200"/>
      <c r="J196" s="201">
        <f>ROUND(I196*H196,2)</f>
        <v>0</v>
      </c>
      <c r="K196" s="197" t="s">
        <v>1</v>
      </c>
      <c r="L196" s="202"/>
      <c r="M196" s="203" t="s">
        <v>1</v>
      </c>
      <c r="N196" s="204" t="s">
        <v>46</v>
      </c>
      <c r="O196" s="59"/>
      <c r="P196" s="159">
        <f>O196*H196</f>
        <v>0</v>
      </c>
      <c r="Q196" s="159">
        <v>1E-4</v>
      </c>
      <c r="R196" s="159">
        <f>Q196*H196</f>
        <v>1.4451000000000002E-3</v>
      </c>
      <c r="S196" s="159">
        <v>0</v>
      </c>
      <c r="T196" s="160">
        <f>S196*H196</f>
        <v>0</v>
      </c>
      <c r="U196" s="33"/>
      <c r="V196" s="33"/>
      <c r="W196" s="33"/>
      <c r="X196" s="33"/>
      <c r="Y196" s="33"/>
      <c r="Z196" s="33"/>
      <c r="AA196" s="33"/>
      <c r="AB196" s="33"/>
      <c r="AC196" s="33"/>
      <c r="AD196" s="33"/>
      <c r="AE196" s="33"/>
      <c r="AR196" s="161" t="s">
        <v>573</v>
      </c>
      <c r="AT196" s="161" t="s">
        <v>416</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276</v>
      </c>
      <c r="BM196" s="161" t="s">
        <v>5629</v>
      </c>
    </row>
    <row r="197" spans="1:65" s="2" customFormat="1" ht="19.2">
      <c r="A197" s="33"/>
      <c r="B197" s="34"/>
      <c r="C197" s="33"/>
      <c r="D197" s="163" t="s">
        <v>207</v>
      </c>
      <c r="E197" s="33"/>
      <c r="F197" s="164" t="s">
        <v>5582</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14" customFormat="1" ht="10.199999999999999">
      <c r="B198" s="179"/>
      <c r="D198" s="163" t="s">
        <v>336</v>
      </c>
      <c r="E198" s="180" t="s">
        <v>1</v>
      </c>
      <c r="F198" s="181" t="s">
        <v>5630</v>
      </c>
      <c r="H198" s="182">
        <v>14.451000000000001</v>
      </c>
      <c r="I198" s="183"/>
      <c r="L198" s="179"/>
      <c r="M198" s="184"/>
      <c r="N198" s="185"/>
      <c r="O198" s="185"/>
      <c r="P198" s="185"/>
      <c r="Q198" s="185"/>
      <c r="R198" s="185"/>
      <c r="S198" s="185"/>
      <c r="T198" s="186"/>
      <c r="AT198" s="180" t="s">
        <v>336</v>
      </c>
      <c r="AU198" s="180" t="s">
        <v>90</v>
      </c>
      <c r="AV198" s="14" t="s">
        <v>90</v>
      </c>
      <c r="AW198" s="14" t="s">
        <v>36</v>
      </c>
      <c r="AX198" s="14" t="s">
        <v>81</v>
      </c>
      <c r="AY198" s="180" t="s">
        <v>199</v>
      </c>
    </row>
    <row r="199" spans="1:65" s="12" customFormat="1" ht="22.8" customHeight="1">
      <c r="B199" s="136"/>
      <c r="D199" s="137" t="s">
        <v>80</v>
      </c>
      <c r="E199" s="147" t="s">
        <v>5631</v>
      </c>
      <c r="F199" s="147" t="s">
        <v>5632</v>
      </c>
      <c r="I199" s="139"/>
      <c r="J199" s="148">
        <f>BK199</f>
        <v>0</v>
      </c>
      <c r="L199" s="136"/>
      <c r="M199" s="141"/>
      <c r="N199" s="142"/>
      <c r="O199" s="142"/>
      <c r="P199" s="143">
        <f>SUM(P200:P232)</f>
        <v>0</v>
      </c>
      <c r="Q199" s="142"/>
      <c r="R199" s="143">
        <f>SUM(R200:R232)</f>
        <v>6.516218E-2</v>
      </c>
      <c r="S199" s="142"/>
      <c r="T199" s="144">
        <f>SUM(T200:T232)</f>
        <v>0</v>
      </c>
      <c r="AR199" s="137" t="s">
        <v>90</v>
      </c>
      <c r="AT199" s="145" t="s">
        <v>80</v>
      </c>
      <c r="AU199" s="145" t="s">
        <v>88</v>
      </c>
      <c r="AY199" s="137" t="s">
        <v>199</v>
      </c>
      <c r="BK199" s="146">
        <f>SUM(BK200:BK232)</f>
        <v>0</v>
      </c>
    </row>
    <row r="200" spans="1:65" s="2" customFormat="1" ht="16.5" customHeight="1">
      <c r="A200" s="33"/>
      <c r="B200" s="149"/>
      <c r="C200" s="150" t="s">
        <v>554</v>
      </c>
      <c r="D200" s="150" t="s">
        <v>202</v>
      </c>
      <c r="E200" s="151" t="s">
        <v>5633</v>
      </c>
      <c r="F200" s="152" t="s">
        <v>5587</v>
      </c>
      <c r="G200" s="153" t="s">
        <v>529</v>
      </c>
      <c r="H200" s="154">
        <v>1</v>
      </c>
      <c r="I200" s="155"/>
      <c r="J200" s="156">
        <f>ROUND(I200*H200,2)</f>
        <v>0</v>
      </c>
      <c r="K200" s="152" t="s">
        <v>1</v>
      </c>
      <c r="L200" s="34"/>
      <c r="M200" s="157" t="s">
        <v>1</v>
      </c>
      <c r="N200" s="158" t="s">
        <v>46</v>
      </c>
      <c r="O200" s="59"/>
      <c r="P200" s="159">
        <f>O200*H200</f>
        <v>0</v>
      </c>
      <c r="Q200" s="159">
        <v>0</v>
      </c>
      <c r="R200" s="159">
        <f>Q200*H200</f>
        <v>0</v>
      </c>
      <c r="S200" s="159">
        <v>0</v>
      </c>
      <c r="T200" s="160">
        <f>S200*H200</f>
        <v>0</v>
      </c>
      <c r="U200" s="33"/>
      <c r="V200" s="33"/>
      <c r="W200" s="33"/>
      <c r="X200" s="33"/>
      <c r="Y200" s="33"/>
      <c r="Z200" s="33"/>
      <c r="AA200" s="33"/>
      <c r="AB200" s="33"/>
      <c r="AC200" s="33"/>
      <c r="AD200" s="33"/>
      <c r="AE200" s="33"/>
      <c r="AR200" s="161" t="s">
        <v>276</v>
      </c>
      <c r="AT200" s="161" t="s">
        <v>202</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276</v>
      </c>
      <c r="BM200" s="161" t="s">
        <v>5634</v>
      </c>
    </row>
    <row r="201" spans="1:65" s="2" customFormat="1" ht="19.2">
      <c r="A201" s="33"/>
      <c r="B201" s="34"/>
      <c r="C201" s="33"/>
      <c r="D201" s="163" t="s">
        <v>207</v>
      </c>
      <c r="E201" s="33"/>
      <c r="F201" s="164" t="s">
        <v>5589</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2" customFormat="1" ht="16.5" customHeight="1">
      <c r="A202" s="33"/>
      <c r="B202" s="149"/>
      <c r="C202" s="195" t="s">
        <v>573</v>
      </c>
      <c r="D202" s="195" t="s">
        <v>416</v>
      </c>
      <c r="E202" s="196" t="s">
        <v>5635</v>
      </c>
      <c r="F202" s="197" t="s">
        <v>5636</v>
      </c>
      <c r="G202" s="198" t="s">
        <v>529</v>
      </c>
      <c r="H202" s="199">
        <v>1</v>
      </c>
      <c r="I202" s="200"/>
      <c r="J202" s="201">
        <f>ROUND(I202*H202,2)</f>
        <v>0</v>
      </c>
      <c r="K202" s="197" t="s">
        <v>1</v>
      </c>
      <c r="L202" s="202"/>
      <c r="M202" s="203" t="s">
        <v>1</v>
      </c>
      <c r="N202" s="204"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573</v>
      </c>
      <c r="AT202" s="161" t="s">
        <v>416</v>
      </c>
      <c r="AU202" s="161" t="s">
        <v>90</v>
      </c>
      <c r="AY202" s="18" t="s">
        <v>199</v>
      </c>
      <c r="BE202" s="162">
        <f>IF(N202="základní",J202,0)</f>
        <v>0</v>
      </c>
      <c r="BF202" s="162">
        <f>IF(N202="snížená",J202,0)</f>
        <v>0</v>
      </c>
      <c r="BG202" s="162">
        <f>IF(N202="zákl. přenesená",J202,0)</f>
        <v>0</v>
      </c>
      <c r="BH202" s="162">
        <f>IF(N202="sníž. přenesená",J202,0)</f>
        <v>0</v>
      </c>
      <c r="BI202" s="162">
        <f>IF(N202="nulová",J202,0)</f>
        <v>0</v>
      </c>
      <c r="BJ202" s="18" t="s">
        <v>88</v>
      </c>
      <c r="BK202" s="162">
        <f>ROUND(I202*H202,2)</f>
        <v>0</v>
      </c>
      <c r="BL202" s="18" t="s">
        <v>276</v>
      </c>
      <c r="BM202" s="161" t="s">
        <v>5637</v>
      </c>
    </row>
    <row r="203" spans="1:65" s="2" customFormat="1" ht="38.4">
      <c r="A203" s="33"/>
      <c r="B203" s="34"/>
      <c r="C203" s="33"/>
      <c r="D203" s="163" t="s">
        <v>207</v>
      </c>
      <c r="E203" s="33"/>
      <c r="F203" s="164" t="s">
        <v>5638</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207</v>
      </c>
      <c r="AU203" s="18" t="s">
        <v>90</v>
      </c>
    </row>
    <row r="204" spans="1:65" s="2" customFormat="1" ht="24.15" customHeight="1">
      <c r="A204" s="33"/>
      <c r="B204" s="149"/>
      <c r="C204" s="195" t="s">
        <v>585</v>
      </c>
      <c r="D204" s="195" t="s">
        <v>416</v>
      </c>
      <c r="E204" s="196" t="s">
        <v>5639</v>
      </c>
      <c r="F204" s="197" t="s">
        <v>5539</v>
      </c>
      <c r="G204" s="198" t="s">
        <v>529</v>
      </c>
      <c r="H204" s="199">
        <v>2</v>
      </c>
      <c r="I204" s="200"/>
      <c r="J204" s="201">
        <f>ROUND(I204*H204,2)</f>
        <v>0</v>
      </c>
      <c r="K204" s="197" t="s">
        <v>1</v>
      </c>
      <c r="L204" s="202"/>
      <c r="M204" s="203" t="s">
        <v>1</v>
      </c>
      <c r="N204" s="204" t="s">
        <v>46</v>
      </c>
      <c r="O204" s="59"/>
      <c r="P204" s="159">
        <f>O204*H204</f>
        <v>0</v>
      </c>
      <c r="Q204" s="159">
        <v>0</v>
      </c>
      <c r="R204" s="159">
        <f>Q204*H204</f>
        <v>0</v>
      </c>
      <c r="S204" s="159">
        <v>0</v>
      </c>
      <c r="T204" s="160">
        <f>S204*H204</f>
        <v>0</v>
      </c>
      <c r="U204" s="33"/>
      <c r="V204" s="33"/>
      <c r="W204" s="33"/>
      <c r="X204" s="33"/>
      <c r="Y204" s="33"/>
      <c r="Z204" s="33"/>
      <c r="AA204" s="33"/>
      <c r="AB204" s="33"/>
      <c r="AC204" s="33"/>
      <c r="AD204" s="33"/>
      <c r="AE204" s="33"/>
      <c r="AR204" s="161" t="s">
        <v>573</v>
      </c>
      <c r="AT204" s="161" t="s">
        <v>416</v>
      </c>
      <c r="AU204" s="161" t="s">
        <v>90</v>
      </c>
      <c r="AY204" s="18" t="s">
        <v>199</v>
      </c>
      <c r="BE204" s="162">
        <f>IF(N204="základní",J204,0)</f>
        <v>0</v>
      </c>
      <c r="BF204" s="162">
        <f>IF(N204="snížená",J204,0)</f>
        <v>0</v>
      </c>
      <c r="BG204" s="162">
        <f>IF(N204="zákl. přenesená",J204,0)</f>
        <v>0</v>
      </c>
      <c r="BH204" s="162">
        <f>IF(N204="sníž. přenesená",J204,0)</f>
        <v>0</v>
      </c>
      <c r="BI204" s="162">
        <f>IF(N204="nulová",J204,0)</f>
        <v>0</v>
      </c>
      <c r="BJ204" s="18" t="s">
        <v>88</v>
      </c>
      <c r="BK204" s="162">
        <f>ROUND(I204*H204,2)</f>
        <v>0</v>
      </c>
      <c r="BL204" s="18" t="s">
        <v>276</v>
      </c>
      <c r="BM204" s="161" t="s">
        <v>5640</v>
      </c>
    </row>
    <row r="205" spans="1:65" s="2" customFormat="1" ht="10.199999999999999">
      <c r="A205" s="33"/>
      <c r="B205" s="34"/>
      <c r="C205" s="33"/>
      <c r="D205" s="163" t="s">
        <v>207</v>
      </c>
      <c r="E205" s="33"/>
      <c r="F205" s="164" t="s">
        <v>5539</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207</v>
      </c>
      <c r="AU205" s="18" t="s">
        <v>90</v>
      </c>
    </row>
    <row r="206" spans="1:65" s="2" customFormat="1" ht="24.15" customHeight="1">
      <c r="A206" s="33"/>
      <c r="B206" s="149"/>
      <c r="C206" s="150" t="s">
        <v>600</v>
      </c>
      <c r="D206" s="150" t="s">
        <v>202</v>
      </c>
      <c r="E206" s="151" t="s">
        <v>5641</v>
      </c>
      <c r="F206" s="152" t="s">
        <v>5542</v>
      </c>
      <c r="G206" s="153" t="s">
        <v>529</v>
      </c>
      <c r="H206" s="154">
        <v>1</v>
      </c>
      <c r="I206" s="155"/>
      <c r="J206" s="156">
        <f>ROUND(I206*H206,2)</f>
        <v>0</v>
      </c>
      <c r="K206" s="152" t="s">
        <v>1</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276</v>
      </c>
      <c r="AT206" s="161" t="s">
        <v>202</v>
      </c>
      <c r="AU206" s="161" t="s">
        <v>90</v>
      </c>
      <c r="AY206" s="18" t="s">
        <v>199</v>
      </c>
      <c r="BE206" s="162">
        <f>IF(N206="základní",J206,0)</f>
        <v>0</v>
      </c>
      <c r="BF206" s="162">
        <f>IF(N206="snížená",J206,0)</f>
        <v>0</v>
      </c>
      <c r="BG206" s="162">
        <f>IF(N206="zákl. přenesená",J206,0)</f>
        <v>0</v>
      </c>
      <c r="BH206" s="162">
        <f>IF(N206="sníž. přenesená",J206,0)</f>
        <v>0</v>
      </c>
      <c r="BI206" s="162">
        <f>IF(N206="nulová",J206,0)</f>
        <v>0</v>
      </c>
      <c r="BJ206" s="18" t="s">
        <v>88</v>
      </c>
      <c r="BK206" s="162">
        <f>ROUND(I206*H206,2)</f>
        <v>0</v>
      </c>
      <c r="BL206" s="18" t="s">
        <v>276</v>
      </c>
      <c r="BM206" s="161" t="s">
        <v>5642</v>
      </c>
    </row>
    <row r="207" spans="1:65" s="2" customFormat="1" ht="19.2">
      <c r="A207" s="33"/>
      <c r="B207" s="34"/>
      <c r="C207" s="33"/>
      <c r="D207" s="163" t="s">
        <v>207</v>
      </c>
      <c r="E207" s="33"/>
      <c r="F207" s="164" t="s">
        <v>5544</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207</v>
      </c>
      <c r="AU207" s="18" t="s">
        <v>90</v>
      </c>
    </row>
    <row r="208" spans="1:65" s="2" customFormat="1" ht="16.5" customHeight="1">
      <c r="A208" s="33"/>
      <c r="B208" s="149"/>
      <c r="C208" s="195" t="s">
        <v>609</v>
      </c>
      <c r="D208" s="195" t="s">
        <v>416</v>
      </c>
      <c r="E208" s="196" t="s">
        <v>5643</v>
      </c>
      <c r="F208" s="197" t="s">
        <v>5644</v>
      </c>
      <c r="G208" s="198" t="s">
        <v>529</v>
      </c>
      <c r="H208" s="199">
        <v>1</v>
      </c>
      <c r="I208" s="200"/>
      <c r="J208" s="201">
        <f>ROUND(I208*H208,2)</f>
        <v>0</v>
      </c>
      <c r="K208" s="197" t="s">
        <v>1</v>
      </c>
      <c r="L208" s="202"/>
      <c r="M208" s="203" t="s">
        <v>1</v>
      </c>
      <c r="N208" s="204"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573</v>
      </c>
      <c r="AT208" s="161" t="s">
        <v>416</v>
      </c>
      <c r="AU208" s="161" t="s">
        <v>90</v>
      </c>
      <c r="AY208" s="18" t="s">
        <v>199</v>
      </c>
      <c r="BE208" s="162">
        <f>IF(N208="základní",J208,0)</f>
        <v>0</v>
      </c>
      <c r="BF208" s="162">
        <f>IF(N208="snížená",J208,0)</f>
        <v>0</v>
      </c>
      <c r="BG208" s="162">
        <f>IF(N208="zákl. přenesená",J208,0)</f>
        <v>0</v>
      </c>
      <c r="BH208" s="162">
        <f>IF(N208="sníž. přenesená",J208,0)</f>
        <v>0</v>
      </c>
      <c r="BI208" s="162">
        <f>IF(N208="nulová",J208,0)</f>
        <v>0</v>
      </c>
      <c r="BJ208" s="18" t="s">
        <v>88</v>
      </c>
      <c r="BK208" s="162">
        <f>ROUND(I208*H208,2)</f>
        <v>0</v>
      </c>
      <c r="BL208" s="18" t="s">
        <v>276</v>
      </c>
      <c r="BM208" s="161" t="s">
        <v>5645</v>
      </c>
    </row>
    <row r="209" spans="1:65" s="2" customFormat="1" ht="19.2">
      <c r="A209" s="33"/>
      <c r="B209" s="34"/>
      <c r="C209" s="33"/>
      <c r="D209" s="163" t="s">
        <v>207</v>
      </c>
      <c r="E209" s="33"/>
      <c r="F209" s="164" t="s">
        <v>5646</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207</v>
      </c>
      <c r="AU209" s="18" t="s">
        <v>90</v>
      </c>
    </row>
    <row r="210" spans="1:65" s="2" customFormat="1" ht="24.15" customHeight="1">
      <c r="A210" s="33"/>
      <c r="B210" s="149"/>
      <c r="C210" s="150" t="s">
        <v>616</v>
      </c>
      <c r="D210" s="150" t="s">
        <v>202</v>
      </c>
      <c r="E210" s="151" t="s">
        <v>5601</v>
      </c>
      <c r="F210" s="152" t="s">
        <v>5602</v>
      </c>
      <c r="G210" s="153" t="s">
        <v>529</v>
      </c>
      <c r="H210" s="154">
        <v>1</v>
      </c>
      <c r="I210" s="155"/>
      <c r="J210" s="156">
        <f>ROUND(I210*H210,2)</f>
        <v>0</v>
      </c>
      <c r="K210" s="152" t="s">
        <v>333</v>
      </c>
      <c r="L210" s="34"/>
      <c r="M210" s="157" t="s">
        <v>1</v>
      </c>
      <c r="N210" s="158" t="s">
        <v>46</v>
      </c>
      <c r="O210" s="59"/>
      <c r="P210" s="159">
        <f>O210*H210</f>
        <v>0</v>
      </c>
      <c r="Q210" s="159">
        <v>0</v>
      </c>
      <c r="R210" s="159">
        <f>Q210*H210</f>
        <v>0</v>
      </c>
      <c r="S210" s="159">
        <v>0</v>
      </c>
      <c r="T210" s="160">
        <f>S210*H210</f>
        <v>0</v>
      </c>
      <c r="U210" s="33"/>
      <c r="V210" s="33"/>
      <c r="W210" s="33"/>
      <c r="X210" s="33"/>
      <c r="Y210" s="33"/>
      <c r="Z210" s="33"/>
      <c r="AA210" s="33"/>
      <c r="AB210" s="33"/>
      <c r="AC210" s="33"/>
      <c r="AD210" s="33"/>
      <c r="AE210" s="33"/>
      <c r="AR210" s="161" t="s">
        <v>276</v>
      </c>
      <c r="AT210" s="161" t="s">
        <v>202</v>
      </c>
      <c r="AU210" s="161" t="s">
        <v>90</v>
      </c>
      <c r="AY210" s="18" t="s">
        <v>199</v>
      </c>
      <c r="BE210" s="162">
        <f>IF(N210="základní",J210,0)</f>
        <v>0</v>
      </c>
      <c r="BF210" s="162">
        <f>IF(N210="snížená",J210,0)</f>
        <v>0</v>
      </c>
      <c r="BG210" s="162">
        <f>IF(N210="zákl. přenesená",J210,0)</f>
        <v>0</v>
      </c>
      <c r="BH210" s="162">
        <f>IF(N210="sníž. přenesená",J210,0)</f>
        <v>0</v>
      </c>
      <c r="BI210" s="162">
        <f>IF(N210="nulová",J210,0)</f>
        <v>0</v>
      </c>
      <c r="BJ210" s="18" t="s">
        <v>88</v>
      </c>
      <c r="BK210" s="162">
        <f>ROUND(I210*H210,2)</f>
        <v>0</v>
      </c>
      <c r="BL210" s="18" t="s">
        <v>276</v>
      </c>
      <c r="BM210" s="161" t="s">
        <v>5647</v>
      </c>
    </row>
    <row r="211" spans="1:65" s="2" customFormat="1" ht="28.8">
      <c r="A211" s="33"/>
      <c r="B211" s="34"/>
      <c r="C211" s="33"/>
      <c r="D211" s="163" t="s">
        <v>207</v>
      </c>
      <c r="E211" s="33"/>
      <c r="F211" s="164" t="s">
        <v>5604</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207</v>
      </c>
      <c r="AU211" s="18" t="s">
        <v>90</v>
      </c>
    </row>
    <row r="212" spans="1:65" s="2" customFormat="1" ht="16.5" customHeight="1">
      <c r="A212" s="33"/>
      <c r="B212" s="149"/>
      <c r="C212" s="195" t="s">
        <v>623</v>
      </c>
      <c r="D212" s="195" t="s">
        <v>416</v>
      </c>
      <c r="E212" s="196" t="s">
        <v>5648</v>
      </c>
      <c r="F212" s="197" t="s">
        <v>5649</v>
      </c>
      <c r="G212" s="198" t="s">
        <v>529</v>
      </c>
      <c r="H212" s="199">
        <v>1</v>
      </c>
      <c r="I212" s="200"/>
      <c r="J212" s="201">
        <f>ROUND(I212*H212,2)</f>
        <v>0</v>
      </c>
      <c r="K212" s="197" t="s">
        <v>333</v>
      </c>
      <c r="L212" s="202"/>
      <c r="M212" s="203" t="s">
        <v>1</v>
      </c>
      <c r="N212" s="204" t="s">
        <v>46</v>
      </c>
      <c r="O212" s="59"/>
      <c r="P212" s="159">
        <f>O212*H212</f>
        <v>0</v>
      </c>
      <c r="Q212" s="159">
        <v>8.9999999999999998E-4</v>
      </c>
      <c r="R212" s="159">
        <f>Q212*H212</f>
        <v>8.9999999999999998E-4</v>
      </c>
      <c r="S212" s="159">
        <v>0</v>
      </c>
      <c r="T212" s="160">
        <f>S212*H212</f>
        <v>0</v>
      </c>
      <c r="U212" s="33"/>
      <c r="V212" s="33"/>
      <c r="W212" s="33"/>
      <c r="X212" s="33"/>
      <c r="Y212" s="33"/>
      <c r="Z212" s="33"/>
      <c r="AA212" s="33"/>
      <c r="AB212" s="33"/>
      <c r="AC212" s="33"/>
      <c r="AD212" s="33"/>
      <c r="AE212" s="33"/>
      <c r="AR212" s="161" t="s">
        <v>573</v>
      </c>
      <c r="AT212" s="161" t="s">
        <v>416</v>
      </c>
      <c r="AU212" s="161" t="s">
        <v>90</v>
      </c>
      <c r="AY212" s="18" t="s">
        <v>199</v>
      </c>
      <c r="BE212" s="162">
        <f>IF(N212="základní",J212,0)</f>
        <v>0</v>
      </c>
      <c r="BF212" s="162">
        <f>IF(N212="snížená",J212,0)</f>
        <v>0</v>
      </c>
      <c r="BG212" s="162">
        <f>IF(N212="zákl. přenesená",J212,0)</f>
        <v>0</v>
      </c>
      <c r="BH212" s="162">
        <f>IF(N212="sníž. přenesená",J212,0)</f>
        <v>0</v>
      </c>
      <c r="BI212" s="162">
        <f>IF(N212="nulová",J212,0)</f>
        <v>0</v>
      </c>
      <c r="BJ212" s="18" t="s">
        <v>88</v>
      </c>
      <c r="BK212" s="162">
        <f>ROUND(I212*H212,2)</f>
        <v>0</v>
      </c>
      <c r="BL212" s="18" t="s">
        <v>276</v>
      </c>
      <c r="BM212" s="161" t="s">
        <v>5650</v>
      </c>
    </row>
    <row r="213" spans="1:65" s="2" customFormat="1" ht="10.199999999999999">
      <c r="A213" s="33"/>
      <c r="B213" s="34"/>
      <c r="C213" s="33"/>
      <c r="D213" s="163" t="s">
        <v>207</v>
      </c>
      <c r="E213" s="33"/>
      <c r="F213" s="164" t="s">
        <v>5649</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207</v>
      </c>
      <c r="AU213" s="18" t="s">
        <v>90</v>
      </c>
    </row>
    <row r="214" spans="1:65" s="2" customFormat="1" ht="16.5" customHeight="1">
      <c r="A214" s="33"/>
      <c r="B214" s="149"/>
      <c r="C214" s="150" t="s">
        <v>634</v>
      </c>
      <c r="D214" s="150" t="s">
        <v>202</v>
      </c>
      <c r="E214" s="151" t="s">
        <v>5608</v>
      </c>
      <c r="F214" s="152" t="s">
        <v>5609</v>
      </c>
      <c r="G214" s="153" t="s">
        <v>529</v>
      </c>
      <c r="H214" s="154">
        <v>7</v>
      </c>
      <c r="I214" s="155"/>
      <c r="J214" s="156">
        <f>ROUND(I214*H214,2)</f>
        <v>0</v>
      </c>
      <c r="K214" s="152" t="s">
        <v>333</v>
      </c>
      <c r="L214" s="34"/>
      <c r="M214" s="157" t="s">
        <v>1</v>
      </c>
      <c r="N214" s="158" t="s">
        <v>46</v>
      </c>
      <c r="O214" s="59"/>
      <c r="P214" s="159">
        <f>O214*H214</f>
        <v>0</v>
      </c>
      <c r="Q214" s="159">
        <v>0</v>
      </c>
      <c r="R214" s="159">
        <f>Q214*H214</f>
        <v>0</v>
      </c>
      <c r="S214" s="159">
        <v>0</v>
      </c>
      <c r="T214" s="160">
        <f>S214*H214</f>
        <v>0</v>
      </c>
      <c r="U214" s="33"/>
      <c r="V214" s="33"/>
      <c r="W214" s="33"/>
      <c r="X214" s="33"/>
      <c r="Y214" s="33"/>
      <c r="Z214" s="33"/>
      <c r="AA214" s="33"/>
      <c r="AB214" s="33"/>
      <c r="AC214" s="33"/>
      <c r="AD214" s="33"/>
      <c r="AE214" s="33"/>
      <c r="AR214" s="161" t="s">
        <v>276</v>
      </c>
      <c r="AT214" s="161" t="s">
        <v>202</v>
      </c>
      <c r="AU214" s="161" t="s">
        <v>90</v>
      </c>
      <c r="AY214" s="18" t="s">
        <v>199</v>
      </c>
      <c r="BE214" s="162">
        <f>IF(N214="základní",J214,0)</f>
        <v>0</v>
      </c>
      <c r="BF214" s="162">
        <f>IF(N214="snížená",J214,0)</f>
        <v>0</v>
      </c>
      <c r="BG214" s="162">
        <f>IF(N214="zákl. přenesená",J214,0)</f>
        <v>0</v>
      </c>
      <c r="BH214" s="162">
        <f>IF(N214="sníž. přenesená",J214,0)</f>
        <v>0</v>
      </c>
      <c r="BI214" s="162">
        <f>IF(N214="nulová",J214,0)</f>
        <v>0</v>
      </c>
      <c r="BJ214" s="18" t="s">
        <v>88</v>
      </c>
      <c r="BK214" s="162">
        <f>ROUND(I214*H214,2)</f>
        <v>0</v>
      </c>
      <c r="BL214" s="18" t="s">
        <v>276</v>
      </c>
      <c r="BM214" s="161" t="s">
        <v>5651</v>
      </c>
    </row>
    <row r="215" spans="1:65" s="2" customFormat="1" ht="19.2">
      <c r="A215" s="33"/>
      <c r="B215" s="34"/>
      <c r="C215" s="33"/>
      <c r="D215" s="163" t="s">
        <v>207</v>
      </c>
      <c r="E215" s="33"/>
      <c r="F215" s="164" t="s">
        <v>5611</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207</v>
      </c>
      <c r="AU215" s="18" t="s">
        <v>90</v>
      </c>
    </row>
    <row r="216" spans="1:65" s="2" customFormat="1" ht="21.75" customHeight="1">
      <c r="A216" s="33"/>
      <c r="B216" s="149"/>
      <c r="C216" s="195" t="s">
        <v>664</v>
      </c>
      <c r="D216" s="195" t="s">
        <v>416</v>
      </c>
      <c r="E216" s="196" t="s">
        <v>5612</v>
      </c>
      <c r="F216" s="197" t="s">
        <v>5613</v>
      </c>
      <c r="G216" s="198" t="s">
        <v>529</v>
      </c>
      <c r="H216" s="199">
        <v>7</v>
      </c>
      <c r="I216" s="200"/>
      <c r="J216" s="201">
        <f>ROUND(I216*H216,2)</f>
        <v>0</v>
      </c>
      <c r="K216" s="197" t="s">
        <v>333</v>
      </c>
      <c r="L216" s="202"/>
      <c r="M216" s="203" t="s">
        <v>1</v>
      </c>
      <c r="N216" s="204" t="s">
        <v>46</v>
      </c>
      <c r="O216" s="59"/>
      <c r="P216" s="159">
        <f>O216*H216</f>
        <v>0</v>
      </c>
      <c r="Q216" s="159">
        <v>4.0000000000000002E-4</v>
      </c>
      <c r="R216" s="159">
        <f>Q216*H216</f>
        <v>2.8E-3</v>
      </c>
      <c r="S216" s="159">
        <v>0</v>
      </c>
      <c r="T216" s="160">
        <f>S216*H216</f>
        <v>0</v>
      </c>
      <c r="U216" s="33"/>
      <c r="V216" s="33"/>
      <c r="W216" s="33"/>
      <c r="X216" s="33"/>
      <c r="Y216" s="33"/>
      <c r="Z216" s="33"/>
      <c r="AA216" s="33"/>
      <c r="AB216" s="33"/>
      <c r="AC216" s="33"/>
      <c r="AD216" s="33"/>
      <c r="AE216" s="33"/>
      <c r="AR216" s="161" t="s">
        <v>573</v>
      </c>
      <c r="AT216" s="161" t="s">
        <v>416</v>
      </c>
      <c r="AU216" s="161" t="s">
        <v>90</v>
      </c>
      <c r="AY216" s="18" t="s">
        <v>199</v>
      </c>
      <c r="BE216" s="162">
        <f>IF(N216="základní",J216,0)</f>
        <v>0</v>
      </c>
      <c r="BF216" s="162">
        <f>IF(N216="snížená",J216,0)</f>
        <v>0</v>
      </c>
      <c r="BG216" s="162">
        <f>IF(N216="zákl. přenesená",J216,0)</f>
        <v>0</v>
      </c>
      <c r="BH216" s="162">
        <f>IF(N216="sníž. přenesená",J216,0)</f>
        <v>0</v>
      </c>
      <c r="BI216" s="162">
        <f>IF(N216="nulová",J216,0)</f>
        <v>0</v>
      </c>
      <c r="BJ216" s="18" t="s">
        <v>88</v>
      </c>
      <c r="BK216" s="162">
        <f>ROUND(I216*H216,2)</f>
        <v>0</v>
      </c>
      <c r="BL216" s="18" t="s">
        <v>276</v>
      </c>
      <c r="BM216" s="161" t="s">
        <v>5652</v>
      </c>
    </row>
    <row r="217" spans="1:65" s="2" customFormat="1" ht="10.199999999999999">
      <c r="A217" s="33"/>
      <c r="B217" s="34"/>
      <c r="C217" s="33"/>
      <c r="D217" s="163" t="s">
        <v>207</v>
      </c>
      <c r="E217" s="33"/>
      <c r="F217" s="164" t="s">
        <v>5613</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207</v>
      </c>
      <c r="AU217" s="18" t="s">
        <v>90</v>
      </c>
    </row>
    <row r="218" spans="1:65" s="2" customFormat="1" ht="16.5" customHeight="1">
      <c r="A218" s="33"/>
      <c r="B218" s="149"/>
      <c r="C218" s="150" t="s">
        <v>690</v>
      </c>
      <c r="D218" s="150" t="s">
        <v>202</v>
      </c>
      <c r="E218" s="151" t="s">
        <v>5563</v>
      </c>
      <c r="F218" s="152" t="s">
        <v>5564</v>
      </c>
      <c r="G218" s="153" t="s">
        <v>529</v>
      </c>
      <c r="H218" s="154">
        <v>2</v>
      </c>
      <c r="I218" s="155"/>
      <c r="J218" s="156">
        <f>ROUND(I218*H218,2)</f>
        <v>0</v>
      </c>
      <c r="K218" s="152" t="s">
        <v>333</v>
      </c>
      <c r="L218" s="34"/>
      <c r="M218" s="157" t="s">
        <v>1</v>
      </c>
      <c r="N218" s="158"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276</v>
      </c>
      <c r="AT218" s="161" t="s">
        <v>202</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276</v>
      </c>
      <c r="BM218" s="161" t="s">
        <v>5653</v>
      </c>
    </row>
    <row r="219" spans="1:65" s="2" customFormat="1" ht="19.2">
      <c r="A219" s="33"/>
      <c r="B219" s="34"/>
      <c r="C219" s="33"/>
      <c r="D219" s="163" t="s">
        <v>207</v>
      </c>
      <c r="E219" s="33"/>
      <c r="F219" s="164" t="s">
        <v>5566</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2" customFormat="1" ht="21.75" customHeight="1">
      <c r="A220" s="33"/>
      <c r="B220" s="149"/>
      <c r="C220" s="195" t="s">
        <v>696</v>
      </c>
      <c r="D220" s="195" t="s">
        <v>416</v>
      </c>
      <c r="E220" s="196" t="s">
        <v>5616</v>
      </c>
      <c r="F220" s="197" t="s">
        <v>5617</v>
      </c>
      <c r="G220" s="198" t="s">
        <v>529</v>
      </c>
      <c r="H220" s="199">
        <v>2</v>
      </c>
      <c r="I220" s="200"/>
      <c r="J220" s="201">
        <f>ROUND(I220*H220,2)</f>
        <v>0</v>
      </c>
      <c r="K220" s="197" t="s">
        <v>333</v>
      </c>
      <c r="L220" s="202"/>
      <c r="M220" s="203" t="s">
        <v>1</v>
      </c>
      <c r="N220" s="204" t="s">
        <v>46</v>
      </c>
      <c r="O220" s="59"/>
      <c r="P220" s="159">
        <f>O220*H220</f>
        <v>0</v>
      </c>
      <c r="Q220" s="159">
        <v>5.9999999999999995E-4</v>
      </c>
      <c r="R220" s="159">
        <f>Q220*H220</f>
        <v>1.1999999999999999E-3</v>
      </c>
      <c r="S220" s="159">
        <v>0</v>
      </c>
      <c r="T220" s="160">
        <f>S220*H220</f>
        <v>0</v>
      </c>
      <c r="U220" s="33"/>
      <c r="V220" s="33"/>
      <c r="W220" s="33"/>
      <c r="X220" s="33"/>
      <c r="Y220" s="33"/>
      <c r="Z220" s="33"/>
      <c r="AA220" s="33"/>
      <c r="AB220" s="33"/>
      <c r="AC220" s="33"/>
      <c r="AD220" s="33"/>
      <c r="AE220" s="33"/>
      <c r="AR220" s="161" t="s">
        <v>573</v>
      </c>
      <c r="AT220" s="161" t="s">
        <v>416</v>
      </c>
      <c r="AU220" s="161" t="s">
        <v>90</v>
      </c>
      <c r="AY220" s="18" t="s">
        <v>199</v>
      </c>
      <c r="BE220" s="162">
        <f>IF(N220="základní",J220,0)</f>
        <v>0</v>
      </c>
      <c r="BF220" s="162">
        <f>IF(N220="snížená",J220,0)</f>
        <v>0</v>
      </c>
      <c r="BG220" s="162">
        <f>IF(N220="zákl. přenesená",J220,0)</f>
        <v>0</v>
      </c>
      <c r="BH220" s="162">
        <f>IF(N220="sníž. přenesená",J220,0)</f>
        <v>0</v>
      </c>
      <c r="BI220" s="162">
        <f>IF(N220="nulová",J220,0)</f>
        <v>0</v>
      </c>
      <c r="BJ220" s="18" t="s">
        <v>88</v>
      </c>
      <c r="BK220" s="162">
        <f>ROUND(I220*H220,2)</f>
        <v>0</v>
      </c>
      <c r="BL220" s="18" t="s">
        <v>276</v>
      </c>
      <c r="BM220" s="161" t="s">
        <v>5654</v>
      </c>
    </row>
    <row r="221" spans="1:65" s="2" customFormat="1" ht="10.199999999999999">
      <c r="A221" s="33"/>
      <c r="B221" s="34"/>
      <c r="C221" s="33"/>
      <c r="D221" s="163" t="s">
        <v>207</v>
      </c>
      <c r="E221" s="33"/>
      <c r="F221" s="164" t="s">
        <v>5617</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207</v>
      </c>
      <c r="AU221" s="18" t="s">
        <v>90</v>
      </c>
    </row>
    <row r="222" spans="1:65" s="2" customFormat="1" ht="24.15" customHeight="1">
      <c r="A222" s="33"/>
      <c r="B222" s="149"/>
      <c r="C222" s="150" t="s">
        <v>702</v>
      </c>
      <c r="D222" s="150" t="s">
        <v>202</v>
      </c>
      <c r="E222" s="151" t="s">
        <v>5655</v>
      </c>
      <c r="F222" s="152" t="s">
        <v>5656</v>
      </c>
      <c r="G222" s="153" t="s">
        <v>376</v>
      </c>
      <c r="H222" s="154">
        <v>5.85</v>
      </c>
      <c r="I222" s="155"/>
      <c r="J222" s="156">
        <f>ROUND(I222*H222,2)</f>
        <v>0</v>
      </c>
      <c r="K222" s="152" t="s">
        <v>333</v>
      </c>
      <c r="L222" s="34"/>
      <c r="M222" s="157" t="s">
        <v>1</v>
      </c>
      <c r="N222" s="158" t="s">
        <v>46</v>
      </c>
      <c r="O222" s="59"/>
      <c r="P222" s="159">
        <f>O222*H222</f>
        <v>0</v>
      </c>
      <c r="Q222" s="159">
        <v>1.67E-3</v>
      </c>
      <c r="R222" s="159">
        <f>Q222*H222</f>
        <v>9.7695000000000004E-3</v>
      </c>
      <c r="S222" s="159">
        <v>0</v>
      </c>
      <c r="T222" s="160">
        <f>S222*H222</f>
        <v>0</v>
      </c>
      <c r="U222" s="33"/>
      <c r="V222" s="33"/>
      <c r="W222" s="33"/>
      <c r="X222" s="33"/>
      <c r="Y222" s="33"/>
      <c r="Z222" s="33"/>
      <c r="AA222" s="33"/>
      <c r="AB222" s="33"/>
      <c r="AC222" s="33"/>
      <c r="AD222" s="33"/>
      <c r="AE222" s="33"/>
      <c r="AR222" s="161" t="s">
        <v>276</v>
      </c>
      <c r="AT222" s="161" t="s">
        <v>202</v>
      </c>
      <c r="AU222" s="161" t="s">
        <v>90</v>
      </c>
      <c r="AY222" s="18" t="s">
        <v>199</v>
      </c>
      <c r="BE222" s="162">
        <f>IF(N222="základní",J222,0)</f>
        <v>0</v>
      </c>
      <c r="BF222" s="162">
        <f>IF(N222="snížená",J222,0)</f>
        <v>0</v>
      </c>
      <c r="BG222" s="162">
        <f>IF(N222="zákl. přenesená",J222,0)</f>
        <v>0</v>
      </c>
      <c r="BH222" s="162">
        <f>IF(N222="sníž. přenesená",J222,0)</f>
        <v>0</v>
      </c>
      <c r="BI222" s="162">
        <f>IF(N222="nulová",J222,0)</f>
        <v>0</v>
      </c>
      <c r="BJ222" s="18" t="s">
        <v>88</v>
      </c>
      <c r="BK222" s="162">
        <f>ROUND(I222*H222,2)</f>
        <v>0</v>
      </c>
      <c r="BL222" s="18" t="s">
        <v>276</v>
      </c>
      <c r="BM222" s="161" t="s">
        <v>5657</v>
      </c>
    </row>
    <row r="223" spans="1:65" s="2" customFormat="1" ht="19.2">
      <c r="A223" s="33"/>
      <c r="B223" s="34"/>
      <c r="C223" s="33"/>
      <c r="D223" s="163" t="s">
        <v>207</v>
      </c>
      <c r="E223" s="33"/>
      <c r="F223" s="164" t="s">
        <v>5658</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207</v>
      </c>
      <c r="AU223" s="18" t="s">
        <v>90</v>
      </c>
    </row>
    <row r="224" spans="1:65" s="14" customFormat="1" ht="10.199999999999999">
      <c r="B224" s="179"/>
      <c r="D224" s="163" t="s">
        <v>336</v>
      </c>
      <c r="E224" s="180" t="s">
        <v>1</v>
      </c>
      <c r="F224" s="181" t="s">
        <v>5659</v>
      </c>
      <c r="H224" s="182">
        <v>5.85</v>
      </c>
      <c r="I224" s="183"/>
      <c r="L224" s="179"/>
      <c r="M224" s="184"/>
      <c r="N224" s="185"/>
      <c r="O224" s="185"/>
      <c r="P224" s="185"/>
      <c r="Q224" s="185"/>
      <c r="R224" s="185"/>
      <c r="S224" s="185"/>
      <c r="T224" s="186"/>
      <c r="AT224" s="180" t="s">
        <v>336</v>
      </c>
      <c r="AU224" s="180" t="s">
        <v>90</v>
      </c>
      <c r="AV224" s="14" t="s">
        <v>90</v>
      </c>
      <c r="AW224" s="14" t="s">
        <v>36</v>
      </c>
      <c r="AX224" s="14" t="s">
        <v>88</v>
      </c>
      <c r="AY224" s="180" t="s">
        <v>199</v>
      </c>
    </row>
    <row r="225" spans="1:65" s="2" customFormat="1" ht="24.15" customHeight="1">
      <c r="A225" s="33"/>
      <c r="B225" s="149"/>
      <c r="C225" s="150" t="s">
        <v>709</v>
      </c>
      <c r="D225" s="150" t="s">
        <v>202</v>
      </c>
      <c r="E225" s="151" t="s">
        <v>5660</v>
      </c>
      <c r="F225" s="152" t="s">
        <v>5571</v>
      </c>
      <c r="G225" s="153" t="s">
        <v>376</v>
      </c>
      <c r="H225" s="154">
        <v>14.3</v>
      </c>
      <c r="I225" s="155"/>
      <c r="J225" s="156">
        <f>ROUND(I225*H225,2)</f>
        <v>0</v>
      </c>
      <c r="K225" s="152" t="s">
        <v>333</v>
      </c>
      <c r="L225" s="34"/>
      <c r="M225" s="157" t="s">
        <v>1</v>
      </c>
      <c r="N225" s="158" t="s">
        <v>46</v>
      </c>
      <c r="O225" s="59"/>
      <c r="P225" s="159">
        <f>O225*H225</f>
        <v>0</v>
      </c>
      <c r="Q225" s="159">
        <v>3.4399999999999999E-3</v>
      </c>
      <c r="R225" s="159">
        <f>Q225*H225</f>
        <v>4.9192E-2</v>
      </c>
      <c r="S225" s="159">
        <v>0</v>
      </c>
      <c r="T225" s="160">
        <f>S225*H225</f>
        <v>0</v>
      </c>
      <c r="U225" s="33"/>
      <c r="V225" s="33"/>
      <c r="W225" s="33"/>
      <c r="X225" s="33"/>
      <c r="Y225" s="33"/>
      <c r="Z225" s="33"/>
      <c r="AA225" s="33"/>
      <c r="AB225" s="33"/>
      <c r="AC225" s="33"/>
      <c r="AD225" s="33"/>
      <c r="AE225" s="33"/>
      <c r="AR225" s="161" t="s">
        <v>276</v>
      </c>
      <c r="AT225" s="161" t="s">
        <v>202</v>
      </c>
      <c r="AU225" s="161" t="s">
        <v>90</v>
      </c>
      <c r="AY225" s="18" t="s">
        <v>199</v>
      </c>
      <c r="BE225" s="162">
        <f>IF(N225="základní",J225,0)</f>
        <v>0</v>
      </c>
      <c r="BF225" s="162">
        <f>IF(N225="snížená",J225,0)</f>
        <v>0</v>
      </c>
      <c r="BG225" s="162">
        <f>IF(N225="zákl. přenesená",J225,0)</f>
        <v>0</v>
      </c>
      <c r="BH225" s="162">
        <f>IF(N225="sníž. přenesená",J225,0)</f>
        <v>0</v>
      </c>
      <c r="BI225" s="162">
        <f>IF(N225="nulová",J225,0)</f>
        <v>0</v>
      </c>
      <c r="BJ225" s="18" t="s">
        <v>88</v>
      </c>
      <c r="BK225" s="162">
        <f>ROUND(I225*H225,2)</f>
        <v>0</v>
      </c>
      <c r="BL225" s="18" t="s">
        <v>276</v>
      </c>
      <c r="BM225" s="161" t="s">
        <v>5661</v>
      </c>
    </row>
    <row r="226" spans="1:65" s="2" customFormat="1" ht="38.4">
      <c r="A226" s="33"/>
      <c r="B226" s="34"/>
      <c r="C226" s="33"/>
      <c r="D226" s="163" t="s">
        <v>207</v>
      </c>
      <c r="E226" s="33"/>
      <c r="F226" s="164" t="s">
        <v>5662</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207</v>
      </c>
      <c r="AU226" s="18" t="s">
        <v>90</v>
      </c>
    </row>
    <row r="227" spans="1:65" s="14" customFormat="1" ht="10.199999999999999">
      <c r="B227" s="179"/>
      <c r="D227" s="163" t="s">
        <v>336</v>
      </c>
      <c r="E227" s="180" t="s">
        <v>1</v>
      </c>
      <c r="F227" s="181" t="s">
        <v>5663</v>
      </c>
      <c r="H227" s="182">
        <v>14.3</v>
      </c>
      <c r="I227" s="183"/>
      <c r="L227" s="179"/>
      <c r="M227" s="184"/>
      <c r="N227" s="185"/>
      <c r="O227" s="185"/>
      <c r="P227" s="185"/>
      <c r="Q227" s="185"/>
      <c r="R227" s="185"/>
      <c r="S227" s="185"/>
      <c r="T227" s="186"/>
      <c r="AT227" s="180" t="s">
        <v>336</v>
      </c>
      <c r="AU227" s="180" t="s">
        <v>90</v>
      </c>
      <c r="AV227" s="14" t="s">
        <v>90</v>
      </c>
      <c r="AW227" s="14" t="s">
        <v>36</v>
      </c>
      <c r="AX227" s="14" t="s">
        <v>88</v>
      </c>
      <c r="AY227" s="180" t="s">
        <v>199</v>
      </c>
    </row>
    <row r="228" spans="1:65" s="2" customFormat="1" ht="24.15" customHeight="1">
      <c r="A228" s="33"/>
      <c r="B228" s="149"/>
      <c r="C228" s="150" t="s">
        <v>717</v>
      </c>
      <c r="D228" s="150" t="s">
        <v>202</v>
      </c>
      <c r="E228" s="151" t="s">
        <v>5664</v>
      </c>
      <c r="F228" s="152" t="s">
        <v>5578</v>
      </c>
      <c r="G228" s="153" t="s">
        <v>332</v>
      </c>
      <c r="H228" s="154">
        <v>3.613</v>
      </c>
      <c r="I228" s="155"/>
      <c r="J228" s="156">
        <f>ROUND(I228*H228,2)</f>
        <v>0</v>
      </c>
      <c r="K228" s="152" t="s">
        <v>333</v>
      </c>
      <c r="L228" s="34"/>
      <c r="M228" s="157" t="s">
        <v>1</v>
      </c>
      <c r="N228" s="158" t="s">
        <v>46</v>
      </c>
      <c r="O228" s="59"/>
      <c r="P228" s="159">
        <f>O228*H228</f>
        <v>0</v>
      </c>
      <c r="Q228" s="159">
        <v>3.6000000000000002E-4</v>
      </c>
      <c r="R228" s="159">
        <f>Q228*H228</f>
        <v>1.30068E-3</v>
      </c>
      <c r="S228" s="159">
        <v>0</v>
      </c>
      <c r="T228" s="160">
        <f>S228*H228</f>
        <v>0</v>
      </c>
      <c r="U228" s="33"/>
      <c r="V228" s="33"/>
      <c r="W228" s="33"/>
      <c r="X228" s="33"/>
      <c r="Y228" s="33"/>
      <c r="Z228" s="33"/>
      <c r="AA228" s="33"/>
      <c r="AB228" s="33"/>
      <c r="AC228" s="33"/>
      <c r="AD228" s="33"/>
      <c r="AE228" s="33"/>
      <c r="AR228" s="161" t="s">
        <v>276</v>
      </c>
      <c r="AT228" s="161" t="s">
        <v>202</v>
      </c>
      <c r="AU228" s="161" t="s">
        <v>90</v>
      </c>
      <c r="AY228" s="18" t="s">
        <v>199</v>
      </c>
      <c r="BE228" s="162">
        <f>IF(N228="základní",J228,0)</f>
        <v>0</v>
      </c>
      <c r="BF228" s="162">
        <f>IF(N228="snížená",J228,0)</f>
        <v>0</v>
      </c>
      <c r="BG228" s="162">
        <f>IF(N228="zákl. přenesená",J228,0)</f>
        <v>0</v>
      </c>
      <c r="BH228" s="162">
        <f>IF(N228="sníž. přenesená",J228,0)</f>
        <v>0</v>
      </c>
      <c r="BI228" s="162">
        <f>IF(N228="nulová",J228,0)</f>
        <v>0</v>
      </c>
      <c r="BJ228" s="18" t="s">
        <v>88</v>
      </c>
      <c r="BK228" s="162">
        <f>ROUND(I228*H228,2)</f>
        <v>0</v>
      </c>
      <c r="BL228" s="18" t="s">
        <v>276</v>
      </c>
      <c r="BM228" s="161" t="s">
        <v>5665</v>
      </c>
    </row>
    <row r="229" spans="1:65" s="2" customFormat="1" ht="28.8">
      <c r="A229" s="33"/>
      <c r="B229" s="34"/>
      <c r="C229" s="33"/>
      <c r="D229" s="163" t="s">
        <v>207</v>
      </c>
      <c r="E229" s="33"/>
      <c r="F229" s="164" t="s">
        <v>5666</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207</v>
      </c>
      <c r="AU229" s="18" t="s">
        <v>90</v>
      </c>
    </row>
    <row r="230" spans="1:65" s="2" customFormat="1" ht="24.15" customHeight="1">
      <c r="A230" s="33"/>
      <c r="B230" s="149"/>
      <c r="C230" s="195" t="s">
        <v>724</v>
      </c>
      <c r="D230" s="195" t="s">
        <v>416</v>
      </c>
      <c r="E230" s="196" t="s">
        <v>5667</v>
      </c>
      <c r="F230" s="197" t="s">
        <v>5668</v>
      </c>
      <c r="G230" s="198" t="s">
        <v>332</v>
      </c>
      <c r="H230" s="199">
        <v>3.613</v>
      </c>
      <c r="I230" s="200"/>
      <c r="J230" s="201">
        <f>ROUND(I230*H230,2)</f>
        <v>0</v>
      </c>
      <c r="K230" s="197" t="s">
        <v>1</v>
      </c>
      <c r="L230" s="202"/>
      <c r="M230" s="203" t="s">
        <v>1</v>
      </c>
      <c r="N230" s="204"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573</v>
      </c>
      <c r="AT230" s="161" t="s">
        <v>416</v>
      </c>
      <c r="AU230" s="161" t="s">
        <v>90</v>
      </c>
      <c r="AY230" s="18" t="s">
        <v>199</v>
      </c>
      <c r="BE230" s="162">
        <f>IF(N230="základní",J230,0)</f>
        <v>0</v>
      </c>
      <c r="BF230" s="162">
        <f>IF(N230="snížená",J230,0)</f>
        <v>0</v>
      </c>
      <c r="BG230" s="162">
        <f>IF(N230="zákl. přenesená",J230,0)</f>
        <v>0</v>
      </c>
      <c r="BH230" s="162">
        <f>IF(N230="sníž. přenesená",J230,0)</f>
        <v>0</v>
      </c>
      <c r="BI230" s="162">
        <f>IF(N230="nulová",J230,0)</f>
        <v>0</v>
      </c>
      <c r="BJ230" s="18" t="s">
        <v>88</v>
      </c>
      <c r="BK230" s="162">
        <f>ROUND(I230*H230,2)</f>
        <v>0</v>
      </c>
      <c r="BL230" s="18" t="s">
        <v>276</v>
      </c>
      <c r="BM230" s="161" t="s">
        <v>5669</v>
      </c>
    </row>
    <row r="231" spans="1:65" s="2" customFormat="1" ht="19.2">
      <c r="A231" s="33"/>
      <c r="B231" s="34"/>
      <c r="C231" s="33"/>
      <c r="D231" s="163" t="s">
        <v>207</v>
      </c>
      <c r="E231" s="33"/>
      <c r="F231" s="164" t="s">
        <v>5582</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207</v>
      </c>
      <c r="AU231" s="18" t="s">
        <v>90</v>
      </c>
    </row>
    <row r="232" spans="1:65" s="14" customFormat="1" ht="10.199999999999999">
      <c r="B232" s="179"/>
      <c r="D232" s="163" t="s">
        <v>336</v>
      </c>
      <c r="E232" s="180" t="s">
        <v>1</v>
      </c>
      <c r="F232" s="181" t="s">
        <v>5670</v>
      </c>
      <c r="H232" s="182">
        <v>3.613</v>
      </c>
      <c r="I232" s="183"/>
      <c r="L232" s="179"/>
      <c r="M232" s="184"/>
      <c r="N232" s="185"/>
      <c r="O232" s="185"/>
      <c r="P232" s="185"/>
      <c r="Q232" s="185"/>
      <c r="R232" s="185"/>
      <c r="S232" s="185"/>
      <c r="T232" s="186"/>
      <c r="AT232" s="180" t="s">
        <v>336</v>
      </c>
      <c r="AU232" s="180" t="s">
        <v>90</v>
      </c>
      <c r="AV232" s="14" t="s">
        <v>90</v>
      </c>
      <c r="AW232" s="14" t="s">
        <v>36</v>
      </c>
      <c r="AX232" s="14" t="s">
        <v>81</v>
      </c>
      <c r="AY232" s="180" t="s">
        <v>199</v>
      </c>
    </row>
    <row r="233" spans="1:65" s="12" customFormat="1" ht="22.8" customHeight="1">
      <c r="B233" s="136"/>
      <c r="D233" s="137" t="s">
        <v>80</v>
      </c>
      <c r="E233" s="147" t="s">
        <v>5671</v>
      </c>
      <c r="F233" s="147" t="s">
        <v>5672</v>
      </c>
      <c r="I233" s="139"/>
      <c r="J233" s="148">
        <f>BK233</f>
        <v>0</v>
      </c>
      <c r="L233" s="136"/>
      <c r="M233" s="141"/>
      <c r="N233" s="142"/>
      <c r="O233" s="142"/>
      <c r="P233" s="143">
        <f>SUM(P234:P271)</f>
        <v>0</v>
      </c>
      <c r="Q233" s="142"/>
      <c r="R233" s="143">
        <f>SUM(R234:R271)</f>
        <v>1.2160000000000001E-2</v>
      </c>
      <c r="S233" s="142"/>
      <c r="T233" s="144">
        <f>SUM(T234:T271)</f>
        <v>0</v>
      </c>
      <c r="AR233" s="137" t="s">
        <v>90</v>
      </c>
      <c r="AT233" s="145" t="s">
        <v>80</v>
      </c>
      <c r="AU233" s="145" t="s">
        <v>88</v>
      </c>
      <c r="AY233" s="137" t="s">
        <v>199</v>
      </c>
      <c r="BK233" s="146">
        <f>SUM(BK234:BK271)</f>
        <v>0</v>
      </c>
    </row>
    <row r="234" spans="1:65" s="2" customFormat="1" ht="21.75" customHeight="1">
      <c r="A234" s="33"/>
      <c r="B234" s="149"/>
      <c r="C234" s="150" t="s">
        <v>732</v>
      </c>
      <c r="D234" s="150" t="s">
        <v>202</v>
      </c>
      <c r="E234" s="151" t="s">
        <v>5673</v>
      </c>
      <c r="F234" s="152" t="s">
        <v>5674</v>
      </c>
      <c r="G234" s="153" t="s">
        <v>529</v>
      </c>
      <c r="H234" s="154">
        <v>1</v>
      </c>
      <c r="I234" s="155"/>
      <c r="J234" s="156">
        <f>ROUND(I234*H234,2)</f>
        <v>0</v>
      </c>
      <c r="K234" s="152" t="s">
        <v>333</v>
      </c>
      <c r="L234" s="34"/>
      <c r="M234" s="157" t="s">
        <v>1</v>
      </c>
      <c r="N234" s="158" t="s">
        <v>46</v>
      </c>
      <c r="O234" s="59"/>
      <c r="P234" s="159">
        <f>O234*H234</f>
        <v>0</v>
      </c>
      <c r="Q234" s="159">
        <v>0</v>
      </c>
      <c r="R234" s="159">
        <f>Q234*H234</f>
        <v>0</v>
      </c>
      <c r="S234" s="159">
        <v>0</v>
      </c>
      <c r="T234" s="160">
        <f>S234*H234</f>
        <v>0</v>
      </c>
      <c r="U234" s="33"/>
      <c r="V234" s="33"/>
      <c r="W234" s="33"/>
      <c r="X234" s="33"/>
      <c r="Y234" s="33"/>
      <c r="Z234" s="33"/>
      <c r="AA234" s="33"/>
      <c r="AB234" s="33"/>
      <c r="AC234" s="33"/>
      <c r="AD234" s="33"/>
      <c r="AE234" s="33"/>
      <c r="AR234" s="161" t="s">
        <v>276</v>
      </c>
      <c r="AT234" s="161" t="s">
        <v>202</v>
      </c>
      <c r="AU234" s="161" t="s">
        <v>90</v>
      </c>
      <c r="AY234" s="18" t="s">
        <v>199</v>
      </c>
      <c r="BE234" s="162">
        <f>IF(N234="základní",J234,0)</f>
        <v>0</v>
      </c>
      <c r="BF234" s="162">
        <f>IF(N234="snížená",J234,0)</f>
        <v>0</v>
      </c>
      <c r="BG234" s="162">
        <f>IF(N234="zákl. přenesená",J234,0)</f>
        <v>0</v>
      </c>
      <c r="BH234" s="162">
        <f>IF(N234="sníž. přenesená",J234,0)</f>
        <v>0</v>
      </c>
      <c r="BI234" s="162">
        <f>IF(N234="nulová",J234,0)</f>
        <v>0</v>
      </c>
      <c r="BJ234" s="18" t="s">
        <v>88</v>
      </c>
      <c r="BK234" s="162">
        <f>ROUND(I234*H234,2)</f>
        <v>0</v>
      </c>
      <c r="BL234" s="18" t="s">
        <v>276</v>
      </c>
      <c r="BM234" s="161" t="s">
        <v>5675</v>
      </c>
    </row>
    <row r="235" spans="1:65" s="2" customFormat="1" ht="28.8">
      <c r="A235" s="33"/>
      <c r="B235" s="34"/>
      <c r="C235" s="33"/>
      <c r="D235" s="163" t="s">
        <v>207</v>
      </c>
      <c r="E235" s="33"/>
      <c r="F235" s="164" t="s">
        <v>5676</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207</v>
      </c>
      <c r="AU235" s="18" t="s">
        <v>90</v>
      </c>
    </row>
    <row r="236" spans="1:65" s="2" customFormat="1" ht="16.5" customHeight="1">
      <c r="A236" s="33"/>
      <c r="B236" s="149"/>
      <c r="C236" s="195" t="s">
        <v>745</v>
      </c>
      <c r="D236" s="195" t="s">
        <v>416</v>
      </c>
      <c r="E236" s="196" t="s">
        <v>5677</v>
      </c>
      <c r="F236" s="197" t="s">
        <v>5678</v>
      </c>
      <c r="G236" s="198" t="s">
        <v>529</v>
      </c>
      <c r="H236" s="199">
        <v>1</v>
      </c>
      <c r="I236" s="200"/>
      <c r="J236" s="201">
        <f>ROUND(I236*H236,2)</f>
        <v>0</v>
      </c>
      <c r="K236" s="197" t="s">
        <v>1</v>
      </c>
      <c r="L236" s="202"/>
      <c r="M236" s="203" t="s">
        <v>1</v>
      </c>
      <c r="N236" s="204" t="s">
        <v>46</v>
      </c>
      <c r="O236" s="59"/>
      <c r="P236" s="159">
        <f>O236*H236</f>
        <v>0</v>
      </c>
      <c r="Q236" s="159">
        <v>0</v>
      </c>
      <c r="R236" s="159">
        <f>Q236*H236</f>
        <v>0</v>
      </c>
      <c r="S236" s="159">
        <v>0</v>
      </c>
      <c r="T236" s="160">
        <f>S236*H236</f>
        <v>0</v>
      </c>
      <c r="U236" s="33"/>
      <c r="V236" s="33"/>
      <c r="W236" s="33"/>
      <c r="X236" s="33"/>
      <c r="Y236" s="33"/>
      <c r="Z236" s="33"/>
      <c r="AA236" s="33"/>
      <c r="AB236" s="33"/>
      <c r="AC236" s="33"/>
      <c r="AD236" s="33"/>
      <c r="AE236" s="33"/>
      <c r="AR236" s="161" t="s">
        <v>573</v>
      </c>
      <c r="AT236" s="161" t="s">
        <v>416</v>
      </c>
      <c r="AU236" s="161" t="s">
        <v>90</v>
      </c>
      <c r="AY236" s="18" t="s">
        <v>199</v>
      </c>
      <c r="BE236" s="162">
        <f>IF(N236="základní",J236,0)</f>
        <v>0</v>
      </c>
      <c r="BF236" s="162">
        <f>IF(N236="snížená",J236,0)</f>
        <v>0</v>
      </c>
      <c r="BG236" s="162">
        <f>IF(N236="zákl. přenesená",J236,0)</f>
        <v>0</v>
      </c>
      <c r="BH236" s="162">
        <f>IF(N236="sníž. přenesená",J236,0)</f>
        <v>0</v>
      </c>
      <c r="BI236" s="162">
        <f>IF(N236="nulová",J236,0)</f>
        <v>0</v>
      </c>
      <c r="BJ236" s="18" t="s">
        <v>88</v>
      </c>
      <c r="BK236" s="162">
        <f>ROUND(I236*H236,2)</f>
        <v>0</v>
      </c>
      <c r="BL236" s="18" t="s">
        <v>276</v>
      </c>
      <c r="BM236" s="161" t="s">
        <v>5679</v>
      </c>
    </row>
    <row r="237" spans="1:65" s="2" customFormat="1" ht="38.4">
      <c r="A237" s="33"/>
      <c r="B237" s="34"/>
      <c r="C237" s="33"/>
      <c r="D237" s="163" t="s">
        <v>207</v>
      </c>
      <c r="E237" s="33"/>
      <c r="F237" s="164" t="s">
        <v>5680</v>
      </c>
      <c r="G237" s="33"/>
      <c r="H237" s="33"/>
      <c r="I237" s="165"/>
      <c r="J237" s="33"/>
      <c r="K237" s="33"/>
      <c r="L237" s="34"/>
      <c r="M237" s="166"/>
      <c r="N237" s="167"/>
      <c r="O237" s="59"/>
      <c r="P237" s="59"/>
      <c r="Q237" s="59"/>
      <c r="R237" s="59"/>
      <c r="S237" s="59"/>
      <c r="T237" s="60"/>
      <c r="U237" s="33"/>
      <c r="V237" s="33"/>
      <c r="W237" s="33"/>
      <c r="X237" s="33"/>
      <c r="Y237" s="33"/>
      <c r="Z237" s="33"/>
      <c r="AA237" s="33"/>
      <c r="AB237" s="33"/>
      <c r="AC237" s="33"/>
      <c r="AD237" s="33"/>
      <c r="AE237" s="33"/>
      <c r="AT237" s="18" t="s">
        <v>207</v>
      </c>
      <c r="AU237" s="18" t="s">
        <v>90</v>
      </c>
    </row>
    <row r="238" spans="1:65" s="2" customFormat="1" ht="16.5" customHeight="1">
      <c r="A238" s="33"/>
      <c r="B238" s="149"/>
      <c r="C238" s="195" t="s">
        <v>753</v>
      </c>
      <c r="D238" s="195" t="s">
        <v>416</v>
      </c>
      <c r="E238" s="196" t="s">
        <v>5681</v>
      </c>
      <c r="F238" s="197" t="s">
        <v>5682</v>
      </c>
      <c r="G238" s="198" t="s">
        <v>529</v>
      </c>
      <c r="H238" s="199">
        <v>2</v>
      </c>
      <c r="I238" s="200"/>
      <c r="J238" s="201">
        <f>ROUND(I238*H238,2)</f>
        <v>0</v>
      </c>
      <c r="K238" s="197" t="s">
        <v>1</v>
      </c>
      <c r="L238" s="202"/>
      <c r="M238" s="203" t="s">
        <v>1</v>
      </c>
      <c r="N238" s="204" t="s">
        <v>46</v>
      </c>
      <c r="O238" s="59"/>
      <c r="P238" s="159">
        <f>O238*H238</f>
        <v>0</v>
      </c>
      <c r="Q238" s="159">
        <v>0</v>
      </c>
      <c r="R238" s="159">
        <f>Q238*H238</f>
        <v>0</v>
      </c>
      <c r="S238" s="159">
        <v>0</v>
      </c>
      <c r="T238" s="160">
        <f>S238*H238</f>
        <v>0</v>
      </c>
      <c r="U238" s="33"/>
      <c r="V238" s="33"/>
      <c r="W238" s="33"/>
      <c r="X238" s="33"/>
      <c r="Y238" s="33"/>
      <c r="Z238" s="33"/>
      <c r="AA238" s="33"/>
      <c r="AB238" s="33"/>
      <c r="AC238" s="33"/>
      <c r="AD238" s="33"/>
      <c r="AE238" s="33"/>
      <c r="AR238" s="161" t="s">
        <v>573</v>
      </c>
      <c r="AT238" s="161" t="s">
        <v>416</v>
      </c>
      <c r="AU238" s="161" t="s">
        <v>90</v>
      </c>
      <c r="AY238" s="18" t="s">
        <v>199</v>
      </c>
      <c r="BE238" s="162">
        <f>IF(N238="základní",J238,0)</f>
        <v>0</v>
      </c>
      <c r="BF238" s="162">
        <f>IF(N238="snížená",J238,0)</f>
        <v>0</v>
      </c>
      <c r="BG238" s="162">
        <f>IF(N238="zákl. přenesená",J238,0)</f>
        <v>0</v>
      </c>
      <c r="BH238" s="162">
        <f>IF(N238="sníž. přenesená",J238,0)</f>
        <v>0</v>
      </c>
      <c r="BI238" s="162">
        <f>IF(N238="nulová",J238,0)</f>
        <v>0</v>
      </c>
      <c r="BJ238" s="18" t="s">
        <v>88</v>
      </c>
      <c r="BK238" s="162">
        <f>ROUND(I238*H238,2)</f>
        <v>0</v>
      </c>
      <c r="BL238" s="18" t="s">
        <v>276</v>
      </c>
      <c r="BM238" s="161" t="s">
        <v>5683</v>
      </c>
    </row>
    <row r="239" spans="1:65" s="2" customFormat="1" ht="10.199999999999999">
      <c r="A239" s="33"/>
      <c r="B239" s="34"/>
      <c r="C239" s="33"/>
      <c r="D239" s="163" t="s">
        <v>207</v>
      </c>
      <c r="E239" s="33"/>
      <c r="F239" s="164" t="s">
        <v>5682</v>
      </c>
      <c r="G239" s="33"/>
      <c r="H239" s="33"/>
      <c r="I239" s="165"/>
      <c r="J239" s="33"/>
      <c r="K239" s="33"/>
      <c r="L239" s="34"/>
      <c r="M239" s="166"/>
      <c r="N239" s="167"/>
      <c r="O239" s="59"/>
      <c r="P239" s="59"/>
      <c r="Q239" s="59"/>
      <c r="R239" s="59"/>
      <c r="S239" s="59"/>
      <c r="T239" s="60"/>
      <c r="U239" s="33"/>
      <c r="V239" s="33"/>
      <c r="W239" s="33"/>
      <c r="X239" s="33"/>
      <c r="Y239" s="33"/>
      <c r="Z239" s="33"/>
      <c r="AA239" s="33"/>
      <c r="AB239" s="33"/>
      <c r="AC239" s="33"/>
      <c r="AD239" s="33"/>
      <c r="AE239" s="33"/>
      <c r="AT239" s="18" t="s">
        <v>207</v>
      </c>
      <c r="AU239" s="18" t="s">
        <v>90</v>
      </c>
    </row>
    <row r="240" spans="1:65" s="2" customFormat="1" ht="16.5" customHeight="1">
      <c r="A240" s="33"/>
      <c r="B240" s="149"/>
      <c r="C240" s="195" t="s">
        <v>762</v>
      </c>
      <c r="D240" s="195" t="s">
        <v>416</v>
      </c>
      <c r="E240" s="196" t="s">
        <v>5684</v>
      </c>
      <c r="F240" s="197" t="s">
        <v>5685</v>
      </c>
      <c r="G240" s="198" t="s">
        <v>529</v>
      </c>
      <c r="H240" s="199">
        <v>1</v>
      </c>
      <c r="I240" s="200"/>
      <c r="J240" s="201">
        <f>ROUND(I240*H240,2)</f>
        <v>0</v>
      </c>
      <c r="K240" s="197" t="s">
        <v>1</v>
      </c>
      <c r="L240" s="202"/>
      <c r="M240" s="203" t="s">
        <v>1</v>
      </c>
      <c r="N240" s="204" t="s">
        <v>46</v>
      </c>
      <c r="O240" s="59"/>
      <c r="P240" s="159">
        <f>O240*H240</f>
        <v>0</v>
      </c>
      <c r="Q240" s="159">
        <v>0</v>
      </c>
      <c r="R240" s="159">
        <f>Q240*H240</f>
        <v>0</v>
      </c>
      <c r="S240" s="159">
        <v>0</v>
      </c>
      <c r="T240" s="160">
        <f>S240*H240</f>
        <v>0</v>
      </c>
      <c r="U240" s="33"/>
      <c r="V240" s="33"/>
      <c r="W240" s="33"/>
      <c r="X240" s="33"/>
      <c r="Y240" s="33"/>
      <c r="Z240" s="33"/>
      <c r="AA240" s="33"/>
      <c r="AB240" s="33"/>
      <c r="AC240" s="33"/>
      <c r="AD240" s="33"/>
      <c r="AE240" s="33"/>
      <c r="AR240" s="161" t="s">
        <v>573</v>
      </c>
      <c r="AT240" s="161" t="s">
        <v>416</v>
      </c>
      <c r="AU240" s="161" t="s">
        <v>90</v>
      </c>
      <c r="AY240" s="18" t="s">
        <v>199</v>
      </c>
      <c r="BE240" s="162">
        <f>IF(N240="základní",J240,0)</f>
        <v>0</v>
      </c>
      <c r="BF240" s="162">
        <f>IF(N240="snížená",J240,0)</f>
        <v>0</v>
      </c>
      <c r="BG240" s="162">
        <f>IF(N240="zákl. přenesená",J240,0)</f>
        <v>0</v>
      </c>
      <c r="BH240" s="162">
        <f>IF(N240="sníž. přenesená",J240,0)</f>
        <v>0</v>
      </c>
      <c r="BI240" s="162">
        <f>IF(N240="nulová",J240,0)</f>
        <v>0</v>
      </c>
      <c r="BJ240" s="18" t="s">
        <v>88</v>
      </c>
      <c r="BK240" s="162">
        <f>ROUND(I240*H240,2)</f>
        <v>0</v>
      </c>
      <c r="BL240" s="18" t="s">
        <v>276</v>
      </c>
      <c r="BM240" s="161" t="s">
        <v>5686</v>
      </c>
    </row>
    <row r="241" spans="1:65" s="2" customFormat="1" ht="10.199999999999999">
      <c r="A241" s="33"/>
      <c r="B241" s="34"/>
      <c r="C241" s="33"/>
      <c r="D241" s="163" t="s">
        <v>207</v>
      </c>
      <c r="E241" s="33"/>
      <c r="F241" s="164" t="s">
        <v>5685</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207</v>
      </c>
      <c r="AU241" s="18" t="s">
        <v>90</v>
      </c>
    </row>
    <row r="242" spans="1:65" s="2" customFormat="1" ht="21.75" customHeight="1">
      <c r="A242" s="33"/>
      <c r="B242" s="149"/>
      <c r="C242" s="150" t="s">
        <v>783</v>
      </c>
      <c r="D242" s="150" t="s">
        <v>202</v>
      </c>
      <c r="E242" s="151" t="s">
        <v>5687</v>
      </c>
      <c r="F242" s="152" t="s">
        <v>5688</v>
      </c>
      <c r="G242" s="153" t="s">
        <v>529</v>
      </c>
      <c r="H242" s="154">
        <v>1</v>
      </c>
      <c r="I242" s="155"/>
      <c r="J242" s="156">
        <f>ROUND(I242*H242,2)</f>
        <v>0</v>
      </c>
      <c r="K242" s="152" t="s">
        <v>333</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276</v>
      </c>
      <c r="AT242" s="161" t="s">
        <v>202</v>
      </c>
      <c r="AU242" s="161" t="s">
        <v>90</v>
      </c>
      <c r="AY242" s="18" t="s">
        <v>199</v>
      </c>
      <c r="BE242" s="162">
        <f>IF(N242="základní",J242,0)</f>
        <v>0</v>
      </c>
      <c r="BF242" s="162">
        <f>IF(N242="snížená",J242,0)</f>
        <v>0</v>
      </c>
      <c r="BG242" s="162">
        <f>IF(N242="zákl. přenesená",J242,0)</f>
        <v>0</v>
      </c>
      <c r="BH242" s="162">
        <f>IF(N242="sníž. přenesená",J242,0)</f>
        <v>0</v>
      </c>
      <c r="BI242" s="162">
        <f>IF(N242="nulová",J242,0)</f>
        <v>0</v>
      </c>
      <c r="BJ242" s="18" t="s">
        <v>88</v>
      </c>
      <c r="BK242" s="162">
        <f>ROUND(I242*H242,2)</f>
        <v>0</v>
      </c>
      <c r="BL242" s="18" t="s">
        <v>276</v>
      </c>
      <c r="BM242" s="161" t="s">
        <v>5689</v>
      </c>
    </row>
    <row r="243" spans="1:65" s="2" customFormat="1" ht="19.2">
      <c r="A243" s="33"/>
      <c r="B243" s="34"/>
      <c r="C243" s="33"/>
      <c r="D243" s="163" t="s">
        <v>207</v>
      </c>
      <c r="E243" s="33"/>
      <c r="F243" s="164" t="s">
        <v>5690</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207</v>
      </c>
      <c r="AU243" s="18" t="s">
        <v>90</v>
      </c>
    </row>
    <row r="244" spans="1:65" s="2" customFormat="1" ht="16.5" customHeight="1">
      <c r="A244" s="33"/>
      <c r="B244" s="149"/>
      <c r="C244" s="195" t="s">
        <v>791</v>
      </c>
      <c r="D244" s="195" t="s">
        <v>416</v>
      </c>
      <c r="E244" s="196" t="s">
        <v>5691</v>
      </c>
      <c r="F244" s="197" t="s">
        <v>5692</v>
      </c>
      <c r="G244" s="198" t="s">
        <v>529</v>
      </c>
      <c r="H244" s="199">
        <v>1</v>
      </c>
      <c r="I244" s="200"/>
      <c r="J244" s="201">
        <f>ROUND(I244*H244,2)</f>
        <v>0</v>
      </c>
      <c r="K244" s="197" t="s">
        <v>1</v>
      </c>
      <c r="L244" s="202"/>
      <c r="M244" s="203" t="s">
        <v>1</v>
      </c>
      <c r="N244" s="204" t="s">
        <v>46</v>
      </c>
      <c r="O244" s="59"/>
      <c r="P244" s="159">
        <f>O244*H244</f>
        <v>0</v>
      </c>
      <c r="Q244" s="159">
        <v>0</v>
      </c>
      <c r="R244" s="159">
        <f>Q244*H244</f>
        <v>0</v>
      </c>
      <c r="S244" s="159">
        <v>0</v>
      </c>
      <c r="T244" s="160">
        <f>S244*H244</f>
        <v>0</v>
      </c>
      <c r="U244" s="33"/>
      <c r="V244" s="33"/>
      <c r="W244" s="33"/>
      <c r="X244" s="33"/>
      <c r="Y244" s="33"/>
      <c r="Z244" s="33"/>
      <c r="AA244" s="33"/>
      <c r="AB244" s="33"/>
      <c r="AC244" s="33"/>
      <c r="AD244" s="33"/>
      <c r="AE244" s="33"/>
      <c r="AR244" s="161" t="s">
        <v>573</v>
      </c>
      <c r="AT244" s="161" t="s">
        <v>416</v>
      </c>
      <c r="AU244" s="161" t="s">
        <v>90</v>
      </c>
      <c r="AY244" s="18" t="s">
        <v>199</v>
      </c>
      <c r="BE244" s="162">
        <f>IF(N244="základní",J244,0)</f>
        <v>0</v>
      </c>
      <c r="BF244" s="162">
        <f>IF(N244="snížená",J244,0)</f>
        <v>0</v>
      </c>
      <c r="BG244" s="162">
        <f>IF(N244="zákl. přenesená",J244,0)</f>
        <v>0</v>
      </c>
      <c r="BH244" s="162">
        <f>IF(N244="sníž. přenesená",J244,0)</f>
        <v>0</v>
      </c>
      <c r="BI244" s="162">
        <f>IF(N244="nulová",J244,0)</f>
        <v>0</v>
      </c>
      <c r="BJ244" s="18" t="s">
        <v>88</v>
      </c>
      <c r="BK244" s="162">
        <f>ROUND(I244*H244,2)</f>
        <v>0</v>
      </c>
      <c r="BL244" s="18" t="s">
        <v>276</v>
      </c>
      <c r="BM244" s="161" t="s">
        <v>5693</v>
      </c>
    </row>
    <row r="245" spans="1:65" s="2" customFormat="1" ht="10.199999999999999">
      <c r="A245" s="33"/>
      <c r="B245" s="34"/>
      <c r="C245" s="33"/>
      <c r="D245" s="163" t="s">
        <v>207</v>
      </c>
      <c r="E245" s="33"/>
      <c r="F245" s="164" t="s">
        <v>5694</v>
      </c>
      <c r="G245" s="33"/>
      <c r="H245" s="33"/>
      <c r="I245" s="165"/>
      <c r="J245" s="33"/>
      <c r="K245" s="33"/>
      <c r="L245" s="34"/>
      <c r="M245" s="166"/>
      <c r="N245" s="167"/>
      <c r="O245" s="59"/>
      <c r="P245" s="59"/>
      <c r="Q245" s="59"/>
      <c r="R245" s="59"/>
      <c r="S245" s="59"/>
      <c r="T245" s="60"/>
      <c r="U245" s="33"/>
      <c r="V245" s="33"/>
      <c r="W245" s="33"/>
      <c r="X245" s="33"/>
      <c r="Y245" s="33"/>
      <c r="Z245" s="33"/>
      <c r="AA245" s="33"/>
      <c r="AB245" s="33"/>
      <c r="AC245" s="33"/>
      <c r="AD245" s="33"/>
      <c r="AE245" s="33"/>
      <c r="AT245" s="18" t="s">
        <v>207</v>
      </c>
      <c r="AU245" s="18" t="s">
        <v>90</v>
      </c>
    </row>
    <row r="246" spans="1:65" s="2" customFormat="1" ht="21.75" customHeight="1">
      <c r="A246" s="33"/>
      <c r="B246" s="149"/>
      <c r="C246" s="150" t="s">
        <v>800</v>
      </c>
      <c r="D246" s="150" t="s">
        <v>202</v>
      </c>
      <c r="E246" s="151" t="s">
        <v>5695</v>
      </c>
      <c r="F246" s="152" t="s">
        <v>5696</v>
      </c>
      <c r="G246" s="153" t="s">
        <v>529</v>
      </c>
      <c r="H246" s="154">
        <v>2</v>
      </c>
      <c r="I246" s="155"/>
      <c r="J246" s="156">
        <f>ROUND(I246*H246,2)</f>
        <v>0</v>
      </c>
      <c r="K246" s="152" t="s">
        <v>333</v>
      </c>
      <c r="L246" s="34"/>
      <c r="M246" s="157" t="s">
        <v>1</v>
      </c>
      <c r="N246" s="158" t="s">
        <v>46</v>
      </c>
      <c r="O246" s="59"/>
      <c r="P246" s="159">
        <f>O246*H246</f>
        <v>0</v>
      </c>
      <c r="Q246" s="159">
        <v>0</v>
      </c>
      <c r="R246" s="159">
        <f>Q246*H246</f>
        <v>0</v>
      </c>
      <c r="S246" s="159">
        <v>0</v>
      </c>
      <c r="T246" s="160">
        <f>S246*H246</f>
        <v>0</v>
      </c>
      <c r="U246" s="33"/>
      <c r="V246" s="33"/>
      <c r="W246" s="33"/>
      <c r="X246" s="33"/>
      <c r="Y246" s="33"/>
      <c r="Z246" s="33"/>
      <c r="AA246" s="33"/>
      <c r="AB246" s="33"/>
      <c r="AC246" s="33"/>
      <c r="AD246" s="33"/>
      <c r="AE246" s="33"/>
      <c r="AR246" s="161" t="s">
        <v>276</v>
      </c>
      <c r="AT246" s="161" t="s">
        <v>202</v>
      </c>
      <c r="AU246" s="161" t="s">
        <v>90</v>
      </c>
      <c r="AY246" s="18" t="s">
        <v>199</v>
      </c>
      <c r="BE246" s="162">
        <f>IF(N246="základní",J246,0)</f>
        <v>0</v>
      </c>
      <c r="BF246" s="162">
        <f>IF(N246="snížená",J246,0)</f>
        <v>0</v>
      </c>
      <c r="BG246" s="162">
        <f>IF(N246="zákl. přenesená",J246,0)</f>
        <v>0</v>
      </c>
      <c r="BH246" s="162">
        <f>IF(N246="sníž. přenesená",J246,0)</f>
        <v>0</v>
      </c>
      <c r="BI246" s="162">
        <f>IF(N246="nulová",J246,0)</f>
        <v>0</v>
      </c>
      <c r="BJ246" s="18" t="s">
        <v>88</v>
      </c>
      <c r="BK246" s="162">
        <f>ROUND(I246*H246,2)</f>
        <v>0</v>
      </c>
      <c r="BL246" s="18" t="s">
        <v>276</v>
      </c>
      <c r="BM246" s="161" t="s">
        <v>5697</v>
      </c>
    </row>
    <row r="247" spans="1:65" s="2" customFormat="1" ht="19.2">
      <c r="A247" s="33"/>
      <c r="B247" s="34"/>
      <c r="C247" s="33"/>
      <c r="D247" s="163" t="s">
        <v>207</v>
      </c>
      <c r="E247" s="33"/>
      <c r="F247" s="164" t="s">
        <v>5698</v>
      </c>
      <c r="G247" s="33"/>
      <c r="H247" s="33"/>
      <c r="I247" s="165"/>
      <c r="J247" s="33"/>
      <c r="K247" s="33"/>
      <c r="L247" s="34"/>
      <c r="M247" s="166"/>
      <c r="N247" s="167"/>
      <c r="O247" s="59"/>
      <c r="P247" s="59"/>
      <c r="Q247" s="59"/>
      <c r="R247" s="59"/>
      <c r="S247" s="59"/>
      <c r="T247" s="60"/>
      <c r="U247" s="33"/>
      <c r="V247" s="33"/>
      <c r="W247" s="33"/>
      <c r="X247" s="33"/>
      <c r="Y247" s="33"/>
      <c r="Z247" s="33"/>
      <c r="AA247" s="33"/>
      <c r="AB247" s="33"/>
      <c r="AC247" s="33"/>
      <c r="AD247" s="33"/>
      <c r="AE247" s="33"/>
      <c r="AT247" s="18" t="s">
        <v>207</v>
      </c>
      <c r="AU247" s="18" t="s">
        <v>90</v>
      </c>
    </row>
    <row r="248" spans="1:65" s="2" customFormat="1" ht="21.75" customHeight="1">
      <c r="A248" s="33"/>
      <c r="B248" s="149"/>
      <c r="C248" s="195" t="s">
        <v>809</v>
      </c>
      <c r="D248" s="195" t="s">
        <v>416</v>
      </c>
      <c r="E248" s="196" t="s">
        <v>5699</v>
      </c>
      <c r="F248" s="197" t="s">
        <v>5700</v>
      </c>
      <c r="G248" s="198" t="s">
        <v>529</v>
      </c>
      <c r="H248" s="199">
        <v>2</v>
      </c>
      <c r="I248" s="200"/>
      <c r="J248" s="201">
        <f>ROUND(I248*H248,2)</f>
        <v>0</v>
      </c>
      <c r="K248" s="197" t="s">
        <v>1</v>
      </c>
      <c r="L248" s="202"/>
      <c r="M248" s="203" t="s">
        <v>1</v>
      </c>
      <c r="N248" s="204" t="s">
        <v>46</v>
      </c>
      <c r="O248" s="59"/>
      <c r="P248" s="159">
        <f>O248*H248</f>
        <v>0</v>
      </c>
      <c r="Q248" s="159">
        <v>0</v>
      </c>
      <c r="R248" s="159">
        <f>Q248*H248</f>
        <v>0</v>
      </c>
      <c r="S248" s="159">
        <v>0</v>
      </c>
      <c r="T248" s="160">
        <f>S248*H248</f>
        <v>0</v>
      </c>
      <c r="U248" s="33"/>
      <c r="V248" s="33"/>
      <c r="W248" s="33"/>
      <c r="X248" s="33"/>
      <c r="Y248" s="33"/>
      <c r="Z248" s="33"/>
      <c r="AA248" s="33"/>
      <c r="AB248" s="33"/>
      <c r="AC248" s="33"/>
      <c r="AD248" s="33"/>
      <c r="AE248" s="33"/>
      <c r="AR248" s="161" t="s">
        <v>573</v>
      </c>
      <c r="AT248" s="161" t="s">
        <v>416</v>
      </c>
      <c r="AU248" s="161" t="s">
        <v>90</v>
      </c>
      <c r="AY248" s="18" t="s">
        <v>199</v>
      </c>
      <c r="BE248" s="162">
        <f>IF(N248="základní",J248,0)</f>
        <v>0</v>
      </c>
      <c r="BF248" s="162">
        <f>IF(N248="snížená",J248,0)</f>
        <v>0</v>
      </c>
      <c r="BG248" s="162">
        <f>IF(N248="zákl. přenesená",J248,0)</f>
        <v>0</v>
      </c>
      <c r="BH248" s="162">
        <f>IF(N248="sníž. přenesená",J248,0)</f>
        <v>0</v>
      </c>
      <c r="BI248" s="162">
        <f>IF(N248="nulová",J248,0)</f>
        <v>0</v>
      </c>
      <c r="BJ248" s="18" t="s">
        <v>88</v>
      </c>
      <c r="BK248" s="162">
        <f>ROUND(I248*H248,2)</f>
        <v>0</v>
      </c>
      <c r="BL248" s="18" t="s">
        <v>276</v>
      </c>
      <c r="BM248" s="161" t="s">
        <v>5701</v>
      </c>
    </row>
    <row r="249" spans="1:65" s="2" customFormat="1" ht="19.2">
      <c r="A249" s="33"/>
      <c r="B249" s="34"/>
      <c r="C249" s="33"/>
      <c r="D249" s="163" t="s">
        <v>207</v>
      </c>
      <c r="E249" s="33"/>
      <c r="F249" s="164" t="s">
        <v>5702</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207</v>
      </c>
      <c r="AU249" s="18" t="s">
        <v>90</v>
      </c>
    </row>
    <row r="250" spans="1:65" s="2" customFormat="1" ht="16.5" customHeight="1">
      <c r="A250" s="33"/>
      <c r="B250" s="149"/>
      <c r="C250" s="150" t="s">
        <v>818</v>
      </c>
      <c r="D250" s="150" t="s">
        <v>202</v>
      </c>
      <c r="E250" s="151" t="s">
        <v>5548</v>
      </c>
      <c r="F250" s="152" t="s">
        <v>5549</v>
      </c>
      <c r="G250" s="153" t="s">
        <v>529</v>
      </c>
      <c r="H250" s="154">
        <v>1</v>
      </c>
      <c r="I250" s="155"/>
      <c r="J250" s="156">
        <f>ROUND(I250*H250,2)</f>
        <v>0</v>
      </c>
      <c r="K250" s="152" t="s">
        <v>333</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276</v>
      </c>
      <c r="AT250" s="161" t="s">
        <v>202</v>
      </c>
      <c r="AU250" s="161" t="s">
        <v>90</v>
      </c>
      <c r="AY250" s="18" t="s">
        <v>199</v>
      </c>
      <c r="BE250" s="162">
        <f>IF(N250="základní",J250,0)</f>
        <v>0</v>
      </c>
      <c r="BF250" s="162">
        <f>IF(N250="snížená",J250,0)</f>
        <v>0</v>
      </c>
      <c r="BG250" s="162">
        <f>IF(N250="zákl. přenesená",J250,0)</f>
        <v>0</v>
      </c>
      <c r="BH250" s="162">
        <f>IF(N250="sníž. přenesená",J250,0)</f>
        <v>0</v>
      </c>
      <c r="BI250" s="162">
        <f>IF(N250="nulová",J250,0)</f>
        <v>0</v>
      </c>
      <c r="BJ250" s="18" t="s">
        <v>88</v>
      </c>
      <c r="BK250" s="162">
        <f>ROUND(I250*H250,2)</f>
        <v>0</v>
      </c>
      <c r="BL250" s="18" t="s">
        <v>276</v>
      </c>
      <c r="BM250" s="161" t="s">
        <v>5703</v>
      </c>
    </row>
    <row r="251" spans="1:65" s="2" customFormat="1" ht="19.2">
      <c r="A251" s="33"/>
      <c r="B251" s="34"/>
      <c r="C251" s="33"/>
      <c r="D251" s="163" t="s">
        <v>207</v>
      </c>
      <c r="E251" s="33"/>
      <c r="F251" s="164" t="s">
        <v>5551</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207</v>
      </c>
      <c r="AU251" s="18" t="s">
        <v>90</v>
      </c>
    </row>
    <row r="252" spans="1:65" s="2" customFormat="1" ht="16.5" customHeight="1">
      <c r="A252" s="33"/>
      <c r="B252" s="149"/>
      <c r="C252" s="195" t="s">
        <v>825</v>
      </c>
      <c r="D252" s="195" t="s">
        <v>416</v>
      </c>
      <c r="E252" s="196" t="s">
        <v>5704</v>
      </c>
      <c r="F252" s="197" t="s">
        <v>5705</v>
      </c>
      <c r="G252" s="198" t="s">
        <v>529</v>
      </c>
      <c r="H252" s="199">
        <v>1</v>
      </c>
      <c r="I252" s="200"/>
      <c r="J252" s="201">
        <f>ROUND(I252*H252,2)</f>
        <v>0</v>
      </c>
      <c r="K252" s="197" t="s">
        <v>1</v>
      </c>
      <c r="L252" s="202"/>
      <c r="M252" s="203" t="s">
        <v>1</v>
      </c>
      <c r="N252" s="204" t="s">
        <v>46</v>
      </c>
      <c r="O252" s="59"/>
      <c r="P252" s="159">
        <f>O252*H252</f>
        <v>0</v>
      </c>
      <c r="Q252" s="159">
        <v>0</v>
      </c>
      <c r="R252" s="159">
        <f>Q252*H252</f>
        <v>0</v>
      </c>
      <c r="S252" s="159">
        <v>0</v>
      </c>
      <c r="T252" s="160">
        <f>S252*H252</f>
        <v>0</v>
      </c>
      <c r="U252" s="33"/>
      <c r="V252" s="33"/>
      <c r="W252" s="33"/>
      <c r="X252" s="33"/>
      <c r="Y252" s="33"/>
      <c r="Z252" s="33"/>
      <c r="AA252" s="33"/>
      <c r="AB252" s="33"/>
      <c r="AC252" s="33"/>
      <c r="AD252" s="33"/>
      <c r="AE252" s="33"/>
      <c r="AR252" s="161" t="s">
        <v>573</v>
      </c>
      <c r="AT252" s="161" t="s">
        <v>416</v>
      </c>
      <c r="AU252" s="161" t="s">
        <v>90</v>
      </c>
      <c r="AY252" s="18" t="s">
        <v>199</v>
      </c>
      <c r="BE252" s="162">
        <f>IF(N252="základní",J252,0)</f>
        <v>0</v>
      </c>
      <c r="BF252" s="162">
        <f>IF(N252="snížená",J252,0)</f>
        <v>0</v>
      </c>
      <c r="BG252" s="162">
        <f>IF(N252="zákl. přenesená",J252,0)</f>
        <v>0</v>
      </c>
      <c r="BH252" s="162">
        <f>IF(N252="sníž. přenesená",J252,0)</f>
        <v>0</v>
      </c>
      <c r="BI252" s="162">
        <f>IF(N252="nulová",J252,0)</f>
        <v>0</v>
      </c>
      <c r="BJ252" s="18" t="s">
        <v>88</v>
      </c>
      <c r="BK252" s="162">
        <f>ROUND(I252*H252,2)</f>
        <v>0</v>
      </c>
      <c r="BL252" s="18" t="s">
        <v>276</v>
      </c>
      <c r="BM252" s="161" t="s">
        <v>5706</v>
      </c>
    </row>
    <row r="253" spans="1:65" s="2" customFormat="1" ht="10.199999999999999">
      <c r="A253" s="33"/>
      <c r="B253" s="34"/>
      <c r="C253" s="33"/>
      <c r="D253" s="163" t="s">
        <v>207</v>
      </c>
      <c r="E253" s="33"/>
      <c r="F253" s="164" t="s">
        <v>5705</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207</v>
      </c>
      <c r="AU253" s="18" t="s">
        <v>90</v>
      </c>
    </row>
    <row r="254" spans="1:65" s="2" customFormat="1" ht="21.75" customHeight="1">
      <c r="A254" s="33"/>
      <c r="B254" s="149"/>
      <c r="C254" s="150" t="s">
        <v>830</v>
      </c>
      <c r="D254" s="150" t="s">
        <v>202</v>
      </c>
      <c r="E254" s="151" t="s">
        <v>5707</v>
      </c>
      <c r="F254" s="152" t="s">
        <v>5708</v>
      </c>
      <c r="G254" s="153" t="s">
        <v>332</v>
      </c>
      <c r="H254" s="154">
        <v>0.5</v>
      </c>
      <c r="I254" s="155"/>
      <c r="J254" s="156">
        <f>ROUND(I254*H254,2)</f>
        <v>0</v>
      </c>
      <c r="K254" s="152" t="s">
        <v>1</v>
      </c>
      <c r="L254" s="34"/>
      <c r="M254" s="157" t="s">
        <v>1</v>
      </c>
      <c r="N254" s="158" t="s">
        <v>46</v>
      </c>
      <c r="O254" s="59"/>
      <c r="P254" s="159">
        <f>O254*H254</f>
        <v>0</v>
      </c>
      <c r="Q254" s="159">
        <v>5.0000000000000001E-3</v>
      </c>
      <c r="R254" s="159">
        <f>Q254*H254</f>
        <v>2.5000000000000001E-3</v>
      </c>
      <c r="S254" s="159">
        <v>0</v>
      </c>
      <c r="T254" s="160">
        <f>S254*H254</f>
        <v>0</v>
      </c>
      <c r="U254" s="33"/>
      <c r="V254" s="33"/>
      <c r="W254" s="33"/>
      <c r="X254" s="33"/>
      <c r="Y254" s="33"/>
      <c r="Z254" s="33"/>
      <c r="AA254" s="33"/>
      <c r="AB254" s="33"/>
      <c r="AC254" s="33"/>
      <c r="AD254" s="33"/>
      <c r="AE254" s="33"/>
      <c r="AR254" s="161" t="s">
        <v>276</v>
      </c>
      <c r="AT254" s="161" t="s">
        <v>202</v>
      </c>
      <c r="AU254" s="161" t="s">
        <v>90</v>
      </c>
      <c r="AY254" s="18" t="s">
        <v>199</v>
      </c>
      <c r="BE254" s="162">
        <f>IF(N254="základní",J254,0)</f>
        <v>0</v>
      </c>
      <c r="BF254" s="162">
        <f>IF(N254="snížená",J254,0)</f>
        <v>0</v>
      </c>
      <c r="BG254" s="162">
        <f>IF(N254="zákl. přenesená",J254,0)</f>
        <v>0</v>
      </c>
      <c r="BH254" s="162">
        <f>IF(N254="sníž. přenesená",J254,0)</f>
        <v>0</v>
      </c>
      <c r="BI254" s="162">
        <f>IF(N254="nulová",J254,0)</f>
        <v>0</v>
      </c>
      <c r="BJ254" s="18" t="s">
        <v>88</v>
      </c>
      <c r="BK254" s="162">
        <f>ROUND(I254*H254,2)</f>
        <v>0</v>
      </c>
      <c r="BL254" s="18" t="s">
        <v>276</v>
      </c>
      <c r="BM254" s="161" t="s">
        <v>5709</v>
      </c>
    </row>
    <row r="255" spans="1:65" s="2" customFormat="1" ht="10.199999999999999">
      <c r="A255" s="33"/>
      <c r="B255" s="34"/>
      <c r="C255" s="33"/>
      <c r="D255" s="163" t="s">
        <v>207</v>
      </c>
      <c r="E255" s="33"/>
      <c r="F255" s="164" t="s">
        <v>5708</v>
      </c>
      <c r="G255" s="33"/>
      <c r="H255" s="33"/>
      <c r="I255" s="165"/>
      <c r="J255" s="33"/>
      <c r="K255" s="33"/>
      <c r="L255" s="34"/>
      <c r="M255" s="166"/>
      <c r="N255" s="167"/>
      <c r="O255" s="59"/>
      <c r="P255" s="59"/>
      <c r="Q255" s="59"/>
      <c r="R255" s="59"/>
      <c r="S255" s="59"/>
      <c r="T255" s="60"/>
      <c r="U255" s="33"/>
      <c r="V255" s="33"/>
      <c r="W255" s="33"/>
      <c r="X255" s="33"/>
      <c r="Y255" s="33"/>
      <c r="Z255" s="33"/>
      <c r="AA255" s="33"/>
      <c r="AB255" s="33"/>
      <c r="AC255" s="33"/>
      <c r="AD255" s="33"/>
      <c r="AE255" s="33"/>
      <c r="AT255" s="18" t="s">
        <v>207</v>
      </c>
      <c r="AU255" s="18" t="s">
        <v>90</v>
      </c>
    </row>
    <row r="256" spans="1:65" s="14" customFormat="1" ht="10.199999999999999">
      <c r="B256" s="179"/>
      <c r="D256" s="163" t="s">
        <v>336</v>
      </c>
      <c r="E256" s="180" t="s">
        <v>1</v>
      </c>
      <c r="F256" s="181" t="s">
        <v>1777</v>
      </c>
      <c r="H256" s="182">
        <v>0.5</v>
      </c>
      <c r="I256" s="183"/>
      <c r="L256" s="179"/>
      <c r="M256" s="184"/>
      <c r="N256" s="185"/>
      <c r="O256" s="185"/>
      <c r="P256" s="185"/>
      <c r="Q256" s="185"/>
      <c r="R256" s="185"/>
      <c r="S256" s="185"/>
      <c r="T256" s="186"/>
      <c r="AT256" s="180" t="s">
        <v>336</v>
      </c>
      <c r="AU256" s="180" t="s">
        <v>90</v>
      </c>
      <c r="AV256" s="14" t="s">
        <v>90</v>
      </c>
      <c r="AW256" s="14" t="s">
        <v>36</v>
      </c>
      <c r="AX256" s="14" t="s">
        <v>81</v>
      </c>
      <c r="AY256" s="180" t="s">
        <v>199</v>
      </c>
    </row>
    <row r="257" spans="1:65" s="2" customFormat="1" ht="16.5" customHeight="1">
      <c r="A257" s="33"/>
      <c r="B257" s="149"/>
      <c r="C257" s="150" t="s">
        <v>835</v>
      </c>
      <c r="D257" s="150" t="s">
        <v>202</v>
      </c>
      <c r="E257" s="151" t="s">
        <v>5710</v>
      </c>
      <c r="F257" s="152" t="s">
        <v>5711</v>
      </c>
      <c r="G257" s="153" t="s">
        <v>332</v>
      </c>
      <c r="H257" s="154">
        <v>8.5</v>
      </c>
      <c r="I257" s="155"/>
      <c r="J257" s="156">
        <f>ROUND(I257*H257,2)</f>
        <v>0</v>
      </c>
      <c r="K257" s="152" t="s">
        <v>1</v>
      </c>
      <c r="L257" s="34"/>
      <c r="M257" s="157" t="s">
        <v>1</v>
      </c>
      <c r="N257" s="158" t="s">
        <v>46</v>
      </c>
      <c r="O257" s="59"/>
      <c r="P257" s="159">
        <f>O257*H257</f>
        <v>0</v>
      </c>
      <c r="Q257" s="159">
        <v>0</v>
      </c>
      <c r="R257" s="159">
        <f>Q257*H257</f>
        <v>0</v>
      </c>
      <c r="S257" s="159">
        <v>0</v>
      </c>
      <c r="T257" s="160">
        <f>S257*H257</f>
        <v>0</v>
      </c>
      <c r="U257" s="33"/>
      <c r="V257" s="33"/>
      <c r="W257" s="33"/>
      <c r="X257" s="33"/>
      <c r="Y257" s="33"/>
      <c r="Z257" s="33"/>
      <c r="AA257" s="33"/>
      <c r="AB257" s="33"/>
      <c r="AC257" s="33"/>
      <c r="AD257" s="33"/>
      <c r="AE257" s="33"/>
      <c r="AR257" s="161" t="s">
        <v>276</v>
      </c>
      <c r="AT257" s="161" t="s">
        <v>202</v>
      </c>
      <c r="AU257" s="161" t="s">
        <v>90</v>
      </c>
      <c r="AY257" s="18" t="s">
        <v>199</v>
      </c>
      <c r="BE257" s="162">
        <f>IF(N257="základní",J257,0)</f>
        <v>0</v>
      </c>
      <c r="BF257" s="162">
        <f>IF(N257="snížená",J257,0)</f>
        <v>0</v>
      </c>
      <c r="BG257" s="162">
        <f>IF(N257="zákl. přenesená",J257,0)</f>
        <v>0</v>
      </c>
      <c r="BH257" s="162">
        <f>IF(N257="sníž. přenesená",J257,0)</f>
        <v>0</v>
      </c>
      <c r="BI257" s="162">
        <f>IF(N257="nulová",J257,0)</f>
        <v>0</v>
      </c>
      <c r="BJ257" s="18" t="s">
        <v>88</v>
      </c>
      <c r="BK257" s="162">
        <f>ROUND(I257*H257,2)</f>
        <v>0</v>
      </c>
      <c r="BL257" s="18" t="s">
        <v>276</v>
      </c>
      <c r="BM257" s="161" t="s">
        <v>5712</v>
      </c>
    </row>
    <row r="258" spans="1:65" s="2" customFormat="1" ht="10.199999999999999">
      <c r="A258" s="33"/>
      <c r="B258" s="34"/>
      <c r="C258" s="33"/>
      <c r="D258" s="163" t="s">
        <v>207</v>
      </c>
      <c r="E258" s="33"/>
      <c r="F258" s="164" t="s">
        <v>5713</v>
      </c>
      <c r="G258" s="33"/>
      <c r="H258" s="33"/>
      <c r="I258" s="165"/>
      <c r="J258" s="33"/>
      <c r="K258" s="33"/>
      <c r="L258" s="34"/>
      <c r="M258" s="166"/>
      <c r="N258" s="167"/>
      <c r="O258" s="59"/>
      <c r="P258" s="59"/>
      <c r="Q258" s="59"/>
      <c r="R258" s="59"/>
      <c r="S258" s="59"/>
      <c r="T258" s="60"/>
      <c r="U258" s="33"/>
      <c r="V258" s="33"/>
      <c r="W258" s="33"/>
      <c r="X258" s="33"/>
      <c r="Y258" s="33"/>
      <c r="Z258" s="33"/>
      <c r="AA258" s="33"/>
      <c r="AB258" s="33"/>
      <c r="AC258" s="33"/>
      <c r="AD258" s="33"/>
      <c r="AE258" s="33"/>
      <c r="AT258" s="18" t="s">
        <v>207</v>
      </c>
      <c r="AU258" s="18" t="s">
        <v>90</v>
      </c>
    </row>
    <row r="259" spans="1:65" s="14" customFormat="1" ht="10.199999999999999">
      <c r="B259" s="179"/>
      <c r="D259" s="163" t="s">
        <v>336</v>
      </c>
      <c r="E259" s="180" t="s">
        <v>1</v>
      </c>
      <c r="F259" s="181" t="s">
        <v>5714</v>
      </c>
      <c r="H259" s="182">
        <v>8.5</v>
      </c>
      <c r="I259" s="183"/>
      <c r="L259" s="179"/>
      <c r="M259" s="184"/>
      <c r="N259" s="185"/>
      <c r="O259" s="185"/>
      <c r="P259" s="185"/>
      <c r="Q259" s="185"/>
      <c r="R259" s="185"/>
      <c r="S259" s="185"/>
      <c r="T259" s="186"/>
      <c r="AT259" s="180" t="s">
        <v>336</v>
      </c>
      <c r="AU259" s="180" t="s">
        <v>90</v>
      </c>
      <c r="AV259" s="14" t="s">
        <v>90</v>
      </c>
      <c r="AW259" s="14" t="s">
        <v>36</v>
      </c>
      <c r="AX259" s="14" t="s">
        <v>81</v>
      </c>
      <c r="AY259" s="180" t="s">
        <v>199</v>
      </c>
    </row>
    <row r="260" spans="1:65" s="2" customFormat="1" ht="21.75" customHeight="1">
      <c r="A260" s="33"/>
      <c r="B260" s="149"/>
      <c r="C260" s="150" t="s">
        <v>840</v>
      </c>
      <c r="D260" s="150" t="s">
        <v>202</v>
      </c>
      <c r="E260" s="151" t="s">
        <v>5575</v>
      </c>
      <c r="F260" s="152" t="s">
        <v>5576</v>
      </c>
      <c r="G260" s="153" t="s">
        <v>332</v>
      </c>
      <c r="H260" s="154">
        <v>2</v>
      </c>
      <c r="I260" s="155"/>
      <c r="J260" s="156">
        <f>ROUND(I260*H260,2)</f>
        <v>0</v>
      </c>
      <c r="K260" s="152" t="s">
        <v>1</v>
      </c>
      <c r="L260" s="34"/>
      <c r="M260" s="157" t="s">
        <v>1</v>
      </c>
      <c r="N260" s="158" t="s">
        <v>46</v>
      </c>
      <c r="O260" s="59"/>
      <c r="P260" s="159">
        <f>O260*H260</f>
        <v>0</v>
      </c>
      <c r="Q260" s="159">
        <v>3.8000000000000002E-4</v>
      </c>
      <c r="R260" s="159">
        <f>Q260*H260</f>
        <v>7.6000000000000004E-4</v>
      </c>
      <c r="S260" s="159">
        <v>0</v>
      </c>
      <c r="T260" s="160">
        <f>S260*H260</f>
        <v>0</v>
      </c>
      <c r="U260" s="33"/>
      <c r="V260" s="33"/>
      <c r="W260" s="33"/>
      <c r="X260" s="33"/>
      <c r="Y260" s="33"/>
      <c r="Z260" s="33"/>
      <c r="AA260" s="33"/>
      <c r="AB260" s="33"/>
      <c r="AC260" s="33"/>
      <c r="AD260" s="33"/>
      <c r="AE260" s="33"/>
      <c r="AR260" s="161" t="s">
        <v>276</v>
      </c>
      <c r="AT260" s="161" t="s">
        <v>202</v>
      </c>
      <c r="AU260" s="161" t="s">
        <v>90</v>
      </c>
      <c r="AY260" s="18" t="s">
        <v>199</v>
      </c>
      <c r="BE260" s="162">
        <f>IF(N260="základní",J260,0)</f>
        <v>0</v>
      </c>
      <c r="BF260" s="162">
        <f>IF(N260="snížená",J260,0)</f>
        <v>0</v>
      </c>
      <c r="BG260" s="162">
        <f>IF(N260="zákl. přenesená",J260,0)</f>
        <v>0</v>
      </c>
      <c r="BH260" s="162">
        <f>IF(N260="sníž. přenesená",J260,0)</f>
        <v>0</v>
      </c>
      <c r="BI260" s="162">
        <f>IF(N260="nulová",J260,0)</f>
        <v>0</v>
      </c>
      <c r="BJ260" s="18" t="s">
        <v>88</v>
      </c>
      <c r="BK260" s="162">
        <f>ROUND(I260*H260,2)</f>
        <v>0</v>
      </c>
      <c r="BL260" s="18" t="s">
        <v>276</v>
      </c>
      <c r="BM260" s="161" t="s">
        <v>5715</v>
      </c>
    </row>
    <row r="261" spans="1:65" s="2" customFormat="1" ht="19.2">
      <c r="A261" s="33"/>
      <c r="B261" s="34"/>
      <c r="C261" s="33"/>
      <c r="D261" s="163" t="s">
        <v>207</v>
      </c>
      <c r="E261" s="33"/>
      <c r="F261" s="164" t="s">
        <v>5578</v>
      </c>
      <c r="G261" s="33"/>
      <c r="H261" s="33"/>
      <c r="I261" s="165"/>
      <c r="J261" s="33"/>
      <c r="K261" s="33"/>
      <c r="L261" s="34"/>
      <c r="M261" s="166"/>
      <c r="N261" s="167"/>
      <c r="O261" s="59"/>
      <c r="P261" s="59"/>
      <c r="Q261" s="59"/>
      <c r="R261" s="59"/>
      <c r="S261" s="59"/>
      <c r="T261" s="60"/>
      <c r="U261" s="33"/>
      <c r="V261" s="33"/>
      <c r="W261" s="33"/>
      <c r="X261" s="33"/>
      <c r="Y261" s="33"/>
      <c r="Z261" s="33"/>
      <c r="AA261" s="33"/>
      <c r="AB261" s="33"/>
      <c r="AC261" s="33"/>
      <c r="AD261" s="33"/>
      <c r="AE261" s="33"/>
      <c r="AT261" s="18" t="s">
        <v>207</v>
      </c>
      <c r="AU261" s="18" t="s">
        <v>90</v>
      </c>
    </row>
    <row r="262" spans="1:65" s="2" customFormat="1" ht="24.15" customHeight="1">
      <c r="A262" s="33"/>
      <c r="B262" s="149"/>
      <c r="C262" s="195" t="s">
        <v>849</v>
      </c>
      <c r="D262" s="195" t="s">
        <v>416</v>
      </c>
      <c r="E262" s="196" t="s">
        <v>5667</v>
      </c>
      <c r="F262" s="197" t="s">
        <v>5668</v>
      </c>
      <c r="G262" s="198" t="s">
        <v>332</v>
      </c>
      <c r="H262" s="199">
        <v>2</v>
      </c>
      <c r="I262" s="200"/>
      <c r="J262" s="201">
        <f>ROUND(I262*H262,2)</f>
        <v>0</v>
      </c>
      <c r="K262" s="197" t="s">
        <v>1</v>
      </c>
      <c r="L262" s="202"/>
      <c r="M262" s="203" t="s">
        <v>1</v>
      </c>
      <c r="N262" s="204" t="s">
        <v>46</v>
      </c>
      <c r="O262" s="59"/>
      <c r="P262" s="159">
        <f>O262*H262</f>
        <v>0</v>
      </c>
      <c r="Q262" s="159">
        <v>0</v>
      </c>
      <c r="R262" s="159">
        <f>Q262*H262</f>
        <v>0</v>
      </c>
      <c r="S262" s="159">
        <v>0</v>
      </c>
      <c r="T262" s="160">
        <f>S262*H262</f>
        <v>0</v>
      </c>
      <c r="U262" s="33"/>
      <c r="V262" s="33"/>
      <c r="W262" s="33"/>
      <c r="X262" s="33"/>
      <c r="Y262" s="33"/>
      <c r="Z262" s="33"/>
      <c r="AA262" s="33"/>
      <c r="AB262" s="33"/>
      <c r="AC262" s="33"/>
      <c r="AD262" s="33"/>
      <c r="AE262" s="33"/>
      <c r="AR262" s="161" t="s">
        <v>573</v>
      </c>
      <c r="AT262" s="161" t="s">
        <v>416</v>
      </c>
      <c r="AU262" s="161" t="s">
        <v>90</v>
      </c>
      <c r="AY262" s="18" t="s">
        <v>199</v>
      </c>
      <c r="BE262" s="162">
        <f>IF(N262="základní",J262,0)</f>
        <v>0</v>
      </c>
      <c r="BF262" s="162">
        <f>IF(N262="snížená",J262,0)</f>
        <v>0</v>
      </c>
      <c r="BG262" s="162">
        <f>IF(N262="zákl. přenesená",J262,0)</f>
        <v>0</v>
      </c>
      <c r="BH262" s="162">
        <f>IF(N262="sníž. přenesená",J262,0)</f>
        <v>0</v>
      </c>
      <c r="BI262" s="162">
        <f>IF(N262="nulová",J262,0)</f>
        <v>0</v>
      </c>
      <c r="BJ262" s="18" t="s">
        <v>88</v>
      </c>
      <c r="BK262" s="162">
        <f>ROUND(I262*H262,2)</f>
        <v>0</v>
      </c>
      <c r="BL262" s="18" t="s">
        <v>276</v>
      </c>
      <c r="BM262" s="161" t="s">
        <v>5716</v>
      </c>
    </row>
    <row r="263" spans="1:65" s="2" customFormat="1" ht="19.2">
      <c r="A263" s="33"/>
      <c r="B263" s="34"/>
      <c r="C263" s="33"/>
      <c r="D263" s="163" t="s">
        <v>207</v>
      </c>
      <c r="E263" s="33"/>
      <c r="F263" s="164" t="s">
        <v>5582</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207</v>
      </c>
      <c r="AU263" s="18" t="s">
        <v>90</v>
      </c>
    </row>
    <row r="264" spans="1:65" s="2" customFormat="1" ht="24.15" customHeight="1">
      <c r="A264" s="33"/>
      <c r="B264" s="149"/>
      <c r="C264" s="150" t="s">
        <v>856</v>
      </c>
      <c r="D264" s="150" t="s">
        <v>202</v>
      </c>
      <c r="E264" s="151" t="s">
        <v>5717</v>
      </c>
      <c r="F264" s="152" t="s">
        <v>5718</v>
      </c>
      <c r="G264" s="153" t="s">
        <v>529</v>
      </c>
      <c r="H264" s="154">
        <v>1</v>
      </c>
      <c r="I264" s="155"/>
      <c r="J264" s="156">
        <f>ROUND(I264*H264,2)</f>
        <v>0</v>
      </c>
      <c r="K264" s="152" t="s">
        <v>333</v>
      </c>
      <c r="L264" s="34"/>
      <c r="M264" s="157" t="s">
        <v>1</v>
      </c>
      <c r="N264" s="158" t="s">
        <v>46</v>
      </c>
      <c r="O264" s="59"/>
      <c r="P264" s="159">
        <f>O264*H264</f>
        <v>0</v>
      </c>
      <c r="Q264" s="159">
        <v>0</v>
      </c>
      <c r="R264" s="159">
        <f>Q264*H264</f>
        <v>0</v>
      </c>
      <c r="S264" s="159">
        <v>0</v>
      </c>
      <c r="T264" s="160">
        <f>S264*H264</f>
        <v>0</v>
      </c>
      <c r="U264" s="33"/>
      <c r="V264" s="33"/>
      <c r="W264" s="33"/>
      <c r="X264" s="33"/>
      <c r="Y264" s="33"/>
      <c r="Z264" s="33"/>
      <c r="AA264" s="33"/>
      <c r="AB264" s="33"/>
      <c r="AC264" s="33"/>
      <c r="AD264" s="33"/>
      <c r="AE264" s="33"/>
      <c r="AR264" s="161" t="s">
        <v>276</v>
      </c>
      <c r="AT264" s="161" t="s">
        <v>202</v>
      </c>
      <c r="AU264" s="161" t="s">
        <v>90</v>
      </c>
      <c r="AY264" s="18" t="s">
        <v>199</v>
      </c>
      <c r="BE264" s="162">
        <f>IF(N264="základní",J264,0)</f>
        <v>0</v>
      </c>
      <c r="BF264" s="162">
        <f>IF(N264="snížená",J264,0)</f>
        <v>0</v>
      </c>
      <c r="BG264" s="162">
        <f>IF(N264="zákl. přenesená",J264,0)</f>
        <v>0</v>
      </c>
      <c r="BH264" s="162">
        <f>IF(N264="sníž. přenesená",J264,0)</f>
        <v>0</v>
      </c>
      <c r="BI264" s="162">
        <f>IF(N264="nulová",J264,0)</f>
        <v>0</v>
      </c>
      <c r="BJ264" s="18" t="s">
        <v>88</v>
      </c>
      <c r="BK264" s="162">
        <f>ROUND(I264*H264,2)</f>
        <v>0</v>
      </c>
      <c r="BL264" s="18" t="s">
        <v>276</v>
      </c>
      <c r="BM264" s="161" t="s">
        <v>5719</v>
      </c>
    </row>
    <row r="265" spans="1:65" s="2" customFormat="1" ht="28.8">
      <c r="A265" s="33"/>
      <c r="B265" s="34"/>
      <c r="C265" s="33"/>
      <c r="D265" s="163" t="s">
        <v>207</v>
      </c>
      <c r="E265" s="33"/>
      <c r="F265" s="164" t="s">
        <v>5720</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207</v>
      </c>
      <c r="AU265" s="18" t="s">
        <v>90</v>
      </c>
    </row>
    <row r="266" spans="1:65" s="2" customFormat="1" ht="16.5" customHeight="1">
      <c r="A266" s="33"/>
      <c r="B266" s="149"/>
      <c r="C266" s="195" t="s">
        <v>865</v>
      </c>
      <c r="D266" s="195" t="s">
        <v>416</v>
      </c>
      <c r="E266" s="196" t="s">
        <v>5721</v>
      </c>
      <c r="F266" s="197" t="s">
        <v>5722</v>
      </c>
      <c r="G266" s="198" t="s">
        <v>529</v>
      </c>
      <c r="H266" s="199">
        <v>1</v>
      </c>
      <c r="I266" s="200"/>
      <c r="J266" s="201">
        <f>ROUND(I266*H266,2)</f>
        <v>0</v>
      </c>
      <c r="K266" s="197" t="s">
        <v>1</v>
      </c>
      <c r="L266" s="202"/>
      <c r="M266" s="203" t="s">
        <v>1</v>
      </c>
      <c r="N266" s="204" t="s">
        <v>46</v>
      </c>
      <c r="O266" s="59"/>
      <c r="P266" s="159">
        <f>O266*H266</f>
        <v>0</v>
      </c>
      <c r="Q266" s="159">
        <v>0</v>
      </c>
      <c r="R266" s="159">
        <f>Q266*H266</f>
        <v>0</v>
      </c>
      <c r="S266" s="159">
        <v>0</v>
      </c>
      <c r="T266" s="160">
        <f>S266*H266</f>
        <v>0</v>
      </c>
      <c r="U266" s="33"/>
      <c r="V266" s="33"/>
      <c r="W266" s="33"/>
      <c r="X266" s="33"/>
      <c r="Y266" s="33"/>
      <c r="Z266" s="33"/>
      <c r="AA266" s="33"/>
      <c r="AB266" s="33"/>
      <c r="AC266" s="33"/>
      <c r="AD266" s="33"/>
      <c r="AE266" s="33"/>
      <c r="AR266" s="161" t="s">
        <v>573</v>
      </c>
      <c r="AT266" s="161" t="s">
        <v>416</v>
      </c>
      <c r="AU266" s="161" t="s">
        <v>90</v>
      </c>
      <c r="AY266" s="18" t="s">
        <v>199</v>
      </c>
      <c r="BE266" s="162">
        <f>IF(N266="základní",J266,0)</f>
        <v>0</v>
      </c>
      <c r="BF266" s="162">
        <f>IF(N266="snížená",J266,0)</f>
        <v>0</v>
      </c>
      <c r="BG266" s="162">
        <f>IF(N266="zákl. přenesená",J266,0)</f>
        <v>0</v>
      </c>
      <c r="BH266" s="162">
        <f>IF(N266="sníž. přenesená",J266,0)</f>
        <v>0</v>
      </c>
      <c r="BI266" s="162">
        <f>IF(N266="nulová",J266,0)</f>
        <v>0</v>
      </c>
      <c r="BJ266" s="18" t="s">
        <v>88</v>
      </c>
      <c r="BK266" s="162">
        <f>ROUND(I266*H266,2)</f>
        <v>0</v>
      </c>
      <c r="BL266" s="18" t="s">
        <v>276</v>
      </c>
      <c r="BM266" s="161" t="s">
        <v>5723</v>
      </c>
    </row>
    <row r="267" spans="1:65" s="2" customFormat="1" ht="10.199999999999999">
      <c r="A267" s="33"/>
      <c r="B267" s="34"/>
      <c r="C267" s="33"/>
      <c r="D267" s="163" t="s">
        <v>207</v>
      </c>
      <c r="E267" s="33"/>
      <c r="F267" s="164" t="s">
        <v>5722</v>
      </c>
      <c r="G267" s="33"/>
      <c r="H267" s="33"/>
      <c r="I267" s="165"/>
      <c r="J267" s="33"/>
      <c r="K267" s="33"/>
      <c r="L267" s="34"/>
      <c r="M267" s="166"/>
      <c r="N267" s="167"/>
      <c r="O267" s="59"/>
      <c r="P267" s="59"/>
      <c r="Q267" s="59"/>
      <c r="R267" s="59"/>
      <c r="S267" s="59"/>
      <c r="T267" s="60"/>
      <c r="U267" s="33"/>
      <c r="V267" s="33"/>
      <c r="W267" s="33"/>
      <c r="X267" s="33"/>
      <c r="Y267" s="33"/>
      <c r="Z267" s="33"/>
      <c r="AA267" s="33"/>
      <c r="AB267" s="33"/>
      <c r="AC267" s="33"/>
      <c r="AD267" s="33"/>
      <c r="AE267" s="33"/>
      <c r="AT267" s="18" t="s">
        <v>207</v>
      </c>
      <c r="AU267" s="18" t="s">
        <v>90</v>
      </c>
    </row>
    <row r="268" spans="1:65" s="2" customFormat="1" ht="16.5" customHeight="1">
      <c r="A268" s="33"/>
      <c r="B268" s="149"/>
      <c r="C268" s="150" t="s">
        <v>874</v>
      </c>
      <c r="D268" s="150" t="s">
        <v>202</v>
      </c>
      <c r="E268" s="151" t="s">
        <v>5724</v>
      </c>
      <c r="F268" s="152" t="s">
        <v>5725</v>
      </c>
      <c r="G268" s="153" t="s">
        <v>529</v>
      </c>
      <c r="H268" s="154">
        <v>1</v>
      </c>
      <c r="I268" s="155"/>
      <c r="J268" s="156">
        <f>ROUND(I268*H268,2)</f>
        <v>0</v>
      </c>
      <c r="K268" s="152" t="s">
        <v>333</v>
      </c>
      <c r="L268" s="34"/>
      <c r="M268" s="157" t="s">
        <v>1</v>
      </c>
      <c r="N268" s="158" t="s">
        <v>46</v>
      </c>
      <c r="O268" s="59"/>
      <c r="P268" s="159">
        <f>O268*H268</f>
        <v>0</v>
      </c>
      <c r="Q268" s="159">
        <v>0</v>
      </c>
      <c r="R268" s="159">
        <f>Q268*H268</f>
        <v>0</v>
      </c>
      <c r="S268" s="159">
        <v>0</v>
      </c>
      <c r="T268" s="160">
        <f>S268*H268</f>
        <v>0</v>
      </c>
      <c r="U268" s="33"/>
      <c r="V268" s="33"/>
      <c r="W268" s="33"/>
      <c r="X268" s="33"/>
      <c r="Y268" s="33"/>
      <c r="Z268" s="33"/>
      <c r="AA268" s="33"/>
      <c r="AB268" s="33"/>
      <c r="AC268" s="33"/>
      <c r="AD268" s="33"/>
      <c r="AE268" s="33"/>
      <c r="AR268" s="161" t="s">
        <v>276</v>
      </c>
      <c r="AT268" s="161" t="s">
        <v>202</v>
      </c>
      <c r="AU268" s="161" t="s">
        <v>90</v>
      </c>
      <c r="AY268" s="18" t="s">
        <v>199</v>
      </c>
      <c r="BE268" s="162">
        <f>IF(N268="základní",J268,0)</f>
        <v>0</v>
      </c>
      <c r="BF268" s="162">
        <f>IF(N268="snížená",J268,0)</f>
        <v>0</v>
      </c>
      <c r="BG268" s="162">
        <f>IF(N268="zákl. přenesená",J268,0)</f>
        <v>0</v>
      </c>
      <c r="BH268" s="162">
        <f>IF(N268="sníž. přenesená",J268,0)</f>
        <v>0</v>
      </c>
      <c r="BI268" s="162">
        <f>IF(N268="nulová",J268,0)</f>
        <v>0</v>
      </c>
      <c r="BJ268" s="18" t="s">
        <v>88</v>
      </c>
      <c r="BK268" s="162">
        <f>ROUND(I268*H268,2)</f>
        <v>0</v>
      </c>
      <c r="BL268" s="18" t="s">
        <v>276</v>
      </c>
      <c r="BM268" s="161" t="s">
        <v>5726</v>
      </c>
    </row>
    <row r="269" spans="1:65" s="2" customFormat="1" ht="19.2">
      <c r="A269" s="33"/>
      <c r="B269" s="34"/>
      <c r="C269" s="33"/>
      <c r="D269" s="163" t="s">
        <v>207</v>
      </c>
      <c r="E269" s="33"/>
      <c r="F269" s="164" t="s">
        <v>5727</v>
      </c>
      <c r="G269" s="33"/>
      <c r="H269" s="33"/>
      <c r="I269" s="165"/>
      <c r="J269" s="33"/>
      <c r="K269" s="33"/>
      <c r="L269" s="34"/>
      <c r="M269" s="166"/>
      <c r="N269" s="167"/>
      <c r="O269" s="59"/>
      <c r="P269" s="59"/>
      <c r="Q269" s="59"/>
      <c r="R269" s="59"/>
      <c r="S269" s="59"/>
      <c r="T269" s="60"/>
      <c r="U269" s="33"/>
      <c r="V269" s="33"/>
      <c r="W269" s="33"/>
      <c r="X269" s="33"/>
      <c r="Y269" s="33"/>
      <c r="Z269" s="33"/>
      <c r="AA269" s="33"/>
      <c r="AB269" s="33"/>
      <c r="AC269" s="33"/>
      <c r="AD269" s="33"/>
      <c r="AE269" s="33"/>
      <c r="AT269" s="18" t="s">
        <v>207</v>
      </c>
      <c r="AU269" s="18" t="s">
        <v>90</v>
      </c>
    </row>
    <row r="270" spans="1:65" s="2" customFormat="1" ht="24.15" customHeight="1">
      <c r="A270" s="33"/>
      <c r="B270" s="149"/>
      <c r="C270" s="195" t="s">
        <v>962</v>
      </c>
      <c r="D270" s="195" t="s">
        <v>416</v>
      </c>
      <c r="E270" s="196" t="s">
        <v>5728</v>
      </c>
      <c r="F270" s="197" t="s">
        <v>5729</v>
      </c>
      <c r="G270" s="198" t="s">
        <v>529</v>
      </c>
      <c r="H270" s="199">
        <v>1</v>
      </c>
      <c r="I270" s="200"/>
      <c r="J270" s="201">
        <f>ROUND(I270*H270,2)</f>
        <v>0</v>
      </c>
      <c r="K270" s="197" t="s">
        <v>333</v>
      </c>
      <c r="L270" s="202"/>
      <c r="M270" s="203" t="s">
        <v>1</v>
      </c>
      <c r="N270" s="204" t="s">
        <v>46</v>
      </c>
      <c r="O270" s="59"/>
      <c r="P270" s="159">
        <f>O270*H270</f>
        <v>0</v>
      </c>
      <c r="Q270" s="159">
        <v>8.8999999999999999E-3</v>
      </c>
      <c r="R270" s="159">
        <f>Q270*H270</f>
        <v>8.8999999999999999E-3</v>
      </c>
      <c r="S270" s="159">
        <v>0</v>
      </c>
      <c r="T270" s="160">
        <f>S270*H270</f>
        <v>0</v>
      </c>
      <c r="U270" s="33"/>
      <c r="V270" s="33"/>
      <c r="W270" s="33"/>
      <c r="X270" s="33"/>
      <c r="Y270" s="33"/>
      <c r="Z270" s="33"/>
      <c r="AA270" s="33"/>
      <c r="AB270" s="33"/>
      <c r="AC270" s="33"/>
      <c r="AD270" s="33"/>
      <c r="AE270" s="33"/>
      <c r="AR270" s="161" t="s">
        <v>573</v>
      </c>
      <c r="AT270" s="161" t="s">
        <v>416</v>
      </c>
      <c r="AU270" s="161" t="s">
        <v>90</v>
      </c>
      <c r="AY270" s="18" t="s">
        <v>199</v>
      </c>
      <c r="BE270" s="162">
        <f>IF(N270="základní",J270,0)</f>
        <v>0</v>
      </c>
      <c r="BF270" s="162">
        <f>IF(N270="snížená",J270,0)</f>
        <v>0</v>
      </c>
      <c r="BG270" s="162">
        <f>IF(N270="zákl. přenesená",J270,0)</f>
        <v>0</v>
      </c>
      <c r="BH270" s="162">
        <f>IF(N270="sníž. přenesená",J270,0)</f>
        <v>0</v>
      </c>
      <c r="BI270" s="162">
        <f>IF(N270="nulová",J270,0)</f>
        <v>0</v>
      </c>
      <c r="BJ270" s="18" t="s">
        <v>88</v>
      </c>
      <c r="BK270" s="162">
        <f>ROUND(I270*H270,2)</f>
        <v>0</v>
      </c>
      <c r="BL270" s="18" t="s">
        <v>276</v>
      </c>
      <c r="BM270" s="161" t="s">
        <v>5730</v>
      </c>
    </row>
    <row r="271" spans="1:65" s="2" customFormat="1" ht="19.2">
      <c r="A271" s="33"/>
      <c r="B271" s="34"/>
      <c r="C271" s="33"/>
      <c r="D271" s="163" t="s">
        <v>207</v>
      </c>
      <c r="E271" s="33"/>
      <c r="F271" s="164" t="s">
        <v>5729</v>
      </c>
      <c r="G271" s="33"/>
      <c r="H271" s="33"/>
      <c r="I271" s="165"/>
      <c r="J271" s="33"/>
      <c r="K271" s="33"/>
      <c r="L271" s="34"/>
      <c r="M271" s="166"/>
      <c r="N271" s="167"/>
      <c r="O271" s="59"/>
      <c r="P271" s="59"/>
      <c r="Q271" s="59"/>
      <c r="R271" s="59"/>
      <c r="S271" s="59"/>
      <c r="T271" s="60"/>
      <c r="U271" s="33"/>
      <c r="V271" s="33"/>
      <c r="W271" s="33"/>
      <c r="X271" s="33"/>
      <c r="Y271" s="33"/>
      <c r="Z271" s="33"/>
      <c r="AA271" s="33"/>
      <c r="AB271" s="33"/>
      <c r="AC271" s="33"/>
      <c r="AD271" s="33"/>
      <c r="AE271" s="33"/>
      <c r="AT271" s="18" t="s">
        <v>207</v>
      </c>
      <c r="AU271" s="18" t="s">
        <v>90</v>
      </c>
    </row>
    <row r="272" spans="1:65" s="12" customFormat="1" ht="22.8" customHeight="1">
      <c r="B272" s="136"/>
      <c r="D272" s="137" t="s">
        <v>80</v>
      </c>
      <c r="E272" s="147" t="s">
        <v>5731</v>
      </c>
      <c r="F272" s="147" t="s">
        <v>5732</v>
      </c>
      <c r="I272" s="139"/>
      <c r="J272" s="148">
        <f>BK272</f>
        <v>0</v>
      </c>
      <c r="L272" s="136"/>
      <c r="M272" s="141"/>
      <c r="N272" s="142"/>
      <c r="O272" s="142"/>
      <c r="P272" s="143">
        <f>SUM(P273:P303)</f>
        <v>0</v>
      </c>
      <c r="Q272" s="142"/>
      <c r="R272" s="143">
        <f>SUM(R273:R303)</f>
        <v>2.7280000000000002E-2</v>
      </c>
      <c r="S272" s="142"/>
      <c r="T272" s="144">
        <f>SUM(T273:T303)</f>
        <v>0</v>
      </c>
      <c r="AR272" s="137" t="s">
        <v>90</v>
      </c>
      <c r="AT272" s="145" t="s">
        <v>80</v>
      </c>
      <c r="AU272" s="145" t="s">
        <v>88</v>
      </c>
      <c r="AY272" s="137" t="s">
        <v>199</v>
      </c>
      <c r="BK272" s="146">
        <f>SUM(BK273:BK303)</f>
        <v>0</v>
      </c>
    </row>
    <row r="273" spans="1:65" s="2" customFormat="1" ht="21.75" customHeight="1">
      <c r="A273" s="33"/>
      <c r="B273" s="149"/>
      <c r="C273" s="150" t="s">
        <v>969</v>
      </c>
      <c r="D273" s="150" t="s">
        <v>202</v>
      </c>
      <c r="E273" s="151" t="s">
        <v>5733</v>
      </c>
      <c r="F273" s="152" t="s">
        <v>5734</v>
      </c>
      <c r="G273" s="153" t="s">
        <v>529</v>
      </c>
      <c r="H273" s="154">
        <v>1</v>
      </c>
      <c r="I273" s="155"/>
      <c r="J273" s="156">
        <f>ROUND(I273*H273,2)</f>
        <v>0</v>
      </c>
      <c r="K273" s="152" t="s">
        <v>333</v>
      </c>
      <c r="L273" s="34"/>
      <c r="M273" s="157" t="s">
        <v>1</v>
      </c>
      <c r="N273" s="158" t="s">
        <v>46</v>
      </c>
      <c r="O273" s="59"/>
      <c r="P273" s="159">
        <f>O273*H273</f>
        <v>0</v>
      </c>
      <c r="Q273" s="159">
        <v>0</v>
      </c>
      <c r="R273" s="159">
        <f>Q273*H273</f>
        <v>0</v>
      </c>
      <c r="S273" s="159">
        <v>0</v>
      </c>
      <c r="T273" s="160">
        <f>S273*H273</f>
        <v>0</v>
      </c>
      <c r="U273" s="33"/>
      <c r="V273" s="33"/>
      <c r="W273" s="33"/>
      <c r="X273" s="33"/>
      <c r="Y273" s="33"/>
      <c r="Z273" s="33"/>
      <c r="AA273" s="33"/>
      <c r="AB273" s="33"/>
      <c r="AC273" s="33"/>
      <c r="AD273" s="33"/>
      <c r="AE273" s="33"/>
      <c r="AR273" s="161" t="s">
        <v>276</v>
      </c>
      <c r="AT273" s="161" t="s">
        <v>202</v>
      </c>
      <c r="AU273" s="161" t="s">
        <v>90</v>
      </c>
      <c r="AY273" s="18" t="s">
        <v>199</v>
      </c>
      <c r="BE273" s="162">
        <f>IF(N273="základní",J273,0)</f>
        <v>0</v>
      </c>
      <c r="BF273" s="162">
        <f>IF(N273="snížená",J273,0)</f>
        <v>0</v>
      </c>
      <c r="BG273" s="162">
        <f>IF(N273="zákl. přenesená",J273,0)</f>
        <v>0</v>
      </c>
      <c r="BH273" s="162">
        <f>IF(N273="sníž. přenesená",J273,0)</f>
        <v>0</v>
      </c>
      <c r="BI273" s="162">
        <f>IF(N273="nulová",J273,0)</f>
        <v>0</v>
      </c>
      <c r="BJ273" s="18" t="s">
        <v>88</v>
      </c>
      <c r="BK273" s="162">
        <f>ROUND(I273*H273,2)</f>
        <v>0</v>
      </c>
      <c r="BL273" s="18" t="s">
        <v>276</v>
      </c>
      <c r="BM273" s="161" t="s">
        <v>5735</v>
      </c>
    </row>
    <row r="274" spans="1:65" s="2" customFormat="1" ht="28.8">
      <c r="A274" s="33"/>
      <c r="B274" s="34"/>
      <c r="C274" s="33"/>
      <c r="D274" s="163" t="s">
        <v>207</v>
      </c>
      <c r="E274" s="33"/>
      <c r="F274" s="164" t="s">
        <v>5736</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207</v>
      </c>
      <c r="AU274" s="18" t="s">
        <v>90</v>
      </c>
    </row>
    <row r="275" spans="1:65" s="2" customFormat="1" ht="16.5" customHeight="1">
      <c r="A275" s="33"/>
      <c r="B275" s="149"/>
      <c r="C275" s="195" t="s">
        <v>976</v>
      </c>
      <c r="D275" s="195" t="s">
        <v>416</v>
      </c>
      <c r="E275" s="196" t="s">
        <v>5737</v>
      </c>
      <c r="F275" s="197" t="s">
        <v>5738</v>
      </c>
      <c r="G275" s="198" t="s">
        <v>529</v>
      </c>
      <c r="H275" s="199">
        <v>1</v>
      </c>
      <c r="I275" s="200"/>
      <c r="J275" s="201">
        <f>ROUND(I275*H275,2)</f>
        <v>0</v>
      </c>
      <c r="K275" s="197" t="s">
        <v>1</v>
      </c>
      <c r="L275" s="202"/>
      <c r="M275" s="203" t="s">
        <v>1</v>
      </c>
      <c r="N275" s="204"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573</v>
      </c>
      <c r="AT275" s="161" t="s">
        <v>416</v>
      </c>
      <c r="AU275" s="161" t="s">
        <v>90</v>
      </c>
      <c r="AY275" s="18" t="s">
        <v>199</v>
      </c>
      <c r="BE275" s="162">
        <f>IF(N275="základní",J275,0)</f>
        <v>0</v>
      </c>
      <c r="BF275" s="162">
        <f>IF(N275="snížená",J275,0)</f>
        <v>0</v>
      </c>
      <c r="BG275" s="162">
        <f>IF(N275="zákl. přenesená",J275,0)</f>
        <v>0</v>
      </c>
      <c r="BH275" s="162">
        <f>IF(N275="sníž. přenesená",J275,0)</f>
        <v>0</v>
      </c>
      <c r="BI275" s="162">
        <f>IF(N275="nulová",J275,0)</f>
        <v>0</v>
      </c>
      <c r="BJ275" s="18" t="s">
        <v>88</v>
      </c>
      <c r="BK275" s="162">
        <f>ROUND(I275*H275,2)</f>
        <v>0</v>
      </c>
      <c r="BL275" s="18" t="s">
        <v>276</v>
      </c>
      <c r="BM275" s="161" t="s">
        <v>5739</v>
      </c>
    </row>
    <row r="276" spans="1:65" s="2" customFormat="1" ht="28.8">
      <c r="A276" s="33"/>
      <c r="B276" s="34"/>
      <c r="C276" s="33"/>
      <c r="D276" s="163" t="s">
        <v>207</v>
      </c>
      <c r="E276" s="33"/>
      <c r="F276" s="164" t="s">
        <v>5740</v>
      </c>
      <c r="G276" s="33"/>
      <c r="H276" s="33"/>
      <c r="I276" s="165"/>
      <c r="J276" s="33"/>
      <c r="K276" s="33"/>
      <c r="L276" s="34"/>
      <c r="M276" s="166"/>
      <c r="N276" s="167"/>
      <c r="O276" s="59"/>
      <c r="P276" s="59"/>
      <c r="Q276" s="59"/>
      <c r="R276" s="59"/>
      <c r="S276" s="59"/>
      <c r="T276" s="60"/>
      <c r="U276" s="33"/>
      <c r="V276" s="33"/>
      <c r="W276" s="33"/>
      <c r="X276" s="33"/>
      <c r="Y276" s="33"/>
      <c r="Z276" s="33"/>
      <c r="AA276" s="33"/>
      <c r="AB276" s="33"/>
      <c r="AC276" s="33"/>
      <c r="AD276" s="33"/>
      <c r="AE276" s="33"/>
      <c r="AT276" s="18" t="s">
        <v>207</v>
      </c>
      <c r="AU276" s="18" t="s">
        <v>90</v>
      </c>
    </row>
    <row r="277" spans="1:65" s="2" customFormat="1" ht="16.5" customHeight="1">
      <c r="A277" s="33"/>
      <c r="B277" s="149"/>
      <c r="C277" s="195" t="s">
        <v>982</v>
      </c>
      <c r="D277" s="195" t="s">
        <v>416</v>
      </c>
      <c r="E277" s="196" t="s">
        <v>5741</v>
      </c>
      <c r="F277" s="197" t="s">
        <v>5742</v>
      </c>
      <c r="G277" s="198" t="s">
        <v>529</v>
      </c>
      <c r="H277" s="199">
        <v>2</v>
      </c>
      <c r="I277" s="200"/>
      <c r="J277" s="201">
        <f>ROUND(I277*H277,2)</f>
        <v>0</v>
      </c>
      <c r="K277" s="197" t="s">
        <v>1</v>
      </c>
      <c r="L277" s="202"/>
      <c r="M277" s="203" t="s">
        <v>1</v>
      </c>
      <c r="N277" s="204"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573</v>
      </c>
      <c r="AT277" s="161" t="s">
        <v>416</v>
      </c>
      <c r="AU277" s="161" t="s">
        <v>90</v>
      </c>
      <c r="AY277" s="18" t="s">
        <v>199</v>
      </c>
      <c r="BE277" s="162">
        <f>IF(N277="základní",J277,0)</f>
        <v>0</v>
      </c>
      <c r="BF277" s="162">
        <f>IF(N277="snížená",J277,0)</f>
        <v>0</v>
      </c>
      <c r="BG277" s="162">
        <f>IF(N277="zákl. přenesená",J277,0)</f>
        <v>0</v>
      </c>
      <c r="BH277" s="162">
        <f>IF(N277="sníž. přenesená",J277,0)</f>
        <v>0</v>
      </c>
      <c r="BI277" s="162">
        <f>IF(N277="nulová",J277,0)</f>
        <v>0</v>
      </c>
      <c r="BJ277" s="18" t="s">
        <v>88</v>
      </c>
      <c r="BK277" s="162">
        <f>ROUND(I277*H277,2)</f>
        <v>0</v>
      </c>
      <c r="BL277" s="18" t="s">
        <v>276</v>
      </c>
      <c r="BM277" s="161" t="s">
        <v>5743</v>
      </c>
    </row>
    <row r="278" spans="1:65" s="2" customFormat="1" ht="10.199999999999999">
      <c r="A278" s="33"/>
      <c r="B278" s="34"/>
      <c r="C278" s="33"/>
      <c r="D278" s="163" t="s">
        <v>207</v>
      </c>
      <c r="E278" s="33"/>
      <c r="F278" s="164" t="s">
        <v>5742</v>
      </c>
      <c r="G278" s="33"/>
      <c r="H278" s="33"/>
      <c r="I278" s="165"/>
      <c r="J278" s="33"/>
      <c r="K278" s="33"/>
      <c r="L278" s="34"/>
      <c r="M278" s="166"/>
      <c r="N278" s="167"/>
      <c r="O278" s="59"/>
      <c r="P278" s="59"/>
      <c r="Q278" s="59"/>
      <c r="R278" s="59"/>
      <c r="S278" s="59"/>
      <c r="T278" s="60"/>
      <c r="U278" s="33"/>
      <c r="V278" s="33"/>
      <c r="W278" s="33"/>
      <c r="X278" s="33"/>
      <c r="Y278" s="33"/>
      <c r="Z278" s="33"/>
      <c r="AA278" s="33"/>
      <c r="AB278" s="33"/>
      <c r="AC278" s="33"/>
      <c r="AD278" s="33"/>
      <c r="AE278" s="33"/>
      <c r="AT278" s="18" t="s">
        <v>207</v>
      </c>
      <c r="AU278" s="18" t="s">
        <v>90</v>
      </c>
    </row>
    <row r="279" spans="1:65" s="2" customFormat="1" ht="16.5" customHeight="1">
      <c r="A279" s="33"/>
      <c r="B279" s="149"/>
      <c r="C279" s="195" t="s">
        <v>1003</v>
      </c>
      <c r="D279" s="195" t="s">
        <v>416</v>
      </c>
      <c r="E279" s="196" t="s">
        <v>5744</v>
      </c>
      <c r="F279" s="197" t="s">
        <v>5685</v>
      </c>
      <c r="G279" s="198" t="s">
        <v>529</v>
      </c>
      <c r="H279" s="199">
        <v>1</v>
      </c>
      <c r="I279" s="200"/>
      <c r="J279" s="201">
        <f>ROUND(I279*H279,2)</f>
        <v>0</v>
      </c>
      <c r="K279" s="197" t="s">
        <v>1</v>
      </c>
      <c r="L279" s="202"/>
      <c r="M279" s="203" t="s">
        <v>1</v>
      </c>
      <c r="N279" s="204" t="s">
        <v>46</v>
      </c>
      <c r="O279" s="59"/>
      <c r="P279" s="159">
        <f>O279*H279</f>
        <v>0</v>
      </c>
      <c r="Q279" s="159">
        <v>0</v>
      </c>
      <c r="R279" s="159">
        <f>Q279*H279</f>
        <v>0</v>
      </c>
      <c r="S279" s="159">
        <v>0</v>
      </c>
      <c r="T279" s="160">
        <f>S279*H279</f>
        <v>0</v>
      </c>
      <c r="U279" s="33"/>
      <c r="V279" s="33"/>
      <c r="W279" s="33"/>
      <c r="X279" s="33"/>
      <c r="Y279" s="33"/>
      <c r="Z279" s="33"/>
      <c r="AA279" s="33"/>
      <c r="AB279" s="33"/>
      <c r="AC279" s="33"/>
      <c r="AD279" s="33"/>
      <c r="AE279" s="33"/>
      <c r="AR279" s="161" t="s">
        <v>573</v>
      </c>
      <c r="AT279" s="161" t="s">
        <v>416</v>
      </c>
      <c r="AU279" s="161" t="s">
        <v>90</v>
      </c>
      <c r="AY279" s="18" t="s">
        <v>199</v>
      </c>
      <c r="BE279" s="162">
        <f>IF(N279="základní",J279,0)</f>
        <v>0</v>
      </c>
      <c r="BF279" s="162">
        <f>IF(N279="snížená",J279,0)</f>
        <v>0</v>
      </c>
      <c r="BG279" s="162">
        <f>IF(N279="zákl. přenesená",J279,0)</f>
        <v>0</v>
      </c>
      <c r="BH279" s="162">
        <f>IF(N279="sníž. přenesená",J279,0)</f>
        <v>0</v>
      </c>
      <c r="BI279" s="162">
        <f>IF(N279="nulová",J279,0)</f>
        <v>0</v>
      </c>
      <c r="BJ279" s="18" t="s">
        <v>88</v>
      </c>
      <c r="BK279" s="162">
        <f>ROUND(I279*H279,2)</f>
        <v>0</v>
      </c>
      <c r="BL279" s="18" t="s">
        <v>276</v>
      </c>
      <c r="BM279" s="161" t="s">
        <v>5745</v>
      </c>
    </row>
    <row r="280" spans="1:65" s="2" customFormat="1" ht="10.199999999999999">
      <c r="A280" s="33"/>
      <c r="B280" s="34"/>
      <c r="C280" s="33"/>
      <c r="D280" s="163" t="s">
        <v>207</v>
      </c>
      <c r="E280" s="33"/>
      <c r="F280" s="164" t="s">
        <v>5685</v>
      </c>
      <c r="G280" s="33"/>
      <c r="H280" s="33"/>
      <c r="I280" s="165"/>
      <c r="J280" s="33"/>
      <c r="K280" s="33"/>
      <c r="L280" s="34"/>
      <c r="M280" s="166"/>
      <c r="N280" s="167"/>
      <c r="O280" s="59"/>
      <c r="P280" s="59"/>
      <c r="Q280" s="59"/>
      <c r="R280" s="59"/>
      <c r="S280" s="59"/>
      <c r="T280" s="60"/>
      <c r="U280" s="33"/>
      <c r="V280" s="33"/>
      <c r="W280" s="33"/>
      <c r="X280" s="33"/>
      <c r="Y280" s="33"/>
      <c r="Z280" s="33"/>
      <c r="AA280" s="33"/>
      <c r="AB280" s="33"/>
      <c r="AC280" s="33"/>
      <c r="AD280" s="33"/>
      <c r="AE280" s="33"/>
      <c r="AT280" s="18" t="s">
        <v>207</v>
      </c>
      <c r="AU280" s="18" t="s">
        <v>90</v>
      </c>
    </row>
    <row r="281" spans="1:65" s="2" customFormat="1" ht="21.75" customHeight="1">
      <c r="A281" s="33"/>
      <c r="B281" s="149"/>
      <c r="C281" s="150" t="s">
        <v>1008</v>
      </c>
      <c r="D281" s="150" t="s">
        <v>202</v>
      </c>
      <c r="E281" s="151" t="s">
        <v>5746</v>
      </c>
      <c r="F281" s="152" t="s">
        <v>5747</v>
      </c>
      <c r="G281" s="153" t="s">
        <v>529</v>
      </c>
      <c r="H281" s="154">
        <v>1</v>
      </c>
      <c r="I281" s="155"/>
      <c r="J281" s="156">
        <f>ROUND(I281*H281,2)</f>
        <v>0</v>
      </c>
      <c r="K281" s="152" t="s">
        <v>333</v>
      </c>
      <c r="L281" s="34"/>
      <c r="M281" s="157" t="s">
        <v>1</v>
      </c>
      <c r="N281" s="158" t="s">
        <v>46</v>
      </c>
      <c r="O281" s="59"/>
      <c r="P281" s="159">
        <f>O281*H281</f>
        <v>0</v>
      </c>
      <c r="Q281" s="159">
        <v>0</v>
      </c>
      <c r="R281" s="159">
        <f>Q281*H281</f>
        <v>0</v>
      </c>
      <c r="S281" s="159">
        <v>0</v>
      </c>
      <c r="T281" s="160">
        <f>S281*H281</f>
        <v>0</v>
      </c>
      <c r="U281" s="33"/>
      <c r="V281" s="33"/>
      <c r="W281" s="33"/>
      <c r="X281" s="33"/>
      <c r="Y281" s="33"/>
      <c r="Z281" s="33"/>
      <c r="AA281" s="33"/>
      <c r="AB281" s="33"/>
      <c r="AC281" s="33"/>
      <c r="AD281" s="33"/>
      <c r="AE281" s="33"/>
      <c r="AR281" s="161" t="s">
        <v>276</v>
      </c>
      <c r="AT281" s="161" t="s">
        <v>202</v>
      </c>
      <c r="AU281" s="161" t="s">
        <v>90</v>
      </c>
      <c r="AY281" s="18" t="s">
        <v>199</v>
      </c>
      <c r="BE281" s="162">
        <f>IF(N281="základní",J281,0)</f>
        <v>0</v>
      </c>
      <c r="BF281" s="162">
        <f>IF(N281="snížená",J281,0)</f>
        <v>0</v>
      </c>
      <c r="BG281" s="162">
        <f>IF(N281="zákl. přenesená",J281,0)</f>
        <v>0</v>
      </c>
      <c r="BH281" s="162">
        <f>IF(N281="sníž. přenesená",J281,0)</f>
        <v>0</v>
      </c>
      <c r="BI281" s="162">
        <f>IF(N281="nulová",J281,0)</f>
        <v>0</v>
      </c>
      <c r="BJ281" s="18" t="s">
        <v>88</v>
      </c>
      <c r="BK281" s="162">
        <f>ROUND(I281*H281,2)</f>
        <v>0</v>
      </c>
      <c r="BL281" s="18" t="s">
        <v>276</v>
      </c>
      <c r="BM281" s="161" t="s">
        <v>5748</v>
      </c>
    </row>
    <row r="282" spans="1:65" s="2" customFormat="1" ht="19.2">
      <c r="A282" s="33"/>
      <c r="B282" s="34"/>
      <c r="C282" s="33"/>
      <c r="D282" s="163" t="s">
        <v>207</v>
      </c>
      <c r="E282" s="33"/>
      <c r="F282" s="164" t="s">
        <v>5749</v>
      </c>
      <c r="G282" s="33"/>
      <c r="H282" s="33"/>
      <c r="I282" s="165"/>
      <c r="J282" s="33"/>
      <c r="K282" s="33"/>
      <c r="L282" s="34"/>
      <c r="M282" s="166"/>
      <c r="N282" s="167"/>
      <c r="O282" s="59"/>
      <c r="P282" s="59"/>
      <c r="Q282" s="59"/>
      <c r="R282" s="59"/>
      <c r="S282" s="59"/>
      <c r="T282" s="60"/>
      <c r="U282" s="33"/>
      <c r="V282" s="33"/>
      <c r="W282" s="33"/>
      <c r="X282" s="33"/>
      <c r="Y282" s="33"/>
      <c r="Z282" s="33"/>
      <c r="AA282" s="33"/>
      <c r="AB282" s="33"/>
      <c r="AC282" s="33"/>
      <c r="AD282" s="33"/>
      <c r="AE282" s="33"/>
      <c r="AT282" s="18" t="s">
        <v>207</v>
      </c>
      <c r="AU282" s="18" t="s">
        <v>90</v>
      </c>
    </row>
    <row r="283" spans="1:65" s="2" customFormat="1" ht="16.5" customHeight="1">
      <c r="A283" s="33"/>
      <c r="B283" s="149"/>
      <c r="C283" s="195" t="s">
        <v>1014</v>
      </c>
      <c r="D283" s="195" t="s">
        <v>416</v>
      </c>
      <c r="E283" s="196" t="s">
        <v>5750</v>
      </c>
      <c r="F283" s="197" t="s">
        <v>5751</v>
      </c>
      <c r="G283" s="198" t="s">
        <v>529</v>
      </c>
      <c r="H283" s="199">
        <v>1</v>
      </c>
      <c r="I283" s="200"/>
      <c r="J283" s="201">
        <f>ROUND(I283*H283,2)</f>
        <v>0</v>
      </c>
      <c r="K283" s="197" t="s">
        <v>1</v>
      </c>
      <c r="L283" s="202"/>
      <c r="M283" s="203" t="s">
        <v>1</v>
      </c>
      <c r="N283" s="204" t="s">
        <v>46</v>
      </c>
      <c r="O283" s="59"/>
      <c r="P283" s="159">
        <f>O283*H283</f>
        <v>0</v>
      </c>
      <c r="Q283" s="159">
        <v>0</v>
      </c>
      <c r="R283" s="159">
        <f>Q283*H283</f>
        <v>0</v>
      </c>
      <c r="S283" s="159">
        <v>0</v>
      </c>
      <c r="T283" s="160">
        <f>S283*H283</f>
        <v>0</v>
      </c>
      <c r="U283" s="33"/>
      <c r="V283" s="33"/>
      <c r="W283" s="33"/>
      <c r="X283" s="33"/>
      <c r="Y283" s="33"/>
      <c r="Z283" s="33"/>
      <c r="AA283" s="33"/>
      <c r="AB283" s="33"/>
      <c r="AC283" s="33"/>
      <c r="AD283" s="33"/>
      <c r="AE283" s="33"/>
      <c r="AR283" s="161" t="s">
        <v>573</v>
      </c>
      <c r="AT283" s="161" t="s">
        <v>416</v>
      </c>
      <c r="AU283" s="161" t="s">
        <v>90</v>
      </c>
      <c r="AY283" s="18" t="s">
        <v>199</v>
      </c>
      <c r="BE283" s="162">
        <f>IF(N283="základní",J283,0)</f>
        <v>0</v>
      </c>
      <c r="BF283" s="162">
        <f>IF(N283="snížená",J283,0)</f>
        <v>0</v>
      </c>
      <c r="BG283" s="162">
        <f>IF(N283="zákl. přenesená",J283,0)</f>
        <v>0</v>
      </c>
      <c r="BH283" s="162">
        <f>IF(N283="sníž. přenesená",J283,0)</f>
        <v>0</v>
      </c>
      <c r="BI283" s="162">
        <f>IF(N283="nulová",J283,0)</f>
        <v>0</v>
      </c>
      <c r="BJ283" s="18" t="s">
        <v>88</v>
      </c>
      <c r="BK283" s="162">
        <f>ROUND(I283*H283,2)</f>
        <v>0</v>
      </c>
      <c r="BL283" s="18" t="s">
        <v>276</v>
      </c>
      <c r="BM283" s="161" t="s">
        <v>5752</v>
      </c>
    </row>
    <row r="284" spans="1:65" s="2" customFormat="1" ht="10.199999999999999">
      <c r="A284" s="33"/>
      <c r="B284" s="34"/>
      <c r="C284" s="33"/>
      <c r="D284" s="163" t="s">
        <v>207</v>
      </c>
      <c r="E284" s="33"/>
      <c r="F284" s="164" t="s">
        <v>5753</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207</v>
      </c>
      <c r="AU284" s="18" t="s">
        <v>90</v>
      </c>
    </row>
    <row r="285" spans="1:65" s="2" customFormat="1" ht="21.75" customHeight="1">
      <c r="A285" s="33"/>
      <c r="B285" s="149"/>
      <c r="C285" s="150" t="s">
        <v>1020</v>
      </c>
      <c r="D285" s="150" t="s">
        <v>202</v>
      </c>
      <c r="E285" s="151" t="s">
        <v>5695</v>
      </c>
      <c r="F285" s="152" t="s">
        <v>5696</v>
      </c>
      <c r="G285" s="153" t="s">
        <v>529</v>
      </c>
      <c r="H285" s="154">
        <v>3</v>
      </c>
      <c r="I285" s="155"/>
      <c r="J285" s="156">
        <f>ROUND(I285*H285,2)</f>
        <v>0</v>
      </c>
      <c r="K285" s="152" t="s">
        <v>333</v>
      </c>
      <c r="L285" s="34"/>
      <c r="M285" s="157" t="s">
        <v>1</v>
      </c>
      <c r="N285" s="158" t="s">
        <v>46</v>
      </c>
      <c r="O285" s="59"/>
      <c r="P285" s="159">
        <f>O285*H285</f>
        <v>0</v>
      </c>
      <c r="Q285" s="159">
        <v>0</v>
      </c>
      <c r="R285" s="159">
        <f>Q285*H285</f>
        <v>0</v>
      </c>
      <c r="S285" s="159">
        <v>0</v>
      </c>
      <c r="T285" s="160">
        <f>S285*H285</f>
        <v>0</v>
      </c>
      <c r="U285" s="33"/>
      <c r="V285" s="33"/>
      <c r="W285" s="33"/>
      <c r="X285" s="33"/>
      <c r="Y285" s="33"/>
      <c r="Z285" s="33"/>
      <c r="AA285" s="33"/>
      <c r="AB285" s="33"/>
      <c r="AC285" s="33"/>
      <c r="AD285" s="33"/>
      <c r="AE285" s="33"/>
      <c r="AR285" s="161" t="s">
        <v>276</v>
      </c>
      <c r="AT285" s="161" t="s">
        <v>202</v>
      </c>
      <c r="AU285" s="161" t="s">
        <v>90</v>
      </c>
      <c r="AY285" s="18" t="s">
        <v>199</v>
      </c>
      <c r="BE285" s="162">
        <f>IF(N285="základní",J285,0)</f>
        <v>0</v>
      </c>
      <c r="BF285" s="162">
        <f>IF(N285="snížená",J285,0)</f>
        <v>0</v>
      </c>
      <c r="BG285" s="162">
        <f>IF(N285="zákl. přenesená",J285,0)</f>
        <v>0</v>
      </c>
      <c r="BH285" s="162">
        <f>IF(N285="sníž. přenesená",J285,0)</f>
        <v>0</v>
      </c>
      <c r="BI285" s="162">
        <f>IF(N285="nulová",J285,0)</f>
        <v>0</v>
      </c>
      <c r="BJ285" s="18" t="s">
        <v>88</v>
      </c>
      <c r="BK285" s="162">
        <f>ROUND(I285*H285,2)</f>
        <v>0</v>
      </c>
      <c r="BL285" s="18" t="s">
        <v>276</v>
      </c>
      <c r="BM285" s="161" t="s">
        <v>5754</v>
      </c>
    </row>
    <row r="286" spans="1:65" s="2" customFormat="1" ht="19.2">
      <c r="A286" s="33"/>
      <c r="B286" s="34"/>
      <c r="C286" s="33"/>
      <c r="D286" s="163" t="s">
        <v>207</v>
      </c>
      <c r="E286" s="33"/>
      <c r="F286" s="164" t="s">
        <v>5698</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207</v>
      </c>
      <c r="AU286" s="18" t="s">
        <v>90</v>
      </c>
    </row>
    <row r="287" spans="1:65" s="2" customFormat="1" ht="21.75" customHeight="1">
      <c r="A287" s="33"/>
      <c r="B287" s="149"/>
      <c r="C287" s="195" t="s">
        <v>1025</v>
      </c>
      <c r="D287" s="195" t="s">
        <v>416</v>
      </c>
      <c r="E287" s="196" t="s">
        <v>5755</v>
      </c>
      <c r="F287" s="197" t="s">
        <v>5756</v>
      </c>
      <c r="G287" s="198" t="s">
        <v>529</v>
      </c>
      <c r="H287" s="199">
        <v>3</v>
      </c>
      <c r="I287" s="200"/>
      <c r="J287" s="201">
        <f>ROUND(I287*H287,2)</f>
        <v>0</v>
      </c>
      <c r="K287" s="197" t="s">
        <v>1</v>
      </c>
      <c r="L287" s="202"/>
      <c r="M287" s="203" t="s">
        <v>1</v>
      </c>
      <c r="N287" s="204" t="s">
        <v>46</v>
      </c>
      <c r="O287" s="59"/>
      <c r="P287" s="159">
        <f>O287*H287</f>
        <v>0</v>
      </c>
      <c r="Q287" s="159">
        <v>0</v>
      </c>
      <c r="R287" s="159">
        <f>Q287*H287</f>
        <v>0</v>
      </c>
      <c r="S287" s="159">
        <v>0</v>
      </c>
      <c r="T287" s="160">
        <f>S287*H287</f>
        <v>0</v>
      </c>
      <c r="U287" s="33"/>
      <c r="V287" s="33"/>
      <c r="W287" s="33"/>
      <c r="X287" s="33"/>
      <c r="Y287" s="33"/>
      <c r="Z287" s="33"/>
      <c r="AA287" s="33"/>
      <c r="AB287" s="33"/>
      <c r="AC287" s="33"/>
      <c r="AD287" s="33"/>
      <c r="AE287" s="33"/>
      <c r="AR287" s="161" t="s">
        <v>573</v>
      </c>
      <c r="AT287" s="161" t="s">
        <v>416</v>
      </c>
      <c r="AU287" s="161" t="s">
        <v>90</v>
      </c>
      <c r="AY287" s="18" t="s">
        <v>199</v>
      </c>
      <c r="BE287" s="162">
        <f>IF(N287="základní",J287,0)</f>
        <v>0</v>
      </c>
      <c r="BF287" s="162">
        <f>IF(N287="snížená",J287,0)</f>
        <v>0</v>
      </c>
      <c r="BG287" s="162">
        <f>IF(N287="zákl. přenesená",J287,0)</f>
        <v>0</v>
      </c>
      <c r="BH287" s="162">
        <f>IF(N287="sníž. přenesená",J287,0)</f>
        <v>0</v>
      </c>
      <c r="BI287" s="162">
        <f>IF(N287="nulová",J287,0)</f>
        <v>0</v>
      </c>
      <c r="BJ287" s="18" t="s">
        <v>88</v>
      </c>
      <c r="BK287" s="162">
        <f>ROUND(I287*H287,2)</f>
        <v>0</v>
      </c>
      <c r="BL287" s="18" t="s">
        <v>276</v>
      </c>
      <c r="BM287" s="161" t="s">
        <v>5757</v>
      </c>
    </row>
    <row r="288" spans="1:65" s="2" customFormat="1" ht="19.2">
      <c r="A288" s="33"/>
      <c r="B288" s="34"/>
      <c r="C288" s="33"/>
      <c r="D288" s="163" t="s">
        <v>207</v>
      </c>
      <c r="E288" s="33"/>
      <c r="F288" s="164" t="s">
        <v>5758</v>
      </c>
      <c r="G288" s="33"/>
      <c r="H288" s="33"/>
      <c r="I288" s="165"/>
      <c r="J288" s="33"/>
      <c r="K288" s="33"/>
      <c r="L288" s="34"/>
      <c r="M288" s="166"/>
      <c r="N288" s="167"/>
      <c r="O288" s="59"/>
      <c r="P288" s="59"/>
      <c r="Q288" s="59"/>
      <c r="R288" s="59"/>
      <c r="S288" s="59"/>
      <c r="T288" s="60"/>
      <c r="U288" s="33"/>
      <c r="V288" s="33"/>
      <c r="W288" s="33"/>
      <c r="X288" s="33"/>
      <c r="Y288" s="33"/>
      <c r="Z288" s="33"/>
      <c r="AA288" s="33"/>
      <c r="AB288" s="33"/>
      <c r="AC288" s="33"/>
      <c r="AD288" s="33"/>
      <c r="AE288" s="33"/>
      <c r="AT288" s="18" t="s">
        <v>207</v>
      </c>
      <c r="AU288" s="18" t="s">
        <v>90</v>
      </c>
    </row>
    <row r="289" spans="1:65" s="2" customFormat="1" ht="16.5" customHeight="1">
      <c r="A289" s="33"/>
      <c r="B289" s="149"/>
      <c r="C289" s="150" t="s">
        <v>1031</v>
      </c>
      <c r="D289" s="150" t="s">
        <v>202</v>
      </c>
      <c r="E289" s="151" t="s">
        <v>5724</v>
      </c>
      <c r="F289" s="152" t="s">
        <v>5725</v>
      </c>
      <c r="G289" s="153" t="s">
        <v>529</v>
      </c>
      <c r="H289" s="154">
        <v>1</v>
      </c>
      <c r="I289" s="155"/>
      <c r="J289" s="156">
        <f>ROUND(I289*H289,2)</f>
        <v>0</v>
      </c>
      <c r="K289" s="152" t="s">
        <v>333</v>
      </c>
      <c r="L289" s="34"/>
      <c r="M289" s="157" t="s">
        <v>1</v>
      </c>
      <c r="N289" s="158" t="s">
        <v>46</v>
      </c>
      <c r="O289" s="59"/>
      <c r="P289" s="159">
        <f>O289*H289</f>
        <v>0</v>
      </c>
      <c r="Q289" s="159">
        <v>0</v>
      </c>
      <c r="R289" s="159">
        <f>Q289*H289</f>
        <v>0</v>
      </c>
      <c r="S289" s="159">
        <v>0</v>
      </c>
      <c r="T289" s="160">
        <f>S289*H289</f>
        <v>0</v>
      </c>
      <c r="U289" s="33"/>
      <c r="V289" s="33"/>
      <c r="W289" s="33"/>
      <c r="X289" s="33"/>
      <c r="Y289" s="33"/>
      <c r="Z289" s="33"/>
      <c r="AA289" s="33"/>
      <c r="AB289" s="33"/>
      <c r="AC289" s="33"/>
      <c r="AD289" s="33"/>
      <c r="AE289" s="33"/>
      <c r="AR289" s="161" t="s">
        <v>276</v>
      </c>
      <c r="AT289" s="161" t="s">
        <v>202</v>
      </c>
      <c r="AU289" s="161" t="s">
        <v>90</v>
      </c>
      <c r="AY289" s="18" t="s">
        <v>199</v>
      </c>
      <c r="BE289" s="162">
        <f>IF(N289="základní",J289,0)</f>
        <v>0</v>
      </c>
      <c r="BF289" s="162">
        <f>IF(N289="snížená",J289,0)</f>
        <v>0</v>
      </c>
      <c r="BG289" s="162">
        <f>IF(N289="zákl. přenesená",J289,0)</f>
        <v>0</v>
      </c>
      <c r="BH289" s="162">
        <f>IF(N289="sníž. přenesená",J289,0)</f>
        <v>0</v>
      </c>
      <c r="BI289" s="162">
        <f>IF(N289="nulová",J289,0)</f>
        <v>0</v>
      </c>
      <c r="BJ289" s="18" t="s">
        <v>88</v>
      </c>
      <c r="BK289" s="162">
        <f>ROUND(I289*H289,2)</f>
        <v>0</v>
      </c>
      <c r="BL289" s="18" t="s">
        <v>276</v>
      </c>
      <c r="BM289" s="161" t="s">
        <v>5759</v>
      </c>
    </row>
    <row r="290" spans="1:65" s="2" customFormat="1" ht="19.2">
      <c r="A290" s="33"/>
      <c r="B290" s="34"/>
      <c r="C290" s="33"/>
      <c r="D290" s="163" t="s">
        <v>207</v>
      </c>
      <c r="E290" s="33"/>
      <c r="F290" s="164" t="s">
        <v>5727</v>
      </c>
      <c r="G290" s="33"/>
      <c r="H290" s="33"/>
      <c r="I290" s="165"/>
      <c r="J290" s="33"/>
      <c r="K290" s="33"/>
      <c r="L290" s="34"/>
      <c r="M290" s="166"/>
      <c r="N290" s="167"/>
      <c r="O290" s="59"/>
      <c r="P290" s="59"/>
      <c r="Q290" s="59"/>
      <c r="R290" s="59"/>
      <c r="S290" s="59"/>
      <c r="T290" s="60"/>
      <c r="U290" s="33"/>
      <c r="V290" s="33"/>
      <c r="W290" s="33"/>
      <c r="X290" s="33"/>
      <c r="Y290" s="33"/>
      <c r="Z290" s="33"/>
      <c r="AA290" s="33"/>
      <c r="AB290" s="33"/>
      <c r="AC290" s="33"/>
      <c r="AD290" s="33"/>
      <c r="AE290" s="33"/>
      <c r="AT290" s="18" t="s">
        <v>207</v>
      </c>
      <c r="AU290" s="18" t="s">
        <v>90</v>
      </c>
    </row>
    <row r="291" spans="1:65" s="2" customFormat="1" ht="16.5" customHeight="1">
      <c r="A291" s="33"/>
      <c r="B291" s="149"/>
      <c r="C291" s="195" t="s">
        <v>1044</v>
      </c>
      <c r="D291" s="195" t="s">
        <v>416</v>
      </c>
      <c r="E291" s="196" t="s">
        <v>5760</v>
      </c>
      <c r="F291" s="197" t="s">
        <v>5761</v>
      </c>
      <c r="G291" s="198" t="s">
        <v>529</v>
      </c>
      <c r="H291" s="199">
        <v>1</v>
      </c>
      <c r="I291" s="200"/>
      <c r="J291" s="201">
        <f>ROUND(I291*H291,2)</f>
        <v>0</v>
      </c>
      <c r="K291" s="197" t="s">
        <v>1</v>
      </c>
      <c r="L291" s="202"/>
      <c r="M291" s="203" t="s">
        <v>1</v>
      </c>
      <c r="N291" s="204" t="s">
        <v>46</v>
      </c>
      <c r="O291" s="59"/>
      <c r="P291" s="159">
        <f>O291*H291</f>
        <v>0</v>
      </c>
      <c r="Q291" s="159">
        <v>0</v>
      </c>
      <c r="R291" s="159">
        <f>Q291*H291</f>
        <v>0</v>
      </c>
      <c r="S291" s="159">
        <v>0</v>
      </c>
      <c r="T291" s="160">
        <f>S291*H291</f>
        <v>0</v>
      </c>
      <c r="U291" s="33"/>
      <c r="V291" s="33"/>
      <c r="W291" s="33"/>
      <c r="X291" s="33"/>
      <c r="Y291" s="33"/>
      <c r="Z291" s="33"/>
      <c r="AA291" s="33"/>
      <c r="AB291" s="33"/>
      <c r="AC291" s="33"/>
      <c r="AD291" s="33"/>
      <c r="AE291" s="33"/>
      <c r="AR291" s="161" t="s">
        <v>573</v>
      </c>
      <c r="AT291" s="161" t="s">
        <v>416</v>
      </c>
      <c r="AU291" s="161" t="s">
        <v>90</v>
      </c>
      <c r="AY291" s="18" t="s">
        <v>199</v>
      </c>
      <c r="BE291" s="162">
        <f>IF(N291="základní",J291,0)</f>
        <v>0</v>
      </c>
      <c r="BF291" s="162">
        <f>IF(N291="snížená",J291,0)</f>
        <v>0</v>
      </c>
      <c r="BG291" s="162">
        <f>IF(N291="zákl. přenesená",J291,0)</f>
        <v>0</v>
      </c>
      <c r="BH291" s="162">
        <f>IF(N291="sníž. přenesená",J291,0)</f>
        <v>0</v>
      </c>
      <c r="BI291" s="162">
        <f>IF(N291="nulová",J291,0)</f>
        <v>0</v>
      </c>
      <c r="BJ291" s="18" t="s">
        <v>88</v>
      </c>
      <c r="BK291" s="162">
        <f>ROUND(I291*H291,2)</f>
        <v>0</v>
      </c>
      <c r="BL291" s="18" t="s">
        <v>276</v>
      </c>
      <c r="BM291" s="161" t="s">
        <v>5762</v>
      </c>
    </row>
    <row r="292" spans="1:65" s="2" customFormat="1" ht="10.199999999999999">
      <c r="A292" s="33"/>
      <c r="B292" s="34"/>
      <c r="C292" s="33"/>
      <c r="D292" s="163" t="s">
        <v>207</v>
      </c>
      <c r="E292" s="33"/>
      <c r="F292" s="164" t="s">
        <v>5763</v>
      </c>
      <c r="G292" s="33"/>
      <c r="H292" s="33"/>
      <c r="I292" s="165"/>
      <c r="J292" s="33"/>
      <c r="K292" s="33"/>
      <c r="L292" s="34"/>
      <c r="M292" s="166"/>
      <c r="N292" s="167"/>
      <c r="O292" s="59"/>
      <c r="P292" s="59"/>
      <c r="Q292" s="59"/>
      <c r="R292" s="59"/>
      <c r="S292" s="59"/>
      <c r="T292" s="60"/>
      <c r="U292" s="33"/>
      <c r="V292" s="33"/>
      <c r="W292" s="33"/>
      <c r="X292" s="33"/>
      <c r="Y292" s="33"/>
      <c r="Z292" s="33"/>
      <c r="AA292" s="33"/>
      <c r="AB292" s="33"/>
      <c r="AC292" s="33"/>
      <c r="AD292" s="33"/>
      <c r="AE292" s="33"/>
      <c r="AT292" s="18" t="s">
        <v>207</v>
      </c>
      <c r="AU292" s="18" t="s">
        <v>90</v>
      </c>
    </row>
    <row r="293" spans="1:65" s="2" customFormat="1" ht="21.75" customHeight="1">
      <c r="A293" s="33"/>
      <c r="B293" s="149"/>
      <c r="C293" s="150" t="s">
        <v>1051</v>
      </c>
      <c r="D293" s="150" t="s">
        <v>202</v>
      </c>
      <c r="E293" s="151" t="s">
        <v>5707</v>
      </c>
      <c r="F293" s="152" t="s">
        <v>5708</v>
      </c>
      <c r="G293" s="153" t="s">
        <v>332</v>
      </c>
      <c r="H293" s="154">
        <v>5</v>
      </c>
      <c r="I293" s="155"/>
      <c r="J293" s="156">
        <f>ROUND(I293*H293,2)</f>
        <v>0</v>
      </c>
      <c r="K293" s="152" t="s">
        <v>1</v>
      </c>
      <c r="L293" s="34"/>
      <c r="M293" s="157" t="s">
        <v>1</v>
      </c>
      <c r="N293" s="158" t="s">
        <v>46</v>
      </c>
      <c r="O293" s="59"/>
      <c r="P293" s="159">
        <f>O293*H293</f>
        <v>0</v>
      </c>
      <c r="Q293" s="159">
        <v>5.0000000000000001E-3</v>
      </c>
      <c r="R293" s="159">
        <f>Q293*H293</f>
        <v>2.5000000000000001E-2</v>
      </c>
      <c r="S293" s="159">
        <v>0</v>
      </c>
      <c r="T293" s="160">
        <f>S293*H293</f>
        <v>0</v>
      </c>
      <c r="U293" s="33"/>
      <c r="V293" s="33"/>
      <c r="W293" s="33"/>
      <c r="X293" s="33"/>
      <c r="Y293" s="33"/>
      <c r="Z293" s="33"/>
      <c r="AA293" s="33"/>
      <c r="AB293" s="33"/>
      <c r="AC293" s="33"/>
      <c r="AD293" s="33"/>
      <c r="AE293" s="33"/>
      <c r="AR293" s="161" t="s">
        <v>276</v>
      </c>
      <c r="AT293" s="161" t="s">
        <v>202</v>
      </c>
      <c r="AU293" s="161" t="s">
        <v>90</v>
      </c>
      <c r="AY293" s="18" t="s">
        <v>199</v>
      </c>
      <c r="BE293" s="162">
        <f>IF(N293="základní",J293,0)</f>
        <v>0</v>
      </c>
      <c r="BF293" s="162">
        <f>IF(N293="snížená",J293,0)</f>
        <v>0</v>
      </c>
      <c r="BG293" s="162">
        <f>IF(N293="zákl. přenesená",J293,0)</f>
        <v>0</v>
      </c>
      <c r="BH293" s="162">
        <f>IF(N293="sníž. přenesená",J293,0)</f>
        <v>0</v>
      </c>
      <c r="BI293" s="162">
        <f>IF(N293="nulová",J293,0)</f>
        <v>0</v>
      </c>
      <c r="BJ293" s="18" t="s">
        <v>88</v>
      </c>
      <c r="BK293" s="162">
        <f>ROUND(I293*H293,2)</f>
        <v>0</v>
      </c>
      <c r="BL293" s="18" t="s">
        <v>276</v>
      </c>
      <c r="BM293" s="161" t="s">
        <v>5764</v>
      </c>
    </row>
    <row r="294" spans="1:65" s="2" customFormat="1" ht="10.199999999999999">
      <c r="A294" s="33"/>
      <c r="B294" s="34"/>
      <c r="C294" s="33"/>
      <c r="D294" s="163" t="s">
        <v>207</v>
      </c>
      <c r="E294" s="33"/>
      <c r="F294" s="164" t="s">
        <v>5708</v>
      </c>
      <c r="G294" s="33"/>
      <c r="H294" s="33"/>
      <c r="I294" s="165"/>
      <c r="J294" s="33"/>
      <c r="K294" s="33"/>
      <c r="L294" s="34"/>
      <c r="M294" s="166"/>
      <c r="N294" s="167"/>
      <c r="O294" s="59"/>
      <c r="P294" s="59"/>
      <c r="Q294" s="59"/>
      <c r="R294" s="59"/>
      <c r="S294" s="59"/>
      <c r="T294" s="60"/>
      <c r="U294" s="33"/>
      <c r="V294" s="33"/>
      <c r="W294" s="33"/>
      <c r="X294" s="33"/>
      <c r="Y294" s="33"/>
      <c r="Z294" s="33"/>
      <c r="AA294" s="33"/>
      <c r="AB294" s="33"/>
      <c r="AC294" s="33"/>
      <c r="AD294" s="33"/>
      <c r="AE294" s="33"/>
      <c r="AT294" s="18" t="s">
        <v>207</v>
      </c>
      <c r="AU294" s="18" t="s">
        <v>90</v>
      </c>
    </row>
    <row r="295" spans="1:65" s="14" customFormat="1" ht="10.199999999999999">
      <c r="B295" s="179"/>
      <c r="D295" s="163" t="s">
        <v>336</v>
      </c>
      <c r="E295" s="180" t="s">
        <v>1</v>
      </c>
      <c r="F295" s="181" t="s">
        <v>222</v>
      </c>
      <c r="H295" s="182">
        <v>5</v>
      </c>
      <c r="I295" s="183"/>
      <c r="L295" s="179"/>
      <c r="M295" s="184"/>
      <c r="N295" s="185"/>
      <c r="O295" s="185"/>
      <c r="P295" s="185"/>
      <c r="Q295" s="185"/>
      <c r="R295" s="185"/>
      <c r="S295" s="185"/>
      <c r="T295" s="186"/>
      <c r="AT295" s="180" t="s">
        <v>336</v>
      </c>
      <c r="AU295" s="180" t="s">
        <v>90</v>
      </c>
      <c r="AV295" s="14" t="s">
        <v>90</v>
      </c>
      <c r="AW295" s="14" t="s">
        <v>36</v>
      </c>
      <c r="AX295" s="14" t="s">
        <v>81</v>
      </c>
      <c r="AY295" s="180" t="s">
        <v>199</v>
      </c>
    </row>
    <row r="296" spans="1:65" s="2" customFormat="1" ht="16.5" customHeight="1">
      <c r="A296" s="33"/>
      <c r="B296" s="149"/>
      <c r="C296" s="150" t="s">
        <v>1058</v>
      </c>
      <c r="D296" s="150" t="s">
        <v>202</v>
      </c>
      <c r="E296" s="151" t="s">
        <v>5710</v>
      </c>
      <c r="F296" s="152" t="s">
        <v>5711</v>
      </c>
      <c r="G296" s="153" t="s">
        <v>332</v>
      </c>
      <c r="H296" s="154">
        <v>8</v>
      </c>
      <c r="I296" s="155"/>
      <c r="J296" s="156">
        <f>ROUND(I296*H296,2)</f>
        <v>0</v>
      </c>
      <c r="K296" s="152" t="s">
        <v>1</v>
      </c>
      <c r="L296" s="34"/>
      <c r="M296" s="157" t="s">
        <v>1</v>
      </c>
      <c r="N296" s="158" t="s">
        <v>46</v>
      </c>
      <c r="O296" s="59"/>
      <c r="P296" s="159">
        <f>O296*H296</f>
        <v>0</v>
      </c>
      <c r="Q296" s="159">
        <v>0</v>
      </c>
      <c r="R296" s="159">
        <f>Q296*H296</f>
        <v>0</v>
      </c>
      <c r="S296" s="159">
        <v>0</v>
      </c>
      <c r="T296" s="160">
        <f>S296*H296</f>
        <v>0</v>
      </c>
      <c r="U296" s="33"/>
      <c r="V296" s="33"/>
      <c r="W296" s="33"/>
      <c r="X296" s="33"/>
      <c r="Y296" s="33"/>
      <c r="Z296" s="33"/>
      <c r="AA296" s="33"/>
      <c r="AB296" s="33"/>
      <c r="AC296" s="33"/>
      <c r="AD296" s="33"/>
      <c r="AE296" s="33"/>
      <c r="AR296" s="161" t="s">
        <v>276</v>
      </c>
      <c r="AT296" s="161" t="s">
        <v>202</v>
      </c>
      <c r="AU296" s="161" t="s">
        <v>90</v>
      </c>
      <c r="AY296" s="18" t="s">
        <v>199</v>
      </c>
      <c r="BE296" s="162">
        <f>IF(N296="základní",J296,0)</f>
        <v>0</v>
      </c>
      <c r="BF296" s="162">
        <f>IF(N296="snížená",J296,0)</f>
        <v>0</v>
      </c>
      <c r="BG296" s="162">
        <f>IF(N296="zákl. přenesená",J296,0)</f>
        <v>0</v>
      </c>
      <c r="BH296" s="162">
        <f>IF(N296="sníž. přenesená",J296,0)</f>
        <v>0</v>
      </c>
      <c r="BI296" s="162">
        <f>IF(N296="nulová",J296,0)</f>
        <v>0</v>
      </c>
      <c r="BJ296" s="18" t="s">
        <v>88</v>
      </c>
      <c r="BK296" s="162">
        <f>ROUND(I296*H296,2)</f>
        <v>0</v>
      </c>
      <c r="BL296" s="18" t="s">
        <v>276</v>
      </c>
      <c r="BM296" s="161" t="s">
        <v>5765</v>
      </c>
    </row>
    <row r="297" spans="1:65" s="2" customFormat="1" ht="10.199999999999999">
      <c r="A297" s="33"/>
      <c r="B297" s="34"/>
      <c r="C297" s="33"/>
      <c r="D297" s="163" t="s">
        <v>207</v>
      </c>
      <c r="E297" s="33"/>
      <c r="F297" s="164" t="s">
        <v>5713</v>
      </c>
      <c r="G297" s="33"/>
      <c r="H297" s="33"/>
      <c r="I297" s="165"/>
      <c r="J297" s="33"/>
      <c r="K297" s="33"/>
      <c r="L297" s="34"/>
      <c r="M297" s="166"/>
      <c r="N297" s="167"/>
      <c r="O297" s="59"/>
      <c r="P297" s="59"/>
      <c r="Q297" s="59"/>
      <c r="R297" s="59"/>
      <c r="S297" s="59"/>
      <c r="T297" s="60"/>
      <c r="U297" s="33"/>
      <c r="V297" s="33"/>
      <c r="W297" s="33"/>
      <c r="X297" s="33"/>
      <c r="Y297" s="33"/>
      <c r="Z297" s="33"/>
      <c r="AA297" s="33"/>
      <c r="AB297" s="33"/>
      <c r="AC297" s="33"/>
      <c r="AD297" s="33"/>
      <c r="AE297" s="33"/>
      <c r="AT297" s="18" t="s">
        <v>207</v>
      </c>
      <c r="AU297" s="18" t="s">
        <v>90</v>
      </c>
    </row>
    <row r="298" spans="1:65" s="14" customFormat="1" ht="10.199999999999999">
      <c r="B298" s="179"/>
      <c r="D298" s="163" t="s">
        <v>336</v>
      </c>
      <c r="E298" s="180" t="s">
        <v>1</v>
      </c>
      <c r="F298" s="181" t="s">
        <v>237</v>
      </c>
      <c r="H298" s="182">
        <v>8</v>
      </c>
      <c r="I298" s="183"/>
      <c r="L298" s="179"/>
      <c r="M298" s="184"/>
      <c r="N298" s="185"/>
      <c r="O298" s="185"/>
      <c r="P298" s="185"/>
      <c r="Q298" s="185"/>
      <c r="R298" s="185"/>
      <c r="S298" s="185"/>
      <c r="T298" s="186"/>
      <c r="AT298" s="180" t="s">
        <v>336</v>
      </c>
      <c r="AU298" s="180" t="s">
        <v>90</v>
      </c>
      <c r="AV298" s="14" t="s">
        <v>90</v>
      </c>
      <c r="AW298" s="14" t="s">
        <v>36</v>
      </c>
      <c r="AX298" s="14" t="s">
        <v>81</v>
      </c>
      <c r="AY298" s="180" t="s">
        <v>199</v>
      </c>
    </row>
    <row r="299" spans="1:65" s="2" customFormat="1" ht="21.75" customHeight="1">
      <c r="A299" s="33"/>
      <c r="B299" s="149"/>
      <c r="C299" s="150" t="s">
        <v>1067</v>
      </c>
      <c r="D299" s="150" t="s">
        <v>202</v>
      </c>
      <c r="E299" s="151" t="s">
        <v>5575</v>
      </c>
      <c r="F299" s="152" t="s">
        <v>5576</v>
      </c>
      <c r="G299" s="153" t="s">
        <v>332</v>
      </c>
      <c r="H299" s="154">
        <v>6</v>
      </c>
      <c r="I299" s="155"/>
      <c r="J299" s="156">
        <f>ROUND(I299*H299,2)</f>
        <v>0</v>
      </c>
      <c r="K299" s="152" t="s">
        <v>1</v>
      </c>
      <c r="L299" s="34"/>
      <c r="M299" s="157" t="s">
        <v>1</v>
      </c>
      <c r="N299" s="158" t="s">
        <v>46</v>
      </c>
      <c r="O299" s="59"/>
      <c r="P299" s="159">
        <f>O299*H299</f>
        <v>0</v>
      </c>
      <c r="Q299" s="159">
        <v>3.8000000000000002E-4</v>
      </c>
      <c r="R299" s="159">
        <f>Q299*H299</f>
        <v>2.2799999999999999E-3</v>
      </c>
      <c r="S299" s="159">
        <v>0</v>
      </c>
      <c r="T299" s="160">
        <f>S299*H299</f>
        <v>0</v>
      </c>
      <c r="U299" s="33"/>
      <c r="V299" s="33"/>
      <c r="W299" s="33"/>
      <c r="X299" s="33"/>
      <c r="Y299" s="33"/>
      <c r="Z299" s="33"/>
      <c r="AA299" s="33"/>
      <c r="AB299" s="33"/>
      <c r="AC299" s="33"/>
      <c r="AD299" s="33"/>
      <c r="AE299" s="33"/>
      <c r="AR299" s="161" t="s">
        <v>276</v>
      </c>
      <c r="AT299" s="161" t="s">
        <v>202</v>
      </c>
      <c r="AU299" s="161" t="s">
        <v>90</v>
      </c>
      <c r="AY299" s="18" t="s">
        <v>199</v>
      </c>
      <c r="BE299" s="162">
        <f>IF(N299="základní",J299,0)</f>
        <v>0</v>
      </c>
      <c r="BF299" s="162">
        <f>IF(N299="snížená",J299,0)</f>
        <v>0</v>
      </c>
      <c r="BG299" s="162">
        <f>IF(N299="zákl. přenesená",J299,0)</f>
        <v>0</v>
      </c>
      <c r="BH299" s="162">
        <f>IF(N299="sníž. přenesená",J299,0)</f>
        <v>0</v>
      </c>
      <c r="BI299" s="162">
        <f>IF(N299="nulová",J299,0)</f>
        <v>0</v>
      </c>
      <c r="BJ299" s="18" t="s">
        <v>88</v>
      </c>
      <c r="BK299" s="162">
        <f>ROUND(I299*H299,2)</f>
        <v>0</v>
      </c>
      <c r="BL299" s="18" t="s">
        <v>276</v>
      </c>
      <c r="BM299" s="161" t="s">
        <v>5766</v>
      </c>
    </row>
    <row r="300" spans="1:65" s="2" customFormat="1" ht="19.2">
      <c r="A300" s="33"/>
      <c r="B300" s="34"/>
      <c r="C300" s="33"/>
      <c r="D300" s="163" t="s">
        <v>207</v>
      </c>
      <c r="E300" s="33"/>
      <c r="F300" s="164" t="s">
        <v>5578</v>
      </c>
      <c r="G300" s="33"/>
      <c r="H300" s="33"/>
      <c r="I300" s="165"/>
      <c r="J300" s="33"/>
      <c r="K300" s="33"/>
      <c r="L300" s="34"/>
      <c r="M300" s="166"/>
      <c r="N300" s="167"/>
      <c r="O300" s="59"/>
      <c r="P300" s="59"/>
      <c r="Q300" s="59"/>
      <c r="R300" s="59"/>
      <c r="S300" s="59"/>
      <c r="T300" s="60"/>
      <c r="U300" s="33"/>
      <c r="V300" s="33"/>
      <c r="W300" s="33"/>
      <c r="X300" s="33"/>
      <c r="Y300" s="33"/>
      <c r="Z300" s="33"/>
      <c r="AA300" s="33"/>
      <c r="AB300" s="33"/>
      <c r="AC300" s="33"/>
      <c r="AD300" s="33"/>
      <c r="AE300" s="33"/>
      <c r="AT300" s="18" t="s">
        <v>207</v>
      </c>
      <c r="AU300" s="18" t="s">
        <v>90</v>
      </c>
    </row>
    <row r="301" spans="1:65" s="2" customFormat="1" ht="24.15" customHeight="1">
      <c r="A301" s="33"/>
      <c r="B301" s="149"/>
      <c r="C301" s="195" t="s">
        <v>1074</v>
      </c>
      <c r="D301" s="195" t="s">
        <v>416</v>
      </c>
      <c r="E301" s="196" t="s">
        <v>5667</v>
      </c>
      <c r="F301" s="197" t="s">
        <v>5668</v>
      </c>
      <c r="G301" s="198" t="s">
        <v>332</v>
      </c>
      <c r="H301" s="199">
        <v>6</v>
      </c>
      <c r="I301" s="200"/>
      <c r="J301" s="201">
        <f>ROUND(I301*H301,2)</f>
        <v>0</v>
      </c>
      <c r="K301" s="197" t="s">
        <v>1</v>
      </c>
      <c r="L301" s="202"/>
      <c r="M301" s="203" t="s">
        <v>1</v>
      </c>
      <c r="N301" s="204" t="s">
        <v>46</v>
      </c>
      <c r="O301" s="59"/>
      <c r="P301" s="159">
        <f>O301*H301</f>
        <v>0</v>
      </c>
      <c r="Q301" s="159">
        <v>0</v>
      </c>
      <c r="R301" s="159">
        <f>Q301*H301</f>
        <v>0</v>
      </c>
      <c r="S301" s="159">
        <v>0</v>
      </c>
      <c r="T301" s="160">
        <f>S301*H301</f>
        <v>0</v>
      </c>
      <c r="U301" s="33"/>
      <c r="V301" s="33"/>
      <c r="W301" s="33"/>
      <c r="X301" s="33"/>
      <c r="Y301" s="33"/>
      <c r="Z301" s="33"/>
      <c r="AA301" s="33"/>
      <c r="AB301" s="33"/>
      <c r="AC301" s="33"/>
      <c r="AD301" s="33"/>
      <c r="AE301" s="33"/>
      <c r="AR301" s="161" t="s">
        <v>573</v>
      </c>
      <c r="AT301" s="161" t="s">
        <v>416</v>
      </c>
      <c r="AU301" s="161" t="s">
        <v>90</v>
      </c>
      <c r="AY301" s="18" t="s">
        <v>199</v>
      </c>
      <c r="BE301" s="162">
        <f>IF(N301="základní",J301,0)</f>
        <v>0</v>
      </c>
      <c r="BF301" s="162">
        <f>IF(N301="snížená",J301,0)</f>
        <v>0</v>
      </c>
      <c r="BG301" s="162">
        <f>IF(N301="zákl. přenesená",J301,0)</f>
        <v>0</v>
      </c>
      <c r="BH301" s="162">
        <f>IF(N301="sníž. přenesená",J301,0)</f>
        <v>0</v>
      </c>
      <c r="BI301" s="162">
        <f>IF(N301="nulová",J301,0)</f>
        <v>0</v>
      </c>
      <c r="BJ301" s="18" t="s">
        <v>88</v>
      </c>
      <c r="BK301" s="162">
        <f>ROUND(I301*H301,2)</f>
        <v>0</v>
      </c>
      <c r="BL301" s="18" t="s">
        <v>276</v>
      </c>
      <c r="BM301" s="161" t="s">
        <v>5767</v>
      </c>
    </row>
    <row r="302" spans="1:65" s="2" customFormat="1" ht="19.2">
      <c r="A302" s="33"/>
      <c r="B302" s="34"/>
      <c r="C302" s="33"/>
      <c r="D302" s="163" t="s">
        <v>207</v>
      </c>
      <c r="E302" s="33"/>
      <c r="F302" s="164" t="s">
        <v>5582</v>
      </c>
      <c r="G302" s="33"/>
      <c r="H302" s="33"/>
      <c r="I302" s="165"/>
      <c r="J302" s="33"/>
      <c r="K302" s="33"/>
      <c r="L302" s="34"/>
      <c r="M302" s="166"/>
      <c r="N302" s="167"/>
      <c r="O302" s="59"/>
      <c r="P302" s="59"/>
      <c r="Q302" s="59"/>
      <c r="R302" s="59"/>
      <c r="S302" s="59"/>
      <c r="T302" s="60"/>
      <c r="U302" s="33"/>
      <c r="V302" s="33"/>
      <c r="W302" s="33"/>
      <c r="X302" s="33"/>
      <c r="Y302" s="33"/>
      <c r="Z302" s="33"/>
      <c r="AA302" s="33"/>
      <c r="AB302" s="33"/>
      <c r="AC302" s="33"/>
      <c r="AD302" s="33"/>
      <c r="AE302" s="33"/>
      <c r="AT302" s="18" t="s">
        <v>207</v>
      </c>
      <c r="AU302" s="18" t="s">
        <v>90</v>
      </c>
    </row>
    <row r="303" spans="1:65" s="14" customFormat="1" ht="10.199999999999999">
      <c r="B303" s="179"/>
      <c r="D303" s="163" t="s">
        <v>336</v>
      </c>
      <c r="E303" s="180" t="s">
        <v>1</v>
      </c>
      <c r="F303" s="181" t="s">
        <v>227</v>
      </c>
      <c r="H303" s="182">
        <v>6</v>
      </c>
      <c r="I303" s="183"/>
      <c r="L303" s="179"/>
      <c r="M303" s="184"/>
      <c r="N303" s="185"/>
      <c r="O303" s="185"/>
      <c r="P303" s="185"/>
      <c r="Q303" s="185"/>
      <c r="R303" s="185"/>
      <c r="S303" s="185"/>
      <c r="T303" s="186"/>
      <c r="AT303" s="180" t="s">
        <v>336</v>
      </c>
      <c r="AU303" s="180" t="s">
        <v>90</v>
      </c>
      <c r="AV303" s="14" t="s">
        <v>90</v>
      </c>
      <c r="AW303" s="14" t="s">
        <v>36</v>
      </c>
      <c r="AX303" s="14" t="s">
        <v>81</v>
      </c>
      <c r="AY303" s="180" t="s">
        <v>199</v>
      </c>
    </row>
    <row r="304" spans="1:65" s="12" customFormat="1" ht="22.8" customHeight="1">
      <c r="B304" s="136"/>
      <c r="D304" s="137" t="s">
        <v>80</v>
      </c>
      <c r="E304" s="147" t="s">
        <v>5768</v>
      </c>
      <c r="F304" s="147" t="s">
        <v>5769</v>
      </c>
      <c r="I304" s="139"/>
      <c r="J304" s="148">
        <f>BK304</f>
        <v>0</v>
      </c>
      <c r="L304" s="136"/>
      <c r="M304" s="141"/>
      <c r="N304" s="142"/>
      <c r="O304" s="142"/>
      <c r="P304" s="143">
        <f>SUM(P305:P334)</f>
        <v>0</v>
      </c>
      <c r="Q304" s="142"/>
      <c r="R304" s="143">
        <f>SUM(R305:R334)</f>
        <v>0.34024799999999999</v>
      </c>
      <c r="S304" s="142"/>
      <c r="T304" s="144">
        <f>SUM(T305:T334)</f>
        <v>0</v>
      </c>
      <c r="AR304" s="137" t="s">
        <v>90</v>
      </c>
      <c r="AT304" s="145" t="s">
        <v>80</v>
      </c>
      <c r="AU304" s="145" t="s">
        <v>88</v>
      </c>
      <c r="AY304" s="137" t="s">
        <v>199</v>
      </c>
      <c r="BK304" s="146">
        <f>SUM(BK305:BK334)</f>
        <v>0</v>
      </c>
    </row>
    <row r="305" spans="1:65" s="2" customFormat="1" ht="21.75" customHeight="1">
      <c r="A305" s="33"/>
      <c r="B305" s="149"/>
      <c r="C305" s="150" t="s">
        <v>1081</v>
      </c>
      <c r="D305" s="150" t="s">
        <v>202</v>
      </c>
      <c r="E305" s="151" t="s">
        <v>5770</v>
      </c>
      <c r="F305" s="152" t="s">
        <v>5771</v>
      </c>
      <c r="G305" s="153" t="s">
        <v>529</v>
      </c>
      <c r="H305" s="154">
        <v>3</v>
      </c>
      <c r="I305" s="155"/>
      <c r="J305" s="156">
        <f>ROUND(I305*H305,2)</f>
        <v>0</v>
      </c>
      <c r="K305" s="152" t="s">
        <v>333</v>
      </c>
      <c r="L305" s="34"/>
      <c r="M305" s="157" t="s">
        <v>1</v>
      </c>
      <c r="N305" s="158" t="s">
        <v>46</v>
      </c>
      <c r="O305" s="59"/>
      <c r="P305" s="159">
        <f>O305*H305</f>
        <v>0</v>
      </c>
      <c r="Q305" s="159">
        <v>0</v>
      </c>
      <c r="R305" s="159">
        <f>Q305*H305</f>
        <v>0</v>
      </c>
      <c r="S305" s="159">
        <v>0</v>
      </c>
      <c r="T305" s="160">
        <f>S305*H305</f>
        <v>0</v>
      </c>
      <c r="U305" s="33"/>
      <c r="V305" s="33"/>
      <c r="W305" s="33"/>
      <c r="X305" s="33"/>
      <c r="Y305" s="33"/>
      <c r="Z305" s="33"/>
      <c r="AA305" s="33"/>
      <c r="AB305" s="33"/>
      <c r="AC305" s="33"/>
      <c r="AD305" s="33"/>
      <c r="AE305" s="33"/>
      <c r="AR305" s="161" t="s">
        <v>276</v>
      </c>
      <c r="AT305" s="161" t="s">
        <v>202</v>
      </c>
      <c r="AU305" s="161" t="s">
        <v>90</v>
      </c>
      <c r="AY305" s="18" t="s">
        <v>199</v>
      </c>
      <c r="BE305" s="162">
        <f>IF(N305="základní",J305,0)</f>
        <v>0</v>
      </c>
      <c r="BF305" s="162">
        <f>IF(N305="snížená",J305,0)</f>
        <v>0</v>
      </c>
      <c r="BG305" s="162">
        <f>IF(N305="zákl. přenesená",J305,0)</f>
        <v>0</v>
      </c>
      <c r="BH305" s="162">
        <f>IF(N305="sníž. přenesená",J305,0)</f>
        <v>0</v>
      </c>
      <c r="BI305" s="162">
        <f>IF(N305="nulová",J305,0)</f>
        <v>0</v>
      </c>
      <c r="BJ305" s="18" t="s">
        <v>88</v>
      </c>
      <c r="BK305" s="162">
        <f>ROUND(I305*H305,2)</f>
        <v>0</v>
      </c>
      <c r="BL305" s="18" t="s">
        <v>276</v>
      </c>
      <c r="BM305" s="161" t="s">
        <v>5772</v>
      </c>
    </row>
    <row r="306" spans="1:65" s="2" customFormat="1" ht="28.8">
      <c r="A306" s="33"/>
      <c r="B306" s="34"/>
      <c r="C306" s="33"/>
      <c r="D306" s="163" t="s">
        <v>207</v>
      </c>
      <c r="E306" s="33"/>
      <c r="F306" s="164" t="s">
        <v>5773</v>
      </c>
      <c r="G306" s="33"/>
      <c r="H306" s="33"/>
      <c r="I306" s="165"/>
      <c r="J306" s="33"/>
      <c r="K306" s="33"/>
      <c r="L306" s="34"/>
      <c r="M306" s="166"/>
      <c r="N306" s="167"/>
      <c r="O306" s="59"/>
      <c r="P306" s="59"/>
      <c r="Q306" s="59"/>
      <c r="R306" s="59"/>
      <c r="S306" s="59"/>
      <c r="T306" s="60"/>
      <c r="U306" s="33"/>
      <c r="V306" s="33"/>
      <c r="W306" s="33"/>
      <c r="X306" s="33"/>
      <c r="Y306" s="33"/>
      <c r="Z306" s="33"/>
      <c r="AA306" s="33"/>
      <c r="AB306" s="33"/>
      <c r="AC306" s="33"/>
      <c r="AD306" s="33"/>
      <c r="AE306" s="33"/>
      <c r="AT306" s="18" t="s">
        <v>207</v>
      </c>
      <c r="AU306" s="18" t="s">
        <v>90</v>
      </c>
    </row>
    <row r="307" spans="1:65" s="2" customFormat="1" ht="16.5" customHeight="1">
      <c r="A307" s="33"/>
      <c r="B307" s="149"/>
      <c r="C307" s="195" t="s">
        <v>1089</v>
      </c>
      <c r="D307" s="195" t="s">
        <v>416</v>
      </c>
      <c r="E307" s="196" t="s">
        <v>5774</v>
      </c>
      <c r="F307" s="197" t="s">
        <v>5775</v>
      </c>
      <c r="G307" s="198" t="s">
        <v>529</v>
      </c>
      <c r="H307" s="199">
        <v>3</v>
      </c>
      <c r="I307" s="200"/>
      <c r="J307" s="201">
        <f>ROUND(I307*H307,2)</f>
        <v>0</v>
      </c>
      <c r="K307" s="197" t="s">
        <v>1</v>
      </c>
      <c r="L307" s="202"/>
      <c r="M307" s="203" t="s">
        <v>1</v>
      </c>
      <c r="N307" s="204" t="s">
        <v>46</v>
      </c>
      <c r="O307" s="59"/>
      <c r="P307" s="159">
        <f>O307*H307</f>
        <v>0</v>
      </c>
      <c r="Q307" s="159">
        <v>0</v>
      </c>
      <c r="R307" s="159">
        <f>Q307*H307</f>
        <v>0</v>
      </c>
      <c r="S307" s="159">
        <v>0</v>
      </c>
      <c r="T307" s="160">
        <f>S307*H307</f>
        <v>0</v>
      </c>
      <c r="U307" s="33"/>
      <c r="V307" s="33"/>
      <c r="W307" s="33"/>
      <c r="X307" s="33"/>
      <c r="Y307" s="33"/>
      <c r="Z307" s="33"/>
      <c r="AA307" s="33"/>
      <c r="AB307" s="33"/>
      <c r="AC307" s="33"/>
      <c r="AD307" s="33"/>
      <c r="AE307" s="33"/>
      <c r="AR307" s="161" t="s">
        <v>573</v>
      </c>
      <c r="AT307" s="161" t="s">
        <v>416</v>
      </c>
      <c r="AU307" s="161" t="s">
        <v>90</v>
      </c>
      <c r="AY307" s="18" t="s">
        <v>199</v>
      </c>
      <c r="BE307" s="162">
        <f>IF(N307="základní",J307,0)</f>
        <v>0</v>
      </c>
      <c r="BF307" s="162">
        <f>IF(N307="snížená",J307,0)</f>
        <v>0</v>
      </c>
      <c r="BG307" s="162">
        <f>IF(N307="zákl. přenesená",J307,0)</f>
        <v>0</v>
      </c>
      <c r="BH307" s="162">
        <f>IF(N307="sníž. přenesená",J307,0)</f>
        <v>0</v>
      </c>
      <c r="BI307" s="162">
        <f>IF(N307="nulová",J307,0)</f>
        <v>0</v>
      </c>
      <c r="BJ307" s="18" t="s">
        <v>88</v>
      </c>
      <c r="BK307" s="162">
        <f>ROUND(I307*H307,2)</f>
        <v>0</v>
      </c>
      <c r="BL307" s="18" t="s">
        <v>276</v>
      </c>
      <c r="BM307" s="161" t="s">
        <v>5776</v>
      </c>
    </row>
    <row r="308" spans="1:65" s="2" customFormat="1" ht="57.6">
      <c r="A308" s="33"/>
      <c r="B308" s="34"/>
      <c r="C308" s="33"/>
      <c r="D308" s="163" t="s">
        <v>207</v>
      </c>
      <c r="E308" s="33"/>
      <c r="F308" s="164" t="s">
        <v>5777</v>
      </c>
      <c r="G308" s="33"/>
      <c r="H308" s="33"/>
      <c r="I308" s="165"/>
      <c r="J308" s="33"/>
      <c r="K308" s="33"/>
      <c r="L308" s="34"/>
      <c r="M308" s="166"/>
      <c r="N308" s="167"/>
      <c r="O308" s="59"/>
      <c r="P308" s="59"/>
      <c r="Q308" s="59"/>
      <c r="R308" s="59"/>
      <c r="S308" s="59"/>
      <c r="T308" s="60"/>
      <c r="U308" s="33"/>
      <c r="V308" s="33"/>
      <c r="W308" s="33"/>
      <c r="X308" s="33"/>
      <c r="Y308" s="33"/>
      <c r="Z308" s="33"/>
      <c r="AA308" s="33"/>
      <c r="AB308" s="33"/>
      <c r="AC308" s="33"/>
      <c r="AD308" s="33"/>
      <c r="AE308" s="33"/>
      <c r="AT308" s="18" t="s">
        <v>207</v>
      </c>
      <c r="AU308" s="18" t="s">
        <v>90</v>
      </c>
    </row>
    <row r="309" spans="1:65" s="2" customFormat="1" ht="16.5" customHeight="1">
      <c r="A309" s="33"/>
      <c r="B309" s="149"/>
      <c r="C309" s="195" t="s">
        <v>1098</v>
      </c>
      <c r="D309" s="195" t="s">
        <v>416</v>
      </c>
      <c r="E309" s="196" t="s">
        <v>5778</v>
      </c>
      <c r="F309" s="197" t="s">
        <v>5779</v>
      </c>
      <c r="G309" s="198" t="s">
        <v>529</v>
      </c>
      <c r="H309" s="199">
        <v>3</v>
      </c>
      <c r="I309" s="200"/>
      <c r="J309" s="201">
        <f>ROUND(I309*H309,2)</f>
        <v>0</v>
      </c>
      <c r="K309" s="197" t="s">
        <v>1</v>
      </c>
      <c r="L309" s="202"/>
      <c r="M309" s="203" t="s">
        <v>1</v>
      </c>
      <c r="N309" s="204"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573</v>
      </c>
      <c r="AT309" s="161" t="s">
        <v>416</v>
      </c>
      <c r="AU309" s="161" t="s">
        <v>90</v>
      </c>
      <c r="AY309" s="18" t="s">
        <v>199</v>
      </c>
      <c r="BE309" s="162">
        <f>IF(N309="základní",J309,0)</f>
        <v>0</v>
      </c>
      <c r="BF309" s="162">
        <f>IF(N309="snížená",J309,0)</f>
        <v>0</v>
      </c>
      <c r="BG309" s="162">
        <f>IF(N309="zákl. přenesená",J309,0)</f>
        <v>0</v>
      </c>
      <c r="BH309" s="162">
        <f>IF(N309="sníž. přenesená",J309,0)</f>
        <v>0</v>
      </c>
      <c r="BI309" s="162">
        <f>IF(N309="nulová",J309,0)</f>
        <v>0</v>
      </c>
      <c r="BJ309" s="18" t="s">
        <v>88</v>
      </c>
      <c r="BK309" s="162">
        <f>ROUND(I309*H309,2)</f>
        <v>0</v>
      </c>
      <c r="BL309" s="18" t="s">
        <v>276</v>
      </c>
      <c r="BM309" s="161" t="s">
        <v>5780</v>
      </c>
    </row>
    <row r="310" spans="1:65" s="2" customFormat="1" ht="10.199999999999999">
      <c r="A310" s="33"/>
      <c r="B310" s="34"/>
      <c r="C310" s="33"/>
      <c r="D310" s="163" t="s">
        <v>207</v>
      </c>
      <c r="E310" s="33"/>
      <c r="F310" s="164" t="s">
        <v>5779</v>
      </c>
      <c r="G310" s="33"/>
      <c r="H310" s="33"/>
      <c r="I310" s="165"/>
      <c r="J310" s="33"/>
      <c r="K310" s="33"/>
      <c r="L310" s="34"/>
      <c r="M310" s="166"/>
      <c r="N310" s="167"/>
      <c r="O310" s="59"/>
      <c r="P310" s="59"/>
      <c r="Q310" s="59"/>
      <c r="R310" s="59"/>
      <c r="S310" s="59"/>
      <c r="T310" s="60"/>
      <c r="U310" s="33"/>
      <c r="V310" s="33"/>
      <c r="W310" s="33"/>
      <c r="X310" s="33"/>
      <c r="Y310" s="33"/>
      <c r="Z310" s="33"/>
      <c r="AA310" s="33"/>
      <c r="AB310" s="33"/>
      <c r="AC310" s="33"/>
      <c r="AD310" s="33"/>
      <c r="AE310" s="33"/>
      <c r="AT310" s="18" t="s">
        <v>207</v>
      </c>
      <c r="AU310" s="18" t="s">
        <v>90</v>
      </c>
    </row>
    <row r="311" spans="1:65" s="2" customFormat="1" ht="16.5" customHeight="1">
      <c r="A311" s="33"/>
      <c r="B311" s="149"/>
      <c r="C311" s="195" t="s">
        <v>1110</v>
      </c>
      <c r="D311" s="195" t="s">
        <v>416</v>
      </c>
      <c r="E311" s="196" t="s">
        <v>5781</v>
      </c>
      <c r="F311" s="197" t="s">
        <v>5782</v>
      </c>
      <c r="G311" s="198" t="s">
        <v>529</v>
      </c>
      <c r="H311" s="199">
        <v>3</v>
      </c>
      <c r="I311" s="200"/>
      <c r="J311" s="201">
        <f>ROUND(I311*H311,2)</f>
        <v>0</v>
      </c>
      <c r="K311" s="197" t="s">
        <v>1</v>
      </c>
      <c r="L311" s="202"/>
      <c r="M311" s="203" t="s">
        <v>1</v>
      </c>
      <c r="N311" s="204" t="s">
        <v>46</v>
      </c>
      <c r="O311" s="59"/>
      <c r="P311" s="159">
        <f>O311*H311</f>
        <v>0</v>
      </c>
      <c r="Q311" s="159">
        <v>0</v>
      </c>
      <c r="R311" s="159">
        <f>Q311*H311</f>
        <v>0</v>
      </c>
      <c r="S311" s="159">
        <v>0</v>
      </c>
      <c r="T311" s="160">
        <f>S311*H311</f>
        <v>0</v>
      </c>
      <c r="U311" s="33"/>
      <c r="V311" s="33"/>
      <c r="W311" s="33"/>
      <c r="X311" s="33"/>
      <c r="Y311" s="33"/>
      <c r="Z311" s="33"/>
      <c r="AA311" s="33"/>
      <c r="AB311" s="33"/>
      <c r="AC311" s="33"/>
      <c r="AD311" s="33"/>
      <c r="AE311" s="33"/>
      <c r="AR311" s="161" t="s">
        <v>573</v>
      </c>
      <c r="AT311" s="161" t="s">
        <v>416</v>
      </c>
      <c r="AU311" s="161" t="s">
        <v>90</v>
      </c>
      <c r="AY311" s="18" t="s">
        <v>199</v>
      </c>
      <c r="BE311" s="162">
        <f>IF(N311="základní",J311,0)</f>
        <v>0</v>
      </c>
      <c r="BF311" s="162">
        <f>IF(N311="snížená",J311,0)</f>
        <v>0</v>
      </c>
      <c r="BG311" s="162">
        <f>IF(N311="zákl. přenesená",J311,0)</f>
        <v>0</v>
      </c>
      <c r="BH311" s="162">
        <f>IF(N311="sníž. přenesená",J311,0)</f>
        <v>0</v>
      </c>
      <c r="BI311" s="162">
        <f>IF(N311="nulová",J311,0)</f>
        <v>0</v>
      </c>
      <c r="BJ311" s="18" t="s">
        <v>88</v>
      </c>
      <c r="BK311" s="162">
        <f>ROUND(I311*H311,2)</f>
        <v>0</v>
      </c>
      <c r="BL311" s="18" t="s">
        <v>276</v>
      </c>
      <c r="BM311" s="161" t="s">
        <v>5783</v>
      </c>
    </row>
    <row r="312" spans="1:65" s="2" customFormat="1" ht="10.199999999999999">
      <c r="A312" s="33"/>
      <c r="B312" s="34"/>
      <c r="C312" s="33"/>
      <c r="D312" s="163" t="s">
        <v>207</v>
      </c>
      <c r="E312" s="33"/>
      <c r="F312" s="164" t="s">
        <v>5782</v>
      </c>
      <c r="G312" s="33"/>
      <c r="H312" s="33"/>
      <c r="I312" s="165"/>
      <c r="J312" s="33"/>
      <c r="K312" s="33"/>
      <c r="L312" s="34"/>
      <c r="M312" s="166"/>
      <c r="N312" s="167"/>
      <c r="O312" s="59"/>
      <c r="P312" s="59"/>
      <c r="Q312" s="59"/>
      <c r="R312" s="59"/>
      <c r="S312" s="59"/>
      <c r="T312" s="60"/>
      <c r="U312" s="33"/>
      <c r="V312" s="33"/>
      <c r="W312" s="33"/>
      <c r="X312" s="33"/>
      <c r="Y312" s="33"/>
      <c r="Z312" s="33"/>
      <c r="AA312" s="33"/>
      <c r="AB312" s="33"/>
      <c r="AC312" s="33"/>
      <c r="AD312" s="33"/>
      <c r="AE312" s="33"/>
      <c r="AT312" s="18" t="s">
        <v>207</v>
      </c>
      <c r="AU312" s="18" t="s">
        <v>90</v>
      </c>
    </row>
    <row r="313" spans="1:65" s="2" customFormat="1" ht="16.5" customHeight="1">
      <c r="A313" s="33"/>
      <c r="B313" s="149"/>
      <c r="C313" s="195" t="s">
        <v>1129</v>
      </c>
      <c r="D313" s="195" t="s">
        <v>416</v>
      </c>
      <c r="E313" s="196" t="s">
        <v>5784</v>
      </c>
      <c r="F313" s="197" t="s">
        <v>5785</v>
      </c>
      <c r="G313" s="198" t="s">
        <v>529</v>
      </c>
      <c r="H313" s="199">
        <v>3</v>
      </c>
      <c r="I313" s="200"/>
      <c r="J313" s="201">
        <f>ROUND(I313*H313,2)</f>
        <v>0</v>
      </c>
      <c r="K313" s="197" t="s">
        <v>1</v>
      </c>
      <c r="L313" s="202"/>
      <c r="M313" s="203" t="s">
        <v>1</v>
      </c>
      <c r="N313" s="204" t="s">
        <v>46</v>
      </c>
      <c r="O313" s="59"/>
      <c r="P313" s="159">
        <f>O313*H313</f>
        <v>0</v>
      </c>
      <c r="Q313" s="159">
        <v>0</v>
      </c>
      <c r="R313" s="159">
        <f>Q313*H313</f>
        <v>0</v>
      </c>
      <c r="S313" s="159">
        <v>0</v>
      </c>
      <c r="T313" s="160">
        <f>S313*H313</f>
        <v>0</v>
      </c>
      <c r="U313" s="33"/>
      <c r="V313" s="33"/>
      <c r="W313" s="33"/>
      <c r="X313" s="33"/>
      <c r="Y313" s="33"/>
      <c r="Z313" s="33"/>
      <c r="AA313" s="33"/>
      <c r="AB313" s="33"/>
      <c r="AC313" s="33"/>
      <c r="AD313" s="33"/>
      <c r="AE313" s="33"/>
      <c r="AR313" s="161" t="s">
        <v>573</v>
      </c>
      <c r="AT313" s="161" t="s">
        <v>416</v>
      </c>
      <c r="AU313" s="161" t="s">
        <v>90</v>
      </c>
      <c r="AY313" s="18" t="s">
        <v>199</v>
      </c>
      <c r="BE313" s="162">
        <f>IF(N313="základní",J313,0)</f>
        <v>0</v>
      </c>
      <c r="BF313" s="162">
        <f>IF(N313="snížená",J313,0)</f>
        <v>0</v>
      </c>
      <c r="BG313" s="162">
        <f>IF(N313="zákl. přenesená",J313,0)</f>
        <v>0</v>
      </c>
      <c r="BH313" s="162">
        <f>IF(N313="sníž. přenesená",J313,0)</f>
        <v>0</v>
      </c>
      <c r="BI313" s="162">
        <f>IF(N313="nulová",J313,0)</f>
        <v>0</v>
      </c>
      <c r="BJ313" s="18" t="s">
        <v>88</v>
      </c>
      <c r="BK313" s="162">
        <f>ROUND(I313*H313,2)</f>
        <v>0</v>
      </c>
      <c r="BL313" s="18" t="s">
        <v>276</v>
      </c>
      <c r="BM313" s="161" t="s">
        <v>5786</v>
      </c>
    </row>
    <row r="314" spans="1:65" s="2" customFormat="1" ht="38.4">
      <c r="A314" s="33"/>
      <c r="B314" s="34"/>
      <c r="C314" s="33"/>
      <c r="D314" s="163" t="s">
        <v>207</v>
      </c>
      <c r="E314" s="33"/>
      <c r="F314" s="164" t="s">
        <v>5787</v>
      </c>
      <c r="G314" s="33"/>
      <c r="H314" s="33"/>
      <c r="I314" s="165"/>
      <c r="J314" s="33"/>
      <c r="K314" s="33"/>
      <c r="L314" s="34"/>
      <c r="M314" s="166"/>
      <c r="N314" s="167"/>
      <c r="O314" s="59"/>
      <c r="P314" s="59"/>
      <c r="Q314" s="59"/>
      <c r="R314" s="59"/>
      <c r="S314" s="59"/>
      <c r="T314" s="60"/>
      <c r="U314" s="33"/>
      <c r="V314" s="33"/>
      <c r="W314" s="33"/>
      <c r="X314" s="33"/>
      <c r="Y314" s="33"/>
      <c r="Z314" s="33"/>
      <c r="AA314" s="33"/>
      <c r="AB314" s="33"/>
      <c r="AC314" s="33"/>
      <c r="AD314" s="33"/>
      <c r="AE314" s="33"/>
      <c r="AT314" s="18" t="s">
        <v>207</v>
      </c>
      <c r="AU314" s="18" t="s">
        <v>90</v>
      </c>
    </row>
    <row r="315" spans="1:65" s="2" customFormat="1" ht="16.5" customHeight="1">
      <c r="A315" s="33"/>
      <c r="B315" s="149"/>
      <c r="C315" s="150" t="s">
        <v>1143</v>
      </c>
      <c r="D315" s="150" t="s">
        <v>202</v>
      </c>
      <c r="E315" s="151" t="s">
        <v>5788</v>
      </c>
      <c r="F315" s="152" t="s">
        <v>5789</v>
      </c>
      <c r="G315" s="153" t="s">
        <v>529</v>
      </c>
      <c r="H315" s="154">
        <v>3</v>
      </c>
      <c r="I315" s="155"/>
      <c r="J315" s="156">
        <f>ROUND(I315*H315,2)</f>
        <v>0</v>
      </c>
      <c r="K315" s="152" t="s">
        <v>1</v>
      </c>
      <c r="L315" s="34"/>
      <c r="M315" s="157" t="s">
        <v>1</v>
      </c>
      <c r="N315" s="158" t="s">
        <v>46</v>
      </c>
      <c r="O315" s="59"/>
      <c r="P315" s="159">
        <f>O315*H315</f>
        <v>0</v>
      </c>
      <c r="Q315" s="159">
        <v>0</v>
      </c>
      <c r="R315" s="159">
        <f>Q315*H315</f>
        <v>0</v>
      </c>
      <c r="S315" s="159">
        <v>0</v>
      </c>
      <c r="T315" s="160">
        <f>S315*H315</f>
        <v>0</v>
      </c>
      <c r="U315" s="33"/>
      <c r="V315" s="33"/>
      <c r="W315" s="33"/>
      <c r="X315" s="33"/>
      <c r="Y315" s="33"/>
      <c r="Z315" s="33"/>
      <c r="AA315" s="33"/>
      <c r="AB315" s="33"/>
      <c r="AC315" s="33"/>
      <c r="AD315" s="33"/>
      <c r="AE315" s="33"/>
      <c r="AR315" s="161" t="s">
        <v>276</v>
      </c>
      <c r="AT315" s="161" t="s">
        <v>202</v>
      </c>
      <c r="AU315" s="161" t="s">
        <v>90</v>
      </c>
      <c r="AY315" s="18" t="s">
        <v>199</v>
      </c>
      <c r="BE315" s="162">
        <f>IF(N315="základní",J315,0)</f>
        <v>0</v>
      </c>
      <c r="BF315" s="162">
        <f>IF(N315="snížená",J315,0)</f>
        <v>0</v>
      </c>
      <c r="BG315" s="162">
        <f>IF(N315="zákl. přenesená",J315,0)</f>
        <v>0</v>
      </c>
      <c r="BH315" s="162">
        <f>IF(N315="sníž. přenesená",J315,0)</f>
        <v>0</v>
      </c>
      <c r="BI315" s="162">
        <f>IF(N315="nulová",J315,0)</f>
        <v>0</v>
      </c>
      <c r="BJ315" s="18" t="s">
        <v>88</v>
      </c>
      <c r="BK315" s="162">
        <f>ROUND(I315*H315,2)</f>
        <v>0</v>
      </c>
      <c r="BL315" s="18" t="s">
        <v>276</v>
      </c>
      <c r="BM315" s="161" t="s">
        <v>5790</v>
      </c>
    </row>
    <row r="316" spans="1:65" s="2" customFormat="1" ht="10.199999999999999">
      <c r="A316" s="33"/>
      <c r="B316" s="34"/>
      <c r="C316" s="33"/>
      <c r="D316" s="163" t="s">
        <v>207</v>
      </c>
      <c r="E316" s="33"/>
      <c r="F316" s="164" t="s">
        <v>5789</v>
      </c>
      <c r="G316" s="33"/>
      <c r="H316" s="33"/>
      <c r="I316" s="165"/>
      <c r="J316" s="33"/>
      <c r="K316" s="33"/>
      <c r="L316" s="34"/>
      <c r="M316" s="166"/>
      <c r="N316" s="167"/>
      <c r="O316" s="59"/>
      <c r="P316" s="59"/>
      <c r="Q316" s="59"/>
      <c r="R316" s="59"/>
      <c r="S316" s="59"/>
      <c r="T316" s="60"/>
      <c r="U316" s="33"/>
      <c r="V316" s="33"/>
      <c r="W316" s="33"/>
      <c r="X316" s="33"/>
      <c r="Y316" s="33"/>
      <c r="Z316" s="33"/>
      <c r="AA316" s="33"/>
      <c r="AB316" s="33"/>
      <c r="AC316" s="33"/>
      <c r="AD316" s="33"/>
      <c r="AE316" s="33"/>
      <c r="AT316" s="18" t="s">
        <v>207</v>
      </c>
      <c r="AU316" s="18" t="s">
        <v>90</v>
      </c>
    </row>
    <row r="317" spans="1:65" s="2" customFormat="1" ht="16.5" customHeight="1">
      <c r="A317" s="33"/>
      <c r="B317" s="149"/>
      <c r="C317" s="195" t="s">
        <v>1150</v>
      </c>
      <c r="D317" s="195" t="s">
        <v>416</v>
      </c>
      <c r="E317" s="196" t="s">
        <v>5791</v>
      </c>
      <c r="F317" s="197" t="s">
        <v>5792</v>
      </c>
      <c r="G317" s="198" t="s">
        <v>529</v>
      </c>
      <c r="H317" s="199">
        <v>5</v>
      </c>
      <c r="I317" s="200"/>
      <c r="J317" s="201">
        <f>ROUND(I317*H317,2)</f>
        <v>0</v>
      </c>
      <c r="K317" s="197" t="s">
        <v>1</v>
      </c>
      <c r="L317" s="202"/>
      <c r="M317" s="203" t="s">
        <v>1</v>
      </c>
      <c r="N317" s="204" t="s">
        <v>46</v>
      </c>
      <c r="O317" s="59"/>
      <c r="P317" s="159">
        <f>O317*H317</f>
        <v>0</v>
      </c>
      <c r="Q317" s="159">
        <v>0</v>
      </c>
      <c r="R317" s="159">
        <f>Q317*H317</f>
        <v>0</v>
      </c>
      <c r="S317" s="159">
        <v>0</v>
      </c>
      <c r="T317" s="160">
        <f>S317*H317</f>
        <v>0</v>
      </c>
      <c r="U317" s="33"/>
      <c r="V317" s="33"/>
      <c r="W317" s="33"/>
      <c r="X317" s="33"/>
      <c r="Y317" s="33"/>
      <c r="Z317" s="33"/>
      <c r="AA317" s="33"/>
      <c r="AB317" s="33"/>
      <c r="AC317" s="33"/>
      <c r="AD317" s="33"/>
      <c r="AE317" s="33"/>
      <c r="AR317" s="161" t="s">
        <v>573</v>
      </c>
      <c r="AT317" s="161" t="s">
        <v>416</v>
      </c>
      <c r="AU317" s="161" t="s">
        <v>90</v>
      </c>
      <c r="AY317" s="18" t="s">
        <v>199</v>
      </c>
      <c r="BE317" s="162">
        <f>IF(N317="základní",J317,0)</f>
        <v>0</v>
      </c>
      <c r="BF317" s="162">
        <f>IF(N317="snížená",J317,0)</f>
        <v>0</v>
      </c>
      <c r="BG317" s="162">
        <f>IF(N317="zákl. přenesená",J317,0)</f>
        <v>0</v>
      </c>
      <c r="BH317" s="162">
        <f>IF(N317="sníž. přenesená",J317,0)</f>
        <v>0</v>
      </c>
      <c r="BI317" s="162">
        <f>IF(N317="nulová",J317,0)</f>
        <v>0</v>
      </c>
      <c r="BJ317" s="18" t="s">
        <v>88</v>
      </c>
      <c r="BK317" s="162">
        <f>ROUND(I317*H317,2)</f>
        <v>0</v>
      </c>
      <c r="BL317" s="18" t="s">
        <v>276</v>
      </c>
      <c r="BM317" s="161" t="s">
        <v>5793</v>
      </c>
    </row>
    <row r="318" spans="1:65" s="2" customFormat="1" ht="38.4">
      <c r="A318" s="33"/>
      <c r="B318" s="34"/>
      <c r="C318" s="33"/>
      <c r="D318" s="163" t="s">
        <v>207</v>
      </c>
      <c r="E318" s="33"/>
      <c r="F318" s="164" t="s">
        <v>5794</v>
      </c>
      <c r="G318" s="33"/>
      <c r="H318" s="33"/>
      <c r="I318" s="165"/>
      <c r="J318" s="33"/>
      <c r="K318" s="33"/>
      <c r="L318" s="34"/>
      <c r="M318" s="166"/>
      <c r="N318" s="167"/>
      <c r="O318" s="59"/>
      <c r="P318" s="59"/>
      <c r="Q318" s="59"/>
      <c r="R318" s="59"/>
      <c r="S318" s="59"/>
      <c r="T318" s="60"/>
      <c r="U318" s="33"/>
      <c r="V318" s="33"/>
      <c r="W318" s="33"/>
      <c r="X318" s="33"/>
      <c r="Y318" s="33"/>
      <c r="Z318" s="33"/>
      <c r="AA318" s="33"/>
      <c r="AB318" s="33"/>
      <c r="AC318" s="33"/>
      <c r="AD318" s="33"/>
      <c r="AE318" s="33"/>
      <c r="AT318" s="18" t="s">
        <v>207</v>
      </c>
      <c r="AU318" s="18" t="s">
        <v>90</v>
      </c>
    </row>
    <row r="319" spans="1:65" s="2" customFormat="1" ht="16.5" customHeight="1">
      <c r="A319" s="33"/>
      <c r="B319" s="149"/>
      <c r="C319" s="195" t="s">
        <v>1157</v>
      </c>
      <c r="D319" s="195" t="s">
        <v>416</v>
      </c>
      <c r="E319" s="196" t="s">
        <v>5795</v>
      </c>
      <c r="F319" s="197" t="s">
        <v>5796</v>
      </c>
      <c r="G319" s="198" t="s">
        <v>529</v>
      </c>
      <c r="H319" s="199">
        <v>5</v>
      </c>
      <c r="I319" s="200"/>
      <c r="J319" s="201">
        <f>ROUND(I319*H319,2)</f>
        <v>0</v>
      </c>
      <c r="K319" s="197" t="s">
        <v>1</v>
      </c>
      <c r="L319" s="202"/>
      <c r="M319" s="203" t="s">
        <v>1</v>
      </c>
      <c r="N319" s="204" t="s">
        <v>46</v>
      </c>
      <c r="O319" s="59"/>
      <c r="P319" s="159">
        <f>O319*H319</f>
        <v>0</v>
      </c>
      <c r="Q319" s="159">
        <v>0</v>
      </c>
      <c r="R319" s="159">
        <f>Q319*H319</f>
        <v>0</v>
      </c>
      <c r="S319" s="159">
        <v>0</v>
      </c>
      <c r="T319" s="160">
        <f>S319*H319</f>
        <v>0</v>
      </c>
      <c r="U319" s="33"/>
      <c r="V319" s="33"/>
      <c r="W319" s="33"/>
      <c r="X319" s="33"/>
      <c r="Y319" s="33"/>
      <c r="Z319" s="33"/>
      <c r="AA319" s="33"/>
      <c r="AB319" s="33"/>
      <c r="AC319" s="33"/>
      <c r="AD319" s="33"/>
      <c r="AE319" s="33"/>
      <c r="AR319" s="161" t="s">
        <v>573</v>
      </c>
      <c r="AT319" s="161" t="s">
        <v>416</v>
      </c>
      <c r="AU319" s="161" t="s">
        <v>90</v>
      </c>
      <c r="AY319" s="18" t="s">
        <v>199</v>
      </c>
      <c r="BE319" s="162">
        <f>IF(N319="základní",J319,0)</f>
        <v>0</v>
      </c>
      <c r="BF319" s="162">
        <f>IF(N319="snížená",J319,0)</f>
        <v>0</v>
      </c>
      <c r="BG319" s="162">
        <f>IF(N319="zákl. přenesená",J319,0)</f>
        <v>0</v>
      </c>
      <c r="BH319" s="162">
        <f>IF(N319="sníž. přenesená",J319,0)</f>
        <v>0</v>
      </c>
      <c r="BI319" s="162">
        <f>IF(N319="nulová",J319,0)</f>
        <v>0</v>
      </c>
      <c r="BJ319" s="18" t="s">
        <v>88</v>
      </c>
      <c r="BK319" s="162">
        <f>ROUND(I319*H319,2)</f>
        <v>0</v>
      </c>
      <c r="BL319" s="18" t="s">
        <v>276</v>
      </c>
      <c r="BM319" s="161" t="s">
        <v>5797</v>
      </c>
    </row>
    <row r="320" spans="1:65" s="2" customFormat="1" ht="48">
      <c r="A320" s="33"/>
      <c r="B320" s="34"/>
      <c r="C320" s="33"/>
      <c r="D320" s="163" t="s">
        <v>207</v>
      </c>
      <c r="E320" s="33"/>
      <c r="F320" s="164" t="s">
        <v>5798</v>
      </c>
      <c r="G320" s="33"/>
      <c r="H320" s="33"/>
      <c r="I320" s="165"/>
      <c r="J320" s="33"/>
      <c r="K320" s="33"/>
      <c r="L320" s="34"/>
      <c r="M320" s="166"/>
      <c r="N320" s="167"/>
      <c r="O320" s="59"/>
      <c r="P320" s="59"/>
      <c r="Q320" s="59"/>
      <c r="R320" s="59"/>
      <c r="S320" s="59"/>
      <c r="T320" s="60"/>
      <c r="U320" s="33"/>
      <c r="V320" s="33"/>
      <c r="W320" s="33"/>
      <c r="X320" s="33"/>
      <c r="Y320" s="33"/>
      <c r="Z320" s="33"/>
      <c r="AA320" s="33"/>
      <c r="AB320" s="33"/>
      <c r="AC320" s="33"/>
      <c r="AD320" s="33"/>
      <c r="AE320" s="33"/>
      <c r="AT320" s="18" t="s">
        <v>207</v>
      </c>
      <c r="AU320" s="18" t="s">
        <v>90</v>
      </c>
    </row>
    <row r="321" spans="1:65" s="2" customFormat="1" ht="24.15" customHeight="1">
      <c r="A321" s="33"/>
      <c r="B321" s="149"/>
      <c r="C321" s="150" t="s">
        <v>1162</v>
      </c>
      <c r="D321" s="150" t="s">
        <v>202</v>
      </c>
      <c r="E321" s="151" t="s">
        <v>5799</v>
      </c>
      <c r="F321" s="152" t="s">
        <v>5800</v>
      </c>
      <c r="G321" s="153" t="s">
        <v>529</v>
      </c>
      <c r="H321" s="154">
        <v>4</v>
      </c>
      <c r="I321" s="155"/>
      <c r="J321" s="156">
        <f>ROUND(I321*H321,2)</f>
        <v>0</v>
      </c>
      <c r="K321" s="152" t="s">
        <v>333</v>
      </c>
      <c r="L321" s="34"/>
      <c r="M321" s="157" t="s">
        <v>1</v>
      </c>
      <c r="N321" s="158" t="s">
        <v>46</v>
      </c>
      <c r="O321" s="59"/>
      <c r="P321" s="159">
        <f>O321*H321</f>
        <v>0</v>
      </c>
      <c r="Q321" s="159">
        <v>0</v>
      </c>
      <c r="R321" s="159">
        <f>Q321*H321</f>
        <v>0</v>
      </c>
      <c r="S321" s="159">
        <v>0</v>
      </c>
      <c r="T321" s="160">
        <f>S321*H321</f>
        <v>0</v>
      </c>
      <c r="U321" s="33"/>
      <c r="V321" s="33"/>
      <c r="W321" s="33"/>
      <c r="X321" s="33"/>
      <c r="Y321" s="33"/>
      <c r="Z321" s="33"/>
      <c r="AA321" s="33"/>
      <c r="AB321" s="33"/>
      <c r="AC321" s="33"/>
      <c r="AD321" s="33"/>
      <c r="AE321" s="33"/>
      <c r="AR321" s="161" t="s">
        <v>276</v>
      </c>
      <c r="AT321" s="161" t="s">
        <v>202</v>
      </c>
      <c r="AU321" s="161" t="s">
        <v>90</v>
      </c>
      <c r="AY321" s="18" t="s">
        <v>199</v>
      </c>
      <c r="BE321" s="162">
        <f>IF(N321="základní",J321,0)</f>
        <v>0</v>
      </c>
      <c r="BF321" s="162">
        <f>IF(N321="snížená",J321,0)</f>
        <v>0</v>
      </c>
      <c r="BG321" s="162">
        <f>IF(N321="zákl. přenesená",J321,0)</f>
        <v>0</v>
      </c>
      <c r="BH321" s="162">
        <f>IF(N321="sníž. přenesená",J321,0)</f>
        <v>0</v>
      </c>
      <c r="BI321" s="162">
        <f>IF(N321="nulová",J321,0)</f>
        <v>0</v>
      </c>
      <c r="BJ321" s="18" t="s">
        <v>88</v>
      </c>
      <c r="BK321" s="162">
        <f>ROUND(I321*H321,2)</f>
        <v>0</v>
      </c>
      <c r="BL321" s="18" t="s">
        <v>276</v>
      </c>
      <c r="BM321" s="161" t="s">
        <v>5801</v>
      </c>
    </row>
    <row r="322" spans="1:65" s="2" customFormat="1" ht="28.8">
      <c r="A322" s="33"/>
      <c r="B322" s="34"/>
      <c r="C322" s="33"/>
      <c r="D322" s="163" t="s">
        <v>207</v>
      </c>
      <c r="E322" s="33"/>
      <c r="F322" s="164" t="s">
        <v>5802</v>
      </c>
      <c r="G322" s="33"/>
      <c r="H322" s="33"/>
      <c r="I322" s="165"/>
      <c r="J322" s="33"/>
      <c r="K322" s="33"/>
      <c r="L322" s="34"/>
      <c r="M322" s="166"/>
      <c r="N322" s="167"/>
      <c r="O322" s="59"/>
      <c r="P322" s="59"/>
      <c r="Q322" s="59"/>
      <c r="R322" s="59"/>
      <c r="S322" s="59"/>
      <c r="T322" s="60"/>
      <c r="U322" s="33"/>
      <c r="V322" s="33"/>
      <c r="W322" s="33"/>
      <c r="X322" s="33"/>
      <c r="Y322" s="33"/>
      <c r="Z322" s="33"/>
      <c r="AA322" s="33"/>
      <c r="AB322" s="33"/>
      <c r="AC322" s="33"/>
      <c r="AD322" s="33"/>
      <c r="AE322" s="33"/>
      <c r="AT322" s="18" t="s">
        <v>207</v>
      </c>
      <c r="AU322" s="18" t="s">
        <v>90</v>
      </c>
    </row>
    <row r="323" spans="1:65" s="2" customFormat="1" ht="24.15" customHeight="1">
      <c r="A323" s="33"/>
      <c r="B323" s="149"/>
      <c r="C323" s="195" t="s">
        <v>1167</v>
      </c>
      <c r="D323" s="195" t="s">
        <v>416</v>
      </c>
      <c r="E323" s="196" t="s">
        <v>5803</v>
      </c>
      <c r="F323" s="197" t="s">
        <v>5804</v>
      </c>
      <c r="G323" s="198" t="s">
        <v>529</v>
      </c>
      <c r="H323" s="199">
        <v>4</v>
      </c>
      <c r="I323" s="200"/>
      <c r="J323" s="201">
        <f>ROUND(I323*H323,2)</f>
        <v>0</v>
      </c>
      <c r="K323" s="197" t="s">
        <v>333</v>
      </c>
      <c r="L323" s="202"/>
      <c r="M323" s="203" t="s">
        <v>1</v>
      </c>
      <c r="N323" s="204" t="s">
        <v>46</v>
      </c>
      <c r="O323" s="59"/>
      <c r="P323" s="159">
        <f>O323*H323</f>
        <v>0</v>
      </c>
      <c r="Q323" s="159">
        <v>1.0200000000000001E-2</v>
      </c>
      <c r="R323" s="159">
        <f>Q323*H323</f>
        <v>4.0800000000000003E-2</v>
      </c>
      <c r="S323" s="159">
        <v>0</v>
      </c>
      <c r="T323" s="160">
        <f>S323*H323</f>
        <v>0</v>
      </c>
      <c r="U323" s="33"/>
      <c r="V323" s="33"/>
      <c r="W323" s="33"/>
      <c r="X323" s="33"/>
      <c r="Y323" s="33"/>
      <c r="Z323" s="33"/>
      <c r="AA323" s="33"/>
      <c r="AB323" s="33"/>
      <c r="AC323" s="33"/>
      <c r="AD323" s="33"/>
      <c r="AE323" s="33"/>
      <c r="AR323" s="161" t="s">
        <v>573</v>
      </c>
      <c r="AT323" s="161" t="s">
        <v>416</v>
      </c>
      <c r="AU323" s="161" t="s">
        <v>90</v>
      </c>
      <c r="AY323" s="18" t="s">
        <v>199</v>
      </c>
      <c r="BE323" s="162">
        <f>IF(N323="základní",J323,0)</f>
        <v>0</v>
      </c>
      <c r="BF323" s="162">
        <f>IF(N323="snížená",J323,0)</f>
        <v>0</v>
      </c>
      <c r="BG323" s="162">
        <f>IF(N323="zákl. přenesená",J323,0)</f>
        <v>0</v>
      </c>
      <c r="BH323" s="162">
        <f>IF(N323="sníž. přenesená",J323,0)</f>
        <v>0</v>
      </c>
      <c r="BI323" s="162">
        <f>IF(N323="nulová",J323,0)</f>
        <v>0</v>
      </c>
      <c r="BJ323" s="18" t="s">
        <v>88</v>
      </c>
      <c r="BK323" s="162">
        <f>ROUND(I323*H323,2)</f>
        <v>0</v>
      </c>
      <c r="BL323" s="18" t="s">
        <v>276</v>
      </c>
      <c r="BM323" s="161" t="s">
        <v>5805</v>
      </c>
    </row>
    <row r="324" spans="1:65" s="2" customFormat="1" ht="28.8">
      <c r="A324" s="33"/>
      <c r="B324" s="34"/>
      <c r="C324" s="33"/>
      <c r="D324" s="163" t="s">
        <v>207</v>
      </c>
      <c r="E324" s="33"/>
      <c r="F324" s="164" t="s">
        <v>5806</v>
      </c>
      <c r="G324" s="33"/>
      <c r="H324" s="33"/>
      <c r="I324" s="165"/>
      <c r="J324" s="33"/>
      <c r="K324" s="33"/>
      <c r="L324" s="34"/>
      <c r="M324" s="166"/>
      <c r="N324" s="167"/>
      <c r="O324" s="59"/>
      <c r="P324" s="59"/>
      <c r="Q324" s="59"/>
      <c r="R324" s="59"/>
      <c r="S324" s="59"/>
      <c r="T324" s="60"/>
      <c r="U324" s="33"/>
      <c r="V324" s="33"/>
      <c r="W324" s="33"/>
      <c r="X324" s="33"/>
      <c r="Y324" s="33"/>
      <c r="Z324" s="33"/>
      <c r="AA324" s="33"/>
      <c r="AB324" s="33"/>
      <c r="AC324" s="33"/>
      <c r="AD324" s="33"/>
      <c r="AE324" s="33"/>
      <c r="AT324" s="18" t="s">
        <v>207</v>
      </c>
      <c r="AU324" s="18" t="s">
        <v>90</v>
      </c>
    </row>
    <row r="325" spans="1:65" s="2" customFormat="1" ht="16.5" customHeight="1">
      <c r="A325" s="33"/>
      <c r="B325" s="149"/>
      <c r="C325" s="150" t="s">
        <v>1172</v>
      </c>
      <c r="D325" s="150" t="s">
        <v>202</v>
      </c>
      <c r="E325" s="151" t="s">
        <v>5724</v>
      </c>
      <c r="F325" s="152" t="s">
        <v>5725</v>
      </c>
      <c r="G325" s="153" t="s">
        <v>529</v>
      </c>
      <c r="H325" s="154">
        <v>4</v>
      </c>
      <c r="I325" s="155"/>
      <c r="J325" s="156">
        <f>ROUND(I325*H325,2)</f>
        <v>0</v>
      </c>
      <c r="K325" s="152" t="s">
        <v>333</v>
      </c>
      <c r="L325" s="34"/>
      <c r="M325" s="157" t="s">
        <v>1</v>
      </c>
      <c r="N325" s="158" t="s">
        <v>46</v>
      </c>
      <c r="O325" s="59"/>
      <c r="P325" s="159">
        <f>O325*H325</f>
        <v>0</v>
      </c>
      <c r="Q325" s="159">
        <v>0</v>
      </c>
      <c r="R325" s="159">
        <f>Q325*H325</f>
        <v>0</v>
      </c>
      <c r="S325" s="159">
        <v>0</v>
      </c>
      <c r="T325" s="160">
        <f>S325*H325</f>
        <v>0</v>
      </c>
      <c r="U325" s="33"/>
      <c r="V325" s="33"/>
      <c r="W325" s="33"/>
      <c r="X325" s="33"/>
      <c r="Y325" s="33"/>
      <c r="Z325" s="33"/>
      <c r="AA325" s="33"/>
      <c r="AB325" s="33"/>
      <c r="AC325" s="33"/>
      <c r="AD325" s="33"/>
      <c r="AE325" s="33"/>
      <c r="AR325" s="161" t="s">
        <v>276</v>
      </c>
      <c r="AT325" s="161" t="s">
        <v>202</v>
      </c>
      <c r="AU325" s="161" t="s">
        <v>90</v>
      </c>
      <c r="AY325" s="18" t="s">
        <v>199</v>
      </c>
      <c r="BE325" s="162">
        <f>IF(N325="základní",J325,0)</f>
        <v>0</v>
      </c>
      <c r="BF325" s="162">
        <f>IF(N325="snížená",J325,0)</f>
        <v>0</v>
      </c>
      <c r="BG325" s="162">
        <f>IF(N325="zákl. přenesená",J325,0)</f>
        <v>0</v>
      </c>
      <c r="BH325" s="162">
        <f>IF(N325="sníž. přenesená",J325,0)</f>
        <v>0</v>
      </c>
      <c r="BI325" s="162">
        <f>IF(N325="nulová",J325,0)</f>
        <v>0</v>
      </c>
      <c r="BJ325" s="18" t="s">
        <v>88</v>
      </c>
      <c r="BK325" s="162">
        <f>ROUND(I325*H325,2)</f>
        <v>0</v>
      </c>
      <c r="BL325" s="18" t="s">
        <v>276</v>
      </c>
      <c r="BM325" s="161" t="s">
        <v>5807</v>
      </c>
    </row>
    <row r="326" spans="1:65" s="2" customFormat="1" ht="19.2">
      <c r="A326" s="33"/>
      <c r="B326" s="34"/>
      <c r="C326" s="33"/>
      <c r="D326" s="163" t="s">
        <v>207</v>
      </c>
      <c r="E326" s="33"/>
      <c r="F326" s="164" t="s">
        <v>5727</v>
      </c>
      <c r="G326" s="33"/>
      <c r="H326" s="33"/>
      <c r="I326" s="165"/>
      <c r="J326" s="33"/>
      <c r="K326" s="33"/>
      <c r="L326" s="34"/>
      <c r="M326" s="166"/>
      <c r="N326" s="167"/>
      <c r="O326" s="59"/>
      <c r="P326" s="59"/>
      <c r="Q326" s="59"/>
      <c r="R326" s="59"/>
      <c r="S326" s="59"/>
      <c r="T326" s="60"/>
      <c r="U326" s="33"/>
      <c r="V326" s="33"/>
      <c r="W326" s="33"/>
      <c r="X326" s="33"/>
      <c r="Y326" s="33"/>
      <c r="Z326" s="33"/>
      <c r="AA326" s="33"/>
      <c r="AB326" s="33"/>
      <c r="AC326" s="33"/>
      <c r="AD326" s="33"/>
      <c r="AE326" s="33"/>
      <c r="AT326" s="18" t="s">
        <v>207</v>
      </c>
      <c r="AU326" s="18" t="s">
        <v>90</v>
      </c>
    </row>
    <row r="327" spans="1:65" s="2" customFormat="1" ht="24.15" customHeight="1">
      <c r="A327" s="33"/>
      <c r="B327" s="149"/>
      <c r="C327" s="195" t="s">
        <v>1179</v>
      </c>
      <c r="D327" s="195" t="s">
        <v>416</v>
      </c>
      <c r="E327" s="196" t="s">
        <v>5728</v>
      </c>
      <c r="F327" s="197" t="s">
        <v>5729</v>
      </c>
      <c r="G327" s="198" t="s">
        <v>529</v>
      </c>
      <c r="H327" s="199">
        <v>4</v>
      </c>
      <c r="I327" s="200"/>
      <c r="J327" s="201">
        <f>ROUND(I327*H327,2)</f>
        <v>0</v>
      </c>
      <c r="K327" s="197" t="s">
        <v>333</v>
      </c>
      <c r="L327" s="202"/>
      <c r="M327" s="203" t="s">
        <v>1</v>
      </c>
      <c r="N327" s="204" t="s">
        <v>46</v>
      </c>
      <c r="O327" s="59"/>
      <c r="P327" s="159">
        <f>O327*H327</f>
        <v>0</v>
      </c>
      <c r="Q327" s="159">
        <v>8.8999999999999999E-3</v>
      </c>
      <c r="R327" s="159">
        <f>Q327*H327</f>
        <v>3.56E-2</v>
      </c>
      <c r="S327" s="159">
        <v>0</v>
      </c>
      <c r="T327" s="160">
        <f>S327*H327</f>
        <v>0</v>
      </c>
      <c r="U327" s="33"/>
      <c r="V327" s="33"/>
      <c r="W327" s="33"/>
      <c r="X327" s="33"/>
      <c r="Y327" s="33"/>
      <c r="Z327" s="33"/>
      <c r="AA327" s="33"/>
      <c r="AB327" s="33"/>
      <c r="AC327" s="33"/>
      <c r="AD327" s="33"/>
      <c r="AE327" s="33"/>
      <c r="AR327" s="161" t="s">
        <v>573</v>
      </c>
      <c r="AT327" s="161" t="s">
        <v>416</v>
      </c>
      <c r="AU327" s="161" t="s">
        <v>90</v>
      </c>
      <c r="AY327" s="18" t="s">
        <v>199</v>
      </c>
      <c r="BE327" s="162">
        <f>IF(N327="základní",J327,0)</f>
        <v>0</v>
      </c>
      <c r="BF327" s="162">
        <f>IF(N327="snížená",J327,0)</f>
        <v>0</v>
      </c>
      <c r="BG327" s="162">
        <f>IF(N327="zákl. přenesená",J327,0)</f>
        <v>0</v>
      </c>
      <c r="BH327" s="162">
        <f>IF(N327="sníž. přenesená",J327,0)</f>
        <v>0</v>
      </c>
      <c r="BI327" s="162">
        <f>IF(N327="nulová",J327,0)</f>
        <v>0</v>
      </c>
      <c r="BJ327" s="18" t="s">
        <v>88</v>
      </c>
      <c r="BK327" s="162">
        <f>ROUND(I327*H327,2)</f>
        <v>0</v>
      </c>
      <c r="BL327" s="18" t="s">
        <v>276</v>
      </c>
      <c r="BM327" s="161" t="s">
        <v>5808</v>
      </c>
    </row>
    <row r="328" spans="1:65" s="2" customFormat="1" ht="19.2">
      <c r="A328" s="33"/>
      <c r="B328" s="34"/>
      <c r="C328" s="33"/>
      <c r="D328" s="163" t="s">
        <v>207</v>
      </c>
      <c r="E328" s="33"/>
      <c r="F328" s="164" t="s">
        <v>5729</v>
      </c>
      <c r="G328" s="33"/>
      <c r="H328" s="33"/>
      <c r="I328" s="165"/>
      <c r="J328" s="33"/>
      <c r="K328" s="33"/>
      <c r="L328" s="34"/>
      <c r="M328" s="166"/>
      <c r="N328" s="167"/>
      <c r="O328" s="59"/>
      <c r="P328" s="59"/>
      <c r="Q328" s="59"/>
      <c r="R328" s="59"/>
      <c r="S328" s="59"/>
      <c r="T328" s="60"/>
      <c r="U328" s="33"/>
      <c r="V328" s="33"/>
      <c r="W328" s="33"/>
      <c r="X328" s="33"/>
      <c r="Y328" s="33"/>
      <c r="Z328" s="33"/>
      <c r="AA328" s="33"/>
      <c r="AB328" s="33"/>
      <c r="AC328" s="33"/>
      <c r="AD328" s="33"/>
      <c r="AE328" s="33"/>
      <c r="AT328" s="18" t="s">
        <v>207</v>
      </c>
      <c r="AU328" s="18" t="s">
        <v>90</v>
      </c>
    </row>
    <row r="329" spans="1:65" s="2" customFormat="1" ht="16.5" customHeight="1">
      <c r="A329" s="33"/>
      <c r="B329" s="149"/>
      <c r="C329" s="150" t="s">
        <v>1185</v>
      </c>
      <c r="D329" s="150" t="s">
        <v>202</v>
      </c>
      <c r="E329" s="151" t="s">
        <v>5710</v>
      </c>
      <c r="F329" s="152" t="s">
        <v>5711</v>
      </c>
      <c r="G329" s="153" t="s">
        <v>332</v>
      </c>
      <c r="H329" s="154">
        <v>4</v>
      </c>
      <c r="I329" s="155"/>
      <c r="J329" s="156">
        <f>ROUND(I329*H329,2)</f>
        <v>0</v>
      </c>
      <c r="K329" s="152" t="s">
        <v>1</v>
      </c>
      <c r="L329" s="34"/>
      <c r="M329" s="157" t="s">
        <v>1</v>
      </c>
      <c r="N329" s="158" t="s">
        <v>46</v>
      </c>
      <c r="O329" s="59"/>
      <c r="P329" s="159">
        <f>O329*H329</f>
        <v>0</v>
      </c>
      <c r="Q329" s="159">
        <v>0</v>
      </c>
      <c r="R329" s="159">
        <f>Q329*H329</f>
        <v>0</v>
      </c>
      <c r="S329" s="159">
        <v>0</v>
      </c>
      <c r="T329" s="160">
        <f>S329*H329</f>
        <v>0</v>
      </c>
      <c r="U329" s="33"/>
      <c r="V329" s="33"/>
      <c r="W329" s="33"/>
      <c r="X329" s="33"/>
      <c r="Y329" s="33"/>
      <c r="Z329" s="33"/>
      <c r="AA329" s="33"/>
      <c r="AB329" s="33"/>
      <c r="AC329" s="33"/>
      <c r="AD329" s="33"/>
      <c r="AE329" s="33"/>
      <c r="AR329" s="161" t="s">
        <v>276</v>
      </c>
      <c r="AT329" s="161" t="s">
        <v>202</v>
      </c>
      <c r="AU329" s="161" t="s">
        <v>90</v>
      </c>
      <c r="AY329" s="18" t="s">
        <v>199</v>
      </c>
      <c r="BE329" s="162">
        <f>IF(N329="základní",J329,0)</f>
        <v>0</v>
      </c>
      <c r="BF329" s="162">
        <f>IF(N329="snížená",J329,0)</f>
        <v>0</v>
      </c>
      <c r="BG329" s="162">
        <f>IF(N329="zákl. přenesená",J329,0)</f>
        <v>0</v>
      </c>
      <c r="BH329" s="162">
        <f>IF(N329="sníž. přenesená",J329,0)</f>
        <v>0</v>
      </c>
      <c r="BI329" s="162">
        <f>IF(N329="nulová",J329,0)</f>
        <v>0</v>
      </c>
      <c r="BJ329" s="18" t="s">
        <v>88</v>
      </c>
      <c r="BK329" s="162">
        <f>ROUND(I329*H329,2)</f>
        <v>0</v>
      </c>
      <c r="BL329" s="18" t="s">
        <v>276</v>
      </c>
      <c r="BM329" s="161" t="s">
        <v>5809</v>
      </c>
    </row>
    <row r="330" spans="1:65" s="2" customFormat="1" ht="10.199999999999999">
      <c r="A330" s="33"/>
      <c r="B330" s="34"/>
      <c r="C330" s="33"/>
      <c r="D330" s="163" t="s">
        <v>207</v>
      </c>
      <c r="E330" s="33"/>
      <c r="F330" s="164" t="s">
        <v>5713</v>
      </c>
      <c r="G330" s="33"/>
      <c r="H330" s="33"/>
      <c r="I330" s="165"/>
      <c r="J330" s="33"/>
      <c r="K330" s="33"/>
      <c r="L330" s="34"/>
      <c r="M330" s="166"/>
      <c r="N330" s="167"/>
      <c r="O330" s="59"/>
      <c r="P330" s="59"/>
      <c r="Q330" s="59"/>
      <c r="R330" s="59"/>
      <c r="S330" s="59"/>
      <c r="T330" s="60"/>
      <c r="U330" s="33"/>
      <c r="V330" s="33"/>
      <c r="W330" s="33"/>
      <c r="X330" s="33"/>
      <c r="Y330" s="33"/>
      <c r="Z330" s="33"/>
      <c r="AA330" s="33"/>
      <c r="AB330" s="33"/>
      <c r="AC330" s="33"/>
      <c r="AD330" s="33"/>
      <c r="AE330" s="33"/>
      <c r="AT330" s="18" t="s">
        <v>207</v>
      </c>
      <c r="AU330" s="18" t="s">
        <v>90</v>
      </c>
    </row>
    <row r="331" spans="1:65" s="14" customFormat="1" ht="10.199999999999999">
      <c r="B331" s="179"/>
      <c r="D331" s="163" t="s">
        <v>336</v>
      </c>
      <c r="E331" s="180" t="s">
        <v>1</v>
      </c>
      <c r="F331" s="181" t="s">
        <v>5810</v>
      </c>
      <c r="H331" s="182">
        <v>4</v>
      </c>
      <c r="I331" s="183"/>
      <c r="L331" s="179"/>
      <c r="M331" s="184"/>
      <c r="N331" s="185"/>
      <c r="O331" s="185"/>
      <c r="P331" s="185"/>
      <c r="Q331" s="185"/>
      <c r="R331" s="185"/>
      <c r="S331" s="185"/>
      <c r="T331" s="186"/>
      <c r="AT331" s="180" t="s">
        <v>336</v>
      </c>
      <c r="AU331" s="180" t="s">
        <v>90</v>
      </c>
      <c r="AV331" s="14" t="s">
        <v>90</v>
      </c>
      <c r="AW331" s="14" t="s">
        <v>36</v>
      </c>
      <c r="AX331" s="14" t="s">
        <v>81</v>
      </c>
      <c r="AY331" s="180" t="s">
        <v>199</v>
      </c>
    </row>
    <row r="332" spans="1:65" s="2" customFormat="1" ht="24.15" customHeight="1">
      <c r="A332" s="33"/>
      <c r="B332" s="149"/>
      <c r="C332" s="150" t="s">
        <v>1191</v>
      </c>
      <c r="D332" s="150" t="s">
        <v>202</v>
      </c>
      <c r="E332" s="151" t="s">
        <v>5660</v>
      </c>
      <c r="F332" s="152" t="s">
        <v>5571</v>
      </c>
      <c r="G332" s="153" t="s">
        <v>376</v>
      </c>
      <c r="H332" s="154">
        <v>76.7</v>
      </c>
      <c r="I332" s="155"/>
      <c r="J332" s="156">
        <f>ROUND(I332*H332,2)</f>
        <v>0</v>
      </c>
      <c r="K332" s="152" t="s">
        <v>333</v>
      </c>
      <c r="L332" s="34"/>
      <c r="M332" s="157" t="s">
        <v>1</v>
      </c>
      <c r="N332" s="158" t="s">
        <v>46</v>
      </c>
      <c r="O332" s="59"/>
      <c r="P332" s="159">
        <f>O332*H332</f>
        <v>0</v>
      </c>
      <c r="Q332" s="159">
        <v>3.4399999999999999E-3</v>
      </c>
      <c r="R332" s="159">
        <f>Q332*H332</f>
        <v>0.26384800000000003</v>
      </c>
      <c r="S332" s="159">
        <v>0</v>
      </c>
      <c r="T332" s="160">
        <f>S332*H332</f>
        <v>0</v>
      </c>
      <c r="U332" s="33"/>
      <c r="V332" s="33"/>
      <c r="W332" s="33"/>
      <c r="X332" s="33"/>
      <c r="Y332" s="33"/>
      <c r="Z332" s="33"/>
      <c r="AA332" s="33"/>
      <c r="AB332" s="33"/>
      <c r="AC332" s="33"/>
      <c r="AD332" s="33"/>
      <c r="AE332" s="33"/>
      <c r="AR332" s="161" t="s">
        <v>276</v>
      </c>
      <c r="AT332" s="161" t="s">
        <v>202</v>
      </c>
      <c r="AU332" s="161" t="s">
        <v>90</v>
      </c>
      <c r="AY332" s="18" t="s">
        <v>199</v>
      </c>
      <c r="BE332" s="162">
        <f>IF(N332="základní",J332,0)</f>
        <v>0</v>
      </c>
      <c r="BF332" s="162">
        <f>IF(N332="snížená",J332,0)</f>
        <v>0</v>
      </c>
      <c r="BG332" s="162">
        <f>IF(N332="zákl. přenesená",J332,0)</f>
        <v>0</v>
      </c>
      <c r="BH332" s="162">
        <f>IF(N332="sníž. přenesená",J332,0)</f>
        <v>0</v>
      </c>
      <c r="BI332" s="162">
        <f>IF(N332="nulová",J332,0)</f>
        <v>0</v>
      </c>
      <c r="BJ332" s="18" t="s">
        <v>88</v>
      </c>
      <c r="BK332" s="162">
        <f>ROUND(I332*H332,2)</f>
        <v>0</v>
      </c>
      <c r="BL332" s="18" t="s">
        <v>276</v>
      </c>
      <c r="BM332" s="161" t="s">
        <v>5811</v>
      </c>
    </row>
    <row r="333" spans="1:65" s="2" customFormat="1" ht="38.4">
      <c r="A333" s="33"/>
      <c r="B333" s="34"/>
      <c r="C333" s="33"/>
      <c r="D333" s="163" t="s">
        <v>207</v>
      </c>
      <c r="E333" s="33"/>
      <c r="F333" s="164" t="s">
        <v>5662</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207</v>
      </c>
      <c r="AU333" s="18" t="s">
        <v>90</v>
      </c>
    </row>
    <row r="334" spans="1:65" s="14" customFormat="1" ht="10.199999999999999">
      <c r="B334" s="179"/>
      <c r="D334" s="163" t="s">
        <v>336</v>
      </c>
      <c r="E334" s="180" t="s">
        <v>1</v>
      </c>
      <c r="F334" s="181" t="s">
        <v>5812</v>
      </c>
      <c r="H334" s="182">
        <v>76.7</v>
      </c>
      <c r="I334" s="183"/>
      <c r="L334" s="179"/>
      <c r="M334" s="184"/>
      <c r="N334" s="185"/>
      <c r="O334" s="185"/>
      <c r="P334" s="185"/>
      <c r="Q334" s="185"/>
      <c r="R334" s="185"/>
      <c r="S334" s="185"/>
      <c r="T334" s="186"/>
      <c r="AT334" s="180" t="s">
        <v>336</v>
      </c>
      <c r="AU334" s="180" t="s">
        <v>90</v>
      </c>
      <c r="AV334" s="14" t="s">
        <v>90</v>
      </c>
      <c r="AW334" s="14" t="s">
        <v>36</v>
      </c>
      <c r="AX334" s="14" t="s">
        <v>88</v>
      </c>
      <c r="AY334" s="180" t="s">
        <v>199</v>
      </c>
    </row>
    <row r="335" spans="1:65" s="12" customFormat="1" ht="22.8" customHeight="1">
      <c r="B335" s="136"/>
      <c r="D335" s="137" t="s">
        <v>80</v>
      </c>
      <c r="E335" s="147" t="s">
        <v>5813</v>
      </c>
      <c r="F335" s="147" t="s">
        <v>5814</v>
      </c>
      <c r="I335" s="139"/>
      <c r="J335" s="148">
        <f>BK335</f>
        <v>0</v>
      </c>
      <c r="L335" s="136"/>
      <c r="M335" s="141"/>
      <c r="N335" s="142"/>
      <c r="O335" s="142"/>
      <c r="P335" s="143">
        <f>SUM(P336:P347)</f>
        <v>0</v>
      </c>
      <c r="Q335" s="142"/>
      <c r="R335" s="143">
        <f>SUM(R336:R347)</f>
        <v>0.13072</v>
      </c>
      <c r="S335" s="142"/>
      <c r="T335" s="144">
        <f>SUM(T336:T347)</f>
        <v>0</v>
      </c>
      <c r="AR335" s="137" t="s">
        <v>90</v>
      </c>
      <c r="AT335" s="145" t="s">
        <v>80</v>
      </c>
      <c r="AU335" s="145" t="s">
        <v>88</v>
      </c>
      <c r="AY335" s="137" t="s">
        <v>199</v>
      </c>
      <c r="BK335" s="146">
        <f>SUM(BK336:BK347)</f>
        <v>0</v>
      </c>
    </row>
    <row r="336" spans="1:65" s="2" customFormat="1" ht="16.5" customHeight="1">
      <c r="A336" s="33"/>
      <c r="B336" s="149"/>
      <c r="C336" s="150" t="s">
        <v>1197</v>
      </c>
      <c r="D336" s="150" t="s">
        <v>202</v>
      </c>
      <c r="E336" s="151" t="s">
        <v>5815</v>
      </c>
      <c r="F336" s="152" t="s">
        <v>5816</v>
      </c>
      <c r="G336" s="153" t="s">
        <v>529</v>
      </c>
      <c r="H336" s="154">
        <v>1</v>
      </c>
      <c r="I336" s="155"/>
      <c r="J336" s="156">
        <f>ROUND(I336*H336,2)</f>
        <v>0</v>
      </c>
      <c r="K336" s="152" t="s">
        <v>1</v>
      </c>
      <c r="L336" s="34"/>
      <c r="M336" s="157" t="s">
        <v>1</v>
      </c>
      <c r="N336" s="158" t="s">
        <v>46</v>
      </c>
      <c r="O336" s="59"/>
      <c r="P336" s="159">
        <f>O336*H336</f>
        <v>0</v>
      </c>
      <c r="Q336" s="159">
        <v>0</v>
      </c>
      <c r="R336" s="159">
        <f>Q336*H336</f>
        <v>0</v>
      </c>
      <c r="S336" s="159">
        <v>0</v>
      </c>
      <c r="T336" s="160">
        <f>S336*H336</f>
        <v>0</v>
      </c>
      <c r="U336" s="33"/>
      <c r="V336" s="33"/>
      <c r="W336" s="33"/>
      <c r="X336" s="33"/>
      <c r="Y336" s="33"/>
      <c r="Z336" s="33"/>
      <c r="AA336" s="33"/>
      <c r="AB336" s="33"/>
      <c r="AC336" s="33"/>
      <c r="AD336" s="33"/>
      <c r="AE336" s="33"/>
      <c r="AR336" s="161" t="s">
        <v>276</v>
      </c>
      <c r="AT336" s="161" t="s">
        <v>202</v>
      </c>
      <c r="AU336" s="161" t="s">
        <v>90</v>
      </c>
      <c r="AY336" s="18" t="s">
        <v>199</v>
      </c>
      <c r="BE336" s="162">
        <f>IF(N336="základní",J336,0)</f>
        <v>0</v>
      </c>
      <c r="BF336" s="162">
        <f>IF(N336="snížená",J336,0)</f>
        <v>0</v>
      </c>
      <c r="BG336" s="162">
        <f>IF(N336="zákl. přenesená",J336,0)</f>
        <v>0</v>
      </c>
      <c r="BH336" s="162">
        <f>IF(N336="sníž. přenesená",J336,0)</f>
        <v>0</v>
      </c>
      <c r="BI336" s="162">
        <f>IF(N336="nulová",J336,0)</f>
        <v>0</v>
      </c>
      <c r="BJ336" s="18" t="s">
        <v>88</v>
      </c>
      <c r="BK336" s="162">
        <f>ROUND(I336*H336,2)</f>
        <v>0</v>
      </c>
      <c r="BL336" s="18" t="s">
        <v>276</v>
      </c>
      <c r="BM336" s="161" t="s">
        <v>5817</v>
      </c>
    </row>
    <row r="337" spans="1:65" s="2" customFormat="1" ht="10.199999999999999">
      <c r="A337" s="33"/>
      <c r="B337" s="34"/>
      <c r="C337" s="33"/>
      <c r="D337" s="163" t="s">
        <v>207</v>
      </c>
      <c r="E337" s="33"/>
      <c r="F337" s="164" t="s">
        <v>5818</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207</v>
      </c>
      <c r="AU337" s="18" t="s">
        <v>90</v>
      </c>
    </row>
    <row r="338" spans="1:65" s="2" customFormat="1" ht="24.15" customHeight="1">
      <c r="A338" s="33"/>
      <c r="B338" s="149"/>
      <c r="C338" s="195" t="s">
        <v>1203</v>
      </c>
      <c r="D338" s="195" t="s">
        <v>416</v>
      </c>
      <c r="E338" s="196" t="s">
        <v>5819</v>
      </c>
      <c r="F338" s="197" t="s">
        <v>5820</v>
      </c>
      <c r="G338" s="198" t="s">
        <v>529</v>
      </c>
      <c r="H338" s="199">
        <v>1</v>
      </c>
      <c r="I338" s="200"/>
      <c r="J338" s="201">
        <f>ROUND(I338*H338,2)</f>
        <v>0</v>
      </c>
      <c r="K338" s="197" t="s">
        <v>1</v>
      </c>
      <c r="L338" s="202"/>
      <c r="M338" s="203" t="s">
        <v>1</v>
      </c>
      <c r="N338" s="204" t="s">
        <v>46</v>
      </c>
      <c r="O338" s="59"/>
      <c r="P338" s="159">
        <f>O338*H338</f>
        <v>0</v>
      </c>
      <c r="Q338" s="159">
        <v>0</v>
      </c>
      <c r="R338" s="159">
        <f>Q338*H338</f>
        <v>0</v>
      </c>
      <c r="S338" s="159">
        <v>0</v>
      </c>
      <c r="T338" s="160">
        <f>S338*H338</f>
        <v>0</v>
      </c>
      <c r="U338" s="33"/>
      <c r="V338" s="33"/>
      <c r="W338" s="33"/>
      <c r="X338" s="33"/>
      <c r="Y338" s="33"/>
      <c r="Z338" s="33"/>
      <c r="AA338" s="33"/>
      <c r="AB338" s="33"/>
      <c r="AC338" s="33"/>
      <c r="AD338" s="33"/>
      <c r="AE338" s="33"/>
      <c r="AR338" s="161" t="s">
        <v>573</v>
      </c>
      <c r="AT338" s="161" t="s">
        <v>416</v>
      </c>
      <c r="AU338" s="161" t="s">
        <v>90</v>
      </c>
      <c r="AY338" s="18" t="s">
        <v>199</v>
      </c>
      <c r="BE338" s="162">
        <f>IF(N338="základní",J338,0)</f>
        <v>0</v>
      </c>
      <c r="BF338" s="162">
        <f>IF(N338="snížená",J338,0)</f>
        <v>0</v>
      </c>
      <c r="BG338" s="162">
        <f>IF(N338="zákl. přenesená",J338,0)</f>
        <v>0</v>
      </c>
      <c r="BH338" s="162">
        <f>IF(N338="sníž. přenesená",J338,0)</f>
        <v>0</v>
      </c>
      <c r="BI338" s="162">
        <f>IF(N338="nulová",J338,0)</f>
        <v>0</v>
      </c>
      <c r="BJ338" s="18" t="s">
        <v>88</v>
      </c>
      <c r="BK338" s="162">
        <f>ROUND(I338*H338,2)</f>
        <v>0</v>
      </c>
      <c r="BL338" s="18" t="s">
        <v>276</v>
      </c>
      <c r="BM338" s="161" t="s">
        <v>5821</v>
      </c>
    </row>
    <row r="339" spans="1:65" s="2" customFormat="1" ht="57.6">
      <c r="A339" s="33"/>
      <c r="B339" s="34"/>
      <c r="C339" s="33"/>
      <c r="D339" s="163" t="s">
        <v>207</v>
      </c>
      <c r="E339" s="33"/>
      <c r="F339" s="164" t="s">
        <v>5822</v>
      </c>
      <c r="G339" s="33"/>
      <c r="H339" s="33"/>
      <c r="I339" s="165"/>
      <c r="J339" s="33"/>
      <c r="K339" s="33"/>
      <c r="L339" s="34"/>
      <c r="M339" s="166"/>
      <c r="N339" s="167"/>
      <c r="O339" s="59"/>
      <c r="P339" s="59"/>
      <c r="Q339" s="59"/>
      <c r="R339" s="59"/>
      <c r="S339" s="59"/>
      <c r="T339" s="60"/>
      <c r="U339" s="33"/>
      <c r="V339" s="33"/>
      <c r="W339" s="33"/>
      <c r="X339" s="33"/>
      <c r="Y339" s="33"/>
      <c r="Z339" s="33"/>
      <c r="AA339" s="33"/>
      <c r="AB339" s="33"/>
      <c r="AC339" s="33"/>
      <c r="AD339" s="33"/>
      <c r="AE339" s="33"/>
      <c r="AT339" s="18" t="s">
        <v>207</v>
      </c>
      <c r="AU339" s="18" t="s">
        <v>90</v>
      </c>
    </row>
    <row r="340" spans="1:65" s="2" customFormat="1" ht="24.15" customHeight="1">
      <c r="A340" s="33"/>
      <c r="B340" s="149"/>
      <c r="C340" s="195" t="s">
        <v>440</v>
      </c>
      <c r="D340" s="195" t="s">
        <v>416</v>
      </c>
      <c r="E340" s="196" t="s">
        <v>5823</v>
      </c>
      <c r="F340" s="197" t="s">
        <v>5824</v>
      </c>
      <c r="G340" s="198" t="s">
        <v>529</v>
      </c>
      <c r="H340" s="199">
        <v>1</v>
      </c>
      <c r="I340" s="200"/>
      <c r="J340" s="201">
        <f>ROUND(I340*H340,2)</f>
        <v>0</v>
      </c>
      <c r="K340" s="197" t="s">
        <v>1</v>
      </c>
      <c r="L340" s="202"/>
      <c r="M340" s="203" t="s">
        <v>1</v>
      </c>
      <c r="N340" s="204" t="s">
        <v>46</v>
      </c>
      <c r="O340" s="59"/>
      <c r="P340" s="159">
        <f>O340*H340</f>
        <v>0</v>
      </c>
      <c r="Q340" s="159">
        <v>0</v>
      </c>
      <c r="R340" s="159">
        <f>Q340*H340</f>
        <v>0</v>
      </c>
      <c r="S340" s="159">
        <v>0</v>
      </c>
      <c r="T340" s="160">
        <f>S340*H340</f>
        <v>0</v>
      </c>
      <c r="U340" s="33"/>
      <c r="V340" s="33"/>
      <c r="W340" s="33"/>
      <c r="X340" s="33"/>
      <c r="Y340" s="33"/>
      <c r="Z340" s="33"/>
      <c r="AA340" s="33"/>
      <c r="AB340" s="33"/>
      <c r="AC340" s="33"/>
      <c r="AD340" s="33"/>
      <c r="AE340" s="33"/>
      <c r="AR340" s="161" t="s">
        <v>573</v>
      </c>
      <c r="AT340" s="161" t="s">
        <v>416</v>
      </c>
      <c r="AU340" s="161" t="s">
        <v>90</v>
      </c>
      <c r="AY340" s="18" t="s">
        <v>199</v>
      </c>
      <c r="BE340" s="162">
        <f>IF(N340="základní",J340,0)</f>
        <v>0</v>
      </c>
      <c r="BF340" s="162">
        <f>IF(N340="snížená",J340,0)</f>
        <v>0</v>
      </c>
      <c r="BG340" s="162">
        <f>IF(N340="zákl. přenesená",J340,0)</f>
        <v>0</v>
      </c>
      <c r="BH340" s="162">
        <f>IF(N340="sníž. přenesená",J340,0)</f>
        <v>0</v>
      </c>
      <c r="BI340" s="162">
        <f>IF(N340="nulová",J340,0)</f>
        <v>0</v>
      </c>
      <c r="BJ340" s="18" t="s">
        <v>88</v>
      </c>
      <c r="BK340" s="162">
        <f>ROUND(I340*H340,2)</f>
        <v>0</v>
      </c>
      <c r="BL340" s="18" t="s">
        <v>276</v>
      </c>
      <c r="BM340" s="161" t="s">
        <v>5825</v>
      </c>
    </row>
    <row r="341" spans="1:65" s="2" customFormat="1" ht="172.8">
      <c r="A341" s="33"/>
      <c r="B341" s="34"/>
      <c r="C341" s="33"/>
      <c r="D341" s="163" t="s">
        <v>207</v>
      </c>
      <c r="E341" s="33"/>
      <c r="F341" s="164" t="s">
        <v>5826</v>
      </c>
      <c r="G341" s="33"/>
      <c r="H341" s="33"/>
      <c r="I341" s="165"/>
      <c r="J341" s="33"/>
      <c r="K341" s="33"/>
      <c r="L341" s="34"/>
      <c r="M341" s="166"/>
      <c r="N341" s="167"/>
      <c r="O341" s="59"/>
      <c r="P341" s="59"/>
      <c r="Q341" s="59"/>
      <c r="R341" s="59"/>
      <c r="S341" s="59"/>
      <c r="T341" s="60"/>
      <c r="U341" s="33"/>
      <c r="V341" s="33"/>
      <c r="W341" s="33"/>
      <c r="X341" s="33"/>
      <c r="Y341" s="33"/>
      <c r="Z341" s="33"/>
      <c r="AA341" s="33"/>
      <c r="AB341" s="33"/>
      <c r="AC341" s="33"/>
      <c r="AD341" s="33"/>
      <c r="AE341" s="33"/>
      <c r="AT341" s="18" t="s">
        <v>207</v>
      </c>
      <c r="AU341" s="18" t="s">
        <v>90</v>
      </c>
    </row>
    <row r="342" spans="1:65" s="2" customFormat="1" ht="16.5" customHeight="1">
      <c r="A342" s="33"/>
      <c r="B342" s="149"/>
      <c r="C342" s="195" t="s">
        <v>516</v>
      </c>
      <c r="D342" s="195" t="s">
        <v>416</v>
      </c>
      <c r="E342" s="196" t="s">
        <v>5827</v>
      </c>
      <c r="F342" s="197" t="s">
        <v>5828</v>
      </c>
      <c r="G342" s="198" t="s">
        <v>529</v>
      </c>
      <c r="H342" s="199">
        <v>1</v>
      </c>
      <c r="I342" s="200"/>
      <c r="J342" s="201">
        <f>ROUND(I342*H342,2)</f>
        <v>0</v>
      </c>
      <c r="K342" s="197" t="s">
        <v>1</v>
      </c>
      <c r="L342" s="202"/>
      <c r="M342" s="203" t="s">
        <v>1</v>
      </c>
      <c r="N342" s="204" t="s">
        <v>46</v>
      </c>
      <c r="O342" s="59"/>
      <c r="P342" s="159">
        <f>O342*H342</f>
        <v>0</v>
      </c>
      <c r="Q342" s="159">
        <v>0</v>
      </c>
      <c r="R342" s="159">
        <f>Q342*H342</f>
        <v>0</v>
      </c>
      <c r="S342" s="159">
        <v>0</v>
      </c>
      <c r="T342" s="160">
        <f>S342*H342</f>
        <v>0</v>
      </c>
      <c r="U342" s="33"/>
      <c r="V342" s="33"/>
      <c r="W342" s="33"/>
      <c r="X342" s="33"/>
      <c r="Y342" s="33"/>
      <c r="Z342" s="33"/>
      <c r="AA342" s="33"/>
      <c r="AB342" s="33"/>
      <c r="AC342" s="33"/>
      <c r="AD342" s="33"/>
      <c r="AE342" s="33"/>
      <c r="AR342" s="161" t="s">
        <v>573</v>
      </c>
      <c r="AT342" s="161" t="s">
        <v>416</v>
      </c>
      <c r="AU342" s="161" t="s">
        <v>90</v>
      </c>
      <c r="AY342" s="18" t="s">
        <v>199</v>
      </c>
      <c r="BE342" s="162">
        <f>IF(N342="základní",J342,0)</f>
        <v>0</v>
      </c>
      <c r="BF342" s="162">
        <f>IF(N342="snížená",J342,0)</f>
        <v>0</v>
      </c>
      <c r="BG342" s="162">
        <f>IF(N342="zákl. přenesená",J342,0)</f>
        <v>0</v>
      </c>
      <c r="BH342" s="162">
        <f>IF(N342="sníž. přenesená",J342,0)</f>
        <v>0</v>
      </c>
      <c r="BI342" s="162">
        <f>IF(N342="nulová",J342,0)</f>
        <v>0</v>
      </c>
      <c r="BJ342" s="18" t="s">
        <v>88</v>
      </c>
      <c r="BK342" s="162">
        <f>ROUND(I342*H342,2)</f>
        <v>0</v>
      </c>
      <c r="BL342" s="18" t="s">
        <v>276</v>
      </c>
      <c r="BM342" s="161" t="s">
        <v>5829</v>
      </c>
    </row>
    <row r="343" spans="1:65" s="2" customFormat="1" ht="19.2">
      <c r="A343" s="33"/>
      <c r="B343" s="34"/>
      <c r="C343" s="33"/>
      <c r="D343" s="163" t="s">
        <v>207</v>
      </c>
      <c r="E343" s="33"/>
      <c r="F343" s="164" t="s">
        <v>5830</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207</v>
      </c>
      <c r="AU343" s="18" t="s">
        <v>90</v>
      </c>
    </row>
    <row r="344" spans="1:65" s="2" customFormat="1" ht="16.5" customHeight="1">
      <c r="A344" s="33"/>
      <c r="B344" s="149"/>
      <c r="C344" s="195" t="s">
        <v>1216</v>
      </c>
      <c r="D344" s="195" t="s">
        <v>416</v>
      </c>
      <c r="E344" s="196" t="s">
        <v>5831</v>
      </c>
      <c r="F344" s="197" t="s">
        <v>5832</v>
      </c>
      <c r="G344" s="198" t="s">
        <v>529</v>
      </c>
      <c r="H344" s="199">
        <v>1</v>
      </c>
      <c r="I344" s="200"/>
      <c r="J344" s="201">
        <f>ROUND(I344*H344,2)</f>
        <v>0</v>
      </c>
      <c r="K344" s="197" t="s">
        <v>1</v>
      </c>
      <c r="L344" s="202"/>
      <c r="M344" s="203" t="s">
        <v>1</v>
      </c>
      <c r="N344" s="204" t="s">
        <v>46</v>
      </c>
      <c r="O344" s="59"/>
      <c r="P344" s="159">
        <f>O344*H344</f>
        <v>0</v>
      </c>
      <c r="Q344" s="159">
        <v>0</v>
      </c>
      <c r="R344" s="159">
        <f>Q344*H344</f>
        <v>0</v>
      </c>
      <c r="S344" s="159">
        <v>0</v>
      </c>
      <c r="T344" s="160">
        <f>S344*H344</f>
        <v>0</v>
      </c>
      <c r="U344" s="33"/>
      <c r="V344" s="33"/>
      <c r="W344" s="33"/>
      <c r="X344" s="33"/>
      <c r="Y344" s="33"/>
      <c r="Z344" s="33"/>
      <c r="AA344" s="33"/>
      <c r="AB344" s="33"/>
      <c r="AC344" s="33"/>
      <c r="AD344" s="33"/>
      <c r="AE344" s="33"/>
      <c r="AR344" s="161" t="s">
        <v>573</v>
      </c>
      <c r="AT344" s="161" t="s">
        <v>416</v>
      </c>
      <c r="AU344" s="161" t="s">
        <v>90</v>
      </c>
      <c r="AY344" s="18" t="s">
        <v>199</v>
      </c>
      <c r="BE344" s="162">
        <f>IF(N344="základní",J344,0)</f>
        <v>0</v>
      </c>
      <c r="BF344" s="162">
        <f>IF(N344="snížená",J344,0)</f>
        <v>0</v>
      </c>
      <c r="BG344" s="162">
        <f>IF(N344="zákl. přenesená",J344,0)</f>
        <v>0</v>
      </c>
      <c r="BH344" s="162">
        <f>IF(N344="sníž. přenesená",J344,0)</f>
        <v>0</v>
      </c>
      <c r="BI344" s="162">
        <f>IF(N344="nulová",J344,0)</f>
        <v>0</v>
      </c>
      <c r="BJ344" s="18" t="s">
        <v>88</v>
      </c>
      <c r="BK344" s="162">
        <f>ROUND(I344*H344,2)</f>
        <v>0</v>
      </c>
      <c r="BL344" s="18" t="s">
        <v>276</v>
      </c>
      <c r="BM344" s="161" t="s">
        <v>5833</v>
      </c>
    </row>
    <row r="345" spans="1:65" s="2" customFormat="1" ht="10.199999999999999">
      <c r="A345" s="33"/>
      <c r="B345" s="34"/>
      <c r="C345" s="33"/>
      <c r="D345" s="163" t="s">
        <v>207</v>
      </c>
      <c r="E345" s="33"/>
      <c r="F345" s="164" t="s">
        <v>5832</v>
      </c>
      <c r="G345" s="33"/>
      <c r="H345" s="33"/>
      <c r="I345" s="165"/>
      <c r="J345" s="33"/>
      <c r="K345" s="33"/>
      <c r="L345" s="34"/>
      <c r="M345" s="166"/>
      <c r="N345" s="167"/>
      <c r="O345" s="59"/>
      <c r="P345" s="59"/>
      <c r="Q345" s="59"/>
      <c r="R345" s="59"/>
      <c r="S345" s="59"/>
      <c r="T345" s="60"/>
      <c r="U345" s="33"/>
      <c r="V345" s="33"/>
      <c r="W345" s="33"/>
      <c r="X345" s="33"/>
      <c r="Y345" s="33"/>
      <c r="Z345" s="33"/>
      <c r="AA345" s="33"/>
      <c r="AB345" s="33"/>
      <c r="AC345" s="33"/>
      <c r="AD345" s="33"/>
      <c r="AE345" s="33"/>
      <c r="AT345" s="18" t="s">
        <v>207</v>
      </c>
      <c r="AU345" s="18" t="s">
        <v>90</v>
      </c>
    </row>
    <row r="346" spans="1:65" s="2" customFormat="1" ht="24.15" customHeight="1">
      <c r="A346" s="33"/>
      <c r="B346" s="149"/>
      <c r="C346" s="150" t="s">
        <v>1221</v>
      </c>
      <c r="D346" s="150" t="s">
        <v>202</v>
      </c>
      <c r="E346" s="151" t="s">
        <v>5834</v>
      </c>
      <c r="F346" s="152" t="s">
        <v>5835</v>
      </c>
      <c r="G346" s="153" t="s">
        <v>376</v>
      </c>
      <c r="H346" s="154">
        <v>16</v>
      </c>
      <c r="I346" s="155"/>
      <c r="J346" s="156">
        <f>ROUND(I346*H346,2)</f>
        <v>0</v>
      </c>
      <c r="K346" s="152" t="s">
        <v>333</v>
      </c>
      <c r="L346" s="34"/>
      <c r="M346" s="157" t="s">
        <v>1</v>
      </c>
      <c r="N346" s="158" t="s">
        <v>46</v>
      </c>
      <c r="O346" s="59"/>
      <c r="P346" s="159">
        <f>O346*H346</f>
        <v>0</v>
      </c>
      <c r="Q346" s="159">
        <v>8.1700000000000002E-3</v>
      </c>
      <c r="R346" s="159">
        <f>Q346*H346</f>
        <v>0.13072</v>
      </c>
      <c r="S346" s="159">
        <v>0</v>
      </c>
      <c r="T346" s="160">
        <f>S346*H346</f>
        <v>0</v>
      </c>
      <c r="U346" s="33"/>
      <c r="V346" s="33"/>
      <c r="W346" s="33"/>
      <c r="X346" s="33"/>
      <c r="Y346" s="33"/>
      <c r="Z346" s="33"/>
      <c r="AA346" s="33"/>
      <c r="AB346" s="33"/>
      <c r="AC346" s="33"/>
      <c r="AD346" s="33"/>
      <c r="AE346" s="33"/>
      <c r="AR346" s="161" t="s">
        <v>276</v>
      </c>
      <c r="AT346" s="161" t="s">
        <v>202</v>
      </c>
      <c r="AU346" s="161" t="s">
        <v>90</v>
      </c>
      <c r="AY346" s="18" t="s">
        <v>199</v>
      </c>
      <c r="BE346" s="162">
        <f>IF(N346="základní",J346,0)</f>
        <v>0</v>
      </c>
      <c r="BF346" s="162">
        <f>IF(N346="snížená",J346,0)</f>
        <v>0</v>
      </c>
      <c r="BG346" s="162">
        <f>IF(N346="zákl. přenesená",J346,0)</f>
        <v>0</v>
      </c>
      <c r="BH346" s="162">
        <f>IF(N346="sníž. přenesená",J346,0)</f>
        <v>0</v>
      </c>
      <c r="BI346" s="162">
        <f>IF(N346="nulová",J346,0)</f>
        <v>0</v>
      </c>
      <c r="BJ346" s="18" t="s">
        <v>88</v>
      </c>
      <c r="BK346" s="162">
        <f>ROUND(I346*H346,2)</f>
        <v>0</v>
      </c>
      <c r="BL346" s="18" t="s">
        <v>276</v>
      </c>
      <c r="BM346" s="161" t="s">
        <v>5836</v>
      </c>
    </row>
    <row r="347" spans="1:65" s="2" customFormat="1" ht="28.8">
      <c r="A347" s="33"/>
      <c r="B347" s="34"/>
      <c r="C347" s="33"/>
      <c r="D347" s="163" t="s">
        <v>207</v>
      </c>
      <c r="E347" s="33"/>
      <c r="F347" s="164" t="s">
        <v>5837</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207</v>
      </c>
      <c r="AU347" s="18" t="s">
        <v>90</v>
      </c>
    </row>
    <row r="348" spans="1:65" s="12" customFormat="1" ht="22.8" customHeight="1">
      <c r="B348" s="136"/>
      <c r="D348" s="137" t="s">
        <v>80</v>
      </c>
      <c r="E348" s="147" t="s">
        <v>5838</v>
      </c>
      <c r="F348" s="147" t="s">
        <v>5839</v>
      </c>
      <c r="I348" s="139"/>
      <c r="J348" s="148">
        <f>BK348</f>
        <v>0</v>
      </c>
      <c r="L348" s="136"/>
      <c r="M348" s="141"/>
      <c r="N348" s="142"/>
      <c r="O348" s="142"/>
      <c r="P348" s="143">
        <f>SUM(P349:P367)</f>
        <v>0</v>
      </c>
      <c r="Q348" s="142"/>
      <c r="R348" s="143">
        <f>SUM(R349:R367)</f>
        <v>6.7080000000000001E-2</v>
      </c>
      <c r="S348" s="142"/>
      <c r="T348" s="144">
        <f>SUM(T349:T367)</f>
        <v>0</v>
      </c>
      <c r="AR348" s="137" t="s">
        <v>90</v>
      </c>
      <c r="AT348" s="145" t="s">
        <v>80</v>
      </c>
      <c r="AU348" s="145" t="s">
        <v>88</v>
      </c>
      <c r="AY348" s="137" t="s">
        <v>199</v>
      </c>
      <c r="BK348" s="146">
        <f>SUM(BK349:BK367)</f>
        <v>0</v>
      </c>
    </row>
    <row r="349" spans="1:65" s="2" customFormat="1" ht="21.75" customHeight="1">
      <c r="A349" s="33"/>
      <c r="B349" s="149"/>
      <c r="C349" s="150" t="s">
        <v>1230</v>
      </c>
      <c r="D349" s="150" t="s">
        <v>202</v>
      </c>
      <c r="E349" s="151" t="s">
        <v>5840</v>
      </c>
      <c r="F349" s="152" t="s">
        <v>5841</v>
      </c>
      <c r="G349" s="153" t="s">
        <v>529</v>
      </c>
      <c r="H349" s="154">
        <v>1</v>
      </c>
      <c r="I349" s="155"/>
      <c r="J349" s="156">
        <f>ROUND(I349*H349,2)</f>
        <v>0</v>
      </c>
      <c r="K349" s="152" t="s">
        <v>1</v>
      </c>
      <c r="L349" s="34"/>
      <c r="M349" s="157" t="s">
        <v>1</v>
      </c>
      <c r="N349" s="158" t="s">
        <v>46</v>
      </c>
      <c r="O349" s="59"/>
      <c r="P349" s="159">
        <f>O349*H349</f>
        <v>0</v>
      </c>
      <c r="Q349" s="159">
        <v>0</v>
      </c>
      <c r="R349" s="159">
        <f>Q349*H349</f>
        <v>0</v>
      </c>
      <c r="S349" s="159">
        <v>0</v>
      </c>
      <c r="T349" s="160">
        <f>S349*H349</f>
        <v>0</v>
      </c>
      <c r="U349" s="33"/>
      <c r="V349" s="33"/>
      <c r="W349" s="33"/>
      <c r="X349" s="33"/>
      <c r="Y349" s="33"/>
      <c r="Z349" s="33"/>
      <c r="AA349" s="33"/>
      <c r="AB349" s="33"/>
      <c r="AC349" s="33"/>
      <c r="AD349" s="33"/>
      <c r="AE349" s="33"/>
      <c r="AR349" s="161" t="s">
        <v>276</v>
      </c>
      <c r="AT349" s="161" t="s">
        <v>202</v>
      </c>
      <c r="AU349" s="161" t="s">
        <v>90</v>
      </c>
      <c r="AY349" s="18" t="s">
        <v>199</v>
      </c>
      <c r="BE349" s="162">
        <f>IF(N349="základní",J349,0)</f>
        <v>0</v>
      </c>
      <c r="BF349" s="162">
        <f>IF(N349="snížená",J349,0)</f>
        <v>0</v>
      </c>
      <c r="BG349" s="162">
        <f>IF(N349="zákl. přenesená",J349,0)</f>
        <v>0</v>
      </c>
      <c r="BH349" s="162">
        <f>IF(N349="sníž. přenesená",J349,0)</f>
        <v>0</v>
      </c>
      <c r="BI349" s="162">
        <f>IF(N349="nulová",J349,0)</f>
        <v>0</v>
      </c>
      <c r="BJ349" s="18" t="s">
        <v>88</v>
      </c>
      <c r="BK349" s="162">
        <f>ROUND(I349*H349,2)</f>
        <v>0</v>
      </c>
      <c r="BL349" s="18" t="s">
        <v>276</v>
      </c>
      <c r="BM349" s="161" t="s">
        <v>5842</v>
      </c>
    </row>
    <row r="350" spans="1:65" s="2" customFormat="1" ht="10.199999999999999">
      <c r="A350" s="33"/>
      <c r="B350" s="34"/>
      <c r="C350" s="33"/>
      <c r="D350" s="163" t="s">
        <v>207</v>
      </c>
      <c r="E350" s="33"/>
      <c r="F350" s="164" t="s">
        <v>5843</v>
      </c>
      <c r="G350" s="33"/>
      <c r="H350" s="33"/>
      <c r="I350" s="165"/>
      <c r="J350" s="33"/>
      <c r="K350" s="33"/>
      <c r="L350" s="34"/>
      <c r="M350" s="166"/>
      <c r="N350" s="167"/>
      <c r="O350" s="59"/>
      <c r="P350" s="59"/>
      <c r="Q350" s="59"/>
      <c r="R350" s="59"/>
      <c r="S350" s="59"/>
      <c r="T350" s="60"/>
      <c r="U350" s="33"/>
      <c r="V350" s="33"/>
      <c r="W350" s="33"/>
      <c r="X350" s="33"/>
      <c r="Y350" s="33"/>
      <c r="Z350" s="33"/>
      <c r="AA350" s="33"/>
      <c r="AB350" s="33"/>
      <c r="AC350" s="33"/>
      <c r="AD350" s="33"/>
      <c r="AE350" s="33"/>
      <c r="AT350" s="18" t="s">
        <v>207</v>
      </c>
      <c r="AU350" s="18" t="s">
        <v>90</v>
      </c>
    </row>
    <row r="351" spans="1:65" s="2" customFormat="1" ht="24.15" customHeight="1">
      <c r="A351" s="33"/>
      <c r="B351" s="149"/>
      <c r="C351" s="195" t="s">
        <v>1235</v>
      </c>
      <c r="D351" s="195" t="s">
        <v>416</v>
      </c>
      <c r="E351" s="196" t="s">
        <v>5844</v>
      </c>
      <c r="F351" s="197" t="s">
        <v>5845</v>
      </c>
      <c r="G351" s="198" t="s">
        <v>529</v>
      </c>
      <c r="H351" s="199">
        <v>1</v>
      </c>
      <c r="I351" s="200"/>
      <c r="J351" s="201">
        <f>ROUND(I351*H351,2)</f>
        <v>0</v>
      </c>
      <c r="K351" s="197" t="s">
        <v>1</v>
      </c>
      <c r="L351" s="202"/>
      <c r="M351" s="203" t="s">
        <v>1</v>
      </c>
      <c r="N351" s="204" t="s">
        <v>46</v>
      </c>
      <c r="O351" s="59"/>
      <c r="P351" s="159">
        <f>O351*H351</f>
        <v>0</v>
      </c>
      <c r="Q351" s="159">
        <v>0</v>
      </c>
      <c r="R351" s="159">
        <f>Q351*H351</f>
        <v>0</v>
      </c>
      <c r="S351" s="159">
        <v>0</v>
      </c>
      <c r="T351" s="160">
        <f>S351*H351</f>
        <v>0</v>
      </c>
      <c r="U351" s="33"/>
      <c r="V351" s="33"/>
      <c r="W351" s="33"/>
      <c r="X351" s="33"/>
      <c r="Y351" s="33"/>
      <c r="Z351" s="33"/>
      <c r="AA351" s="33"/>
      <c r="AB351" s="33"/>
      <c r="AC351" s="33"/>
      <c r="AD351" s="33"/>
      <c r="AE351" s="33"/>
      <c r="AR351" s="161" t="s">
        <v>573</v>
      </c>
      <c r="AT351" s="161" t="s">
        <v>416</v>
      </c>
      <c r="AU351" s="161" t="s">
        <v>90</v>
      </c>
      <c r="AY351" s="18" t="s">
        <v>199</v>
      </c>
      <c r="BE351" s="162">
        <f>IF(N351="základní",J351,0)</f>
        <v>0</v>
      </c>
      <c r="BF351" s="162">
        <f>IF(N351="snížená",J351,0)</f>
        <v>0</v>
      </c>
      <c r="BG351" s="162">
        <f>IF(N351="zákl. přenesená",J351,0)</f>
        <v>0</v>
      </c>
      <c r="BH351" s="162">
        <f>IF(N351="sníž. přenesená",J351,0)</f>
        <v>0</v>
      </c>
      <c r="BI351" s="162">
        <f>IF(N351="nulová",J351,0)</f>
        <v>0</v>
      </c>
      <c r="BJ351" s="18" t="s">
        <v>88</v>
      </c>
      <c r="BK351" s="162">
        <f>ROUND(I351*H351,2)</f>
        <v>0</v>
      </c>
      <c r="BL351" s="18" t="s">
        <v>276</v>
      </c>
      <c r="BM351" s="161" t="s">
        <v>5846</v>
      </c>
    </row>
    <row r="352" spans="1:65" s="2" customFormat="1" ht="28.8">
      <c r="A352" s="33"/>
      <c r="B352" s="34"/>
      <c r="C352" s="33"/>
      <c r="D352" s="163" t="s">
        <v>207</v>
      </c>
      <c r="E352" s="33"/>
      <c r="F352" s="164" t="s">
        <v>5847</v>
      </c>
      <c r="G352" s="33"/>
      <c r="H352" s="33"/>
      <c r="I352" s="165"/>
      <c r="J352" s="33"/>
      <c r="K352" s="33"/>
      <c r="L352" s="34"/>
      <c r="M352" s="166"/>
      <c r="N352" s="167"/>
      <c r="O352" s="59"/>
      <c r="P352" s="59"/>
      <c r="Q352" s="59"/>
      <c r="R352" s="59"/>
      <c r="S352" s="59"/>
      <c r="T352" s="60"/>
      <c r="U352" s="33"/>
      <c r="V352" s="33"/>
      <c r="W352" s="33"/>
      <c r="X352" s="33"/>
      <c r="Y352" s="33"/>
      <c r="Z352" s="33"/>
      <c r="AA352" s="33"/>
      <c r="AB352" s="33"/>
      <c r="AC352" s="33"/>
      <c r="AD352" s="33"/>
      <c r="AE352" s="33"/>
      <c r="AT352" s="18" t="s">
        <v>207</v>
      </c>
      <c r="AU352" s="18" t="s">
        <v>90</v>
      </c>
    </row>
    <row r="353" spans="1:65" s="2" customFormat="1" ht="21.75" customHeight="1">
      <c r="A353" s="33"/>
      <c r="B353" s="149"/>
      <c r="C353" s="150" t="s">
        <v>1242</v>
      </c>
      <c r="D353" s="150" t="s">
        <v>202</v>
      </c>
      <c r="E353" s="151" t="s">
        <v>5770</v>
      </c>
      <c r="F353" s="152" t="s">
        <v>5771</v>
      </c>
      <c r="G353" s="153" t="s">
        <v>529</v>
      </c>
      <c r="H353" s="154">
        <v>1</v>
      </c>
      <c r="I353" s="155"/>
      <c r="J353" s="156">
        <f>ROUND(I353*H353,2)</f>
        <v>0</v>
      </c>
      <c r="K353" s="152" t="s">
        <v>333</v>
      </c>
      <c r="L353" s="34"/>
      <c r="M353" s="157" t="s">
        <v>1</v>
      </c>
      <c r="N353" s="158" t="s">
        <v>46</v>
      </c>
      <c r="O353" s="59"/>
      <c r="P353" s="159">
        <f>O353*H353</f>
        <v>0</v>
      </c>
      <c r="Q353" s="159">
        <v>0</v>
      </c>
      <c r="R353" s="159">
        <f>Q353*H353</f>
        <v>0</v>
      </c>
      <c r="S353" s="159">
        <v>0</v>
      </c>
      <c r="T353" s="160">
        <f>S353*H353</f>
        <v>0</v>
      </c>
      <c r="U353" s="33"/>
      <c r="V353" s="33"/>
      <c r="W353" s="33"/>
      <c r="X353" s="33"/>
      <c r="Y353" s="33"/>
      <c r="Z353" s="33"/>
      <c r="AA353" s="33"/>
      <c r="AB353" s="33"/>
      <c r="AC353" s="33"/>
      <c r="AD353" s="33"/>
      <c r="AE353" s="33"/>
      <c r="AR353" s="161" t="s">
        <v>276</v>
      </c>
      <c r="AT353" s="161" t="s">
        <v>202</v>
      </c>
      <c r="AU353" s="161" t="s">
        <v>90</v>
      </c>
      <c r="AY353" s="18" t="s">
        <v>199</v>
      </c>
      <c r="BE353" s="162">
        <f>IF(N353="základní",J353,0)</f>
        <v>0</v>
      </c>
      <c r="BF353" s="162">
        <f>IF(N353="snížená",J353,0)</f>
        <v>0</v>
      </c>
      <c r="BG353" s="162">
        <f>IF(N353="zákl. přenesená",J353,0)</f>
        <v>0</v>
      </c>
      <c r="BH353" s="162">
        <f>IF(N353="sníž. přenesená",J353,0)</f>
        <v>0</v>
      </c>
      <c r="BI353" s="162">
        <f>IF(N353="nulová",J353,0)</f>
        <v>0</v>
      </c>
      <c r="BJ353" s="18" t="s">
        <v>88</v>
      </c>
      <c r="BK353" s="162">
        <f>ROUND(I353*H353,2)</f>
        <v>0</v>
      </c>
      <c r="BL353" s="18" t="s">
        <v>276</v>
      </c>
      <c r="BM353" s="161" t="s">
        <v>5848</v>
      </c>
    </row>
    <row r="354" spans="1:65" s="2" customFormat="1" ht="28.8">
      <c r="A354" s="33"/>
      <c r="B354" s="34"/>
      <c r="C354" s="33"/>
      <c r="D354" s="163" t="s">
        <v>207</v>
      </c>
      <c r="E354" s="33"/>
      <c r="F354" s="164" t="s">
        <v>5773</v>
      </c>
      <c r="G354" s="33"/>
      <c r="H354" s="33"/>
      <c r="I354" s="165"/>
      <c r="J354" s="33"/>
      <c r="K354" s="33"/>
      <c r="L354" s="34"/>
      <c r="M354" s="166"/>
      <c r="N354" s="167"/>
      <c r="O354" s="59"/>
      <c r="P354" s="59"/>
      <c r="Q354" s="59"/>
      <c r="R354" s="59"/>
      <c r="S354" s="59"/>
      <c r="T354" s="60"/>
      <c r="U354" s="33"/>
      <c r="V354" s="33"/>
      <c r="W354" s="33"/>
      <c r="X354" s="33"/>
      <c r="Y354" s="33"/>
      <c r="Z354" s="33"/>
      <c r="AA354" s="33"/>
      <c r="AB354" s="33"/>
      <c r="AC354" s="33"/>
      <c r="AD354" s="33"/>
      <c r="AE354" s="33"/>
      <c r="AT354" s="18" t="s">
        <v>207</v>
      </c>
      <c r="AU354" s="18" t="s">
        <v>90</v>
      </c>
    </row>
    <row r="355" spans="1:65" s="2" customFormat="1" ht="16.5" customHeight="1">
      <c r="A355" s="33"/>
      <c r="B355" s="149"/>
      <c r="C355" s="195" t="s">
        <v>1247</v>
      </c>
      <c r="D355" s="195" t="s">
        <v>416</v>
      </c>
      <c r="E355" s="196" t="s">
        <v>5849</v>
      </c>
      <c r="F355" s="197" t="s">
        <v>5850</v>
      </c>
      <c r="G355" s="198" t="s">
        <v>529</v>
      </c>
      <c r="H355" s="199">
        <v>1</v>
      </c>
      <c r="I355" s="200"/>
      <c r="J355" s="201">
        <f>ROUND(I355*H355,2)</f>
        <v>0</v>
      </c>
      <c r="K355" s="197" t="s">
        <v>1</v>
      </c>
      <c r="L355" s="202"/>
      <c r="M355" s="203" t="s">
        <v>1</v>
      </c>
      <c r="N355" s="204" t="s">
        <v>46</v>
      </c>
      <c r="O355" s="59"/>
      <c r="P355" s="159">
        <f>O355*H355</f>
        <v>0</v>
      </c>
      <c r="Q355" s="159">
        <v>0</v>
      </c>
      <c r="R355" s="159">
        <f>Q355*H355</f>
        <v>0</v>
      </c>
      <c r="S355" s="159">
        <v>0</v>
      </c>
      <c r="T355" s="160">
        <f>S355*H355</f>
        <v>0</v>
      </c>
      <c r="U355" s="33"/>
      <c r="V355" s="33"/>
      <c r="W355" s="33"/>
      <c r="X355" s="33"/>
      <c r="Y355" s="33"/>
      <c r="Z355" s="33"/>
      <c r="AA355" s="33"/>
      <c r="AB355" s="33"/>
      <c r="AC355" s="33"/>
      <c r="AD355" s="33"/>
      <c r="AE355" s="33"/>
      <c r="AR355" s="161" t="s">
        <v>573</v>
      </c>
      <c r="AT355" s="161" t="s">
        <v>416</v>
      </c>
      <c r="AU355" s="161" t="s">
        <v>90</v>
      </c>
      <c r="AY355" s="18" t="s">
        <v>199</v>
      </c>
      <c r="BE355" s="162">
        <f>IF(N355="základní",J355,0)</f>
        <v>0</v>
      </c>
      <c r="BF355" s="162">
        <f>IF(N355="snížená",J355,0)</f>
        <v>0</v>
      </c>
      <c r="BG355" s="162">
        <f>IF(N355="zákl. přenesená",J355,0)</f>
        <v>0</v>
      </c>
      <c r="BH355" s="162">
        <f>IF(N355="sníž. přenesená",J355,0)</f>
        <v>0</v>
      </c>
      <c r="BI355" s="162">
        <f>IF(N355="nulová",J355,0)</f>
        <v>0</v>
      </c>
      <c r="BJ355" s="18" t="s">
        <v>88</v>
      </c>
      <c r="BK355" s="162">
        <f>ROUND(I355*H355,2)</f>
        <v>0</v>
      </c>
      <c r="BL355" s="18" t="s">
        <v>276</v>
      </c>
      <c r="BM355" s="161" t="s">
        <v>5851</v>
      </c>
    </row>
    <row r="356" spans="1:65" s="2" customFormat="1" ht="67.2">
      <c r="A356" s="33"/>
      <c r="B356" s="34"/>
      <c r="C356" s="33"/>
      <c r="D356" s="163" t="s">
        <v>207</v>
      </c>
      <c r="E356" s="33"/>
      <c r="F356" s="164" t="s">
        <v>5852</v>
      </c>
      <c r="G356" s="33"/>
      <c r="H356" s="33"/>
      <c r="I356" s="165"/>
      <c r="J356" s="33"/>
      <c r="K356" s="33"/>
      <c r="L356" s="34"/>
      <c r="M356" s="166"/>
      <c r="N356" s="167"/>
      <c r="O356" s="59"/>
      <c r="P356" s="59"/>
      <c r="Q356" s="59"/>
      <c r="R356" s="59"/>
      <c r="S356" s="59"/>
      <c r="T356" s="60"/>
      <c r="U356" s="33"/>
      <c r="V356" s="33"/>
      <c r="W356" s="33"/>
      <c r="X356" s="33"/>
      <c r="Y356" s="33"/>
      <c r="Z356" s="33"/>
      <c r="AA356" s="33"/>
      <c r="AB356" s="33"/>
      <c r="AC356" s="33"/>
      <c r="AD356" s="33"/>
      <c r="AE356" s="33"/>
      <c r="AT356" s="18" t="s">
        <v>207</v>
      </c>
      <c r="AU356" s="18" t="s">
        <v>90</v>
      </c>
    </row>
    <row r="357" spans="1:65" s="2" customFormat="1" ht="16.5" customHeight="1">
      <c r="A357" s="33"/>
      <c r="B357" s="149"/>
      <c r="C357" s="195" t="s">
        <v>1254</v>
      </c>
      <c r="D357" s="195" t="s">
        <v>416</v>
      </c>
      <c r="E357" s="196" t="s">
        <v>5853</v>
      </c>
      <c r="F357" s="197" t="s">
        <v>5854</v>
      </c>
      <c r="G357" s="198" t="s">
        <v>529</v>
      </c>
      <c r="H357" s="199">
        <v>1</v>
      </c>
      <c r="I357" s="200"/>
      <c r="J357" s="201">
        <f>ROUND(I357*H357,2)</f>
        <v>0</v>
      </c>
      <c r="K357" s="197" t="s">
        <v>1</v>
      </c>
      <c r="L357" s="202"/>
      <c r="M357" s="203" t="s">
        <v>1</v>
      </c>
      <c r="N357" s="204" t="s">
        <v>46</v>
      </c>
      <c r="O357" s="59"/>
      <c r="P357" s="159">
        <f>O357*H357</f>
        <v>0</v>
      </c>
      <c r="Q357" s="159">
        <v>0</v>
      </c>
      <c r="R357" s="159">
        <f>Q357*H357</f>
        <v>0</v>
      </c>
      <c r="S357" s="159">
        <v>0</v>
      </c>
      <c r="T357" s="160">
        <f>S357*H357</f>
        <v>0</v>
      </c>
      <c r="U357" s="33"/>
      <c r="V357" s="33"/>
      <c r="W357" s="33"/>
      <c r="X357" s="33"/>
      <c r="Y357" s="33"/>
      <c r="Z357" s="33"/>
      <c r="AA357" s="33"/>
      <c r="AB357" s="33"/>
      <c r="AC357" s="33"/>
      <c r="AD357" s="33"/>
      <c r="AE357" s="33"/>
      <c r="AR357" s="161" t="s">
        <v>573</v>
      </c>
      <c r="AT357" s="161" t="s">
        <v>416</v>
      </c>
      <c r="AU357" s="161" t="s">
        <v>90</v>
      </c>
      <c r="AY357" s="18" t="s">
        <v>199</v>
      </c>
      <c r="BE357" s="162">
        <f>IF(N357="základní",J357,0)</f>
        <v>0</v>
      </c>
      <c r="BF357" s="162">
        <f>IF(N357="snížená",J357,0)</f>
        <v>0</v>
      </c>
      <c r="BG357" s="162">
        <f>IF(N357="zákl. přenesená",J357,0)</f>
        <v>0</v>
      </c>
      <c r="BH357" s="162">
        <f>IF(N357="sníž. přenesená",J357,0)</f>
        <v>0</v>
      </c>
      <c r="BI357" s="162">
        <f>IF(N357="nulová",J357,0)</f>
        <v>0</v>
      </c>
      <c r="BJ357" s="18" t="s">
        <v>88</v>
      </c>
      <c r="BK357" s="162">
        <f>ROUND(I357*H357,2)</f>
        <v>0</v>
      </c>
      <c r="BL357" s="18" t="s">
        <v>276</v>
      </c>
      <c r="BM357" s="161" t="s">
        <v>5855</v>
      </c>
    </row>
    <row r="358" spans="1:65" s="2" customFormat="1" ht="19.2">
      <c r="A358" s="33"/>
      <c r="B358" s="34"/>
      <c r="C358" s="33"/>
      <c r="D358" s="163" t="s">
        <v>207</v>
      </c>
      <c r="E358" s="33"/>
      <c r="F358" s="164" t="s">
        <v>5856</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207</v>
      </c>
      <c r="AU358" s="18" t="s">
        <v>90</v>
      </c>
    </row>
    <row r="359" spans="1:65" s="2" customFormat="1" ht="16.5" customHeight="1">
      <c r="A359" s="33"/>
      <c r="B359" s="149"/>
      <c r="C359" s="195" t="s">
        <v>1259</v>
      </c>
      <c r="D359" s="195" t="s">
        <v>416</v>
      </c>
      <c r="E359" s="196" t="s">
        <v>5784</v>
      </c>
      <c r="F359" s="197" t="s">
        <v>5785</v>
      </c>
      <c r="G359" s="198" t="s">
        <v>529</v>
      </c>
      <c r="H359" s="199">
        <v>3</v>
      </c>
      <c r="I359" s="200"/>
      <c r="J359" s="201">
        <f>ROUND(I359*H359,2)</f>
        <v>0</v>
      </c>
      <c r="K359" s="197" t="s">
        <v>1</v>
      </c>
      <c r="L359" s="202"/>
      <c r="M359" s="203" t="s">
        <v>1</v>
      </c>
      <c r="N359" s="204" t="s">
        <v>46</v>
      </c>
      <c r="O359" s="59"/>
      <c r="P359" s="159">
        <f>O359*H359</f>
        <v>0</v>
      </c>
      <c r="Q359" s="159">
        <v>0</v>
      </c>
      <c r="R359" s="159">
        <f>Q359*H359</f>
        <v>0</v>
      </c>
      <c r="S359" s="159">
        <v>0</v>
      </c>
      <c r="T359" s="160">
        <f>S359*H359</f>
        <v>0</v>
      </c>
      <c r="U359" s="33"/>
      <c r="V359" s="33"/>
      <c r="W359" s="33"/>
      <c r="X359" s="33"/>
      <c r="Y359" s="33"/>
      <c r="Z359" s="33"/>
      <c r="AA359" s="33"/>
      <c r="AB359" s="33"/>
      <c r="AC359" s="33"/>
      <c r="AD359" s="33"/>
      <c r="AE359" s="33"/>
      <c r="AR359" s="161" t="s">
        <v>573</v>
      </c>
      <c r="AT359" s="161" t="s">
        <v>416</v>
      </c>
      <c r="AU359" s="161" t="s">
        <v>90</v>
      </c>
      <c r="AY359" s="18" t="s">
        <v>199</v>
      </c>
      <c r="BE359" s="162">
        <f>IF(N359="základní",J359,0)</f>
        <v>0</v>
      </c>
      <c r="BF359" s="162">
        <f>IF(N359="snížená",J359,0)</f>
        <v>0</v>
      </c>
      <c r="BG359" s="162">
        <f>IF(N359="zákl. přenesená",J359,0)</f>
        <v>0</v>
      </c>
      <c r="BH359" s="162">
        <f>IF(N359="sníž. přenesená",J359,0)</f>
        <v>0</v>
      </c>
      <c r="BI359" s="162">
        <f>IF(N359="nulová",J359,0)</f>
        <v>0</v>
      </c>
      <c r="BJ359" s="18" t="s">
        <v>88</v>
      </c>
      <c r="BK359" s="162">
        <f>ROUND(I359*H359,2)</f>
        <v>0</v>
      </c>
      <c r="BL359" s="18" t="s">
        <v>276</v>
      </c>
      <c r="BM359" s="161" t="s">
        <v>5857</v>
      </c>
    </row>
    <row r="360" spans="1:65" s="2" customFormat="1" ht="38.4">
      <c r="A360" s="33"/>
      <c r="B360" s="34"/>
      <c r="C360" s="33"/>
      <c r="D360" s="163" t="s">
        <v>207</v>
      </c>
      <c r="E360" s="33"/>
      <c r="F360" s="164" t="s">
        <v>5787</v>
      </c>
      <c r="G360" s="33"/>
      <c r="H360" s="33"/>
      <c r="I360" s="165"/>
      <c r="J360" s="33"/>
      <c r="K360" s="33"/>
      <c r="L360" s="34"/>
      <c r="M360" s="166"/>
      <c r="N360" s="167"/>
      <c r="O360" s="59"/>
      <c r="P360" s="59"/>
      <c r="Q360" s="59"/>
      <c r="R360" s="59"/>
      <c r="S360" s="59"/>
      <c r="T360" s="60"/>
      <c r="U360" s="33"/>
      <c r="V360" s="33"/>
      <c r="W360" s="33"/>
      <c r="X360" s="33"/>
      <c r="Y360" s="33"/>
      <c r="Z360" s="33"/>
      <c r="AA360" s="33"/>
      <c r="AB360" s="33"/>
      <c r="AC360" s="33"/>
      <c r="AD360" s="33"/>
      <c r="AE360" s="33"/>
      <c r="AT360" s="18" t="s">
        <v>207</v>
      </c>
      <c r="AU360" s="18" t="s">
        <v>90</v>
      </c>
    </row>
    <row r="361" spans="1:65" s="2" customFormat="1" ht="16.5" customHeight="1">
      <c r="A361" s="33"/>
      <c r="B361" s="149"/>
      <c r="C361" s="195" t="s">
        <v>1266</v>
      </c>
      <c r="D361" s="195" t="s">
        <v>416</v>
      </c>
      <c r="E361" s="196" t="s">
        <v>5858</v>
      </c>
      <c r="F361" s="197" t="s">
        <v>5859</v>
      </c>
      <c r="G361" s="198" t="s">
        <v>529</v>
      </c>
      <c r="H361" s="199">
        <v>1</v>
      </c>
      <c r="I361" s="200"/>
      <c r="J361" s="201">
        <f>ROUND(I361*H361,2)</f>
        <v>0</v>
      </c>
      <c r="K361" s="197" t="s">
        <v>1</v>
      </c>
      <c r="L361" s="202"/>
      <c r="M361" s="203" t="s">
        <v>1</v>
      </c>
      <c r="N361" s="204" t="s">
        <v>46</v>
      </c>
      <c r="O361" s="59"/>
      <c r="P361" s="159">
        <f>O361*H361</f>
        <v>0</v>
      </c>
      <c r="Q361" s="159">
        <v>0</v>
      </c>
      <c r="R361" s="159">
        <f>Q361*H361</f>
        <v>0</v>
      </c>
      <c r="S361" s="159">
        <v>0</v>
      </c>
      <c r="T361" s="160">
        <f>S361*H361</f>
        <v>0</v>
      </c>
      <c r="U361" s="33"/>
      <c r="V361" s="33"/>
      <c r="W361" s="33"/>
      <c r="X361" s="33"/>
      <c r="Y361" s="33"/>
      <c r="Z361" s="33"/>
      <c r="AA361" s="33"/>
      <c r="AB361" s="33"/>
      <c r="AC361" s="33"/>
      <c r="AD361" s="33"/>
      <c r="AE361" s="33"/>
      <c r="AR361" s="161" t="s">
        <v>573</v>
      </c>
      <c r="AT361" s="161" t="s">
        <v>416</v>
      </c>
      <c r="AU361" s="161" t="s">
        <v>90</v>
      </c>
      <c r="AY361" s="18" t="s">
        <v>199</v>
      </c>
      <c r="BE361" s="162">
        <f>IF(N361="základní",J361,0)</f>
        <v>0</v>
      </c>
      <c r="BF361" s="162">
        <f>IF(N361="snížená",J361,0)</f>
        <v>0</v>
      </c>
      <c r="BG361" s="162">
        <f>IF(N361="zákl. přenesená",J361,0)</f>
        <v>0</v>
      </c>
      <c r="BH361" s="162">
        <f>IF(N361="sníž. přenesená",J361,0)</f>
        <v>0</v>
      </c>
      <c r="BI361" s="162">
        <f>IF(N361="nulová",J361,0)</f>
        <v>0</v>
      </c>
      <c r="BJ361" s="18" t="s">
        <v>88</v>
      </c>
      <c r="BK361" s="162">
        <f>ROUND(I361*H361,2)</f>
        <v>0</v>
      </c>
      <c r="BL361" s="18" t="s">
        <v>276</v>
      </c>
      <c r="BM361" s="161" t="s">
        <v>5860</v>
      </c>
    </row>
    <row r="362" spans="1:65" s="2" customFormat="1" ht="19.2">
      <c r="A362" s="33"/>
      <c r="B362" s="34"/>
      <c r="C362" s="33"/>
      <c r="D362" s="163" t="s">
        <v>207</v>
      </c>
      <c r="E362" s="33"/>
      <c r="F362" s="164" t="s">
        <v>5861</v>
      </c>
      <c r="G362" s="33"/>
      <c r="H362" s="33"/>
      <c r="I362" s="165"/>
      <c r="J362" s="33"/>
      <c r="K362" s="33"/>
      <c r="L362" s="34"/>
      <c r="M362" s="166"/>
      <c r="N362" s="167"/>
      <c r="O362" s="59"/>
      <c r="P362" s="59"/>
      <c r="Q362" s="59"/>
      <c r="R362" s="59"/>
      <c r="S362" s="59"/>
      <c r="T362" s="60"/>
      <c r="U362" s="33"/>
      <c r="V362" s="33"/>
      <c r="W362" s="33"/>
      <c r="X362" s="33"/>
      <c r="Y362" s="33"/>
      <c r="Z362" s="33"/>
      <c r="AA362" s="33"/>
      <c r="AB362" s="33"/>
      <c r="AC362" s="33"/>
      <c r="AD362" s="33"/>
      <c r="AE362" s="33"/>
      <c r="AT362" s="18" t="s">
        <v>207</v>
      </c>
      <c r="AU362" s="18" t="s">
        <v>90</v>
      </c>
    </row>
    <row r="363" spans="1:65" s="2" customFormat="1" ht="16.5" customHeight="1">
      <c r="A363" s="33"/>
      <c r="B363" s="149"/>
      <c r="C363" s="195" t="s">
        <v>1282</v>
      </c>
      <c r="D363" s="195" t="s">
        <v>416</v>
      </c>
      <c r="E363" s="196" t="s">
        <v>5862</v>
      </c>
      <c r="F363" s="197" t="s">
        <v>5863</v>
      </c>
      <c r="G363" s="198" t="s">
        <v>529</v>
      </c>
      <c r="H363" s="199">
        <v>1</v>
      </c>
      <c r="I363" s="200"/>
      <c r="J363" s="201">
        <f>ROUND(I363*H363,2)</f>
        <v>0</v>
      </c>
      <c r="K363" s="197" t="s">
        <v>1</v>
      </c>
      <c r="L363" s="202"/>
      <c r="M363" s="203" t="s">
        <v>1</v>
      </c>
      <c r="N363" s="204"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573</v>
      </c>
      <c r="AT363" s="161" t="s">
        <v>416</v>
      </c>
      <c r="AU363" s="161" t="s">
        <v>90</v>
      </c>
      <c r="AY363" s="18" t="s">
        <v>199</v>
      </c>
      <c r="BE363" s="162">
        <f>IF(N363="základní",J363,0)</f>
        <v>0</v>
      </c>
      <c r="BF363" s="162">
        <f>IF(N363="snížená",J363,0)</f>
        <v>0</v>
      </c>
      <c r="BG363" s="162">
        <f>IF(N363="zákl. přenesená",J363,0)</f>
        <v>0</v>
      </c>
      <c r="BH363" s="162">
        <f>IF(N363="sníž. přenesená",J363,0)</f>
        <v>0</v>
      </c>
      <c r="BI363" s="162">
        <f>IF(N363="nulová",J363,0)</f>
        <v>0</v>
      </c>
      <c r="BJ363" s="18" t="s">
        <v>88</v>
      </c>
      <c r="BK363" s="162">
        <f>ROUND(I363*H363,2)</f>
        <v>0</v>
      </c>
      <c r="BL363" s="18" t="s">
        <v>276</v>
      </c>
      <c r="BM363" s="161" t="s">
        <v>5864</v>
      </c>
    </row>
    <row r="364" spans="1:65" s="2" customFormat="1" ht="19.2">
      <c r="A364" s="33"/>
      <c r="B364" s="34"/>
      <c r="C364" s="33"/>
      <c r="D364" s="163" t="s">
        <v>207</v>
      </c>
      <c r="E364" s="33"/>
      <c r="F364" s="164" t="s">
        <v>5861</v>
      </c>
      <c r="G364" s="33"/>
      <c r="H364" s="33"/>
      <c r="I364" s="165"/>
      <c r="J364" s="33"/>
      <c r="K364" s="33"/>
      <c r="L364" s="34"/>
      <c r="M364" s="166"/>
      <c r="N364" s="167"/>
      <c r="O364" s="59"/>
      <c r="P364" s="59"/>
      <c r="Q364" s="59"/>
      <c r="R364" s="59"/>
      <c r="S364" s="59"/>
      <c r="T364" s="60"/>
      <c r="U364" s="33"/>
      <c r="V364" s="33"/>
      <c r="W364" s="33"/>
      <c r="X364" s="33"/>
      <c r="Y364" s="33"/>
      <c r="Z364" s="33"/>
      <c r="AA364" s="33"/>
      <c r="AB364" s="33"/>
      <c r="AC364" s="33"/>
      <c r="AD364" s="33"/>
      <c r="AE364" s="33"/>
      <c r="AT364" s="18" t="s">
        <v>207</v>
      </c>
      <c r="AU364" s="18" t="s">
        <v>90</v>
      </c>
    </row>
    <row r="365" spans="1:65" s="2" customFormat="1" ht="24.15" customHeight="1">
      <c r="A365" s="33"/>
      <c r="B365" s="149"/>
      <c r="C365" s="150" t="s">
        <v>1288</v>
      </c>
      <c r="D365" s="150" t="s">
        <v>202</v>
      </c>
      <c r="E365" s="151" t="s">
        <v>5660</v>
      </c>
      <c r="F365" s="152" t="s">
        <v>5571</v>
      </c>
      <c r="G365" s="153" t="s">
        <v>376</v>
      </c>
      <c r="H365" s="154">
        <v>19.5</v>
      </c>
      <c r="I365" s="155"/>
      <c r="J365" s="156">
        <f>ROUND(I365*H365,2)</f>
        <v>0</v>
      </c>
      <c r="K365" s="152" t="s">
        <v>333</v>
      </c>
      <c r="L365" s="34"/>
      <c r="M365" s="157" t="s">
        <v>1</v>
      </c>
      <c r="N365" s="158" t="s">
        <v>46</v>
      </c>
      <c r="O365" s="59"/>
      <c r="P365" s="159">
        <f>O365*H365</f>
        <v>0</v>
      </c>
      <c r="Q365" s="159">
        <v>3.4399999999999999E-3</v>
      </c>
      <c r="R365" s="159">
        <f>Q365*H365</f>
        <v>6.7080000000000001E-2</v>
      </c>
      <c r="S365" s="159">
        <v>0</v>
      </c>
      <c r="T365" s="160">
        <f>S365*H365</f>
        <v>0</v>
      </c>
      <c r="U365" s="33"/>
      <c r="V365" s="33"/>
      <c r="W365" s="33"/>
      <c r="X365" s="33"/>
      <c r="Y365" s="33"/>
      <c r="Z365" s="33"/>
      <c r="AA365" s="33"/>
      <c r="AB365" s="33"/>
      <c r="AC365" s="33"/>
      <c r="AD365" s="33"/>
      <c r="AE365" s="33"/>
      <c r="AR365" s="161" t="s">
        <v>276</v>
      </c>
      <c r="AT365" s="161" t="s">
        <v>202</v>
      </c>
      <c r="AU365" s="161" t="s">
        <v>90</v>
      </c>
      <c r="AY365" s="18" t="s">
        <v>199</v>
      </c>
      <c r="BE365" s="162">
        <f>IF(N365="základní",J365,0)</f>
        <v>0</v>
      </c>
      <c r="BF365" s="162">
        <f>IF(N365="snížená",J365,0)</f>
        <v>0</v>
      </c>
      <c r="BG365" s="162">
        <f>IF(N365="zákl. přenesená",J365,0)</f>
        <v>0</v>
      </c>
      <c r="BH365" s="162">
        <f>IF(N365="sníž. přenesená",J365,0)</f>
        <v>0</v>
      </c>
      <c r="BI365" s="162">
        <f>IF(N365="nulová",J365,0)</f>
        <v>0</v>
      </c>
      <c r="BJ365" s="18" t="s">
        <v>88</v>
      </c>
      <c r="BK365" s="162">
        <f>ROUND(I365*H365,2)</f>
        <v>0</v>
      </c>
      <c r="BL365" s="18" t="s">
        <v>276</v>
      </c>
      <c r="BM365" s="161" t="s">
        <v>5865</v>
      </c>
    </row>
    <row r="366" spans="1:65" s="2" customFormat="1" ht="38.4">
      <c r="A366" s="33"/>
      <c r="B366" s="34"/>
      <c r="C366" s="33"/>
      <c r="D366" s="163" t="s">
        <v>207</v>
      </c>
      <c r="E366" s="33"/>
      <c r="F366" s="164" t="s">
        <v>5662</v>
      </c>
      <c r="G366" s="33"/>
      <c r="H366" s="33"/>
      <c r="I366" s="165"/>
      <c r="J366" s="33"/>
      <c r="K366" s="33"/>
      <c r="L366" s="34"/>
      <c r="M366" s="166"/>
      <c r="N366" s="167"/>
      <c r="O366" s="59"/>
      <c r="P366" s="59"/>
      <c r="Q366" s="59"/>
      <c r="R366" s="59"/>
      <c r="S366" s="59"/>
      <c r="T366" s="60"/>
      <c r="U366" s="33"/>
      <c r="V366" s="33"/>
      <c r="W366" s="33"/>
      <c r="X366" s="33"/>
      <c r="Y366" s="33"/>
      <c r="Z366" s="33"/>
      <c r="AA366" s="33"/>
      <c r="AB366" s="33"/>
      <c r="AC366" s="33"/>
      <c r="AD366" s="33"/>
      <c r="AE366" s="33"/>
      <c r="AT366" s="18" t="s">
        <v>207</v>
      </c>
      <c r="AU366" s="18" t="s">
        <v>90</v>
      </c>
    </row>
    <row r="367" spans="1:65" s="14" customFormat="1" ht="10.199999999999999">
      <c r="B367" s="179"/>
      <c r="D367" s="163" t="s">
        <v>336</v>
      </c>
      <c r="E367" s="180" t="s">
        <v>1</v>
      </c>
      <c r="F367" s="181" t="s">
        <v>5866</v>
      </c>
      <c r="H367" s="182">
        <v>19.5</v>
      </c>
      <c r="I367" s="183"/>
      <c r="L367" s="179"/>
      <c r="M367" s="184"/>
      <c r="N367" s="185"/>
      <c r="O367" s="185"/>
      <c r="P367" s="185"/>
      <c r="Q367" s="185"/>
      <c r="R367" s="185"/>
      <c r="S367" s="185"/>
      <c r="T367" s="186"/>
      <c r="AT367" s="180" t="s">
        <v>336</v>
      </c>
      <c r="AU367" s="180" t="s">
        <v>90</v>
      </c>
      <c r="AV367" s="14" t="s">
        <v>90</v>
      </c>
      <c r="AW367" s="14" t="s">
        <v>36</v>
      </c>
      <c r="AX367" s="14" t="s">
        <v>88</v>
      </c>
      <c r="AY367" s="180" t="s">
        <v>199</v>
      </c>
    </row>
    <row r="368" spans="1:65" s="12" customFormat="1" ht="22.8" customHeight="1">
      <c r="B368" s="136"/>
      <c r="D368" s="137" t="s">
        <v>80</v>
      </c>
      <c r="E368" s="147" t="s">
        <v>5867</v>
      </c>
      <c r="F368" s="147" t="s">
        <v>5868</v>
      </c>
      <c r="I368" s="139"/>
      <c r="J368" s="148">
        <f>BK368</f>
        <v>0</v>
      </c>
      <c r="L368" s="136"/>
      <c r="M368" s="141"/>
      <c r="N368" s="142"/>
      <c r="O368" s="142"/>
      <c r="P368" s="143">
        <f>SUM(P369:P388)</f>
        <v>0</v>
      </c>
      <c r="Q368" s="142"/>
      <c r="R368" s="143">
        <f>SUM(R369:R388)</f>
        <v>9.6876219999999999E-2</v>
      </c>
      <c r="S368" s="142"/>
      <c r="T368" s="144">
        <f>SUM(T369:T388)</f>
        <v>0</v>
      </c>
      <c r="AR368" s="137" t="s">
        <v>90</v>
      </c>
      <c r="AT368" s="145" t="s">
        <v>80</v>
      </c>
      <c r="AU368" s="145" t="s">
        <v>88</v>
      </c>
      <c r="AY368" s="137" t="s">
        <v>199</v>
      </c>
      <c r="BK368" s="146">
        <f>SUM(BK369:BK388)</f>
        <v>0</v>
      </c>
    </row>
    <row r="369" spans="1:65" s="2" customFormat="1" ht="21.75" customHeight="1">
      <c r="A369" s="33"/>
      <c r="B369" s="149"/>
      <c r="C369" s="150" t="s">
        <v>1296</v>
      </c>
      <c r="D369" s="150" t="s">
        <v>202</v>
      </c>
      <c r="E369" s="151" t="s">
        <v>5869</v>
      </c>
      <c r="F369" s="152" t="s">
        <v>5870</v>
      </c>
      <c r="G369" s="153" t="s">
        <v>529</v>
      </c>
      <c r="H369" s="154">
        <v>2</v>
      </c>
      <c r="I369" s="155"/>
      <c r="J369" s="156">
        <f>ROUND(I369*H369,2)</f>
        <v>0</v>
      </c>
      <c r="K369" s="152" t="s">
        <v>333</v>
      </c>
      <c r="L369" s="34"/>
      <c r="M369" s="157" t="s">
        <v>1</v>
      </c>
      <c r="N369" s="158" t="s">
        <v>46</v>
      </c>
      <c r="O369" s="59"/>
      <c r="P369" s="159">
        <f>O369*H369</f>
        <v>0</v>
      </c>
      <c r="Q369" s="159">
        <v>0</v>
      </c>
      <c r="R369" s="159">
        <f>Q369*H369</f>
        <v>0</v>
      </c>
      <c r="S369" s="159">
        <v>0</v>
      </c>
      <c r="T369" s="160">
        <f>S369*H369</f>
        <v>0</v>
      </c>
      <c r="U369" s="33"/>
      <c r="V369" s="33"/>
      <c r="W369" s="33"/>
      <c r="X369" s="33"/>
      <c r="Y369" s="33"/>
      <c r="Z369" s="33"/>
      <c r="AA369" s="33"/>
      <c r="AB369" s="33"/>
      <c r="AC369" s="33"/>
      <c r="AD369" s="33"/>
      <c r="AE369" s="33"/>
      <c r="AR369" s="161" t="s">
        <v>276</v>
      </c>
      <c r="AT369" s="161" t="s">
        <v>202</v>
      </c>
      <c r="AU369" s="161" t="s">
        <v>90</v>
      </c>
      <c r="AY369" s="18" t="s">
        <v>199</v>
      </c>
      <c r="BE369" s="162">
        <f>IF(N369="základní",J369,0)</f>
        <v>0</v>
      </c>
      <c r="BF369" s="162">
        <f>IF(N369="snížená",J369,0)</f>
        <v>0</v>
      </c>
      <c r="BG369" s="162">
        <f>IF(N369="zákl. přenesená",J369,0)</f>
        <v>0</v>
      </c>
      <c r="BH369" s="162">
        <f>IF(N369="sníž. přenesená",J369,0)</f>
        <v>0</v>
      </c>
      <c r="BI369" s="162">
        <f>IF(N369="nulová",J369,0)</f>
        <v>0</v>
      </c>
      <c r="BJ369" s="18" t="s">
        <v>88</v>
      </c>
      <c r="BK369" s="162">
        <f>ROUND(I369*H369,2)</f>
        <v>0</v>
      </c>
      <c r="BL369" s="18" t="s">
        <v>276</v>
      </c>
      <c r="BM369" s="161" t="s">
        <v>5871</v>
      </c>
    </row>
    <row r="370" spans="1:65" s="2" customFormat="1" ht="19.2">
      <c r="A370" s="33"/>
      <c r="B370" s="34"/>
      <c r="C370" s="33"/>
      <c r="D370" s="163" t="s">
        <v>207</v>
      </c>
      <c r="E370" s="33"/>
      <c r="F370" s="164" t="s">
        <v>5872</v>
      </c>
      <c r="G370" s="33"/>
      <c r="H370" s="33"/>
      <c r="I370" s="165"/>
      <c r="J370" s="33"/>
      <c r="K370" s="33"/>
      <c r="L370" s="34"/>
      <c r="M370" s="166"/>
      <c r="N370" s="167"/>
      <c r="O370" s="59"/>
      <c r="P370" s="59"/>
      <c r="Q370" s="59"/>
      <c r="R370" s="59"/>
      <c r="S370" s="59"/>
      <c r="T370" s="60"/>
      <c r="U370" s="33"/>
      <c r="V370" s="33"/>
      <c r="W370" s="33"/>
      <c r="X370" s="33"/>
      <c r="Y370" s="33"/>
      <c r="Z370" s="33"/>
      <c r="AA370" s="33"/>
      <c r="AB370" s="33"/>
      <c r="AC370" s="33"/>
      <c r="AD370" s="33"/>
      <c r="AE370" s="33"/>
      <c r="AT370" s="18" t="s">
        <v>207</v>
      </c>
      <c r="AU370" s="18" t="s">
        <v>90</v>
      </c>
    </row>
    <row r="371" spans="1:65" s="2" customFormat="1" ht="24.15" customHeight="1">
      <c r="A371" s="33"/>
      <c r="B371" s="149"/>
      <c r="C371" s="195" t="s">
        <v>1311</v>
      </c>
      <c r="D371" s="195" t="s">
        <v>416</v>
      </c>
      <c r="E371" s="196" t="s">
        <v>5873</v>
      </c>
      <c r="F371" s="197" t="s">
        <v>5874</v>
      </c>
      <c r="G371" s="198" t="s">
        <v>529</v>
      </c>
      <c r="H371" s="199">
        <v>2</v>
      </c>
      <c r="I371" s="200"/>
      <c r="J371" s="201">
        <f>ROUND(I371*H371,2)</f>
        <v>0</v>
      </c>
      <c r="K371" s="197" t="s">
        <v>333</v>
      </c>
      <c r="L371" s="202"/>
      <c r="M371" s="203" t="s">
        <v>1</v>
      </c>
      <c r="N371" s="204" t="s">
        <v>46</v>
      </c>
      <c r="O371" s="59"/>
      <c r="P371" s="159">
        <f>O371*H371</f>
        <v>0</v>
      </c>
      <c r="Q371" s="159">
        <v>1.4E-2</v>
      </c>
      <c r="R371" s="159">
        <f>Q371*H371</f>
        <v>2.8000000000000001E-2</v>
      </c>
      <c r="S371" s="159">
        <v>0</v>
      </c>
      <c r="T371" s="160">
        <f>S371*H371</f>
        <v>0</v>
      </c>
      <c r="U371" s="33"/>
      <c r="V371" s="33"/>
      <c r="W371" s="33"/>
      <c r="X371" s="33"/>
      <c r="Y371" s="33"/>
      <c r="Z371" s="33"/>
      <c r="AA371" s="33"/>
      <c r="AB371" s="33"/>
      <c r="AC371" s="33"/>
      <c r="AD371" s="33"/>
      <c r="AE371" s="33"/>
      <c r="AR371" s="161" t="s">
        <v>573</v>
      </c>
      <c r="AT371" s="161" t="s">
        <v>416</v>
      </c>
      <c r="AU371" s="161" t="s">
        <v>90</v>
      </c>
      <c r="AY371" s="18" t="s">
        <v>199</v>
      </c>
      <c r="BE371" s="162">
        <f>IF(N371="základní",J371,0)</f>
        <v>0</v>
      </c>
      <c r="BF371" s="162">
        <f>IF(N371="snížená",J371,0)</f>
        <v>0</v>
      </c>
      <c r="BG371" s="162">
        <f>IF(N371="zákl. přenesená",J371,0)</f>
        <v>0</v>
      </c>
      <c r="BH371" s="162">
        <f>IF(N371="sníž. přenesená",J371,0)</f>
        <v>0</v>
      </c>
      <c r="BI371" s="162">
        <f>IF(N371="nulová",J371,0)</f>
        <v>0</v>
      </c>
      <c r="BJ371" s="18" t="s">
        <v>88</v>
      </c>
      <c r="BK371" s="162">
        <f>ROUND(I371*H371,2)</f>
        <v>0</v>
      </c>
      <c r="BL371" s="18" t="s">
        <v>276</v>
      </c>
      <c r="BM371" s="161" t="s">
        <v>5875</v>
      </c>
    </row>
    <row r="372" spans="1:65" s="2" customFormat="1" ht="19.2">
      <c r="A372" s="33"/>
      <c r="B372" s="34"/>
      <c r="C372" s="33"/>
      <c r="D372" s="163" t="s">
        <v>207</v>
      </c>
      <c r="E372" s="33"/>
      <c r="F372" s="164" t="s">
        <v>5874</v>
      </c>
      <c r="G372" s="33"/>
      <c r="H372" s="33"/>
      <c r="I372" s="165"/>
      <c r="J372" s="33"/>
      <c r="K372" s="33"/>
      <c r="L372" s="34"/>
      <c r="M372" s="166"/>
      <c r="N372" s="167"/>
      <c r="O372" s="59"/>
      <c r="P372" s="59"/>
      <c r="Q372" s="59"/>
      <c r="R372" s="59"/>
      <c r="S372" s="59"/>
      <c r="T372" s="60"/>
      <c r="U372" s="33"/>
      <c r="V372" s="33"/>
      <c r="W372" s="33"/>
      <c r="X372" s="33"/>
      <c r="Y372" s="33"/>
      <c r="Z372" s="33"/>
      <c r="AA372" s="33"/>
      <c r="AB372" s="33"/>
      <c r="AC372" s="33"/>
      <c r="AD372" s="33"/>
      <c r="AE372" s="33"/>
      <c r="AT372" s="18" t="s">
        <v>207</v>
      </c>
      <c r="AU372" s="18" t="s">
        <v>90</v>
      </c>
    </row>
    <row r="373" spans="1:65" s="2" customFormat="1" ht="24.15" customHeight="1">
      <c r="A373" s="33"/>
      <c r="B373" s="149"/>
      <c r="C373" s="150" t="s">
        <v>1323</v>
      </c>
      <c r="D373" s="150" t="s">
        <v>202</v>
      </c>
      <c r="E373" s="151" t="s">
        <v>5601</v>
      </c>
      <c r="F373" s="152" t="s">
        <v>5602</v>
      </c>
      <c r="G373" s="153" t="s">
        <v>529</v>
      </c>
      <c r="H373" s="154">
        <v>1</v>
      </c>
      <c r="I373" s="155"/>
      <c r="J373" s="156">
        <f>ROUND(I373*H373,2)</f>
        <v>0</v>
      </c>
      <c r="K373" s="152" t="s">
        <v>333</v>
      </c>
      <c r="L373" s="34"/>
      <c r="M373" s="157" t="s">
        <v>1</v>
      </c>
      <c r="N373" s="158" t="s">
        <v>46</v>
      </c>
      <c r="O373" s="59"/>
      <c r="P373" s="159">
        <f>O373*H373</f>
        <v>0</v>
      </c>
      <c r="Q373" s="159">
        <v>0</v>
      </c>
      <c r="R373" s="159">
        <f>Q373*H373</f>
        <v>0</v>
      </c>
      <c r="S373" s="159">
        <v>0</v>
      </c>
      <c r="T373" s="160">
        <f>S373*H373</f>
        <v>0</v>
      </c>
      <c r="U373" s="33"/>
      <c r="V373" s="33"/>
      <c r="W373" s="33"/>
      <c r="X373" s="33"/>
      <c r="Y373" s="33"/>
      <c r="Z373" s="33"/>
      <c r="AA373" s="33"/>
      <c r="AB373" s="33"/>
      <c r="AC373" s="33"/>
      <c r="AD373" s="33"/>
      <c r="AE373" s="33"/>
      <c r="AR373" s="161" t="s">
        <v>276</v>
      </c>
      <c r="AT373" s="161" t="s">
        <v>202</v>
      </c>
      <c r="AU373" s="161" t="s">
        <v>90</v>
      </c>
      <c r="AY373" s="18" t="s">
        <v>199</v>
      </c>
      <c r="BE373" s="162">
        <f>IF(N373="základní",J373,0)</f>
        <v>0</v>
      </c>
      <c r="BF373" s="162">
        <f>IF(N373="snížená",J373,0)</f>
        <v>0</v>
      </c>
      <c r="BG373" s="162">
        <f>IF(N373="zákl. přenesená",J373,0)</f>
        <v>0</v>
      </c>
      <c r="BH373" s="162">
        <f>IF(N373="sníž. přenesená",J373,0)</f>
        <v>0</v>
      </c>
      <c r="BI373" s="162">
        <f>IF(N373="nulová",J373,0)</f>
        <v>0</v>
      </c>
      <c r="BJ373" s="18" t="s">
        <v>88</v>
      </c>
      <c r="BK373" s="162">
        <f>ROUND(I373*H373,2)</f>
        <v>0</v>
      </c>
      <c r="BL373" s="18" t="s">
        <v>276</v>
      </c>
      <c r="BM373" s="161" t="s">
        <v>5876</v>
      </c>
    </row>
    <row r="374" spans="1:65" s="2" customFormat="1" ht="28.8">
      <c r="A374" s="33"/>
      <c r="B374" s="34"/>
      <c r="C374" s="33"/>
      <c r="D374" s="163" t="s">
        <v>207</v>
      </c>
      <c r="E374" s="33"/>
      <c r="F374" s="164" t="s">
        <v>5604</v>
      </c>
      <c r="G374" s="33"/>
      <c r="H374" s="33"/>
      <c r="I374" s="165"/>
      <c r="J374" s="33"/>
      <c r="K374" s="33"/>
      <c r="L374" s="34"/>
      <c r="M374" s="166"/>
      <c r="N374" s="167"/>
      <c r="O374" s="59"/>
      <c r="P374" s="59"/>
      <c r="Q374" s="59"/>
      <c r="R374" s="59"/>
      <c r="S374" s="59"/>
      <c r="T374" s="60"/>
      <c r="U374" s="33"/>
      <c r="V374" s="33"/>
      <c r="W374" s="33"/>
      <c r="X374" s="33"/>
      <c r="Y374" s="33"/>
      <c r="Z374" s="33"/>
      <c r="AA374" s="33"/>
      <c r="AB374" s="33"/>
      <c r="AC374" s="33"/>
      <c r="AD374" s="33"/>
      <c r="AE374" s="33"/>
      <c r="AT374" s="18" t="s">
        <v>207</v>
      </c>
      <c r="AU374" s="18" t="s">
        <v>90</v>
      </c>
    </row>
    <row r="375" spans="1:65" s="2" customFormat="1" ht="16.5" customHeight="1">
      <c r="A375" s="33"/>
      <c r="B375" s="149"/>
      <c r="C375" s="195" t="s">
        <v>1328</v>
      </c>
      <c r="D375" s="195" t="s">
        <v>416</v>
      </c>
      <c r="E375" s="196" t="s">
        <v>5605</v>
      </c>
      <c r="F375" s="197" t="s">
        <v>5606</v>
      </c>
      <c r="G375" s="198" t="s">
        <v>529</v>
      </c>
      <c r="H375" s="199">
        <v>1</v>
      </c>
      <c r="I375" s="200"/>
      <c r="J375" s="201">
        <f>ROUND(I375*H375,2)</f>
        <v>0</v>
      </c>
      <c r="K375" s="197" t="s">
        <v>333</v>
      </c>
      <c r="L375" s="202"/>
      <c r="M375" s="203" t="s">
        <v>1</v>
      </c>
      <c r="N375" s="204" t="s">
        <v>46</v>
      </c>
      <c r="O375" s="59"/>
      <c r="P375" s="159">
        <f>O375*H375</f>
        <v>0</v>
      </c>
      <c r="Q375" s="159">
        <v>6.9999999999999999E-4</v>
      </c>
      <c r="R375" s="159">
        <f>Q375*H375</f>
        <v>6.9999999999999999E-4</v>
      </c>
      <c r="S375" s="159">
        <v>0</v>
      </c>
      <c r="T375" s="160">
        <f>S375*H375</f>
        <v>0</v>
      </c>
      <c r="U375" s="33"/>
      <c r="V375" s="33"/>
      <c r="W375" s="33"/>
      <c r="X375" s="33"/>
      <c r="Y375" s="33"/>
      <c r="Z375" s="33"/>
      <c r="AA375" s="33"/>
      <c r="AB375" s="33"/>
      <c r="AC375" s="33"/>
      <c r="AD375" s="33"/>
      <c r="AE375" s="33"/>
      <c r="AR375" s="161" t="s">
        <v>573</v>
      </c>
      <c r="AT375" s="161" t="s">
        <v>416</v>
      </c>
      <c r="AU375" s="161" t="s">
        <v>90</v>
      </c>
      <c r="AY375" s="18" t="s">
        <v>199</v>
      </c>
      <c r="BE375" s="162">
        <f>IF(N375="základní",J375,0)</f>
        <v>0</v>
      </c>
      <c r="BF375" s="162">
        <f>IF(N375="snížená",J375,0)</f>
        <v>0</v>
      </c>
      <c r="BG375" s="162">
        <f>IF(N375="zákl. přenesená",J375,0)</f>
        <v>0</v>
      </c>
      <c r="BH375" s="162">
        <f>IF(N375="sníž. přenesená",J375,0)</f>
        <v>0</v>
      </c>
      <c r="BI375" s="162">
        <f>IF(N375="nulová",J375,0)</f>
        <v>0</v>
      </c>
      <c r="BJ375" s="18" t="s">
        <v>88</v>
      </c>
      <c r="BK375" s="162">
        <f>ROUND(I375*H375,2)</f>
        <v>0</v>
      </c>
      <c r="BL375" s="18" t="s">
        <v>276</v>
      </c>
      <c r="BM375" s="161" t="s">
        <v>5877</v>
      </c>
    </row>
    <row r="376" spans="1:65" s="2" customFormat="1" ht="10.199999999999999">
      <c r="A376" s="33"/>
      <c r="B376" s="34"/>
      <c r="C376" s="33"/>
      <c r="D376" s="163" t="s">
        <v>207</v>
      </c>
      <c r="E376" s="33"/>
      <c r="F376" s="164" t="s">
        <v>5606</v>
      </c>
      <c r="G376" s="33"/>
      <c r="H376" s="33"/>
      <c r="I376" s="165"/>
      <c r="J376" s="33"/>
      <c r="K376" s="33"/>
      <c r="L376" s="34"/>
      <c r="M376" s="166"/>
      <c r="N376" s="167"/>
      <c r="O376" s="59"/>
      <c r="P376" s="59"/>
      <c r="Q376" s="59"/>
      <c r="R376" s="59"/>
      <c r="S376" s="59"/>
      <c r="T376" s="60"/>
      <c r="U376" s="33"/>
      <c r="V376" s="33"/>
      <c r="W376" s="33"/>
      <c r="X376" s="33"/>
      <c r="Y376" s="33"/>
      <c r="Z376" s="33"/>
      <c r="AA376" s="33"/>
      <c r="AB376" s="33"/>
      <c r="AC376" s="33"/>
      <c r="AD376" s="33"/>
      <c r="AE376" s="33"/>
      <c r="AT376" s="18" t="s">
        <v>207</v>
      </c>
      <c r="AU376" s="18" t="s">
        <v>90</v>
      </c>
    </row>
    <row r="377" spans="1:65" s="2" customFormat="1" ht="16.5" customHeight="1">
      <c r="A377" s="33"/>
      <c r="B377" s="149"/>
      <c r="C377" s="150" t="s">
        <v>1337</v>
      </c>
      <c r="D377" s="150" t="s">
        <v>202</v>
      </c>
      <c r="E377" s="151" t="s">
        <v>5548</v>
      </c>
      <c r="F377" s="152" t="s">
        <v>5549</v>
      </c>
      <c r="G377" s="153" t="s">
        <v>529</v>
      </c>
      <c r="H377" s="154">
        <v>1</v>
      </c>
      <c r="I377" s="155"/>
      <c r="J377" s="156">
        <f>ROUND(I377*H377,2)</f>
        <v>0</v>
      </c>
      <c r="K377" s="152" t="s">
        <v>333</v>
      </c>
      <c r="L377" s="34"/>
      <c r="M377" s="157" t="s">
        <v>1</v>
      </c>
      <c r="N377" s="158" t="s">
        <v>46</v>
      </c>
      <c r="O377" s="59"/>
      <c r="P377" s="159">
        <f>O377*H377</f>
        <v>0</v>
      </c>
      <c r="Q377" s="159">
        <v>0</v>
      </c>
      <c r="R377" s="159">
        <f>Q377*H377</f>
        <v>0</v>
      </c>
      <c r="S377" s="159">
        <v>0</v>
      </c>
      <c r="T377" s="160">
        <f>S377*H377</f>
        <v>0</v>
      </c>
      <c r="U377" s="33"/>
      <c r="V377" s="33"/>
      <c r="W377" s="33"/>
      <c r="X377" s="33"/>
      <c r="Y377" s="33"/>
      <c r="Z377" s="33"/>
      <c r="AA377" s="33"/>
      <c r="AB377" s="33"/>
      <c r="AC377" s="33"/>
      <c r="AD377" s="33"/>
      <c r="AE377" s="33"/>
      <c r="AR377" s="161" t="s">
        <v>276</v>
      </c>
      <c r="AT377" s="161" t="s">
        <v>202</v>
      </c>
      <c r="AU377" s="161" t="s">
        <v>90</v>
      </c>
      <c r="AY377" s="18" t="s">
        <v>199</v>
      </c>
      <c r="BE377" s="162">
        <f>IF(N377="základní",J377,0)</f>
        <v>0</v>
      </c>
      <c r="BF377" s="162">
        <f>IF(N377="snížená",J377,0)</f>
        <v>0</v>
      </c>
      <c r="BG377" s="162">
        <f>IF(N377="zákl. přenesená",J377,0)</f>
        <v>0</v>
      </c>
      <c r="BH377" s="162">
        <f>IF(N377="sníž. přenesená",J377,0)</f>
        <v>0</v>
      </c>
      <c r="BI377" s="162">
        <f>IF(N377="nulová",J377,0)</f>
        <v>0</v>
      </c>
      <c r="BJ377" s="18" t="s">
        <v>88</v>
      </c>
      <c r="BK377" s="162">
        <f>ROUND(I377*H377,2)</f>
        <v>0</v>
      </c>
      <c r="BL377" s="18" t="s">
        <v>276</v>
      </c>
      <c r="BM377" s="161" t="s">
        <v>5878</v>
      </c>
    </row>
    <row r="378" spans="1:65" s="2" customFormat="1" ht="19.2">
      <c r="A378" s="33"/>
      <c r="B378" s="34"/>
      <c r="C378" s="33"/>
      <c r="D378" s="163" t="s">
        <v>207</v>
      </c>
      <c r="E378" s="33"/>
      <c r="F378" s="164" t="s">
        <v>5551</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207</v>
      </c>
      <c r="AU378" s="18" t="s">
        <v>90</v>
      </c>
    </row>
    <row r="379" spans="1:65" s="2" customFormat="1" ht="24.15" customHeight="1">
      <c r="A379" s="33"/>
      <c r="B379" s="149"/>
      <c r="C379" s="195" t="s">
        <v>1357</v>
      </c>
      <c r="D379" s="195" t="s">
        <v>416</v>
      </c>
      <c r="E379" s="196" t="s">
        <v>5879</v>
      </c>
      <c r="F379" s="197" t="s">
        <v>5880</v>
      </c>
      <c r="G379" s="198" t="s">
        <v>529</v>
      </c>
      <c r="H379" s="199">
        <v>1</v>
      </c>
      <c r="I379" s="200"/>
      <c r="J379" s="201">
        <f>ROUND(I379*H379,2)</f>
        <v>0</v>
      </c>
      <c r="K379" s="197" t="s">
        <v>333</v>
      </c>
      <c r="L379" s="202"/>
      <c r="M379" s="203" t="s">
        <v>1</v>
      </c>
      <c r="N379" s="204" t="s">
        <v>46</v>
      </c>
      <c r="O379" s="59"/>
      <c r="P379" s="159">
        <f>O379*H379</f>
        <v>0</v>
      </c>
      <c r="Q379" s="159">
        <v>3.3E-3</v>
      </c>
      <c r="R379" s="159">
        <f>Q379*H379</f>
        <v>3.3E-3</v>
      </c>
      <c r="S379" s="159">
        <v>0</v>
      </c>
      <c r="T379" s="160">
        <f>S379*H379</f>
        <v>0</v>
      </c>
      <c r="U379" s="33"/>
      <c r="V379" s="33"/>
      <c r="W379" s="33"/>
      <c r="X379" s="33"/>
      <c r="Y379" s="33"/>
      <c r="Z379" s="33"/>
      <c r="AA379" s="33"/>
      <c r="AB379" s="33"/>
      <c r="AC379" s="33"/>
      <c r="AD379" s="33"/>
      <c r="AE379" s="33"/>
      <c r="AR379" s="161" t="s">
        <v>573</v>
      </c>
      <c r="AT379" s="161" t="s">
        <v>416</v>
      </c>
      <c r="AU379" s="161" t="s">
        <v>90</v>
      </c>
      <c r="AY379" s="18" t="s">
        <v>199</v>
      </c>
      <c r="BE379" s="162">
        <f>IF(N379="základní",J379,0)</f>
        <v>0</v>
      </c>
      <c r="BF379" s="162">
        <f>IF(N379="snížená",J379,0)</f>
        <v>0</v>
      </c>
      <c r="BG379" s="162">
        <f>IF(N379="zákl. přenesená",J379,0)</f>
        <v>0</v>
      </c>
      <c r="BH379" s="162">
        <f>IF(N379="sníž. přenesená",J379,0)</f>
        <v>0</v>
      </c>
      <c r="BI379" s="162">
        <f>IF(N379="nulová",J379,0)</f>
        <v>0</v>
      </c>
      <c r="BJ379" s="18" t="s">
        <v>88</v>
      </c>
      <c r="BK379" s="162">
        <f>ROUND(I379*H379,2)</f>
        <v>0</v>
      </c>
      <c r="BL379" s="18" t="s">
        <v>276</v>
      </c>
      <c r="BM379" s="161" t="s">
        <v>5881</v>
      </c>
    </row>
    <row r="380" spans="1:65" s="2" customFormat="1" ht="19.2">
      <c r="A380" s="33"/>
      <c r="B380" s="34"/>
      <c r="C380" s="33"/>
      <c r="D380" s="163" t="s">
        <v>207</v>
      </c>
      <c r="E380" s="33"/>
      <c r="F380" s="164" t="s">
        <v>5880</v>
      </c>
      <c r="G380" s="33"/>
      <c r="H380" s="33"/>
      <c r="I380" s="165"/>
      <c r="J380" s="33"/>
      <c r="K380" s="33"/>
      <c r="L380" s="34"/>
      <c r="M380" s="166"/>
      <c r="N380" s="167"/>
      <c r="O380" s="59"/>
      <c r="P380" s="59"/>
      <c r="Q380" s="59"/>
      <c r="R380" s="59"/>
      <c r="S380" s="59"/>
      <c r="T380" s="60"/>
      <c r="U380" s="33"/>
      <c r="V380" s="33"/>
      <c r="W380" s="33"/>
      <c r="X380" s="33"/>
      <c r="Y380" s="33"/>
      <c r="Z380" s="33"/>
      <c r="AA380" s="33"/>
      <c r="AB380" s="33"/>
      <c r="AC380" s="33"/>
      <c r="AD380" s="33"/>
      <c r="AE380" s="33"/>
      <c r="AT380" s="18" t="s">
        <v>207</v>
      </c>
      <c r="AU380" s="18" t="s">
        <v>90</v>
      </c>
    </row>
    <row r="381" spans="1:65" s="2" customFormat="1" ht="24.15" customHeight="1">
      <c r="A381" s="33"/>
      <c r="B381" s="149"/>
      <c r="C381" s="150" t="s">
        <v>1366</v>
      </c>
      <c r="D381" s="150" t="s">
        <v>202</v>
      </c>
      <c r="E381" s="151" t="s">
        <v>5570</v>
      </c>
      <c r="F381" s="152" t="s">
        <v>5571</v>
      </c>
      <c r="G381" s="153" t="s">
        <v>376</v>
      </c>
      <c r="H381" s="154">
        <v>18.2</v>
      </c>
      <c r="I381" s="155"/>
      <c r="J381" s="156">
        <f>ROUND(I381*H381,2)</f>
        <v>0</v>
      </c>
      <c r="K381" s="152" t="s">
        <v>333</v>
      </c>
      <c r="L381" s="34"/>
      <c r="M381" s="157" t="s">
        <v>1</v>
      </c>
      <c r="N381" s="158" t="s">
        <v>46</v>
      </c>
      <c r="O381" s="59"/>
      <c r="P381" s="159">
        <f>O381*H381</f>
        <v>0</v>
      </c>
      <c r="Q381" s="159">
        <v>3.4399999999999999E-3</v>
      </c>
      <c r="R381" s="159">
        <f>Q381*H381</f>
        <v>6.2607999999999997E-2</v>
      </c>
      <c r="S381" s="159">
        <v>0</v>
      </c>
      <c r="T381" s="160">
        <f>S381*H381</f>
        <v>0</v>
      </c>
      <c r="U381" s="33"/>
      <c r="V381" s="33"/>
      <c r="W381" s="33"/>
      <c r="X381" s="33"/>
      <c r="Y381" s="33"/>
      <c r="Z381" s="33"/>
      <c r="AA381" s="33"/>
      <c r="AB381" s="33"/>
      <c r="AC381" s="33"/>
      <c r="AD381" s="33"/>
      <c r="AE381" s="33"/>
      <c r="AR381" s="161" t="s">
        <v>276</v>
      </c>
      <c r="AT381" s="161" t="s">
        <v>202</v>
      </c>
      <c r="AU381" s="161" t="s">
        <v>90</v>
      </c>
      <c r="AY381" s="18" t="s">
        <v>199</v>
      </c>
      <c r="BE381" s="162">
        <f>IF(N381="základní",J381,0)</f>
        <v>0</v>
      </c>
      <c r="BF381" s="162">
        <f>IF(N381="snížená",J381,0)</f>
        <v>0</v>
      </c>
      <c r="BG381" s="162">
        <f>IF(N381="zákl. přenesená",J381,0)</f>
        <v>0</v>
      </c>
      <c r="BH381" s="162">
        <f>IF(N381="sníž. přenesená",J381,0)</f>
        <v>0</v>
      </c>
      <c r="BI381" s="162">
        <f>IF(N381="nulová",J381,0)</f>
        <v>0</v>
      </c>
      <c r="BJ381" s="18" t="s">
        <v>88</v>
      </c>
      <c r="BK381" s="162">
        <f>ROUND(I381*H381,2)</f>
        <v>0</v>
      </c>
      <c r="BL381" s="18" t="s">
        <v>276</v>
      </c>
      <c r="BM381" s="161" t="s">
        <v>5882</v>
      </c>
    </row>
    <row r="382" spans="1:65" s="2" customFormat="1" ht="48">
      <c r="A382" s="33"/>
      <c r="B382" s="34"/>
      <c r="C382" s="33"/>
      <c r="D382" s="163" t="s">
        <v>207</v>
      </c>
      <c r="E382" s="33"/>
      <c r="F382" s="164" t="s">
        <v>5573</v>
      </c>
      <c r="G382" s="33"/>
      <c r="H382" s="33"/>
      <c r="I382" s="165"/>
      <c r="J382" s="33"/>
      <c r="K382" s="33"/>
      <c r="L382" s="34"/>
      <c r="M382" s="166"/>
      <c r="N382" s="167"/>
      <c r="O382" s="59"/>
      <c r="P382" s="59"/>
      <c r="Q382" s="59"/>
      <c r="R382" s="59"/>
      <c r="S382" s="59"/>
      <c r="T382" s="60"/>
      <c r="U382" s="33"/>
      <c r="V382" s="33"/>
      <c r="W382" s="33"/>
      <c r="X382" s="33"/>
      <c r="Y382" s="33"/>
      <c r="Z382" s="33"/>
      <c r="AA382" s="33"/>
      <c r="AB382" s="33"/>
      <c r="AC382" s="33"/>
      <c r="AD382" s="33"/>
      <c r="AE382" s="33"/>
      <c r="AT382" s="18" t="s">
        <v>207</v>
      </c>
      <c r="AU382" s="18" t="s">
        <v>90</v>
      </c>
    </row>
    <row r="383" spans="1:65" s="14" customFormat="1" ht="10.199999999999999">
      <c r="B383" s="179"/>
      <c r="D383" s="163" t="s">
        <v>336</v>
      </c>
      <c r="E383" s="180" t="s">
        <v>1</v>
      </c>
      <c r="F383" s="181" t="s">
        <v>5883</v>
      </c>
      <c r="H383" s="182">
        <v>18.2</v>
      </c>
      <c r="I383" s="183"/>
      <c r="L383" s="179"/>
      <c r="M383" s="184"/>
      <c r="N383" s="185"/>
      <c r="O383" s="185"/>
      <c r="P383" s="185"/>
      <c r="Q383" s="185"/>
      <c r="R383" s="185"/>
      <c r="S383" s="185"/>
      <c r="T383" s="186"/>
      <c r="AT383" s="180" t="s">
        <v>336</v>
      </c>
      <c r="AU383" s="180" t="s">
        <v>90</v>
      </c>
      <c r="AV383" s="14" t="s">
        <v>90</v>
      </c>
      <c r="AW383" s="14" t="s">
        <v>36</v>
      </c>
      <c r="AX383" s="14" t="s">
        <v>81</v>
      </c>
      <c r="AY383" s="180" t="s">
        <v>199</v>
      </c>
    </row>
    <row r="384" spans="1:65" s="2" customFormat="1" ht="21.75" customHeight="1">
      <c r="A384" s="33"/>
      <c r="B384" s="149"/>
      <c r="C384" s="150" t="s">
        <v>1374</v>
      </c>
      <c r="D384" s="150" t="s">
        <v>202</v>
      </c>
      <c r="E384" s="151" t="s">
        <v>5575</v>
      </c>
      <c r="F384" s="152" t="s">
        <v>5576</v>
      </c>
      <c r="G384" s="153" t="s">
        <v>332</v>
      </c>
      <c r="H384" s="154">
        <v>5.9690000000000003</v>
      </c>
      <c r="I384" s="155"/>
      <c r="J384" s="156">
        <f>ROUND(I384*H384,2)</f>
        <v>0</v>
      </c>
      <c r="K384" s="152" t="s">
        <v>1</v>
      </c>
      <c r="L384" s="34"/>
      <c r="M384" s="157" t="s">
        <v>1</v>
      </c>
      <c r="N384" s="158" t="s">
        <v>46</v>
      </c>
      <c r="O384" s="59"/>
      <c r="P384" s="159">
        <f>O384*H384</f>
        <v>0</v>
      </c>
      <c r="Q384" s="159">
        <v>3.8000000000000002E-4</v>
      </c>
      <c r="R384" s="159">
        <f>Q384*H384</f>
        <v>2.26822E-3</v>
      </c>
      <c r="S384" s="159">
        <v>0</v>
      </c>
      <c r="T384" s="160">
        <f>S384*H384</f>
        <v>0</v>
      </c>
      <c r="U384" s="33"/>
      <c r="V384" s="33"/>
      <c r="W384" s="33"/>
      <c r="X384" s="33"/>
      <c r="Y384" s="33"/>
      <c r="Z384" s="33"/>
      <c r="AA384" s="33"/>
      <c r="AB384" s="33"/>
      <c r="AC384" s="33"/>
      <c r="AD384" s="33"/>
      <c r="AE384" s="33"/>
      <c r="AR384" s="161" t="s">
        <v>276</v>
      </c>
      <c r="AT384" s="161" t="s">
        <v>202</v>
      </c>
      <c r="AU384" s="161" t="s">
        <v>90</v>
      </c>
      <c r="AY384" s="18" t="s">
        <v>199</v>
      </c>
      <c r="BE384" s="162">
        <f>IF(N384="základní",J384,0)</f>
        <v>0</v>
      </c>
      <c r="BF384" s="162">
        <f>IF(N384="snížená",J384,0)</f>
        <v>0</v>
      </c>
      <c r="BG384" s="162">
        <f>IF(N384="zákl. přenesená",J384,0)</f>
        <v>0</v>
      </c>
      <c r="BH384" s="162">
        <f>IF(N384="sníž. přenesená",J384,0)</f>
        <v>0</v>
      </c>
      <c r="BI384" s="162">
        <f>IF(N384="nulová",J384,0)</f>
        <v>0</v>
      </c>
      <c r="BJ384" s="18" t="s">
        <v>88</v>
      </c>
      <c r="BK384" s="162">
        <f>ROUND(I384*H384,2)</f>
        <v>0</v>
      </c>
      <c r="BL384" s="18" t="s">
        <v>276</v>
      </c>
      <c r="BM384" s="161" t="s">
        <v>5884</v>
      </c>
    </row>
    <row r="385" spans="1:65" s="2" customFormat="1" ht="19.2">
      <c r="A385" s="33"/>
      <c r="B385" s="34"/>
      <c r="C385" s="33"/>
      <c r="D385" s="163" t="s">
        <v>207</v>
      </c>
      <c r="E385" s="33"/>
      <c r="F385" s="164" t="s">
        <v>5578</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207</v>
      </c>
      <c r="AU385" s="18" t="s">
        <v>90</v>
      </c>
    </row>
    <row r="386" spans="1:65" s="2" customFormat="1" ht="24.15" customHeight="1">
      <c r="A386" s="33"/>
      <c r="B386" s="149"/>
      <c r="C386" s="195" t="s">
        <v>1378</v>
      </c>
      <c r="D386" s="195" t="s">
        <v>416</v>
      </c>
      <c r="E386" s="196" t="s">
        <v>5667</v>
      </c>
      <c r="F386" s="197" t="s">
        <v>5668</v>
      </c>
      <c r="G386" s="198" t="s">
        <v>332</v>
      </c>
      <c r="H386" s="199">
        <v>5.9690000000000003</v>
      </c>
      <c r="I386" s="200"/>
      <c r="J386" s="201">
        <f>ROUND(I386*H386,2)</f>
        <v>0</v>
      </c>
      <c r="K386" s="197" t="s">
        <v>1</v>
      </c>
      <c r="L386" s="202"/>
      <c r="M386" s="203" t="s">
        <v>1</v>
      </c>
      <c r="N386" s="204" t="s">
        <v>46</v>
      </c>
      <c r="O386" s="59"/>
      <c r="P386" s="159">
        <f>O386*H386</f>
        <v>0</v>
      </c>
      <c r="Q386" s="159">
        <v>0</v>
      </c>
      <c r="R386" s="159">
        <f>Q386*H386</f>
        <v>0</v>
      </c>
      <c r="S386" s="159">
        <v>0</v>
      </c>
      <c r="T386" s="160">
        <f>S386*H386</f>
        <v>0</v>
      </c>
      <c r="U386" s="33"/>
      <c r="V386" s="33"/>
      <c r="W386" s="33"/>
      <c r="X386" s="33"/>
      <c r="Y386" s="33"/>
      <c r="Z386" s="33"/>
      <c r="AA386" s="33"/>
      <c r="AB386" s="33"/>
      <c r="AC386" s="33"/>
      <c r="AD386" s="33"/>
      <c r="AE386" s="33"/>
      <c r="AR386" s="161" t="s">
        <v>573</v>
      </c>
      <c r="AT386" s="161" t="s">
        <v>416</v>
      </c>
      <c r="AU386" s="161" t="s">
        <v>90</v>
      </c>
      <c r="AY386" s="18" t="s">
        <v>199</v>
      </c>
      <c r="BE386" s="162">
        <f>IF(N386="základní",J386,0)</f>
        <v>0</v>
      </c>
      <c r="BF386" s="162">
        <f>IF(N386="snížená",J386,0)</f>
        <v>0</v>
      </c>
      <c r="BG386" s="162">
        <f>IF(N386="zákl. přenesená",J386,0)</f>
        <v>0</v>
      </c>
      <c r="BH386" s="162">
        <f>IF(N386="sníž. přenesená",J386,0)</f>
        <v>0</v>
      </c>
      <c r="BI386" s="162">
        <f>IF(N386="nulová",J386,0)</f>
        <v>0</v>
      </c>
      <c r="BJ386" s="18" t="s">
        <v>88</v>
      </c>
      <c r="BK386" s="162">
        <f>ROUND(I386*H386,2)</f>
        <v>0</v>
      </c>
      <c r="BL386" s="18" t="s">
        <v>276</v>
      </c>
      <c r="BM386" s="161" t="s">
        <v>5885</v>
      </c>
    </row>
    <row r="387" spans="1:65" s="2" customFormat="1" ht="19.2">
      <c r="A387" s="33"/>
      <c r="B387" s="34"/>
      <c r="C387" s="33"/>
      <c r="D387" s="163" t="s">
        <v>207</v>
      </c>
      <c r="E387" s="33"/>
      <c r="F387" s="164" t="s">
        <v>5582</v>
      </c>
      <c r="G387" s="33"/>
      <c r="H387" s="33"/>
      <c r="I387" s="165"/>
      <c r="J387" s="33"/>
      <c r="K387" s="33"/>
      <c r="L387" s="34"/>
      <c r="M387" s="166"/>
      <c r="N387" s="167"/>
      <c r="O387" s="59"/>
      <c r="P387" s="59"/>
      <c r="Q387" s="59"/>
      <c r="R387" s="59"/>
      <c r="S387" s="59"/>
      <c r="T387" s="60"/>
      <c r="U387" s="33"/>
      <c r="V387" s="33"/>
      <c r="W387" s="33"/>
      <c r="X387" s="33"/>
      <c r="Y387" s="33"/>
      <c r="Z387" s="33"/>
      <c r="AA387" s="33"/>
      <c r="AB387" s="33"/>
      <c r="AC387" s="33"/>
      <c r="AD387" s="33"/>
      <c r="AE387" s="33"/>
      <c r="AT387" s="18" t="s">
        <v>207</v>
      </c>
      <c r="AU387" s="18" t="s">
        <v>90</v>
      </c>
    </row>
    <row r="388" spans="1:65" s="14" customFormat="1" ht="10.199999999999999">
      <c r="B388" s="179"/>
      <c r="D388" s="163" t="s">
        <v>336</v>
      </c>
      <c r="E388" s="180" t="s">
        <v>1</v>
      </c>
      <c r="F388" s="181" t="s">
        <v>5886</v>
      </c>
      <c r="H388" s="182">
        <v>5.9690000000000003</v>
      </c>
      <c r="I388" s="183"/>
      <c r="L388" s="179"/>
      <c r="M388" s="184"/>
      <c r="N388" s="185"/>
      <c r="O388" s="185"/>
      <c r="P388" s="185"/>
      <c r="Q388" s="185"/>
      <c r="R388" s="185"/>
      <c r="S388" s="185"/>
      <c r="T388" s="186"/>
      <c r="AT388" s="180" t="s">
        <v>336</v>
      </c>
      <c r="AU388" s="180" t="s">
        <v>90</v>
      </c>
      <c r="AV388" s="14" t="s">
        <v>90</v>
      </c>
      <c r="AW388" s="14" t="s">
        <v>36</v>
      </c>
      <c r="AX388" s="14" t="s">
        <v>81</v>
      </c>
      <c r="AY388" s="180" t="s">
        <v>199</v>
      </c>
    </row>
    <row r="389" spans="1:65" s="12" customFormat="1" ht="22.8" customHeight="1">
      <c r="B389" s="136"/>
      <c r="D389" s="137" t="s">
        <v>80</v>
      </c>
      <c r="E389" s="147" t="s">
        <v>196</v>
      </c>
      <c r="F389" s="147" t="s">
        <v>197</v>
      </c>
      <c r="I389" s="139"/>
      <c r="J389" s="148">
        <f>BK389</f>
        <v>0</v>
      </c>
      <c r="L389" s="136"/>
      <c r="M389" s="141"/>
      <c r="N389" s="142"/>
      <c r="O389" s="142"/>
      <c r="P389" s="143">
        <f>SUM(P390:P406)</f>
        <v>0</v>
      </c>
      <c r="Q389" s="142"/>
      <c r="R389" s="143">
        <f>SUM(R390:R406)</f>
        <v>0.86137599999999992</v>
      </c>
      <c r="S389" s="142"/>
      <c r="T389" s="144">
        <f>SUM(T390:T406)</f>
        <v>0</v>
      </c>
      <c r="AR389" s="137" t="s">
        <v>198</v>
      </c>
      <c r="AT389" s="145" t="s">
        <v>80</v>
      </c>
      <c r="AU389" s="145" t="s">
        <v>88</v>
      </c>
      <c r="AY389" s="137" t="s">
        <v>199</v>
      </c>
      <c r="BK389" s="146">
        <f>SUM(BK390:BK406)</f>
        <v>0</v>
      </c>
    </row>
    <row r="390" spans="1:65" s="2" customFormat="1" ht="24.15" customHeight="1">
      <c r="A390" s="33"/>
      <c r="B390" s="149"/>
      <c r="C390" s="150" t="s">
        <v>1383</v>
      </c>
      <c r="D390" s="150" t="s">
        <v>202</v>
      </c>
      <c r="E390" s="151" t="s">
        <v>5887</v>
      </c>
      <c r="F390" s="152" t="s">
        <v>5888</v>
      </c>
      <c r="G390" s="153" t="s">
        <v>529</v>
      </c>
      <c r="H390" s="154">
        <v>16</v>
      </c>
      <c r="I390" s="155"/>
      <c r="J390" s="156">
        <f>ROUND(I390*H390,2)</f>
        <v>0</v>
      </c>
      <c r="K390" s="152" t="s">
        <v>333</v>
      </c>
      <c r="L390" s="34"/>
      <c r="M390" s="157" t="s">
        <v>1</v>
      </c>
      <c r="N390" s="158" t="s">
        <v>46</v>
      </c>
      <c r="O390" s="59"/>
      <c r="P390" s="159">
        <f>O390*H390</f>
        <v>0</v>
      </c>
      <c r="Q390" s="159">
        <v>9.7000000000000005E-4</v>
      </c>
      <c r="R390" s="159">
        <f>Q390*H390</f>
        <v>1.5520000000000001E-2</v>
      </c>
      <c r="S390" s="159">
        <v>0</v>
      </c>
      <c r="T390" s="160">
        <f>S390*H390</f>
        <v>0</v>
      </c>
      <c r="U390" s="33"/>
      <c r="V390" s="33"/>
      <c r="W390" s="33"/>
      <c r="X390" s="33"/>
      <c r="Y390" s="33"/>
      <c r="Z390" s="33"/>
      <c r="AA390" s="33"/>
      <c r="AB390" s="33"/>
      <c r="AC390" s="33"/>
      <c r="AD390" s="33"/>
      <c r="AE390" s="33"/>
      <c r="AR390" s="161" t="s">
        <v>276</v>
      </c>
      <c r="AT390" s="161" t="s">
        <v>202</v>
      </c>
      <c r="AU390" s="161" t="s">
        <v>90</v>
      </c>
      <c r="AY390" s="18" t="s">
        <v>199</v>
      </c>
      <c r="BE390" s="162">
        <f>IF(N390="základní",J390,0)</f>
        <v>0</v>
      </c>
      <c r="BF390" s="162">
        <f>IF(N390="snížená",J390,0)</f>
        <v>0</v>
      </c>
      <c r="BG390" s="162">
        <f>IF(N390="zákl. přenesená",J390,0)</f>
        <v>0</v>
      </c>
      <c r="BH390" s="162">
        <f>IF(N390="sníž. přenesená",J390,0)</f>
        <v>0</v>
      </c>
      <c r="BI390" s="162">
        <f>IF(N390="nulová",J390,0)</f>
        <v>0</v>
      </c>
      <c r="BJ390" s="18" t="s">
        <v>88</v>
      </c>
      <c r="BK390" s="162">
        <f>ROUND(I390*H390,2)</f>
        <v>0</v>
      </c>
      <c r="BL390" s="18" t="s">
        <v>276</v>
      </c>
      <c r="BM390" s="161" t="s">
        <v>5889</v>
      </c>
    </row>
    <row r="391" spans="1:65" s="2" customFormat="1" ht="28.8">
      <c r="A391" s="33"/>
      <c r="B391" s="34"/>
      <c r="C391" s="33"/>
      <c r="D391" s="163" t="s">
        <v>207</v>
      </c>
      <c r="E391" s="33"/>
      <c r="F391" s="164" t="s">
        <v>5890</v>
      </c>
      <c r="G391" s="33"/>
      <c r="H391" s="33"/>
      <c r="I391" s="165"/>
      <c r="J391" s="33"/>
      <c r="K391" s="33"/>
      <c r="L391" s="34"/>
      <c r="M391" s="166"/>
      <c r="N391" s="167"/>
      <c r="O391" s="59"/>
      <c r="P391" s="59"/>
      <c r="Q391" s="59"/>
      <c r="R391" s="59"/>
      <c r="S391" s="59"/>
      <c r="T391" s="60"/>
      <c r="U391" s="33"/>
      <c r="V391" s="33"/>
      <c r="W391" s="33"/>
      <c r="X391" s="33"/>
      <c r="Y391" s="33"/>
      <c r="Z391" s="33"/>
      <c r="AA391" s="33"/>
      <c r="AB391" s="33"/>
      <c r="AC391" s="33"/>
      <c r="AD391" s="33"/>
      <c r="AE391" s="33"/>
      <c r="AT391" s="18" t="s">
        <v>207</v>
      </c>
      <c r="AU391" s="18" t="s">
        <v>90</v>
      </c>
    </row>
    <row r="392" spans="1:65" s="2" customFormat="1" ht="24.15" customHeight="1">
      <c r="A392" s="33"/>
      <c r="B392" s="149"/>
      <c r="C392" s="150" t="s">
        <v>1389</v>
      </c>
      <c r="D392" s="150" t="s">
        <v>202</v>
      </c>
      <c r="E392" s="151" t="s">
        <v>5891</v>
      </c>
      <c r="F392" s="152" t="s">
        <v>5892</v>
      </c>
      <c r="G392" s="153" t="s">
        <v>332</v>
      </c>
      <c r="H392" s="154">
        <v>52.8</v>
      </c>
      <c r="I392" s="155"/>
      <c r="J392" s="156">
        <f>ROUND(I392*H392,2)</f>
        <v>0</v>
      </c>
      <c r="K392" s="152" t="s">
        <v>333</v>
      </c>
      <c r="L392" s="34"/>
      <c r="M392" s="157" t="s">
        <v>1</v>
      </c>
      <c r="N392" s="158" t="s">
        <v>46</v>
      </c>
      <c r="O392" s="59"/>
      <c r="P392" s="159">
        <f>O392*H392</f>
        <v>0</v>
      </c>
      <c r="Q392" s="159">
        <v>1.602E-2</v>
      </c>
      <c r="R392" s="159">
        <f>Q392*H392</f>
        <v>0.84585599999999994</v>
      </c>
      <c r="S392" s="159">
        <v>0</v>
      </c>
      <c r="T392" s="160">
        <f>S392*H392</f>
        <v>0</v>
      </c>
      <c r="U392" s="33"/>
      <c r="V392" s="33"/>
      <c r="W392" s="33"/>
      <c r="X392" s="33"/>
      <c r="Y392" s="33"/>
      <c r="Z392" s="33"/>
      <c r="AA392" s="33"/>
      <c r="AB392" s="33"/>
      <c r="AC392" s="33"/>
      <c r="AD392" s="33"/>
      <c r="AE392" s="33"/>
      <c r="AR392" s="161" t="s">
        <v>276</v>
      </c>
      <c r="AT392" s="161" t="s">
        <v>202</v>
      </c>
      <c r="AU392" s="161" t="s">
        <v>90</v>
      </c>
      <c r="AY392" s="18" t="s">
        <v>199</v>
      </c>
      <c r="BE392" s="162">
        <f>IF(N392="základní",J392,0)</f>
        <v>0</v>
      </c>
      <c r="BF392" s="162">
        <f>IF(N392="snížená",J392,0)</f>
        <v>0</v>
      </c>
      <c r="BG392" s="162">
        <f>IF(N392="zákl. přenesená",J392,0)</f>
        <v>0</v>
      </c>
      <c r="BH392" s="162">
        <f>IF(N392="sníž. přenesená",J392,0)</f>
        <v>0</v>
      </c>
      <c r="BI392" s="162">
        <f>IF(N392="nulová",J392,0)</f>
        <v>0</v>
      </c>
      <c r="BJ392" s="18" t="s">
        <v>88</v>
      </c>
      <c r="BK392" s="162">
        <f>ROUND(I392*H392,2)</f>
        <v>0</v>
      </c>
      <c r="BL392" s="18" t="s">
        <v>276</v>
      </c>
      <c r="BM392" s="161" t="s">
        <v>5893</v>
      </c>
    </row>
    <row r="393" spans="1:65" s="2" customFormat="1" ht="19.2">
      <c r="A393" s="33"/>
      <c r="B393" s="34"/>
      <c r="C393" s="33"/>
      <c r="D393" s="163" t="s">
        <v>207</v>
      </c>
      <c r="E393" s="33"/>
      <c r="F393" s="164" t="s">
        <v>5894</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207</v>
      </c>
      <c r="AU393" s="18" t="s">
        <v>90</v>
      </c>
    </row>
    <row r="394" spans="1:65" s="14" customFormat="1" ht="10.199999999999999">
      <c r="B394" s="179"/>
      <c r="D394" s="163" t="s">
        <v>336</v>
      </c>
      <c r="E394" s="180" t="s">
        <v>1</v>
      </c>
      <c r="F394" s="181" t="s">
        <v>5895</v>
      </c>
      <c r="H394" s="182">
        <v>52.8</v>
      </c>
      <c r="I394" s="183"/>
      <c r="L394" s="179"/>
      <c r="M394" s="184"/>
      <c r="N394" s="185"/>
      <c r="O394" s="185"/>
      <c r="P394" s="185"/>
      <c r="Q394" s="185"/>
      <c r="R394" s="185"/>
      <c r="S394" s="185"/>
      <c r="T394" s="186"/>
      <c r="AT394" s="180" t="s">
        <v>336</v>
      </c>
      <c r="AU394" s="180" t="s">
        <v>90</v>
      </c>
      <c r="AV394" s="14" t="s">
        <v>90</v>
      </c>
      <c r="AW394" s="14" t="s">
        <v>36</v>
      </c>
      <c r="AX394" s="14" t="s">
        <v>88</v>
      </c>
      <c r="AY394" s="180" t="s">
        <v>199</v>
      </c>
    </row>
    <row r="395" spans="1:65" s="2" customFormat="1" ht="24.15" customHeight="1">
      <c r="A395" s="33"/>
      <c r="B395" s="149"/>
      <c r="C395" s="150" t="s">
        <v>1397</v>
      </c>
      <c r="D395" s="150" t="s">
        <v>202</v>
      </c>
      <c r="E395" s="151" t="s">
        <v>5896</v>
      </c>
      <c r="F395" s="152" t="s">
        <v>5897</v>
      </c>
      <c r="G395" s="153" t="s">
        <v>396</v>
      </c>
      <c r="H395" s="154">
        <v>2</v>
      </c>
      <c r="I395" s="155"/>
      <c r="J395" s="156">
        <f>ROUND(I395*H395,2)</f>
        <v>0</v>
      </c>
      <c r="K395" s="152" t="s">
        <v>333</v>
      </c>
      <c r="L395" s="34"/>
      <c r="M395" s="157" t="s">
        <v>1</v>
      </c>
      <c r="N395" s="158" t="s">
        <v>46</v>
      </c>
      <c r="O395" s="59"/>
      <c r="P395" s="159">
        <f>O395*H395</f>
        <v>0</v>
      </c>
      <c r="Q395" s="159">
        <v>0</v>
      </c>
      <c r="R395" s="159">
        <f>Q395*H395</f>
        <v>0</v>
      </c>
      <c r="S395" s="159">
        <v>0</v>
      </c>
      <c r="T395" s="160">
        <f>S395*H395</f>
        <v>0</v>
      </c>
      <c r="U395" s="33"/>
      <c r="V395" s="33"/>
      <c r="W395" s="33"/>
      <c r="X395" s="33"/>
      <c r="Y395" s="33"/>
      <c r="Z395" s="33"/>
      <c r="AA395" s="33"/>
      <c r="AB395" s="33"/>
      <c r="AC395" s="33"/>
      <c r="AD395" s="33"/>
      <c r="AE395" s="33"/>
      <c r="AR395" s="161" t="s">
        <v>276</v>
      </c>
      <c r="AT395" s="161" t="s">
        <v>202</v>
      </c>
      <c r="AU395" s="161" t="s">
        <v>90</v>
      </c>
      <c r="AY395" s="18" t="s">
        <v>199</v>
      </c>
      <c r="BE395" s="162">
        <f>IF(N395="základní",J395,0)</f>
        <v>0</v>
      </c>
      <c r="BF395" s="162">
        <f>IF(N395="snížená",J395,0)</f>
        <v>0</v>
      </c>
      <c r="BG395" s="162">
        <f>IF(N395="zákl. přenesená",J395,0)</f>
        <v>0</v>
      </c>
      <c r="BH395" s="162">
        <f>IF(N395="sníž. přenesená",J395,0)</f>
        <v>0</v>
      </c>
      <c r="BI395" s="162">
        <f>IF(N395="nulová",J395,0)</f>
        <v>0</v>
      </c>
      <c r="BJ395" s="18" t="s">
        <v>88</v>
      </c>
      <c r="BK395" s="162">
        <f>ROUND(I395*H395,2)</f>
        <v>0</v>
      </c>
      <c r="BL395" s="18" t="s">
        <v>276</v>
      </c>
      <c r="BM395" s="161" t="s">
        <v>5898</v>
      </c>
    </row>
    <row r="396" spans="1:65" s="2" customFormat="1" ht="28.8">
      <c r="A396" s="33"/>
      <c r="B396" s="34"/>
      <c r="C396" s="33"/>
      <c r="D396" s="163" t="s">
        <v>207</v>
      </c>
      <c r="E396" s="33"/>
      <c r="F396" s="164" t="s">
        <v>5899</v>
      </c>
      <c r="G396" s="33"/>
      <c r="H396" s="33"/>
      <c r="I396" s="165"/>
      <c r="J396" s="33"/>
      <c r="K396" s="33"/>
      <c r="L396" s="34"/>
      <c r="M396" s="166"/>
      <c r="N396" s="167"/>
      <c r="O396" s="59"/>
      <c r="P396" s="59"/>
      <c r="Q396" s="59"/>
      <c r="R396" s="59"/>
      <c r="S396" s="59"/>
      <c r="T396" s="60"/>
      <c r="U396" s="33"/>
      <c r="V396" s="33"/>
      <c r="W396" s="33"/>
      <c r="X396" s="33"/>
      <c r="Y396" s="33"/>
      <c r="Z396" s="33"/>
      <c r="AA396" s="33"/>
      <c r="AB396" s="33"/>
      <c r="AC396" s="33"/>
      <c r="AD396" s="33"/>
      <c r="AE396" s="33"/>
      <c r="AT396" s="18" t="s">
        <v>207</v>
      </c>
      <c r="AU396" s="18" t="s">
        <v>90</v>
      </c>
    </row>
    <row r="397" spans="1:65" s="2" customFormat="1" ht="16.5" customHeight="1">
      <c r="A397" s="33"/>
      <c r="B397" s="149"/>
      <c r="C397" s="150" t="s">
        <v>1402</v>
      </c>
      <c r="D397" s="150" t="s">
        <v>202</v>
      </c>
      <c r="E397" s="151" t="s">
        <v>5900</v>
      </c>
      <c r="F397" s="152" t="s">
        <v>4209</v>
      </c>
      <c r="G397" s="153" t="s">
        <v>4180</v>
      </c>
      <c r="H397" s="154">
        <v>45</v>
      </c>
      <c r="I397" s="155"/>
      <c r="J397" s="156">
        <f>ROUND(I397*H397,2)</f>
        <v>0</v>
      </c>
      <c r="K397" s="152" t="s">
        <v>1</v>
      </c>
      <c r="L397" s="34"/>
      <c r="M397" s="157" t="s">
        <v>1</v>
      </c>
      <c r="N397" s="158" t="s">
        <v>46</v>
      </c>
      <c r="O397" s="59"/>
      <c r="P397" s="159">
        <f>O397*H397</f>
        <v>0</v>
      </c>
      <c r="Q397" s="159">
        <v>0</v>
      </c>
      <c r="R397" s="159">
        <f>Q397*H397</f>
        <v>0</v>
      </c>
      <c r="S397" s="159">
        <v>0</v>
      </c>
      <c r="T397" s="160">
        <f>S397*H397</f>
        <v>0</v>
      </c>
      <c r="U397" s="33"/>
      <c r="V397" s="33"/>
      <c r="W397" s="33"/>
      <c r="X397" s="33"/>
      <c r="Y397" s="33"/>
      <c r="Z397" s="33"/>
      <c r="AA397" s="33"/>
      <c r="AB397" s="33"/>
      <c r="AC397" s="33"/>
      <c r="AD397" s="33"/>
      <c r="AE397" s="33"/>
      <c r="AR397" s="161" t="s">
        <v>276</v>
      </c>
      <c r="AT397" s="161" t="s">
        <v>202</v>
      </c>
      <c r="AU397" s="161" t="s">
        <v>90</v>
      </c>
      <c r="AY397" s="18" t="s">
        <v>199</v>
      </c>
      <c r="BE397" s="162">
        <f>IF(N397="základní",J397,0)</f>
        <v>0</v>
      </c>
      <c r="BF397" s="162">
        <f>IF(N397="snížená",J397,0)</f>
        <v>0</v>
      </c>
      <c r="BG397" s="162">
        <f>IF(N397="zákl. přenesená",J397,0)</f>
        <v>0</v>
      </c>
      <c r="BH397" s="162">
        <f>IF(N397="sníž. přenesená",J397,0)</f>
        <v>0</v>
      </c>
      <c r="BI397" s="162">
        <f>IF(N397="nulová",J397,0)</f>
        <v>0</v>
      </c>
      <c r="BJ397" s="18" t="s">
        <v>88</v>
      </c>
      <c r="BK397" s="162">
        <f>ROUND(I397*H397,2)</f>
        <v>0</v>
      </c>
      <c r="BL397" s="18" t="s">
        <v>276</v>
      </c>
      <c r="BM397" s="161" t="s">
        <v>5901</v>
      </c>
    </row>
    <row r="398" spans="1:65" s="2" customFormat="1" ht="10.199999999999999">
      <c r="A398" s="33"/>
      <c r="B398" s="34"/>
      <c r="C398" s="33"/>
      <c r="D398" s="163" t="s">
        <v>207</v>
      </c>
      <c r="E398" s="33"/>
      <c r="F398" s="164" t="s">
        <v>5902</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207</v>
      </c>
      <c r="AU398" s="18" t="s">
        <v>90</v>
      </c>
    </row>
    <row r="399" spans="1:65" s="2" customFormat="1" ht="16.5" customHeight="1">
      <c r="A399" s="33"/>
      <c r="B399" s="149"/>
      <c r="C399" s="150" t="s">
        <v>1408</v>
      </c>
      <c r="D399" s="150" t="s">
        <v>202</v>
      </c>
      <c r="E399" s="151" t="s">
        <v>5903</v>
      </c>
      <c r="F399" s="152" t="s">
        <v>5904</v>
      </c>
      <c r="G399" s="153" t="s">
        <v>4180</v>
      </c>
      <c r="H399" s="154">
        <v>16</v>
      </c>
      <c r="I399" s="155"/>
      <c r="J399" s="156">
        <f>ROUND(I399*H399,2)</f>
        <v>0</v>
      </c>
      <c r="K399" s="152" t="s">
        <v>1</v>
      </c>
      <c r="L399" s="34"/>
      <c r="M399" s="157" t="s">
        <v>1</v>
      </c>
      <c r="N399" s="158" t="s">
        <v>46</v>
      </c>
      <c r="O399" s="59"/>
      <c r="P399" s="159">
        <f>O399*H399</f>
        <v>0</v>
      </c>
      <c r="Q399" s="159">
        <v>0</v>
      </c>
      <c r="R399" s="159">
        <f>Q399*H399</f>
        <v>0</v>
      </c>
      <c r="S399" s="159">
        <v>0</v>
      </c>
      <c r="T399" s="160">
        <f>S399*H399</f>
        <v>0</v>
      </c>
      <c r="U399" s="33"/>
      <c r="V399" s="33"/>
      <c r="W399" s="33"/>
      <c r="X399" s="33"/>
      <c r="Y399" s="33"/>
      <c r="Z399" s="33"/>
      <c r="AA399" s="33"/>
      <c r="AB399" s="33"/>
      <c r="AC399" s="33"/>
      <c r="AD399" s="33"/>
      <c r="AE399" s="33"/>
      <c r="AR399" s="161" t="s">
        <v>276</v>
      </c>
      <c r="AT399" s="161" t="s">
        <v>202</v>
      </c>
      <c r="AU399" s="161" t="s">
        <v>90</v>
      </c>
      <c r="AY399" s="18" t="s">
        <v>199</v>
      </c>
      <c r="BE399" s="162">
        <f>IF(N399="základní",J399,0)</f>
        <v>0</v>
      </c>
      <c r="BF399" s="162">
        <f>IF(N399="snížená",J399,0)</f>
        <v>0</v>
      </c>
      <c r="BG399" s="162">
        <f>IF(N399="zákl. přenesená",J399,0)</f>
        <v>0</v>
      </c>
      <c r="BH399" s="162">
        <f>IF(N399="sníž. přenesená",J399,0)</f>
        <v>0</v>
      </c>
      <c r="BI399" s="162">
        <f>IF(N399="nulová",J399,0)</f>
        <v>0</v>
      </c>
      <c r="BJ399" s="18" t="s">
        <v>88</v>
      </c>
      <c r="BK399" s="162">
        <f>ROUND(I399*H399,2)</f>
        <v>0</v>
      </c>
      <c r="BL399" s="18" t="s">
        <v>276</v>
      </c>
      <c r="BM399" s="161" t="s">
        <v>5905</v>
      </c>
    </row>
    <row r="400" spans="1:65" s="2" customFormat="1" ht="10.199999999999999">
      <c r="A400" s="33"/>
      <c r="B400" s="34"/>
      <c r="C400" s="33"/>
      <c r="D400" s="163" t="s">
        <v>207</v>
      </c>
      <c r="E400" s="33"/>
      <c r="F400" s="164" t="s">
        <v>5906</v>
      </c>
      <c r="G400" s="33"/>
      <c r="H400" s="33"/>
      <c r="I400" s="165"/>
      <c r="J400" s="33"/>
      <c r="K400" s="33"/>
      <c r="L400" s="34"/>
      <c r="M400" s="166"/>
      <c r="N400" s="167"/>
      <c r="O400" s="59"/>
      <c r="P400" s="59"/>
      <c r="Q400" s="59"/>
      <c r="R400" s="59"/>
      <c r="S400" s="59"/>
      <c r="T400" s="60"/>
      <c r="U400" s="33"/>
      <c r="V400" s="33"/>
      <c r="W400" s="33"/>
      <c r="X400" s="33"/>
      <c r="Y400" s="33"/>
      <c r="Z400" s="33"/>
      <c r="AA400" s="33"/>
      <c r="AB400" s="33"/>
      <c r="AC400" s="33"/>
      <c r="AD400" s="33"/>
      <c r="AE400" s="33"/>
      <c r="AT400" s="18" t="s">
        <v>207</v>
      </c>
      <c r="AU400" s="18" t="s">
        <v>90</v>
      </c>
    </row>
    <row r="401" spans="1:65" s="2" customFormat="1" ht="21.75" customHeight="1">
      <c r="A401" s="33"/>
      <c r="B401" s="149"/>
      <c r="C401" s="150" t="s">
        <v>1418</v>
      </c>
      <c r="D401" s="150" t="s">
        <v>202</v>
      </c>
      <c r="E401" s="151" t="s">
        <v>5907</v>
      </c>
      <c r="F401" s="152" t="s">
        <v>5908</v>
      </c>
      <c r="G401" s="153" t="s">
        <v>529</v>
      </c>
      <c r="H401" s="154">
        <v>1</v>
      </c>
      <c r="I401" s="155"/>
      <c r="J401" s="156">
        <f>ROUND(I401*H401,2)</f>
        <v>0</v>
      </c>
      <c r="K401" s="152" t="s">
        <v>1</v>
      </c>
      <c r="L401" s="34"/>
      <c r="M401" s="157" t="s">
        <v>1</v>
      </c>
      <c r="N401" s="158" t="s">
        <v>46</v>
      </c>
      <c r="O401" s="59"/>
      <c r="P401" s="159">
        <f>O401*H401</f>
        <v>0</v>
      </c>
      <c r="Q401" s="159">
        <v>0</v>
      </c>
      <c r="R401" s="159">
        <f>Q401*H401</f>
        <v>0</v>
      </c>
      <c r="S401" s="159">
        <v>0</v>
      </c>
      <c r="T401" s="160">
        <f>S401*H401</f>
        <v>0</v>
      </c>
      <c r="U401" s="33"/>
      <c r="V401" s="33"/>
      <c r="W401" s="33"/>
      <c r="X401" s="33"/>
      <c r="Y401" s="33"/>
      <c r="Z401" s="33"/>
      <c r="AA401" s="33"/>
      <c r="AB401" s="33"/>
      <c r="AC401" s="33"/>
      <c r="AD401" s="33"/>
      <c r="AE401" s="33"/>
      <c r="AR401" s="161" t="s">
        <v>276</v>
      </c>
      <c r="AT401" s="161" t="s">
        <v>202</v>
      </c>
      <c r="AU401" s="161" t="s">
        <v>90</v>
      </c>
      <c r="AY401" s="18" t="s">
        <v>199</v>
      </c>
      <c r="BE401" s="162">
        <f>IF(N401="základní",J401,0)</f>
        <v>0</v>
      </c>
      <c r="BF401" s="162">
        <f>IF(N401="snížená",J401,0)</f>
        <v>0</v>
      </c>
      <c r="BG401" s="162">
        <f>IF(N401="zákl. přenesená",J401,0)</f>
        <v>0</v>
      </c>
      <c r="BH401" s="162">
        <f>IF(N401="sníž. přenesená",J401,0)</f>
        <v>0</v>
      </c>
      <c r="BI401" s="162">
        <f>IF(N401="nulová",J401,0)</f>
        <v>0</v>
      </c>
      <c r="BJ401" s="18" t="s">
        <v>88</v>
      </c>
      <c r="BK401" s="162">
        <f>ROUND(I401*H401,2)</f>
        <v>0</v>
      </c>
      <c r="BL401" s="18" t="s">
        <v>276</v>
      </c>
      <c r="BM401" s="161" t="s">
        <v>5909</v>
      </c>
    </row>
    <row r="402" spans="1:65" s="2" customFormat="1" ht="10.199999999999999">
      <c r="A402" s="33"/>
      <c r="B402" s="34"/>
      <c r="C402" s="33"/>
      <c r="D402" s="163" t="s">
        <v>207</v>
      </c>
      <c r="E402" s="33"/>
      <c r="F402" s="164" t="s">
        <v>5908</v>
      </c>
      <c r="G402" s="33"/>
      <c r="H402" s="33"/>
      <c r="I402" s="165"/>
      <c r="J402" s="33"/>
      <c r="K402" s="33"/>
      <c r="L402" s="34"/>
      <c r="M402" s="166"/>
      <c r="N402" s="167"/>
      <c r="O402" s="59"/>
      <c r="P402" s="59"/>
      <c r="Q402" s="59"/>
      <c r="R402" s="59"/>
      <c r="S402" s="59"/>
      <c r="T402" s="60"/>
      <c r="U402" s="33"/>
      <c r="V402" s="33"/>
      <c r="W402" s="33"/>
      <c r="X402" s="33"/>
      <c r="Y402" s="33"/>
      <c r="Z402" s="33"/>
      <c r="AA402" s="33"/>
      <c r="AB402" s="33"/>
      <c r="AC402" s="33"/>
      <c r="AD402" s="33"/>
      <c r="AE402" s="33"/>
      <c r="AT402" s="18" t="s">
        <v>207</v>
      </c>
      <c r="AU402" s="18" t="s">
        <v>90</v>
      </c>
    </row>
    <row r="403" spans="1:65" s="2" customFormat="1" ht="16.5" customHeight="1">
      <c r="A403" s="33"/>
      <c r="B403" s="149"/>
      <c r="C403" s="150" t="s">
        <v>1423</v>
      </c>
      <c r="D403" s="150" t="s">
        <v>202</v>
      </c>
      <c r="E403" s="151" t="s">
        <v>4194</v>
      </c>
      <c r="F403" s="152" t="s">
        <v>5910</v>
      </c>
      <c r="G403" s="153" t="s">
        <v>284</v>
      </c>
      <c r="H403" s="154">
        <v>1</v>
      </c>
      <c r="I403" s="155"/>
      <c r="J403" s="156">
        <f>ROUND(I403*H403,2)</f>
        <v>0</v>
      </c>
      <c r="K403" s="152" t="s">
        <v>1</v>
      </c>
      <c r="L403" s="34"/>
      <c r="M403" s="157" t="s">
        <v>1</v>
      </c>
      <c r="N403" s="158" t="s">
        <v>46</v>
      </c>
      <c r="O403" s="59"/>
      <c r="P403" s="159">
        <f>O403*H403</f>
        <v>0</v>
      </c>
      <c r="Q403" s="159">
        <v>0</v>
      </c>
      <c r="R403" s="159">
        <f>Q403*H403</f>
        <v>0</v>
      </c>
      <c r="S403" s="159">
        <v>0</v>
      </c>
      <c r="T403" s="160">
        <f>S403*H403</f>
        <v>0</v>
      </c>
      <c r="U403" s="33"/>
      <c r="V403" s="33"/>
      <c r="W403" s="33"/>
      <c r="X403" s="33"/>
      <c r="Y403" s="33"/>
      <c r="Z403" s="33"/>
      <c r="AA403" s="33"/>
      <c r="AB403" s="33"/>
      <c r="AC403" s="33"/>
      <c r="AD403" s="33"/>
      <c r="AE403" s="33"/>
      <c r="AR403" s="161" t="s">
        <v>276</v>
      </c>
      <c r="AT403" s="161" t="s">
        <v>202</v>
      </c>
      <c r="AU403" s="161" t="s">
        <v>90</v>
      </c>
      <c r="AY403" s="18" t="s">
        <v>199</v>
      </c>
      <c r="BE403" s="162">
        <f>IF(N403="základní",J403,0)</f>
        <v>0</v>
      </c>
      <c r="BF403" s="162">
        <f>IF(N403="snížená",J403,0)</f>
        <v>0</v>
      </c>
      <c r="BG403" s="162">
        <f>IF(N403="zákl. přenesená",J403,0)</f>
        <v>0</v>
      </c>
      <c r="BH403" s="162">
        <f>IF(N403="sníž. přenesená",J403,0)</f>
        <v>0</v>
      </c>
      <c r="BI403" s="162">
        <f>IF(N403="nulová",J403,0)</f>
        <v>0</v>
      </c>
      <c r="BJ403" s="18" t="s">
        <v>88</v>
      </c>
      <c r="BK403" s="162">
        <f>ROUND(I403*H403,2)</f>
        <v>0</v>
      </c>
      <c r="BL403" s="18" t="s">
        <v>276</v>
      </c>
      <c r="BM403" s="161" t="s">
        <v>5911</v>
      </c>
    </row>
    <row r="404" spans="1:65" s="2" customFormat="1" ht="28.8">
      <c r="A404" s="33"/>
      <c r="B404" s="34"/>
      <c r="C404" s="33"/>
      <c r="D404" s="163" t="s">
        <v>207</v>
      </c>
      <c r="E404" s="33"/>
      <c r="F404" s="164" t="s">
        <v>5912</v>
      </c>
      <c r="G404" s="33"/>
      <c r="H404" s="33"/>
      <c r="I404" s="165"/>
      <c r="J404" s="33"/>
      <c r="K404" s="33"/>
      <c r="L404" s="34"/>
      <c r="M404" s="166"/>
      <c r="N404" s="167"/>
      <c r="O404" s="59"/>
      <c r="P404" s="59"/>
      <c r="Q404" s="59"/>
      <c r="R404" s="59"/>
      <c r="S404" s="59"/>
      <c r="T404" s="60"/>
      <c r="U404" s="33"/>
      <c r="V404" s="33"/>
      <c r="W404" s="33"/>
      <c r="X404" s="33"/>
      <c r="Y404" s="33"/>
      <c r="Z404" s="33"/>
      <c r="AA404" s="33"/>
      <c r="AB404" s="33"/>
      <c r="AC404" s="33"/>
      <c r="AD404" s="33"/>
      <c r="AE404" s="33"/>
      <c r="AT404" s="18" t="s">
        <v>207</v>
      </c>
      <c r="AU404" s="18" t="s">
        <v>90</v>
      </c>
    </row>
    <row r="405" spans="1:65" s="2" customFormat="1" ht="16.5" customHeight="1">
      <c r="A405" s="33"/>
      <c r="B405" s="149"/>
      <c r="C405" s="150" t="s">
        <v>1429</v>
      </c>
      <c r="D405" s="150" t="s">
        <v>202</v>
      </c>
      <c r="E405" s="151" t="s">
        <v>4202</v>
      </c>
      <c r="F405" s="152" t="s">
        <v>5913</v>
      </c>
      <c r="G405" s="153" t="s">
        <v>284</v>
      </c>
      <c r="H405" s="154">
        <v>1</v>
      </c>
      <c r="I405" s="155"/>
      <c r="J405" s="156">
        <f>ROUND(I405*H405,2)</f>
        <v>0</v>
      </c>
      <c r="K405" s="152" t="s">
        <v>1</v>
      </c>
      <c r="L405" s="34"/>
      <c r="M405" s="157" t="s">
        <v>1</v>
      </c>
      <c r="N405" s="158" t="s">
        <v>46</v>
      </c>
      <c r="O405" s="59"/>
      <c r="P405" s="159">
        <f>O405*H405</f>
        <v>0</v>
      </c>
      <c r="Q405" s="159">
        <v>0</v>
      </c>
      <c r="R405" s="159">
        <f>Q405*H405</f>
        <v>0</v>
      </c>
      <c r="S405" s="159">
        <v>0</v>
      </c>
      <c r="T405" s="160">
        <f>S405*H405</f>
        <v>0</v>
      </c>
      <c r="U405" s="33"/>
      <c r="V405" s="33"/>
      <c r="W405" s="33"/>
      <c r="X405" s="33"/>
      <c r="Y405" s="33"/>
      <c r="Z405" s="33"/>
      <c r="AA405" s="33"/>
      <c r="AB405" s="33"/>
      <c r="AC405" s="33"/>
      <c r="AD405" s="33"/>
      <c r="AE405" s="33"/>
      <c r="AR405" s="161" t="s">
        <v>276</v>
      </c>
      <c r="AT405" s="161" t="s">
        <v>202</v>
      </c>
      <c r="AU405" s="161" t="s">
        <v>90</v>
      </c>
      <c r="AY405" s="18" t="s">
        <v>199</v>
      </c>
      <c r="BE405" s="162">
        <f>IF(N405="základní",J405,0)</f>
        <v>0</v>
      </c>
      <c r="BF405" s="162">
        <f>IF(N405="snížená",J405,0)</f>
        <v>0</v>
      </c>
      <c r="BG405" s="162">
        <f>IF(N405="zákl. přenesená",J405,0)</f>
        <v>0</v>
      </c>
      <c r="BH405" s="162">
        <f>IF(N405="sníž. přenesená",J405,0)</f>
        <v>0</v>
      </c>
      <c r="BI405" s="162">
        <f>IF(N405="nulová",J405,0)</f>
        <v>0</v>
      </c>
      <c r="BJ405" s="18" t="s">
        <v>88</v>
      </c>
      <c r="BK405" s="162">
        <f>ROUND(I405*H405,2)</f>
        <v>0</v>
      </c>
      <c r="BL405" s="18" t="s">
        <v>276</v>
      </c>
      <c r="BM405" s="161" t="s">
        <v>5914</v>
      </c>
    </row>
    <row r="406" spans="1:65" s="2" customFormat="1" ht="38.4">
      <c r="A406" s="33"/>
      <c r="B406" s="34"/>
      <c r="C406" s="33"/>
      <c r="D406" s="163" t="s">
        <v>207</v>
      </c>
      <c r="E406" s="33"/>
      <c r="F406" s="164" t="s">
        <v>5915</v>
      </c>
      <c r="G406" s="33"/>
      <c r="H406" s="33"/>
      <c r="I406" s="165"/>
      <c r="J406" s="33"/>
      <c r="K406" s="33"/>
      <c r="L406" s="34"/>
      <c r="M406" s="168"/>
      <c r="N406" s="169"/>
      <c r="O406" s="170"/>
      <c r="P406" s="170"/>
      <c r="Q406" s="170"/>
      <c r="R406" s="170"/>
      <c r="S406" s="170"/>
      <c r="T406" s="171"/>
      <c r="U406" s="33"/>
      <c r="V406" s="33"/>
      <c r="W406" s="33"/>
      <c r="X406" s="33"/>
      <c r="Y406" s="33"/>
      <c r="Z406" s="33"/>
      <c r="AA406" s="33"/>
      <c r="AB406" s="33"/>
      <c r="AC406" s="33"/>
      <c r="AD406" s="33"/>
      <c r="AE406" s="33"/>
      <c r="AT406" s="18" t="s">
        <v>207</v>
      </c>
      <c r="AU406" s="18" t="s">
        <v>90</v>
      </c>
    </row>
    <row r="407" spans="1:65" s="2" customFormat="1" ht="6.9" customHeight="1">
      <c r="A407" s="33"/>
      <c r="B407" s="48"/>
      <c r="C407" s="49"/>
      <c r="D407" s="49"/>
      <c r="E407" s="49"/>
      <c r="F407" s="49"/>
      <c r="G407" s="49"/>
      <c r="H407" s="49"/>
      <c r="I407" s="49"/>
      <c r="J407" s="49"/>
      <c r="K407" s="49"/>
      <c r="L407" s="34"/>
      <c r="M407" s="33"/>
      <c r="O407" s="33"/>
      <c r="P407" s="33"/>
      <c r="Q407" s="33"/>
      <c r="R407" s="33"/>
      <c r="S407" s="33"/>
      <c r="T407" s="33"/>
      <c r="U407" s="33"/>
      <c r="V407" s="33"/>
      <c r="W407" s="33"/>
      <c r="X407" s="33"/>
      <c r="Y407" s="33"/>
      <c r="Z407" s="33"/>
      <c r="AA407" s="33"/>
      <c r="AB407" s="33"/>
      <c r="AC407" s="33"/>
      <c r="AD407" s="33"/>
      <c r="AE407" s="33"/>
    </row>
  </sheetData>
  <autoFilter ref="C130:K406"/>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124</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5516</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30" customHeight="1">
      <c r="A11" s="33"/>
      <c r="B11" s="34"/>
      <c r="C11" s="33"/>
      <c r="D11" s="33"/>
      <c r="E11" s="227" t="s">
        <v>5916</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4216</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ROUND(J131,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ROUND((SUM(BE131:BE511)),  2)</f>
        <v>0</v>
      </c>
      <c r="G35" s="33"/>
      <c r="H35" s="33"/>
      <c r="I35" s="106">
        <v>0.21</v>
      </c>
      <c r="J35" s="105">
        <f>ROUND(((SUM(BE131:BE511))*I35),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ROUND((SUM(BF131:BF511)),  2)</f>
        <v>0</v>
      </c>
      <c r="G36" s="33"/>
      <c r="H36" s="33"/>
      <c r="I36" s="106">
        <v>0.15</v>
      </c>
      <c r="J36" s="105">
        <f>ROUND(((SUM(BF131:BF511))*I36),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ROUND((SUM(BG131:BG511)),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ROUND((SUM(BH131:BH511)),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ROUND((SUM(BI131:BI511)),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5516</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30" customHeight="1">
      <c r="A89" s="33"/>
      <c r="B89" s="34"/>
      <c r="C89" s="33"/>
      <c r="D89" s="33"/>
      <c r="E89" s="227" t="str">
        <f>E11</f>
        <v xml:space="preserve">014B_C - Zařízení zdravotně technických instalací (Neuznatelná část) </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J131</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J132</f>
        <v>0</v>
      </c>
      <c r="L99" s="118"/>
    </row>
    <row r="100" spans="1:47" s="10" customFormat="1" ht="19.95" customHeight="1">
      <c r="B100" s="122"/>
      <c r="D100" s="123" t="s">
        <v>306</v>
      </c>
      <c r="E100" s="124"/>
      <c r="F100" s="124"/>
      <c r="G100" s="124"/>
      <c r="H100" s="124"/>
      <c r="I100" s="124"/>
      <c r="J100" s="125">
        <f>J133</f>
        <v>0</v>
      </c>
      <c r="L100" s="122"/>
    </row>
    <row r="101" spans="1:47" s="10" customFormat="1" ht="19.95" customHeight="1">
      <c r="B101" s="122"/>
      <c r="D101" s="123" t="s">
        <v>311</v>
      </c>
      <c r="E101" s="124"/>
      <c r="F101" s="124"/>
      <c r="G101" s="124"/>
      <c r="H101" s="124"/>
      <c r="I101" s="124"/>
      <c r="J101" s="125">
        <f>J136</f>
        <v>0</v>
      </c>
      <c r="L101" s="122"/>
    </row>
    <row r="102" spans="1:47" s="9" customFormat="1" ht="24.9" customHeight="1">
      <c r="B102" s="118"/>
      <c r="D102" s="119" t="s">
        <v>313</v>
      </c>
      <c r="E102" s="120"/>
      <c r="F102" s="120"/>
      <c r="G102" s="120"/>
      <c r="H102" s="120"/>
      <c r="I102" s="120"/>
      <c r="J102" s="121">
        <f>J147</f>
        <v>0</v>
      </c>
      <c r="L102" s="118"/>
    </row>
    <row r="103" spans="1:47" s="10" customFormat="1" ht="19.95" customHeight="1">
      <c r="B103" s="122"/>
      <c r="D103" s="123" t="s">
        <v>315</v>
      </c>
      <c r="E103" s="124"/>
      <c r="F103" s="124"/>
      <c r="G103" s="124"/>
      <c r="H103" s="124"/>
      <c r="I103" s="124"/>
      <c r="J103" s="125">
        <f>J148</f>
        <v>0</v>
      </c>
      <c r="L103" s="122"/>
    </row>
    <row r="104" spans="1:47" s="10" customFormat="1" ht="19.95" customHeight="1">
      <c r="B104" s="122"/>
      <c r="D104" s="123" t="s">
        <v>5917</v>
      </c>
      <c r="E104" s="124"/>
      <c r="F104" s="124"/>
      <c r="G104" s="124"/>
      <c r="H104" s="124"/>
      <c r="I104" s="124"/>
      <c r="J104" s="125">
        <f>J188</f>
        <v>0</v>
      </c>
      <c r="L104" s="122"/>
    </row>
    <row r="105" spans="1:47" s="10" customFormat="1" ht="19.95" customHeight="1">
      <c r="B105" s="122"/>
      <c r="D105" s="123" t="s">
        <v>4217</v>
      </c>
      <c r="E105" s="124"/>
      <c r="F105" s="124"/>
      <c r="G105" s="124"/>
      <c r="H105" s="124"/>
      <c r="I105" s="124"/>
      <c r="J105" s="125">
        <f>J289</f>
        <v>0</v>
      </c>
      <c r="L105" s="122"/>
    </row>
    <row r="106" spans="1:47" s="10" customFormat="1" ht="19.95" customHeight="1">
      <c r="B106" s="122"/>
      <c r="D106" s="123" t="s">
        <v>5918</v>
      </c>
      <c r="E106" s="124"/>
      <c r="F106" s="124"/>
      <c r="G106" s="124"/>
      <c r="H106" s="124"/>
      <c r="I106" s="124"/>
      <c r="J106" s="125">
        <f>J423</f>
        <v>0</v>
      </c>
      <c r="L106" s="122"/>
    </row>
    <row r="107" spans="1:47" s="10" customFormat="1" ht="19.95" customHeight="1">
      <c r="B107" s="122"/>
      <c r="D107" s="123" t="s">
        <v>316</v>
      </c>
      <c r="E107" s="124"/>
      <c r="F107" s="124"/>
      <c r="G107" s="124"/>
      <c r="H107" s="124"/>
      <c r="I107" s="124"/>
      <c r="J107" s="125">
        <f>J434</f>
        <v>0</v>
      </c>
      <c r="L107" s="122"/>
    </row>
    <row r="108" spans="1:47" s="10" customFormat="1" ht="19.95" customHeight="1">
      <c r="B108" s="122"/>
      <c r="D108" s="123" t="s">
        <v>4219</v>
      </c>
      <c r="E108" s="124"/>
      <c r="F108" s="124"/>
      <c r="G108" s="124"/>
      <c r="H108" s="124"/>
      <c r="I108" s="124"/>
      <c r="J108" s="125">
        <f>J488</f>
        <v>0</v>
      </c>
      <c r="L108" s="122"/>
    </row>
    <row r="109" spans="1:47" s="10" customFormat="1" ht="19.95" customHeight="1">
      <c r="B109" s="122"/>
      <c r="D109" s="123" t="s">
        <v>4220</v>
      </c>
      <c r="E109" s="124"/>
      <c r="F109" s="124"/>
      <c r="G109" s="124"/>
      <c r="H109" s="124"/>
      <c r="I109" s="124"/>
      <c r="J109" s="125">
        <f>J508</f>
        <v>0</v>
      </c>
      <c r="L109" s="122"/>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183</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26.25" customHeight="1">
      <c r="A119" s="33"/>
      <c r="B119" s="34"/>
      <c r="C119" s="33"/>
      <c r="D119" s="33"/>
      <c r="E119" s="263" t="str">
        <f>E7</f>
        <v>SPŠ a SOU Pelhřimov - objekt dílen Kamenice nad Lipou - úspora energie</v>
      </c>
      <c r="F119" s="264"/>
      <c r="G119" s="264"/>
      <c r="H119" s="264"/>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172</v>
      </c>
      <c r="L120" s="21"/>
    </row>
    <row r="121" spans="1:31" s="2" customFormat="1" ht="16.5" customHeight="1">
      <c r="A121" s="33"/>
      <c r="B121" s="34"/>
      <c r="C121" s="33"/>
      <c r="D121" s="33"/>
      <c r="E121" s="263" t="s">
        <v>5516</v>
      </c>
      <c r="F121" s="265"/>
      <c r="G121" s="265"/>
      <c r="H121" s="265"/>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174</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30" customHeight="1">
      <c r="A123" s="33"/>
      <c r="B123" s="34"/>
      <c r="C123" s="33"/>
      <c r="D123" s="33"/>
      <c r="E123" s="227" t="str">
        <f>E11</f>
        <v xml:space="preserve">014B_C - Zařízení zdravotně technických instalací (Neuznatelná část) </v>
      </c>
      <c r="F123" s="265"/>
      <c r="G123" s="265"/>
      <c r="H123" s="265"/>
      <c r="I123" s="33"/>
      <c r="J123" s="33"/>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F14</f>
        <v>Kamenice nad Lipu, ul. Lhotecká</v>
      </c>
      <c r="G125" s="33"/>
      <c r="H125" s="33"/>
      <c r="I125" s="28" t="s">
        <v>22</v>
      </c>
      <c r="J125" s="56" t="str">
        <f>IF(J14="","",J14)</f>
        <v>17. 3. 2021</v>
      </c>
      <c r="K125" s="33"/>
      <c r="L125" s="43"/>
      <c r="S125" s="33"/>
      <c r="T125" s="33"/>
      <c r="U125" s="33"/>
      <c r="V125" s="33"/>
      <c r="W125" s="33"/>
      <c r="X125" s="33"/>
      <c r="Y125" s="33"/>
      <c r="Z125" s="33"/>
      <c r="AA125" s="33"/>
      <c r="AB125" s="33"/>
      <c r="AC125" s="33"/>
      <c r="AD125" s="33"/>
      <c r="AE125" s="33"/>
    </row>
    <row r="126" spans="1:31" s="2" customFormat="1" ht="6.9"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65" customHeight="1">
      <c r="A127" s="33"/>
      <c r="B127" s="34"/>
      <c r="C127" s="28" t="s">
        <v>24</v>
      </c>
      <c r="D127" s="33"/>
      <c r="E127" s="33"/>
      <c r="F127" s="26" t="str">
        <f>E17</f>
        <v>Kraj Vysočina</v>
      </c>
      <c r="G127" s="33"/>
      <c r="H127" s="33"/>
      <c r="I127" s="28" t="s">
        <v>32</v>
      </c>
      <c r="J127" s="31" t="str">
        <f>E23</f>
        <v>PROJEKT CENTRUM NOVA s.r.o.</v>
      </c>
      <c r="K127" s="33"/>
      <c r="L127" s="43"/>
      <c r="S127" s="33"/>
      <c r="T127" s="33"/>
      <c r="U127" s="33"/>
      <c r="V127" s="33"/>
      <c r="W127" s="33"/>
      <c r="X127" s="33"/>
      <c r="Y127" s="33"/>
      <c r="Z127" s="33"/>
      <c r="AA127" s="33"/>
      <c r="AB127" s="33"/>
      <c r="AC127" s="33"/>
      <c r="AD127" s="33"/>
      <c r="AE127" s="33"/>
    </row>
    <row r="128" spans="1:31" s="2" customFormat="1" ht="15.15" customHeight="1">
      <c r="A128" s="33"/>
      <c r="B128" s="34"/>
      <c r="C128" s="28" t="s">
        <v>30</v>
      </c>
      <c r="D128" s="33"/>
      <c r="E128" s="33"/>
      <c r="F128" s="26" t="str">
        <f>IF(E20="","",E20)</f>
        <v>Vyplň údaj</v>
      </c>
      <c r="G128" s="33"/>
      <c r="H128" s="33"/>
      <c r="I128" s="28" t="s">
        <v>37</v>
      </c>
      <c r="J128" s="31" t="str">
        <f>E26</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184</v>
      </c>
      <c r="D130" s="129" t="s">
        <v>66</v>
      </c>
      <c r="E130" s="129" t="s">
        <v>62</v>
      </c>
      <c r="F130" s="129" t="s">
        <v>63</v>
      </c>
      <c r="G130" s="129" t="s">
        <v>185</v>
      </c>
      <c r="H130" s="129" t="s">
        <v>186</v>
      </c>
      <c r="I130" s="129" t="s">
        <v>187</v>
      </c>
      <c r="J130" s="129" t="s">
        <v>178</v>
      </c>
      <c r="K130" s="130" t="s">
        <v>188</v>
      </c>
      <c r="L130" s="131"/>
      <c r="M130" s="63" t="s">
        <v>1</v>
      </c>
      <c r="N130" s="64" t="s">
        <v>45</v>
      </c>
      <c r="O130" s="64" t="s">
        <v>189</v>
      </c>
      <c r="P130" s="64" t="s">
        <v>190</v>
      </c>
      <c r="Q130" s="64" t="s">
        <v>191</v>
      </c>
      <c r="R130" s="64" t="s">
        <v>192</v>
      </c>
      <c r="S130" s="64" t="s">
        <v>193</v>
      </c>
      <c r="T130" s="65" t="s">
        <v>194</v>
      </c>
      <c r="U130" s="126"/>
      <c r="V130" s="126"/>
      <c r="W130" s="126"/>
      <c r="X130" s="126"/>
      <c r="Y130" s="126"/>
      <c r="Z130" s="126"/>
      <c r="AA130" s="126"/>
      <c r="AB130" s="126"/>
      <c r="AC130" s="126"/>
      <c r="AD130" s="126"/>
      <c r="AE130" s="126"/>
    </row>
    <row r="131" spans="1:65" s="2" customFormat="1" ht="22.8" customHeight="1">
      <c r="A131" s="33"/>
      <c r="B131" s="34"/>
      <c r="C131" s="70" t="s">
        <v>195</v>
      </c>
      <c r="D131" s="33"/>
      <c r="E131" s="33"/>
      <c r="F131" s="33"/>
      <c r="G131" s="33"/>
      <c r="H131" s="33"/>
      <c r="I131" s="33"/>
      <c r="J131" s="132">
        <f>BK131</f>
        <v>0</v>
      </c>
      <c r="K131" s="33"/>
      <c r="L131" s="34"/>
      <c r="M131" s="66"/>
      <c r="N131" s="57"/>
      <c r="O131" s="67"/>
      <c r="P131" s="133">
        <f>P132+P147</f>
        <v>0</v>
      </c>
      <c r="Q131" s="67"/>
      <c r="R131" s="133">
        <f>R132+R147</f>
        <v>2.5214000000000003</v>
      </c>
      <c r="S131" s="67"/>
      <c r="T131" s="134">
        <f>T132+T147</f>
        <v>1.22</v>
      </c>
      <c r="U131" s="33"/>
      <c r="V131" s="33"/>
      <c r="W131" s="33"/>
      <c r="X131" s="33"/>
      <c r="Y131" s="33"/>
      <c r="Z131" s="33"/>
      <c r="AA131" s="33"/>
      <c r="AB131" s="33"/>
      <c r="AC131" s="33"/>
      <c r="AD131" s="33"/>
      <c r="AE131" s="33"/>
      <c r="AT131" s="18" t="s">
        <v>80</v>
      </c>
      <c r="AU131" s="18" t="s">
        <v>180</v>
      </c>
      <c r="BK131" s="135">
        <f>BK132+BK147</f>
        <v>0</v>
      </c>
    </row>
    <row r="132" spans="1:65" s="12" customFormat="1" ht="25.95" customHeight="1">
      <c r="B132" s="136"/>
      <c r="D132" s="137" t="s">
        <v>80</v>
      </c>
      <c r="E132" s="138" t="s">
        <v>327</v>
      </c>
      <c r="F132" s="138" t="s">
        <v>328</v>
      </c>
      <c r="I132" s="139"/>
      <c r="J132" s="140">
        <f>BK132</f>
        <v>0</v>
      </c>
      <c r="L132" s="136"/>
      <c r="M132" s="141"/>
      <c r="N132" s="142"/>
      <c r="O132" s="142"/>
      <c r="P132" s="143">
        <f>P133+P136</f>
        <v>0</v>
      </c>
      <c r="Q132" s="142"/>
      <c r="R132" s="143">
        <f>R133+R136</f>
        <v>0</v>
      </c>
      <c r="S132" s="142"/>
      <c r="T132" s="144">
        <f>T133+T136</f>
        <v>0</v>
      </c>
      <c r="AR132" s="137" t="s">
        <v>88</v>
      </c>
      <c r="AT132" s="145" t="s">
        <v>80</v>
      </c>
      <c r="AU132" s="145" t="s">
        <v>81</v>
      </c>
      <c r="AY132" s="137" t="s">
        <v>199</v>
      </c>
      <c r="BK132" s="146">
        <f>BK133+BK136</f>
        <v>0</v>
      </c>
    </row>
    <row r="133" spans="1:65" s="12" customFormat="1" ht="22.8" customHeight="1">
      <c r="B133" s="136"/>
      <c r="D133" s="137" t="s">
        <v>80</v>
      </c>
      <c r="E133" s="147" t="s">
        <v>213</v>
      </c>
      <c r="F133" s="147" t="s">
        <v>380</v>
      </c>
      <c r="I133" s="139"/>
      <c r="J133" s="148">
        <f>BK133</f>
        <v>0</v>
      </c>
      <c r="L133" s="136"/>
      <c r="M133" s="141"/>
      <c r="N133" s="142"/>
      <c r="O133" s="142"/>
      <c r="P133" s="143">
        <f>SUM(P134:P135)</f>
        <v>0</v>
      </c>
      <c r="Q133" s="142"/>
      <c r="R133" s="143">
        <f>SUM(R134:R135)</f>
        <v>0</v>
      </c>
      <c r="S133" s="142"/>
      <c r="T133" s="144">
        <f>SUM(T134:T135)</f>
        <v>0</v>
      </c>
      <c r="AR133" s="137" t="s">
        <v>88</v>
      </c>
      <c r="AT133" s="145" t="s">
        <v>80</v>
      </c>
      <c r="AU133" s="145" t="s">
        <v>88</v>
      </c>
      <c r="AY133" s="137" t="s">
        <v>199</v>
      </c>
      <c r="BK133" s="146">
        <f>SUM(BK134:BK135)</f>
        <v>0</v>
      </c>
    </row>
    <row r="134" spans="1:65" s="2" customFormat="1" ht="21.75" customHeight="1">
      <c r="A134" s="33"/>
      <c r="B134" s="149"/>
      <c r="C134" s="150" t="s">
        <v>88</v>
      </c>
      <c r="D134" s="150" t="s">
        <v>202</v>
      </c>
      <c r="E134" s="151" t="s">
        <v>5919</v>
      </c>
      <c r="F134" s="152" t="s">
        <v>5920</v>
      </c>
      <c r="G134" s="153" t="s">
        <v>376</v>
      </c>
      <c r="H134" s="154">
        <v>200</v>
      </c>
      <c r="I134" s="155"/>
      <c r="J134" s="156">
        <f>ROUND(I134*H134,2)</f>
        <v>0</v>
      </c>
      <c r="K134" s="152" t="s">
        <v>333</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198</v>
      </c>
      <c r="AT134" s="161" t="s">
        <v>202</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198</v>
      </c>
      <c r="BM134" s="161" t="s">
        <v>5921</v>
      </c>
    </row>
    <row r="135" spans="1:65" s="2" customFormat="1" ht="19.2">
      <c r="A135" s="33"/>
      <c r="B135" s="34"/>
      <c r="C135" s="33"/>
      <c r="D135" s="163" t="s">
        <v>207</v>
      </c>
      <c r="E135" s="33"/>
      <c r="F135" s="164" t="s">
        <v>5922</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12" customFormat="1" ht="22.8" customHeight="1">
      <c r="B136" s="136"/>
      <c r="D136" s="137" t="s">
        <v>80</v>
      </c>
      <c r="E136" s="147" t="s">
        <v>1001</v>
      </c>
      <c r="F136" s="147" t="s">
        <v>1002</v>
      </c>
      <c r="I136" s="139"/>
      <c r="J136" s="148">
        <f>BK136</f>
        <v>0</v>
      </c>
      <c r="L136" s="136"/>
      <c r="M136" s="141"/>
      <c r="N136" s="142"/>
      <c r="O136" s="142"/>
      <c r="P136" s="143">
        <f>SUM(P137:P146)</f>
        <v>0</v>
      </c>
      <c r="Q136" s="142"/>
      <c r="R136" s="143">
        <f>SUM(R137:R146)</f>
        <v>0</v>
      </c>
      <c r="S136" s="142"/>
      <c r="T136" s="144">
        <f>SUM(T137:T146)</f>
        <v>0</v>
      </c>
      <c r="AR136" s="137" t="s">
        <v>88</v>
      </c>
      <c r="AT136" s="145" t="s">
        <v>80</v>
      </c>
      <c r="AU136" s="145" t="s">
        <v>88</v>
      </c>
      <c r="AY136" s="137" t="s">
        <v>199</v>
      </c>
      <c r="BK136" s="146">
        <f>SUM(BK137:BK146)</f>
        <v>0</v>
      </c>
    </row>
    <row r="137" spans="1:65" s="2" customFormat="1" ht="24.15" customHeight="1">
      <c r="A137" s="33"/>
      <c r="B137" s="149"/>
      <c r="C137" s="150" t="s">
        <v>90</v>
      </c>
      <c r="D137" s="150" t="s">
        <v>202</v>
      </c>
      <c r="E137" s="151" t="s">
        <v>1021</v>
      </c>
      <c r="F137" s="152" t="s">
        <v>1022</v>
      </c>
      <c r="G137" s="153" t="s">
        <v>396</v>
      </c>
      <c r="H137" s="154">
        <v>1.22</v>
      </c>
      <c r="I137" s="155"/>
      <c r="J137" s="156">
        <f>ROUND(I137*H137,2)</f>
        <v>0</v>
      </c>
      <c r="K137" s="152" t="s">
        <v>333</v>
      </c>
      <c r="L137" s="34"/>
      <c r="M137" s="157" t="s">
        <v>1</v>
      </c>
      <c r="N137" s="158"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198</v>
      </c>
      <c r="AT137" s="161" t="s">
        <v>202</v>
      </c>
      <c r="AU137" s="161" t="s">
        <v>90</v>
      </c>
      <c r="AY137" s="18" t="s">
        <v>199</v>
      </c>
      <c r="BE137" s="162">
        <f>IF(N137="základní",J137,0)</f>
        <v>0</v>
      </c>
      <c r="BF137" s="162">
        <f>IF(N137="snížená",J137,0)</f>
        <v>0</v>
      </c>
      <c r="BG137" s="162">
        <f>IF(N137="zákl. přenesená",J137,0)</f>
        <v>0</v>
      </c>
      <c r="BH137" s="162">
        <f>IF(N137="sníž. přenesená",J137,0)</f>
        <v>0</v>
      </c>
      <c r="BI137" s="162">
        <f>IF(N137="nulová",J137,0)</f>
        <v>0</v>
      </c>
      <c r="BJ137" s="18" t="s">
        <v>88</v>
      </c>
      <c r="BK137" s="162">
        <f>ROUND(I137*H137,2)</f>
        <v>0</v>
      </c>
      <c r="BL137" s="18" t="s">
        <v>198</v>
      </c>
      <c r="BM137" s="161" t="s">
        <v>4221</v>
      </c>
    </row>
    <row r="138" spans="1:65" s="2" customFormat="1" ht="19.2">
      <c r="A138" s="33"/>
      <c r="B138" s="34"/>
      <c r="C138" s="33"/>
      <c r="D138" s="163" t="s">
        <v>207</v>
      </c>
      <c r="E138" s="33"/>
      <c r="F138" s="164" t="s">
        <v>1024</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207</v>
      </c>
      <c r="AU138" s="18" t="s">
        <v>90</v>
      </c>
    </row>
    <row r="139" spans="1:65" s="2" customFormat="1" ht="24.15" customHeight="1">
      <c r="A139" s="33"/>
      <c r="B139" s="149"/>
      <c r="C139" s="150" t="s">
        <v>213</v>
      </c>
      <c r="D139" s="150" t="s">
        <v>202</v>
      </c>
      <c r="E139" s="151" t="s">
        <v>1026</v>
      </c>
      <c r="F139" s="152" t="s">
        <v>1027</v>
      </c>
      <c r="G139" s="153" t="s">
        <v>396</v>
      </c>
      <c r="H139" s="154">
        <v>31.72</v>
      </c>
      <c r="I139" s="155"/>
      <c r="J139" s="156">
        <f>ROUND(I139*H139,2)</f>
        <v>0</v>
      </c>
      <c r="K139" s="152" t="s">
        <v>333</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198</v>
      </c>
      <c r="AT139" s="161" t="s">
        <v>202</v>
      </c>
      <c r="AU139" s="161" t="s">
        <v>90</v>
      </c>
      <c r="AY139" s="18" t="s">
        <v>199</v>
      </c>
      <c r="BE139" s="162">
        <f>IF(N139="základní",J139,0)</f>
        <v>0</v>
      </c>
      <c r="BF139" s="162">
        <f>IF(N139="snížená",J139,0)</f>
        <v>0</v>
      </c>
      <c r="BG139" s="162">
        <f>IF(N139="zákl. přenesená",J139,0)</f>
        <v>0</v>
      </c>
      <c r="BH139" s="162">
        <f>IF(N139="sníž. přenesená",J139,0)</f>
        <v>0</v>
      </c>
      <c r="BI139" s="162">
        <f>IF(N139="nulová",J139,0)</f>
        <v>0</v>
      </c>
      <c r="BJ139" s="18" t="s">
        <v>88</v>
      </c>
      <c r="BK139" s="162">
        <f>ROUND(I139*H139,2)</f>
        <v>0</v>
      </c>
      <c r="BL139" s="18" t="s">
        <v>198</v>
      </c>
      <c r="BM139" s="161" t="s">
        <v>4222</v>
      </c>
    </row>
    <row r="140" spans="1:65" s="2" customFormat="1" ht="28.8">
      <c r="A140" s="33"/>
      <c r="B140" s="34"/>
      <c r="C140" s="33"/>
      <c r="D140" s="163" t="s">
        <v>207</v>
      </c>
      <c r="E140" s="33"/>
      <c r="F140" s="164" t="s">
        <v>1029</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207</v>
      </c>
      <c r="AU140" s="18" t="s">
        <v>90</v>
      </c>
    </row>
    <row r="141" spans="1:65" s="14" customFormat="1" ht="10.199999999999999">
      <c r="B141" s="179"/>
      <c r="D141" s="163" t="s">
        <v>336</v>
      </c>
      <c r="F141" s="181" t="s">
        <v>5923</v>
      </c>
      <c r="H141" s="182">
        <v>31.72</v>
      </c>
      <c r="I141" s="183"/>
      <c r="L141" s="179"/>
      <c r="M141" s="184"/>
      <c r="N141" s="185"/>
      <c r="O141" s="185"/>
      <c r="P141" s="185"/>
      <c r="Q141" s="185"/>
      <c r="R141" s="185"/>
      <c r="S141" s="185"/>
      <c r="T141" s="186"/>
      <c r="AT141" s="180" t="s">
        <v>336</v>
      </c>
      <c r="AU141" s="180" t="s">
        <v>90</v>
      </c>
      <c r="AV141" s="14" t="s">
        <v>90</v>
      </c>
      <c r="AW141" s="14" t="s">
        <v>3</v>
      </c>
      <c r="AX141" s="14" t="s">
        <v>88</v>
      </c>
      <c r="AY141" s="180" t="s">
        <v>199</v>
      </c>
    </row>
    <row r="142" spans="1:65" s="2" customFormat="1" ht="37.799999999999997" customHeight="1">
      <c r="A142" s="33"/>
      <c r="B142" s="149"/>
      <c r="C142" s="150" t="s">
        <v>198</v>
      </c>
      <c r="D142" s="150" t="s">
        <v>202</v>
      </c>
      <c r="E142" s="151" t="s">
        <v>4224</v>
      </c>
      <c r="F142" s="152" t="s">
        <v>4225</v>
      </c>
      <c r="G142" s="153" t="s">
        <v>396</v>
      </c>
      <c r="H142" s="154">
        <v>3.5000000000000003E-2</v>
      </c>
      <c r="I142" s="155"/>
      <c r="J142" s="156">
        <f>ROUND(I142*H142,2)</f>
        <v>0</v>
      </c>
      <c r="K142" s="152" t="s">
        <v>333</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198</v>
      </c>
      <c r="AT142" s="161" t="s">
        <v>202</v>
      </c>
      <c r="AU142" s="161" t="s">
        <v>90</v>
      </c>
      <c r="AY142" s="18" t="s">
        <v>199</v>
      </c>
      <c r="BE142" s="162">
        <f>IF(N142="základní",J142,0)</f>
        <v>0</v>
      </c>
      <c r="BF142" s="162">
        <f>IF(N142="snížená",J142,0)</f>
        <v>0</v>
      </c>
      <c r="BG142" s="162">
        <f>IF(N142="zákl. přenesená",J142,0)</f>
        <v>0</v>
      </c>
      <c r="BH142" s="162">
        <f>IF(N142="sníž. přenesená",J142,0)</f>
        <v>0</v>
      </c>
      <c r="BI142" s="162">
        <f>IF(N142="nulová",J142,0)</f>
        <v>0</v>
      </c>
      <c r="BJ142" s="18" t="s">
        <v>88</v>
      </c>
      <c r="BK142" s="162">
        <f>ROUND(I142*H142,2)</f>
        <v>0</v>
      </c>
      <c r="BL142" s="18" t="s">
        <v>198</v>
      </c>
      <c r="BM142" s="161" t="s">
        <v>4226</v>
      </c>
    </row>
    <row r="143" spans="1:65" s="2" customFormat="1" ht="28.8">
      <c r="A143" s="33"/>
      <c r="B143" s="34"/>
      <c r="C143" s="33"/>
      <c r="D143" s="163" t="s">
        <v>207</v>
      </c>
      <c r="E143" s="33"/>
      <c r="F143" s="164" t="s">
        <v>4227</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207</v>
      </c>
      <c r="AU143" s="18" t="s">
        <v>90</v>
      </c>
    </row>
    <row r="144" spans="1:65" s="14" customFormat="1" ht="10.199999999999999">
      <c r="B144" s="179"/>
      <c r="D144" s="163" t="s">
        <v>336</v>
      </c>
      <c r="E144" s="180" t="s">
        <v>1</v>
      </c>
      <c r="F144" s="181" t="s">
        <v>5924</v>
      </c>
      <c r="H144" s="182">
        <v>3.5000000000000003E-2</v>
      </c>
      <c r="I144" s="183"/>
      <c r="L144" s="179"/>
      <c r="M144" s="184"/>
      <c r="N144" s="185"/>
      <c r="O144" s="185"/>
      <c r="P144" s="185"/>
      <c r="Q144" s="185"/>
      <c r="R144" s="185"/>
      <c r="S144" s="185"/>
      <c r="T144" s="186"/>
      <c r="AT144" s="180" t="s">
        <v>336</v>
      </c>
      <c r="AU144" s="180" t="s">
        <v>90</v>
      </c>
      <c r="AV144" s="14" t="s">
        <v>90</v>
      </c>
      <c r="AW144" s="14" t="s">
        <v>36</v>
      </c>
      <c r="AX144" s="14" t="s">
        <v>88</v>
      </c>
      <c r="AY144" s="180" t="s">
        <v>199</v>
      </c>
    </row>
    <row r="145" spans="1:65" s="2" customFormat="1" ht="33" customHeight="1">
      <c r="A145" s="33"/>
      <c r="B145" s="149"/>
      <c r="C145" s="150" t="s">
        <v>222</v>
      </c>
      <c r="D145" s="150" t="s">
        <v>202</v>
      </c>
      <c r="E145" s="151" t="s">
        <v>1059</v>
      </c>
      <c r="F145" s="152" t="s">
        <v>1060</v>
      </c>
      <c r="G145" s="153" t="s">
        <v>396</v>
      </c>
      <c r="H145" s="154">
        <v>4.2000000000000003E-2</v>
      </c>
      <c r="I145" s="155"/>
      <c r="J145" s="156">
        <f>ROUND(I145*H145,2)</f>
        <v>0</v>
      </c>
      <c r="K145" s="152" t="s">
        <v>333</v>
      </c>
      <c r="L145" s="34"/>
      <c r="M145" s="157" t="s">
        <v>1</v>
      </c>
      <c r="N145" s="158" t="s">
        <v>46</v>
      </c>
      <c r="O145" s="59"/>
      <c r="P145" s="159">
        <f>O145*H145</f>
        <v>0</v>
      </c>
      <c r="Q145" s="159">
        <v>0</v>
      </c>
      <c r="R145" s="159">
        <f>Q145*H145</f>
        <v>0</v>
      </c>
      <c r="S145" s="159">
        <v>0</v>
      </c>
      <c r="T145" s="160">
        <f>S145*H145</f>
        <v>0</v>
      </c>
      <c r="U145" s="33"/>
      <c r="V145" s="33"/>
      <c r="W145" s="33"/>
      <c r="X145" s="33"/>
      <c r="Y145" s="33"/>
      <c r="Z145" s="33"/>
      <c r="AA145" s="33"/>
      <c r="AB145" s="33"/>
      <c r="AC145" s="33"/>
      <c r="AD145" s="33"/>
      <c r="AE145" s="33"/>
      <c r="AR145" s="161" t="s">
        <v>198</v>
      </c>
      <c r="AT145" s="161" t="s">
        <v>202</v>
      </c>
      <c r="AU145" s="161" t="s">
        <v>90</v>
      </c>
      <c r="AY145" s="18" t="s">
        <v>199</v>
      </c>
      <c r="BE145" s="162">
        <f>IF(N145="základní",J145,0)</f>
        <v>0</v>
      </c>
      <c r="BF145" s="162">
        <f>IF(N145="snížená",J145,0)</f>
        <v>0</v>
      </c>
      <c r="BG145" s="162">
        <f>IF(N145="zákl. přenesená",J145,0)</f>
        <v>0</v>
      </c>
      <c r="BH145" s="162">
        <f>IF(N145="sníž. přenesená",J145,0)</f>
        <v>0</v>
      </c>
      <c r="BI145" s="162">
        <f>IF(N145="nulová",J145,0)</f>
        <v>0</v>
      </c>
      <c r="BJ145" s="18" t="s">
        <v>88</v>
      </c>
      <c r="BK145" s="162">
        <f>ROUND(I145*H145,2)</f>
        <v>0</v>
      </c>
      <c r="BL145" s="18" t="s">
        <v>198</v>
      </c>
      <c r="BM145" s="161" t="s">
        <v>4228</v>
      </c>
    </row>
    <row r="146" spans="1:65" s="2" customFormat="1" ht="28.8">
      <c r="A146" s="33"/>
      <c r="B146" s="34"/>
      <c r="C146" s="33"/>
      <c r="D146" s="163" t="s">
        <v>207</v>
      </c>
      <c r="E146" s="33"/>
      <c r="F146" s="164" t="s">
        <v>1062</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207</v>
      </c>
      <c r="AU146" s="18" t="s">
        <v>90</v>
      </c>
    </row>
    <row r="147" spans="1:65" s="12" customFormat="1" ht="25.95" customHeight="1">
      <c r="B147" s="136"/>
      <c r="D147" s="137" t="s">
        <v>80</v>
      </c>
      <c r="E147" s="138" t="s">
        <v>1094</v>
      </c>
      <c r="F147" s="138" t="s">
        <v>1095</v>
      </c>
      <c r="I147" s="139"/>
      <c r="J147" s="140">
        <f>BK147</f>
        <v>0</v>
      </c>
      <c r="L147" s="136"/>
      <c r="M147" s="141"/>
      <c r="N147" s="142"/>
      <c r="O147" s="142"/>
      <c r="P147" s="143">
        <f>P148+P188+P289+P423+P434+P488+P508</f>
        <v>0</v>
      </c>
      <c r="Q147" s="142"/>
      <c r="R147" s="143">
        <f>R148+R188+R289+R423+R434+R488+R508</f>
        <v>2.5214000000000003</v>
      </c>
      <c r="S147" s="142"/>
      <c r="T147" s="144">
        <f>T148+T188+T289+T423+T434+T488+T508</f>
        <v>1.22</v>
      </c>
      <c r="AR147" s="137" t="s">
        <v>90</v>
      </c>
      <c r="AT147" s="145" t="s">
        <v>80</v>
      </c>
      <c r="AU147" s="145" t="s">
        <v>81</v>
      </c>
      <c r="AY147" s="137" t="s">
        <v>199</v>
      </c>
      <c r="BK147" s="146">
        <f>BK148+BK188+BK289+BK423+BK434+BK488+BK508</f>
        <v>0</v>
      </c>
    </row>
    <row r="148" spans="1:65" s="12" customFormat="1" ht="22.8" customHeight="1">
      <c r="B148" s="136"/>
      <c r="D148" s="137" t="s">
        <v>80</v>
      </c>
      <c r="E148" s="147" t="s">
        <v>1108</v>
      </c>
      <c r="F148" s="147" t="s">
        <v>1109</v>
      </c>
      <c r="I148" s="139"/>
      <c r="J148" s="148">
        <f>BK148</f>
        <v>0</v>
      </c>
      <c r="L148" s="136"/>
      <c r="M148" s="141"/>
      <c r="N148" s="142"/>
      <c r="O148" s="142"/>
      <c r="P148" s="143">
        <f>SUM(P149:P187)</f>
        <v>0</v>
      </c>
      <c r="Q148" s="142"/>
      <c r="R148" s="143">
        <f>SUM(R149:R187)</f>
        <v>0.14933999999999997</v>
      </c>
      <c r="S148" s="142"/>
      <c r="T148" s="144">
        <f>SUM(T149:T187)</f>
        <v>4.2000000000000003E-2</v>
      </c>
      <c r="AR148" s="137" t="s">
        <v>90</v>
      </c>
      <c r="AT148" s="145" t="s">
        <v>80</v>
      </c>
      <c r="AU148" s="145" t="s">
        <v>88</v>
      </c>
      <c r="AY148" s="137" t="s">
        <v>199</v>
      </c>
      <c r="BK148" s="146">
        <f>SUM(BK149:BK187)</f>
        <v>0</v>
      </c>
    </row>
    <row r="149" spans="1:65" s="2" customFormat="1" ht="24.15" customHeight="1">
      <c r="A149" s="33"/>
      <c r="B149" s="149"/>
      <c r="C149" s="150" t="s">
        <v>227</v>
      </c>
      <c r="D149" s="150" t="s">
        <v>202</v>
      </c>
      <c r="E149" s="151" t="s">
        <v>4229</v>
      </c>
      <c r="F149" s="152" t="s">
        <v>4230</v>
      </c>
      <c r="G149" s="153" t="s">
        <v>376</v>
      </c>
      <c r="H149" s="154">
        <v>100</v>
      </c>
      <c r="I149" s="155"/>
      <c r="J149" s="156">
        <f>ROUND(I149*H149,2)</f>
        <v>0</v>
      </c>
      <c r="K149" s="152" t="s">
        <v>333</v>
      </c>
      <c r="L149" s="34"/>
      <c r="M149" s="157" t="s">
        <v>1</v>
      </c>
      <c r="N149" s="158" t="s">
        <v>46</v>
      </c>
      <c r="O149" s="59"/>
      <c r="P149" s="159">
        <f>O149*H149</f>
        <v>0</v>
      </c>
      <c r="Q149" s="159">
        <v>0</v>
      </c>
      <c r="R149" s="159">
        <f>Q149*H149</f>
        <v>0</v>
      </c>
      <c r="S149" s="159">
        <v>4.2000000000000002E-4</v>
      </c>
      <c r="T149" s="160">
        <f>S149*H149</f>
        <v>4.2000000000000003E-2</v>
      </c>
      <c r="U149" s="33"/>
      <c r="V149" s="33"/>
      <c r="W149" s="33"/>
      <c r="X149" s="33"/>
      <c r="Y149" s="33"/>
      <c r="Z149" s="33"/>
      <c r="AA149" s="33"/>
      <c r="AB149" s="33"/>
      <c r="AC149" s="33"/>
      <c r="AD149" s="33"/>
      <c r="AE149" s="33"/>
      <c r="AR149" s="161" t="s">
        <v>276</v>
      </c>
      <c r="AT149" s="161" t="s">
        <v>202</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276</v>
      </c>
      <c r="BM149" s="161" t="s">
        <v>4231</v>
      </c>
    </row>
    <row r="150" spans="1:65" s="2" customFormat="1" ht="28.8">
      <c r="A150" s="33"/>
      <c r="B150" s="34"/>
      <c r="C150" s="33"/>
      <c r="D150" s="163" t="s">
        <v>207</v>
      </c>
      <c r="E150" s="33"/>
      <c r="F150" s="164" t="s">
        <v>4232</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2" customFormat="1" ht="33" customHeight="1">
      <c r="A151" s="33"/>
      <c r="B151" s="149"/>
      <c r="C151" s="150" t="s">
        <v>232</v>
      </c>
      <c r="D151" s="150" t="s">
        <v>202</v>
      </c>
      <c r="E151" s="151" t="s">
        <v>4233</v>
      </c>
      <c r="F151" s="152" t="s">
        <v>4234</v>
      </c>
      <c r="G151" s="153" t="s">
        <v>376</v>
      </c>
      <c r="H151" s="154">
        <v>236</v>
      </c>
      <c r="I151" s="155"/>
      <c r="J151" s="156">
        <f>ROUND(I151*H151,2)</f>
        <v>0</v>
      </c>
      <c r="K151" s="152" t="s">
        <v>333</v>
      </c>
      <c r="L151" s="34"/>
      <c r="M151" s="157" t="s">
        <v>1</v>
      </c>
      <c r="N151" s="158" t="s">
        <v>46</v>
      </c>
      <c r="O151" s="59"/>
      <c r="P151" s="159">
        <f>O151*H151</f>
        <v>0</v>
      </c>
      <c r="Q151" s="159">
        <v>1.9000000000000001E-4</v>
      </c>
      <c r="R151" s="159">
        <f>Q151*H151</f>
        <v>4.4840000000000005E-2</v>
      </c>
      <c r="S151" s="159">
        <v>0</v>
      </c>
      <c r="T151" s="160">
        <f>S151*H151</f>
        <v>0</v>
      </c>
      <c r="U151" s="33"/>
      <c r="V151" s="33"/>
      <c r="W151" s="33"/>
      <c r="X151" s="33"/>
      <c r="Y151" s="33"/>
      <c r="Z151" s="33"/>
      <c r="AA151" s="33"/>
      <c r="AB151" s="33"/>
      <c r="AC151" s="33"/>
      <c r="AD151" s="33"/>
      <c r="AE151" s="33"/>
      <c r="AR151" s="161" t="s">
        <v>276</v>
      </c>
      <c r="AT151" s="161" t="s">
        <v>202</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276</v>
      </c>
      <c r="BM151" s="161" t="s">
        <v>4235</v>
      </c>
    </row>
    <row r="152" spans="1:65" s="2" customFormat="1" ht="38.4">
      <c r="A152" s="33"/>
      <c r="B152" s="34"/>
      <c r="C152" s="33"/>
      <c r="D152" s="163" t="s">
        <v>207</v>
      </c>
      <c r="E152" s="33"/>
      <c r="F152" s="164" t="s">
        <v>4236</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14" customFormat="1" ht="10.199999999999999">
      <c r="B153" s="179"/>
      <c r="D153" s="163" t="s">
        <v>336</v>
      </c>
      <c r="E153" s="180" t="s">
        <v>1</v>
      </c>
      <c r="F153" s="181" t="s">
        <v>5925</v>
      </c>
      <c r="H153" s="182">
        <v>236</v>
      </c>
      <c r="I153" s="183"/>
      <c r="L153" s="179"/>
      <c r="M153" s="184"/>
      <c r="N153" s="185"/>
      <c r="O153" s="185"/>
      <c r="P153" s="185"/>
      <c r="Q153" s="185"/>
      <c r="R153" s="185"/>
      <c r="S153" s="185"/>
      <c r="T153" s="186"/>
      <c r="AT153" s="180" t="s">
        <v>336</v>
      </c>
      <c r="AU153" s="180" t="s">
        <v>90</v>
      </c>
      <c r="AV153" s="14" t="s">
        <v>90</v>
      </c>
      <c r="AW153" s="14" t="s">
        <v>36</v>
      </c>
      <c r="AX153" s="14" t="s">
        <v>88</v>
      </c>
      <c r="AY153" s="180" t="s">
        <v>199</v>
      </c>
    </row>
    <row r="154" spans="1:65" s="2" customFormat="1" ht="24.15" customHeight="1">
      <c r="A154" s="33"/>
      <c r="B154" s="149"/>
      <c r="C154" s="195" t="s">
        <v>237</v>
      </c>
      <c r="D154" s="195" t="s">
        <v>416</v>
      </c>
      <c r="E154" s="196" t="s">
        <v>4238</v>
      </c>
      <c r="F154" s="197" t="s">
        <v>4239</v>
      </c>
      <c r="G154" s="198" t="s">
        <v>376</v>
      </c>
      <c r="H154" s="199">
        <v>91</v>
      </c>
      <c r="I154" s="200"/>
      <c r="J154" s="201">
        <f>ROUND(I154*H154,2)</f>
        <v>0</v>
      </c>
      <c r="K154" s="197" t="s">
        <v>333</v>
      </c>
      <c r="L154" s="202"/>
      <c r="M154" s="203" t="s">
        <v>1</v>
      </c>
      <c r="N154" s="204" t="s">
        <v>46</v>
      </c>
      <c r="O154" s="59"/>
      <c r="P154" s="159">
        <f>O154*H154</f>
        <v>0</v>
      </c>
      <c r="Q154" s="159">
        <v>2.7E-4</v>
      </c>
      <c r="R154" s="159">
        <f>Q154*H154</f>
        <v>2.4570000000000002E-2</v>
      </c>
      <c r="S154" s="159">
        <v>0</v>
      </c>
      <c r="T154" s="160">
        <f>S154*H154</f>
        <v>0</v>
      </c>
      <c r="U154" s="33"/>
      <c r="V154" s="33"/>
      <c r="W154" s="33"/>
      <c r="X154" s="33"/>
      <c r="Y154" s="33"/>
      <c r="Z154" s="33"/>
      <c r="AA154" s="33"/>
      <c r="AB154" s="33"/>
      <c r="AC154" s="33"/>
      <c r="AD154" s="33"/>
      <c r="AE154" s="33"/>
      <c r="AR154" s="161" t="s">
        <v>573</v>
      </c>
      <c r="AT154" s="161" t="s">
        <v>416</v>
      </c>
      <c r="AU154" s="161" t="s">
        <v>90</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276</v>
      </c>
      <c r="BM154" s="161" t="s">
        <v>4240</v>
      </c>
    </row>
    <row r="155" spans="1:65" s="2" customFormat="1" ht="19.2">
      <c r="A155" s="33"/>
      <c r="B155" s="34"/>
      <c r="C155" s="33"/>
      <c r="D155" s="163" t="s">
        <v>207</v>
      </c>
      <c r="E155" s="33"/>
      <c r="F155" s="164" t="s">
        <v>4239</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207</v>
      </c>
      <c r="AU155" s="18" t="s">
        <v>90</v>
      </c>
    </row>
    <row r="156" spans="1:65" s="13" customFormat="1" ht="10.199999999999999">
      <c r="B156" s="172"/>
      <c r="D156" s="163" t="s">
        <v>336</v>
      </c>
      <c r="E156" s="173" t="s">
        <v>1</v>
      </c>
      <c r="F156" s="174" t="s">
        <v>5926</v>
      </c>
      <c r="H156" s="173" t="s">
        <v>1</v>
      </c>
      <c r="I156" s="175"/>
      <c r="L156" s="172"/>
      <c r="M156" s="176"/>
      <c r="N156" s="177"/>
      <c r="O156" s="177"/>
      <c r="P156" s="177"/>
      <c r="Q156" s="177"/>
      <c r="R156" s="177"/>
      <c r="S156" s="177"/>
      <c r="T156" s="178"/>
      <c r="AT156" s="173" t="s">
        <v>336</v>
      </c>
      <c r="AU156" s="173" t="s">
        <v>90</v>
      </c>
      <c r="AV156" s="13" t="s">
        <v>88</v>
      </c>
      <c r="AW156" s="13" t="s">
        <v>36</v>
      </c>
      <c r="AX156" s="13" t="s">
        <v>81</v>
      </c>
      <c r="AY156" s="173" t="s">
        <v>199</v>
      </c>
    </row>
    <row r="157" spans="1:65" s="14" customFormat="1" ht="10.199999999999999">
      <c r="B157" s="179"/>
      <c r="D157" s="163" t="s">
        <v>336</v>
      </c>
      <c r="E157" s="180" t="s">
        <v>1</v>
      </c>
      <c r="F157" s="181" t="s">
        <v>1191</v>
      </c>
      <c r="H157" s="182">
        <v>91</v>
      </c>
      <c r="I157" s="183"/>
      <c r="L157" s="179"/>
      <c r="M157" s="184"/>
      <c r="N157" s="185"/>
      <c r="O157" s="185"/>
      <c r="P157" s="185"/>
      <c r="Q157" s="185"/>
      <c r="R157" s="185"/>
      <c r="S157" s="185"/>
      <c r="T157" s="186"/>
      <c r="AT157" s="180" t="s">
        <v>336</v>
      </c>
      <c r="AU157" s="180" t="s">
        <v>90</v>
      </c>
      <c r="AV157" s="14" t="s">
        <v>90</v>
      </c>
      <c r="AW157" s="14" t="s">
        <v>36</v>
      </c>
      <c r="AX157" s="14" t="s">
        <v>88</v>
      </c>
      <c r="AY157" s="180" t="s">
        <v>199</v>
      </c>
    </row>
    <row r="158" spans="1:65" s="2" customFormat="1" ht="24.15" customHeight="1">
      <c r="A158" s="33"/>
      <c r="B158" s="149"/>
      <c r="C158" s="195" t="s">
        <v>242</v>
      </c>
      <c r="D158" s="195" t="s">
        <v>416</v>
      </c>
      <c r="E158" s="196" t="s">
        <v>4241</v>
      </c>
      <c r="F158" s="197" t="s">
        <v>4242</v>
      </c>
      <c r="G158" s="198" t="s">
        <v>376</v>
      </c>
      <c r="H158" s="199">
        <v>14</v>
      </c>
      <c r="I158" s="200"/>
      <c r="J158" s="201">
        <f>ROUND(I158*H158,2)</f>
        <v>0</v>
      </c>
      <c r="K158" s="197" t="s">
        <v>333</v>
      </c>
      <c r="L158" s="202"/>
      <c r="M158" s="203" t="s">
        <v>1</v>
      </c>
      <c r="N158" s="204" t="s">
        <v>46</v>
      </c>
      <c r="O158" s="59"/>
      <c r="P158" s="159">
        <f>O158*H158</f>
        <v>0</v>
      </c>
      <c r="Q158" s="159">
        <v>2.9E-4</v>
      </c>
      <c r="R158" s="159">
        <f>Q158*H158</f>
        <v>4.0600000000000002E-3</v>
      </c>
      <c r="S158" s="159">
        <v>0</v>
      </c>
      <c r="T158" s="160">
        <f>S158*H158</f>
        <v>0</v>
      </c>
      <c r="U158" s="33"/>
      <c r="V158" s="33"/>
      <c r="W158" s="33"/>
      <c r="X158" s="33"/>
      <c r="Y158" s="33"/>
      <c r="Z158" s="33"/>
      <c r="AA158" s="33"/>
      <c r="AB158" s="33"/>
      <c r="AC158" s="33"/>
      <c r="AD158" s="33"/>
      <c r="AE158" s="33"/>
      <c r="AR158" s="161" t="s">
        <v>573</v>
      </c>
      <c r="AT158" s="161" t="s">
        <v>416</v>
      </c>
      <c r="AU158" s="161" t="s">
        <v>90</v>
      </c>
      <c r="AY158" s="18" t="s">
        <v>199</v>
      </c>
      <c r="BE158" s="162">
        <f>IF(N158="základní",J158,0)</f>
        <v>0</v>
      </c>
      <c r="BF158" s="162">
        <f>IF(N158="snížená",J158,0)</f>
        <v>0</v>
      </c>
      <c r="BG158" s="162">
        <f>IF(N158="zákl. přenesená",J158,0)</f>
        <v>0</v>
      </c>
      <c r="BH158" s="162">
        <f>IF(N158="sníž. přenesená",J158,0)</f>
        <v>0</v>
      </c>
      <c r="BI158" s="162">
        <f>IF(N158="nulová",J158,0)</f>
        <v>0</v>
      </c>
      <c r="BJ158" s="18" t="s">
        <v>88</v>
      </c>
      <c r="BK158" s="162">
        <f>ROUND(I158*H158,2)</f>
        <v>0</v>
      </c>
      <c r="BL158" s="18" t="s">
        <v>276</v>
      </c>
      <c r="BM158" s="161" t="s">
        <v>4243</v>
      </c>
    </row>
    <row r="159" spans="1:65" s="2" customFormat="1" ht="19.2">
      <c r="A159" s="33"/>
      <c r="B159" s="34"/>
      <c r="C159" s="33"/>
      <c r="D159" s="163" t="s">
        <v>207</v>
      </c>
      <c r="E159" s="33"/>
      <c r="F159" s="164" t="s">
        <v>4242</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207</v>
      </c>
      <c r="AU159" s="18" t="s">
        <v>90</v>
      </c>
    </row>
    <row r="160" spans="1:65" s="13" customFormat="1" ht="10.199999999999999">
      <c r="B160" s="172"/>
      <c r="D160" s="163" t="s">
        <v>336</v>
      </c>
      <c r="E160" s="173" t="s">
        <v>1</v>
      </c>
      <c r="F160" s="174" t="s">
        <v>5927</v>
      </c>
      <c r="H160" s="173" t="s">
        <v>1</v>
      </c>
      <c r="I160" s="175"/>
      <c r="L160" s="172"/>
      <c r="M160" s="176"/>
      <c r="N160" s="177"/>
      <c r="O160" s="177"/>
      <c r="P160" s="177"/>
      <c r="Q160" s="177"/>
      <c r="R160" s="177"/>
      <c r="S160" s="177"/>
      <c r="T160" s="178"/>
      <c r="AT160" s="173" t="s">
        <v>336</v>
      </c>
      <c r="AU160" s="173" t="s">
        <v>90</v>
      </c>
      <c r="AV160" s="13" t="s">
        <v>88</v>
      </c>
      <c r="AW160" s="13" t="s">
        <v>36</v>
      </c>
      <c r="AX160" s="13" t="s">
        <v>81</v>
      </c>
      <c r="AY160" s="173" t="s">
        <v>199</v>
      </c>
    </row>
    <row r="161" spans="1:65" s="14" customFormat="1" ht="10.199999999999999">
      <c r="B161" s="179"/>
      <c r="D161" s="163" t="s">
        <v>336</v>
      </c>
      <c r="E161" s="180" t="s">
        <v>1</v>
      </c>
      <c r="F161" s="181" t="s">
        <v>88</v>
      </c>
      <c r="H161" s="182">
        <v>1</v>
      </c>
      <c r="I161" s="183"/>
      <c r="L161" s="179"/>
      <c r="M161" s="184"/>
      <c r="N161" s="185"/>
      <c r="O161" s="185"/>
      <c r="P161" s="185"/>
      <c r="Q161" s="185"/>
      <c r="R161" s="185"/>
      <c r="S161" s="185"/>
      <c r="T161" s="186"/>
      <c r="AT161" s="180" t="s">
        <v>336</v>
      </c>
      <c r="AU161" s="180" t="s">
        <v>90</v>
      </c>
      <c r="AV161" s="14" t="s">
        <v>90</v>
      </c>
      <c r="AW161" s="14" t="s">
        <v>36</v>
      </c>
      <c r="AX161" s="14" t="s">
        <v>81</v>
      </c>
      <c r="AY161" s="180" t="s">
        <v>199</v>
      </c>
    </row>
    <row r="162" spans="1:65" s="13" customFormat="1" ht="10.199999999999999">
      <c r="B162" s="172"/>
      <c r="D162" s="163" t="s">
        <v>336</v>
      </c>
      <c r="E162" s="173" t="s">
        <v>1</v>
      </c>
      <c r="F162" s="174" t="s">
        <v>5928</v>
      </c>
      <c r="H162" s="173" t="s">
        <v>1</v>
      </c>
      <c r="I162" s="175"/>
      <c r="L162" s="172"/>
      <c r="M162" s="176"/>
      <c r="N162" s="177"/>
      <c r="O162" s="177"/>
      <c r="P162" s="177"/>
      <c r="Q162" s="177"/>
      <c r="R162" s="177"/>
      <c r="S162" s="177"/>
      <c r="T162" s="178"/>
      <c r="AT162" s="173" t="s">
        <v>336</v>
      </c>
      <c r="AU162" s="173" t="s">
        <v>90</v>
      </c>
      <c r="AV162" s="13" t="s">
        <v>88</v>
      </c>
      <c r="AW162" s="13" t="s">
        <v>36</v>
      </c>
      <c r="AX162" s="13" t="s">
        <v>81</v>
      </c>
      <c r="AY162" s="173" t="s">
        <v>199</v>
      </c>
    </row>
    <row r="163" spans="1:65" s="14" customFormat="1" ht="10.199999999999999">
      <c r="B163" s="179"/>
      <c r="D163" s="163" t="s">
        <v>336</v>
      </c>
      <c r="E163" s="180" t="s">
        <v>1</v>
      </c>
      <c r="F163" s="181" t="s">
        <v>262</v>
      </c>
      <c r="H163" s="182">
        <v>13</v>
      </c>
      <c r="I163" s="183"/>
      <c r="L163" s="179"/>
      <c r="M163" s="184"/>
      <c r="N163" s="185"/>
      <c r="O163" s="185"/>
      <c r="P163" s="185"/>
      <c r="Q163" s="185"/>
      <c r="R163" s="185"/>
      <c r="S163" s="185"/>
      <c r="T163" s="186"/>
      <c r="AT163" s="180" t="s">
        <v>336</v>
      </c>
      <c r="AU163" s="180" t="s">
        <v>90</v>
      </c>
      <c r="AV163" s="14" t="s">
        <v>90</v>
      </c>
      <c r="AW163" s="14" t="s">
        <v>36</v>
      </c>
      <c r="AX163" s="14" t="s">
        <v>81</v>
      </c>
      <c r="AY163" s="180" t="s">
        <v>199</v>
      </c>
    </row>
    <row r="164" spans="1:65" s="15" customFormat="1" ht="10.199999999999999">
      <c r="B164" s="187"/>
      <c r="D164" s="163" t="s">
        <v>336</v>
      </c>
      <c r="E164" s="188" t="s">
        <v>1</v>
      </c>
      <c r="F164" s="189" t="s">
        <v>339</v>
      </c>
      <c r="H164" s="190">
        <v>14</v>
      </c>
      <c r="I164" s="191"/>
      <c r="L164" s="187"/>
      <c r="M164" s="192"/>
      <c r="N164" s="193"/>
      <c r="O164" s="193"/>
      <c r="P164" s="193"/>
      <c r="Q164" s="193"/>
      <c r="R164" s="193"/>
      <c r="S164" s="193"/>
      <c r="T164" s="194"/>
      <c r="AT164" s="188" t="s">
        <v>336</v>
      </c>
      <c r="AU164" s="188" t="s">
        <v>90</v>
      </c>
      <c r="AV164" s="15" t="s">
        <v>198</v>
      </c>
      <c r="AW164" s="15" t="s">
        <v>36</v>
      </c>
      <c r="AX164" s="15" t="s">
        <v>88</v>
      </c>
      <c r="AY164" s="188" t="s">
        <v>199</v>
      </c>
    </row>
    <row r="165" spans="1:65" s="2" customFormat="1" ht="24.15" customHeight="1">
      <c r="A165" s="33"/>
      <c r="B165" s="149"/>
      <c r="C165" s="195" t="s">
        <v>247</v>
      </c>
      <c r="D165" s="195" t="s">
        <v>416</v>
      </c>
      <c r="E165" s="196" t="s">
        <v>4244</v>
      </c>
      <c r="F165" s="197" t="s">
        <v>4245</v>
      </c>
      <c r="G165" s="198" t="s">
        <v>376</v>
      </c>
      <c r="H165" s="199">
        <v>28</v>
      </c>
      <c r="I165" s="200"/>
      <c r="J165" s="201">
        <f>ROUND(I165*H165,2)</f>
        <v>0</v>
      </c>
      <c r="K165" s="197" t="s">
        <v>333</v>
      </c>
      <c r="L165" s="202"/>
      <c r="M165" s="203" t="s">
        <v>1</v>
      </c>
      <c r="N165" s="204" t="s">
        <v>46</v>
      </c>
      <c r="O165" s="59"/>
      <c r="P165" s="159">
        <f>O165*H165</f>
        <v>0</v>
      </c>
      <c r="Q165" s="159">
        <v>3.2000000000000003E-4</v>
      </c>
      <c r="R165" s="159">
        <f>Q165*H165</f>
        <v>8.9600000000000009E-3</v>
      </c>
      <c r="S165" s="159">
        <v>0</v>
      </c>
      <c r="T165" s="160">
        <f>S165*H165</f>
        <v>0</v>
      </c>
      <c r="U165" s="33"/>
      <c r="V165" s="33"/>
      <c r="W165" s="33"/>
      <c r="X165" s="33"/>
      <c r="Y165" s="33"/>
      <c r="Z165" s="33"/>
      <c r="AA165" s="33"/>
      <c r="AB165" s="33"/>
      <c r="AC165" s="33"/>
      <c r="AD165" s="33"/>
      <c r="AE165" s="33"/>
      <c r="AR165" s="161" t="s">
        <v>573</v>
      </c>
      <c r="AT165" s="161" t="s">
        <v>416</v>
      </c>
      <c r="AU165" s="161" t="s">
        <v>90</v>
      </c>
      <c r="AY165" s="18" t="s">
        <v>199</v>
      </c>
      <c r="BE165" s="162">
        <f>IF(N165="základní",J165,0)</f>
        <v>0</v>
      </c>
      <c r="BF165" s="162">
        <f>IF(N165="snížená",J165,0)</f>
        <v>0</v>
      </c>
      <c r="BG165" s="162">
        <f>IF(N165="zákl. přenesená",J165,0)</f>
        <v>0</v>
      </c>
      <c r="BH165" s="162">
        <f>IF(N165="sníž. přenesená",J165,0)</f>
        <v>0</v>
      </c>
      <c r="BI165" s="162">
        <f>IF(N165="nulová",J165,0)</f>
        <v>0</v>
      </c>
      <c r="BJ165" s="18" t="s">
        <v>88</v>
      </c>
      <c r="BK165" s="162">
        <f>ROUND(I165*H165,2)</f>
        <v>0</v>
      </c>
      <c r="BL165" s="18" t="s">
        <v>276</v>
      </c>
      <c r="BM165" s="161" t="s">
        <v>4246</v>
      </c>
    </row>
    <row r="166" spans="1:65" s="2" customFormat="1" ht="19.2">
      <c r="A166" s="33"/>
      <c r="B166" s="34"/>
      <c r="C166" s="33"/>
      <c r="D166" s="163" t="s">
        <v>207</v>
      </c>
      <c r="E166" s="33"/>
      <c r="F166" s="164" t="s">
        <v>4245</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207</v>
      </c>
      <c r="AU166" s="18" t="s">
        <v>90</v>
      </c>
    </row>
    <row r="167" spans="1:65" s="13" customFormat="1" ht="10.199999999999999">
      <c r="B167" s="172"/>
      <c r="D167" s="163" t="s">
        <v>336</v>
      </c>
      <c r="E167" s="173" t="s">
        <v>1</v>
      </c>
      <c r="F167" s="174" t="s">
        <v>5929</v>
      </c>
      <c r="H167" s="173" t="s">
        <v>1</v>
      </c>
      <c r="I167" s="175"/>
      <c r="L167" s="172"/>
      <c r="M167" s="176"/>
      <c r="N167" s="177"/>
      <c r="O167" s="177"/>
      <c r="P167" s="177"/>
      <c r="Q167" s="177"/>
      <c r="R167" s="177"/>
      <c r="S167" s="177"/>
      <c r="T167" s="178"/>
      <c r="AT167" s="173" t="s">
        <v>336</v>
      </c>
      <c r="AU167" s="173" t="s">
        <v>90</v>
      </c>
      <c r="AV167" s="13" t="s">
        <v>88</v>
      </c>
      <c r="AW167" s="13" t="s">
        <v>36</v>
      </c>
      <c r="AX167" s="13" t="s">
        <v>81</v>
      </c>
      <c r="AY167" s="173" t="s">
        <v>199</v>
      </c>
    </row>
    <row r="168" spans="1:65" s="14" customFormat="1" ht="10.199999999999999">
      <c r="B168" s="179"/>
      <c r="D168" s="163" t="s">
        <v>336</v>
      </c>
      <c r="E168" s="180" t="s">
        <v>1</v>
      </c>
      <c r="F168" s="181" t="s">
        <v>281</v>
      </c>
      <c r="H168" s="182">
        <v>17</v>
      </c>
      <c r="I168" s="183"/>
      <c r="L168" s="179"/>
      <c r="M168" s="184"/>
      <c r="N168" s="185"/>
      <c r="O168" s="185"/>
      <c r="P168" s="185"/>
      <c r="Q168" s="185"/>
      <c r="R168" s="185"/>
      <c r="S168" s="185"/>
      <c r="T168" s="186"/>
      <c r="AT168" s="180" t="s">
        <v>336</v>
      </c>
      <c r="AU168" s="180" t="s">
        <v>90</v>
      </c>
      <c r="AV168" s="14" t="s">
        <v>90</v>
      </c>
      <c r="AW168" s="14" t="s">
        <v>36</v>
      </c>
      <c r="AX168" s="14" t="s">
        <v>81</v>
      </c>
      <c r="AY168" s="180" t="s">
        <v>199</v>
      </c>
    </row>
    <row r="169" spans="1:65" s="13" customFormat="1" ht="10.199999999999999">
      <c r="B169" s="172"/>
      <c r="D169" s="163" t="s">
        <v>336</v>
      </c>
      <c r="E169" s="173" t="s">
        <v>1</v>
      </c>
      <c r="F169" s="174" t="s">
        <v>5930</v>
      </c>
      <c r="H169" s="173" t="s">
        <v>1</v>
      </c>
      <c r="I169" s="175"/>
      <c r="L169" s="172"/>
      <c r="M169" s="176"/>
      <c r="N169" s="177"/>
      <c r="O169" s="177"/>
      <c r="P169" s="177"/>
      <c r="Q169" s="177"/>
      <c r="R169" s="177"/>
      <c r="S169" s="177"/>
      <c r="T169" s="178"/>
      <c r="AT169" s="173" t="s">
        <v>336</v>
      </c>
      <c r="AU169" s="173" t="s">
        <v>90</v>
      </c>
      <c r="AV169" s="13" t="s">
        <v>88</v>
      </c>
      <c r="AW169" s="13" t="s">
        <v>36</v>
      </c>
      <c r="AX169" s="13" t="s">
        <v>81</v>
      </c>
      <c r="AY169" s="173" t="s">
        <v>199</v>
      </c>
    </row>
    <row r="170" spans="1:65" s="14" customFormat="1" ht="10.199999999999999">
      <c r="B170" s="179"/>
      <c r="D170" s="163" t="s">
        <v>336</v>
      </c>
      <c r="E170" s="180" t="s">
        <v>1</v>
      </c>
      <c r="F170" s="181" t="s">
        <v>252</v>
      </c>
      <c r="H170" s="182">
        <v>11</v>
      </c>
      <c r="I170" s="183"/>
      <c r="L170" s="179"/>
      <c r="M170" s="184"/>
      <c r="N170" s="185"/>
      <c r="O170" s="185"/>
      <c r="P170" s="185"/>
      <c r="Q170" s="185"/>
      <c r="R170" s="185"/>
      <c r="S170" s="185"/>
      <c r="T170" s="186"/>
      <c r="AT170" s="180" t="s">
        <v>336</v>
      </c>
      <c r="AU170" s="180" t="s">
        <v>90</v>
      </c>
      <c r="AV170" s="14" t="s">
        <v>90</v>
      </c>
      <c r="AW170" s="14" t="s">
        <v>36</v>
      </c>
      <c r="AX170" s="14" t="s">
        <v>81</v>
      </c>
      <c r="AY170" s="180" t="s">
        <v>199</v>
      </c>
    </row>
    <row r="171" spans="1:65" s="15" customFormat="1" ht="10.199999999999999">
      <c r="B171" s="187"/>
      <c r="D171" s="163" t="s">
        <v>336</v>
      </c>
      <c r="E171" s="188" t="s">
        <v>1</v>
      </c>
      <c r="F171" s="189" t="s">
        <v>339</v>
      </c>
      <c r="H171" s="190">
        <v>28</v>
      </c>
      <c r="I171" s="191"/>
      <c r="L171" s="187"/>
      <c r="M171" s="192"/>
      <c r="N171" s="193"/>
      <c r="O171" s="193"/>
      <c r="P171" s="193"/>
      <c r="Q171" s="193"/>
      <c r="R171" s="193"/>
      <c r="S171" s="193"/>
      <c r="T171" s="194"/>
      <c r="AT171" s="188" t="s">
        <v>336</v>
      </c>
      <c r="AU171" s="188" t="s">
        <v>90</v>
      </c>
      <c r="AV171" s="15" t="s">
        <v>198</v>
      </c>
      <c r="AW171" s="15" t="s">
        <v>36</v>
      </c>
      <c r="AX171" s="15" t="s">
        <v>88</v>
      </c>
      <c r="AY171" s="188" t="s">
        <v>199</v>
      </c>
    </row>
    <row r="172" spans="1:65" s="2" customFormat="1" ht="24.15" customHeight="1">
      <c r="A172" s="33"/>
      <c r="B172" s="149"/>
      <c r="C172" s="195" t="s">
        <v>252</v>
      </c>
      <c r="D172" s="195" t="s">
        <v>416</v>
      </c>
      <c r="E172" s="196" t="s">
        <v>4247</v>
      </c>
      <c r="F172" s="197" t="s">
        <v>4248</v>
      </c>
      <c r="G172" s="198" t="s">
        <v>376</v>
      </c>
      <c r="H172" s="199">
        <v>103</v>
      </c>
      <c r="I172" s="200"/>
      <c r="J172" s="201">
        <f>ROUND(I172*H172,2)</f>
        <v>0</v>
      </c>
      <c r="K172" s="197" t="s">
        <v>333</v>
      </c>
      <c r="L172" s="202"/>
      <c r="M172" s="203" t="s">
        <v>1</v>
      </c>
      <c r="N172" s="204" t="s">
        <v>46</v>
      </c>
      <c r="O172" s="59"/>
      <c r="P172" s="159">
        <f>O172*H172</f>
        <v>0</v>
      </c>
      <c r="Q172" s="159">
        <v>3.6999999999999999E-4</v>
      </c>
      <c r="R172" s="159">
        <f>Q172*H172</f>
        <v>3.8109999999999998E-2</v>
      </c>
      <c r="S172" s="159">
        <v>0</v>
      </c>
      <c r="T172" s="160">
        <f>S172*H172</f>
        <v>0</v>
      </c>
      <c r="U172" s="33"/>
      <c r="V172" s="33"/>
      <c r="W172" s="33"/>
      <c r="X172" s="33"/>
      <c r="Y172" s="33"/>
      <c r="Z172" s="33"/>
      <c r="AA172" s="33"/>
      <c r="AB172" s="33"/>
      <c r="AC172" s="33"/>
      <c r="AD172" s="33"/>
      <c r="AE172" s="33"/>
      <c r="AR172" s="161" t="s">
        <v>573</v>
      </c>
      <c r="AT172" s="161" t="s">
        <v>416</v>
      </c>
      <c r="AU172" s="161" t="s">
        <v>90</v>
      </c>
      <c r="AY172" s="18" t="s">
        <v>199</v>
      </c>
      <c r="BE172" s="162">
        <f>IF(N172="základní",J172,0)</f>
        <v>0</v>
      </c>
      <c r="BF172" s="162">
        <f>IF(N172="snížená",J172,0)</f>
        <v>0</v>
      </c>
      <c r="BG172" s="162">
        <f>IF(N172="zákl. přenesená",J172,0)</f>
        <v>0</v>
      </c>
      <c r="BH172" s="162">
        <f>IF(N172="sníž. přenesená",J172,0)</f>
        <v>0</v>
      </c>
      <c r="BI172" s="162">
        <f>IF(N172="nulová",J172,0)</f>
        <v>0</v>
      </c>
      <c r="BJ172" s="18" t="s">
        <v>88</v>
      </c>
      <c r="BK172" s="162">
        <f>ROUND(I172*H172,2)</f>
        <v>0</v>
      </c>
      <c r="BL172" s="18" t="s">
        <v>276</v>
      </c>
      <c r="BM172" s="161" t="s">
        <v>4249</v>
      </c>
    </row>
    <row r="173" spans="1:65" s="2" customFormat="1" ht="19.2">
      <c r="A173" s="33"/>
      <c r="B173" s="34"/>
      <c r="C173" s="33"/>
      <c r="D173" s="163" t="s">
        <v>207</v>
      </c>
      <c r="E173" s="33"/>
      <c r="F173" s="164" t="s">
        <v>4248</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207</v>
      </c>
      <c r="AU173" s="18" t="s">
        <v>90</v>
      </c>
    </row>
    <row r="174" spans="1:65" s="13" customFormat="1" ht="10.199999999999999">
      <c r="B174" s="172"/>
      <c r="D174" s="163" t="s">
        <v>336</v>
      </c>
      <c r="E174" s="173" t="s">
        <v>1</v>
      </c>
      <c r="F174" s="174" t="s">
        <v>5931</v>
      </c>
      <c r="H174" s="173" t="s">
        <v>1</v>
      </c>
      <c r="I174" s="175"/>
      <c r="L174" s="172"/>
      <c r="M174" s="176"/>
      <c r="N174" s="177"/>
      <c r="O174" s="177"/>
      <c r="P174" s="177"/>
      <c r="Q174" s="177"/>
      <c r="R174" s="177"/>
      <c r="S174" s="177"/>
      <c r="T174" s="178"/>
      <c r="AT174" s="173" t="s">
        <v>336</v>
      </c>
      <c r="AU174" s="173" t="s">
        <v>90</v>
      </c>
      <c r="AV174" s="13" t="s">
        <v>88</v>
      </c>
      <c r="AW174" s="13" t="s">
        <v>36</v>
      </c>
      <c r="AX174" s="13" t="s">
        <v>81</v>
      </c>
      <c r="AY174" s="173" t="s">
        <v>199</v>
      </c>
    </row>
    <row r="175" spans="1:65" s="14" customFormat="1" ht="10.199999999999999">
      <c r="B175" s="179"/>
      <c r="D175" s="163" t="s">
        <v>336</v>
      </c>
      <c r="E175" s="180" t="s">
        <v>1</v>
      </c>
      <c r="F175" s="181" t="s">
        <v>1197</v>
      </c>
      <c r="H175" s="182">
        <v>92</v>
      </c>
      <c r="I175" s="183"/>
      <c r="L175" s="179"/>
      <c r="M175" s="184"/>
      <c r="N175" s="185"/>
      <c r="O175" s="185"/>
      <c r="P175" s="185"/>
      <c r="Q175" s="185"/>
      <c r="R175" s="185"/>
      <c r="S175" s="185"/>
      <c r="T175" s="186"/>
      <c r="AT175" s="180" t="s">
        <v>336</v>
      </c>
      <c r="AU175" s="180" t="s">
        <v>90</v>
      </c>
      <c r="AV175" s="14" t="s">
        <v>90</v>
      </c>
      <c r="AW175" s="14" t="s">
        <v>36</v>
      </c>
      <c r="AX175" s="14" t="s">
        <v>81</v>
      </c>
      <c r="AY175" s="180" t="s">
        <v>199</v>
      </c>
    </row>
    <row r="176" spans="1:65" s="13" customFormat="1" ht="10.199999999999999">
      <c r="B176" s="172"/>
      <c r="D176" s="163" t="s">
        <v>336</v>
      </c>
      <c r="E176" s="173" t="s">
        <v>1</v>
      </c>
      <c r="F176" s="174" t="s">
        <v>5932</v>
      </c>
      <c r="H176" s="173" t="s">
        <v>1</v>
      </c>
      <c r="I176" s="175"/>
      <c r="L176" s="172"/>
      <c r="M176" s="176"/>
      <c r="N176" s="177"/>
      <c r="O176" s="177"/>
      <c r="P176" s="177"/>
      <c r="Q176" s="177"/>
      <c r="R176" s="177"/>
      <c r="S176" s="177"/>
      <c r="T176" s="178"/>
      <c r="AT176" s="173" t="s">
        <v>336</v>
      </c>
      <c r="AU176" s="173" t="s">
        <v>90</v>
      </c>
      <c r="AV176" s="13" t="s">
        <v>88</v>
      </c>
      <c r="AW176" s="13" t="s">
        <v>36</v>
      </c>
      <c r="AX176" s="13" t="s">
        <v>81</v>
      </c>
      <c r="AY176" s="173" t="s">
        <v>199</v>
      </c>
    </row>
    <row r="177" spans="1:65" s="14" customFormat="1" ht="10.199999999999999">
      <c r="B177" s="179"/>
      <c r="D177" s="163" t="s">
        <v>336</v>
      </c>
      <c r="E177" s="180" t="s">
        <v>1</v>
      </c>
      <c r="F177" s="181" t="s">
        <v>252</v>
      </c>
      <c r="H177" s="182">
        <v>11</v>
      </c>
      <c r="I177" s="183"/>
      <c r="L177" s="179"/>
      <c r="M177" s="184"/>
      <c r="N177" s="185"/>
      <c r="O177" s="185"/>
      <c r="P177" s="185"/>
      <c r="Q177" s="185"/>
      <c r="R177" s="185"/>
      <c r="S177" s="185"/>
      <c r="T177" s="186"/>
      <c r="AT177" s="180" t="s">
        <v>336</v>
      </c>
      <c r="AU177" s="180" t="s">
        <v>90</v>
      </c>
      <c r="AV177" s="14" t="s">
        <v>90</v>
      </c>
      <c r="AW177" s="14" t="s">
        <v>36</v>
      </c>
      <c r="AX177" s="14" t="s">
        <v>81</v>
      </c>
      <c r="AY177" s="180" t="s">
        <v>199</v>
      </c>
    </row>
    <row r="178" spans="1:65" s="15" customFormat="1" ht="10.199999999999999">
      <c r="B178" s="187"/>
      <c r="D178" s="163" t="s">
        <v>336</v>
      </c>
      <c r="E178" s="188" t="s">
        <v>1</v>
      </c>
      <c r="F178" s="189" t="s">
        <v>339</v>
      </c>
      <c r="H178" s="190">
        <v>103</v>
      </c>
      <c r="I178" s="191"/>
      <c r="L178" s="187"/>
      <c r="M178" s="192"/>
      <c r="N178" s="193"/>
      <c r="O178" s="193"/>
      <c r="P178" s="193"/>
      <c r="Q178" s="193"/>
      <c r="R178" s="193"/>
      <c r="S178" s="193"/>
      <c r="T178" s="194"/>
      <c r="AT178" s="188" t="s">
        <v>336</v>
      </c>
      <c r="AU178" s="188" t="s">
        <v>90</v>
      </c>
      <c r="AV178" s="15" t="s">
        <v>198</v>
      </c>
      <c r="AW178" s="15" t="s">
        <v>36</v>
      </c>
      <c r="AX178" s="15" t="s">
        <v>88</v>
      </c>
      <c r="AY178" s="188" t="s">
        <v>199</v>
      </c>
    </row>
    <row r="179" spans="1:65" s="2" customFormat="1" ht="33" customHeight="1">
      <c r="A179" s="33"/>
      <c r="B179" s="149"/>
      <c r="C179" s="150" t="s">
        <v>257</v>
      </c>
      <c r="D179" s="150" t="s">
        <v>202</v>
      </c>
      <c r="E179" s="151" t="s">
        <v>5933</v>
      </c>
      <c r="F179" s="152" t="s">
        <v>5934</v>
      </c>
      <c r="G179" s="153" t="s">
        <v>376</v>
      </c>
      <c r="H179" s="154">
        <v>40</v>
      </c>
      <c r="I179" s="155"/>
      <c r="J179" s="156">
        <f>ROUND(I179*H179,2)</f>
        <v>0</v>
      </c>
      <c r="K179" s="152" t="s">
        <v>333</v>
      </c>
      <c r="L179" s="34"/>
      <c r="M179" s="157" t="s">
        <v>1</v>
      </c>
      <c r="N179" s="158" t="s">
        <v>46</v>
      </c>
      <c r="O179" s="59"/>
      <c r="P179" s="159">
        <f>O179*H179</f>
        <v>0</v>
      </c>
      <c r="Q179" s="159">
        <v>2.7E-4</v>
      </c>
      <c r="R179" s="159">
        <f>Q179*H179</f>
        <v>1.0800000000000001E-2</v>
      </c>
      <c r="S179" s="159">
        <v>0</v>
      </c>
      <c r="T179" s="160">
        <f>S179*H179</f>
        <v>0</v>
      </c>
      <c r="U179" s="33"/>
      <c r="V179" s="33"/>
      <c r="W179" s="33"/>
      <c r="X179" s="33"/>
      <c r="Y179" s="33"/>
      <c r="Z179" s="33"/>
      <c r="AA179" s="33"/>
      <c r="AB179" s="33"/>
      <c r="AC179" s="33"/>
      <c r="AD179" s="33"/>
      <c r="AE179" s="33"/>
      <c r="AR179" s="161" t="s">
        <v>276</v>
      </c>
      <c r="AT179" s="161" t="s">
        <v>202</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276</v>
      </c>
      <c r="BM179" s="161" t="s">
        <v>5935</v>
      </c>
    </row>
    <row r="180" spans="1:65" s="2" customFormat="1" ht="38.4">
      <c r="A180" s="33"/>
      <c r="B180" s="34"/>
      <c r="C180" s="33"/>
      <c r="D180" s="163" t="s">
        <v>207</v>
      </c>
      <c r="E180" s="33"/>
      <c r="F180" s="164" t="s">
        <v>5936</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2" customFormat="1" ht="24.15" customHeight="1">
      <c r="A181" s="33"/>
      <c r="B181" s="149"/>
      <c r="C181" s="195" t="s">
        <v>262</v>
      </c>
      <c r="D181" s="195" t="s">
        <v>416</v>
      </c>
      <c r="E181" s="196" t="s">
        <v>5937</v>
      </c>
      <c r="F181" s="197" t="s">
        <v>5938</v>
      </c>
      <c r="G181" s="198" t="s">
        <v>376</v>
      </c>
      <c r="H181" s="199">
        <v>40</v>
      </c>
      <c r="I181" s="200"/>
      <c r="J181" s="201">
        <f>ROUND(I181*H181,2)</f>
        <v>0</v>
      </c>
      <c r="K181" s="197" t="s">
        <v>333</v>
      </c>
      <c r="L181" s="202"/>
      <c r="M181" s="203" t="s">
        <v>1</v>
      </c>
      <c r="N181" s="204" t="s">
        <v>46</v>
      </c>
      <c r="O181" s="59"/>
      <c r="P181" s="159">
        <f>O181*H181</f>
        <v>0</v>
      </c>
      <c r="Q181" s="159">
        <v>4.4999999999999999E-4</v>
      </c>
      <c r="R181" s="159">
        <f>Q181*H181</f>
        <v>1.7999999999999999E-2</v>
      </c>
      <c r="S181" s="159">
        <v>0</v>
      </c>
      <c r="T181" s="160">
        <f>S181*H181</f>
        <v>0</v>
      </c>
      <c r="U181" s="33"/>
      <c r="V181" s="33"/>
      <c r="W181" s="33"/>
      <c r="X181" s="33"/>
      <c r="Y181" s="33"/>
      <c r="Z181" s="33"/>
      <c r="AA181" s="33"/>
      <c r="AB181" s="33"/>
      <c r="AC181" s="33"/>
      <c r="AD181" s="33"/>
      <c r="AE181" s="33"/>
      <c r="AR181" s="161" t="s">
        <v>573</v>
      </c>
      <c r="AT181" s="161" t="s">
        <v>416</v>
      </c>
      <c r="AU181" s="161" t="s">
        <v>90</v>
      </c>
      <c r="AY181" s="18" t="s">
        <v>199</v>
      </c>
      <c r="BE181" s="162">
        <f>IF(N181="základní",J181,0)</f>
        <v>0</v>
      </c>
      <c r="BF181" s="162">
        <f>IF(N181="snížená",J181,0)</f>
        <v>0</v>
      </c>
      <c r="BG181" s="162">
        <f>IF(N181="zákl. přenesená",J181,0)</f>
        <v>0</v>
      </c>
      <c r="BH181" s="162">
        <f>IF(N181="sníž. přenesená",J181,0)</f>
        <v>0</v>
      </c>
      <c r="BI181" s="162">
        <f>IF(N181="nulová",J181,0)</f>
        <v>0</v>
      </c>
      <c r="BJ181" s="18" t="s">
        <v>88</v>
      </c>
      <c r="BK181" s="162">
        <f>ROUND(I181*H181,2)</f>
        <v>0</v>
      </c>
      <c r="BL181" s="18" t="s">
        <v>276</v>
      </c>
      <c r="BM181" s="161" t="s">
        <v>5939</v>
      </c>
    </row>
    <row r="182" spans="1:65" s="2" customFormat="1" ht="19.2">
      <c r="A182" s="33"/>
      <c r="B182" s="34"/>
      <c r="C182" s="33"/>
      <c r="D182" s="163" t="s">
        <v>207</v>
      </c>
      <c r="E182" s="33"/>
      <c r="F182" s="164" t="s">
        <v>5938</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207</v>
      </c>
      <c r="AU182" s="18" t="s">
        <v>90</v>
      </c>
    </row>
    <row r="183" spans="1:65" s="13" customFormat="1" ht="10.199999999999999">
      <c r="B183" s="172"/>
      <c r="D183" s="163" t="s">
        <v>336</v>
      </c>
      <c r="E183" s="173" t="s">
        <v>1</v>
      </c>
      <c r="F183" s="174" t="s">
        <v>5940</v>
      </c>
      <c r="H183" s="173" t="s">
        <v>1</v>
      </c>
      <c r="I183" s="175"/>
      <c r="L183" s="172"/>
      <c r="M183" s="176"/>
      <c r="N183" s="177"/>
      <c r="O183" s="177"/>
      <c r="P183" s="177"/>
      <c r="Q183" s="177"/>
      <c r="R183" s="177"/>
      <c r="S183" s="177"/>
      <c r="T183" s="178"/>
      <c r="AT183" s="173" t="s">
        <v>336</v>
      </c>
      <c r="AU183" s="173" t="s">
        <v>90</v>
      </c>
      <c r="AV183" s="13" t="s">
        <v>88</v>
      </c>
      <c r="AW183" s="13" t="s">
        <v>36</v>
      </c>
      <c r="AX183" s="13" t="s">
        <v>81</v>
      </c>
      <c r="AY183" s="173" t="s">
        <v>199</v>
      </c>
    </row>
    <row r="184" spans="1:65" s="14" customFormat="1" ht="10.199999999999999">
      <c r="B184" s="179"/>
      <c r="D184" s="163" t="s">
        <v>336</v>
      </c>
      <c r="E184" s="180" t="s">
        <v>1</v>
      </c>
      <c r="F184" s="181" t="s">
        <v>88</v>
      </c>
      <c r="H184" s="182">
        <v>1</v>
      </c>
      <c r="I184" s="183"/>
      <c r="L184" s="179"/>
      <c r="M184" s="184"/>
      <c r="N184" s="185"/>
      <c r="O184" s="185"/>
      <c r="P184" s="185"/>
      <c r="Q184" s="185"/>
      <c r="R184" s="185"/>
      <c r="S184" s="185"/>
      <c r="T184" s="186"/>
      <c r="AT184" s="180" t="s">
        <v>336</v>
      </c>
      <c r="AU184" s="180" t="s">
        <v>90</v>
      </c>
      <c r="AV184" s="14" t="s">
        <v>90</v>
      </c>
      <c r="AW184" s="14" t="s">
        <v>36</v>
      </c>
      <c r="AX184" s="14" t="s">
        <v>81</v>
      </c>
      <c r="AY184" s="180" t="s">
        <v>199</v>
      </c>
    </row>
    <row r="185" spans="1:65" s="13" customFormat="1" ht="10.199999999999999">
      <c r="B185" s="172"/>
      <c r="D185" s="163" t="s">
        <v>336</v>
      </c>
      <c r="E185" s="173" t="s">
        <v>1</v>
      </c>
      <c r="F185" s="174" t="s">
        <v>5941</v>
      </c>
      <c r="H185" s="173" t="s">
        <v>1</v>
      </c>
      <c r="I185" s="175"/>
      <c r="L185" s="172"/>
      <c r="M185" s="176"/>
      <c r="N185" s="177"/>
      <c r="O185" s="177"/>
      <c r="P185" s="177"/>
      <c r="Q185" s="177"/>
      <c r="R185" s="177"/>
      <c r="S185" s="177"/>
      <c r="T185" s="178"/>
      <c r="AT185" s="173" t="s">
        <v>336</v>
      </c>
      <c r="AU185" s="173" t="s">
        <v>90</v>
      </c>
      <c r="AV185" s="13" t="s">
        <v>88</v>
      </c>
      <c r="AW185" s="13" t="s">
        <v>36</v>
      </c>
      <c r="AX185" s="13" t="s">
        <v>81</v>
      </c>
      <c r="AY185" s="173" t="s">
        <v>199</v>
      </c>
    </row>
    <row r="186" spans="1:65" s="14" customFormat="1" ht="10.199999999999999">
      <c r="B186" s="179"/>
      <c r="D186" s="163" t="s">
        <v>336</v>
      </c>
      <c r="E186" s="180" t="s">
        <v>1</v>
      </c>
      <c r="F186" s="181" t="s">
        <v>664</v>
      </c>
      <c r="H186" s="182">
        <v>39</v>
      </c>
      <c r="I186" s="183"/>
      <c r="L186" s="179"/>
      <c r="M186" s="184"/>
      <c r="N186" s="185"/>
      <c r="O186" s="185"/>
      <c r="P186" s="185"/>
      <c r="Q186" s="185"/>
      <c r="R186" s="185"/>
      <c r="S186" s="185"/>
      <c r="T186" s="186"/>
      <c r="AT186" s="180" t="s">
        <v>336</v>
      </c>
      <c r="AU186" s="180" t="s">
        <v>90</v>
      </c>
      <c r="AV186" s="14" t="s">
        <v>90</v>
      </c>
      <c r="AW186" s="14" t="s">
        <v>36</v>
      </c>
      <c r="AX186" s="14" t="s">
        <v>81</v>
      </c>
      <c r="AY186" s="180" t="s">
        <v>199</v>
      </c>
    </row>
    <row r="187" spans="1:65" s="15" customFormat="1" ht="10.199999999999999">
      <c r="B187" s="187"/>
      <c r="D187" s="163" t="s">
        <v>336</v>
      </c>
      <c r="E187" s="188" t="s">
        <v>1</v>
      </c>
      <c r="F187" s="189" t="s">
        <v>339</v>
      </c>
      <c r="H187" s="190">
        <v>40</v>
      </c>
      <c r="I187" s="191"/>
      <c r="L187" s="187"/>
      <c r="M187" s="192"/>
      <c r="N187" s="193"/>
      <c r="O187" s="193"/>
      <c r="P187" s="193"/>
      <c r="Q187" s="193"/>
      <c r="R187" s="193"/>
      <c r="S187" s="193"/>
      <c r="T187" s="194"/>
      <c r="AT187" s="188" t="s">
        <v>336</v>
      </c>
      <c r="AU187" s="188" t="s">
        <v>90</v>
      </c>
      <c r="AV187" s="15" t="s">
        <v>198</v>
      </c>
      <c r="AW187" s="15" t="s">
        <v>36</v>
      </c>
      <c r="AX187" s="15" t="s">
        <v>88</v>
      </c>
      <c r="AY187" s="188" t="s">
        <v>199</v>
      </c>
    </row>
    <row r="188" spans="1:65" s="12" customFormat="1" ht="22.8" customHeight="1">
      <c r="B188" s="136"/>
      <c r="D188" s="137" t="s">
        <v>80</v>
      </c>
      <c r="E188" s="147" t="s">
        <v>5942</v>
      </c>
      <c r="F188" s="147" t="s">
        <v>5943</v>
      </c>
      <c r="I188" s="139"/>
      <c r="J188" s="148">
        <f>BK188</f>
        <v>0</v>
      </c>
      <c r="L188" s="136"/>
      <c r="M188" s="141"/>
      <c r="N188" s="142"/>
      <c r="O188" s="142"/>
      <c r="P188" s="143">
        <f>SUM(P189:P288)</f>
        <v>0</v>
      </c>
      <c r="Q188" s="142"/>
      <c r="R188" s="143">
        <f>SUM(R189:R288)</f>
        <v>0.24973999999999999</v>
      </c>
      <c r="S188" s="142"/>
      <c r="T188" s="144">
        <f>SUM(T189:T288)</f>
        <v>0.91500000000000004</v>
      </c>
      <c r="AR188" s="137" t="s">
        <v>90</v>
      </c>
      <c r="AT188" s="145" t="s">
        <v>80</v>
      </c>
      <c r="AU188" s="145" t="s">
        <v>88</v>
      </c>
      <c r="AY188" s="137" t="s">
        <v>199</v>
      </c>
      <c r="BK188" s="146">
        <f>SUM(BK189:BK288)</f>
        <v>0</v>
      </c>
    </row>
    <row r="189" spans="1:65" s="2" customFormat="1" ht="16.5" customHeight="1">
      <c r="A189" s="33"/>
      <c r="B189" s="149"/>
      <c r="C189" s="150" t="s">
        <v>267</v>
      </c>
      <c r="D189" s="150" t="s">
        <v>202</v>
      </c>
      <c r="E189" s="151" t="s">
        <v>5944</v>
      </c>
      <c r="F189" s="152" t="s">
        <v>5945</v>
      </c>
      <c r="G189" s="153" t="s">
        <v>376</v>
      </c>
      <c r="H189" s="154">
        <v>60</v>
      </c>
      <c r="I189" s="155"/>
      <c r="J189" s="156">
        <f>ROUND(I189*H189,2)</f>
        <v>0</v>
      </c>
      <c r="K189" s="152" t="s">
        <v>333</v>
      </c>
      <c r="L189" s="34"/>
      <c r="M189" s="157" t="s">
        <v>1</v>
      </c>
      <c r="N189" s="158" t="s">
        <v>46</v>
      </c>
      <c r="O189" s="59"/>
      <c r="P189" s="159">
        <f>O189*H189</f>
        <v>0</v>
      </c>
      <c r="Q189" s="159">
        <v>0</v>
      </c>
      <c r="R189" s="159">
        <f>Q189*H189</f>
        <v>0</v>
      </c>
      <c r="S189" s="159">
        <v>1.4919999999999999E-2</v>
      </c>
      <c r="T189" s="160">
        <f>S189*H189</f>
        <v>0.8952</v>
      </c>
      <c r="U189" s="33"/>
      <c r="V189" s="33"/>
      <c r="W189" s="33"/>
      <c r="X189" s="33"/>
      <c r="Y189" s="33"/>
      <c r="Z189" s="33"/>
      <c r="AA189" s="33"/>
      <c r="AB189" s="33"/>
      <c r="AC189" s="33"/>
      <c r="AD189" s="33"/>
      <c r="AE189" s="33"/>
      <c r="AR189" s="161" t="s">
        <v>276</v>
      </c>
      <c r="AT189" s="161" t="s">
        <v>202</v>
      </c>
      <c r="AU189" s="161" t="s">
        <v>90</v>
      </c>
      <c r="AY189" s="18" t="s">
        <v>199</v>
      </c>
      <c r="BE189" s="162">
        <f>IF(N189="základní",J189,0)</f>
        <v>0</v>
      </c>
      <c r="BF189" s="162">
        <f>IF(N189="snížená",J189,0)</f>
        <v>0</v>
      </c>
      <c r="BG189" s="162">
        <f>IF(N189="zákl. přenesená",J189,0)</f>
        <v>0</v>
      </c>
      <c r="BH189" s="162">
        <f>IF(N189="sníž. přenesená",J189,0)</f>
        <v>0</v>
      </c>
      <c r="BI189" s="162">
        <f>IF(N189="nulová",J189,0)</f>
        <v>0</v>
      </c>
      <c r="BJ189" s="18" t="s">
        <v>88</v>
      </c>
      <c r="BK189" s="162">
        <f>ROUND(I189*H189,2)</f>
        <v>0</v>
      </c>
      <c r="BL189" s="18" t="s">
        <v>276</v>
      </c>
      <c r="BM189" s="161" t="s">
        <v>5946</v>
      </c>
    </row>
    <row r="190" spans="1:65" s="2" customFormat="1" ht="19.2">
      <c r="A190" s="33"/>
      <c r="B190" s="34"/>
      <c r="C190" s="33"/>
      <c r="D190" s="163" t="s">
        <v>207</v>
      </c>
      <c r="E190" s="33"/>
      <c r="F190" s="164" t="s">
        <v>5947</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207</v>
      </c>
      <c r="AU190" s="18" t="s">
        <v>90</v>
      </c>
    </row>
    <row r="191" spans="1:65" s="2" customFormat="1" ht="16.5" customHeight="1">
      <c r="A191" s="33"/>
      <c r="B191" s="149"/>
      <c r="C191" s="150" t="s">
        <v>8</v>
      </c>
      <c r="D191" s="150" t="s">
        <v>202</v>
      </c>
      <c r="E191" s="151" t="s">
        <v>5948</v>
      </c>
      <c r="F191" s="152" t="s">
        <v>5949</v>
      </c>
      <c r="G191" s="153" t="s">
        <v>529</v>
      </c>
      <c r="H191" s="154">
        <v>2</v>
      </c>
      <c r="I191" s="155"/>
      <c r="J191" s="156">
        <f>ROUND(I191*H191,2)</f>
        <v>0</v>
      </c>
      <c r="K191" s="152" t="s">
        <v>333</v>
      </c>
      <c r="L191" s="34"/>
      <c r="M191" s="157" t="s">
        <v>1</v>
      </c>
      <c r="N191" s="158" t="s">
        <v>46</v>
      </c>
      <c r="O191" s="59"/>
      <c r="P191" s="159">
        <f>O191*H191</f>
        <v>0</v>
      </c>
      <c r="Q191" s="159">
        <v>1.2700000000000001E-3</v>
      </c>
      <c r="R191" s="159">
        <f>Q191*H191</f>
        <v>2.5400000000000002E-3</v>
      </c>
      <c r="S191" s="159">
        <v>0</v>
      </c>
      <c r="T191" s="160">
        <f>S191*H191</f>
        <v>0</v>
      </c>
      <c r="U191" s="33"/>
      <c r="V191" s="33"/>
      <c r="W191" s="33"/>
      <c r="X191" s="33"/>
      <c r="Y191" s="33"/>
      <c r="Z191" s="33"/>
      <c r="AA191" s="33"/>
      <c r="AB191" s="33"/>
      <c r="AC191" s="33"/>
      <c r="AD191" s="33"/>
      <c r="AE191" s="33"/>
      <c r="AR191" s="161" t="s">
        <v>276</v>
      </c>
      <c r="AT191" s="161" t="s">
        <v>202</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276</v>
      </c>
      <c r="BM191" s="161" t="s">
        <v>5950</v>
      </c>
    </row>
    <row r="192" spans="1:65" s="2" customFormat="1" ht="19.2">
      <c r="A192" s="33"/>
      <c r="B192" s="34"/>
      <c r="C192" s="33"/>
      <c r="D192" s="163" t="s">
        <v>207</v>
      </c>
      <c r="E192" s="33"/>
      <c r="F192" s="164" t="s">
        <v>5951</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207</v>
      </c>
      <c r="AU192" s="18" t="s">
        <v>90</v>
      </c>
    </row>
    <row r="193" spans="1:65" s="2" customFormat="1" ht="16.5" customHeight="1">
      <c r="A193" s="33"/>
      <c r="B193" s="149"/>
      <c r="C193" s="150" t="s">
        <v>276</v>
      </c>
      <c r="D193" s="150" t="s">
        <v>202</v>
      </c>
      <c r="E193" s="151" t="s">
        <v>5952</v>
      </c>
      <c r="F193" s="152" t="s">
        <v>5953</v>
      </c>
      <c r="G193" s="153" t="s">
        <v>529</v>
      </c>
      <c r="H193" s="154">
        <v>2</v>
      </c>
      <c r="I193" s="155"/>
      <c r="J193" s="156">
        <f>ROUND(I193*H193,2)</f>
        <v>0</v>
      </c>
      <c r="K193" s="152" t="s">
        <v>333</v>
      </c>
      <c r="L193" s="34"/>
      <c r="M193" s="157" t="s">
        <v>1</v>
      </c>
      <c r="N193" s="158" t="s">
        <v>46</v>
      </c>
      <c r="O193" s="59"/>
      <c r="P193" s="159">
        <f>O193*H193</f>
        <v>0</v>
      </c>
      <c r="Q193" s="159">
        <v>1.57E-3</v>
      </c>
      <c r="R193" s="159">
        <f>Q193*H193</f>
        <v>3.14E-3</v>
      </c>
      <c r="S193" s="159">
        <v>0</v>
      </c>
      <c r="T193" s="160">
        <f>S193*H193</f>
        <v>0</v>
      </c>
      <c r="U193" s="33"/>
      <c r="V193" s="33"/>
      <c r="W193" s="33"/>
      <c r="X193" s="33"/>
      <c r="Y193" s="33"/>
      <c r="Z193" s="33"/>
      <c r="AA193" s="33"/>
      <c r="AB193" s="33"/>
      <c r="AC193" s="33"/>
      <c r="AD193" s="33"/>
      <c r="AE193" s="33"/>
      <c r="AR193" s="161" t="s">
        <v>276</v>
      </c>
      <c r="AT193" s="161" t="s">
        <v>202</v>
      </c>
      <c r="AU193" s="161" t="s">
        <v>90</v>
      </c>
      <c r="AY193" s="18" t="s">
        <v>199</v>
      </c>
      <c r="BE193" s="162">
        <f>IF(N193="základní",J193,0)</f>
        <v>0</v>
      </c>
      <c r="BF193" s="162">
        <f>IF(N193="snížená",J193,0)</f>
        <v>0</v>
      </c>
      <c r="BG193" s="162">
        <f>IF(N193="zákl. přenesená",J193,0)</f>
        <v>0</v>
      </c>
      <c r="BH193" s="162">
        <f>IF(N193="sníž. přenesená",J193,0)</f>
        <v>0</v>
      </c>
      <c r="BI193" s="162">
        <f>IF(N193="nulová",J193,0)</f>
        <v>0</v>
      </c>
      <c r="BJ193" s="18" t="s">
        <v>88</v>
      </c>
      <c r="BK193" s="162">
        <f>ROUND(I193*H193,2)</f>
        <v>0</v>
      </c>
      <c r="BL193" s="18" t="s">
        <v>276</v>
      </c>
      <c r="BM193" s="161" t="s">
        <v>5954</v>
      </c>
    </row>
    <row r="194" spans="1:65" s="2" customFormat="1" ht="19.2">
      <c r="A194" s="33"/>
      <c r="B194" s="34"/>
      <c r="C194" s="33"/>
      <c r="D194" s="163" t="s">
        <v>207</v>
      </c>
      <c r="E194" s="33"/>
      <c r="F194" s="164" t="s">
        <v>5955</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207</v>
      </c>
      <c r="AU194" s="18" t="s">
        <v>90</v>
      </c>
    </row>
    <row r="195" spans="1:65" s="2" customFormat="1" ht="16.5" customHeight="1">
      <c r="A195" s="33"/>
      <c r="B195" s="149"/>
      <c r="C195" s="150" t="s">
        <v>281</v>
      </c>
      <c r="D195" s="150" t="s">
        <v>202</v>
      </c>
      <c r="E195" s="151" t="s">
        <v>5956</v>
      </c>
      <c r="F195" s="152" t="s">
        <v>5957</v>
      </c>
      <c r="G195" s="153" t="s">
        <v>529</v>
      </c>
      <c r="H195" s="154">
        <v>8</v>
      </c>
      <c r="I195" s="155"/>
      <c r="J195" s="156">
        <f>ROUND(I195*H195,2)</f>
        <v>0</v>
      </c>
      <c r="K195" s="152" t="s">
        <v>333</v>
      </c>
      <c r="L195" s="34"/>
      <c r="M195" s="157" t="s">
        <v>1</v>
      </c>
      <c r="N195" s="158" t="s">
        <v>46</v>
      </c>
      <c r="O195" s="59"/>
      <c r="P195" s="159">
        <f>O195*H195</f>
        <v>0</v>
      </c>
      <c r="Q195" s="159">
        <v>2.0200000000000001E-3</v>
      </c>
      <c r="R195" s="159">
        <f>Q195*H195</f>
        <v>1.6160000000000001E-2</v>
      </c>
      <c r="S195" s="159">
        <v>0</v>
      </c>
      <c r="T195" s="160">
        <f>S195*H195</f>
        <v>0</v>
      </c>
      <c r="U195" s="33"/>
      <c r="V195" s="33"/>
      <c r="W195" s="33"/>
      <c r="X195" s="33"/>
      <c r="Y195" s="33"/>
      <c r="Z195" s="33"/>
      <c r="AA195" s="33"/>
      <c r="AB195" s="33"/>
      <c r="AC195" s="33"/>
      <c r="AD195" s="33"/>
      <c r="AE195" s="33"/>
      <c r="AR195" s="161" t="s">
        <v>276</v>
      </c>
      <c r="AT195" s="161" t="s">
        <v>202</v>
      </c>
      <c r="AU195" s="161" t="s">
        <v>90</v>
      </c>
      <c r="AY195" s="18" t="s">
        <v>199</v>
      </c>
      <c r="BE195" s="162">
        <f>IF(N195="základní",J195,0)</f>
        <v>0</v>
      </c>
      <c r="BF195" s="162">
        <f>IF(N195="snížená",J195,0)</f>
        <v>0</v>
      </c>
      <c r="BG195" s="162">
        <f>IF(N195="zákl. přenesená",J195,0)</f>
        <v>0</v>
      </c>
      <c r="BH195" s="162">
        <f>IF(N195="sníž. přenesená",J195,0)</f>
        <v>0</v>
      </c>
      <c r="BI195" s="162">
        <f>IF(N195="nulová",J195,0)</f>
        <v>0</v>
      </c>
      <c r="BJ195" s="18" t="s">
        <v>88</v>
      </c>
      <c r="BK195" s="162">
        <f>ROUND(I195*H195,2)</f>
        <v>0</v>
      </c>
      <c r="BL195" s="18" t="s">
        <v>276</v>
      </c>
      <c r="BM195" s="161" t="s">
        <v>5958</v>
      </c>
    </row>
    <row r="196" spans="1:65" s="2" customFormat="1" ht="19.2">
      <c r="A196" s="33"/>
      <c r="B196" s="34"/>
      <c r="C196" s="33"/>
      <c r="D196" s="163" t="s">
        <v>207</v>
      </c>
      <c r="E196" s="33"/>
      <c r="F196" s="164" t="s">
        <v>5959</v>
      </c>
      <c r="G196" s="33"/>
      <c r="H196" s="33"/>
      <c r="I196" s="165"/>
      <c r="J196" s="33"/>
      <c r="K196" s="33"/>
      <c r="L196" s="34"/>
      <c r="M196" s="166"/>
      <c r="N196" s="167"/>
      <c r="O196" s="59"/>
      <c r="P196" s="59"/>
      <c r="Q196" s="59"/>
      <c r="R196" s="59"/>
      <c r="S196" s="59"/>
      <c r="T196" s="60"/>
      <c r="U196" s="33"/>
      <c r="V196" s="33"/>
      <c r="W196" s="33"/>
      <c r="X196" s="33"/>
      <c r="Y196" s="33"/>
      <c r="Z196" s="33"/>
      <c r="AA196" s="33"/>
      <c r="AB196" s="33"/>
      <c r="AC196" s="33"/>
      <c r="AD196" s="33"/>
      <c r="AE196" s="33"/>
      <c r="AT196" s="18" t="s">
        <v>207</v>
      </c>
      <c r="AU196" s="18" t="s">
        <v>90</v>
      </c>
    </row>
    <row r="197" spans="1:65" s="2" customFormat="1" ht="16.5" customHeight="1">
      <c r="A197" s="33"/>
      <c r="B197" s="149"/>
      <c r="C197" s="150" t="s">
        <v>287</v>
      </c>
      <c r="D197" s="150" t="s">
        <v>202</v>
      </c>
      <c r="E197" s="151" t="s">
        <v>5960</v>
      </c>
      <c r="F197" s="152" t="s">
        <v>5961</v>
      </c>
      <c r="G197" s="153" t="s">
        <v>529</v>
      </c>
      <c r="H197" s="154">
        <v>2</v>
      </c>
      <c r="I197" s="155"/>
      <c r="J197" s="156">
        <f>ROUND(I197*H197,2)</f>
        <v>0</v>
      </c>
      <c r="K197" s="152" t="s">
        <v>333</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276</v>
      </c>
      <c r="AT197" s="161" t="s">
        <v>202</v>
      </c>
      <c r="AU197" s="161" t="s">
        <v>90</v>
      </c>
      <c r="AY197" s="18" t="s">
        <v>199</v>
      </c>
      <c r="BE197" s="162">
        <f>IF(N197="základní",J197,0)</f>
        <v>0</v>
      </c>
      <c r="BF197" s="162">
        <f>IF(N197="snížená",J197,0)</f>
        <v>0</v>
      </c>
      <c r="BG197" s="162">
        <f>IF(N197="zákl. přenesená",J197,0)</f>
        <v>0</v>
      </c>
      <c r="BH197" s="162">
        <f>IF(N197="sníž. přenesená",J197,0)</f>
        <v>0</v>
      </c>
      <c r="BI197" s="162">
        <f>IF(N197="nulová",J197,0)</f>
        <v>0</v>
      </c>
      <c r="BJ197" s="18" t="s">
        <v>88</v>
      </c>
      <c r="BK197" s="162">
        <f>ROUND(I197*H197,2)</f>
        <v>0</v>
      </c>
      <c r="BL197" s="18" t="s">
        <v>276</v>
      </c>
      <c r="BM197" s="161" t="s">
        <v>5962</v>
      </c>
    </row>
    <row r="198" spans="1:65" s="2" customFormat="1" ht="10.199999999999999">
      <c r="A198" s="33"/>
      <c r="B198" s="34"/>
      <c r="C198" s="33"/>
      <c r="D198" s="163" t="s">
        <v>207</v>
      </c>
      <c r="E198" s="33"/>
      <c r="F198" s="164" t="s">
        <v>5963</v>
      </c>
      <c r="G198" s="33"/>
      <c r="H198" s="33"/>
      <c r="I198" s="165"/>
      <c r="J198" s="33"/>
      <c r="K198" s="33"/>
      <c r="L198" s="34"/>
      <c r="M198" s="166"/>
      <c r="N198" s="167"/>
      <c r="O198" s="59"/>
      <c r="P198" s="59"/>
      <c r="Q198" s="59"/>
      <c r="R198" s="59"/>
      <c r="S198" s="59"/>
      <c r="T198" s="60"/>
      <c r="U198" s="33"/>
      <c r="V198" s="33"/>
      <c r="W198" s="33"/>
      <c r="X198" s="33"/>
      <c r="Y198" s="33"/>
      <c r="Z198" s="33"/>
      <c r="AA198" s="33"/>
      <c r="AB198" s="33"/>
      <c r="AC198" s="33"/>
      <c r="AD198" s="33"/>
      <c r="AE198" s="33"/>
      <c r="AT198" s="18" t="s">
        <v>207</v>
      </c>
      <c r="AU198" s="18" t="s">
        <v>90</v>
      </c>
    </row>
    <row r="199" spans="1:65" s="2" customFormat="1" ht="16.5" customHeight="1">
      <c r="A199" s="33"/>
      <c r="B199" s="149"/>
      <c r="C199" s="150" t="s">
        <v>292</v>
      </c>
      <c r="D199" s="150" t="s">
        <v>202</v>
      </c>
      <c r="E199" s="151" t="s">
        <v>5964</v>
      </c>
      <c r="F199" s="152" t="s">
        <v>5965</v>
      </c>
      <c r="G199" s="153" t="s">
        <v>529</v>
      </c>
      <c r="H199" s="154">
        <v>2</v>
      </c>
      <c r="I199" s="155"/>
      <c r="J199" s="156">
        <f>ROUND(I199*H199,2)</f>
        <v>0</v>
      </c>
      <c r="K199" s="152" t="s">
        <v>333</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276</v>
      </c>
      <c r="AT199" s="161" t="s">
        <v>202</v>
      </c>
      <c r="AU199" s="161" t="s">
        <v>90</v>
      </c>
      <c r="AY199" s="18" t="s">
        <v>199</v>
      </c>
      <c r="BE199" s="162">
        <f>IF(N199="základní",J199,0)</f>
        <v>0</v>
      </c>
      <c r="BF199" s="162">
        <f>IF(N199="snížená",J199,0)</f>
        <v>0</v>
      </c>
      <c r="BG199" s="162">
        <f>IF(N199="zákl. přenesená",J199,0)</f>
        <v>0</v>
      </c>
      <c r="BH199" s="162">
        <f>IF(N199="sníž. přenesená",J199,0)</f>
        <v>0</v>
      </c>
      <c r="BI199" s="162">
        <f>IF(N199="nulová",J199,0)</f>
        <v>0</v>
      </c>
      <c r="BJ199" s="18" t="s">
        <v>88</v>
      </c>
      <c r="BK199" s="162">
        <f>ROUND(I199*H199,2)</f>
        <v>0</v>
      </c>
      <c r="BL199" s="18" t="s">
        <v>276</v>
      </c>
      <c r="BM199" s="161" t="s">
        <v>5966</v>
      </c>
    </row>
    <row r="200" spans="1:65" s="2" customFormat="1" ht="10.199999999999999">
      <c r="A200" s="33"/>
      <c r="B200" s="34"/>
      <c r="C200" s="33"/>
      <c r="D200" s="163" t="s">
        <v>207</v>
      </c>
      <c r="E200" s="33"/>
      <c r="F200" s="164" t="s">
        <v>5967</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207</v>
      </c>
      <c r="AU200" s="18" t="s">
        <v>90</v>
      </c>
    </row>
    <row r="201" spans="1:65" s="2" customFormat="1" ht="16.5" customHeight="1">
      <c r="A201" s="33"/>
      <c r="B201" s="149"/>
      <c r="C201" s="150" t="s">
        <v>296</v>
      </c>
      <c r="D201" s="150" t="s">
        <v>202</v>
      </c>
      <c r="E201" s="151" t="s">
        <v>5968</v>
      </c>
      <c r="F201" s="152" t="s">
        <v>5969</v>
      </c>
      <c r="G201" s="153" t="s">
        <v>529</v>
      </c>
      <c r="H201" s="154">
        <v>8</v>
      </c>
      <c r="I201" s="155"/>
      <c r="J201" s="156">
        <f>ROUND(I201*H201,2)</f>
        <v>0</v>
      </c>
      <c r="K201" s="152" t="s">
        <v>333</v>
      </c>
      <c r="L201" s="34"/>
      <c r="M201" s="157" t="s">
        <v>1</v>
      </c>
      <c r="N201" s="158" t="s">
        <v>46</v>
      </c>
      <c r="O201" s="59"/>
      <c r="P201" s="159">
        <f>O201*H201</f>
        <v>0</v>
      </c>
      <c r="Q201" s="159">
        <v>0</v>
      </c>
      <c r="R201" s="159">
        <f>Q201*H201</f>
        <v>0</v>
      </c>
      <c r="S201" s="159">
        <v>0</v>
      </c>
      <c r="T201" s="160">
        <f>S201*H201</f>
        <v>0</v>
      </c>
      <c r="U201" s="33"/>
      <c r="V201" s="33"/>
      <c r="W201" s="33"/>
      <c r="X201" s="33"/>
      <c r="Y201" s="33"/>
      <c r="Z201" s="33"/>
      <c r="AA201" s="33"/>
      <c r="AB201" s="33"/>
      <c r="AC201" s="33"/>
      <c r="AD201" s="33"/>
      <c r="AE201" s="33"/>
      <c r="AR201" s="161" t="s">
        <v>276</v>
      </c>
      <c r="AT201" s="161" t="s">
        <v>202</v>
      </c>
      <c r="AU201" s="161" t="s">
        <v>90</v>
      </c>
      <c r="AY201" s="18" t="s">
        <v>199</v>
      </c>
      <c r="BE201" s="162">
        <f>IF(N201="základní",J201,0)</f>
        <v>0</v>
      </c>
      <c r="BF201" s="162">
        <f>IF(N201="snížená",J201,0)</f>
        <v>0</v>
      </c>
      <c r="BG201" s="162">
        <f>IF(N201="zákl. přenesená",J201,0)</f>
        <v>0</v>
      </c>
      <c r="BH201" s="162">
        <f>IF(N201="sníž. přenesená",J201,0)</f>
        <v>0</v>
      </c>
      <c r="BI201" s="162">
        <f>IF(N201="nulová",J201,0)</f>
        <v>0</v>
      </c>
      <c r="BJ201" s="18" t="s">
        <v>88</v>
      </c>
      <c r="BK201" s="162">
        <f>ROUND(I201*H201,2)</f>
        <v>0</v>
      </c>
      <c r="BL201" s="18" t="s">
        <v>276</v>
      </c>
      <c r="BM201" s="161" t="s">
        <v>5970</v>
      </c>
    </row>
    <row r="202" spans="1:65" s="2" customFormat="1" ht="10.199999999999999">
      <c r="A202" s="33"/>
      <c r="B202" s="34"/>
      <c r="C202" s="33"/>
      <c r="D202" s="163" t="s">
        <v>207</v>
      </c>
      <c r="E202" s="33"/>
      <c r="F202" s="164" t="s">
        <v>5971</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207</v>
      </c>
      <c r="AU202" s="18" t="s">
        <v>90</v>
      </c>
    </row>
    <row r="203" spans="1:65" s="2" customFormat="1" ht="16.5" customHeight="1">
      <c r="A203" s="33"/>
      <c r="B203" s="149"/>
      <c r="C203" s="150" t="s">
        <v>7</v>
      </c>
      <c r="D203" s="150" t="s">
        <v>202</v>
      </c>
      <c r="E203" s="151" t="s">
        <v>5972</v>
      </c>
      <c r="F203" s="152" t="s">
        <v>5973</v>
      </c>
      <c r="G203" s="153" t="s">
        <v>376</v>
      </c>
      <c r="H203" s="154">
        <v>10</v>
      </c>
      <c r="I203" s="155"/>
      <c r="J203" s="156">
        <f>ROUND(I203*H203,2)</f>
        <v>0</v>
      </c>
      <c r="K203" s="152" t="s">
        <v>333</v>
      </c>
      <c r="L203" s="34"/>
      <c r="M203" s="157" t="s">
        <v>1</v>
      </c>
      <c r="N203" s="158" t="s">
        <v>46</v>
      </c>
      <c r="O203" s="59"/>
      <c r="P203" s="159">
        <f>O203*H203</f>
        <v>0</v>
      </c>
      <c r="Q203" s="159">
        <v>0</v>
      </c>
      <c r="R203" s="159">
        <f>Q203*H203</f>
        <v>0</v>
      </c>
      <c r="S203" s="159">
        <v>1.98E-3</v>
      </c>
      <c r="T203" s="160">
        <f>S203*H203</f>
        <v>1.9799999999999998E-2</v>
      </c>
      <c r="U203" s="33"/>
      <c r="V203" s="33"/>
      <c r="W203" s="33"/>
      <c r="X203" s="33"/>
      <c r="Y203" s="33"/>
      <c r="Z203" s="33"/>
      <c r="AA203" s="33"/>
      <c r="AB203" s="33"/>
      <c r="AC203" s="33"/>
      <c r="AD203" s="33"/>
      <c r="AE203" s="33"/>
      <c r="AR203" s="161" t="s">
        <v>276</v>
      </c>
      <c r="AT203" s="161" t="s">
        <v>202</v>
      </c>
      <c r="AU203" s="161" t="s">
        <v>90</v>
      </c>
      <c r="AY203" s="18" t="s">
        <v>199</v>
      </c>
      <c r="BE203" s="162">
        <f>IF(N203="základní",J203,0)</f>
        <v>0</v>
      </c>
      <c r="BF203" s="162">
        <f>IF(N203="snížená",J203,0)</f>
        <v>0</v>
      </c>
      <c r="BG203" s="162">
        <f>IF(N203="zákl. přenesená",J203,0)</f>
        <v>0</v>
      </c>
      <c r="BH203" s="162">
        <f>IF(N203="sníž. přenesená",J203,0)</f>
        <v>0</v>
      </c>
      <c r="BI203" s="162">
        <f>IF(N203="nulová",J203,0)</f>
        <v>0</v>
      </c>
      <c r="BJ203" s="18" t="s">
        <v>88</v>
      </c>
      <c r="BK203" s="162">
        <f>ROUND(I203*H203,2)</f>
        <v>0</v>
      </c>
      <c r="BL203" s="18" t="s">
        <v>276</v>
      </c>
      <c r="BM203" s="161" t="s">
        <v>5974</v>
      </c>
    </row>
    <row r="204" spans="1:65" s="2" customFormat="1" ht="19.2">
      <c r="A204" s="33"/>
      <c r="B204" s="34"/>
      <c r="C204" s="33"/>
      <c r="D204" s="163" t="s">
        <v>207</v>
      </c>
      <c r="E204" s="33"/>
      <c r="F204" s="164" t="s">
        <v>5975</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207</v>
      </c>
      <c r="AU204" s="18" t="s">
        <v>90</v>
      </c>
    </row>
    <row r="205" spans="1:65" s="2" customFormat="1" ht="16.5" customHeight="1">
      <c r="A205" s="33"/>
      <c r="B205" s="149"/>
      <c r="C205" s="150" t="s">
        <v>487</v>
      </c>
      <c r="D205" s="150" t="s">
        <v>202</v>
      </c>
      <c r="E205" s="151" t="s">
        <v>5976</v>
      </c>
      <c r="F205" s="152" t="s">
        <v>5977</v>
      </c>
      <c r="G205" s="153" t="s">
        <v>376</v>
      </c>
      <c r="H205" s="154">
        <v>14</v>
      </c>
      <c r="I205" s="155"/>
      <c r="J205" s="156">
        <f>ROUND(I205*H205,2)</f>
        <v>0</v>
      </c>
      <c r="K205" s="152" t="s">
        <v>333</v>
      </c>
      <c r="L205" s="34"/>
      <c r="M205" s="157" t="s">
        <v>1</v>
      </c>
      <c r="N205" s="158" t="s">
        <v>46</v>
      </c>
      <c r="O205" s="59"/>
      <c r="P205" s="159">
        <f>O205*H205</f>
        <v>0</v>
      </c>
      <c r="Q205" s="159">
        <v>2.0600000000000002E-3</v>
      </c>
      <c r="R205" s="159">
        <f>Q205*H205</f>
        <v>2.8840000000000005E-2</v>
      </c>
      <c r="S205" s="159">
        <v>0</v>
      </c>
      <c r="T205" s="160">
        <f>S205*H205</f>
        <v>0</v>
      </c>
      <c r="U205" s="33"/>
      <c r="V205" s="33"/>
      <c r="W205" s="33"/>
      <c r="X205" s="33"/>
      <c r="Y205" s="33"/>
      <c r="Z205" s="33"/>
      <c r="AA205" s="33"/>
      <c r="AB205" s="33"/>
      <c r="AC205" s="33"/>
      <c r="AD205" s="33"/>
      <c r="AE205" s="33"/>
      <c r="AR205" s="161" t="s">
        <v>276</v>
      </c>
      <c r="AT205" s="161" t="s">
        <v>202</v>
      </c>
      <c r="AU205" s="161" t="s">
        <v>90</v>
      </c>
      <c r="AY205" s="18" t="s">
        <v>199</v>
      </c>
      <c r="BE205" s="162">
        <f>IF(N205="základní",J205,0)</f>
        <v>0</v>
      </c>
      <c r="BF205" s="162">
        <f>IF(N205="snížená",J205,0)</f>
        <v>0</v>
      </c>
      <c r="BG205" s="162">
        <f>IF(N205="zákl. přenesená",J205,0)</f>
        <v>0</v>
      </c>
      <c r="BH205" s="162">
        <f>IF(N205="sníž. přenesená",J205,0)</f>
        <v>0</v>
      </c>
      <c r="BI205" s="162">
        <f>IF(N205="nulová",J205,0)</f>
        <v>0</v>
      </c>
      <c r="BJ205" s="18" t="s">
        <v>88</v>
      </c>
      <c r="BK205" s="162">
        <f>ROUND(I205*H205,2)</f>
        <v>0</v>
      </c>
      <c r="BL205" s="18" t="s">
        <v>276</v>
      </c>
      <c r="BM205" s="161" t="s">
        <v>5978</v>
      </c>
    </row>
    <row r="206" spans="1:65" s="2" customFormat="1" ht="10.199999999999999">
      <c r="A206" s="33"/>
      <c r="B206" s="34"/>
      <c r="C206" s="33"/>
      <c r="D206" s="163" t="s">
        <v>207</v>
      </c>
      <c r="E206" s="33"/>
      <c r="F206" s="164" t="s">
        <v>5979</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207</v>
      </c>
      <c r="AU206" s="18" t="s">
        <v>90</v>
      </c>
    </row>
    <row r="207" spans="1:65" s="14" customFormat="1" ht="10.199999999999999">
      <c r="B207" s="179"/>
      <c r="D207" s="163" t="s">
        <v>336</v>
      </c>
      <c r="E207" s="180" t="s">
        <v>1</v>
      </c>
      <c r="F207" s="181" t="s">
        <v>5980</v>
      </c>
      <c r="H207" s="182">
        <v>14</v>
      </c>
      <c r="I207" s="183"/>
      <c r="L207" s="179"/>
      <c r="M207" s="184"/>
      <c r="N207" s="185"/>
      <c r="O207" s="185"/>
      <c r="P207" s="185"/>
      <c r="Q207" s="185"/>
      <c r="R207" s="185"/>
      <c r="S207" s="185"/>
      <c r="T207" s="186"/>
      <c r="AT207" s="180" t="s">
        <v>336</v>
      </c>
      <c r="AU207" s="180" t="s">
        <v>90</v>
      </c>
      <c r="AV207" s="14" t="s">
        <v>90</v>
      </c>
      <c r="AW207" s="14" t="s">
        <v>36</v>
      </c>
      <c r="AX207" s="14" t="s">
        <v>81</v>
      </c>
      <c r="AY207" s="180" t="s">
        <v>199</v>
      </c>
    </row>
    <row r="208" spans="1:65" s="15" customFormat="1" ht="10.199999999999999">
      <c r="B208" s="187"/>
      <c r="D208" s="163" t="s">
        <v>336</v>
      </c>
      <c r="E208" s="188" t="s">
        <v>1</v>
      </c>
      <c r="F208" s="189" t="s">
        <v>339</v>
      </c>
      <c r="H208" s="190">
        <v>14</v>
      </c>
      <c r="I208" s="191"/>
      <c r="L208" s="187"/>
      <c r="M208" s="192"/>
      <c r="N208" s="193"/>
      <c r="O208" s="193"/>
      <c r="P208" s="193"/>
      <c r="Q208" s="193"/>
      <c r="R208" s="193"/>
      <c r="S208" s="193"/>
      <c r="T208" s="194"/>
      <c r="AT208" s="188" t="s">
        <v>336</v>
      </c>
      <c r="AU208" s="188" t="s">
        <v>90</v>
      </c>
      <c r="AV208" s="15" t="s">
        <v>198</v>
      </c>
      <c r="AW208" s="15" t="s">
        <v>36</v>
      </c>
      <c r="AX208" s="15" t="s">
        <v>88</v>
      </c>
      <c r="AY208" s="188" t="s">
        <v>199</v>
      </c>
    </row>
    <row r="209" spans="1:65" s="2" customFormat="1" ht="16.5" customHeight="1">
      <c r="A209" s="33"/>
      <c r="B209" s="149"/>
      <c r="C209" s="150" t="s">
        <v>492</v>
      </c>
      <c r="D209" s="150" t="s">
        <v>202</v>
      </c>
      <c r="E209" s="151" t="s">
        <v>5981</v>
      </c>
      <c r="F209" s="152" t="s">
        <v>5982</v>
      </c>
      <c r="G209" s="153" t="s">
        <v>376</v>
      </c>
      <c r="H209" s="154">
        <v>5</v>
      </c>
      <c r="I209" s="155"/>
      <c r="J209" s="156">
        <f>ROUND(I209*H209,2)</f>
        <v>0</v>
      </c>
      <c r="K209" s="152" t="s">
        <v>333</v>
      </c>
      <c r="L209" s="34"/>
      <c r="M209" s="157" t="s">
        <v>1</v>
      </c>
      <c r="N209" s="158" t="s">
        <v>46</v>
      </c>
      <c r="O209" s="59"/>
      <c r="P209" s="159">
        <f>O209*H209</f>
        <v>0</v>
      </c>
      <c r="Q209" s="159">
        <v>5.9000000000000003E-4</v>
      </c>
      <c r="R209" s="159">
        <f>Q209*H209</f>
        <v>2.9500000000000004E-3</v>
      </c>
      <c r="S209" s="159">
        <v>0</v>
      </c>
      <c r="T209" s="160">
        <f>S209*H209</f>
        <v>0</v>
      </c>
      <c r="U209" s="33"/>
      <c r="V209" s="33"/>
      <c r="W209" s="33"/>
      <c r="X209" s="33"/>
      <c r="Y209" s="33"/>
      <c r="Z209" s="33"/>
      <c r="AA209" s="33"/>
      <c r="AB209" s="33"/>
      <c r="AC209" s="33"/>
      <c r="AD209" s="33"/>
      <c r="AE209" s="33"/>
      <c r="AR209" s="161" t="s">
        <v>276</v>
      </c>
      <c r="AT209" s="161" t="s">
        <v>202</v>
      </c>
      <c r="AU209" s="161" t="s">
        <v>90</v>
      </c>
      <c r="AY209" s="18" t="s">
        <v>199</v>
      </c>
      <c r="BE209" s="162">
        <f>IF(N209="základní",J209,0)</f>
        <v>0</v>
      </c>
      <c r="BF209" s="162">
        <f>IF(N209="snížená",J209,0)</f>
        <v>0</v>
      </c>
      <c r="BG209" s="162">
        <f>IF(N209="zákl. přenesená",J209,0)</f>
        <v>0</v>
      </c>
      <c r="BH209" s="162">
        <f>IF(N209="sníž. přenesená",J209,0)</f>
        <v>0</v>
      </c>
      <c r="BI209" s="162">
        <f>IF(N209="nulová",J209,0)</f>
        <v>0</v>
      </c>
      <c r="BJ209" s="18" t="s">
        <v>88</v>
      </c>
      <c r="BK209" s="162">
        <f>ROUND(I209*H209,2)</f>
        <v>0</v>
      </c>
      <c r="BL209" s="18" t="s">
        <v>276</v>
      </c>
      <c r="BM209" s="161" t="s">
        <v>5983</v>
      </c>
    </row>
    <row r="210" spans="1:65" s="2" customFormat="1" ht="10.199999999999999">
      <c r="A210" s="33"/>
      <c r="B210" s="34"/>
      <c r="C210" s="33"/>
      <c r="D210" s="163" t="s">
        <v>207</v>
      </c>
      <c r="E210" s="33"/>
      <c r="F210" s="164" t="s">
        <v>5984</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207</v>
      </c>
      <c r="AU210" s="18" t="s">
        <v>90</v>
      </c>
    </row>
    <row r="211" spans="1:65" s="14" customFormat="1" ht="10.199999999999999">
      <c r="B211" s="179"/>
      <c r="D211" s="163" t="s">
        <v>336</v>
      </c>
      <c r="E211" s="180" t="s">
        <v>1</v>
      </c>
      <c r="F211" s="181" t="s">
        <v>5985</v>
      </c>
      <c r="H211" s="182">
        <v>5</v>
      </c>
      <c r="I211" s="183"/>
      <c r="L211" s="179"/>
      <c r="M211" s="184"/>
      <c r="N211" s="185"/>
      <c r="O211" s="185"/>
      <c r="P211" s="185"/>
      <c r="Q211" s="185"/>
      <c r="R211" s="185"/>
      <c r="S211" s="185"/>
      <c r="T211" s="186"/>
      <c r="AT211" s="180" t="s">
        <v>336</v>
      </c>
      <c r="AU211" s="180" t="s">
        <v>90</v>
      </c>
      <c r="AV211" s="14" t="s">
        <v>90</v>
      </c>
      <c r="AW211" s="14" t="s">
        <v>36</v>
      </c>
      <c r="AX211" s="14" t="s">
        <v>81</v>
      </c>
      <c r="AY211" s="180" t="s">
        <v>199</v>
      </c>
    </row>
    <row r="212" spans="1:65" s="15" customFormat="1" ht="10.199999999999999">
      <c r="B212" s="187"/>
      <c r="D212" s="163" t="s">
        <v>336</v>
      </c>
      <c r="E212" s="188" t="s">
        <v>1</v>
      </c>
      <c r="F212" s="189" t="s">
        <v>339</v>
      </c>
      <c r="H212" s="190">
        <v>5</v>
      </c>
      <c r="I212" s="191"/>
      <c r="L212" s="187"/>
      <c r="M212" s="192"/>
      <c r="N212" s="193"/>
      <c r="O212" s="193"/>
      <c r="P212" s="193"/>
      <c r="Q212" s="193"/>
      <c r="R212" s="193"/>
      <c r="S212" s="193"/>
      <c r="T212" s="194"/>
      <c r="AT212" s="188" t="s">
        <v>336</v>
      </c>
      <c r="AU212" s="188" t="s">
        <v>90</v>
      </c>
      <c r="AV212" s="15" t="s">
        <v>198</v>
      </c>
      <c r="AW212" s="15" t="s">
        <v>36</v>
      </c>
      <c r="AX212" s="15" t="s">
        <v>88</v>
      </c>
      <c r="AY212" s="188" t="s">
        <v>199</v>
      </c>
    </row>
    <row r="213" spans="1:65" s="2" customFormat="1" ht="16.5" customHeight="1">
      <c r="A213" s="33"/>
      <c r="B213" s="149"/>
      <c r="C213" s="150" t="s">
        <v>497</v>
      </c>
      <c r="D213" s="150" t="s">
        <v>202</v>
      </c>
      <c r="E213" s="151" t="s">
        <v>5986</v>
      </c>
      <c r="F213" s="152" t="s">
        <v>5987</v>
      </c>
      <c r="G213" s="153" t="s">
        <v>376</v>
      </c>
      <c r="H213" s="154">
        <v>54</v>
      </c>
      <c r="I213" s="155"/>
      <c r="J213" s="156">
        <f>ROUND(I213*H213,2)</f>
        <v>0</v>
      </c>
      <c r="K213" s="152" t="s">
        <v>333</v>
      </c>
      <c r="L213" s="34"/>
      <c r="M213" s="157" t="s">
        <v>1</v>
      </c>
      <c r="N213" s="158" t="s">
        <v>46</v>
      </c>
      <c r="O213" s="59"/>
      <c r="P213" s="159">
        <f>O213*H213</f>
        <v>0</v>
      </c>
      <c r="Q213" s="159">
        <v>2.0100000000000001E-3</v>
      </c>
      <c r="R213" s="159">
        <f>Q213*H213</f>
        <v>0.10854</v>
      </c>
      <c r="S213" s="159">
        <v>0</v>
      </c>
      <c r="T213" s="160">
        <f>S213*H213</f>
        <v>0</v>
      </c>
      <c r="U213" s="33"/>
      <c r="V213" s="33"/>
      <c r="W213" s="33"/>
      <c r="X213" s="33"/>
      <c r="Y213" s="33"/>
      <c r="Z213" s="33"/>
      <c r="AA213" s="33"/>
      <c r="AB213" s="33"/>
      <c r="AC213" s="33"/>
      <c r="AD213" s="33"/>
      <c r="AE213" s="33"/>
      <c r="AR213" s="161" t="s">
        <v>276</v>
      </c>
      <c r="AT213" s="161" t="s">
        <v>202</v>
      </c>
      <c r="AU213" s="161" t="s">
        <v>90</v>
      </c>
      <c r="AY213" s="18" t="s">
        <v>199</v>
      </c>
      <c r="BE213" s="162">
        <f>IF(N213="základní",J213,0)</f>
        <v>0</v>
      </c>
      <c r="BF213" s="162">
        <f>IF(N213="snížená",J213,0)</f>
        <v>0</v>
      </c>
      <c r="BG213" s="162">
        <f>IF(N213="zákl. přenesená",J213,0)</f>
        <v>0</v>
      </c>
      <c r="BH213" s="162">
        <f>IF(N213="sníž. přenesená",J213,0)</f>
        <v>0</v>
      </c>
      <c r="BI213" s="162">
        <f>IF(N213="nulová",J213,0)</f>
        <v>0</v>
      </c>
      <c r="BJ213" s="18" t="s">
        <v>88</v>
      </c>
      <c r="BK213" s="162">
        <f>ROUND(I213*H213,2)</f>
        <v>0</v>
      </c>
      <c r="BL213" s="18" t="s">
        <v>276</v>
      </c>
      <c r="BM213" s="161" t="s">
        <v>5988</v>
      </c>
    </row>
    <row r="214" spans="1:65" s="2" customFormat="1" ht="10.199999999999999">
      <c r="A214" s="33"/>
      <c r="B214" s="34"/>
      <c r="C214" s="33"/>
      <c r="D214" s="163" t="s">
        <v>207</v>
      </c>
      <c r="E214" s="33"/>
      <c r="F214" s="164" t="s">
        <v>5989</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207</v>
      </c>
      <c r="AU214" s="18" t="s">
        <v>90</v>
      </c>
    </row>
    <row r="215" spans="1:65" s="14" customFormat="1" ht="10.199999999999999">
      <c r="B215" s="179"/>
      <c r="D215" s="163" t="s">
        <v>336</v>
      </c>
      <c r="E215" s="180" t="s">
        <v>1</v>
      </c>
      <c r="F215" s="181" t="s">
        <v>5990</v>
      </c>
      <c r="H215" s="182">
        <v>26</v>
      </c>
      <c r="I215" s="183"/>
      <c r="L215" s="179"/>
      <c r="M215" s="184"/>
      <c r="N215" s="185"/>
      <c r="O215" s="185"/>
      <c r="P215" s="185"/>
      <c r="Q215" s="185"/>
      <c r="R215" s="185"/>
      <c r="S215" s="185"/>
      <c r="T215" s="186"/>
      <c r="AT215" s="180" t="s">
        <v>336</v>
      </c>
      <c r="AU215" s="180" t="s">
        <v>90</v>
      </c>
      <c r="AV215" s="14" t="s">
        <v>90</v>
      </c>
      <c r="AW215" s="14" t="s">
        <v>36</v>
      </c>
      <c r="AX215" s="14" t="s">
        <v>81</v>
      </c>
      <c r="AY215" s="180" t="s">
        <v>199</v>
      </c>
    </row>
    <row r="216" spans="1:65" s="14" customFormat="1" ht="10.199999999999999">
      <c r="B216" s="179"/>
      <c r="D216" s="163" t="s">
        <v>336</v>
      </c>
      <c r="E216" s="180" t="s">
        <v>1</v>
      </c>
      <c r="F216" s="181" t="s">
        <v>5991</v>
      </c>
      <c r="H216" s="182">
        <v>28</v>
      </c>
      <c r="I216" s="183"/>
      <c r="L216" s="179"/>
      <c r="M216" s="184"/>
      <c r="N216" s="185"/>
      <c r="O216" s="185"/>
      <c r="P216" s="185"/>
      <c r="Q216" s="185"/>
      <c r="R216" s="185"/>
      <c r="S216" s="185"/>
      <c r="T216" s="186"/>
      <c r="AT216" s="180" t="s">
        <v>336</v>
      </c>
      <c r="AU216" s="180" t="s">
        <v>90</v>
      </c>
      <c r="AV216" s="14" t="s">
        <v>90</v>
      </c>
      <c r="AW216" s="14" t="s">
        <v>36</v>
      </c>
      <c r="AX216" s="14" t="s">
        <v>81</v>
      </c>
      <c r="AY216" s="180" t="s">
        <v>199</v>
      </c>
    </row>
    <row r="217" spans="1:65" s="15" customFormat="1" ht="10.199999999999999">
      <c r="B217" s="187"/>
      <c r="D217" s="163" t="s">
        <v>336</v>
      </c>
      <c r="E217" s="188" t="s">
        <v>1</v>
      </c>
      <c r="F217" s="189" t="s">
        <v>339</v>
      </c>
      <c r="H217" s="190">
        <v>54</v>
      </c>
      <c r="I217" s="191"/>
      <c r="L217" s="187"/>
      <c r="M217" s="192"/>
      <c r="N217" s="193"/>
      <c r="O217" s="193"/>
      <c r="P217" s="193"/>
      <c r="Q217" s="193"/>
      <c r="R217" s="193"/>
      <c r="S217" s="193"/>
      <c r="T217" s="194"/>
      <c r="AT217" s="188" t="s">
        <v>336</v>
      </c>
      <c r="AU217" s="188" t="s">
        <v>90</v>
      </c>
      <c r="AV217" s="15" t="s">
        <v>198</v>
      </c>
      <c r="AW217" s="15" t="s">
        <v>36</v>
      </c>
      <c r="AX217" s="15" t="s">
        <v>88</v>
      </c>
      <c r="AY217" s="188" t="s">
        <v>199</v>
      </c>
    </row>
    <row r="218" spans="1:65" s="2" customFormat="1" ht="16.5" customHeight="1">
      <c r="A218" s="33"/>
      <c r="B218" s="149"/>
      <c r="C218" s="150" t="s">
        <v>518</v>
      </c>
      <c r="D218" s="150" t="s">
        <v>202</v>
      </c>
      <c r="E218" s="151" t="s">
        <v>5992</v>
      </c>
      <c r="F218" s="152" t="s">
        <v>5993</v>
      </c>
      <c r="G218" s="153" t="s">
        <v>376</v>
      </c>
      <c r="H218" s="154">
        <v>8</v>
      </c>
      <c r="I218" s="155"/>
      <c r="J218" s="156">
        <f>ROUND(I218*H218,2)</f>
        <v>0</v>
      </c>
      <c r="K218" s="152" t="s">
        <v>1</v>
      </c>
      <c r="L218" s="34"/>
      <c r="M218" s="157" t="s">
        <v>1</v>
      </c>
      <c r="N218" s="158" t="s">
        <v>46</v>
      </c>
      <c r="O218" s="59"/>
      <c r="P218" s="159">
        <f>O218*H218</f>
        <v>0</v>
      </c>
      <c r="Q218" s="159">
        <v>4.0999999999999999E-4</v>
      </c>
      <c r="R218" s="159">
        <f>Q218*H218</f>
        <v>3.2799999999999999E-3</v>
      </c>
      <c r="S218" s="159">
        <v>0</v>
      </c>
      <c r="T218" s="160">
        <f>S218*H218</f>
        <v>0</v>
      </c>
      <c r="U218" s="33"/>
      <c r="V218" s="33"/>
      <c r="W218" s="33"/>
      <c r="X218" s="33"/>
      <c r="Y218" s="33"/>
      <c r="Z218" s="33"/>
      <c r="AA218" s="33"/>
      <c r="AB218" s="33"/>
      <c r="AC218" s="33"/>
      <c r="AD218" s="33"/>
      <c r="AE218" s="33"/>
      <c r="AR218" s="161" t="s">
        <v>276</v>
      </c>
      <c r="AT218" s="161" t="s">
        <v>202</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276</v>
      </c>
      <c r="BM218" s="161" t="s">
        <v>5994</v>
      </c>
    </row>
    <row r="219" spans="1:65" s="2" customFormat="1" ht="10.199999999999999">
      <c r="A219" s="33"/>
      <c r="B219" s="34"/>
      <c r="C219" s="33"/>
      <c r="D219" s="163" t="s">
        <v>207</v>
      </c>
      <c r="E219" s="33"/>
      <c r="F219" s="164" t="s">
        <v>5995</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14" customFormat="1" ht="10.199999999999999">
      <c r="B220" s="179"/>
      <c r="D220" s="163" t="s">
        <v>336</v>
      </c>
      <c r="E220" s="180" t="s">
        <v>1</v>
      </c>
      <c r="F220" s="181" t="s">
        <v>5996</v>
      </c>
      <c r="H220" s="182">
        <v>8</v>
      </c>
      <c r="I220" s="183"/>
      <c r="L220" s="179"/>
      <c r="M220" s="184"/>
      <c r="N220" s="185"/>
      <c r="O220" s="185"/>
      <c r="P220" s="185"/>
      <c r="Q220" s="185"/>
      <c r="R220" s="185"/>
      <c r="S220" s="185"/>
      <c r="T220" s="186"/>
      <c r="AT220" s="180" t="s">
        <v>336</v>
      </c>
      <c r="AU220" s="180" t="s">
        <v>90</v>
      </c>
      <c r="AV220" s="14" t="s">
        <v>90</v>
      </c>
      <c r="AW220" s="14" t="s">
        <v>36</v>
      </c>
      <c r="AX220" s="14" t="s">
        <v>88</v>
      </c>
      <c r="AY220" s="180" t="s">
        <v>199</v>
      </c>
    </row>
    <row r="221" spans="1:65" s="2" customFormat="1" ht="16.5" customHeight="1">
      <c r="A221" s="33"/>
      <c r="B221" s="149"/>
      <c r="C221" s="150" t="s">
        <v>522</v>
      </c>
      <c r="D221" s="150" t="s">
        <v>202</v>
      </c>
      <c r="E221" s="151" t="s">
        <v>5997</v>
      </c>
      <c r="F221" s="152" t="s">
        <v>5998</v>
      </c>
      <c r="G221" s="153" t="s">
        <v>376</v>
      </c>
      <c r="H221" s="154">
        <v>26</v>
      </c>
      <c r="I221" s="155"/>
      <c r="J221" s="156">
        <f>ROUND(I221*H221,2)</f>
        <v>0</v>
      </c>
      <c r="K221" s="152" t="s">
        <v>333</v>
      </c>
      <c r="L221" s="34"/>
      <c r="M221" s="157" t="s">
        <v>1</v>
      </c>
      <c r="N221" s="158" t="s">
        <v>46</v>
      </c>
      <c r="O221" s="59"/>
      <c r="P221" s="159">
        <f>O221*H221</f>
        <v>0</v>
      </c>
      <c r="Q221" s="159">
        <v>4.0999999999999999E-4</v>
      </c>
      <c r="R221" s="159">
        <f>Q221*H221</f>
        <v>1.0659999999999999E-2</v>
      </c>
      <c r="S221" s="159">
        <v>0</v>
      </c>
      <c r="T221" s="160">
        <f>S221*H221</f>
        <v>0</v>
      </c>
      <c r="U221" s="33"/>
      <c r="V221" s="33"/>
      <c r="W221" s="33"/>
      <c r="X221" s="33"/>
      <c r="Y221" s="33"/>
      <c r="Z221" s="33"/>
      <c r="AA221" s="33"/>
      <c r="AB221" s="33"/>
      <c r="AC221" s="33"/>
      <c r="AD221" s="33"/>
      <c r="AE221" s="33"/>
      <c r="AR221" s="161" t="s">
        <v>276</v>
      </c>
      <c r="AT221" s="161" t="s">
        <v>202</v>
      </c>
      <c r="AU221" s="161" t="s">
        <v>90</v>
      </c>
      <c r="AY221" s="18" t="s">
        <v>199</v>
      </c>
      <c r="BE221" s="162">
        <f>IF(N221="základní",J221,0)</f>
        <v>0</v>
      </c>
      <c r="BF221" s="162">
        <f>IF(N221="snížená",J221,0)</f>
        <v>0</v>
      </c>
      <c r="BG221" s="162">
        <f>IF(N221="zákl. přenesená",J221,0)</f>
        <v>0</v>
      </c>
      <c r="BH221" s="162">
        <f>IF(N221="sníž. přenesená",J221,0)</f>
        <v>0</v>
      </c>
      <c r="BI221" s="162">
        <f>IF(N221="nulová",J221,0)</f>
        <v>0</v>
      </c>
      <c r="BJ221" s="18" t="s">
        <v>88</v>
      </c>
      <c r="BK221" s="162">
        <f>ROUND(I221*H221,2)</f>
        <v>0</v>
      </c>
      <c r="BL221" s="18" t="s">
        <v>276</v>
      </c>
      <c r="BM221" s="161" t="s">
        <v>5999</v>
      </c>
    </row>
    <row r="222" spans="1:65" s="2" customFormat="1" ht="10.199999999999999">
      <c r="A222" s="33"/>
      <c r="B222" s="34"/>
      <c r="C222" s="33"/>
      <c r="D222" s="163" t="s">
        <v>207</v>
      </c>
      <c r="E222" s="33"/>
      <c r="F222" s="164" t="s">
        <v>6000</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207</v>
      </c>
      <c r="AU222" s="18" t="s">
        <v>90</v>
      </c>
    </row>
    <row r="223" spans="1:65" s="14" customFormat="1" ht="10.199999999999999">
      <c r="B223" s="179"/>
      <c r="D223" s="163" t="s">
        <v>336</v>
      </c>
      <c r="E223" s="180" t="s">
        <v>1</v>
      </c>
      <c r="F223" s="181" t="s">
        <v>6001</v>
      </c>
      <c r="H223" s="182">
        <v>5</v>
      </c>
      <c r="I223" s="183"/>
      <c r="L223" s="179"/>
      <c r="M223" s="184"/>
      <c r="N223" s="185"/>
      <c r="O223" s="185"/>
      <c r="P223" s="185"/>
      <c r="Q223" s="185"/>
      <c r="R223" s="185"/>
      <c r="S223" s="185"/>
      <c r="T223" s="186"/>
      <c r="AT223" s="180" t="s">
        <v>336</v>
      </c>
      <c r="AU223" s="180" t="s">
        <v>90</v>
      </c>
      <c r="AV223" s="14" t="s">
        <v>90</v>
      </c>
      <c r="AW223" s="14" t="s">
        <v>36</v>
      </c>
      <c r="AX223" s="14" t="s">
        <v>81</v>
      </c>
      <c r="AY223" s="180" t="s">
        <v>199</v>
      </c>
    </row>
    <row r="224" spans="1:65" s="14" customFormat="1" ht="10.199999999999999">
      <c r="B224" s="179"/>
      <c r="D224" s="163" t="s">
        <v>336</v>
      </c>
      <c r="E224" s="180" t="s">
        <v>1</v>
      </c>
      <c r="F224" s="181" t="s">
        <v>6002</v>
      </c>
      <c r="H224" s="182">
        <v>7</v>
      </c>
      <c r="I224" s="183"/>
      <c r="L224" s="179"/>
      <c r="M224" s="184"/>
      <c r="N224" s="185"/>
      <c r="O224" s="185"/>
      <c r="P224" s="185"/>
      <c r="Q224" s="185"/>
      <c r="R224" s="185"/>
      <c r="S224" s="185"/>
      <c r="T224" s="186"/>
      <c r="AT224" s="180" t="s">
        <v>336</v>
      </c>
      <c r="AU224" s="180" t="s">
        <v>90</v>
      </c>
      <c r="AV224" s="14" t="s">
        <v>90</v>
      </c>
      <c r="AW224" s="14" t="s">
        <v>36</v>
      </c>
      <c r="AX224" s="14" t="s">
        <v>81</v>
      </c>
      <c r="AY224" s="180" t="s">
        <v>199</v>
      </c>
    </row>
    <row r="225" spans="1:65" s="14" customFormat="1" ht="10.199999999999999">
      <c r="B225" s="179"/>
      <c r="D225" s="163" t="s">
        <v>336</v>
      </c>
      <c r="E225" s="180" t="s">
        <v>1</v>
      </c>
      <c r="F225" s="181" t="s">
        <v>6003</v>
      </c>
      <c r="H225" s="182">
        <v>14</v>
      </c>
      <c r="I225" s="183"/>
      <c r="L225" s="179"/>
      <c r="M225" s="184"/>
      <c r="N225" s="185"/>
      <c r="O225" s="185"/>
      <c r="P225" s="185"/>
      <c r="Q225" s="185"/>
      <c r="R225" s="185"/>
      <c r="S225" s="185"/>
      <c r="T225" s="186"/>
      <c r="AT225" s="180" t="s">
        <v>336</v>
      </c>
      <c r="AU225" s="180" t="s">
        <v>90</v>
      </c>
      <c r="AV225" s="14" t="s">
        <v>90</v>
      </c>
      <c r="AW225" s="14" t="s">
        <v>36</v>
      </c>
      <c r="AX225" s="14" t="s">
        <v>81</v>
      </c>
      <c r="AY225" s="180" t="s">
        <v>199</v>
      </c>
    </row>
    <row r="226" spans="1:65" s="15" customFormat="1" ht="10.199999999999999">
      <c r="B226" s="187"/>
      <c r="D226" s="163" t="s">
        <v>336</v>
      </c>
      <c r="E226" s="188" t="s">
        <v>1</v>
      </c>
      <c r="F226" s="189" t="s">
        <v>339</v>
      </c>
      <c r="H226" s="190">
        <v>26</v>
      </c>
      <c r="I226" s="191"/>
      <c r="L226" s="187"/>
      <c r="M226" s="192"/>
      <c r="N226" s="193"/>
      <c r="O226" s="193"/>
      <c r="P226" s="193"/>
      <c r="Q226" s="193"/>
      <c r="R226" s="193"/>
      <c r="S226" s="193"/>
      <c r="T226" s="194"/>
      <c r="AT226" s="188" t="s">
        <v>336</v>
      </c>
      <c r="AU226" s="188" t="s">
        <v>90</v>
      </c>
      <c r="AV226" s="15" t="s">
        <v>198</v>
      </c>
      <c r="AW226" s="15" t="s">
        <v>36</v>
      </c>
      <c r="AX226" s="15" t="s">
        <v>88</v>
      </c>
      <c r="AY226" s="188" t="s">
        <v>199</v>
      </c>
    </row>
    <row r="227" spans="1:65" s="2" customFormat="1" ht="16.5" customHeight="1">
      <c r="A227" s="33"/>
      <c r="B227" s="149"/>
      <c r="C227" s="150" t="s">
        <v>526</v>
      </c>
      <c r="D227" s="150" t="s">
        <v>202</v>
      </c>
      <c r="E227" s="151" t="s">
        <v>6004</v>
      </c>
      <c r="F227" s="152" t="s">
        <v>6005</v>
      </c>
      <c r="G227" s="153" t="s">
        <v>376</v>
      </c>
      <c r="H227" s="154">
        <v>50</v>
      </c>
      <c r="I227" s="155"/>
      <c r="J227" s="156">
        <f>ROUND(I227*H227,2)</f>
        <v>0</v>
      </c>
      <c r="K227" s="152" t="s">
        <v>333</v>
      </c>
      <c r="L227" s="34"/>
      <c r="M227" s="157" t="s">
        <v>1</v>
      </c>
      <c r="N227" s="158" t="s">
        <v>46</v>
      </c>
      <c r="O227" s="59"/>
      <c r="P227" s="159">
        <f>O227*H227</f>
        <v>0</v>
      </c>
      <c r="Q227" s="159">
        <v>4.8000000000000001E-4</v>
      </c>
      <c r="R227" s="159">
        <f>Q227*H227</f>
        <v>2.4E-2</v>
      </c>
      <c r="S227" s="159">
        <v>0</v>
      </c>
      <c r="T227" s="160">
        <f>S227*H227</f>
        <v>0</v>
      </c>
      <c r="U227" s="33"/>
      <c r="V227" s="33"/>
      <c r="W227" s="33"/>
      <c r="X227" s="33"/>
      <c r="Y227" s="33"/>
      <c r="Z227" s="33"/>
      <c r="AA227" s="33"/>
      <c r="AB227" s="33"/>
      <c r="AC227" s="33"/>
      <c r="AD227" s="33"/>
      <c r="AE227" s="33"/>
      <c r="AR227" s="161" t="s">
        <v>276</v>
      </c>
      <c r="AT227" s="161" t="s">
        <v>202</v>
      </c>
      <c r="AU227" s="161" t="s">
        <v>90</v>
      </c>
      <c r="AY227" s="18" t="s">
        <v>199</v>
      </c>
      <c r="BE227" s="162">
        <f>IF(N227="základní",J227,0)</f>
        <v>0</v>
      </c>
      <c r="BF227" s="162">
        <f>IF(N227="snížená",J227,0)</f>
        <v>0</v>
      </c>
      <c r="BG227" s="162">
        <f>IF(N227="zákl. přenesená",J227,0)</f>
        <v>0</v>
      </c>
      <c r="BH227" s="162">
        <f>IF(N227="sníž. přenesená",J227,0)</f>
        <v>0</v>
      </c>
      <c r="BI227" s="162">
        <f>IF(N227="nulová",J227,0)</f>
        <v>0</v>
      </c>
      <c r="BJ227" s="18" t="s">
        <v>88</v>
      </c>
      <c r="BK227" s="162">
        <f>ROUND(I227*H227,2)</f>
        <v>0</v>
      </c>
      <c r="BL227" s="18" t="s">
        <v>276</v>
      </c>
      <c r="BM227" s="161" t="s">
        <v>6006</v>
      </c>
    </row>
    <row r="228" spans="1:65" s="2" customFormat="1" ht="10.199999999999999">
      <c r="A228" s="33"/>
      <c r="B228" s="34"/>
      <c r="C228" s="33"/>
      <c r="D228" s="163" t="s">
        <v>207</v>
      </c>
      <c r="E228" s="33"/>
      <c r="F228" s="164" t="s">
        <v>6007</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207</v>
      </c>
      <c r="AU228" s="18" t="s">
        <v>90</v>
      </c>
    </row>
    <row r="229" spans="1:65" s="14" customFormat="1" ht="10.199999999999999">
      <c r="B229" s="179"/>
      <c r="D229" s="163" t="s">
        <v>336</v>
      </c>
      <c r="E229" s="180" t="s">
        <v>1</v>
      </c>
      <c r="F229" s="181" t="s">
        <v>6008</v>
      </c>
      <c r="H229" s="182">
        <v>20</v>
      </c>
      <c r="I229" s="183"/>
      <c r="L229" s="179"/>
      <c r="M229" s="184"/>
      <c r="N229" s="185"/>
      <c r="O229" s="185"/>
      <c r="P229" s="185"/>
      <c r="Q229" s="185"/>
      <c r="R229" s="185"/>
      <c r="S229" s="185"/>
      <c r="T229" s="186"/>
      <c r="AT229" s="180" t="s">
        <v>336</v>
      </c>
      <c r="AU229" s="180" t="s">
        <v>90</v>
      </c>
      <c r="AV229" s="14" t="s">
        <v>90</v>
      </c>
      <c r="AW229" s="14" t="s">
        <v>36</v>
      </c>
      <c r="AX229" s="14" t="s">
        <v>81</v>
      </c>
      <c r="AY229" s="180" t="s">
        <v>199</v>
      </c>
    </row>
    <row r="230" spans="1:65" s="14" customFormat="1" ht="10.199999999999999">
      <c r="B230" s="179"/>
      <c r="D230" s="163" t="s">
        <v>336</v>
      </c>
      <c r="E230" s="180" t="s">
        <v>1</v>
      </c>
      <c r="F230" s="181" t="s">
        <v>6009</v>
      </c>
      <c r="H230" s="182">
        <v>30</v>
      </c>
      <c r="I230" s="183"/>
      <c r="L230" s="179"/>
      <c r="M230" s="184"/>
      <c r="N230" s="185"/>
      <c r="O230" s="185"/>
      <c r="P230" s="185"/>
      <c r="Q230" s="185"/>
      <c r="R230" s="185"/>
      <c r="S230" s="185"/>
      <c r="T230" s="186"/>
      <c r="AT230" s="180" t="s">
        <v>336</v>
      </c>
      <c r="AU230" s="180" t="s">
        <v>90</v>
      </c>
      <c r="AV230" s="14" t="s">
        <v>90</v>
      </c>
      <c r="AW230" s="14" t="s">
        <v>36</v>
      </c>
      <c r="AX230" s="14" t="s">
        <v>81</v>
      </c>
      <c r="AY230" s="180" t="s">
        <v>199</v>
      </c>
    </row>
    <row r="231" spans="1:65" s="15" customFormat="1" ht="10.199999999999999">
      <c r="B231" s="187"/>
      <c r="D231" s="163" t="s">
        <v>336</v>
      </c>
      <c r="E231" s="188" t="s">
        <v>1</v>
      </c>
      <c r="F231" s="189" t="s">
        <v>339</v>
      </c>
      <c r="H231" s="190">
        <v>50</v>
      </c>
      <c r="I231" s="191"/>
      <c r="L231" s="187"/>
      <c r="M231" s="192"/>
      <c r="N231" s="193"/>
      <c r="O231" s="193"/>
      <c r="P231" s="193"/>
      <c r="Q231" s="193"/>
      <c r="R231" s="193"/>
      <c r="S231" s="193"/>
      <c r="T231" s="194"/>
      <c r="AT231" s="188" t="s">
        <v>336</v>
      </c>
      <c r="AU231" s="188" t="s">
        <v>90</v>
      </c>
      <c r="AV231" s="15" t="s">
        <v>198</v>
      </c>
      <c r="AW231" s="15" t="s">
        <v>36</v>
      </c>
      <c r="AX231" s="15" t="s">
        <v>88</v>
      </c>
      <c r="AY231" s="188" t="s">
        <v>199</v>
      </c>
    </row>
    <row r="232" spans="1:65" s="2" customFormat="1" ht="16.5" customHeight="1">
      <c r="A232" s="33"/>
      <c r="B232" s="149"/>
      <c r="C232" s="150" t="s">
        <v>531</v>
      </c>
      <c r="D232" s="150" t="s">
        <v>202</v>
      </c>
      <c r="E232" s="151" t="s">
        <v>6010</v>
      </c>
      <c r="F232" s="152" t="s">
        <v>6011</v>
      </c>
      <c r="G232" s="153" t="s">
        <v>376</v>
      </c>
      <c r="H232" s="154">
        <v>3</v>
      </c>
      <c r="I232" s="155"/>
      <c r="J232" s="156">
        <f>ROUND(I232*H232,2)</f>
        <v>0</v>
      </c>
      <c r="K232" s="152" t="s">
        <v>333</v>
      </c>
      <c r="L232" s="34"/>
      <c r="M232" s="157" t="s">
        <v>1</v>
      </c>
      <c r="N232" s="158" t="s">
        <v>46</v>
      </c>
      <c r="O232" s="59"/>
      <c r="P232" s="159">
        <f>O232*H232</f>
        <v>0</v>
      </c>
      <c r="Q232" s="159">
        <v>7.1000000000000002E-4</v>
      </c>
      <c r="R232" s="159">
        <f>Q232*H232</f>
        <v>2.1299999999999999E-3</v>
      </c>
      <c r="S232" s="159">
        <v>0</v>
      </c>
      <c r="T232" s="160">
        <f>S232*H232</f>
        <v>0</v>
      </c>
      <c r="U232" s="33"/>
      <c r="V232" s="33"/>
      <c r="W232" s="33"/>
      <c r="X232" s="33"/>
      <c r="Y232" s="33"/>
      <c r="Z232" s="33"/>
      <c r="AA232" s="33"/>
      <c r="AB232" s="33"/>
      <c r="AC232" s="33"/>
      <c r="AD232" s="33"/>
      <c r="AE232" s="33"/>
      <c r="AR232" s="161" t="s">
        <v>276</v>
      </c>
      <c r="AT232" s="161" t="s">
        <v>202</v>
      </c>
      <c r="AU232" s="161" t="s">
        <v>90</v>
      </c>
      <c r="AY232" s="18" t="s">
        <v>199</v>
      </c>
      <c r="BE232" s="162">
        <f>IF(N232="základní",J232,0)</f>
        <v>0</v>
      </c>
      <c r="BF232" s="162">
        <f>IF(N232="snížená",J232,0)</f>
        <v>0</v>
      </c>
      <c r="BG232" s="162">
        <f>IF(N232="zákl. přenesená",J232,0)</f>
        <v>0</v>
      </c>
      <c r="BH232" s="162">
        <f>IF(N232="sníž. přenesená",J232,0)</f>
        <v>0</v>
      </c>
      <c r="BI232" s="162">
        <f>IF(N232="nulová",J232,0)</f>
        <v>0</v>
      </c>
      <c r="BJ232" s="18" t="s">
        <v>88</v>
      </c>
      <c r="BK232" s="162">
        <f>ROUND(I232*H232,2)</f>
        <v>0</v>
      </c>
      <c r="BL232" s="18" t="s">
        <v>276</v>
      </c>
      <c r="BM232" s="161" t="s">
        <v>6012</v>
      </c>
    </row>
    <row r="233" spans="1:65" s="2" customFormat="1" ht="10.199999999999999">
      <c r="A233" s="33"/>
      <c r="B233" s="34"/>
      <c r="C233" s="33"/>
      <c r="D233" s="163" t="s">
        <v>207</v>
      </c>
      <c r="E233" s="33"/>
      <c r="F233" s="164" t="s">
        <v>6013</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207</v>
      </c>
      <c r="AU233" s="18" t="s">
        <v>90</v>
      </c>
    </row>
    <row r="234" spans="1:65" s="14" customFormat="1" ht="10.199999999999999">
      <c r="B234" s="179"/>
      <c r="D234" s="163" t="s">
        <v>336</v>
      </c>
      <c r="E234" s="180" t="s">
        <v>1</v>
      </c>
      <c r="F234" s="181" t="s">
        <v>213</v>
      </c>
      <c r="H234" s="182">
        <v>3</v>
      </c>
      <c r="I234" s="183"/>
      <c r="L234" s="179"/>
      <c r="M234" s="184"/>
      <c r="N234" s="185"/>
      <c r="O234" s="185"/>
      <c r="P234" s="185"/>
      <c r="Q234" s="185"/>
      <c r="R234" s="185"/>
      <c r="S234" s="185"/>
      <c r="T234" s="186"/>
      <c r="AT234" s="180" t="s">
        <v>336</v>
      </c>
      <c r="AU234" s="180" t="s">
        <v>90</v>
      </c>
      <c r="AV234" s="14" t="s">
        <v>90</v>
      </c>
      <c r="AW234" s="14" t="s">
        <v>36</v>
      </c>
      <c r="AX234" s="14" t="s">
        <v>88</v>
      </c>
      <c r="AY234" s="180" t="s">
        <v>199</v>
      </c>
    </row>
    <row r="235" spans="1:65" s="2" customFormat="1" ht="16.5" customHeight="1">
      <c r="A235" s="33"/>
      <c r="B235" s="149"/>
      <c r="C235" s="150" t="s">
        <v>537</v>
      </c>
      <c r="D235" s="150" t="s">
        <v>202</v>
      </c>
      <c r="E235" s="151" t="s">
        <v>6014</v>
      </c>
      <c r="F235" s="152" t="s">
        <v>6015</v>
      </c>
      <c r="G235" s="153" t="s">
        <v>376</v>
      </c>
      <c r="H235" s="154">
        <v>9</v>
      </c>
      <c r="I235" s="155"/>
      <c r="J235" s="156">
        <f>ROUND(I235*H235,2)</f>
        <v>0</v>
      </c>
      <c r="K235" s="152" t="s">
        <v>333</v>
      </c>
      <c r="L235" s="34"/>
      <c r="M235" s="157" t="s">
        <v>1</v>
      </c>
      <c r="N235" s="158" t="s">
        <v>46</v>
      </c>
      <c r="O235" s="59"/>
      <c r="P235" s="159">
        <f>O235*H235</f>
        <v>0</v>
      </c>
      <c r="Q235" s="159">
        <v>2.2399999999999998E-3</v>
      </c>
      <c r="R235" s="159">
        <f>Q235*H235</f>
        <v>2.0159999999999997E-2</v>
      </c>
      <c r="S235" s="159">
        <v>0</v>
      </c>
      <c r="T235" s="160">
        <f>S235*H235</f>
        <v>0</v>
      </c>
      <c r="U235" s="33"/>
      <c r="V235" s="33"/>
      <c r="W235" s="33"/>
      <c r="X235" s="33"/>
      <c r="Y235" s="33"/>
      <c r="Z235" s="33"/>
      <c r="AA235" s="33"/>
      <c r="AB235" s="33"/>
      <c r="AC235" s="33"/>
      <c r="AD235" s="33"/>
      <c r="AE235" s="33"/>
      <c r="AR235" s="161" t="s">
        <v>276</v>
      </c>
      <c r="AT235" s="161" t="s">
        <v>202</v>
      </c>
      <c r="AU235" s="161" t="s">
        <v>90</v>
      </c>
      <c r="AY235" s="18" t="s">
        <v>199</v>
      </c>
      <c r="BE235" s="162">
        <f>IF(N235="základní",J235,0)</f>
        <v>0</v>
      </c>
      <c r="BF235" s="162">
        <f>IF(N235="snížená",J235,0)</f>
        <v>0</v>
      </c>
      <c r="BG235" s="162">
        <f>IF(N235="zákl. přenesená",J235,0)</f>
        <v>0</v>
      </c>
      <c r="BH235" s="162">
        <f>IF(N235="sníž. přenesená",J235,0)</f>
        <v>0</v>
      </c>
      <c r="BI235" s="162">
        <f>IF(N235="nulová",J235,0)</f>
        <v>0</v>
      </c>
      <c r="BJ235" s="18" t="s">
        <v>88</v>
      </c>
      <c r="BK235" s="162">
        <f>ROUND(I235*H235,2)</f>
        <v>0</v>
      </c>
      <c r="BL235" s="18" t="s">
        <v>276</v>
      </c>
      <c r="BM235" s="161" t="s">
        <v>6016</v>
      </c>
    </row>
    <row r="236" spans="1:65" s="2" customFormat="1" ht="10.199999999999999">
      <c r="A236" s="33"/>
      <c r="B236" s="34"/>
      <c r="C236" s="33"/>
      <c r="D236" s="163" t="s">
        <v>207</v>
      </c>
      <c r="E236" s="33"/>
      <c r="F236" s="164" t="s">
        <v>6017</v>
      </c>
      <c r="G236" s="33"/>
      <c r="H236" s="33"/>
      <c r="I236" s="165"/>
      <c r="J236" s="33"/>
      <c r="K236" s="33"/>
      <c r="L236" s="34"/>
      <c r="M236" s="166"/>
      <c r="N236" s="167"/>
      <c r="O236" s="59"/>
      <c r="P236" s="59"/>
      <c r="Q236" s="59"/>
      <c r="R236" s="59"/>
      <c r="S236" s="59"/>
      <c r="T236" s="60"/>
      <c r="U236" s="33"/>
      <c r="V236" s="33"/>
      <c r="W236" s="33"/>
      <c r="X236" s="33"/>
      <c r="Y236" s="33"/>
      <c r="Z236" s="33"/>
      <c r="AA236" s="33"/>
      <c r="AB236" s="33"/>
      <c r="AC236" s="33"/>
      <c r="AD236" s="33"/>
      <c r="AE236" s="33"/>
      <c r="AT236" s="18" t="s">
        <v>207</v>
      </c>
      <c r="AU236" s="18" t="s">
        <v>90</v>
      </c>
    </row>
    <row r="237" spans="1:65" s="14" customFormat="1" ht="10.199999999999999">
      <c r="B237" s="179"/>
      <c r="D237" s="163" t="s">
        <v>336</v>
      </c>
      <c r="E237" s="180" t="s">
        <v>1</v>
      </c>
      <c r="F237" s="181" t="s">
        <v>6018</v>
      </c>
      <c r="H237" s="182">
        <v>6</v>
      </c>
      <c r="I237" s="183"/>
      <c r="L237" s="179"/>
      <c r="M237" s="184"/>
      <c r="N237" s="185"/>
      <c r="O237" s="185"/>
      <c r="P237" s="185"/>
      <c r="Q237" s="185"/>
      <c r="R237" s="185"/>
      <c r="S237" s="185"/>
      <c r="T237" s="186"/>
      <c r="AT237" s="180" t="s">
        <v>336</v>
      </c>
      <c r="AU237" s="180" t="s">
        <v>90</v>
      </c>
      <c r="AV237" s="14" t="s">
        <v>90</v>
      </c>
      <c r="AW237" s="14" t="s">
        <v>36</v>
      </c>
      <c r="AX237" s="14" t="s">
        <v>81</v>
      </c>
      <c r="AY237" s="180" t="s">
        <v>199</v>
      </c>
    </row>
    <row r="238" spans="1:65" s="14" customFormat="1" ht="10.199999999999999">
      <c r="B238" s="179"/>
      <c r="D238" s="163" t="s">
        <v>336</v>
      </c>
      <c r="E238" s="180" t="s">
        <v>1</v>
      </c>
      <c r="F238" s="181" t="s">
        <v>4312</v>
      </c>
      <c r="H238" s="182">
        <v>3</v>
      </c>
      <c r="I238" s="183"/>
      <c r="L238" s="179"/>
      <c r="M238" s="184"/>
      <c r="N238" s="185"/>
      <c r="O238" s="185"/>
      <c r="P238" s="185"/>
      <c r="Q238" s="185"/>
      <c r="R238" s="185"/>
      <c r="S238" s="185"/>
      <c r="T238" s="186"/>
      <c r="AT238" s="180" t="s">
        <v>336</v>
      </c>
      <c r="AU238" s="180" t="s">
        <v>90</v>
      </c>
      <c r="AV238" s="14" t="s">
        <v>90</v>
      </c>
      <c r="AW238" s="14" t="s">
        <v>36</v>
      </c>
      <c r="AX238" s="14" t="s">
        <v>81</v>
      </c>
      <c r="AY238" s="180" t="s">
        <v>199</v>
      </c>
    </row>
    <row r="239" spans="1:65" s="15" customFormat="1" ht="10.199999999999999">
      <c r="B239" s="187"/>
      <c r="D239" s="163" t="s">
        <v>336</v>
      </c>
      <c r="E239" s="188" t="s">
        <v>1</v>
      </c>
      <c r="F239" s="189" t="s">
        <v>339</v>
      </c>
      <c r="H239" s="190">
        <v>9</v>
      </c>
      <c r="I239" s="191"/>
      <c r="L239" s="187"/>
      <c r="M239" s="192"/>
      <c r="N239" s="193"/>
      <c r="O239" s="193"/>
      <c r="P239" s="193"/>
      <c r="Q239" s="193"/>
      <c r="R239" s="193"/>
      <c r="S239" s="193"/>
      <c r="T239" s="194"/>
      <c r="AT239" s="188" t="s">
        <v>336</v>
      </c>
      <c r="AU239" s="188" t="s">
        <v>90</v>
      </c>
      <c r="AV239" s="15" t="s">
        <v>198</v>
      </c>
      <c r="AW239" s="15" t="s">
        <v>36</v>
      </c>
      <c r="AX239" s="15" t="s">
        <v>88</v>
      </c>
      <c r="AY239" s="188" t="s">
        <v>199</v>
      </c>
    </row>
    <row r="240" spans="1:65" s="2" customFormat="1" ht="16.5" customHeight="1">
      <c r="A240" s="33"/>
      <c r="B240" s="149"/>
      <c r="C240" s="150" t="s">
        <v>547</v>
      </c>
      <c r="D240" s="150" t="s">
        <v>202</v>
      </c>
      <c r="E240" s="151" t="s">
        <v>6019</v>
      </c>
      <c r="F240" s="152" t="s">
        <v>6020</v>
      </c>
      <c r="G240" s="153" t="s">
        <v>529</v>
      </c>
      <c r="H240" s="154">
        <v>20</v>
      </c>
      <c r="I240" s="155"/>
      <c r="J240" s="156">
        <f>ROUND(I240*H240,2)</f>
        <v>0</v>
      </c>
      <c r="K240" s="152" t="s">
        <v>333</v>
      </c>
      <c r="L240" s="34"/>
      <c r="M240" s="157" t="s">
        <v>1</v>
      </c>
      <c r="N240" s="158" t="s">
        <v>46</v>
      </c>
      <c r="O240" s="59"/>
      <c r="P240" s="159">
        <f>O240*H240</f>
        <v>0</v>
      </c>
      <c r="Q240" s="159">
        <v>0</v>
      </c>
      <c r="R240" s="159">
        <f>Q240*H240</f>
        <v>0</v>
      </c>
      <c r="S240" s="159">
        <v>0</v>
      </c>
      <c r="T240" s="160">
        <f>S240*H240</f>
        <v>0</v>
      </c>
      <c r="U240" s="33"/>
      <c r="V240" s="33"/>
      <c r="W240" s="33"/>
      <c r="X240" s="33"/>
      <c r="Y240" s="33"/>
      <c r="Z240" s="33"/>
      <c r="AA240" s="33"/>
      <c r="AB240" s="33"/>
      <c r="AC240" s="33"/>
      <c r="AD240" s="33"/>
      <c r="AE240" s="33"/>
      <c r="AR240" s="161" t="s">
        <v>276</v>
      </c>
      <c r="AT240" s="161" t="s">
        <v>202</v>
      </c>
      <c r="AU240" s="161" t="s">
        <v>90</v>
      </c>
      <c r="AY240" s="18" t="s">
        <v>199</v>
      </c>
      <c r="BE240" s="162">
        <f>IF(N240="základní",J240,0)</f>
        <v>0</v>
      </c>
      <c r="BF240" s="162">
        <f>IF(N240="snížená",J240,0)</f>
        <v>0</v>
      </c>
      <c r="BG240" s="162">
        <f>IF(N240="zákl. přenesená",J240,0)</f>
        <v>0</v>
      </c>
      <c r="BH240" s="162">
        <f>IF(N240="sníž. přenesená",J240,0)</f>
        <v>0</v>
      </c>
      <c r="BI240" s="162">
        <f>IF(N240="nulová",J240,0)</f>
        <v>0</v>
      </c>
      <c r="BJ240" s="18" t="s">
        <v>88</v>
      </c>
      <c r="BK240" s="162">
        <f>ROUND(I240*H240,2)</f>
        <v>0</v>
      </c>
      <c r="BL240" s="18" t="s">
        <v>276</v>
      </c>
      <c r="BM240" s="161" t="s">
        <v>6021</v>
      </c>
    </row>
    <row r="241" spans="1:65" s="2" customFormat="1" ht="19.2">
      <c r="A241" s="33"/>
      <c r="B241" s="34"/>
      <c r="C241" s="33"/>
      <c r="D241" s="163" t="s">
        <v>207</v>
      </c>
      <c r="E241" s="33"/>
      <c r="F241" s="164" t="s">
        <v>6022</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207</v>
      </c>
      <c r="AU241" s="18" t="s">
        <v>90</v>
      </c>
    </row>
    <row r="242" spans="1:65" s="14" customFormat="1" ht="10.199999999999999">
      <c r="B242" s="179"/>
      <c r="D242" s="163" t="s">
        <v>336</v>
      </c>
      <c r="E242" s="180" t="s">
        <v>1</v>
      </c>
      <c r="F242" s="181" t="s">
        <v>6023</v>
      </c>
      <c r="H242" s="182">
        <v>11</v>
      </c>
      <c r="I242" s="183"/>
      <c r="L242" s="179"/>
      <c r="M242" s="184"/>
      <c r="N242" s="185"/>
      <c r="O242" s="185"/>
      <c r="P242" s="185"/>
      <c r="Q242" s="185"/>
      <c r="R242" s="185"/>
      <c r="S242" s="185"/>
      <c r="T242" s="186"/>
      <c r="AT242" s="180" t="s">
        <v>336</v>
      </c>
      <c r="AU242" s="180" t="s">
        <v>90</v>
      </c>
      <c r="AV242" s="14" t="s">
        <v>90</v>
      </c>
      <c r="AW242" s="14" t="s">
        <v>36</v>
      </c>
      <c r="AX242" s="14" t="s">
        <v>81</v>
      </c>
      <c r="AY242" s="180" t="s">
        <v>199</v>
      </c>
    </row>
    <row r="243" spans="1:65" s="14" customFormat="1" ht="10.199999999999999">
      <c r="B243" s="179"/>
      <c r="D243" s="163" t="s">
        <v>336</v>
      </c>
      <c r="E243" s="180" t="s">
        <v>1</v>
      </c>
      <c r="F243" s="181" t="s">
        <v>6024</v>
      </c>
      <c r="H243" s="182">
        <v>9</v>
      </c>
      <c r="I243" s="183"/>
      <c r="L243" s="179"/>
      <c r="M243" s="184"/>
      <c r="N243" s="185"/>
      <c r="O243" s="185"/>
      <c r="P243" s="185"/>
      <c r="Q243" s="185"/>
      <c r="R243" s="185"/>
      <c r="S243" s="185"/>
      <c r="T243" s="186"/>
      <c r="AT243" s="180" t="s">
        <v>336</v>
      </c>
      <c r="AU243" s="180" t="s">
        <v>90</v>
      </c>
      <c r="AV243" s="14" t="s">
        <v>90</v>
      </c>
      <c r="AW243" s="14" t="s">
        <v>36</v>
      </c>
      <c r="AX243" s="14" t="s">
        <v>81</v>
      </c>
      <c r="AY243" s="180" t="s">
        <v>199</v>
      </c>
    </row>
    <row r="244" spans="1:65" s="15" customFormat="1" ht="10.199999999999999">
      <c r="B244" s="187"/>
      <c r="D244" s="163" t="s">
        <v>336</v>
      </c>
      <c r="E244" s="188" t="s">
        <v>1</v>
      </c>
      <c r="F244" s="189" t="s">
        <v>339</v>
      </c>
      <c r="H244" s="190">
        <v>20</v>
      </c>
      <c r="I244" s="191"/>
      <c r="L244" s="187"/>
      <c r="M244" s="192"/>
      <c r="N244" s="193"/>
      <c r="O244" s="193"/>
      <c r="P244" s="193"/>
      <c r="Q244" s="193"/>
      <c r="R244" s="193"/>
      <c r="S244" s="193"/>
      <c r="T244" s="194"/>
      <c r="AT244" s="188" t="s">
        <v>336</v>
      </c>
      <c r="AU244" s="188" t="s">
        <v>90</v>
      </c>
      <c r="AV244" s="15" t="s">
        <v>198</v>
      </c>
      <c r="AW244" s="15" t="s">
        <v>36</v>
      </c>
      <c r="AX244" s="15" t="s">
        <v>88</v>
      </c>
      <c r="AY244" s="188" t="s">
        <v>199</v>
      </c>
    </row>
    <row r="245" spans="1:65" s="2" customFormat="1" ht="16.5" customHeight="1">
      <c r="A245" s="33"/>
      <c r="B245" s="149"/>
      <c r="C245" s="150" t="s">
        <v>554</v>
      </c>
      <c r="D245" s="150" t="s">
        <v>202</v>
      </c>
      <c r="E245" s="151" t="s">
        <v>6025</v>
      </c>
      <c r="F245" s="152" t="s">
        <v>6026</v>
      </c>
      <c r="G245" s="153" t="s">
        <v>529</v>
      </c>
      <c r="H245" s="154">
        <v>20</v>
      </c>
      <c r="I245" s="155"/>
      <c r="J245" s="156">
        <f>ROUND(I245*H245,2)</f>
        <v>0</v>
      </c>
      <c r="K245" s="152" t="s">
        <v>333</v>
      </c>
      <c r="L245" s="34"/>
      <c r="M245" s="157" t="s">
        <v>1</v>
      </c>
      <c r="N245" s="158" t="s">
        <v>46</v>
      </c>
      <c r="O245" s="59"/>
      <c r="P245" s="159">
        <f>O245*H245</f>
        <v>0</v>
      </c>
      <c r="Q245" s="159">
        <v>0</v>
      </c>
      <c r="R245" s="159">
        <f>Q245*H245</f>
        <v>0</v>
      </c>
      <c r="S245" s="159">
        <v>0</v>
      </c>
      <c r="T245" s="160">
        <f>S245*H245</f>
        <v>0</v>
      </c>
      <c r="U245" s="33"/>
      <c r="V245" s="33"/>
      <c r="W245" s="33"/>
      <c r="X245" s="33"/>
      <c r="Y245" s="33"/>
      <c r="Z245" s="33"/>
      <c r="AA245" s="33"/>
      <c r="AB245" s="33"/>
      <c r="AC245" s="33"/>
      <c r="AD245" s="33"/>
      <c r="AE245" s="33"/>
      <c r="AR245" s="161" t="s">
        <v>276</v>
      </c>
      <c r="AT245" s="161" t="s">
        <v>202</v>
      </c>
      <c r="AU245" s="161" t="s">
        <v>90</v>
      </c>
      <c r="AY245" s="18" t="s">
        <v>199</v>
      </c>
      <c r="BE245" s="162">
        <f>IF(N245="základní",J245,0)</f>
        <v>0</v>
      </c>
      <c r="BF245" s="162">
        <f>IF(N245="snížená",J245,0)</f>
        <v>0</v>
      </c>
      <c r="BG245" s="162">
        <f>IF(N245="zákl. přenesená",J245,0)</f>
        <v>0</v>
      </c>
      <c r="BH245" s="162">
        <f>IF(N245="sníž. přenesená",J245,0)</f>
        <v>0</v>
      </c>
      <c r="BI245" s="162">
        <f>IF(N245="nulová",J245,0)</f>
        <v>0</v>
      </c>
      <c r="BJ245" s="18" t="s">
        <v>88</v>
      </c>
      <c r="BK245" s="162">
        <f>ROUND(I245*H245,2)</f>
        <v>0</v>
      </c>
      <c r="BL245" s="18" t="s">
        <v>276</v>
      </c>
      <c r="BM245" s="161" t="s">
        <v>6027</v>
      </c>
    </row>
    <row r="246" spans="1:65" s="2" customFormat="1" ht="19.2">
      <c r="A246" s="33"/>
      <c r="B246" s="34"/>
      <c r="C246" s="33"/>
      <c r="D246" s="163" t="s">
        <v>207</v>
      </c>
      <c r="E246" s="33"/>
      <c r="F246" s="164" t="s">
        <v>6028</v>
      </c>
      <c r="G246" s="33"/>
      <c r="H246" s="33"/>
      <c r="I246" s="165"/>
      <c r="J246" s="33"/>
      <c r="K246" s="33"/>
      <c r="L246" s="34"/>
      <c r="M246" s="166"/>
      <c r="N246" s="167"/>
      <c r="O246" s="59"/>
      <c r="P246" s="59"/>
      <c r="Q246" s="59"/>
      <c r="R246" s="59"/>
      <c r="S246" s="59"/>
      <c r="T246" s="60"/>
      <c r="U246" s="33"/>
      <c r="V246" s="33"/>
      <c r="W246" s="33"/>
      <c r="X246" s="33"/>
      <c r="Y246" s="33"/>
      <c r="Z246" s="33"/>
      <c r="AA246" s="33"/>
      <c r="AB246" s="33"/>
      <c r="AC246" s="33"/>
      <c r="AD246" s="33"/>
      <c r="AE246" s="33"/>
      <c r="AT246" s="18" t="s">
        <v>207</v>
      </c>
      <c r="AU246" s="18" t="s">
        <v>90</v>
      </c>
    </row>
    <row r="247" spans="1:65" s="14" customFormat="1" ht="10.199999999999999">
      <c r="B247" s="179"/>
      <c r="D247" s="163" t="s">
        <v>336</v>
      </c>
      <c r="E247" s="180" t="s">
        <v>1</v>
      </c>
      <c r="F247" s="181" t="s">
        <v>6029</v>
      </c>
      <c r="H247" s="182">
        <v>16</v>
      </c>
      <c r="I247" s="183"/>
      <c r="L247" s="179"/>
      <c r="M247" s="184"/>
      <c r="N247" s="185"/>
      <c r="O247" s="185"/>
      <c r="P247" s="185"/>
      <c r="Q247" s="185"/>
      <c r="R247" s="185"/>
      <c r="S247" s="185"/>
      <c r="T247" s="186"/>
      <c r="AT247" s="180" t="s">
        <v>336</v>
      </c>
      <c r="AU247" s="180" t="s">
        <v>90</v>
      </c>
      <c r="AV247" s="14" t="s">
        <v>90</v>
      </c>
      <c r="AW247" s="14" t="s">
        <v>36</v>
      </c>
      <c r="AX247" s="14" t="s">
        <v>81</v>
      </c>
      <c r="AY247" s="180" t="s">
        <v>199</v>
      </c>
    </row>
    <row r="248" spans="1:65" s="14" customFormat="1" ht="10.199999999999999">
      <c r="B248" s="179"/>
      <c r="D248" s="163" t="s">
        <v>336</v>
      </c>
      <c r="E248" s="180" t="s">
        <v>1</v>
      </c>
      <c r="F248" s="181" t="s">
        <v>4587</v>
      </c>
      <c r="H248" s="182">
        <v>4</v>
      </c>
      <c r="I248" s="183"/>
      <c r="L248" s="179"/>
      <c r="M248" s="184"/>
      <c r="N248" s="185"/>
      <c r="O248" s="185"/>
      <c r="P248" s="185"/>
      <c r="Q248" s="185"/>
      <c r="R248" s="185"/>
      <c r="S248" s="185"/>
      <c r="T248" s="186"/>
      <c r="AT248" s="180" t="s">
        <v>336</v>
      </c>
      <c r="AU248" s="180" t="s">
        <v>90</v>
      </c>
      <c r="AV248" s="14" t="s">
        <v>90</v>
      </c>
      <c r="AW248" s="14" t="s">
        <v>36</v>
      </c>
      <c r="AX248" s="14" t="s">
        <v>81</v>
      </c>
      <c r="AY248" s="180" t="s">
        <v>199</v>
      </c>
    </row>
    <row r="249" spans="1:65" s="15" customFormat="1" ht="10.199999999999999">
      <c r="B249" s="187"/>
      <c r="D249" s="163" t="s">
        <v>336</v>
      </c>
      <c r="E249" s="188" t="s">
        <v>1</v>
      </c>
      <c r="F249" s="189" t="s">
        <v>339</v>
      </c>
      <c r="H249" s="190">
        <v>20</v>
      </c>
      <c r="I249" s="191"/>
      <c r="L249" s="187"/>
      <c r="M249" s="192"/>
      <c r="N249" s="193"/>
      <c r="O249" s="193"/>
      <c r="P249" s="193"/>
      <c r="Q249" s="193"/>
      <c r="R249" s="193"/>
      <c r="S249" s="193"/>
      <c r="T249" s="194"/>
      <c r="AT249" s="188" t="s">
        <v>336</v>
      </c>
      <c r="AU249" s="188" t="s">
        <v>90</v>
      </c>
      <c r="AV249" s="15" t="s">
        <v>198</v>
      </c>
      <c r="AW249" s="15" t="s">
        <v>36</v>
      </c>
      <c r="AX249" s="15" t="s">
        <v>88</v>
      </c>
      <c r="AY249" s="188" t="s">
        <v>199</v>
      </c>
    </row>
    <row r="250" spans="1:65" s="2" customFormat="1" ht="21.75" customHeight="1">
      <c r="A250" s="33"/>
      <c r="B250" s="149"/>
      <c r="C250" s="150" t="s">
        <v>573</v>
      </c>
      <c r="D250" s="150" t="s">
        <v>202</v>
      </c>
      <c r="E250" s="151" t="s">
        <v>6030</v>
      </c>
      <c r="F250" s="152" t="s">
        <v>6031</v>
      </c>
      <c r="G250" s="153" t="s">
        <v>529</v>
      </c>
      <c r="H250" s="154">
        <v>14</v>
      </c>
      <c r="I250" s="155"/>
      <c r="J250" s="156">
        <f>ROUND(I250*H250,2)</f>
        <v>0</v>
      </c>
      <c r="K250" s="152" t="s">
        <v>333</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276</v>
      </c>
      <c r="AT250" s="161" t="s">
        <v>202</v>
      </c>
      <c r="AU250" s="161" t="s">
        <v>90</v>
      </c>
      <c r="AY250" s="18" t="s">
        <v>199</v>
      </c>
      <c r="BE250" s="162">
        <f>IF(N250="základní",J250,0)</f>
        <v>0</v>
      </c>
      <c r="BF250" s="162">
        <f>IF(N250="snížená",J250,0)</f>
        <v>0</v>
      </c>
      <c r="BG250" s="162">
        <f>IF(N250="zákl. přenesená",J250,0)</f>
        <v>0</v>
      </c>
      <c r="BH250" s="162">
        <f>IF(N250="sníž. přenesená",J250,0)</f>
        <v>0</v>
      </c>
      <c r="BI250" s="162">
        <f>IF(N250="nulová",J250,0)</f>
        <v>0</v>
      </c>
      <c r="BJ250" s="18" t="s">
        <v>88</v>
      </c>
      <c r="BK250" s="162">
        <f>ROUND(I250*H250,2)</f>
        <v>0</v>
      </c>
      <c r="BL250" s="18" t="s">
        <v>276</v>
      </c>
      <c r="BM250" s="161" t="s">
        <v>6032</v>
      </c>
    </row>
    <row r="251" spans="1:65" s="2" customFormat="1" ht="19.2">
      <c r="A251" s="33"/>
      <c r="B251" s="34"/>
      <c r="C251" s="33"/>
      <c r="D251" s="163" t="s">
        <v>207</v>
      </c>
      <c r="E251" s="33"/>
      <c r="F251" s="164" t="s">
        <v>6033</v>
      </c>
      <c r="G251" s="33"/>
      <c r="H251" s="33"/>
      <c r="I251" s="165"/>
      <c r="J251" s="33"/>
      <c r="K251" s="33"/>
      <c r="L251" s="34"/>
      <c r="M251" s="166"/>
      <c r="N251" s="167"/>
      <c r="O251" s="59"/>
      <c r="P251" s="59"/>
      <c r="Q251" s="59"/>
      <c r="R251" s="59"/>
      <c r="S251" s="59"/>
      <c r="T251" s="60"/>
      <c r="U251" s="33"/>
      <c r="V251" s="33"/>
      <c r="W251" s="33"/>
      <c r="X251" s="33"/>
      <c r="Y251" s="33"/>
      <c r="Z251" s="33"/>
      <c r="AA251" s="33"/>
      <c r="AB251" s="33"/>
      <c r="AC251" s="33"/>
      <c r="AD251" s="33"/>
      <c r="AE251" s="33"/>
      <c r="AT251" s="18" t="s">
        <v>207</v>
      </c>
      <c r="AU251" s="18" t="s">
        <v>90</v>
      </c>
    </row>
    <row r="252" spans="1:65" s="14" customFormat="1" ht="10.199999999999999">
      <c r="B252" s="179"/>
      <c r="D252" s="163" t="s">
        <v>336</v>
      </c>
      <c r="E252" s="180" t="s">
        <v>1</v>
      </c>
      <c r="F252" s="181" t="s">
        <v>6034</v>
      </c>
      <c r="H252" s="182">
        <v>9</v>
      </c>
      <c r="I252" s="183"/>
      <c r="L252" s="179"/>
      <c r="M252" s="184"/>
      <c r="N252" s="185"/>
      <c r="O252" s="185"/>
      <c r="P252" s="185"/>
      <c r="Q252" s="185"/>
      <c r="R252" s="185"/>
      <c r="S252" s="185"/>
      <c r="T252" s="186"/>
      <c r="AT252" s="180" t="s">
        <v>336</v>
      </c>
      <c r="AU252" s="180" t="s">
        <v>90</v>
      </c>
      <c r="AV252" s="14" t="s">
        <v>90</v>
      </c>
      <c r="AW252" s="14" t="s">
        <v>36</v>
      </c>
      <c r="AX252" s="14" t="s">
        <v>81</v>
      </c>
      <c r="AY252" s="180" t="s">
        <v>199</v>
      </c>
    </row>
    <row r="253" spans="1:65" s="14" customFormat="1" ht="10.199999999999999">
      <c r="B253" s="179"/>
      <c r="D253" s="163" t="s">
        <v>336</v>
      </c>
      <c r="E253" s="180" t="s">
        <v>1</v>
      </c>
      <c r="F253" s="181" t="s">
        <v>4487</v>
      </c>
      <c r="H253" s="182">
        <v>5</v>
      </c>
      <c r="I253" s="183"/>
      <c r="L253" s="179"/>
      <c r="M253" s="184"/>
      <c r="N253" s="185"/>
      <c r="O253" s="185"/>
      <c r="P253" s="185"/>
      <c r="Q253" s="185"/>
      <c r="R253" s="185"/>
      <c r="S253" s="185"/>
      <c r="T253" s="186"/>
      <c r="AT253" s="180" t="s">
        <v>336</v>
      </c>
      <c r="AU253" s="180" t="s">
        <v>90</v>
      </c>
      <c r="AV253" s="14" t="s">
        <v>90</v>
      </c>
      <c r="AW253" s="14" t="s">
        <v>36</v>
      </c>
      <c r="AX253" s="14" t="s">
        <v>81</v>
      </c>
      <c r="AY253" s="180" t="s">
        <v>199</v>
      </c>
    </row>
    <row r="254" spans="1:65" s="15" customFormat="1" ht="10.199999999999999">
      <c r="B254" s="187"/>
      <c r="D254" s="163" t="s">
        <v>336</v>
      </c>
      <c r="E254" s="188" t="s">
        <v>1</v>
      </c>
      <c r="F254" s="189" t="s">
        <v>339</v>
      </c>
      <c r="H254" s="190">
        <v>14</v>
      </c>
      <c r="I254" s="191"/>
      <c r="L254" s="187"/>
      <c r="M254" s="192"/>
      <c r="N254" s="193"/>
      <c r="O254" s="193"/>
      <c r="P254" s="193"/>
      <c r="Q254" s="193"/>
      <c r="R254" s="193"/>
      <c r="S254" s="193"/>
      <c r="T254" s="194"/>
      <c r="AT254" s="188" t="s">
        <v>336</v>
      </c>
      <c r="AU254" s="188" t="s">
        <v>90</v>
      </c>
      <c r="AV254" s="15" t="s">
        <v>198</v>
      </c>
      <c r="AW254" s="15" t="s">
        <v>36</v>
      </c>
      <c r="AX254" s="15" t="s">
        <v>88</v>
      </c>
      <c r="AY254" s="188" t="s">
        <v>199</v>
      </c>
    </row>
    <row r="255" spans="1:65" s="2" customFormat="1" ht="16.5" customHeight="1">
      <c r="A255" s="33"/>
      <c r="B255" s="149"/>
      <c r="C255" s="150" t="s">
        <v>585</v>
      </c>
      <c r="D255" s="150" t="s">
        <v>202</v>
      </c>
      <c r="E255" s="151" t="s">
        <v>6035</v>
      </c>
      <c r="F255" s="152" t="s">
        <v>6036</v>
      </c>
      <c r="G255" s="153" t="s">
        <v>529</v>
      </c>
      <c r="H255" s="154">
        <v>13</v>
      </c>
      <c r="I255" s="155"/>
      <c r="J255" s="156">
        <f>ROUND(I255*H255,2)</f>
        <v>0</v>
      </c>
      <c r="K255" s="152" t="s">
        <v>333</v>
      </c>
      <c r="L255" s="34"/>
      <c r="M255" s="157" t="s">
        <v>1</v>
      </c>
      <c r="N255" s="158" t="s">
        <v>46</v>
      </c>
      <c r="O255" s="59"/>
      <c r="P255" s="159">
        <f>O255*H255</f>
        <v>0</v>
      </c>
      <c r="Q255" s="159">
        <v>1.8000000000000001E-4</v>
      </c>
      <c r="R255" s="159">
        <f>Q255*H255</f>
        <v>2.3400000000000001E-3</v>
      </c>
      <c r="S255" s="159">
        <v>0</v>
      </c>
      <c r="T255" s="160">
        <f>S255*H255</f>
        <v>0</v>
      </c>
      <c r="U255" s="33"/>
      <c r="V255" s="33"/>
      <c r="W255" s="33"/>
      <c r="X255" s="33"/>
      <c r="Y255" s="33"/>
      <c r="Z255" s="33"/>
      <c r="AA255" s="33"/>
      <c r="AB255" s="33"/>
      <c r="AC255" s="33"/>
      <c r="AD255" s="33"/>
      <c r="AE255" s="33"/>
      <c r="AR255" s="161" t="s">
        <v>276</v>
      </c>
      <c r="AT255" s="161" t="s">
        <v>202</v>
      </c>
      <c r="AU255" s="161" t="s">
        <v>90</v>
      </c>
      <c r="AY255" s="18" t="s">
        <v>199</v>
      </c>
      <c r="BE255" s="162">
        <f>IF(N255="základní",J255,0)</f>
        <v>0</v>
      </c>
      <c r="BF255" s="162">
        <f>IF(N255="snížená",J255,0)</f>
        <v>0</v>
      </c>
      <c r="BG255" s="162">
        <f>IF(N255="zákl. přenesená",J255,0)</f>
        <v>0</v>
      </c>
      <c r="BH255" s="162">
        <f>IF(N255="sníž. přenesená",J255,0)</f>
        <v>0</v>
      </c>
      <c r="BI255" s="162">
        <f>IF(N255="nulová",J255,0)</f>
        <v>0</v>
      </c>
      <c r="BJ255" s="18" t="s">
        <v>88</v>
      </c>
      <c r="BK255" s="162">
        <f>ROUND(I255*H255,2)</f>
        <v>0</v>
      </c>
      <c r="BL255" s="18" t="s">
        <v>276</v>
      </c>
      <c r="BM255" s="161" t="s">
        <v>6037</v>
      </c>
    </row>
    <row r="256" spans="1:65" s="2" customFormat="1" ht="19.2">
      <c r="A256" s="33"/>
      <c r="B256" s="34"/>
      <c r="C256" s="33"/>
      <c r="D256" s="163" t="s">
        <v>207</v>
      </c>
      <c r="E256" s="33"/>
      <c r="F256" s="164" t="s">
        <v>6038</v>
      </c>
      <c r="G256" s="33"/>
      <c r="H256" s="33"/>
      <c r="I256" s="165"/>
      <c r="J256" s="33"/>
      <c r="K256" s="33"/>
      <c r="L256" s="34"/>
      <c r="M256" s="166"/>
      <c r="N256" s="167"/>
      <c r="O256" s="59"/>
      <c r="P256" s="59"/>
      <c r="Q256" s="59"/>
      <c r="R256" s="59"/>
      <c r="S256" s="59"/>
      <c r="T256" s="60"/>
      <c r="U256" s="33"/>
      <c r="V256" s="33"/>
      <c r="W256" s="33"/>
      <c r="X256" s="33"/>
      <c r="Y256" s="33"/>
      <c r="Z256" s="33"/>
      <c r="AA256" s="33"/>
      <c r="AB256" s="33"/>
      <c r="AC256" s="33"/>
      <c r="AD256" s="33"/>
      <c r="AE256" s="33"/>
      <c r="AT256" s="18" t="s">
        <v>207</v>
      </c>
      <c r="AU256" s="18" t="s">
        <v>90</v>
      </c>
    </row>
    <row r="257" spans="1:65" s="2" customFormat="1" ht="44.25" customHeight="1">
      <c r="A257" s="33"/>
      <c r="B257" s="149"/>
      <c r="C257" s="195" t="s">
        <v>600</v>
      </c>
      <c r="D257" s="195" t="s">
        <v>416</v>
      </c>
      <c r="E257" s="196" t="s">
        <v>6039</v>
      </c>
      <c r="F257" s="197" t="s">
        <v>6040</v>
      </c>
      <c r="G257" s="198" t="s">
        <v>529</v>
      </c>
      <c r="H257" s="199">
        <v>1</v>
      </c>
      <c r="I257" s="200"/>
      <c r="J257" s="201">
        <f>ROUND(I257*H257,2)</f>
        <v>0</v>
      </c>
      <c r="K257" s="197" t="s">
        <v>1</v>
      </c>
      <c r="L257" s="202"/>
      <c r="M257" s="203" t="s">
        <v>1</v>
      </c>
      <c r="N257" s="204" t="s">
        <v>46</v>
      </c>
      <c r="O257" s="59"/>
      <c r="P257" s="159">
        <f>O257*H257</f>
        <v>0</v>
      </c>
      <c r="Q257" s="159">
        <v>1.0200000000000001E-3</v>
      </c>
      <c r="R257" s="159">
        <f>Q257*H257</f>
        <v>1.0200000000000001E-3</v>
      </c>
      <c r="S257" s="159">
        <v>0</v>
      </c>
      <c r="T257" s="160">
        <f>S257*H257</f>
        <v>0</v>
      </c>
      <c r="U257" s="33"/>
      <c r="V257" s="33"/>
      <c r="W257" s="33"/>
      <c r="X257" s="33"/>
      <c r="Y257" s="33"/>
      <c r="Z257" s="33"/>
      <c r="AA257" s="33"/>
      <c r="AB257" s="33"/>
      <c r="AC257" s="33"/>
      <c r="AD257" s="33"/>
      <c r="AE257" s="33"/>
      <c r="AR257" s="161" t="s">
        <v>573</v>
      </c>
      <c r="AT257" s="161" t="s">
        <v>416</v>
      </c>
      <c r="AU257" s="161" t="s">
        <v>90</v>
      </c>
      <c r="AY257" s="18" t="s">
        <v>199</v>
      </c>
      <c r="BE257" s="162">
        <f>IF(N257="základní",J257,0)</f>
        <v>0</v>
      </c>
      <c r="BF257" s="162">
        <f>IF(N257="snížená",J257,0)</f>
        <v>0</v>
      </c>
      <c r="BG257" s="162">
        <f>IF(N257="zákl. přenesená",J257,0)</f>
        <v>0</v>
      </c>
      <c r="BH257" s="162">
        <f>IF(N257="sníž. přenesená",J257,0)</f>
        <v>0</v>
      </c>
      <c r="BI257" s="162">
        <f>IF(N257="nulová",J257,0)</f>
        <v>0</v>
      </c>
      <c r="BJ257" s="18" t="s">
        <v>88</v>
      </c>
      <c r="BK257" s="162">
        <f>ROUND(I257*H257,2)</f>
        <v>0</v>
      </c>
      <c r="BL257" s="18" t="s">
        <v>276</v>
      </c>
      <c r="BM257" s="161" t="s">
        <v>6041</v>
      </c>
    </row>
    <row r="258" spans="1:65" s="2" customFormat="1" ht="44.25" customHeight="1">
      <c r="A258" s="33"/>
      <c r="B258" s="149"/>
      <c r="C258" s="195" t="s">
        <v>609</v>
      </c>
      <c r="D258" s="195" t="s">
        <v>416</v>
      </c>
      <c r="E258" s="196" t="s">
        <v>6042</v>
      </c>
      <c r="F258" s="197" t="s">
        <v>6043</v>
      </c>
      <c r="G258" s="198" t="s">
        <v>529</v>
      </c>
      <c r="H258" s="199">
        <v>2</v>
      </c>
      <c r="I258" s="200"/>
      <c r="J258" s="201">
        <f>ROUND(I258*H258,2)</f>
        <v>0</v>
      </c>
      <c r="K258" s="197" t="s">
        <v>1</v>
      </c>
      <c r="L258" s="202"/>
      <c r="M258" s="203" t="s">
        <v>1</v>
      </c>
      <c r="N258" s="204" t="s">
        <v>46</v>
      </c>
      <c r="O258" s="59"/>
      <c r="P258" s="159">
        <f>O258*H258</f>
        <v>0</v>
      </c>
      <c r="Q258" s="159">
        <v>1.0200000000000001E-3</v>
      </c>
      <c r="R258" s="159">
        <f>Q258*H258</f>
        <v>2.0400000000000001E-3</v>
      </c>
      <c r="S258" s="159">
        <v>0</v>
      </c>
      <c r="T258" s="160">
        <f>S258*H258</f>
        <v>0</v>
      </c>
      <c r="U258" s="33"/>
      <c r="V258" s="33"/>
      <c r="W258" s="33"/>
      <c r="X258" s="33"/>
      <c r="Y258" s="33"/>
      <c r="Z258" s="33"/>
      <c r="AA258" s="33"/>
      <c r="AB258" s="33"/>
      <c r="AC258" s="33"/>
      <c r="AD258" s="33"/>
      <c r="AE258" s="33"/>
      <c r="AR258" s="161" t="s">
        <v>573</v>
      </c>
      <c r="AT258" s="161" t="s">
        <v>416</v>
      </c>
      <c r="AU258" s="161" t="s">
        <v>90</v>
      </c>
      <c r="AY258" s="18" t="s">
        <v>199</v>
      </c>
      <c r="BE258" s="162">
        <f>IF(N258="základní",J258,0)</f>
        <v>0</v>
      </c>
      <c r="BF258" s="162">
        <f>IF(N258="snížená",J258,0)</f>
        <v>0</v>
      </c>
      <c r="BG258" s="162">
        <f>IF(N258="zákl. přenesená",J258,0)</f>
        <v>0</v>
      </c>
      <c r="BH258" s="162">
        <f>IF(N258="sníž. přenesená",J258,0)</f>
        <v>0</v>
      </c>
      <c r="BI258" s="162">
        <f>IF(N258="nulová",J258,0)</f>
        <v>0</v>
      </c>
      <c r="BJ258" s="18" t="s">
        <v>88</v>
      </c>
      <c r="BK258" s="162">
        <f>ROUND(I258*H258,2)</f>
        <v>0</v>
      </c>
      <c r="BL258" s="18" t="s">
        <v>276</v>
      </c>
      <c r="BM258" s="161" t="s">
        <v>6044</v>
      </c>
    </row>
    <row r="259" spans="1:65" s="2" customFormat="1" ht="24.15" customHeight="1">
      <c r="A259" s="33"/>
      <c r="B259" s="149"/>
      <c r="C259" s="195" t="s">
        <v>616</v>
      </c>
      <c r="D259" s="195" t="s">
        <v>416</v>
      </c>
      <c r="E259" s="196" t="s">
        <v>6045</v>
      </c>
      <c r="F259" s="197" t="s">
        <v>6046</v>
      </c>
      <c r="G259" s="198" t="s">
        <v>529</v>
      </c>
      <c r="H259" s="199">
        <v>4</v>
      </c>
      <c r="I259" s="200"/>
      <c r="J259" s="201">
        <f>ROUND(I259*H259,2)</f>
        <v>0</v>
      </c>
      <c r="K259" s="197" t="s">
        <v>1</v>
      </c>
      <c r="L259" s="202"/>
      <c r="M259" s="203" t="s">
        <v>1</v>
      </c>
      <c r="N259" s="204" t="s">
        <v>46</v>
      </c>
      <c r="O259" s="59"/>
      <c r="P259" s="159">
        <f>O259*H259</f>
        <v>0</v>
      </c>
      <c r="Q259" s="159">
        <v>9.0000000000000006E-5</v>
      </c>
      <c r="R259" s="159">
        <f>Q259*H259</f>
        <v>3.6000000000000002E-4</v>
      </c>
      <c r="S259" s="159">
        <v>0</v>
      </c>
      <c r="T259" s="160">
        <f>S259*H259</f>
        <v>0</v>
      </c>
      <c r="U259" s="33"/>
      <c r="V259" s="33"/>
      <c r="W259" s="33"/>
      <c r="X259" s="33"/>
      <c r="Y259" s="33"/>
      <c r="Z259" s="33"/>
      <c r="AA259" s="33"/>
      <c r="AB259" s="33"/>
      <c r="AC259" s="33"/>
      <c r="AD259" s="33"/>
      <c r="AE259" s="33"/>
      <c r="AR259" s="161" t="s">
        <v>573</v>
      </c>
      <c r="AT259" s="161" t="s">
        <v>416</v>
      </c>
      <c r="AU259" s="161" t="s">
        <v>90</v>
      </c>
      <c r="AY259" s="18" t="s">
        <v>199</v>
      </c>
      <c r="BE259" s="162">
        <f>IF(N259="základní",J259,0)</f>
        <v>0</v>
      </c>
      <c r="BF259" s="162">
        <f>IF(N259="snížená",J259,0)</f>
        <v>0</v>
      </c>
      <c r="BG259" s="162">
        <f>IF(N259="zákl. přenesená",J259,0)</f>
        <v>0</v>
      </c>
      <c r="BH259" s="162">
        <f>IF(N259="sníž. přenesená",J259,0)</f>
        <v>0</v>
      </c>
      <c r="BI259" s="162">
        <f>IF(N259="nulová",J259,0)</f>
        <v>0</v>
      </c>
      <c r="BJ259" s="18" t="s">
        <v>88</v>
      </c>
      <c r="BK259" s="162">
        <f>ROUND(I259*H259,2)</f>
        <v>0</v>
      </c>
      <c r="BL259" s="18" t="s">
        <v>276</v>
      </c>
      <c r="BM259" s="161" t="s">
        <v>6047</v>
      </c>
    </row>
    <row r="260" spans="1:65" s="2" customFormat="1" ht="19.2">
      <c r="A260" s="33"/>
      <c r="B260" s="34"/>
      <c r="C260" s="33"/>
      <c r="D260" s="163" t="s">
        <v>207</v>
      </c>
      <c r="E260" s="33"/>
      <c r="F260" s="164" t="s">
        <v>6046</v>
      </c>
      <c r="G260" s="33"/>
      <c r="H260" s="33"/>
      <c r="I260" s="165"/>
      <c r="J260" s="33"/>
      <c r="K260" s="33"/>
      <c r="L260" s="34"/>
      <c r="M260" s="166"/>
      <c r="N260" s="167"/>
      <c r="O260" s="59"/>
      <c r="P260" s="59"/>
      <c r="Q260" s="59"/>
      <c r="R260" s="59"/>
      <c r="S260" s="59"/>
      <c r="T260" s="60"/>
      <c r="U260" s="33"/>
      <c r="V260" s="33"/>
      <c r="W260" s="33"/>
      <c r="X260" s="33"/>
      <c r="Y260" s="33"/>
      <c r="Z260" s="33"/>
      <c r="AA260" s="33"/>
      <c r="AB260" s="33"/>
      <c r="AC260" s="33"/>
      <c r="AD260" s="33"/>
      <c r="AE260" s="33"/>
      <c r="AT260" s="18" t="s">
        <v>207</v>
      </c>
      <c r="AU260" s="18" t="s">
        <v>90</v>
      </c>
    </row>
    <row r="261" spans="1:65" s="2" customFormat="1" ht="24.15" customHeight="1">
      <c r="A261" s="33"/>
      <c r="B261" s="149"/>
      <c r="C261" s="195" t="s">
        <v>623</v>
      </c>
      <c r="D261" s="195" t="s">
        <v>416</v>
      </c>
      <c r="E261" s="196" t="s">
        <v>6048</v>
      </c>
      <c r="F261" s="197" t="s">
        <v>6049</v>
      </c>
      <c r="G261" s="198" t="s">
        <v>529</v>
      </c>
      <c r="H261" s="199">
        <v>6</v>
      </c>
      <c r="I261" s="200"/>
      <c r="J261" s="201">
        <f>ROUND(I261*H261,2)</f>
        <v>0</v>
      </c>
      <c r="K261" s="197" t="s">
        <v>1</v>
      </c>
      <c r="L261" s="202"/>
      <c r="M261" s="203" t="s">
        <v>1</v>
      </c>
      <c r="N261" s="204" t="s">
        <v>46</v>
      </c>
      <c r="O261" s="59"/>
      <c r="P261" s="159">
        <f>O261*H261</f>
        <v>0</v>
      </c>
      <c r="Q261" s="159">
        <v>2.7999999999999998E-4</v>
      </c>
      <c r="R261" s="159">
        <f>Q261*H261</f>
        <v>1.6799999999999999E-3</v>
      </c>
      <c r="S261" s="159">
        <v>0</v>
      </c>
      <c r="T261" s="160">
        <f>S261*H261</f>
        <v>0</v>
      </c>
      <c r="U261" s="33"/>
      <c r="V261" s="33"/>
      <c r="W261" s="33"/>
      <c r="X261" s="33"/>
      <c r="Y261" s="33"/>
      <c r="Z261" s="33"/>
      <c r="AA261" s="33"/>
      <c r="AB261" s="33"/>
      <c r="AC261" s="33"/>
      <c r="AD261" s="33"/>
      <c r="AE261" s="33"/>
      <c r="AR261" s="161" t="s">
        <v>573</v>
      </c>
      <c r="AT261" s="161" t="s">
        <v>416</v>
      </c>
      <c r="AU261" s="161" t="s">
        <v>90</v>
      </c>
      <c r="AY261" s="18" t="s">
        <v>199</v>
      </c>
      <c r="BE261" s="162">
        <f>IF(N261="základní",J261,0)</f>
        <v>0</v>
      </c>
      <c r="BF261" s="162">
        <f>IF(N261="snížená",J261,0)</f>
        <v>0</v>
      </c>
      <c r="BG261" s="162">
        <f>IF(N261="zákl. přenesená",J261,0)</f>
        <v>0</v>
      </c>
      <c r="BH261" s="162">
        <f>IF(N261="sníž. přenesená",J261,0)</f>
        <v>0</v>
      </c>
      <c r="BI261" s="162">
        <f>IF(N261="nulová",J261,0)</f>
        <v>0</v>
      </c>
      <c r="BJ261" s="18" t="s">
        <v>88</v>
      </c>
      <c r="BK261" s="162">
        <f>ROUND(I261*H261,2)</f>
        <v>0</v>
      </c>
      <c r="BL261" s="18" t="s">
        <v>276</v>
      </c>
      <c r="BM261" s="161" t="s">
        <v>6050</v>
      </c>
    </row>
    <row r="262" spans="1:65" s="2" customFormat="1" ht="19.2">
      <c r="A262" s="33"/>
      <c r="B262" s="34"/>
      <c r="C262" s="33"/>
      <c r="D262" s="163" t="s">
        <v>207</v>
      </c>
      <c r="E262" s="33"/>
      <c r="F262" s="164" t="s">
        <v>6049</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207</v>
      </c>
      <c r="AU262" s="18" t="s">
        <v>90</v>
      </c>
    </row>
    <row r="263" spans="1:65" s="2" customFormat="1" ht="33" customHeight="1">
      <c r="A263" s="33"/>
      <c r="B263" s="149"/>
      <c r="C263" s="150" t="s">
        <v>634</v>
      </c>
      <c r="D263" s="150" t="s">
        <v>202</v>
      </c>
      <c r="E263" s="151" t="s">
        <v>6051</v>
      </c>
      <c r="F263" s="152" t="s">
        <v>6052</v>
      </c>
      <c r="G263" s="153" t="s">
        <v>529</v>
      </c>
      <c r="H263" s="154">
        <v>2</v>
      </c>
      <c r="I263" s="155"/>
      <c r="J263" s="156">
        <f>ROUND(I263*H263,2)</f>
        <v>0</v>
      </c>
      <c r="K263" s="152" t="s">
        <v>333</v>
      </c>
      <c r="L263" s="34"/>
      <c r="M263" s="157" t="s">
        <v>1</v>
      </c>
      <c r="N263" s="158" t="s">
        <v>46</v>
      </c>
      <c r="O263" s="59"/>
      <c r="P263" s="159">
        <f>O263*H263</f>
        <v>0</v>
      </c>
      <c r="Q263" s="159">
        <v>5.3499999999999997E-3</v>
      </c>
      <c r="R263" s="159">
        <f>Q263*H263</f>
        <v>1.0699999999999999E-2</v>
      </c>
      <c r="S263" s="159">
        <v>0</v>
      </c>
      <c r="T263" s="160">
        <f>S263*H263</f>
        <v>0</v>
      </c>
      <c r="U263" s="33"/>
      <c r="V263" s="33"/>
      <c r="W263" s="33"/>
      <c r="X263" s="33"/>
      <c r="Y263" s="33"/>
      <c r="Z263" s="33"/>
      <c r="AA263" s="33"/>
      <c r="AB263" s="33"/>
      <c r="AC263" s="33"/>
      <c r="AD263" s="33"/>
      <c r="AE263" s="33"/>
      <c r="AR263" s="161" t="s">
        <v>276</v>
      </c>
      <c r="AT263" s="161" t="s">
        <v>202</v>
      </c>
      <c r="AU263" s="161" t="s">
        <v>90</v>
      </c>
      <c r="AY263" s="18" t="s">
        <v>199</v>
      </c>
      <c r="BE263" s="162">
        <f>IF(N263="základní",J263,0)</f>
        <v>0</v>
      </c>
      <c r="BF263" s="162">
        <f>IF(N263="snížená",J263,0)</f>
        <v>0</v>
      </c>
      <c r="BG263" s="162">
        <f>IF(N263="zákl. přenesená",J263,0)</f>
        <v>0</v>
      </c>
      <c r="BH263" s="162">
        <f>IF(N263="sníž. přenesená",J263,0)</f>
        <v>0</v>
      </c>
      <c r="BI263" s="162">
        <f>IF(N263="nulová",J263,0)</f>
        <v>0</v>
      </c>
      <c r="BJ263" s="18" t="s">
        <v>88</v>
      </c>
      <c r="BK263" s="162">
        <f>ROUND(I263*H263,2)</f>
        <v>0</v>
      </c>
      <c r="BL263" s="18" t="s">
        <v>276</v>
      </c>
      <c r="BM263" s="161" t="s">
        <v>6053</v>
      </c>
    </row>
    <row r="264" spans="1:65" s="2" customFormat="1" ht="19.2">
      <c r="A264" s="33"/>
      <c r="B264" s="34"/>
      <c r="C264" s="33"/>
      <c r="D264" s="163" t="s">
        <v>207</v>
      </c>
      <c r="E264" s="33"/>
      <c r="F264" s="164" t="s">
        <v>6054</v>
      </c>
      <c r="G264" s="33"/>
      <c r="H264" s="33"/>
      <c r="I264" s="165"/>
      <c r="J264" s="33"/>
      <c r="K264" s="33"/>
      <c r="L264" s="34"/>
      <c r="M264" s="166"/>
      <c r="N264" s="167"/>
      <c r="O264" s="59"/>
      <c r="P264" s="59"/>
      <c r="Q264" s="59"/>
      <c r="R264" s="59"/>
      <c r="S264" s="59"/>
      <c r="T264" s="60"/>
      <c r="U264" s="33"/>
      <c r="V264" s="33"/>
      <c r="W264" s="33"/>
      <c r="X264" s="33"/>
      <c r="Y264" s="33"/>
      <c r="Z264" s="33"/>
      <c r="AA264" s="33"/>
      <c r="AB264" s="33"/>
      <c r="AC264" s="33"/>
      <c r="AD264" s="33"/>
      <c r="AE264" s="33"/>
      <c r="AT264" s="18" t="s">
        <v>207</v>
      </c>
      <c r="AU264" s="18" t="s">
        <v>90</v>
      </c>
    </row>
    <row r="265" spans="1:65" s="2" customFormat="1" ht="33" customHeight="1">
      <c r="A265" s="33"/>
      <c r="B265" s="149"/>
      <c r="C265" s="150" t="s">
        <v>664</v>
      </c>
      <c r="D265" s="150" t="s">
        <v>202</v>
      </c>
      <c r="E265" s="151" t="s">
        <v>6055</v>
      </c>
      <c r="F265" s="152" t="s">
        <v>6056</v>
      </c>
      <c r="G265" s="153" t="s">
        <v>529</v>
      </c>
      <c r="H265" s="154">
        <v>1</v>
      </c>
      <c r="I265" s="155"/>
      <c r="J265" s="156">
        <f>ROUND(I265*H265,2)</f>
        <v>0</v>
      </c>
      <c r="K265" s="152" t="s">
        <v>333</v>
      </c>
      <c r="L265" s="34"/>
      <c r="M265" s="157" t="s">
        <v>1</v>
      </c>
      <c r="N265" s="158" t="s">
        <v>46</v>
      </c>
      <c r="O265" s="59"/>
      <c r="P265" s="159">
        <f>O265*H265</f>
        <v>0</v>
      </c>
      <c r="Q265" s="159">
        <v>5.2399999999999999E-3</v>
      </c>
      <c r="R265" s="159">
        <f>Q265*H265</f>
        <v>5.2399999999999999E-3</v>
      </c>
      <c r="S265" s="159">
        <v>0</v>
      </c>
      <c r="T265" s="160">
        <f>S265*H265</f>
        <v>0</v>
      </c>
      <c r="U265" s="33"/>
      <c r="V265" s="33"/>
      <c r="W265" s="33"/>
      <c r="X265" s="33"/>
      <c r="Y265" s="33"/>
      <c r="Z265" s="33"/>
      <c r="AA265" s="33"/>
      <c r="AB265" s="33"/>
      <c r="AC265" s="33"/>
      <c r="AD265" s="33"/>
      <c r="AE265" s="33"/>
      <c r="AR265" s="161" t="s">
        <v>276</v>
      </c>
      <c r="AT265" s="161" t="s">
        <v>202</v>
      </c>
      <c r="AU265" s="161" t="s">
        <v>90</v>
      </c>
      <c r="AY265" s="18" t="s">
        <v>199</v>
      </c>
      <c r="BE265" s="162">
        <f>IF(N265="základní",J265,0)</f>
        <v>0</v>
      </c>
      <c r="BF265" s="162">
        <f>IF(N265="snížená",J265,0)</f>
        <v>0</v>
      </c>
      <c r="BG265" s="162">
        <f>IF(N265="zákl. přenesená",J265,0)</f>
        <v>0</v>
      </c>
      <c r="BH265" s="162">
        <f>IF(N265="sníž. přenesená",J265,0)</f>
        <v>0</v>
      </c>
      <c r="BI265" s="162">
        <f>IF(N265="nulová",J265,0)</f>
        <v>0</v>
      </c>
      <c r="BJ265" s="18" t="s">
        <v>88</v>
      </c>
      <c r="BK265" s="162">
        <f>ROUND(I265*H265,2)</f>
        <v>0</v>
      </c>
      <c r="BL265" s="18" t="s">
        <v>276</v>
      </c>
      <c r="BM265" s="161" t="s">
        <v>6057</v>
      </c>
    </row>
    <row r="266" spans="1:65" s="2" customFormat="1" ht="19.2">
      <c r="A266" s="33"/>
      <c r="B266" s="34"/>
      <c r="C266" s="33"/>
      <c r="D266" s="163" t="s">
        <v>207</v>
      </c>
      <c r="E266" s="33"/>
      <c r="F266" s="164" t="s">
        <v>6058</v>
      </c>
      <c r="G266" s="33"/>
      <c r="H266" s="33"/>
      <c r="I266" s="165"/>
      <c r="J266" s="33"/>
      <c r="K266" s="33"/>
      <c r="L266" s="34"/>
      <c r="M266" s="166"/>
      <c r="N266" s="167"/>
      <c r="O266" s="59"/>
      <c r="P266" s="59"/>
      <c r="Q266" s="59"/>
      <c r="R266" s="59"/>
      <c r="S266" s="59"/>
      <c r="T266" s="60"/>
      <c r="U266" s="33"/>
      <c r="V266" s="33"/>
      <c r="W266" s="33"/>
      <c r="X266" s="33"/>
      <c r="Y266" s="33"/>
      <c r="Z266" s="33"/>
      <c r="AA266" s="33"/>
      <c r="AB266" s="33"/>
      <c r="AC266" s="33"/>
      <c r="AD266" s="33"/>
      <c r="AE266" s="33"/>
      <c r="AT266" s="18" t="s">
        <v>207</v>
      </c>
      <c r="AU266" s="18" t="s">
        <v>90</v>
      </c>
    </row>
    <row r="267" spans="1:65" s="2" customFormat="1" ht="21.75" customHeight="1">
      <c r="A267" s="33"/>
      <c r="B267" s="149"/>
      <c r="C267" s="150" t="s">
        <v>690</v>
      </c>
      <c r="D267" s="150" t="s">
        <v>202</v>
      </c>
      <c r="E267" s="151" t="s">
        <v>6059</v>
      </c>
      <c r="F267" s="152" t="s">
        <v>6060</v>
      </c>
      <c r="G267" s="153" t="s">
        <v>205</v>
      </c>
      <c r="H267" s="154">
        <v>1</v>
      </c>
      <c r="I267" s="155"/>
      <c r="J267" s="156">
        <f>ROUND(I267*H267,2)</f>
        <v>0</v>
      </c>
      <c r="K267" s="152" t="s">
        <v>1</v>
      </c>
      <c r="L267" s="34"/>
      <c r="M267" s="157" t="s">
        <v>1</v>
      </c>
      <c r="N267" s="158" t="s">
        <v>46</v>
      </c>
      <c r="O267" s="59"/>
      <c r="P267" s="159">
        <f>O267*H267</f>
        <v>0</v>
      </c>
      <c r="Q267" s="159">
        <v>0</v>
      </c>
      <c r="R267" s="159">
        <f>Q267*H267</f>
        <v>0</v>
      </c>
      <c r="S267" s="159">
        <v>0</v>
      </c>
      <c r="T267" s="160">
        <f>S267*H267</f>
        <v>0</v>
      </c>
      <c r="U267" s="33"/>
      <c r="V267" s="33"/>
      <c r="W267" s="33"/>
      <c r="X267" s="33"/>
      <c r="Y267" s="33"/>
      <c r="Z267" s="33"/>
      <c r="AA267" s="33"/>
      <c r="AB267" s="33"/>
      <c r="AC267" s="33"/>
      <c r="AD267" s="33"/>
      <c r="AE267" s="33"/>
      <c r="AR267" s="161" t="s">
        <v>276</v>
      </c>
      <c r="AT267" s="161" t="s">
        <v>202</v>
      </c>
      <c r="AU267" s="161" t="s">
        <v>90</v>
      </c>
      <c r="AY267" s="18" t="s">
        <v>199</v>
      </c>
      <c r="BE267" s="162">
        <f>IF(N267="základní",J267,0)</f>
        <v>0</v>
      </c>
      <c r="BF267" s="162">
        <f>IF(N267="snížená",J267,0)</f>
        <v>0</v>
      </c>
      <c r="BG267" s="162">
        <f>IF(N267="zákl. přenesená",J267,0)</f>
        <v>0</v>
      </c>
      <c r="BH267" s="162">
        <f>IF(N267="sníž. přenesená",J267,0)</f>
        <v>0</v>
      </c>
      <c r="BI267" s="162">
        <f>IF(N267="nulová",J267,0)</f>
        <v>0</v>
      </c>
      <c r="BJ267" s="18" t="s">
        <v>88</v>
      </c>
      <c r="BK267" s="162">
        <f>ROUND(I267*H267,2)</f>
        <v>0</v>
      </c>
      <c r="BL267" s="18" t="s">
        <v>276</v>
      </c>
      <c r="BM267" s="161" t="s">
        <v>6061</v>
      </c>
    </row>
    <row r="268" spans="1:65" s="2" customFormat="1" ht="48">
      <c r="A268" s="33"/>
      <c r="B268" s="34"/>
      <c r="C268" s="33"/>
      <c r="D268" s="163" t="s">
        <v>207</v>
      </c>
      <c r="E268" s="33"/>
      <c r="F268" s="164" t="s">
        <v>6062</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207</v>
      </c>
      <c r="AU268" s="18" t="s">
        <v>90</v>
      </c>
    </row>
    <row r="269" spans="1:65" s="2" customFormat="1" ht="24.15" customHeight="1">
      <c r="A269" s="33"/>
      <c r="B269" s="149"/>
      <c r="C269" s="150" t="s">
        <v>696</v>
      </c>
      <c r="D269" s="150" t="s">
        <v>202</v>
      </c>
      <c r="E269" s="151" t="s">
        <v>6063</v>
      </c>
      <c r="F269" s="152" t="s">
        <v>6064</v>
      </c>
      <c r="G269" s="153" t="s">
        <v>383</v>
      </c>
      <c r="H269" s="154">
        <v>0.39300000000000002</v>
      </c>
      <c r="I269" s="155"/>
      <c r="J269" s="156">
        <f>ROUND(I269*H269,2)</f>
        <v>0</v>
      </c>
      <c r="K269" s="152" t="s">
        <v>1</v>
      </c>
      <c r="L269" s="34"/>
      <c r="M269" s="157" t="s">
        <v>1</v>
      </c>
      <c r="N269" s="158"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276</v>
      </c>
      <c r="AT269" s="161" t="s">
        <v>202</v>
      </c>
      <c r="AU269" s="161" t="s">
        <v>90</v>
      </c>
      <c r="AY269" s="18" t="s">
        <v>199</v>
      </c>
      <c r="BE269" s="162">
        <f>IF(N269="základní",J269,0)</f>
        <v>0</v>
      </c>
      <c r="BF269" s="162">
        <f>IF(N269="snížená",J269,0)</f>
        <v>0</v>
      </c>
      <c r="BG269" s="162">
        <f>IF(N269="zákl. přenesená",J269,0)</f>
        <v>0</v>
      </c>
      <c r="BH269" s="162">
        <f>IF(N269="sníž. přenesená",J269,0)</f>
        <v>0</v>
      </c>
      <c r="BI269" s="162">
        <f>IF(N269="nulová",J269,0)</f>
        <v>0</v>
      </c>
      <c r="BJ269" s="18" t="s">
        <v>88</v>
      </c>
      <c r="BK269" s="162">
        <f>ROUND(I269*H269,2)</f>
        <v>0</v>
      </c>
      <c r="BL269" s="18" t="s">
        <v>276</v>
      </c>
      <c r="BM269" s="161" t="s">
        <v>6065</v>
      </c>
    </row>
    <row r="270" spans="1:65" s="2" customFormat="1" ht="48">
      <c r="A270" s="33"/>
      <c r="B270" s="34"/>
      <c r="C270" s="33"/>
      <c r="D270" s="163" t="s">
        <v>207</v>
      </c>
      <c r="E270" s="33"/>
      <c r="F270" s="164" t="s">
        <v>6062</v>
      </c>
      <c r="G270" s="33"/>
      <c r="H270" s="33"/>
      <c r="I270" s="165"/>
      <c r="J270" s="33"/>
      <c r="K270" s="33"/>
      <c r="L270" s="34"/>
      <c r="M270" s="166"/>
      <c r="N270" s="167"/>
      <c r="O270" s="59"/>
      <c r="P270" s="59"/>
      <c r="Q270" s="59"/>
      <c r="R270" s="59"/>
      <c r="S270" s="59"/>
      <c r="T270" s="60"/>
      <c r="U270" s="33"/>
      <c r="V270" s="33"/>
      <c r="W270" s="33"/>
      <c r="X270" s="33"/>
      <c r="Y270" s="33"/>
      <c r="Z270" s="33"/>
      <c r="AA270" s="33"/>
      <c r="AB270" s="33"/>
      <c r="AC270" s="33"/>
      <c r="AD270" s="33"/>
      <c r="AE270" s="33"/>
      <c r="AT270" s="18" t="s">
        <v>207</v>
      </c>
      <c r="AU270" s="18" t="s">
        <v>90</v>
      </c>
    </row>
    <row r="271" spans="1:65" s="14" customFormat="1" ht="10.199999999999999">
      <c r="B271" s="179"/>
      <c r="D271" s="163" t="s">
        <v>336</v>
      </c>
      <c r="E271" s="180" t="s">
        <v>1</v>
      </c>
      <c r="F271" s="181" t="s">
        <v>6066</v>
      </c>
      <c r="H271" s="182">
        <v>0.39300000000000002</v>
      </c>
      <c r="I271" s="183"/>
      <c r="L271" s="179"/>
      <c r="M271" s="184"/>
      <c r="N271" s="185"/>
      <c r="O271" s="185"/>
      <c r="P271" s="185"/>
      <c r="Q271" s="185"/>
      <c r="R271" s="185"/>
      <c r="S271" s="185"/>
      <c r="T271" s="186"/>
      <c r="AT271" s="180" t="s">
        <v>336</v>
      </c>
      <c r="AU271" s="180" t="s">
        <v>90</v>
      </c>
      <c r="AV271" s="14" t="s">
        <v>90</v>
      </c>
      <c r="AW271" s="14" t="s">
        <v>36</v>
      </c>
      <c r="AX271" s="14" t="s">
        <v>88</v>
      </c>
      <c r="AY271" s="180" t="s">
        <v>199</v>
      </c>
    </row>
    <row r="272" spans="1:65" s="2" customFormat="1" ht="24.15" customHeight="1">
      <c r="A272" s="33"/>
      <c r="B272" s="149"/>
      <c r="C272" s="150" t="s">
        <v>702</v>
      </c>
      <c r="D272" s="150" t="s">
        <v>202</v>
      </c>
      <c r="E272" s="151" t="s">
        <v>6067</v>
      </c>
      <c r="F272" s="152" t="s">
        <v>6068</v>
      </c>
      <c r="G272" s="153" t="s">
        <v>529</v>
      </c>
      <c r="H272" s="154">
        <v>3</v>
      </c>
      <c r="I272" s="155"/>
      <c r="J272" s="156">
        <f>ROUND(I272*H272,2)</f>
        <v>0</v>
      </c>
      <c r="K272" s="152" t="s">
        <v>333</v>
      </c>
      <c r="L272" s="34"/>
      <c r="M272" s="157" t="s">
        <v>1</v>
      </c>
      <c r="N272" s="158" t="s">
        <v>46</v>
      </c>
      <c r="O272" s="59"/>
      <c r="P272" s="159">
        <f>O272*H272</f>
        <v>0</v>
      </c>
      <c r="Q272" s="159">
        <v>1.0200000000000001E-3</v>
      </c>
      <c r="R272" s="159">
        <f>Q272*H272</f>
        <v>3.0600000000000002E-3</v>
      </c>
      <c r="S272" s="159">
        <v>0</v>
      </c>
      <c r="T272" s="160">
        <f>S272*H272</f>
        <v>0</v>
      </c>
      <c r="U272" s="33"/>
      <c r="V272" s="33"/>
      <c r="W272" s="33"/>
      <c r="X272" s="33"/>
      <c r="Y272" s="33"/>
      <c r="Z272" s="33"/>
      <c r="AA272" s="33"/>
      <c r="AB272" s="33"/>
      <c r="AC272" s="33"/>
      <c r="AD272" s="33"/>
      <c r="AE272" s="33"/>
      <c r="AR272" s="161" t="s">
        <v>276</v>
      </c>
      <c r="AT272" s="161" t="s">
        <v>202</v>
      </c>
      <c r="AU272" s="161" t="s">
        <v>90</v>
      </c>
      <c r="AY272" s="18" t="s">
        <v>199</v>
      </c>
      <c r="BE272" s="162">
        <f>IF(N272="základní",J272,0)</f>
        <v>0</v>
      </c>
      <c r="BF272" s="162">
        <f>IF(N272="snížená",J272,0)</f>
        <v>0</v>
      </c>
      <c r="BG272" s="162">
        <f>IF(N272="zákl. přenesená",J272,0)</f>
        <v>0</v>
      </c>
      <c r="BH272" s="162">
        <f>IF(N272="sníž. přenesená",J272,0)</f>
        <v>0</v>
      </c>
      <c r="BI272" s="162">
        <f>IF(N272="nulová",J272,0)</f>
        <v>0</v>
      </c>
      <c r="BJ272" s="18" t="s">
        <v>88</v>
      </c>
      <c r="BK272" s="162">
        <f>ROUND(I272*H272,2)</f>
        <v>0</v>
      </c>
      <c r="BL272" s="18" t="s">
        <v>276</v>
      </c>
      <c r="BM272" s="161" t="s">
        <v>6069</v>
      </c>
    </row>
    <row r="273" spans="1:65" s="2" customFormat="1" ht="19.2">
      <c r="A273" s="33"/>
      <c r="B273" s="34"/>
      <c r="C273" s="33"/>
      <c r="D273" s="163" t="s">
        <v>207</v>
      </c>
      <c r="E273" s="33"/>
      <c r="F273" s="164" t="s">
        <v>6070</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207</v>
      </c>
      <c r="AU273" s="18" t="s">
        <v>90</v>
      </c>
    </row>
    <row r="274" spans="1:65" s="2" customFormat="1" ht="21.75" customHeight="1">
      <c r="A274" s="33"/>
      <c r="B274" s="149"/>
      <c r="C274" s="150" t="s">
        <v>709</v>
      </c>
      <c r="D274" s="150" t="s">
        <v>202</v>
      </c>
      <c r="E274" s="151" t="s">
        <v>6071</v>
      </c>
      <c r="F274" s="152" t="s">
        <v>6072</v>
      </c>
      <c r="G274" s="153" t="s">
        <v>529</v>
      </c>
      <c r="H274" s="154">
        <v>6</v>
      </c>
      <c r="I274" s="155"/>
      <c r="J274" s="156">
        <f>ROUND(I274*H274,2)</f>
        <v>0</v>
      </c>
      <c r="K274" s="152" t="s">
        <v>333</v>
      </c>
      <c r="L274" s="34"/>
      <c r="M274" s="157" t="s">
        <v>1</v>
      </c>
      <c r="N274" s="158" t="s">
        <v>46</v>
      </c>
      <c r="O274" s="59"/>
      <c r="P274" s="159">
        <f>O274*H274</f>
        <v>0</v>
      </c>
      <c r="Q274" s="159">
        <v>1.4999999999999999E-4</v>
      </c>
      <c r="R274" s="159">
        <f>Q274*H274</f>
        <v>8.9999999999999998E-4</v>
      </c>
      <c r="S274" s="159">
        <v>0</v>
      </c>
      <c r="T274" s="160">
        <f>S274*H274</f>
        <v>0</v>
      </c>
      <c r="U274" s="33"/>
      <c r="V274" s="33"/>
      <c r="W274" s="33"/>
      <c r="X274" s="33"/>
      <c r="Y274" s="33"/>
      <c r="Z274" s="33"/>
      <c r="AA274" s="33"/>
      <c r="AB274" s="33"/>
      <c r="AC274" s="33"/>
      <c r="AD274" s="33"/>
      <c r="AE274" s="33"/>
      <c r="AR274" s="161" t="s">
        <v>276</v>
      </c>
      <c r="AT274" s="161" t="s">
        <v>202</v>
      </c>
      <c r="AU274" s="161" t="s">
        <v>90</v>
      </c>
      <c r="AY274" s="18" t="s">
        <v>199</v>
      </c>
      <c r="BE274" s="162">
        <f>IF(N274="základní",J274,0)</f>
        <v>0</v>
      </c>
      <c r="BF274" s="162">
        <f>IF(N274="snížená",J274,0)</f>
        <v>0</v>
      </c>
      <c r="BG274" s="162">
        <f>IF(N274="zákl. přenesená",J274,0)</f>
        <v>0</v>
      </c>
      <c r="BH274" s="162">
        <f>IF(N274="sníž. přenesená",J274,0)</f>
        <v>0</v>
      </c>
      <c r="BI274" s="162">
        <f>IF(N274="nulová",J274,0)</f>
        <v>0</v>
      </c>
      <c r="BJ274" s="18" t="s">
        <v>88</v>
      </c>
      <c r="BK274" s="162">
        <f>ROUND(I274*H274,2)</f>
        <v>0</v>
      </c>
      <c r="BL274" s="18" t="s">
        <v>276</v>
      </c>
      <c r="BM274" s="161" t="s">
        <v>6073</v>
      </c>
    </row>
    <row r="275" spans="1:65" s="2" customFormat="1" ht="10.199999999999999">
      <c r="A275" s="33"/>
      <c r="B275" s="34"/>
      <c r="C275" s="33"/>
      <c r="D275" s="163" t="s">
        <v>207</v>
      </c>
      <c r="E275" s="33"/>
      <c r="F275" s="164" t="s">
        <v>6074</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207</v>
      </c>
      <c r="AU275" s="18" t="s">
        <v>90</v>
      </c>
    </row>
    <row r="276" spans="1:65" s="14" customFormat="1" ht="10.199999999999999">
      <c r="B276" s="179"/>
      <c r="D276" s="163" t="s">
        <v>336</v>
      </c>
      <c r="E276" s="180" t="s">
        <v>1</v>
      </c>
      <c r="F276" s="181" t="s">
        <v>6075</v>
      </c>
      <c r="H276" s="182">
        <v>6</v>
      </c>
      <c r="I276" s="183"/>
      <c r="L276" s="179"/>
      <c r="M276" s="184"/>
      <c r="N276" s="185"/>
      <c r="O276" s="185"/>
      <c r="P276" s="185"/>
      <c r="Q276" s="185"/>
      <c r="R276" s="185"/>
      <c r="S276" s="185"/>
      <c r="T276" s="186"/>
      <c r="AT276" s="180" t="s">
        <v>336</v>
      </c>
      <c r="AU276" s="180" t="s">
        <v>90</v>
      </c>
      <c r="AV276" s="14" t="s">
        <v>90</v>
      </c>
      <c r="AW276" s="14" t="s">
        <v>36</v>
      </c>
      <c r="AX276" s="14" t="s">
        <v>88</v>
      </c>
      <c r="AY276" s="180" t="s">
        <v>199</v>
      </c>
    </row>
    <row r="277" spans="1:65" s="2" customFormat="1" ht="21.75" customHeight="1">
      <c r="A277" s="33"/>
      <c r="B277" s="149"/>
      <c r="C277" s="150" t="s">
        <v>717</v>
      </c>
      <c r="D277" s="150" t="s">
        <v>202</v>
      </c>
      <c r="E277" s="151" t="s">
        <v>6076</v>
      </c>
      <c r="F277" s="152" t="s">
        <v>6077</v>
      </c>
      <c r="G277" s="153" t="s">
        <v>376</v>
      </c>
      <c r="H277" s="154">
        <v>169</v>
      </c>
      <c r="I277" s="155"/>
      <c r="J277" s="156">
        <f>ROUND(I277*H277,2)</f>
        <v>0</v>
      </c>
      <c r="K277" s="152" t="s">
        <v>333</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276</v>
      </c>
      <c r="AT277" s="161" t="s">
        <v>202</v>
      </c>
      <c r="AU277" s="161" t="s">
        <v>90</v>
      </c>
      <c r="AY277" s="18" t="s">
        <v>199</v>
      </c>
      <c r="BE277" s="162">
        <f>IF(N277="základní",J277,0)</f>
        <v>0</v>
      </c>
      <c r="BF277" s="162">
        <f>IF(N277="snížená",J277,0)</f>
        <v>0</v>
      </c>
      <c r="BG277" s="162">
        <f>IF(N277="zákl. přenesená",J277,0)</f>
        <v>0</v>
      </c>
      <c r="BH277" s="162">
        <f>IF(N277="sníž. přenesená",J277,0)</f>
        <v>0</v>
      </c>
      <c r="BI277" s="162">
        <f>IF(N277="nulová",J277,0)</f>
        <v>0</v>
      </c>
      <c r="BJ277" s="18" t="s">
        <v>88</v>
      </c>
      <c r="BK277" s="162">
        <f>ROUND(I277*H277,2)</f>
        <v>0</v>
      </c>
      <c r="BL277" s="18" t="s">
        <v>276</v>
      </c>
      <c r="BM277" s="161" t="s">
        <v>6078</v>
      </c>
    </row>
    <row r="278" spans="1:65" s="2" customFormat="1" ht="10.199999999999999">
      <c r="A278" s="33"/>
      <c r="B278" s="34"/>
      <c r="C278" s="33"/>
      <c r="D278" s="163" t="s">
        <v>207</v>
      </c>
      <c r="E278" s="33"/>
      <c r="F278" s="164" t="s">
        <v>6079</v>
      </c>
      <c r="G278" s="33"/>
      <c r="H278" s="33"/>
      <c r="I278" s="165"/>
      <c r="J278" s="33"/>
      <c r="K278" s="33"/>
      <c r="L278" s="34"/>
      <c r="M278" s="166"/>
      <c r="N278" s="167"/>
      <c r="O278" s="59"/>
      <c r="P278" s="59"/>
      <c r="Q278" s="59"/>
      <c r="R278" s="59"/>
      <c r="S278" s="59"/>
      <c r="T278" s="60"/>
      <c r="U278" s="33"/>
      <c r="V278" s="33"/>
      <c r="W278" s="33"/>
      <c r="X278" s="33"/>
      <c r="Y278" s="33"/>
      <c r="Z278" s="33"/>
      <c r="AA278" s="33"/>
      <c r="AB278" s="33"/>
      <c r="AC278" s="33"/>
      <c r="AD278" s="33"/>
      <c r="AE278" s="33"/>
      <c r="AT278" s="18" t="s">
        <v>207</v>
      </c>
      <c r="AU278" s="18" t="s">
        <v>90</v>
      </c>
    </row>
    <row r="279" spans="1:65" s="14" customFormat="1" ht="10.199999999999999">
      <c r="B279" s="179"/>
      <c r="D279" s="163" t="s">
        <v>336</v>
      </c>
      <c r="E279" s="180" t="s">
        <v>1</v>
      </c>
      <c r="F279" s="181" t="s">
        <v>6080</v>
      </c>
      <c r="H279" s="182">
        <v>169</v>
      </c>
      <c r="I279" s="183"/>
      <c r="L279" s="179"/>
      <c r="M279" s="184"/>
      <c r="N279" s="185"/>
      <c r="O279" s="185"/>
      <c r="P279" s="185"/>
      <c r="Q279" s="185"/>
      <c r="R279" s="185"/>
      <c r="S279" s="185"/>
      <c r="T279" s="186"/>
      <c r="AT279" s="180" t="s">
        <v>336</v>
      </c>
      <c r="AU279" s="180" t="s">
        <v>90</v>
      </c>
      <c r="AV279" s="14" t="s">
        <v>90</v>
      </c>
      <c r="AW279" s="14" t="s">
        <v>36</v>
      </c>
      <c r="AX279" s="14" t="s">
        <v>88</v>
      </c>
      <c r="AY279" s="180" t="s">
        <v>199</v>
      </c>
    </row>
    <row r="280" spans="1:65" s="2" customFormat="1" ht="24.15" customHeight="1">
      <c r="A280" s="33"/>
      <c r="B280" s="149"/>
      <c r="C280" s="150" t="s">
        <v>724</v>
      </c>
      <c r="D280" s="150" t="s">
        <v>202</v>
      </c>
      <c r="E280" s="151" t="s">
        <v>6081</v>
      </c>
      <c r="F280" s="152" t="s">
        <v>6082</v>
      </c>
      <c r="G280" s="153" t="s">
        <v>396</v>
      </c>
      <c r="H280" s="154">
        <v>0.91500000000000004</v>
      </c>
      <c r="I280" s="155"/>
      <c r="J280" s="156">
        <f>ROUND(I280*H280,2)</f>
        <v>0</v>
      </c>
      <c r="K280" s="152" t="s">
        <v>333</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276</v>
      </c>
      <c r="AT280" s="161" t="s">
        <v>202</v>
      </c>
      <c r="AU280" s="161" t="s">
        <v>90</v>
      </c>
      <c r="AY280" s="18" t="s">
        <v>199</v>
      </c>
      <c r="BE280" s="162">
        <f>IF(N280="základní",J280,0)</f>
        <v>0</v>
      </c>
      <c r="BF280" s="162">
        <f>IF(N280="snížená",J280,0)</f>
        <v>0</v>
      </c>
      <c r="BG280" s="162">
        <f>IF(N280="zákl. přenesená",J280,0)</f>
        <v>0</v>
      </c>
      <c r="BH280" s="162">
        <f>IF(N280="sníž. přenesená",J280,0)</f>
        <v>0</v>
      </c>
      <c r="BI280" s="162">
        <f>IF(N280="nulová",J280,0)</f>
        <v>0</v>
      </c>
      <c r="BJ280" s="18" t="s">
        <v>88</v>
      </c>
      <c r="BK280" s="162">
        <f>ROUND(I280*H280,2)</f>
        <v>0</v>
      </c>
      <c r="BL280" s="18" t="s">
        <v>276</v>
      </c>
      <c r="BM280" s="161" t="s">
        <v>6083</v>
      </c>
    </row>
    <row r="281" spans="1:65" s="2" customFormat="1" ht="28.8">
      <c r="A281" s="33"/>
      <c r="B281" s="34"/>
      <c r="C281" s="33"/>
      <c r="D281" s="163" t="s">
        <v>207</v>
      </c>
      <c r="E281" s="33"/>
      <c r="F281" s="164" t="s">
        <v>6084</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207</v>
      </c>
      <c r="AU281" s="18" t="s">
        <v>90</v>
      </c>
    </row>
    <row r="282" spans="1:65" s="2" customFormat="1" ht="16.5" customHeight="1">
      <c r="A282" s="33"/>
      <c r="B282" s="149"/>
      <c r="C282" s="150" t="s">
        <v>732</v>
      </c>
      <c r="D282" s="150" t="s">
        <v>202</v>
      </c>
      <c r="E282" s="151" t="s">
        <v>6085</v>
      </c>
      <c r="F282" s="152" t="s">
        <v>6086</v>
      </c>
      <c r="G282" s="153" t="s">
        <v>376</v>
      </c>
      <c r="H282" s="154">
        <v>200</v>
      </c>
      <c r="I282" s="155"/>
      <c r="J282" s="156">
        <f>ROUND(I282*H282,2)</f>
        <v>0</v>
      </c>
      <c r="K282" s="152" t="s">
        <v>333</v>
      </c>
      <c r="L282" s="34"/>
      <c r="M282" s="157" t="s">
        <v>1</v>
      </c>
      <c r="N282" s="158" t="s">
        <v>46</v>
      </c>
      <c r="O282" s="59"/>
      <c r="P282" s="159">
        <f>O282*H282</f>
        <v>0</v>
      </c>
      <c r="Q282" s="159">
        <v>0</v>
      </c>
      <c r="R282" s="159">
        <f>Q282*H282</f>
        <v>0</v>
      </c>
      <c r="S282" s="159">
        <v>0</v>
      </c>
      <c r="T282" s="160">
        <f>S282*H282</f>
        <v>0</v>
      </c>
      <c r="U282" s="33"/>
      <c r="V282" s="33"/>
      <c r="W282" s="33"/>
      <c r="X282" s="33"/>
      <c r="Y282" s="33"/>
      <c r="Z282" s="33"/>
      <c r="AA282" s="33"/>
      <c r="AB282" s="33"/>
      <c r="AC282" s="33"/>
      <c r="AD282" s="33"/>
      <c r="AE282" s="33"/>
      <c r="AR282" s="161" t="s">
        <v>276</v>
      </c>
      <c r="AT282" s="161" t="s">
        <v>202</v>
      </c>
      <c r="AU282" s="161" t="s">
        <v>90</v>
      </c>
      <c r="AY282" s="18" t="s">
        <v>199</v>
      </c>
      <c r="BE282" s="162">
        <f>IF(N282="základní",J282,0)</f>
        <v>0</v>
      </c>
      <c r="BF282" s="162">
        <f>IF(N282="snížená",J282,0)</f>
        <v>0</v>
      </c>
      <c r="BG282" s="162">
        <f>IF(N282="zákl. přenesená",J282,0)</f>
        <v>0</v>
      </c>
      <c r="BH282" s="162">
        <f>IF(N282="sníž. přenesená",J282,0)</f>
        <v>0</v>
      </c>
      <c r="BI282" s="162">
        <f>IF(N282="nulová",J282,0)</f>
        <v>0</v>
      </c>
      <c r="BJ282" s="18" t="s">
        <v>88</v>
      </c>
      <c r="BK282" s="162">
        <f>ROUND(I282*H282,2)</f>
        <v>0</v>
      </c>
      <c r="BL282" s="18" t="s">
        <v>276</v>
      </c>
      <c r="BM282" s="161" t="s">
        <v>6087</v>
      </c>
    </row>
    <row r="283" spans="1:65" s="2" customFormat="1" ht="10.199999999999999">
      <c r="A283" s="33"/>
      <c r="B283" s="34"/>
      <c r="C283" s="33"/>
      <c r="D283" s="163" t="s">
        <v>207</v>
      </c>
      <c r="E283" s="33"/>
      <c r="F283" s="164" t="s">
        <v>6088</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207</v>
      </c>
      <c r="AU283" s="18" t="s">
        <v>90</v>
      </c>
    </row>
    <row r="284" spans="1:65" s="14" customFormat="1" ht="10.199999999999999">
      <c r="B284" s="179"/>
      <c r="D284" s="163" t="s">
        <v>336</v>
      </c>
      <c r="E284" s="180" t="s">
        <v>1</v>
      </c>
      <c r="F284" s="181" t="s">
        <v>6089</v>
      </c>
      <c r="H284" s="182">
        <v>200</v>
      </c>
      <c r="I284" s="183"/>
      <c r="L284" s="179"/>
      <c r="M284" s="184"/>
      <c r="N284" s="185"/>
      <c r="O284" s="185"/>
      <c r="P284" s="185"/>
      <c r="Q284" s="185"/>
      <c r="R284" s="185"/>
      <c r="S284" s="185"/>
      <c r="T284" s="186"/>
      <c r="AT284" s="180" t="s">
        <v>336</v>
      </c>
      <c r="AU284" s="180" t="s">
        <v>90</v>
      </c>
      <c r="AV284" s="14" t="s">
        <v>90</v>
      </c>
      <c r="AW284" s="14" t="s">
        <v>36</v>
      </c>
      <c r="AX284" s="14" t="s">
        <v>88</v>
      </c>
      <c r="AY284" s="180" t="s">
        <v>199</v>
      </c>
    </row>
    <row r="285" spans="1:65" s="2" customFormat="1" ht="24.15" customHeight="1">
      <c r="A285" s="33"/>
      <c r="B285" s="149"/>
      <c r="C285" s="150" t="s">
        <v>745</v>
      </c>
      <c r="D285" s="150" t="s">
        <v>202</v>
      </c>
      <c r="E285" s="151" t="s">
        <v>6090</v>
      </c>
      <c r="F285" s="152" t="s">
        <v>6091</v>
      </c>
      <c r="G285" s="153" t="s">
        <v>396</v>
      </c>
      <c r="H285" s="154">
        <v>0.25</v>
      </c>
      <c r="I285" s="155"/>
      <c r="J285" s="156">
        <f>ROUND(I285*H285,2)</f>
        <v>0</v>
      </c>
      <c r="K285" s="152" t="s">
        <v>333</v>
      </c>
      <c r="L285" s="34"/>
      <c r="M285" s="157" t="s">
        <v>1</v>
      </c>
      <c r="N285" s="158" t="s">
        <v>46</v>
      </c>
      <c r="O285" s="59"/>
      <c r="P285" s="159">
        <f>O285*H285</f>
        <v>0</v>
      </c>
      <c r="Q285" s="159">
        <v>0</v>
      </c>
      <c r="R285" s="159">
        <f>Q285*H285</f>
        <v>0</v>
      </c>
      <c r="S285" s="159">
        <v>0</v>
      </c>
      <c r="T285" s="160">
        <f>S285*H285</f>
        <v>0</v>
      </c>
      <c r="U285" s="33"/>
      <c r="V285" s="33"/>
      <c r="W285" s="33"/>
      <c r="X285" s="33"/>
      <c r="Y285" s="33"/>
      <c r="Z285" s="33"/>
      <c r="AA285" s="33"/>
      <c r="AB285" s="33"/>
      <c r="AC285" s="33"/>
      <c r="AD285" s="33"/>
      <c r="AE285" s="33"/>
      <c r="AR285" s="161" t="s">
        <v>276</v>
      </c>
      <c r="AT285" s="161" t="s">
        <v>202</v>
      </c>
      <c r="AU285" s="161" t="s">
        <v>90</v>
      </c>
      <c r="AY285" s="18" t="s">
        <v>199</v>
      </c>
      <c r="BE285" s="162">
        <f>IF(N285="základní",J285,0)</f>
        <v>0</v>
      </c>
      <c r="BF285" s="162">
        <f>IF(N285="snížená",J285,0)</f>
        <v>0</v>
      </c>
      <c r="BG285" s="162">
        <f>IF(N285="zákl. přenesená",J285,0)</f>
        <v>0</v>
      </c>
      <c r="BH285" s="162">
        <f>IF(N285="sníž. přenesená",J285,0)</f>
        <v>0</v>
      </c>
      <c r="BI285" s="162">
        <f>IF(N285="nulová",J285,0)</f>
        <v>0</v>
      </c>
      <c r="BJ285" s="18" t="s">
        <v>88</v>
      </c>
      <c r="BK285" s="162">
        <f>ROUND(I285*H285,2)</f>
        <v>0</v>
      </c>
      <c r="BL285" s="18" t="s">
        <v>276</v>
      </c>
      <c r="BM285" s="161" t="s">
        <v>6092</v>
      </c>
    </row>
    <row r="286" spans="1:65" s="2" customFormat="1" ht="28.8">
      <c r="A286" s="33"/>
      <c r="B286" s="34"/>
      <c r="C286" s="33"/>
      <c r="D286" s="163" t="s">
        <v>207</v>
      </c>
      <c r="E286" s="33"/>
      <c r="F286" s="164" t="s">
        <v>6093</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207</v>
      </c>
      <c r="AU286" s="18" t="s">
        <v>90</v>
      </c>
    </row>
    <row r="287" spans="1:65" s="2" customFormat="1" ht="24.15" customHeight="1">
      <c r="A287" s="33"/>
      <c r="B287" s="149"/>
      <c r="C287" s="150" t="s">
        <v>753</v>
      </c>
      <c r="D287" s="150" t="s">
        <v>202</v>
      </c>
      <c r="E287" s="151" t="s">
        <v>6094</v>
      </c>
      <c r="F287" s="152" t="s">
        <v>6095</v>
      </c>
      <c r="G287" s="153" t="s">
        <v>396</v>
      </c>
      <c r="H287" s="154">
        <v>0.25</v>
      </c>
      <c r="I287" s="155"/>
      <c r="J287" s="156">
        <f>ROUND(I287*H287,2)</f>
        <v>0</v>
      </c>
      <c r="K287" s="152" t="s">
        <v>333</v>
      </c>
      <c r="L287" s="34"/>
      <c r="M287" s="157" t="s">
        <v>1</v>
      </c>
      <c r="N287" s="158" t="s">
        <v>46</v>
      </c>
      <c r="O287" s="59"/>
      <c r="P287" s="159">
        <f>O287*H287</f>
        <v>0</v>
      </c>
      <c r="Q287" s="159">
        <v>0</v>
      </c>
      <c r="R287" s="159">
        <f>Q287*H287</f>
        <v>0</v>
      </c>
      <c r="S287" s="159">
        <v>0</v>
      </c>
      <c r="T287" s="160">
        <f>S287*H287</f>
        <v>0</v>
      </c>
      <c r="U287" s="33"/>
      <c r="V287" s="33"/>
      <c r="W287" s="33"/>
      <c r="X287" s="33"/>
      <c r="Y287" s="33"/>
      <c r="Z287" s="33"/>
      <c r="AA287" s="33"/>
      <c r="AB287" s="33"/>
      <c r="AC287" s="33"/>
      <c r="AD287" s="33"/>
      <c r="AE287" s="33"/>
      <c r="AR287" s="161" t="s">
        <v>276</v>
      </c>
      <c r="AT287" s="161" t="s">
        <v>202</v>
      </c>
      <c r="AU287" s="161" t="s">
        <v>90</v>
      </c>
      <c r="AY287" s="18" t="s">
        <v>199</v>
      </c>
      <c r="BE287" s="162">
        <f>IF(N287="základní",J287,0)</f>
        <v>0</v>
      </c>
      <c r="BF287" s="162">
        <f>IF(N287="snížená",J287,0)</f>
        <v>0</v>
      </c>
      <c r="BG287" s="162">
        <f>IF(N287="zákl. přenesená",J287,0)</f>
        <v>0</v>
      </c>
      <c r="BH287" s="162">
        <f>IF(N287="sníž. přenesená",J287,0)</f>
        <v>0</v>
      </c>
      <c r="BI287" s="162">
        <f>IF(N287="nulová",J287,0)</f>
        <v>0</v>
      </c>
      <c r="BJ287" s="18" t="s">
        <v>88</v>
      </c>
      <c r="BK287" s="162">
        <f>ROUND(I287*H287,2)</f>
        <v>0</v>
      </c>
      <c r="BL287" s="18" t="s">
        <v>276</v>
      </c>
      <c r="BM287" s="161" t="s">
        <v>6096</v>
      </c>
    </row>
    <row r="288" spans="1:65" s="2" customFormat="1" ht="38.4">
      <c r="A288" s="33"/>
      <c r="B288" s="34"/>
      <c r="C288" s="33"/>
      <c r="D288" s="163" t="s">
        <v>207</v>
      </c>
      <c r="E288" s="33"/>
      <c r="F288" s="164" t="s">
        <v>6097</v>
      </c>
      <c r="G288" s="33"/>
      <c r="H288" s="33"/>
      <c r="I288" s="165"/>
      <c r="J288" s="33"/>
      <c r="K288" s="33"/>
      <c r="L288" s="34"/>
      <c r="M288" s="166"/>
      <c r="N288" s="167"/>
      <c r="O288" s="59"/>
      <c r="P288" s="59"/>
      <c r="Q288" s="59"/>
      <c r="R288" s="59"/>
      <c r="S288" s="59"/>
      <c r="T288" s="60"/>
      <c r="U288" s="33"/>
      <c r="V288" s="33"/>
      <c r="W288" s="33"/>
      <c r="X288" s="33"/>
      <c r="Y288" s="33"/>
      <c r="Z288" s="33"/>
      <c r="AA288" s="33"/>
      <c r="AB288" s="33"/>
      <c r="AC288" s="33"/>
      <c r="AD288" s="33"/>
      <c r="AE288" s="33"/>
      <c r="AT288" s="18" t="s">
        <v>207</v>
      </c>
      <c r="AU288" s="18" t="s">
        <v>90</v>
      </c>
    </row>
    <row r="289" spans="1:65" s="12" customFormat="1" ht="22.8" customHeight="1">
      <c r="B289" s="136"/>
      <c r="D289" s="137" t="s">
        <v>80</v>
      </c>
      <c r="E289" s="147" t="s">
        <v>4250</v>
      </c>
      <c r="F289" s="147" t="s">
        <v>4251</v>
      </c>
      <c r="I289" s="139"/>
      <c r="J289" s="148">
        <f>BK289</f>
        <v>0</v>
      </c>
      <c r="L289" s="136"/>
      <c r="M289" s="141"/>
      <c r="N289" s="142"/>
      <c r="O289" s="142"/>
      <c r="P289" s="143">
        <f>SUM(P290:P422)</f>
        <v>0</v>
      </c>
      <c r="Q289" s="142"/>
      <c r="R289" s="143">
        <f>SUM(R290:R422)</f>
        <v>1.2728299999999999</v>
      </c>
      <c r="S289" s="142"/>
      <c r="T289" s="144">
        <f>SUM(T290:T422)</f>
        <v>0.26299999999999996</v>
      </c>
      <c r="AR289" s="137" t="s">
        <v>90</v>
      </c>
      <c r="AT289" s="145" t="s">
        <v>80</v>
      </c>
      <c r="AU289" s="145" t="s">
        <v>88</v>
      </c>
      <c r="AY289" s="137" t="s">
        <v>199</v>
      </c>
      <c r="BK289" s="146">
        <f>SUM(BK290:BK422)</f>
        <v>0</v>
      </c>
    </row>
    <row r="290" spans="1:65" s="2" customFormat="1" ht="24.15" customHeight="1">
      <c r="A290" s="33"/>
      <c r="B290" s="149"/>
      <c r="C290" s="150" t="s">
        <v>762</v>
      </c>
      <c r="D290" s="150" t="s">
        <v>202</v>
      </c>
      <c r="E290" s="151" t="s">
        <v>6098</v>
      </c>
      <c r="F290" s="152" t="s">
        <v>6099</v>
      </c>
      <c r="G290" s="153" t="s">
        <v>376</v>
      </c>
      <c r="H290" s="154">
        <v>4</v>
      </c>
      <c r="I290" s="155"/>
      <c r="J290" s="156">
        <f>ROUND(I290*H290,2)</f>
        <v>0</v>
      </c>
      <c r="K290" s="152" t="s">
        <v>333</v>
      </c>
      <c r="L290" s="34"/>
      <c r="M290" s="157" t="s">
        <v>1</v>
      </c>
      <c r="N290" s="158" t="s">
        <v>46</v>
      </c>
      <c r="O290" s="59"/>
      <c r="P290" s="159">
        <f>O290*H290</f>
        <v>0</v>
      </c>
      <c r="Q290" s="159">
        <v>3.0899999999999999E-3</v>
      </c>
      <c r="R290" s="159">
        <f>Q290*H290</f>
        <v>1.2359999999999999E-2</v>
      </c>
      <c r="S290" s="159">
        <v>0</v>
      </c>
      <c r="T290" s="160">
        <f>S290*H290</f>
        <v>0</v>
      </c>
      <c r="U290" s="33"/>
      <c r="V290" s="33"/>
      <c r="W290" s="33"/>
      <c r="X290" s="33"/>
      <c r="Y290" s="33"/>
      <c r="Z290" s="33"/>
      <c r="AA290" s="33"/>
      <c r="AB290" s="33"/>
      <c r="AC290" s="33"/>
      <c r="AD290" s="33"/>
      <c r="AE290" s="33"/>
      <c r="AR290" s="161" t="s">
        <v>276</v>
      </c>
      <c r="AT290" s="161" t="s">
        <v>202</v>
      </c>
      <c r="AU290" s="161" t="s">
        <v>90</v>
      </c>
      <c r="AY290" s="18" t="s">
        <v>199</v>
      </c>
      <c r="BE290" s="162">
        <f>IF(N290="základní",J290,0)</f>
        <v>0</v>
      </c>
      <c r="BF290" s="162">
        <f>IF(N290="snížená",J290,0)</f>
        <v>0</v>
      </c>
      <c r="BG290" s="162">
        <f>IF(N290="zákl. přenesená",J290,0)</f>
        <v>0</v>
      </c>
      <c r="BH290" s="162">
        <f>IF(N290="sníž. přenesená",J290,0)</f>
        <v>0</v>
      </c>
      <c r="BI290" s="162">
        <f>IF(N290="nulová",J290,0)</f>
        <v>0</v>
      </c>
      <c r="BJ290" s="18" t="s">
        <v>88</v>
      </c>
      <c r="BK290" s="162">
        <f>ROUND(I290*H290,2)</f>
        <v>0</v>
      </c>
      <c r="BL290" s="18" t="s">
        <v>276</v>
      </c>
      <c r="BM290" s="161" t="s">
        <v>6100</v>
      </c>
    </row>
    <row r="291" spans="1:65" s="2" customFormat="1" ht="19.2">
      <c r="A291" s="33"/>
      <c r="B291" s="34"/>
      <c r="C291" s="33"/>
      <c r="D291" s="163" t="s">
        <v>207</v>
      </c>
      <c r="E291" s="33"/>
      <c r="F291" s="164" t="s">
        <v>6101</v>
      </c>
      <c r="G291" s="33"/>
      <c r="H291" s="33"/>
      <c r="I291" s="165"/>
      <c r="J291" s="33"/>
      <c r="K291" s="33"/>
      <c r="L291" s="34"/>
      <c r="M291" s="166"/>
      <c r="N291" s="167"/>
      <c r="O291" s="59"/>
      <c r="P291" s="59"/>
      <c r="Q291" s="59"/>
      <c r="R291" s="59"/>
      <c r="S291" s="59"/>
      <c r="T291" s="60"/>
      <c r="U291" s="33"/>
      <c r="V291" s="33"/>
      <c r="W291" s="33"/>
      <c r="X291" s="33"/>
      <c r="Y291" s="33"/>
      <c r="Z291" s="33"/>
      <c r="AA291" s="33"/>
      <c r="AB291" s="33"/>
      <c r="AC291" s="33"/>
      <c r="AD291" s="33"/>
      <c r="AE291" s="33"/>
      <c r="AT291" s="18" t="s">
        <v>207</v>
      </c>
      <c r="AU291" s="18" t="s">
        <v>90</v>
      </c>
    </row>
    <row r="292" spans="1:65" s="13" customFormat="1" ht="10.199999999999999">
      <c r="B292" s="172"/>
      <c r="D292" s="163" t="s">
        <v>336</v>
      </c>
      <c r="E292" s="173" t="s">
        <v>1</v>
      </c>
      <c r="F292" s="174" t="s">
        <v>4264</v>
      </c>
      <c r="H292" s="173" t="s">
        <v>1</v>
      </c>
      <c r="I292" s="175"/>
      <c r="L292" s="172"/>
      <c r="M292" s="176"/>
      <c r="N292" s="177"/>
      <c r="O292" s="177"/>
      <c r="P292" s="177"/>
      <c r="Q292" s="177"/>
      <c r="R292" s="177"/>
      <c r="S292" s="177"/>
      <c r="T292" s="178"/>
      <c r="AT292" s="173" t="s">
        <v>336</v>
      </c>
      <c r="AU292" s="173" t="s">
        <v>90</v>
      </c>
      <c r="AV292" s="13" t="s">
        <v>88</v>
      </c>
      <c r="AW292" s="13" t="s">
        <v>36</v>
      </c>
      <c r="AX292" s="13" t="s">
        <v>81</v>
      </c>
      <c r="AY292" s="173" t="s">
        <v>199</v>
      </c>
    </row>
    <row r="293" spans="1:65" s="14" customFormat="1" ht="10.199999999999999">
      <c r="B293" s="179"/>
      <c r="D293" s="163" t="s">
        <v>336</v>
      </c>
      <c r="E293" s="180" t="s">
        <v>1</v>
      </c>
      <c r="F293" s="181" t="s">
        <v>4312</v>
      </c>
      <c r="H293" s="182">
        <v>3</v>
      </c>
      <c r="I293" s="183"/>
      <c r="L293" s="179"/>
      <c r="M293" s="184"/>
      <c r="N293" s="185"/>
      <c r="O293" s="185"/>
      <c r="P293" s="185"/>
      <c r="Q293" s="185"/>
      <c r="R293" s="185"/>
      <c r="S293" s="185"/>
      <c r="T293" s="186"/>
      <c r="AT293" s="180" t="s">
        <v>336</v>
      </c>
      <c r="AU293" s="180" t="s">
        <v>90</v>
      </c>
      <c r="AV293" s="14" t="s">
        <v>90</v>
      </c>
      <c r="AW293" s="14" t="s">
        <v>36</v>
      </c>
      <c r="AX293" s="14" t="s">
        <v>81</v>
      </c>
      <c r="AY293" s="180" t="s">
        <v>199</v>
      </c>
    </row>
    <row r="294" spans="1:65" s="13" customFormat="1" ht="10.199999999999999">
      <c r="B294" s="172"/>
      <c r="D294" s="163" t="s">
        <v>336</v>
      </c>
      <c r="E294" s="173" t="s">
        <v>1</v>
      </c>
      <c r="F294" s="174" t="s">
        <v>6102</v>
      </c>
      <c r="H294" s="173" t="s">
        <v>1</v>
      </c>
      <c r="I294" s="175"/>
      <c r="L294" s="172"/>
      <c r="M294" s="176"/>
      <c r="N294" s="177"/>
      <c r="O294" s="177"/>
      <c r="P294" s="177"/>
      <c r="Q294" s="177"/>
      <c r="R294" s="177"/>
      <c r="S294" s="177"/>
      <c r="T294" s="178"/>
      <c r="AT294" s="173" t="s">
        <v>336</v>
      </c>
      <c r="AU294" s="173" t="s">
        <v>90</v>
      </c>
      <c r="AV294" s="13" t="s">
        <v>88</v>
      </c>
      <c r="AW294" s="13" t="s">
        <v>36</v>
      </c>
      <c r="AX294" s="13" t="s">
        <v>81</v>
      </c>
      <c r="AY294" s="173" t="s">
        <v>199</v>
      </c>
    </row>
    <row r="295" spans="1:65" s="14" customFormat="1" ht="10.199999999999999">
      <c r="B295" s="179"/>
      <c r="D295" s="163" t="s">
        <v>336</v>
      </c>
      <c r="E295" s="180" t="s">
        <v>1</v>
      </c>
      <c r="F295" s="181" t="s">
        <v>88</v>
      </c>
      <c r="H295" s="182">
        <v>1</v>
      </c>
      <c r="I295" s="183"/>
      <c r="L295" s="179"/>
      <c r="M295" s="184"/>
      <c r="N295" s="185"/>
      <c r="O295" s="185"/>
      <c r="P295" s="185"/>
      <c r="Q295" s="185"/>
      <c r="R295" s="185"/>
      <c r="S295" s="185"/>
      <c r="T295" s="186"/>
      <c r="AT295" s="180" t="s">
        <v>336</v>
      </c>
      <c r="AU295" s="180" t="s">
        <v>90</v>
      </c>
      <c r="AV295" s="14" t="s">
        <v>90</v>
      </c>
      <c r="AW295" s="14" t="s">
        <v>36</v>
      </c>
      <c r="AX295" s="14" t="s">
        <v>81</v>
      </c>
      <c r="AY295" s="180" t="s">
        <v>199</v>
      </c>
    </row>
    <row r="296" spans="1:65" s="15" customFormat="1" ht="10.199999999999999">
      <c r="B296" s="187"/>
      <c r="D296" s="163" t="s">
        <v>336</v>
      </c>
      <c r="E296" s="188" t="s">
        <v>1</v>
      </c>
      <c r="F296" s="189" t="s">
        <v>339</v>
      </c>
      <c r="H296" s="190">
        <v>4</v>
      </c>
      <c r="I296" s="191"/>
      <c r="L296" s="187"/>
      <c r="M296" s="192"/>
      <c r="N296" s="193"/>
      <c r="O296" s="193"/>
      <c r="P296" s="193"/>
      <c r="Q296" s="193"/>
      <c r="R296" s="193"/>
      <c r="S296" s="193"/>
      <c r="T296" s="194"/>
      <c r="AT296" s="188" t="s">
        <v>336</v>
      </c>
      <c r="AU296" s="188" t="s">
        <v>90</v>
      </c>
      <c r="AV296" s="15" t="s">
        <v>198</v>
      </c>
      <c r="AW296" s="15" t="s">
        <v>36</v>
      </c>
      <c r="AX296" s="15" t="s">
        <v>88</v>
      </c>
      <c r="AY296" s="188" t="s">
        <v>199</v>
      </c>
    </row>
    <row r="297" spans="1:65" s="2" customFormat="1" ht="24.15" customHeight="1">
      <c r="A297" s="33"/>
      <c r="B297" s="149"/>
      <c r="C297" s="150" t="s">
        <v>783</v>
      </c>
      <c r="D297" s="150" t="s">
        <v>202</v>
      </c>
      <c r="E297" s="151" t="s">
        <v>6103</v>
      </c>
      <c r="F297" s="152" t="s">
        <v>6104</v>
      </c>
      <c r="G297" s="153" t="s">
        <v>376</v>
      </c>
      <c r="H297" s="154">
        <v>26</v>
      </c>
      <c r="I297" s="155"/>
      <c r="J297" s="156">
        <f>ROUND(I297*H297,2)</f>
        <v>0</v>
      </c>
      <c r="K297" s="152" t="s">
        <v>333</v>
      </c>
      <c r="L297" s="34"/>
      <c r="M297" s="157" t="s">
        <v>1</v>
      </c>
      <c r="N297" s="158" t="s">
        <v>46</v>
      </c>
      <c r="O297" s="59"/>
      <c r="P297" s="159">
        <f>O297*H297</f>
        <v>0</v>
      </c>
      <c r="Q297" s="159">
        <v>4.5100000000000001E-3</v>
      </c>
      <c r="R297" s="159">
        <f>Q297*H297</f>
        <v>0.11726</v>
      </c>
      <c r="S297" s="159">
        <v>0</v>
      </c>
      <c r="T297" s="160">
        <f>S297*H297</f>
        <v>0</v>
      </c>
      <c r="U297" s="33"/>
      <c r="V297" s="33"/>
      <c r="W297" s="33"/>
      <c r="X297" s="33"/>
      <c r="Y297" s="33"/>
      <c r="Z297" s="33"/>
      <c r="AA297" s="33"/>
      <c r="AB297" s="33"/>
      <c r="AC297" s="33"/>
      <c r="AD297" s="33"/>
      <c r="AE297" s="33"/>
      <c r="AR297" s="161" t="s">
        <v>276</v>
      </c>
      <c r="AT297" s="161" t="s">
        <v>202</v>
      </c>
      <c r="AU297" s="161" t="s">
        <v>90</v>
      </c>
      <c r="AY297" s="18" t="s">
        <v>199</v>
      </c>
      <c r="BE297" s="162">
        <f>IF(N297="základní",J297,0)</f>
        <v>0</v>
      </c>
      <c r="BF297" s="162">
        <f>IF(N297="snížená",J297,0)</f>
        <v>0</v>
      </c>
      <c r="BG297" s="162">
        <f>IF(N297="zákl. přenesená",J297,0)</f>
        <v>0</v>
      </c>
      <c r="BH297" s="162">
        <f>IF(N297="sníž. přenesená",J297,0)</f>
        <v>0</v>
      </c>
      <c r="BI297" s="162">
        <f>IF(N297="nulová",J297,0)</f>
        <v>0</v>
      </c>
      <c r="BJ297" s="18" t="s">
        <v>88</v>
      </c>
      <c r="BK297" s="162">
        <f>ROUND(I297*H297,2)</f>
        <v>0</v>
      </c>
      <c r="BL297" s="18" t="s">
        <v>276</v>
      </c>
      <c r="BM297" s="161" t="s">
        <v>6105</v>
      </c>
    </row>
    <row r="298" spans="1:65" s="2" customFormat="1" ht="19.2">
      <c r="A298" s="33"/>
      <c r="B298" s="34"/>
      <c r="C298" s="33"/>
      <c r="D298" s="163" t="s">
        <v>207</v>
      </c>
      <c r="E298" s="33"/>
      <c r="F298" s="164" t="s">
        <v>6106</v>
      </c>
      <c r="G298" s="33"/>
      <c r="H298" s="33"/>
      <c r="I298" s="165"/>
      <c r="J298" s="33"/>
      <c r="K298" s="33"/>
      <c r="L298" s="34"/>
      <c r="M298" s="166"/>
      <c r="N298" s="167"/>
      <c r="O298" s="59"/>
      <c r="P298" s="59"/>
      <c r="Q298" s="59"/>
      <c r="R298" s="59"/>
      <c r="S298" s="59"/>
      <c r="T298" s="60"/>
      <c r="U298" s="33"/>
      <c r="V298" s="33"/>
      <c r="W298" s="33"/>
      <c r="X298" s="33"/>
      <c r="Y298" s="33"/>
      <c r="Z298" s="33"/>
      <c r="AA298" s="33"/>
      <c r="AB298" s="33"/>
      <c r="AC298" s="33"/>
      <c r="AD298" s="33"/>
      <c r="AE298" s="33"/>
      <c r="AT298" s="18" t="s">
        <v>207</v>
      </c>
      <c r="AU298" s="18" t="s">
        <v>90</v>
      </c>
    </row>
    <row r="299" spans="1:65" s="13" customFormat="1" ht="10.199999999999999">
      <c r="B299" s="172"/>
      <c r="D299" s="163" t="s">
        <v>336</v>
      </c>
      <c r="E299" s="173" t="s">
        <v>1</v>
      </c>
      <c r="F299" s="174" t="s">
        <v>4264</v>
      </c>
      <c r="H299" s="173" t="s">
        <v>1</v>
      </c>
      <c r="I299" s="175"/>
      <c r="L299" s="172"/>
      <c r="M299" s="176"/>
      <c r="N299" s="177"/>
      <c r="O299" s="177"/>
      <c r="P299" s="177"/>
      <c r="Q299" s="177"/>
      <c r="R299" s="177"/>
      <c r="S299" s="177"/>
      <c r="T299" s="178"/>
      <c r="AT299" s="173" t="s">
        <v>336</v>
      </c>
      <c r="AU299" s="173" t="s">
        <v>90</v>
      </c>
      <c r="AV299" s="13" t="s">
        <v>88</v>
      </c>
      <c r="AW299" s="13" t="s">
        <v>36</v>
      </c>
      <c r="AX299" s="13" t="s">
        <v>81</v>
      </c>
      <c r="AY299" s="173" t="s">
        <v>199</v>
      </c>
    </row>
    <row r="300" spans="1:65" s="14" customFormat="1" ht="10.199999999999999">
      <c r="B300" s="179"/>
      <c r="D300" s="163" t="s">
        <v>336</v>
      </c>
      <c r="E300" s="180" t="s">
        <v>1</v>
      </c>
      <c r="F300" s="181" t="s">
        <v>6107</v>
      </c>
      <c r="H300" s="182">
        <v>9</v>
      </c>
      <c r="I300" s="183"/>
      <c r="L300" s="179"/>
      <c r="M300" s="184"/>
      <c r="N300" s="185"/>
      <c r="O300" s="185"/>
      <c r="P300" s="185"/>
      <c r="Q300" s="185"/>
      <c r="R300" s="185"/>
      <c r="S300" s="185"/>
      <c r="T300" s="186"/>
      <c r="AT300" s="180" t="s">
        <v>336</v>
      </c>
      <c r="AU300" s="180" t="s">
        <v>90</v>
      </c>
      <c r="AV300" s="14" t="s">
        <v>90</v>
      </c>
      <c r="AW300" s="14" t="s">
        <v>36</v>
      </c>
      <c r="AX300" s="14" t="s">
        <v>81</v>
      </c>
      <c r="AY300" s="180" t="s">
        <v>199</v>
      </c>
    </row>
    <row r="301" spans="1:65" s="13" customFormat="1" ht="10.199999999999999">
      <c r="B301" s="172"/>
      <c r="D301" s="163" t="s">
        <v>336</v>
      </c>
      <c r="E301" s="173" t="s">
        <v>1</v>
      </c>
      <c r="F301" s="174" t="s">
        <v>6102</v>
      </c>
      <c r="H301" s="173" t="s">
        <v>1</v>
      </c>
      <c r="I301" s="175"/>
      <c r="L301" s="172"/>
      <c r="M301" s="176"/>
      <c r="N301" s="177"/>
      <c r="O301" s="177"/>
      <c r="P301" s="177"/>
      <c r="Q301" s="177"/>
      <c r="R301" s="177"/>
      <c r="S301" s="177"/>
      <c r="T301" s="178"/>
      <c r="AT301" s="173" t="s">
        <v>336</v>
      </c>
      <c r="AU301" s="173" t="s">
        <v>90</v>
      </c>
      <c r="AV301" s="13" t="s">
        <v>88</v>
      </c>
      <c r="AW301" s="13" t="s">
        <v>36</v>
      </c>
      <c r="AX301" s="13" t="s">
        <v>81</v>
      </c>
      <c r="AY301" s="173" t="s">
        <v>199</v>
      </c>
    </row>
    <row r="302" spans="1:65" s="14" customFormat="1" ht="10.199999999999999">
      <c r="B302" s="179"/>
      <c r="D302" s="163" t="s">
        <v>336</v>
      </c>
      <c r="E302" s="180" t="s">
        <v>1</v>
      </c>
      <c r="F302" s="181" t="s">
        <v>6108</v>
      </c>
      <c r="H302" s="182">
        <v>17</v>
      </c>
      <c r="I302" s="183"/>
      <c r="L302" s="179"/>
      <c r="M302" s="184"/>
      <c r="N302" s="185"/>
      <c r="O302" s="185"/>
      <c r="P302" s="185"/>
      <c r="Q302" s="185"/>
      <c r="R302" s="185"/>
      <c r="S302" s="185"/>
      <c r="T302" s="186"/>
      <c r="AT302" s="180" t="s">
        <v>336</v>
      </c>
      <c r="AU302" s="180" t="s">
        <v>90</v>
      </c>
      <c r="AV302" s="14" t="s">
        <v>90</v>
      </c>
      <c r="AW302" s="14" t="s">
        <v>36</v>
      </c>
      <c r="AX302" s="14" t="s">
        <v>81</v>
      </c>
      <c r="AY302" s="180" t="s">
        <v>199</v>
      </c>
    </row>
    <row r="303" spans="1:65" s="15" customFormat="1" ht="10.199999999999999">
      <c r="B303" s="187"/>
      <c r="D303" s="163" t="s">
        <v>336</v>
      </c>
      <c r="E303" s="188" t="s">
        <v>1</v>
      </c>
      <c r="F303" s="189" t="s">
        <v>339</v>
      </c>
      <c r="H303" s="190">
        <v>26</v>
      </c>
      <c r="I303" s="191"/>
      <c r="L303" s="187"/>
      <c r="M303" s="192"/>
      <c r="N303" s="193"/>
      <c r="O303" s="193"/>
      <c r="P303" s="193"/>
      <c r="Q303" s="193"/>
      <c r="R303" s="193"/>
      <c r="S303" s="193"/>
      <c r="T303" s="194"/>
      <c r="AT303" s="188" t="s">
        <v>336</v>
      </c>
      <c r="AU303" s="188" t="s">
        <v>90</v>
      </c>
      <c r="AV303" s="15" t="s">
        <v>198</v>
      </c>
      <c r="AW303" s="15" t="s">
        <v>36</v>
      </c>
      <c r="AX303" s="15" t="s">
        <v>88</v>
      </c>
      <c r="AY303" s="188" t="s">
        <v>199</v>
      </c>
    </row>
    <row r="304" spans="1:65" s="2" customFormat="1" ht="24.15" customHeight="1">
      <c r="A304" s="33"/>
      <c r="B304" s="149"/>
      <c r="C304" s="150" t="s">
        <v>791</v>
      </c>
      <c r="D304" s="150" t="s">
        <v>202</v>
      </c>
      <c r="E304" s="151" t="s">
        <v>6109</v>
      </c>
      <c r="F304" s="152" t="s">
        <v>6110</v>
      </c>
      <c r="G304" s="153" t="s">
        <v>376</v>
      </c>
      <c r="H304" s="154">
        <v>92</v>
      </c>
      <c r="I304" s="155"/>
      <c r="J304" s="156">
        <f>ROUND(I304*H304,2)</f>
        <v>0</v>
      </c>
      <c r="K304" s="152" t="s">
        <v>333</v>
      </c>
      <c r="L304" s="34"/>
      <c r="M304" s="157" t="s">
        <v>1</v>
      </c>
      <c r="N304" s="158" t="s">
        <v>46</v>
      </c>
      <c r="O304" s="59"/>
      <c r="P304" s="159">
        <f>O304*H304</f>
        <v>0</v>
      </c>
      <c r="Q304" s="159">
        <v>5.1799999999999997E-3</v>
      </c>
      <c r="R304" s="159">
        <f>Q304*H304</f>
        <v>0.47655999999999998</v>
      </c>
      <c r="S304" s="159">
        <v>0</v>
      </c>
      <c r="T304" s="160">
        <f>S304*H304</f>
        <v>0</v>
      </c>
      <c r="U304" s="33"/>
      <c r="V304" s="33"/>
      <c r="W304" s="33"/>
      <c r="X304" s="33"/>
      <c r="Y304" s="33"/>
      <c r="Z304" s="33"/>
      <c r="AA304" s="33"/>
      <c r="AB304" s="33"/>
      <c r="AC304" s="33"/>
      <c r="AD304" s="33"/>
      <c r="AE304" s="33"/>
      <c r="AR304" s="161" t="s">
        <v>276</v>
      </c>
      <c r="AT304" s="161" t="s">
        <v>202</v>
      </c>
      <c r="AU304" s="161" t="s">
        <v>90</v>
      </c>
      <c r="AY304" s="18" t="s">
        <v>199</v>
      </c>
      <c r="BE304" s="162">
        <f>IF(N304="základní",J304,0)</f>
        <v>0</v>
      </c>
      <c r="BF304" s="162">
        <f>IF(N304="snížená",J304,0)</f>
        <v>0</v>
      </c>
      <c r="BG304" s="162">
        <f>IF(N304="zákl. přenesená",J304,0)</f>
        <v>0</v>
      </c>
      <c r="BH304" s="162">
        <f>IF(N304="sníž. přenesená",J304,0)</f>
        <v>0</v>
      </c>
      <c r="BI304" s="162">
        <f>IF(N304="nulová",J304,0)</f>
        <v>0</v>
      </c>
      <c r="BJ304" s="18" t="s">
        <v>88</v>
      </c>
      <c r="BK304" s="162">
        <f>ROUND(I304*H304,2)</f>
        <v>0</v>
      </c>
      <c r="BL304" s="18" t="s">
        <v>276</v>
      </c>
      <c r="BM304" s="161" t="s">
        <v>6111</v>
      </c>
    </row>
    <row r="305" spans="1:65" s="2" customFormat="1" ht="19.2">
      <c r="A305" s="33"/>
      <c r="B305" s="34"/>
      <c r="C305" s="33"/>
      <c r="D305" s="163" t="s">
        <v>207</v>
      </c>
      <c r="E305" s="33"/>
      <c r="F305" s="164" t="s">
        <v>6112</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207</v>
      </c>
      <c r="AU305" s="18" t="s">
        <v>90</v>
      </c>
    </row>
    <row r="306" spans="1:65" s="13" customFormat="1" ht="10.199999999999999">
      <c r="B306" s="172"/>
      <c r="D306" s="163" t="s">
        <v>336</v>
      </c>
      <c r="E306" s="173" t="s">
        <v>1</v>
      </c>
      <c r="F306" s="174" t="s">
        <v>6102</v>
      </c>
      <c r="H306" s="173" t="s">
        <v>1</v>
      </c>
      <c r="I306" s="175"/>
      <c r="L306" s="172"/>
      <c r="M306" s="176"/>
      <c r="N306" s="177"/>
      <c r="O306" s="177"/>
      <c r="P306" s="177"/>
      <c r="Q306" s="177"/>
      <c r="R306" s="177"/>
      <c r="S306" s="177"/>
      <c r="T306" s="178"/>
      <c r="AT306" s="173" t="s">
        <v>336</v>
      </c>
      <c r="AU306" s="173" t="s">
        <v>90</v>
      </c>
      <c r="AV306" s="13" t="s">
        <v>88</v>
      </c>
      <c r="AW306" s="13" t="s">
        <v>36</v>
      </c>
      <c r="AX306" s="13" t="s">
        <v>81</v>
      </c>
      <c r="AY306" s="173" t="s">
        <v>199</v>
      </c>
    </row>
    <row r="307" spans="1:65" s="14" customFormat="1" ht="10.199999999999999">
      <c r="B307" s="179"/>
      <c r="D307" s="163" t="s">
        <v>336</v>
      </c>
      <c r="E307" s="180" t="s">
        <v>1</v>
      </c>
      <c r="F307" s="181" t="s">
        <v>6113</v>
      </c>
      <c r="H307" s="182">
        <v>92</v>
      </c>
      <c r="I307" s="183"/>
      <c r="L307" s="179"/>
      <c r="M307" s="184"/>
      <c r="N307" s="185"/>
      <c r="O307" s="185"/>
      <c r="P307" s="185"/>
      <c r="Q307" s="185"/>
      <c r="R307" s="185"/>
      <c r="S307" s="185"/>
      <c r="T307" s="186"/>
      <c r="AT307" s="180" t="s">
        <v>336</v>
      </c>
      <c r="AU307" s="180" t="s">
        <v>90</v>
      </c>
      <c r="AV307" s="14" t="s">
        <v>90</v>
      </c>
      <c r="AW307" s="14" t="s">
        <v>36</v>
      </c>
      <c r="AX307" s="14" t="s">
        <v>88</v>
      </c>
      <c r="AY307" s="180" t="s">
        <v>199</v>
      </c>
    </row>
    <row r="308" spans="1:65" s="2" customFormat="1" ht="24.15" customHeight="1">
      <c r="A308" s="33"/>
      <c r="B308" s="149"/>
      <c r="C308" s="150" t="s">
        <v>800</v>
      </c>
      <c r="D308" s="150" t="s">
        <v>202</v>
      </c>
      <c r="E308" s="151" t="s">
        <v>6114</v>
      </c>
      <c r="F308" s="152" t="s">
        <v>6115</v>
      </c>
      <c r="G308" s="153" t="s">
        <v>376</v>
      </c>
      <c r="H308" s="154">
        <v>1</v>
      </c>
      <c r="I308" s="155"/>
      <c r="J308" s="156">
        <f>ROUND(I308*H308,2)</f>
        <v>0</v>
      </c>
      <c r="K308" s="152" t="s">
        <v>333</v>
      </c>
      <c r="L308" s="34"/>
      <c r="M308" s="157" t="s">
        <v>1</v>
      </c>
      <c r="N308" s="158" t="s">
        <v>46</v>
      </c>
      <c r="O308" s="59"/>
      <c r="P308" s="159">
        <f>O308*H308</f>
        <v>0</v>
      </c>
      <c r="Q308" s="159">
        <v>6.4000000000000003E-3</v>
      </c>
      <c r="R308" s="159">
        <f>Q308*H308</f>
        <v>6.4000000000000003E-3</v>
      </c>
      <c r="S308" s="159">
        <v>0</v>
      </c>
      <c r="T308" s="160">
        <f>S308*H308</f>
        <v>0</v>
      </c>
      <c r="U308" s="33"/>
      <c r="V308" s="33"/>
      <c r="W308" s="33"/>
      <c r="X308" s="33"/>
      <c r="Y308" s="33"/>
      <c r="Z308" s="33"/>
      <c r="AA308" s="33"/>
      <c r="AB308" s="33"/>
      <c r="AC308" s="33"/>
      <c r="AD308" s="33"/>
      <c r="AE308" s="33"/>
      <c r="AR308" s="161" t="s">
        <v>276</v>
      </c>
      <c r="AT308" s="161" t="s">
        <v>202</v>
      </c>
      <c r="AU308" s="161" t="s">
        <v>90</v>
      </c>
      <c r="AY308" s="18" t="s">
        <v>199</v>
      </c>
      <c r="BE308" s="162">
        <f>IF(N308="základní",J308,0)</f>
        <v>0</v>
      </c>
      <c r="BF308" s="162">
        <f>IF(N308="snížená",J308,0)</f>
        <v>0</v>
      </c>
      <c r="BG308" s="162">
        <f>IF(N308="zákl. přenesená",J308,0)</f>
        <v>0</v>
      </c>
      <c r="BH308" s="162">
        <f>IF(N308="sníž. přenesená",J308,0)</f>
        <v>0</v>
      </c>
      <c r="BI308" s="162">
        <f>IF(N308="nulová",J308,0)</f>
        <v>0</v>
      </c>
      <c r="BJ308" s="18" t="s">
        <v>88</v>
      </c>
      <c r="BK308" s="162">
        <f>ROUND(I308*H308,2)</f>
        <v>0</v>
      </c>
      <c r="BL308" s="18" t="s">
        <v>276</v>
      </c>
      <c r="BM308" s="161" t="s">
        <v>6116</v>
      </c>
    </row>
    <row r="309" spans="1:65" s="2" customFormat="1" ht="19.2">
      <c r="A309" s="33"/>
      <c r="B309" s="34"/>
      <c r="C309" s="33"/>
      <c r="D309" s="163" t="s">
        <v>207</v>
      </c>
      <c r="E309" s="33"/>
      <c r="F309" s="164" t="s">
        <v>6117</v>
      </c>
      <c r="G309" s="33"/>
      <c r="H309" s="33"/>
      <c r="I309" s="165"/>
      <c r="J309" s="33"/>
      <c r="K309" s="33"/>
      <c r="L309" s="34"/>
      <c r="M309" s="166"/>
      <c r="N309" s="167"/>
      <c r="O309" s="59"/>
      <c r="P309" s="59"/>
      <c r="Q309" s="59"/>
      <c r="R309" s="59"/>
      <c r="S309" s="59"/>
      <c r="T309" s="60"/>
      <c r="U309" s="33"/>
      <c r="V309" s="33"/>
      <c r="W309" s="33"/>
      <c r="X309" s="33"/>
      <c r="Y309" s="33"/>
      <c r="Z309" s="33"/>
      <c r="AA309" s="33"/>
      <c r="AB309" s="33"/>
      <c r="AC309" s="33"/>
      <c r="AD309" s="33"/>
      <c r="AE309" s="33"/>
      <c r="AT309" s="18" t="s">
        <v>207</v>
      </c>
      <c r="AU309" s="18" t="s">
        <v>90</v>
      </c>
    </row>
    <row r="310" spans="1:65" s="2" customFormat="1" ht="24.15" customHeight="1">
      <c r="A310" s="33"/>
      <c r="B310" s="149"/>
      <c r="C310" s="150" t="s">
        <v>809</v>
      </c>
      <c r="D310" s="150" t="s">
        <v>202</v>
      </c>
      <c r="E310" s="151" t="s">
        <v>4252</v>
      </c>
      <c r="F310" s="152" t="s">
        <v>4253</v>
      </c>
      <c r="G310" s="153" t="s">
        <v>376</v>
      </c>
      <c r="H310" s="154">
        <v>50</v>
      </c>
      <c r="I310" s="155"/>
      <c r="J310" s="156">
        <f>ROUND(I310*H310,2)</f>
        <v>0</v>
      </c>
      <c r="K310" s="152" t="s">
        <v>333</v>
      </c>
      <c r="L310" s="34"/>
      <c r="M310" s="157" t="s">
        <v>1</v>
      </c>
      <c r="N310" s="158" t="s">
        <v>46</v>
      </c>
      <c r="O310" s="59"/>
      <c r="P310" s="159">
        <f>O310*H310</f>
        <v>0</v>
      </c>
      <c r="Q310" s="159">
        <v>0</v>
      </c>
      <c r="R310" s="159">
        <f>Q310*H310</f>
        <v>0</v>
      </c>
      <c r="S310" s="159">
        <v>4.9699999999999996E-3</v>
      </c>
      <c r="T310" s="160">
        <f>S310*H310</f>
        <v>0.24849999999999997</v>
      </c>
      <c r="U310" s="33"/>
      <c r="V310" s="33"/>
      <c r="W310" s="33"/>
      <c r="X310" s="33"/>
      <c r="Y310" s="33"/>
      <c r="Z310" s="33"/>
      <c r="AA310" s="33"/>
      <c r="AB310" s="33"/>
      <c r="AC310" s="33"/>
      <c r="AD310" s="33"/>
      <c r="AE310" s="33"/>
      <c r="AR310" s="161" t="s">
        <v>276</v>
      </c>
      <c r="AT310" s="161" t="s">
        <v>202</v>
      </c>
      <c r="AU310" s="161" t="s">
        <v>90</v>
      </c>
      <c r="AY310" s="18" t="s">
        <v>199</v>
      </c>
      <c r="BE310" s="162">
        <f>IF(N310="základní",J310,0)</f>
        <v>0</v>
      </c>
      <c r="BF310" s="162">
        <f>IF(N310="snížená",J310,0)</f>
        <v>0</v>
      </c>
      <c r="BG310" s="162">
        <f>IF(N310="zákl. přenesená",J310,0)</f>
        <v>0</v>
      </c>
      <c r="BH310" s="162">
        <f>IF(N310="sníž. přenesená",J310,0)</f>
        <v>0</v>
      </c>
      <c r="BI310" s="162">
        <f>IF(N310="nulová",J310,0)</f>
        <v>0</v>
      </c>
      <c r="BJ310" s="18" t="s">
        <v>88</v>
      </c>
      <c r="BK310" s="162">
        <f>ROUND(I310*H310,2)</f>
        <v>0</v>
      </c>
      <c r="BL310" s="18" t="s">
        <v>276</v>
      </c>
      <c r="BM310" s="161" t="s">
        <v>4254</v>
      </c>
    </row>
    <row r="311" spans="1:65" s="2" customFormat="1" ht="19.2">
      <c r="A311" s="33"/>
      <c r="B311" s="34"/>
      <c r="C311" s="33"/>
      <c r="D311" s="163" t="s">
        <v>207</v>
      </c>
      <c r="E311" s="33"/>
      <c r="F311" s="164" t="s">
        <v>4255</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207</v>
      </c>
      <c r="AU311" s="18" t="s">
        <v>90</v>
      </c>
    </row>
    <row r="312" spans="1:65" s="2" customFormat="1" ht="16.5" customHeight="1">
      <c r="A312" s="33"/>
      <c r="B312" s="149"/>
      <c r="C312" s="150" t="s">
        <v>818</v>
      </c>
      <c r="D312" s="150" t="s">
        <v>202</v>
      </c>
      <c r="E312" s="151" t="s">
        <v>4256</v>
      </c>
      <c r="F312" s="152" t="s">
        <v>4257</v>
      </c>
      <c r="G312" s="153" t="s">
        <v>376</v>
      </c>
      <c r="H312" s="154">
        <v>50</v>
      </c>
      <c r="I312" s="155"/>
      <c r="J312" s="156">
        <f>ROUND(I312*H312,2)</f>
        <v>0</v>
      </c>
      <c r="K312" s="152" t="s">
        <v>333</v>
      </c>
      <c r="L312" s="34"/>
      <c r="M312" s="157" t="s">
        <v>1</v>
      </c>
      <c r="N312" s="158" t="s">
        <v>46</v>
      </c>
      <c r="O312" s="59"/>
      <c r="P312" s="159">
        <f>O312*H312</f>
        <v>0</v>
      </c>
      <c r="Q312" s="159">
        <v>0</v>
      </c>
      <c r="R312" s="159">
        <f>Q312*H312</f>
        <v>0</v>
      </c>
      <c r="S312" s="159">
        <v>2.9E-4</v>
      </c>
      <c r="T312" s="160">
        <f>S312*H312</f>
        <v>1.4500000000000001E-2</v>
      </c>
      <c r="U312" s="33"/>
      <c r="V312" s="33"/>
      <c r="W312" s="33"/>
      <c r="X312" s="33"/>
      <c r="Y312" s="33"/>
      <c r="Z312" s="33"/>
      <c r="AA312" s="33"/>
      <c r="AB312" s="33"/>
      <c r="AC312" s="33"/>
      <c r="AD312" s="33"/>
      <c r="AE312" s="33"/>
      <c r="AR312" s="161" t="s">
        <v>276</v>
      </c>
      <c r="AT312" s="161" t="s">
        <v>202</v>
      </c>
      <c r="AU312" s="161" t="s">
        <v>90</v>
      </c>
      <c r="AY312" s="18" t="s">
        <v>199</v>
      </c>
      <c r="BE312" s="162">
        <f>IF(N312="základní",J312,0)</f>
        <v>0</v>
      </c>
      <c r="BF312" s="162">
        <f>IF(N312="snížená",J312,0)</f>
        <v>0</v>
      </c>
      <c r="BG312" s="162">
        <f>IF(N312="zákl. přenesená",J312,0)</f>
        <v>0</v>
      </c>
      <c r="BH312" s="162">
        <f>IF(N312="sníž. přenesená",J312,0)</f>
        <v>0</v>
      </c>
      <c r="BI312" s="162">
        <f>IF(N312="nulová",J312,0)</f>
        <v>0</v>
      </c>
      <c r="BJ312" s="18" t="s">
        <v>88</v>
      </c>
      <c r="BK312" s="162">
        <f>ROUND(I312*H312,2)</f>
        <v>0</v>
      </c>
      <c r="BL312" s="18" t="s">
        <v>276</v>
      </c>
      <c r="BM312" s="161" t="s">
        <v>4258</v>
      </c>
    </row>
    <row r="313" spans="1:65" s="2" customFormat="1" ht="10.199999999999999">
      <c r="A313" s="33"/>
      <c r="B313" s="34"/>
      <c r="C313" s="33"/>
      <c r="D313" s="163" t="s">
        <v>207</v>
      </c>
      <c r="E313" s="33"/>
      <c r="F313" s="164" t="s">
        <v>4259</v>
      </c>
      <c r="G313" s="33"/>
      <c r="H313" s="33"/>
      <c r="I313" s="165"/>
      <c r="J313" s="33"/>
      <c r="K313" s="33"/>
      <c r="L313" s="34"/>
      <c r="M313" s="166"/>
      <c r="N313" s="167"/>
      <c r="O313" s="59"/>
      <c r="P313" s="59"/>
      <c r="Q313" s="59"/>
      <c r="R313" s="59"/>
      <c r="S313" s="59"/>
      <c r="T313" s="60"/>
      <c r="U313" s="33"/>
      <c r="V313" s="33"/>
      <c r="W313" s="33"/>
      <c r="X313" s="33"/>
      <c r="Y313" s="33"/>
      <c r="Z313" s="33"/>
      <c r="AA313" s="33"/>
      <c r="AB313" s="33"/>
      <c r="AC313" s="33"/>
      <c r="AD313" s="33"/>
      <c r="AE313" s="33"/>
      <c r="AT313" s="18" t="s">
        <v>207</v>
      </c>
      <c r="AU313" s="18" t="s">
        <v>90</v>
      </c>
    </row>
    <row r="314" spans="1:65" s="2" customFormat="1" ht="24.15" customHeight="1">
      <c r="A314" s="33"/>
      <c r="B314" s="149"/>
      <c r="C314" s="150" t="s">
        <v>825</v>
      </c>
      <c r="D314" s="150" t="s">
        <v>202</v>
      </c>
      <c r="E314" s="151" t="s">
        <v>4260</v>
      </c>
      <c r="F314" s="152" t="s">
        <v>4261</v>
      </c>
      <c r="G314" s="153" t="s">
        <v>376</v>
      </c>
      <c r="H314" s="154">
        <v>138</v>
      </c>
      <c r="I314" s="155"/>
      <c r="J314" s="156">
        <f>ROUND(I314*H314,2)</f>
        <v>0</v>
      </c>
      <c r="K314" s="152" t="s">
        <v>333</v>
      </c>
      <c r="L314" s="34"/>
      <c r="M314" s="157" t="s">
        <v>1</v>
      </c>
      <c r="N314" s="158" t="s">
        <v>46</v>
      </c>
      <c r="O314" s="59"/>
      <c r="P314" s="159">
        <f>O314*H314</f>
        <v>0</v>
      </c>
      <c r="Q314" s="159">
        <v>9.7999999999999997E-4</v>
      </c>
      <c r="R314" s="159">
        <f>Q314*H314</f>
        <v>0.13524</v>
      </c>
      <c r="S314" s="159">
        <v>0</v>
      </c>
      <c r="T314" s="160">
        <f>S314*H314</f>
        <v>0</v>
      </c>
      <c r="U314" s="33"/>
      <c r="V314" s="33"/>
      <c r="W314" s="33"/>
      <c r="X314" s="33"/>
      <c r="Y314" s="33"/>
      <c r="Z314" s="33"/>
      <c r="AA314" s="33"/>
      <c r="AB314" s="33"/>
      <c r="AC314" s="33"/>
      <c r="AD314" s="33"/>
      <c r="AE314" s="33"/>
      <c r="AR314" s="161" t="s">
        <v>276</v>
      </c>
      <c r="AT314" s="161" t="s">
        <v>202</v>
      </c>
      <c r="AU314" s="161" t="s">
        <v>90</v>
      </c>
      <c r="AY314" s="18" t="s">
        <v>199</v>
      </c>
      <c r="BE314" s="162">
        <f>IF(N314="základní",J314,0)</f>
        <v>0</v>
      </c>
      <c r="BF314" s="162">
        <f>IF(N314="snížená",J314,0)</f>
        <v>0</v>
      </c>
      <c r="BG314" s="162">
        <f>IF(N314="zákl. přenesená",J314,0)</f>
        <v>0</v>
      </c>
      <c r="BH314" s="162">
        <f>IF(N314="sníž. přenesená",J314,0)</f>
        <v>0</v>
      </c>
      <c r="BI314" s="162">
        <f>IF(N314="nulová",J314,0)</f>
        <v>0</v>
      </c>
      <c r="BJ314" s="18" t="s">
        <v>88</v>
      </c>
      <c r="BK314" s="162">
        <f>ROUND(I314*H314,2)</f>
        <v>0</v>
      </c>
      <c r="BL314" s="18" t="s">
        <v>276</v>
      </c>
      <c r="BM314" s="161" t="s">
        <v>4262</v>
      </c>
    </row>
    <row r="315" spans="1:65" s="2" customFormat="1" ht="19.2">
      <c r="A315" s="33"/>
      <c r="B315" s="34"/>
      <c r="C315" s="33"/>
      <c r="D315" s="163" t="s">
        <v>207</v>
      </c>
      <c r="E315" s="33"/>
      <c r="F315" s="164" t="s">
        <v>4263</v>
      </c>
      <c r="G315" s="33"/>
      <c r="H315" s="33"/>
      <c r="I315" s="165"/>
      <c r="J315" s="33"/>
      <c r="K315" s="33"/>
      <c r="L315" s="34"/>
      <c r="M315" s="166"/>
      <c r="N315" s="167"/>
      <c r="O315" s="59"/>
      <c r="P315" s="59"/>
      <c r="Q315" s="59"/>
      <c r="R315" s="59"/>
      <c r="S315" s="59"/>
      <c r="T315" s="60"/>
      <c r="U315" s="33"/>
      <c r="V315" s="33"/>
      <c r="W315" s="33"/>
      <c r="X315" s="33"/>
      <c r="Y315" s="33"/>
      <c r="Z315" s="33"/>
      <c r="AA315" s="33"/>
      <c r="AB315" s="33"/>
      <c r="AC315" s="33"/>
      <c r="AD315" s="33"/>
      <c r="AE315" s="33"/>
      <c r="AT315" s="18" t="s">
        <v>207</v>
      </c>
      <c r="AU315" s="18" t="s">
        <v>90</v>
      </c>
    </row>
    <row r="316" spans="1:65" s="13" customFormat="1" ht="10.199999999999999">
      <c r="B316" s="172"/>
      <c r="D316" s="163" t="s">
        <v>336</v>
      </c>
      <c r="E316" s="173" t="s">
        <v>1</v>
      </c>
      <c r="F316" s="174" t="s">
        <v>4264</v>
      </c>
      <c r="H316" s="173" t="s">
        <v>1</v>
      </c>
      <c r="I316" s="175"/>
      <c r="L316" s="172"/>
      <c r="M316" s="176"/>
      <c r="N316" s="177"/>
      <c r="O316" s="177"/>
      <c r="P316" s="177"/>
      <c r="Q316" s="177"/>
      <c r="R316" s="177"/>
      <c r="S316" s="177"/>
      <c r="T316" s="178"/>
      <c r="AT316" s="173" t="s">
        <v>336</v>
      </c>
      <c r="AU316" s="173" t="s">
        <v>90</v>
      </c>
      <c r="AV316" s="13" t="s">
        <v>88</v>
      </c>
      <c r="AW316" s="13" t="s">
        <v>36</v>
      </c>
      <c r="AX316" s="13" t="s">
        <v>81</v>
      </c>
      <c r="AY316" s="173" t="s">
        <v>199</v>
      </c>
    </row>
    <row r="317" spans="1:65" s="14" customFormat="1" ht="20.399999999999999">
      <c r="B317" s="179"/>
      <c r="D317" s="163" t="s">
        <v>336</v>
      </c>
      <c r="E317" s="180" t="s">
        <v>1</v>
      </c>
      <c r="F317" s="181" t="s">
        <v>6118</v>
      </c>
      <c r="H317" s="182">
        <v>39</v>
      </c>
      <c r="I317" s="183"/>
      <c r="L317" s="179"/>
      <c r="M317" s="184"/>
      <c r="N317" s="185"/>
      <c r="O317" s="185"/>
      <c r="P317" s="185"/>
      <c r="Q317" s="185"/>
      <c r="R317" s="185"/>
      <c r="S317" s="185"/>
      <c r="T317" s="186"/>
      <c r="AT317" s="180" t="s">
        <v>336</v>
      </c>
      <c r="AU317" s="180" t="s">
        <v>90</v>
      </c>
      <c r="AV317" s="14" t="s">
        <v>90</v>
      </c>
      <c r="AW317" s="14" t="s">
        <v>36</v>
      </c>
      <c r="AX317" s="14" t="s">
        <v>81</v>
      </c>
      <c r="AY317" s="180" t="s">
        <v>199</v>
      </c>
    </row>
    <row r="318" spans="1:65" s="14" customFormat="1" ht="10.199999999999999">
      <c r="B318" s="179"/>
      <c r="D318" s="163" t="s">
        <v>336</v>
      </c>
      <c r="E318" s="180" t="s">
        <v>1</v>
      </c>
      <c r="F318" s="181" t="s">
        <v>6119</v>
      </c>
      <c r="H318" s="182">
        <v>8</v>
      </c>
      <c r="I318" s="183"/>
      <c r="L318" s="179"/>
      <c r="M318" s="184"/>
      <c r="N318" s="185"/>
      <c r="O318" s="185"/>
      <c r="P318" s="185"/>
      <c r="Q318" s="185"/>
      <c r="R318" s="185"/>
      <c r="S318" s="185"/>
      <c r="T318" s="186"/>
      <c r="AT318" s="180" t="s">
        <v>336</v>
      </c>
      <c r="AU318" s="180" t="s">
        <v>90</v>
      </c>
      <c r="AV318" s="14" t="s">
        <v>90</v>
      </c>
      <c r="AW318" s="14" t="s">
        <v>36</v>
      </c>
      <c r="AX318" s="14" t="s">
        <v>81</v>
      </c>
      <c r="AY318" s="180" t="s">
        <v>199</v>
      </c>
    </row>
    <row r="319" spans="1:65" s="16" customFormat="1" ht="10.199999999999999">
      <c r="B319" s="205"/>
      <c r="D319" s="163" t="s">
        <v>336</v>
      </c>
      <c r="E319" s="206" t="s">
        <v>1</v>
      </c>
      <c r="F319" s="207" t="s">
        <v>1127</v>
      </c>
      <c r="H319" s="208">
        <v>47</v>
      </c>
      <c r="I319" s="209"/>
      <c r="L319" s="205"/>
      <c r="M319" s="210"/>
      <c r="N319" s="211"/>
      <c r="O319" s="211"/>
      <c r="P319" s="211"/>
      <c r="Q319" s="211"/>
      <c r="R319" s="211"/>
      <c r="S319" s="211"/>
      <c r="T319" s="212"/>
      <c r="AT319" s="206" t="s">
        <v>336</v>
      </c>
      <c r="AU319" s="206" t="s">
        <v>90</v>
      </c>
      <c r="AV319" s="16" t="s">
        <v>213</v>
      </c>
      <c r="AW319" s="16" t="s">
        <v>36</v>
      </c>
      <c r="AX319" s="16" t="s">
        <v>81</v>
      </c>
      <c r="AY319" s="206" t="s">
        <v>199</v>
      </c>
    </row>
    <row r="320" spans="1:65" s="13" customFormat="1" ht="10.199999999999999">
      <c r="B320" s="172"/>
      <c r="D320" s="163" t="s">
        <v>336</v>
      </c>
      <c r="E320" s="173" t="s">
        <v>1</v>
      </c>
      <c r="F320" s="174" t="s">
        <v>4266</v>
      </c>
      <c r="H320" s="173" t="s">
        <v>1</v>
      </c>
      <c r="I320" s="175"/>
      <c r="L320" s="172"/>
      <c r="M320" s="176"/>
      <c r="N320" s="177"/>
      <c r="O320" s="177"/>
      <c r="P320" s="177"/>
      <c r="Q320" s="177"/>
      <c r="R320" s="177"/>
      <c r="S320" s="177"/>
      <c r="T320" s="178"/>
      <c r="AT320" s="173" t="s">
        <v>336</v>
      </c>
      <c r="AU320" s="173" t="s">
        <v>90</v>
      </c>
      <c r="AV320" s="13" t="s">
        <v>88</v>
      </c>
      <c r="AW320" s="13" t="s">
        <v>36</v>
      </c>
      <c r="AX320" s="13" t="s">
        <v>81</v>
      </c>
      <c r="AY320" s="173" t="s">
        <v>199</v>
      </c>
    </row>
    <row r="321" spans="1:65" s="14" customFormat="1" ht="10.199999999999999">
      <c r="B321" s="179"/>
      <c r="D321" s="163" t="s">
        <v>336</v>
      </c>
      <c r="E321" s="180" t="s">
        <v>1</v>
      </c>
      <c r="F321" s="181" t="s">
        <v>6120</v>
      </c>
      <c r="H321" s="182">
        <v>91</v>
      </c>
      <c r="I321" s="183"/>
      <c r="L321" s="179"/>
      <c r="M321" s="184"/>
      <c r="N321" s="185"/>
      <c r="O321" s="185"/>
      <c r="P321" s="185"/>
      <c r="Q321" s="185"/>
      <c r="R321" s="185"/>
      <c r="S321" s="185"/>
      <c r="T321" s="186"/>
      <c r="AT321" s="180" t="s">
        <v>336</v>
      </c>
      <c r="AU321" s="180" t="s">
        <v>90</v>
      </c>
      <c r="AV321" s="14" t="s">
        <v>90</v>
      </c>
      <c r="AW321" s="14" t="s">
        <v>36</v>
      </c>
      <c r="AX321" s="14" t="s">
        <v>81</v>
      </c>
      <c r="AY321" s="180" t="s">
        <v>199</v>
      </c>
    </row>
    <row r="322" spans="1:65" s="15" customFormat="1" ht="10.199999999999999">
      <c r="B322" s="187"/>
      <c r="D322" s="163" t="s">
        <v>336</v>
      </c>
      <c r="E322" s="188" t="s">
        <v>1</v>
      </c>
      <c r="F322" s="189" t="s">
        <v>339</v>
      </c>
      <c r="H322" s="190">
        <v>138</v>
      </c>
      <c r="I322" s="191"/>
      <c r="L322" s="187"/>
      <c r="M322" s="192"/>
      <c r="N322" s="193"/>
      <c r="O322" s="193"/>
      <c r="P322" s="193"/>
      <c r="Q322" s="193"/>
      <c r="R322" s="193"/>
      <c r="S322" s="193"/>
      <c r="T322" s="194"/>
      <c r="AT322" s="188" t="s">
        <v>336</v>
      </c>
      <c r="AU322" s="188" t="s">
        <v>90</v>
      </c>
      <c r="AV322" s="15" t="s">
        <v>198</v>
      </c>
      <c r="AW322" s="15" t="s">
        <v>36</v>
      </c>
      <c r="AX322" s="15" t="s">
        <v>88</v>
      </c>
      <c r="AY322" s="188" t="s">
        <v>199</v>
      </c>
    </row>
    <row r="323" spans="1:65" s="2" customFormat="1" ht="24.15" customHeight="1">
      <c r="A323" s="33"/>
      <c r="B323" s="149"/>
      <c r="C323" s="150" t="s">
        <v>830</v>
      </c>
      <c r="D323" s="150" t="s">
        <v>202</v>
      </c>
      <c r="E323" s="151" t="s">
        <v>4268</v>
      </c>
      <c r="F323" s="152" t="s">
        <v>4269</v>
      </c>
      <c r="G323" s="153" t="s">
        <v>376</v>
      </c>
      <c r="H323" s="154">
        <v>29</v>
      </c>
      <c r="I323" s="155"/>
      <c r="J323" s="156">
        <f>ROUND(I323*H323,2)</f>
        <v>0</v>
      </c>
      <c r="K323" s="152" t="s">
        <v>333</v>
      </c>
      <c r="L323" s="34"/>
      <c r="M323" s="157" t="s">
        <v>1</v>
      </c>
      <c r="N323" s="158" t="s">
        <v>46</v>
      </c>
      <c r="O323" s="59"/>
      <c r="P323" s="159">
        <f>O323*H323</f>
        <v>0</v>
      </c>
      <c r="Q323" s="159">
        <v>1.2600000000000001E-3</v>
      </c>
      <c r="R323" s="159">
        <f>Q323*H323</f>
        <v>3.6540000000000003E-2</v>
      </c>
      <c r="S323" s="159">
        <v>0</v>
      </c>
      <c r="T323" s="160">
        <f>S323*H323</f>
        <v>0</v>
      </c>
      <c r="U323" s="33"/>
      <c r="V323" s="33"/>
      <c r="W323" s="33"/>
      <c r="X323" s="33"/>
      <c r="Y323" s="33"/>
      <c r="Z323" s="33"/>
      <c r="AA323" s="33"/>
      <c r="AB323" s="33"/>
      <c r="AC323" s="33"/>
      <c r="AD323" s="33"/>
      <c r="AE323" s="33"/>
      <c r="AR323" s="161" t="s">
        <v>276</v>
      </c>
      <c r="AT323" s="161" t="s">
        <v>202</v>
      </c>
      <c r="AU323" s="161" t="s">
        <v>90</v>
      </c>
      <c r="AY323" s="18" t="s">
        <v>199</v>
      </c>
      <c r="BE323" s="162">
        <f>IF(N323="základní",J323,0)</f>
        <v>0</v>
      </c>
      <c r="BF323" s="162">
        <f>IF(N323="snížená",J323,0)</f>
        <v>0</v>
      </c>
      <c r="BG323" s="162">
        <f>IF(N323="zákl. přenesená",J323,0)</f>
        <v>0</v>
      </c>
      <c r="BH323" s="162">
        <f>IF(N323="sníž. přenesená",J323,0)</f>
        <v>0</v>
      </c>
      <c r="BI323" s="162">
        <f>IF(N323="nulová",J323,0)</f>
        <v>0</v>
      </c>
      <c r="BJ323" s="18" t="s">
        <v>88</v>
      </c>
      <c r="BK323" s="162">
        <f>ROUND(I323*H323,2)</f>
        <v>0</v>
      </c>
      <c r="BL323" s="18" t="s">
        <v>276</v>
      </c>
      <c r="BM323" s="161" t="s">
        <v>4270</v>
      </c>
    </row>
    <row r="324" spans="1:65" s="2" customFormat="1" ht="19.2">
      <c r="A324" s="33"/>
      <c r="B324" s="34"/>
      <c r="C324" s="33"/>
      <c r="D324" s="163" t="s">
        <v>207</v>
      </c>
      <c r="E324" s="33"/>
      <c r="F324" s="164" t="s">
        <v>4271</v>
      </c>
      <c r="G324" s="33"/>
      <c r="H324" s="33"/>
      <c r="I324" s="165"/>
      <c r="J324" s="33"/>
      <c r="K324" s="33"/>
      <c r="L324" s="34"/>
      <c r="M324" s="166"/>
      <c r="N324" s="167"/>
      <c r="O324" s="59"/>
      <c r="P324" s="59"/>
      <c r="Q324" s="59"/>
      <c r="R324" s="59"/>
      <c r="S324" s="59"/>
      <c r="T324" s="60"/>
      <c r="U324" s="33"/>
      <c r="V324" s="33"/>
      <c r="W324" s="33"/>
      <c r="X324" s="33"/>
      <c r="Y324" s="33"/>
      <c r="Z324" s="33"/>
      <c r="AA324" s="33"/>
      <c r="AB324" s="33"/>
      <c r="AC324" s="33"/>
      <c r="AD324" s="33"/>
      <c r="AE324" s="33"/>
      <c r="AT324" s="18" t="s">
        <v>207</v>
      </c>
      <c r="AU324" s="18" t="s">
        <v>90</v>
      </c>
    </row>
    <row r="325" spans="1:65" s="13" customFormat="1" ht="10.199999999999999">
      <c r="B325" s="172"/>
      <c r="D325" s="163" t="s">
        <v>336</v>
      </c>
      <c r="E325" s="173" t="s">
        <v>1</v>
      </c>
      <c r="F325" s="174" t="s">
        <v>4264</v>
      </c>
      <c r="H325" s="173" t="s">
        <v>1</v>
      </c>
      <c r="I325" s="175"/>
      <c r="L325" s="172"/>
      <c r="M325" s="176"/>
      <c r="N325" s="177"/>
      <c r="O325" s="177"/>
      <c r="P325" s="177"/>
      <c r="Q325" s="177"/>
      <c r="R325" s="177"/>
      <c r="S325" s="177"/>
      <c r="T325" s="178"/>
      <c r="AT325" s="173" t="s">
        <v>336</v>
      </c>
      <c r="AU325" s="173" t="s">
        <v>90</v>
      </c>
      <c r="AV325" s="13" t="s">
        <v>88</v>
      </c>
      <c r="AW325" s="13" t="s">
        <v>36</v>
      </c>
      <c r="AX325" s="13" t="s">
        <v>81</v>
      </c>
      <c r="AY325" s="173" t="s">
        <v>199</v>
      </c>
    </row>
    <row r="326" spans="1:65" s="14" customFormat="1" ht="10.199999999999999">
      <c r="B326" s="179"/>
      <c r="D326" s="163" t="s">
        <v>336</v>
      </c>
      <c r="E326" s="180" t="s">
        <v>1</v>
      </c>
      <c r="F326" s="181" t="s">
        <v>6121</v>
      </c>
      <c r="H326" s="182">
        <v>13</v>
      </c>
      <c r="I326" s="183"/>
      <c r="L326" s="179"/>
      <c r="M326" s="184"/>
      <c r="N326" s="185"/>
      <c r="O326" s="185"/>
      <c r="P326" s="185"/>
      <c r="Q326" s="185"/>
      <c r="R326" s="185"/>
      <c r="S326" s="185"/>
      <c r="T326" s="186"/>
      <c r="AT326" s="180" t="s">
        <v>336</v>
      </c>
      <c r="AU326" s="180" t="s">
        <v>90</v>
      </c>
      <c r="AV326" s="14" t="s">
        <v>90</v>
      </c>
      <c r="AW326" s="14" t="s">
        <v>36</v>
      </c>
      <c r="AX326" s="14" t="s">
        <v>81</v>
      </c>
      <c r="AY326" s="180" t="s">
        <v>199</v>
      </c>
    </row>
    <row r="327" spans="1:65" s="14" customFormat="1" ht="10.199999999999999">
      <c r="B327" s="179"/>
      <c r="D327" s="163" t="s">
        <v>336</v>
      </c>
      <c r="E327" s="180" t="s">
        <v>1</v>
      </c>
      <c r="F327" s="181" t="s">
        <v>213</v>
      </c>
      <c r="H327" s="182">
        <v>3</v>
      </c>
      <c r="I327" s="183"/>
      <c r="L327" s="179"/>
      <c r="M327" s="184"/>
      <c r="N327" s="185"/>
      <c r="O327" s="185"/>
      <c r="P327" s="185"/>
      <c r="Q327" s="185"/>
      <c r="R327" s="185"/>
      <c r="S327" s="185"/>
      <c r="T327" s="186"/>
      <c r="AT327" s="180" t="s">
        <v>336</v>
      </c>
      <c r="AU327" s="180" t="s">
        <v>90</v>
      </c>
      <c r="AV327" s="14" t="s">
        <v>90</v>
      </c>
      <c r="AW327" s="14" t="s">
        <v>36</v>
      </c>
      <c r="AX327" s="14" t="s">
        <v>81</v>
      </c>
      <c r="AY327" s="180" t="s">
        <v>199</v>
      </c>
    </row>
    <row r="328" spans="1:65" s="16" customFormat="1" ht="10.199999999999999">
      <c r="B328" s="205"/>
      <c r="D328" s="163" t="s">
        <v>336</v>
      </c>
      <c r="E328" s="206" t="s">
        <v>1</v>
      </c>
      <c r="F328" s="207" t="s">
        <v>1127</v>
      </c>
      <c r="H328" s="208">
        <v>16</v>
      </c>
      <c r="I328" s="209"/>
      <c r="L328" s="205"/>
      <c r="M328" s="210"/>
      <c r="N328" s="211"/>
      <c r="O328" s="211"/>
      <c r="P328" s="211"/>
      <c r="Q328" s="211"/>
      <c r="R328" s="211"/>
      <c r="S328" s="211"/>
      <c r="T328" s="212"/>
      <c r="AT328" s="206" t="s">
        <v>336</v>
      </c>
      <c r="AU328" s="206" t="s">
        <v>90</v>
      </c>
      <c r="AV328" s="16" t="s">
        <v>213</v>
      </c>
      <c r="AW328" s="16" t="s">
        <v>36</v>
      </c>
      <c r="AX328" s="16" t="s">
        <v>81</v>
      </c>
      <c r="AY328" s="206" t="s">
        <v>199</v>
      </c>
    </row>
    <row r="329" spans="1:65" s="13" customFormat="1" ht="10.199999999999999">
      <c r="B329" s="172"/>
      <c r="D329" s="163" t="s">
        <v>336</v>
      </c>
      <c r="E329" s="173" t="s">
        <v>1</v>
      </c>
      <c r="F329" s="174" t="s">
        <v>4266</v>
      </c>
      <c r="H329" s="173" t="s">
        <v>1</v>
      </c>
      <c r="I329" s="175"/>
      <c r="L329" s="172"/>
      <c r="M329" s="176"/>
      <c r="N329" s="177"/>
      <c r="O329" s="177"/>
      <c r="P329" s="177"/>
      <c r="Q329" s="177"/>
      <c r="R329" s="177"/>
      <c r="S329" s="177"/>
      <c r="T329" s="178"/>
      <c r="AT329" s="173" t="s">
        <v>336</v>
      </c>
      <c r="AU329" s="173" t="s">
        <v>90</v>
      </c>
      <c r="AV329" s="13" t="s">
        <v>88</v>
      </c>
      <c r="AW329" s="13" t="s">
        <v>36</v>
      </c>
      <c r="AX329" s="13" t="s">
        <v>81</v>
      </c>
      <c r="AY329" s="173" t="s">
        <v>199</v>
      </c>
    </row>
    <row r="330" spans="1:65" s="14" customFormat="1" ht="10.199999999999999">
      <c r="B330" s="179"/>
      <c r="D330" s="163" t="s">
        <v>336</v>
      </c>
      <c r="E330" s="180" t="s">
        <v>1</v>
      </c>
      <c r="F330" s="181" t="s">
        <v>6122</v>
      </c>
      <c r="H330" s="182">
        <v>13</v>
      </c>
      <c r="I330" s="183"/>
      <c r="L330" s="179"/>
      <c r="M330" s="184"/>
      <c r="N330" s="185"/>
      <c r="O330" s="185"/>
      <c r="P330" s="185"/>
      <c r="Q330" s="185"/>
      <c r="R330" s="185"/>
      <c r="S330" s="185"/>
      <c r="T330" s="186"/>
      <c r="AT330" s="180" t="s">
        <v>336</v>
      </c>
      <c r="AU330" s="180" t="s">
        <v>90</v>
      </c>
      <c r="AV330" s="14" t="s">
        <v>90</v>
      </c>
      <c r="AW330" s="14" t="s">
        <v>36</v>
      </c>
      <c r="AX330" s="14" t="s">
        <v>81</v>
      </c>
      <c r="AY330" s="180" t="s">
        <v>199</v>
      </c>
    </row>
    <row r="331" spans="1:65" s="15" customFormat="1" ht="10.199999999999999">
      <c r="B331" s="187"/>
      <c r="D331" s="163" t="s">
        <v>336</v>
      </c>
      <c r="E331" s="188" t="s">
        <v>1</v>
      </c>
      <c r="F331" s="189" t="s">
        <v>339</v>
      </c>
      <c r="H331" s="190">
        <v>29</v>
      </c>
      <c r="I331" s="191"/>
      <c r="L331" s="187"/>
      <c r="M331" s="192"/>
      <c r="N331" s="193"/>
      <c r="O331" s="193"/>
      <c r="P331" s="193"/>
      <c r="Q331" s="193"/>
      <c r="R331" s="193"/>
      <c r="S331" s="193"/>
      <c r="T331" s="194"/>
      <c r="AT331" s="188" t="s">
        <v>336</v>
      </c>
      <c r="AU331" s="188" t="s">
        <v>90</v>
      </c>
      <c r="AV331" s="15" t="s">
        <v>198</v>
      </c>
      <c r="AW331" s="15" t="s">
        <v>36</v>
      </c>
      <c r="AX331" s="15" t="s">
        <v>88</v>
      </c>
      <c r="AY331" s="188" t="s">
        <v>199</v>
      </c>
    </row>
    <row r="332" spans="1:65" s="2" customFormat="1" ht="24.15" customHeight="1">
      <c r="A332" s="33"/>
      <c r="B332" s="149"/>
      <c r="C332" s="150" t="s">
        <v>835</v>
      </c>
      <c r="D332" s="150" t="s">
        <v>202</v>
      </c>
      <c r="E332" s="151" t="s">
        <v>4274</v>
      </c>
      <c r="F332" s="152" t="s">
        <v>4275</v>
      </c>
      <c r="G332" s="153" t="s">
        <v>376</v>
      </c>
      <c r="H332" s="154">
        <v>11</v>
      </c>
      <c r="I332" s="155"/>
      <c r="J332" s="156">
        <f>ROUND(I332*H332,2)</f>
        <v>0</v>
      </c>
      <c r="K332" s="152" t="s">
        <v>333</v>
      </c>
      <c r="L332" s="34"/>
      <c r="M332" s="157" t="s">
        <v>1</v>
      </c>
      <c r="N332" s="158" t="s">
        <v>46</v>
      </c>
      <c r="O332" s="59"/>
      <c r="P332" s="159">
        <f>O332*H332</f>
        <v>0</v>
      </c>
      <c r="Q332" s="159">
        <v>1.5299999999999999E-3</v>
      </c>
      <c r="R332" s="159">
        <f>Q332*H332</f>
        <v>1.6829999999999998E-2</v>
      </c>
      <c r="S332" s="159">
        <v>0</v>
      </c>
      <c r="T332" s="160">
        <f>S332*H332</f>
        <v>0</v>
      </c>
      <c r="U332" s="33"/>
      <c r="V332" s="33"/>
      <c r="W332" s="33"/>
      <c r="X332" s="33"/>
      <c r="Y332" s="33"/>
      <c r="Z332" s="33"/>
      <c r="AA332" s="33"/>
      <c r="AB332" s="33"/>
      <c r="AC332" s="33"/>
      <c r="AD332" s="33"/>
      <c r="AE332" s="33"/>
      <c r="AR332" s="161" t="s">
        <v>276</v>
      </c>
      <c r="AT332" s="161" t="s">
        <v>202</v>
      </c>
      <c r="AU332" s="161" t="s">
        <v>90</v>
      </c>
      <c r="AY332" s="18" t="s">
        <v>199</v>
      </c>
      <c r="BE332" s="162">
        <f>IF(N332="základní",J332,0)</f>
        <v>0</v>
      </c>
      <c r="BF332" s="162">
        <f>IF(N332="snížená",J332,0)</f>
        <v>0</v>
      </c>
      <c r="BG332" s="162">
        <f>IF(N332="zákl. přenesená",J332,0)</f>
        <v>0</v>
      </c>
      <c r="BH332" s="162">
        <f>IF(N332="sníž. přenesená",J332,0)</f>
        <v>0</v>
      </c>
      <c r="BI332" s="162">
        <f>IF(N332="nulová",J332,0)</f>
        <v>0</v>
      </c>
      <c r="BJ332" s="18" t="s">
        <v>88</v>
      </c>
      <c r="BK332" s="162">
        <f>ROUND(I332*H332,2)</f>
        <v>0</v>
      </c>
      <c r="BL332" s="18" t="s">
        <v>276</v>
      </c>
      <c r="BM332" s="161" t="s">
        <v>4276</v>
      </c>
    </row>
    <row r="333" spans="1:65" s="2" customFormat="1" ht="19.2">
      <c r="A333" s="33"/>
      <c r="B333" s="34"/>
      <c r="C333" s="33"/>
      <c r="D333" s="163" t="s">
        <v>207</v>
      </c>
      <c r="E333" s="33"/>
      <c r="F333" s="164" t="s">
        <v>4277</v>
      </c>
      <c r="G333" s="33"/>
      <c r="H333" s="33"/>
      <c r="I333" s="165"/>
      <c r="J333" s="33"/>
      <c r="K333" s="33"/>
      <c r="L333" s="34"/>
      <c r="M333" s="166"/>
      <c r="N333" s="167"/>
      <c r="O333" s="59"/>
      <c r="P333" s="59"/>
      <c r="Q333" s="59"/>
      <c r="R333" s="59"/>
      <c r="S333" s="59"/>
      <c r="T333" s="60"/>
      <c r="U333" s="33"/>
      <c r="V333" s="33"/>
      <c r="W333" s="33"/>
      <c r="X333" s="33"/>
      <c r="Y333" s="33"/>
      <c r="Z333" s="33"/>
      <c r="AA333" s="33"/>
      <c r="AB333" s="33"/>
      <c r="AC333" s="33"/>
      <c r="AD333" s="33"/>
      <c r="AE333" s="33"/>
      <c r="AT333" s="18" t="s">
        <v>207</v>
      </c>
      <c r="AU333" s="18" t="s">
        <v>90</v>
      </c>
    </row>
    <row r="334" spans="1:65" s="13" customFormat="1" ht="10.199999999999999">
      <c r="B334" s="172"/>
      <c r="D334" s="163" t="s">
        <v>336</v>
      </c>
      <c r="E334" s="173" t="s">
        <v>1</v>
      </c>
      <c r="F334" s="174" t="s">
        <v>4266</v>
      </c>
      <c r="H334" s="173" t="s">
        <v>1</v>
      </c>
      <c r="I334" s="175"/>
      <c r="L334" s="172"/>
      <c r="M334" s="176"/>
      <c r="N334" s="177"/>
      <c r="O334" s="177"/>
      <c r="P334" s="177"/>
      <c r="Q334" s="177"/>
      <c r="R334" s="177"/>
      <c r="S334" s="177"/>
      <c r="T334" s="178"/>
      <c r="AT334" s="173" t="s">
        <v>336</v>
      </c>
      <c r="AU334" s="173" t="s">
        <v>90</v>
      </c>
      <c r="AV334" s="13" t="s">
        <v>88</v>
      </c>
      <c r="AW334" s="13" t="s">
        <v>36</v>
      </c>
      <c r="AX334" s="13" t="s">
        <v>81</v>
      </c>
      <c r="AY334" s="173" t="s">
        <v>199</v>
      </c>
    </row>
    <row r="335" spans="1:65" s="14" customFormat="1" ht="10.199999999999999">
      <c r="B335" s="179"/>
      <c r="D335" s="163" t="s">
        <v>336</v>
      </c>
      <c r="E335" s="180" t="s">
        <v>1</v>
      </c>
      <c r="F335" s="181" t="s">
        <v>6123</v>
      </c>
      <c r="H335" s="182">
        <v>11</v>
      </c>
      <c r="I335" s="183"/>
      <c r="L335" s="179"/>
      <c r="M335" s="184"/>
      <c r="N335" s="185"/>
      <c r="O335" s="185"/>
      <c r="P335" s="185"/>
      <c r="Q335" s="185"/>
      <c r="R335" s="185"/>
      <c r="S335" s="185"/>
      <c r="T335" s="186"/>
      <c r="AT335" s="180" t="s">
        <v>336</v>
      </c>
      <c r="AU335" s="180" t="s">
        <v>90</v>
      </c>
      <c r="AV335" s="14" t="s">
        <v>90</v>
      </c>
      <c r="AW335" s="14" t="s">
        <v>36</v>
      </c>
      <c r="AX335" s="14" t="s">
        <v>81</v>
      </c>
      <c r="AY335" s="180" t="s">
        <v>199</v>
      </c>
    </row>
    <row r="336" spans="1:65" s="15" customFormat="1" ht="10.199999999999999">
      <c r="B336" s="187"/>
      <c r="D336" s="163" t="s">
        <v>336</v>
      </c>
      <c r="E336" s="188" t="s">
        <v>1</v>
      </c>
      <c r="F336" s="189" t="s">
        <v>339</v>
      </c>
      <c r="H336" s="190">
        <v>11</v>
      </c>
      <c r="I336" s="191"/>
      <c r="L336" s="187"/>
      <c r="M336" s="192"/>
      <c r="N336" s="193"/>
      <c r="O336" s="193"/>
      <c r="P336" s="193"/>
      <c r="Q336" s="193"/>
      <c r="R336" s="193"/>
      <c r="S336" s="193"/>
      <c r="T336" s="194"/>
      <c r="AT336" s="188" t="s">
        <v>336</v>
      </c>
      <c r="AU336" s="188" t="s">
        <v>90</v>
      </c>
      <c r="AV336" s="15" t="s">
        <v>198</v>
      </c>
      <c r="AW336" s="15" t="s">
        <v>36</v>
      </c>
      <c r="AX336" s="15" t="s">
        <v>88</v>
      </c>
      <c r="AY336" s="188" t="s">
        <v>199</v>
      </c>
    </row>
    <row r="337" spans="1:65" s="2" customFormat="1" ht="24.15" customHeight="1">
      <c r="A337" s="33"/>
      <c r="B337" s="149"/>
      <c r="C337" s="150" t="s">
        <v>840</v>
      </c>
      <c r="D337" s="150" t="s">
        <v>202</v>
      </c>
      <c r="E337" s="151" t="s">
        <v>4278</v>
      </c>
      <c r="F337" s="152" t="s">
        <v>4279</v>
      </c>
      <c r="G337" s="153" t="s">
        <v>376</v>
      </c>
      <c r="H337" s="154">
        <v>11</v>
      </c>
      <c r="I337" s="155"/>
      <c r="J337" s="156">
        <f>ROUND(I337*H337,2)</f>
        <v>0</v>
      </c>
      <c r="K337" s="152" t="s">
        <v>333</v>
      </c>
      <c r="L337" s="34"/>
      <c r="M337" s="157" t="s">
        <v>1</v>
      </c>
      <c r="N337" s="158" t="s">
        <v>46</v>
      </c>
      <c r="O337" s="59"/>
      <c r="P337" s="159">
        <f>O337*H337</f>
        <v>0</v>
      </c>
      <c r="Q337" s="159">
        <v>2.8400000000000001E-3</v>
      </c>
      <c r="R337" s="159">
        <f>Q337*H337</f>
        <v>3.124E-2</v>
      </c>
      <c r="S337" s="159">
        <v>0</v>
      </c>
      <c r="T337" s="160">
        <f>S337*H337</f>
        <v>0</v>
      </c>
      <c r="U337" s="33"/>
      <c r="V337" s="33"/>
      <c r="W337" s="33"/>
      <c r="X337" s="33"/>
      <c r="Y337" s="33"/>
      <c r="Z337" s="33"/>
      <c r="AA337" s="33"/>
      <c r="AB337" s="33"/>
      <c r="AC337" s="33"/>
      <c r="AD337" s="33"/>
      <c r="AE337" s="33"/>
      <c r="AR337" s="161" t="s">
        <v>276</v>
      </c>
      <c r="AT337" s="161" t="s">
        <v>202</v>
      </c>
      <c r="AU337" s="161" t="s">
        <v>90</v>
      </c>
      <c r="AY337" s="18" t="s">
        <v>199</v>
      </c>
      <c r="BE337" s="162">
        <f>IF(N337="základní",J337,0)</f>
        <v>0</v>
      </c>
      <c r="BF337" s="162">
        <f>IF(N337="snížená",J337,0)</f>
        <v>0</v>
      </c>
      <c r="BG337" s="162">
        <f>IF(N337="zákl. přenesená",J337,0)</f>
        <v>0</v>
      </c>
      <c r="BH337" s="162">
        <f>IF(N337="sníž. přenesená",J337,0)</f>
        <v>0</v>
      </c>
      <c r="BI337" s="162">
        <f>IF(N337="nulová",J337,0)</f>
        <v>0</v>
      </c>
      <c r="BJ337" s="18" t="s">
        <v>88</v>
      </c>
      <c r="BK337" s="162">
        <f>ROUND(I337*H337,2)</f>
        <v>0</v>
      </c>
      <c r="BL337" s="18" t="s">
        <v>276</v>
      </c>
      <c r="BM337" s="161" t="s">
        <v>4280</v>
      </c>
    </row>
    <row r="338" spans="1:65" s="2" customFormat="1" ht="19.2">
      <c r="A338" s="33"/>
      <c r="B338" s="34"/>
      <c r="C338" s="33"/>
      <c r="D338" s="163" t="s">
        <v>207</v>
      </c>
      <c r="E338" s="33"/>
      <c r="F338" s="164" t="s">
        <v>4281</v>
      </c>
      <c r="G338" s="33"/>
      <c r="H338" s="33"/>
      <c r="I338" s="165"/>
      <c r="J338" s="33"/>
      <c r="K338" s="33"/>
      <c r="L338" s="34"/>
      <c r="M338" s="166"/>
      <c r="N338" s="167"/>
      <c r="O338" s="59"/>
      <c r="P338" s="59"/>
      <c r="Q338" s="59"/>
      <c r="R338" s="59"/>
      <c r="S338" s="59"/>
      <c r="T338" s="60"/>
      <c r="U338" s="33"/>
      <c r="V338" s="33"/>
      <c r="W338" s="33"/>
      <c r="X338" s="33"/>
      <c r="Y338" s="33"/>
      <c r="Z338" s="33"/>
      <c r="AA338" s="33"/>
      <c r="AB338" s="33"/>
      <c r="AC338" s="33"/>
      <c r="AD338" s="33"/>
      <c r="AE338" s="33"/>
      <c r="AT338" s="18" t="s">
        <v>207</v>
      </c>
      <c r="AU338" s="18" t="s">
        <v>90</v>
      </c>
    </row>
    <row r="339" spans="1:65" s="13" customFormat="1" ht="10.199999999999999">
      <c r="B339" s="172"/>
      <c r="D339" s="163" t="s">
        <v>336</v>
      </c>
      <c r="E339" s="173" t="s">
        <v>1</v>
      </c>
      <c r="F339" s="174" t="s">
        <v>4266</v>
      </c>
      <c r="H339" s="173" t="s">
        <v>1</v>
      </c>
      <c r="I339" s="175"/>
      <c r="L339" s="172"/>
      <c r="M339" s="176"/>
      <c r="N339" s="177"/>
      <c r="O339" s="177"/>
      <c r="P339" s="177"/>
      <c r="Q339" s="177"/>
      <c r="R339" s="177"/>
      <c r="S339" s="177"/>
      <c r="T339" s="178"/>
      <c r="AT339" s="173" t="s">
        <v>336</v>
      </c>
      <c r="AU339" s="173" t="s">
        <v>90</v>
      </c>
      <c r="AV339" s="13" t="s">
        <v>88</v>
      </c>
      <c r="AW339" s="13" t="s">
        <v>36</v>
      </c>
      <c r="AX339" s="13" t="s">
        <v>81</v>
      </c>
      <c r="AY339" s="173" t="s">
        <v>199</v>
      </c>
    </row>
    <row r="340" spans="1:65" s="14" customFormat="1" ht="10.199999999999999">
      <c r="B340" s="179"/>
      <c r="D340" s="163" t="s">
        <v>336</v>
      </c>
      <c r="E340" s="180" t="s">
        <v>1</v>
      </c>
      <c r="F340" s="181" t="s">
        <v>6124</v>
      </c>
      <c r="H340" s="182">
        <v>11</v>
      </c>
      <c r="I340" s="183"/>
      <c r="L340" s="179"/>
      <c r="M340" s="184"/>
      <c r="N340" s="185"/>
      <c r="O340" s="185"/>
      <c r="P340" s="185"/>
      <c r="Q340" s="185"/>
      <c r="R340" s="185"/>
      <c r="S340" s="185"/>
      <c r="T340" s="186"/>
      <c r="AT340" s="180" t="s">
        <v>336</v>
      </c>
      <c r="AU340" s="180" t="s">
        <v>90</v>
      </c>
      <c r="AV340" s="14" t="s">
        <v>90</v>
      </c>
      <c r="AW340" s="14" t="s">
        <v>36</v>
      </c>
      <c r="AX340" s="14" t="s">
        <v>81</v>
      </c>
      <c r="AY340" s="180" t="s">
        <v>199</v>
      </c>
    </row>
    <row r="341" spans="1:65" s="15" customFormat="1" ht="10.199999999999999">
      <c r="B341" s="187"/>
      <c r="D341" s="163" t="s">
        <v>336</v>
      </c>
      <c r="E341" s="188" t="s">
        <v>1</v>
      </c>
      <c r="F341" s="189" t="s">
        <v>339</v>
      </c>
      <c r="H341" s="190">
        <v>11</v>
      </c>
      <c r="I341" s="191"/>
      <c r="L341" s="187"/>
      <c r="M341" s="192"/>
      <c r="N341" s="193"/>
      <c r="O341" s="193"/>
      <c r="P341" s="193"/>
      <c r="Q341" s="193"/>
      <c r="R341" s="193"/>
      <c r="S341" s="193"/>
      <c r="T341" s="194"/>
      <c r="AT341" s="188" t="s">
        <v>336</v>
      </c>
      <c r="AU341" s="188" t="s">
        <v>90</v>
      </c>
      <c r="AV341" s="15" t="s">
        <v>198</v>
      </c>
      <c r="AW341" s="15" t="s">
        <v>36</v>
      </c>
      <c r="AX341" s="15" t="s">
        <v>88</v>
      </c>
      <c r="AY341" s="188" t="s">
        <v>199</v>
      </c>
    </row>
    <row r="342" spans="1:65" s="2" customFormat="1" ht="24.15" customHeight="1">
      <c r="A342" s="33"/>
      <c r="B342" s="149"/>
      <c r="C342" s="150" t="s">
        <v>849</v>
      </c>
      <c r="D342" s="150" t="s">
        <v>202</v>
      </c>
      <c r="E342" s="151" t="s">
        <v>6125</v>
      </c>
      <c r="F342" s="152" t="s">
        <v>6126</v>
      </c>
      <c r="G342" s="153" t="s">
        <v>376</v>
      </c>
      <c r="H342" s="154">
        <v>39</v>
      </c>
      <c r="I342" s="155"/>
      <c r="J342" s="156">
        <f>ROUND(I342*H342,2)</f>
        <v>0</v>
      </c>
      <c r="K342" s="152" t="s">
        <v>333</v>
      </c>
      <c r="L342" s="34"/>
      <c r="M342" s="157" t="s">
        <v>1</v>
      </c>
      <c r="N342" s="158" t="s">
        <v>46</v>
      </c>
      <c r="O342" s="59"/>
      <c r="P342" s="159">
        <f>O342*H342</f>
        <v>0</v>
      </c>
      <c r="Q342" s="159">
        <v>3.7299999999999998E-3</v>
      </c>
      <c r="R342" s="159">
        <f>Q342*H342</f>
        <v>0.14546999999999999</v>
      </c>
      <c r="S342" s="159">
        <v>0</v>
      </c>
      <c r="T342" s="160">
        <f>S342*H342</f>
        <v>0</v>
      </c>
      <c r="U342" s="33"/>
      <c r="V342" s="33"/>
      <c r="W342" s="33"/>
      <c r="X342" s="33"/>
      <c r="Y342" s="33"/>
      <c r="Z342" s="33"/>
      <c r="AA342" s="33"/>
      <c r="AB342" s="33"/>
      <c r="AC342" s="33"/>
      <c r="AD342" s="33"/>
      <c r="AE342" s="33"/>
      <c r="AR342" s="161" t="s">
        <v>276</v>
      </c>
      <c r="AT342" s="161" t="s">
        <v>202</v>
      </c>
      <c r="AU342" s="161" t="s">
        <v>90</v>
      </c>
      <c r="AY342" s="18" t="s">
        <v>199</v>
      </c>
      <c r="BE342" s="162">
        <f>IF(N342="základní",J342,0)</f>
        <v>0</v>
      </c>
      <c r="BF342" s="162">
        <f>IF(N342="snížená",J342,0)</f>
        <v>0</v>
      </c>
      <c r="BG342" s="162">
        <f>IF(N342="zákl. přenesená",J342,0)</f>
        <v>0</v>
      </c>
      <c r="BH342" s="162">
        <f>IF(N342="sníž. přenesená",J342,0)</f>
        <v>0</v>
      </c>
      <c r="BI342" s="162">
        <f>IF(N342="nulová",J342,0)</f>
        <v>0</v>
      </c>
      <c r="BJ342" s="18" t="s">
        <v>88</v>
      </c>
      <c r="BK342" s="162">
        <f>ROUND(I342*H342,2)</f>
        <v>0</v>
      </c>
      <c r="BL342" s="18" t="s">
        <v>276</v>
      </c>
      <c r="BM342" s="161" t="s">
        <v>6127</v>
      </c>
    </row>
    <row r="343" spans="1:65" s="2" customFormat="1" ht="19.2">
      <c r="A343" s="33"/>
      <c r="B343" s="34"/>
      <c r="C343" s="33"/>
      <c r="D343" s="163" t="s">
        <v>207</v>
      </c>
      <c r="E343" s="33"/>
      <c r="F343" s="164" t="s">
        <v>6128</v>
      </c>
      <c r="G343" s="33"/>
      <c r="H343" s="33"/>
      <c r="I343" s="165"/>
      <c r="J343" s="33"/>
      <c r="K343" s="33"/>
      <c r="L343" s="34"/>
      <c r="M343" s="166"/>
      <c r="N343" s="167"/>
      <c r="O343" s="59"/>
      <c r="P343" s="59"/>
      <c r="Q343" s="59"/>
      <c r="R343" s="59"/>
      <c r="S343" s="59"/>
      <c r="T343" s="60"/>
      <c r="U343" s="33"/>
      <c r="V343" s="33"/>
      <c r="W343" s="33"/>
      <c r="X343" s="33"/>
      <c r="Y343" s="33"/>
      <c r="Z343" s="33"/>
      <c r="AA343" s="33"/>
      <c r="AB343" s="33"/>
      <c r="AC343" s="33"/>
      <c r="AD343" s="33"/>
      <c r="AE343" s="33"/>
      <c r="AT343" s="18" t="s">
        <v>207</v>
      </c>
      <c r="AU343" s="18" t="s">
        <v>90</v>
      </c>
    </row>
    <row r="344" spans="1:65" s="13" customFormat="1" ht="10.199999999999999">
      <c r="B344" s="172"/>
      <c r="D344" s="163" t="s">
        <v>336</v>
      </c>
      <c r="E344" s="173" t="s">
        <v>1</v>
      </c>
      <c r="F344" s="174" t="s">
        <v>4266</v>
      </c>
      <c r="H344" s="173" t="s">
        <v>1</v>
      </c>
      <c r="I344" s="175"/>
      <c r="L344" s="172"/>
      <c r="M344" s="176"/>
      <c r="N344" s="177"/>
      <c r="O344" s="177"/>
      <c r="P344" s="177"/>
      <c r="Q344" s="177"/>
      <c r="R344" s="177"/>
      <c r="S344" s="177"/>
      <c r="T344" s="178"/>
      <c r="AT344" s="173" t="s">
        <v>336</v>
      </c>
      <c r="AU344" s="173" t="s">
        <v>90</v>
      </c>
      <c r="AV344" s="13" t="s">
        <v>88</v>
      </c>
      <c r="AW344" s="13" t="s">
        <v>36</v>
      </c>
      <c r="AX344" s="13" t="s">
        <v>81</v>
      </c>
      <c r="AY344" s="173" t="s">
        <v>199</v>
      </c>
    </row>
    <row r="345" spans="1:65" s="14" customFormat="1" ht="10.199999999999999">
      <c r="B345" s="179"/>
      <c r="D345" s="163" t="s">
        <v>336</v>
      </c>
      <c r="E345" s="180" t="s">
        <v>1</v>
      </c>
      <c r="F345" s="181" t="s">
        <v>6129</v>
      </c>
      <c r="H345" s="182">
        <v>39</v>
      </c>
      <c r="I345" s="183"/>
      <c r="L345" s="179"/>
      <c r="M345" s="184"/>
      <c r="N345" s="185"/>
      <c r="O345" s="185"/>
      <c r="P345" s="185"/>
      <c r="Q345" s="185"/>
      <c r="R345" s="185"/>
      <c r="S345" s="185"/>
      <c r="T345" s="186"/>
      <c r="AT345" s="180" t="s">
        <v>336</v>
      </c>
      <c r="AU345" s="180" t="s">
        <v>90</v>
      </c>
      <c r="AV345" s="14" t="s">
        <v>90</v>
      </c>
      <c r="AW345" s="14" t="s">
        <v>36</v>
      </c>
      <c r="AX345" s="14" t="s">
        <v>81</v>
      </c>
      <c r="AY345" s="180" t="s">
        <v>199</v>
      </c>
    </row>
    <row r="346" spans="1:65" s="15" customFormat="1" ht="10.199999999999999">
      <c r="B346" s="187"/>
      <c r="D346" s="163" t="s">
        <v>336</v>
      </c>
      <c r="E346" s="188" t="s">
        <v>1</v>
      </c>
      <c r="F346" s="189" t="s">
        <v>339</v>
      </c>
      <c r="H346" s="190">
        <v>39</v>
      </c>
      <c r="I346" s="191"/>
      <c r="L346" s="187"/>
      <c r="M346" s="192"/>
      <c r="N346" s="193"/>
      <c r="O346" s="193"/>
      <c r="P346" s="193"/>
      <c r="Q346" s="193"/>
      <c r="R346" s="193"/>
      <c r="S346" s="193"/>
      <c r="T346" s="194"/>
      <c r="AT346" s="188" t="s">
        <v>336</v>
      </c>
      <c r="AU346" s="188" t="s">
        <v>90</v>
      </c>
      <c r="AV346" s="15" t="s">
        <v>198</v>
      </c>
      <c r="AW346" s="15" t="s">
        <v>36</v>
      </c>
      <c r="AX346" s="15" t="s">
        <v>88</v>
      </c>
      <c r="AY346" s="188" t="s">
        <v>199</v>
      </c>
    </row>
    <row r="347" spans="1:65" s="2" customFormat="1" ht="37.799999999999997" customHeight="1">
      <c r="A347" s="33"/>
      <c r="B347" s="149"/>
      <c r="C347" s="150" t="s">
        <v>856</v>
      </c>
      <c r="D347" s="150" t="s">
        <v>202</v>
      </c>
      <c r="E347" s="151" t="s">
        <v>4283</v>
      </c>
      <c r="F347" s="152" t="s">
        <v>4284</v>
      </c>
      <c r="G347" s="153" t="s">
        <v>376</v>
      </c>
      <c r="H347" s="154">
        <v>75</v>
      </c>
      <c r="I347" s="155"/>
      <c r="J347" s="156">
        <f>ROUND(I347*H347,2)</f>
        <v>0</v>
      </c>
      <c r="K347" s="152" t="s">
        <v>333</v>
      </c>
      <c r="L347" s="34"/>
      <c r="M347" s="157" t="s">
        <v>1</v>
      </c>
      <c r="N347" s="158" t="s">
        <v>46</v>
      </c>
      <c r="O347" s="59"/>
      <c r="P347" s="159">
        <f>O347*H347</f>
        <v>0</v>
      </c>
      <c r="Q347" s="159">
        <v>6.9999999999999994E-5</v>
      </c>
      <c r="R347" s="159">
        <f>Q347*H347</f>
        <v>5.2499999999999995E-3</v>
      </c>
      <c r="S347" s="159">
        <v>0</v>
      </c>
      <c r="T347" s="160">
        <f>S347*H347</f>
        <v>0</v>
      </c>
      <c r="U347" s="33"/>
      <c r="V347" s="33"/>
      <c r="W347" s="33"/>
      <c r="X347" s="33"/>
      <c r="Y347" s="33"/>
      <c r="Z347" s="33"/>
      <c r="AA347" s="33"/>
      <c r="AB347" s="33"/>
      <c r="AC347" s="33"/>
      <c r="AD347" s="33"/>
      <c r="AE347" s="33"/>
      <c r="AR347" s="161" t="s">
        <v>276</v>
      </c>
      <c r="AT347" s="161" t="s">
        <v>202</v>
      </c>
      <c r="AU347" s="161" t="s">
        <v>90</v>
      </c>
      <c r="AY347" s="18" t="s">
        <v>199</v>
      </c>
      <c r="BE347" s="162">
        <f>IF(N347="základní",J347,0)</f>
        <v>0</v>
      </c>
      <c r="BF347" s="162">
        <f>IF(N347="snížená",J347,0)</f>
        <v>0</v>
      </c>
      <c r="BG347" s="162">
        <f>IF(N347="zákl. přenesená",J347,0)</f>
        <v>0</v>
      </c>
      <c r="BH347" s="162">
        <f>IF(N347="sníž. přenesená",J347,0)</f>
        <v>0</v>
      </c>
      <c r="BI347" s="162">
        <f>IF(N347="nulová",J347,0)</f>
        <v>0</v>
      </c>
      <c r="BJ347" s="18" t="s">
        <v>88</v>
      </c>
      <c r="BK347" s="162">
        <f>ROUND(I347*H347,2)</f>
        <v>0</v>
      </c>
      <c r="BL347" s="18" t="s">
        <v>276</v>
      </c>
      <c r="BM347" s="161" t="s">
        <v>4285</v>
      </c>
    </row>
    <row r="348" spans="1:65" s="2" customFormat="1" ht="38.4">
      <c r="A348" s="33"/>
      <c r="B348" s="34"/>
      <c r="C348" s="33"/>
      <c r="D348" s="163" t="s">
        <v>207</v>
      </c>
      <c r="E348" s="33"/>
      <c r="F348" s="164" t="s">
        <v>4286</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207</v>
      </c>
      <c r="AU348" s="18" t="s">
        <v>90</v>
      </c>
    </row>
    <row r="349" spans="1:65" s="13" customFormat="1" ht="10.199999999999999">
      <c r="B349" s="172"/>
      <c r="D349" s="163" t="s">
        <v>336</v>
      </c>
      <c r="E349" s="173" t="s">
        <v>1</v>
      </c>
      <c r="F349" s="174" t="s">
        <v>6130</v>
      </c>
      <c r="H349" s="173" t="s">
        <v>1</v>
      </c>
      <c r="I349" s="175"/>
      <c r="L349" s="172"/>
      <c r="M349" s="176"/>
      <c r="N349" s="177"/>
      <c r="O349" s="177"/>
      <c r="P349" s="177"/>
      <c r="Q349" s="177"/>
      <c r="R349" s="177"/>
      <c r="S349" s="177"/>
      <c r="T349" s="178"/>
      <c r="AT349" s="173" t="s">
        <v>336</v>
      </c>
      <c r="AU349" s="173" t="s">
        <v>90</v>
      </c>
      <c r="AV349" s="13" t="s">
        <v>88</v>
      </c>
      <c r="AW349" s="13" t="s">
        <v>36</v>
      </c>
      <c r="AX349" s="13" t="s">
        <v>81</v>
      </c>
      <c r="AY349" s="173" t="s">
        <v>199</v>
      </c>
    </row>
    <row r="350" spans="1:65" s="14" customFormat="1" ht="10.199999999999999">
      <c r="B350" s="179"/>
      <c r="D350" s="163" t="s">
        <v>336</v>
      </c>
      <c r="E350" s="180" t="s">
        <v>1</v>
      </c>
      <c r="F350" s="181" t="s">
        <v>6131</v>
      </c>
      <c r="H350" s="182">
        <v>12</v>
      </c>
      <c r="I350" s="183"/>
      <c r="L350" s="179"/>
      <c r="M350" s="184"/>
      <c r="N350" s="185"/>
      <c r="O350" s="185"/>
      <c r="P350" s="185"/>
      <c r="Q350" s="185"/>
      <c r="R350" s="185"/>
      <c r="S350" s="185"/>
      <c r="T350" s="186"/>
      <c r="AT350" s="180" t="s">
        <v>336</v>
      </c>
      <c r="AU350" s="180" t="s">
        <v>90</v>
      </c>
      <c r="AV350" s="14" t="s">
        <v>90</v>
      </c>
      <c r="AW350" s="14" t="s">
        <v>36</v>
      </c>
      <c r="AX350" s="14" t="s">
        <v>81</v>
      </c>
      <c r="AY350" s="180" t="s">
        <v>199</v>
      </c>
    </row>
    <row r="351" spans="1:65" s="13" customFormat="1" ht="10.199999999999999">
      <c r="B351" s="172"/>
      <c r="D351" s="163" t="s">
        <v>336</v>
      </c>
      <c r="E351" s="173" t="s">
        <v>1</v>
      </c>
      <c r="F351" s="174" t="s">
        <v>6132</v>
      </c>
      <c r="H351" s="173" t="s">
        <v>1</v>
      </c>
      <c r="I351" s="175"/>
      <c r="L351" s="172"/>
      <c r="M351" s="176"/>
      <c r="N351" s="177"/>
      <c r="O351" s="177"/>
      <c r="P351" s="177"/>
      <c r="Q351" s="177"/>
      <c r="R351" s="177"/>
      <c r="S351" s="177"/>
      <c r="T351" s="178"/>
      <c r="AT351" s="173" t="s">
        <v>336</v>
      </c>
      <c r="AU351" s="173" t="s">
        <v>90</v>
      </c>
      <c r="AV351" s="13" t="s">
        <v>88</v>
      </c>
      <c r="AW351" s="13" t="s">
        <v>36</v>
      </c>
      <c r="AX351" s="13" t="s">
        <v>81</v>
      </c>
      <c r="AY351" s="173" t="s">
        <v>199</v>
      </c>
    </row>
    <row r="352" spans="1:65" s="14" customFormat="1" ht="10.199999999999999">
      <c r="B352" s="179"/>
      <c r="D352" s="163" t="s">
        <v>336</v>
      </c>
      <c r="E352" s="180" t="s">
        <v>1</v>
      </c>
      <c r="F352" s="181" t="s">
        <v>6133</v>
      </c>
      <c r="H352" s="182">
        <v>63</v>
      </c>
      <c r="I352" s="183"/>
      <c r="L352" s="179"/>
      <c r="M352" s="184"/>
      <c r="N352" s="185"/>
      <c r="O352" s="185"/>
      <c r="P352" s="185"/>
      <c r="Q352" s="185"/>
      <c r="R352" s="185"/>
      <c r="S352" s="185"/>
      <c r="T352" s="186"/>
      <c r="AT352" s="180" t="s">
        <v>336</v>
      </c>
      <c r="AU352" s="180" t="s">
        <v>90</v>
      </c>
      <c r="AV352" s="14" t="s">
        <v>90</v>
      </c>
      <c r="AW352" s="14" t="s">
        <v>36</v>
      </c>
      <c r="AX352" s="14" t="s">
        <v>81</v>
      </c>
      <c r="AY352" s="180" t="s">
        <v>199</v>
      </c>
    </row>
    <row r="353" spans="1:65" s="15" customFormat="1" ht="10.199999999999999">
      <c r="B353" s="187"/>
      <c r="D353" s="163" t="s">
        <v>336</v>
      </c>
      <c r="E353" s="188" t="s">
        <v>1</v>
      </c>
      <c r="F353" s="189" t="s">
        <v>339</v>
      </c>
      <c r="H353" s="190">
        <v>75</v>
      </c>
      <c r="I353" s="191"/>
      <c r="L353" s="187"/>
      <c r="M353" s="192"/>
      <c r="N353" s="193"/>
      <c r="O353" s="193"/>
      <c r="P353" s="193"/>
      <c r="Q353" s="193"/>
      <c r="R353" s="193"/>
      <c r="S353" s="193"/>
      <c r="T353" s="194"/>
      <c r="AT353" s="188" t="s">
        <v>336</v>
      </c>
      <c r="AU353" s="188" t="s">
        <v>90</v>
      </c>
      <c r="AV353" s="15" t="s">
        <v>198</v>
      </c>
      <c r="AW353" s="15" t="s">
        <v>36</v>
      </c>
      <c r="AX353" s="15" t="s">
        <v>88</v>
      </c>
      <c r="AY353" s="188" t="s">
        <v>199</v>
      </c>
    </row>
    <row r="354" spans="1:65" s="2" customFormat="1" ht="16.5" customHeight="1">
      <c r="A354" s="33"/>
      <c r="B354" s="149"/>
      <c r="C354" s="150" t="s">
        <v>865</v>
      </c>
      <c r="D354" s="150" t="s">
        <v>202</v>
      </c>
      <c r="E354" s="151" t="s">
        <v>6134</v>
      </c>
      <c r="F354" s="152" t="s">
        <v>6135</v>
      </c>
      <c r="G354" s="153" t="s">
        <v>529</v>
      </c>
      <c r="H354" s="154">
        <v>6</v>
      </c>
      <c r="I354" s="155"/>
      <c r="J354" s="156">
        <f>ROUND(I354*H354,2)</f>
        <v>0</v>
      </c>
      <c r="K354" s="152" t="s">
        <v>333</v>
      </c>
      <c r="L354" s="34"/>
      <c r="M354" s="157" t="s">
        <v>1</v>
      </c>
      <c r="N354" s="158" t="s">
        <v>46</v>
      </c>
      <c r="O354" s="59"/>
      <c r="P354" s="159">
        <f>O354*H354</f>
        <v>0</v>
      </c>
      <c r="Q354" s="159">
        <v>0</v>
      </c>
      <c r="R354" s="159">
        <f>Q354*H354</f>
        <v>0</v>
      </c>
      <c r="S354" s="159">
        <v>0</v>
      </c>
      <c r="T354" s="160">
        <f>S354*H354</f>
        <v>0</v>
      </c>
      <c r="U354" s="33"/>
      <c r="V354" s="33"/>
      <c r="W354" s="33"/>
      <c r="X354" s="33"/>
      <c r="Y354" s="33"/>
      <c r="Z354" s="33"/>
      <c r="AA354" s="33"/>
      <c r="AB354" s="33"/>
      <c r="AC354" s="33"/>
      <c r="AD354" s="33"/>
      <c r="AE354" s="33"/>
      <c r="AR354" s="161" t="s">
        <v>276</v>
      </c>
      <c r="AT354" s="161" t="s">
        <v>202</v>
      </c>
      <c r="AU354" s="161" t="s">
        <v>90</v>
      </c>
      <c r="AY354" s="18" t="s">
        <v>199</v>
      </c>
      <c r="BE354" s="162">
        <f>IF(N354="základní",J354,0)</f>
        <v>0</v>
      </c>
      <c r="BF354" s="162">
        <f>IF(N354="snížená",J354,0)</f>
        <v>0</v>
      </c>
      <c r="BG354" s="162">
        <f>IF(N354="zákl. přenesená",J354,0)</f>
        <v>0</v>
      </c>
      <c r="BH354" s="162">
        <f>IF(N354="sníž. přenesená",J354,0)</f>
        <v>0</v>
      </c>
      <c r="BI354" s="162">
        <f>IF(N354="nulová",J354,0)</f>
        <v>0</v>
      </c>
      <c r="BJ354" s="18" t="s">
        <v>88</v>
      </c>
      <c r="BK354" s="162">
        <f>ROUND(I354*H354,2)</f>
        <v>0</v>
      </c>
      <c r="BL354" s="18" t="s">
        <v>276</v>
      </c>
      <c r="BM354" s="161" t="s">
        <v>6136</v>
      </c>
    </row>
    <row r="355" spans="1:65" s="2" customFormat="1" ht="19.2">
      <c r="A355" s="33"/>
      <c r="B355" s="34"/>
      <c r="C355" s="33"/>
      <c r="D355" s="163" t="s">
        <v>207</v>
      </c>
      <c r="E355" s="33"/>
      <c r="F355" s="164" t="s">
        <v>6137</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207</v>
      </c>
      <c r="AU355" s="18" t="s">
        <v>90</v>
      </c>
    </row>
    <row r="356" spans="1:65" s="14" customFormat="1" ht="10.199999999999999">
      <c r="B356" s="179"/>
      <c r="D356" s="163" t="s">
        <v>336</v>
      </c>
      <c r="E356" s="180" t="s">
        <v>1</v>
      </c>
      <c r="F356" s="181" t="s">
        <v>4587</v>
      </c>
      <c r="H356" s="182">
        <v>4</v>
      </c>
      <c r="I356" s="183"/>
      <c r="L356" s="179"/>
      <c r="M356" s="184"/>
      <c r="N356" s="185"/>
      <c r="O356" s="185"/>
      <c r="P356" s="185"/>
      <c r="Q356" s="185"/>
      <c r="R356" s="185"/>
      <c r="S356" s="185"/>
      <c r="T356" s="186"/>
      <c r="AT356" s="180" t="s">
        <v>336</v>
      </c>
      <c r="AU356" s="180" t="s">
        <v>90</v>
      </c>
      <c r="AV356" s="14" t="s">
        <v>90</v>
      </c>
      <c r="AW356" s="14" t="s">
        <v>36</v>
      </c>
      <c r="AX356" s="14" t="s">
        <v>81</v>
      </c>
      <c r="AY356" s="180" t="s">
        <v>199</v>
      </c>
    </row>
    <row r="357" spans="1:65" s="14" customFormat="1" ht="10.199999999999999">
      <c r="B357" s="179"/>
      <c r="D357" s="163" t="s">
        <v>336</v>
      </c>
      <c r="E357" s="180" t="s">
        <v>1</v>
      </c>
      <c r="F357" s="181" t="s">
        <v>90</v>
      </c>
      <c r="H357" s="182">
        <v>2</v>
      </c>
      <c r="I357" s="183"/>
      <c r="L357" s="179"/>
      <c r="M357" s="184"/>
      <c r="N357" s="185"/>
      <c r="O357" s="185"/>
      <c r="P357" s="185"/>
      <c r="Q357" s="185"/>
      <c r="R357" s="185"/>
      <c r="S357" s="185"/>
      <c r="T357" s="186"/>
      <c r="AT357" s="180" t="s">
        <v>336</v>
      </c>
      <c r="AU357" s="180" t="s">
        <v>90</v>
      </c>
      <c r="AV357" s="14" t="s">
        <v>90</v>
      </c>
      <c r="AW357" s="14" t="s">
        <v>36</v>
      </c>
      <c r="AX357" s="14" t="s">
        <v>81</v>
      </c>
      <c r="AY357" s="180" t="s">
        <v>199</v>
      </c>
    </row>
    <row r="358" spans="1:65" s="15" customFormat="1" ht="10.199999999999999">
      <c r="B358" s="187"/>
      <c r="D358" s="163" t="s">
        <v>336</v>
      </c>
      <c r="E358" s="188" t="s">
        <v>1</v>
      </c>
      <c r="F358" s="189" t="s">
        <v>339</v>
      </c>
      <c r="H358" s="190">
        <v>6</v>
      </c>
      <c r="I358" s="191"/>
      <c r="L358" s="187"/>
      <c r="M358" s="192"/>
      <c r="N358" s="193"/>
      <c r="O358" s="193"/>
      <c r="P358" s="193"/>
      <c r="Q358" s="193"/>
      <c r="R358" s="193"/>
      <c r="S358" s="193"/>
      <c r="T358" s="194"/>
      <c r="AT358" s="188" t="s">
        <v>336</v>
      </c>
      <c r="AU358" s="188" t="s">
        <v>90</v>
      </c>
      <c r="AV358" s="15" t="s">
        <v>198</v>
      </c>
      <c r="AW358" s="15" t="s">
        <v>36</v>
      </c>
      <c r="AX358" s="15" t="s">
        <v>88</v>
      </c>
      <c r="AY358" s="188" t="s">
        <v>199</v>
      </c>
    </row>
    <row r="359" spans="1:65" s="2" customFormat="1" ht="21.75" customHeight="1">
      <c r="A359" s="33"/>
      <c r="B359" s="149"/>
      <c r="C359" s="150" t="s">
        <v>874</v>
      </c>
      <c r="D359" s="150" t="s">
        <v>202</v>
      </c>
      <c r="E359" s="151" t="s">
        <v>4288</v>
      </c>
      <c r="F359" s="152" t="s">
        <v>4289</v>
      </c>
      <c r="G359" s="153" t="s">
        <v>529</v>
      </c>
      <c r="H359" s="154">
        <v>21</v>
      </c>
      <c r="I359" s="155"/>
      <c r="J359" s="156">
        <f>ROUND(I359*H359,2)</f>
        <v>0</v>
      </c>
      <c r="K359" s="152" t="s">
        <v>333</v>
      </c>
      <c r="L359" s="34"/>
      <c r="M359" s="157" t="s">
        <v>1</v>
      </c>
      <c r="N359" s="158" t="s">
        <v>46</v>
      </c>
      <c r="O359" s="59"/>
      <c r="P359" s="159">
        <f>O359*H359</f>
        <v>0</v>
      </c>
      <c r="Q359" s="159">
        <v>1.2999999999999999E-4</v>
      </c>
      <c r="R359" s="159">
        <f>Q359*H359</f>
        <v>2.7299999999999998E-3</v>
      </c>
      <c r="S359" s="159">
        <v>0</v>
      </c>
      <c r="T359" s="160">
        <f>S359*H359</f>
        <v>0</v>
      </c>
      <c r="U359" s="33"/>
      <c r="V359" s="33"/>
      <c r="W359" s="33"/>
      <c r="X359" s="33"/>
      <c r="Y359" s="33"/>
      <c r="Z359" s="33"/>
      <c r="AA359" s="33"/>
      <c r="AB359" s="33"/>
      <c r="AC359" s="33"/>
      <c r="AD359" s="33"/>
      <c r="AE359" s="33"/>
      <c r="AR359" s="161" t="s">
        <v>276</v>
      </c>
      <c r="AT359" s="161" t="s">
        <v>202</v>
      </c>
      <c r="AU359" s="161" t="s">
        <v>90</v>
      </c>
      <c r="AY359" s="18" t="s">
        <v>199</v>
      </c>
      <c r="BE359" s="162">
        <f>IF(N359="základní",J359,0)</f>
        <v>0</v>
      </c>
      <c r="BF359" s="162">
        <f>IF(N359="snížená",J359,0)</f>
        <v>0</v>
      </c>
      <c r="BG359" s="162">
        <f>IF(N359="zákl. přenesená",J359,0)</f>
        <v>0</v>
      </c>
      <c r="BH359" s="162">
        <f>IF(N359="sníž. přenesená",J359,0)</f>
        <v>0</v>
      </c>
      <c r="BI359" s="162">
        <f>IF(N359="nulová",J359,0)</f>
        <v>0</v>
      </c>
      <c r="BJ359" s="18" t="s">
        <v>88</v>
      </c>
      <c r="BK359" s="162">
        <f>ROUND(I359*H359,2)</f>
        <v>0</v>
      </c>
      <c r="BL359" s="18" t="s">
        <v>276</v>
      </c>
      <c r="BM359" s="161" t="s">
        <v>4290</v>
      </c>
    </row>
    <row r="360" spans="1:65" s="2" customFormat="1" ht="10.199999999999999">
      <c r="A360" s="33"/>
      <c r="B360" s="34"/>
      <c r="C360" s="33"/>
      <c r="D360" s="163" t="s">
        <v>207</v>
      </c>
      <c r="E360" s="33"/>
      <c r="F360" s="164" t="s">
        <v>4291</v>
      </c>
      <c r="G360" s="33"/>
      <c r="H360" s="33"/>
      <c r="I360" s="165"/>
      <c r="J360" s="33"/>
      <c r="K360" s="33"/>
      <c r="L360" s="34"/>
      <c r="M360" s="166"/>
      <c r="N360" s="167"/>
      <c r="O360" s="59"/>
      <c r="P360" s="59"/>
      <c r="Q360" s="59"/>
      <c r="R360" s="59"/>
      <c r="S360" s="59"/>
      <c r="T360" s="60"/>
      <c r="U360" s="33"/>
      <c r="V360" s="33"/>
      <c r="W360" s="33"/>
      <c r="X360" s="33"/>
      <c r="Y360" s="33"/>
      <c r="Z360" s="33"/>
      <c r="AA360" s="33"/>
      <c r="AB360" s="33"/>
      <c r="AC360" s="33"/>
      <c r="AD360" s="33"/>
      <c r="AE360" s="33"/>
      <c r="AT360" s="18" t="s">
        <v>207</v>
      </c>
      <c r="AU360" s="18" t="s">
        <v>90</v>
      </c>
    </row>
    <row r="361" spans="1:65" s="14" customFormat="1" ht="10.199999999999999">
      <c r="B361" s="179"/>
      <c r="D361" s="163" t="s">
        <v>336</v>
      </c>
      <c r="E361" s="180" t="s">
        <v>1</v>
      </c>
      <c r="F361" s="181" t="s">
        <v>6138</v>
      </c>
      <c r="H361" s="182">
        <v>21</v>
      </c>
      <c r="I361" s="183"/>
      <c r="L361" s="179"/>
      <c r="M361" s="184"/>
      <c r="N361" s="185"/>
      <c r="O361" s="185"/>
      <c r="P361" s="185"/>
      <c r="Q361" s="185"/>
      <c r="R361" s="185"/>
      <c r="S361" s="185"/>
      <c r="T361" s="186"/>
      <c r="AT361" s="180" t="s">
        <v>336</v>
      </c>
      <c r="AU361" s="180" t="s">
        <v>90</v>
      </c>
      <c r="AV361" s="14" t="s">
        <v>90</v>
      </c>
      <c r="AW361" s="14" t="s">
        <v>36</v>
      </c>
      <c r="AX361" s="14" t="s">
        <v>88</v>
      </c>
      <c r="AY361" s="180" t="s">
        <v>199</v>
      </c>
    </row>
    <row r="362" spans="1:65" s="2" customFormat="1" ht="16.5" customHeight="1">
      <c r="A362" s="33"/>
      <c r="B362" s="149"/>
      <c r="C362" s="150" t="s">
        <v>962</v>
      </c>
      <c r="D362" s="150" t="s">
        <v>202</v>
      </c>
      <c r="E362" s="151" t="s">
        <v>6139</v>
      </c>
      <c r="F362" s="152" t="s">
        <v>6140</v>
      </c>
      <c r="G362" s="153" t="s">
        <v>284</v>
      </c>
      <c r="H362" s="154">
        <v>2</v>
      </c>
      <c r="I362" s="155"/>
      <c r="J362" s="156">
        <f>ROUND(I362*H362,2)</f>
        <v>0</v>
      </c>
      <c r="K362" s="152" t="s">
        <v>333</v>
      </c>
      <c r="L362" s="34"/>
      <c r="M362" s="157" t="s">
        <v>1</v>
      </c>
      <c r="N362" s="158" t="s">
        <v>46</v>
      </c>
      <c r="O362" s="59"/>
      <c r="P362" s="159">
        <f>O362*H362</f>
        <v>0</v>
      </c>
      <c r="Q362" s="159">
        <v>5.6999999999999998E-4</v>
      </c>
      <c r="R362" s="159">
        <f>Q362*H362</f>
        <v>1.14E-3</v>
      </c>
      <c r="S362" s="159">
        <v>0</v>
      </c>
      <c r="T362" s="160">
        <f>S362*H362</f>
        <v>0</v>
      </c>
      <c r="U362" s="33"/>
      <c r="V362" s="33"/>
      <c r="W362" s="33"/>
      <c r="X362" s="33"/>
      <c r="Y362" s="33"/>
      <c r="Z362" s="33"/>
      <c r="AA362" s="33"/>
      <c r="AB362" s="33"/>
      <c r="AC362" s="33"/>
      <c r="AD362" s="33"/>
      <c r="AE362" s="33"/>
      <c r="AR362" s="161" t="s">
        <v>276</v>
      </c>
      <c r="AT362" s="161" t="s">
        <v>202</v>
      </c>
      <c r="AU362" s="161" t="s">
        <v>90</v>
      </c>
      <c r="AY362" s="18" t="s">
        <v>199</v>
      </c>
      <c r="BE362" s="162">
        <f>IF(N362="základní",J362,0)</f>
        <v>0</v>
      </c>
      <c r="BF362" s="162">
        <f>IF(N362="snížená",J362,0)</f>
        <v>0</v>
      </c>
      <c r="BG362" s="162">
        <f>IF(N362="zákl. přenesená",J362,0)</f>
        <v>0</v>
      </c>
      <c r="BH362" s="162">
        <f>IF(N362="sníž. přenesená",J362,0)</f>
        <v>0</v>
      </c>
      <c r="BI362" s="162">
        <f>IF(N362="nulová",J362,0)</f>
        <v>0</v>
      </c>
      <c r="BJ362" s="18" t="s">
        <v>88</v>
      </c>
      <c r="BK362" s="162">
        <f>ROUND(I362*H362,2)</f>
        <v>0</v>
      </c>
      <c r="BL362" s="18" t="s">
        <v>276</v>
      </c>
      <c r="BM362" s="161" t="s">
        <v>6141</v>
      </c>
    </row>
    <row r="363" spans="1:65" s="2" customFormat="1" ht="10.199999999999999">
      <c r="A363" s="33"/>
      <c r="B363" s="34"/>
      <c r="C363" s="33"/>
      <c r="D363" s="163" t="s">
        <v>207</v>
      </c>
      <c r="E363" s="33"/>
      <c r="F363" s="164" t="s">
        <v>6142</v>
      </c>
      <c r="G363" s="33"/>
      <c r="H363" s="33"/>
      <c r="I363" s="165"/>
      <c r="J363" s="33"/>
      <c r="K363" s="33"/>
      <c r="L363" s="34"/>
      <c r="M363" s="166"/>
      <c r="N363" s="167"/>
      <c r="O363" s="59"/>
      <c r="P363" s="59"/>
      <c r="Q363" s="59"/>
      <c r="R363" s="59"/>
      <c r="S363" s="59"/>
      <c r="T363" s="60"/>
      <c r="U363" s="33"/>
      <c r="V363" s="33"/>
      <c r="W363" s="33"/>
      <c r="X363" s="33"/>
      <c r="Y363" s="33"/>
      <c r="Z363" s="33"/>
      <c r="AA363" s="33"/>
      <c r="AB363" s="33"/>
      <c r="AC363" s="33"/>
      <c r="AD363" s="33"/>
      <c r="AE363" s="33"/>
      <c r="AT363" s="18" t="s">
        <v>207</v>
      </c>
      <c r="AU363" s="18" t="s">
        <v>90</v>
      </c>
    </row>
    <row r="364" spans="1:65" s="2" customFormat="1" ht="24.15" customHeight="1">
      <c r="A364" s="33"/>
      <c r="B364" s="149"/>
      <c r="C364" s="150" t="s">
        <v>969</v>
      </c>
      <c r="D364" s="150" t="s">
        <v>202</v>
      </c>
      <c r="E364" s="151" t="s">
        <v>4298</v>
      </c>
      <c r="F364" s="152" t="s">
        <v>4299</v>
      </c>
      <c r="G364" s="153" t="s">
        <v>529</v>
      </c>
      <c r="H364" s="154">
        <v>11</v>
      </c>
      <c r="I364" s="155"/>
      <c r="J364" s="156">
        <f>ROUND(I364*H364,2)</f>
        <v>0</v>
      </c>
      <c r="K364" s="152" t="s">
        <v>333</v>
      </c>
      <c r="L364" s="34"/>
      <c r="M364" s="157" t="s">
        <v>1</v>
      </c>
      <c r="N364" s="158" t="s">
        <v>46</v>
      </c>
      <c r="O364" s="59"/>
      <c r="P364" s="159">
        <f>O364*H364</f>
        <v>0</v>
      </c>
      <c r="Q364" s="159">
        <v>2.2000000000000001E-4</v>
      </c>
      <c r="R364" s="159">
        <f>Q364*H364</f>
        <v>2.4200000000000003E-3</v>
      </c>
      <c r="S364" s="159">
        <v>0</v>
      </c>
      <c r="T364" s="160">
        <f>S364*H364</f>
        <v>0</v>
      </c>
      <c r="U364" s="33"/>
      <c r="V364" s="33"/>
      <c r="W364" s="33"/>
      <c r="X364" s="33"/>
      <c r="Y364" s="33"/>
      <c r="Z364" s="33"/>
      <c r="AA364" s="33"/>
      <c r="AB364" s="33"/>
      <c r="AC364" s="33"/>
      <c r="AD364" s="33"/>
      <c r="AE364" s="33"/>
      <c r="AR364" s="161" t="s">
        <v>276</v>
      </c>
      <c r="AT364" s="161" t="s">
        <v>202</v>
      </c>
      <c r="AU364" s="161" t="s">
        <v>90</v>
      </c>
      <c r="AY364" s="18" t="s">
        <v>199</v>
      </c>
      <c r="BE364" s="162">
        <f>IF(N364="základní",J364,0)</f>
        <v>0</v>
      </c>
      <c r="BF364" s="162">
        <f>IF(N364="snížená",J364,0)</f>
        <v>0</v>
      </c>
      <c r="BG364" s="162">
        <f>IF(N364="zákl. přenesená",J364,0)</f>
        <v>0</v>
      </c>
      <c r="BH364" s="162">
        <f>IF(N364="sníž. přenesená",J364,0)</f>
        <v>0</v>
      </c>
      <c r="BI364" s="162">
        <f>IF(N364="nulová",J364,0)</f>
        <v>0</v>
      </c>
      <c r="BJ364" s="18" t="s">
        <v>88</v>
      </c>
      <c r="BK364" s="162">
        <f>ROUND(I364*H364,2)</f>
        <v>0</v>
      </c>
      <c r="BL364" s="18" t="s">
        <v>276</v>
      </c>
      <c r="BM364" s="161" t="s">
        <v>4300</v>
      </c>
    </row>
    <row r="365" spans="1:65" s="2" customFormat="1" ht="19.2">
      <c r="A365" s="33"/>
      <c r="B365" s="34"/>
      <c r="C365" s="33"/>
      <c r="D365" s="163" t="s">
        <v>207</v>
      </c>
      <c r="E365" s="33"/>
      <c r="F365" s="164" t="s">
        <v>4301</v>
      </c>
      <c r="G365" s="33"/>
      <c r="H365" s="33"/>
      <c r="I365" s="165"/>
      <c r="J365" s="33"/>
      <c r="K365" s="33"/>
      <c r="L365" s="34"/>
      <c r="M365" s="166"/>
      <c r="N365" s="167"/>
      <c r="O365" s="59"/>
      <c r="P365" s="59"/>
      <c r="Q365" s="59"/>
      <c r="R365" s="59"/>
      <c r="S365" s="59"/>
      <c r="T365" s="60"/>
      <c r="U365" s="33"/>
      <c r="V365" s="33"/>
      <c r="W365" s="33"/>
      <c r="X365" s="33"/>
      <c r="Y365" s="33"/>
      <c r="Z365" s="33"/>
      <c r="AA365" s="33"/>
      <c r="AB365" s="33"/>
      <c r="AC365" s="33"/>
      <c r="AD365" s="33"/>
      <c r="AE365" s="33"/>
      <c r="AT365" s="18" t="s">
        <v>207</v>
      </c>
      <c r="AU365" s="18" t="s">
        <v>90</v>
      </c>
    </row>
    <row r="366" spans="1:65" s="14" customFormat="1" ht="10.199999999999999">
      <c r="B366" s="179"/>
      <c r="D366" s="163" t="s">
        <v>336</v>
      </c>
      <c r="E366" s="180" t="s">
        <v>1</v>
      </c>
      <c r="F366" s="181" t="s">
        <v>88</v>
      </c>
      <c r="H366" s="182">
        <v>1</v>
      </c>
      <c r="I366" s="183"/>
      <c r="L366" s="179"/>
      <c r="M366" s="184"/>
      <c r="N366" s="185"/>
      <c r="O366" s="185"/>
      <c r="P366" s="185"/>
      <c r="Q366" s="185"/>
      <c r="R366" s="185"/>
      <c r="S366" s="185"/>
      <c r="T366" s="186"/>
      <c r="AT366" s="180" t="s">
        <v>336</v>
      </c>
      <c r="AU366" s="180" t="s">
        <v>90</v>
      </c>
      <c r="AV366" s="14" t="s">
        <v>90</v>
      </c>
      <c r="AW366" s="14" t="s">
        <v>36</v>
      </c>
      <c r="AX366" s="14" t="s">
        <v>81</v>
      </c>
      <c r="AY366" s="180" t="s">
        <v>199</v>
      </c>
    </row>
    <row r="367" spans="1:65" s="14" customFormat="1" ht="10.199999999999999">
      <c r="B367" s="179"/>
      <c r="D367" s="163" t="s">
        <v>336</v>
      </c>
      <c r="E367" s="180" t="s">
        <v>1</v>
      </c>
      <c r="F367" s="181" t="s">
        <v>6143</v>
      </c>
      <c r="H367" s="182">
        <v>10</v>
      </c>
      <c r="I367" s="183"/>
      <c r="L367" s="179"/>
      <c r="M367" s="184"/>
      <c r="N367" s="185"/>
      <c r="O367" s="185"/>
      <c r="P367" s="185"/>
      <c r="Q367" s="185"/>
      <c r="R367" s="185"/>
      <c r="S367" s="185"/>
      <c r="T367" s="186"/>
      <c r="AT367" s="180" t="s">
        <v>336</v>
      </c>
      <c r="AU367" s="180" t="s">
        <v>90</v>
      </c>
      <c r="AV367" s="14" t="s">
        <v>90</v>
      </c>
      <c r="AW367" s="14" t="s">
        <v>36</v>
      </c>
      <c r="AX367" s="14" t="s">
        <v>81</v>
      </c>
      <c r="AY367" s="180" t="s">
        <v>199</v>
      </c>
    </row>
    <row r="368" spans="1:65" s="15" customFormat="1" ht="10.199999999999999">
      <c r="B368" s="187"/>
      <c r="D368" s="163" t="s">
        <v>336</v>
      </c>
      <c r="E368" s="188" t="s">
        <v>1</v>
      </c>
      <c r="F368" s="189" t="s">
        <v>339</v>
      </c>
      <c r="H368" s="190">
        <v>11</v>
      </c>
      <c r="I368" s="191"/>
      <c r="L368" s="187"/>
      <c r="M368" s="192"/>
      <c r="N368" s="193"/>
      <c r="O368" s="193"/>
      <c r="P368" s="193"/>
      <c r="Q368" s="193"/>
      <c r="R368" s="193"/>
      <c r="S368" s="193"/>
      <c r="T368" s="194"/>
      <c r="AT368" s="188" t="s">
        <v>336</v>
      </c>
      <c r="AU368" s="188" t="s">
        <v>90</v>
      </c>
      <c r="AV368" s="15" t="s">
        <v>198</v>
      </c>
      <c r="AW368" s="15" t="s">
        <v>36</v>
      </c>
      <c r="AX368" s="15" t="s">
        <v>88</v>
      </c>
      <c r="AY368" s="188" t="s">
        <v>199</v>
      </c>
    </row>
    <row r="369" spans="1:65" s="2" customFormat="1" ht="24.15" customHeight="1">
      <c r="A369" s="33"/>
      <c r="B369" s="149"/>
      <c r="C369" s="150" t="s">
        <v>976</v>
      </c>
      <c r="D369" s="150" t="s">
        <v>202</v>
      </c>
      <c r="E369" s="151" t="s">
        <v>4304</v>
      </c>
      <c r="F369" s="152" t="s">
        <v>4305</v>
      </c>
      <c r="G369" s="153" t="s">
        <v>529</v>
      </c>
      <c r="H369" s="154">
        <v>6</v>
      </c>
      <c r="I369" s="155"/>
      <c r="J369" s="156">
        <f>ROUND(I369*H369,2)</f>
        <v>0</v>
      </c>
      <c r="K369" s="152" t="s">
        <v>333</v>
      </c>
      <c r="L369" s="34"/>
      <c r="M369" s="157" t="s">
        <v>1</v>
      </c>
      <c r="N369" s="158" t="s">
        <v>46</v>
      </c>
      <c r="O369" s="59"/>
      <c r="P369" s="159">
        <f>O369*H369</f>
        <v>0</v>
      </c>
      <c r="Q369" s="159">
        <v>2.7E-4</v>
      </c>
      <c r="R369" s="159">
        <f>Q369*H369</f>
        <v>1.6199999999999999E-3</v>
      </c>
      <c r="S369" s="159">
        <v>0</v>
      </c>
      <c r="T369" s="160">
        <f>S369*H369</f>
        <v>0</v>
      </c>
      <c r="U369" s="33"/>
      <c r="V369" s="33"/>
      <c r="W369" s="33"/>
      <c r="X369" s="33"/>
      <c r="Y369" s="33"/>
      <c r="Z369" s="33"/>
      <c r="AA369" s="33"/>
      <c r="AB369" s="33"/>
      <c r="AC369" s="33"/>
      <c r="AD369" s="33"/>
      <c r="AE369" s="33"/>
      <c r="AR369" s="161" t="s">
        <v>276</v>
      </c>
      <c r="AT369" s="161" t="s">
        <v>202</v>
      </c>
      <c r="AU369" s="161" t="s">
        <v>90</v>
      </c>
      <c r="AY369" s="18" t="s">
        <v>199</v>
      </c>
      <c r="BE369" s="162">
        <f>IF(N369="základní",J369,0)</f>
        <v>0</v>
      </c>
      <c r="BF369" s="162">
        <f>IF(N369="snížená",J369,0)</f>
        <v>0</v>
      </c>
      <c r="BG369" s="162">
        <f>IF(N369="zákl. přenesená",J369,0)</f>
        <v>0</v>
      </c>
      <c r="BH369" s="162">
        <f>IF(N369="sníž. přenesená",J369,0)</f>
        <v>0</v>
      </c>
      <c r="BI369" s="162">
        <f>IF(N369="nulová",J369,0)</f>
        <v>0</v>
      </c>
      <c r="BJ369" s="18" t="s">
        <v>88</v>
      </c>
      <c r="BK369" s="162">
        <f>ROUND(I369*H369,2)</f>
        <v>0</v>
      </c>
      <c r="BL369" s="18" t="s">
        <v>276</v>
      </c>
      <c r="BM369" s="161" t="s">
        <v>4306</v>
      </c>
    </row>
    <row r="370" spans="1:65" s="2" customFormat="1" ht="19.2">
      <c r="A370" s="33"/>
      <c r="B370" s="34"/>
      <c r="C370" s="33"/>
      <c r="D370" s="163" t="s">
        <v>207</v>
      </c>
      <c r="E370" s="33"/>
      <c r="F370" s="164" t="s">
        <v>4307</v>
      </c>
      <c r="G370" s="33"/>
      <c r="H370" s="33"/>
      <c r="I370" s="165"/>
      <c r="J370" s="33"/>
      <c r="K370" s="33"/>
      <c r="L370" s="34"/>
      <c r="M370" s="166"/>
      <c r="N370" s="167"/>
      <c r="O370" s="59"/>
      <c r="P370" s="59"/>
      <c r="Q370" s="59"/>
      <c r="R370" s="59"/>
      <c r="S370" s="59"/>
      <c r="T370" s="60"/>
      <c r="U370" s="33"/>
      <c r="V370" s="33"/>
      <c r="W370" s="33"/>
      <c r="X370" s="33"/>
      <c r="Y370" s="33"/>
      <c r="Z370" s="33"/>
      <c r="AA370" s="33"/>
      <c r="AB370" s="33"/>
      <c r="AC370" s="33"/>
      <c r="AD370" s="33"/>
      <c r="AE370" s="33"/>
      <c r="AT370" s="18" t="s">
        <v>207</v>
      </c>
      <c r="AU370" s="18" t="s">
        <v>90</v>
      </c>
    </row>
    <row r="371" spans="1:65" s="14" customFormat="1" ht="10.199999999999999">
      <c r="B371" s="179"/>
      <c r="D371" s="163" t="s">
        <v>336</v>
      </c>
      <c r="E371" s="180" t="s">
        <v>1</v>
      </c>
      <c r="F371" s="181" t="s">
        <v>88</v>
      </c>
      <c r="H371" s="182">
        <v>1</v>
      </c>
      <c r="I371" s="183"/>
      <c r="L371" s="179"/>
      <c r="M371" s="184"/>
      <c r="N371" s="185"/>
      <c r="O371" s="185"/>
      <c r="P371" s="185"/>
      <c r="Q371" s="185"/>
      <c r="R371" s="185"/>
      <c r="S371" s="185"/>
      <c r="T371" s="186"/>
      <c r="AT371" s="180" t="s">
        <v>336</v>
      </c>
      <c r="AU371" s="180" t="s">
        <v>90</v>
      </c>
      <c r="AV371" s="14" t="s">
        <v>90</v>
      </c>
      <c r="AW371" s="14" t="s">
        <v>36</v>
      </c>
      <c r="AX371" s="14" t="s">
        <v>81</v>
      </c>
      <c r="AY371" s="180" t="s">
        <v>199</v>
      </c>
    </row>
    <row r="372" spans="1:65" s="14" customFormat="1" ht="10.199999999999999">
      <c r="B372" s="179"/>
      <c r="D372" s="163" t="s">
        <v>336</v>
      </c>
      <c r="E372" s="180" t="s">
        <v>1</v>
      </c>
      <c r="F372" s="181" t="s">
        <v>6001</v>
      </c>
      <c r="H372" s="182">
        <v>5</v>
      </c>
      <c r="I372" s="183"/>
      <c r="L372" s="179"/>
      <c r="M372" s="184"/>
      <c r="N372" s="185"/>
      <c r="O372" s="185"/>
      <c r="P372" s="185"/>
      <c r="Q372" s="185"/>
      <c r="R372" s="185"/>
      <c r="S372" s="185"/>
      <c r="T372" s="186"/>
      <c r="AT372" s="180" t="s">
        <v>336</v>
      </c>
      <c r="AU372" s="180" t="s">
        <v>90</v>
      </c>
      <c r="AV372" s="14" t="s">
        <v>90</v>
      </c>
      <c r="AW372" s="14" t="s">
        <v>36</v>
      </c>
      <c r="AX372" s="14" t="s">
        <v>81</v>
      </c>
      <c r="AY372" s="180" t="s">
        <v>199</v>
      </c>
    </row>
    <row r="373" spans="1:65" s="15" customFormat="1" ht="10.199999999999999">
      <c r="B373" s="187"/>
      <c r="D373" s="163" t="s">
        <v>336</v>
      </c>
      <c r="E373" s="188" t="s">
        <v>1</v>
      </c>
      <c r="F373" s="189" t="s">
        <v>339</v>
      </c>
      <c r="H373" s="190">
        <v>6</v>
      </c>
      <c r="I373" s="191"/>
      <c r="L373" s="187"/>
      <c r="M373" s="192"/>
      <c r="N373" s="193"/>
      <c r="O373" s="193"/>
      <c r="P373" s="193"/>
      <c r="Q373" s="193"/>
      <c r="R373" s="193"/>
      <c r="S373" s="193"/>
      <c r="T373" s="194"/>
      <c r="AT373" s="188" t="s">
        <v>336</v>
      </c>
      <c r="AU373" s="188" t="s">
        <v>90</v>
      </c>
      <c r="AV373" s="15" t="s">
        <v>198</v>
      </c>
      <c r="AW373" s="15" t="s">
        <v>36</v>
      </c>
      <c r="AX373" s="15" t="s">
        <v>88</v>
      </c>
      <c r="AY373" s="188" t="s">
        <v>199</v>
      </c>
    </row>
    <row r="374" spans="1:65" s="2" customFormat="1" ht="24.15" customHeight="1">
      <c r="A374" s="33"/>
      <c r="B374" s="149"/>
      <c r="C374" s="150" t="s">
        <v>982</v>
      </c>
      <c r="D374" s="150" t="s">
        <v>202</v>
      </c>
      <c r="E374" s="151" t="s">
        <v>4308</v>
      </c>
      <c r="F374" s="152" t="s">
        <v>4309</v>
      </c>
      <c r="G374" s="153" t="s">
        <v>529</v>
      </c>
      <c r="H374" s="154">
        <v>1</v>
      </c>
      <c r="I374" s="155"/>
      <c r="J374" s="156">
        <f>ROUND(I374*H374,2)</f>
        <v>0</v>
      </c>
      <c r="K374" s="152" t="s">
        <v>333</v>
      </c>
      <c r="L374" s="34"/>
      <c r="M374" s="157" t="s">
        <v>1</v>
      </c>
      <c r="N374" s="158" t="s">
        <v>46</v>
      </c>
      <c r="O374" s="59"/>
      <c r="P374" s="159">
        <f>O374*H374</f>
        <v>0</v>
      </c>
      <c r="Q374" s="159">
        <v>1.7000000000000001E-4</v>
      </c>
      <c r="R374" s="159">
        <f>Q374*H374</f>
        <v>1.7000000000000001E-4</v>
      </c>
      <c r="S374" s="159">
        <v>0</v>
      </c>
      <c r="T374" s="160">
        <f>S374*H374</f>
        <v>0</v>
      </c>
      <c r="U374" s="33"/>
      <c r="V374" s="33"/>
      <c r="W374" s="33"/>
      <c r="X374" s="33"/>
      <c r="Y374" s="33"/>
      <c r="Z374" s="33"/>
      <c r="AA374" s="33"/>
      <c r="AB374" s="33"/>
      <c r="AC374" s="33"/>
      <c r="AD374" s="33"/>
      <c r="AE374" s="33"/>
      <c r="AR374" s="161" t="s">
        <v>276</v>
      </c>
      <c r="AT374" s="161" t="s">
        <v>202</v>
      </c>
      <c r="AU374" s="161" t="s">
        <v>90</v>
      </c>
      <c r="AY374" s="18" t="s">
        <v>199</v>
      </c>
      <c r="BE374" s="162">
        <f>IF(N374="základní",J374,0)</f>
        <v>0</v>
      </c>
      <c r="BF374" s="162">
        <f>IF(N374="snížená",J374,0)</f>
        <v>0</v>
      </c>
      <c r="BG374" s="162">
        <f>IF(N374="zákl. přenesená",J374,0)</f>
        <v>0</v>
      </c>
      <c r="BH374" s="162">
        <f>IF(N374="sníž. přenesená",J374,0)</f>
        <v>0</v>
      </c>
      <c r="BI374" s="162">
        <f>IF(N374="nulová",J374,0)</f>
        <v>0</v>
      </c>
      <c r="BJ374" s="18" t="s">
        <v>88</v>
      </c>
      <c r="BK374" s="162">
        <f>ROUND(I374*H374,2)</f>
        <v>0</v>
      </c>
      <c r="BL374" s="18" t="s">
        <v>276</v>
      </c>
      <c r="BM374" s="161" t="s">
        <v>4310</v>
      </c>
    </row>
    <row r="375" spans="1:65" s="2" customFormat="1" ht="19.2">
      <c r="A375" s="33"/>
      <c r="B375" s="34"/>
      <c r="C375" s="33"/>
      <c r="D375" s="163" t="s">
        <v>207</v>
      </c>
      <c r="E375" s="33"/>
      <c r="F375" s="164" t="s">
        <v>4311</v>
      </c>
      <c r="G375" s="33"/>
      <c r="H375" s="33"/>
      <c r="I375" s="165"/>
      <c r="J375" s="33"/>
      <c r="K375" s="33"/>
      <c r="L375" s="34"/>
      <c r="M375" s="166"/>
      <c r="N375" s="167"/>
      <c r="O375" s="59"/>
      <c r="P375" s="59"/>
      <c r="Q375" s="59"/>
      <c r="R375" s="59"/>
      <c r="S375" s="59"/>
      <c r="T375" s="60"/>
      <c r="U375" s="33"/>
      <c r="V375" s="33"/>
      <c r="W375" s="33"/>
      <c r="X375" s="33"/>
      <c r="Y375" s="33"/>
      <c r="Z375" s="33"/>
      <c r="AA375" s="33"/>
      <c r="AB375" s="33"/>
      <c r="AC375" s="33"/>
      <c r="AD375" s="33"/>
      <c r="AE375" s="33"/>
      <c r="AT375" s="18" t="s">
        <v>207</v>
      </c>
      <c r="AU375" s="18" t="s">
        <v>90</v>
      </c>
    </row>
    <row r="376" spans="1:65" s="2" customFormat="1" ht="24.15" customHeight="1">
      <c r="A376" s="33"/>
      <c r="B376" s="149"/>
      <c r="C376" s="150" t="s">
        <v>1003</v>
      </c>
      <c r="D376" s="150" t="s">
        <v>202</v>
      </c>
      <c r="E376" s="151" t="s">
        <v>6144</v>
      </c>
      <c r="F376" s="152" t="s">
        <v>6145</v>
      </c>
      <c r="G376" s="153" t="s">
        <v>529</v>
      </c>
      <c r="H376" s="154">
        <v>1</v>
      </c>
      <c r="I376" s="155"/>
      <c r="J376" s="156">
        <f>ROUND(I376*H376,2)</f>
        <v>0</v>
      </c>
      <c r="K376" s="152" t="s">
        <v>333</v>
      </c>
      <c r="L376" s="34"/>
      <c r="M376" s="157" t="s">
        <v>1</v>
      </c>
      <c r="N376" s="158" t="s">
        <v>46</v>
      </c>
      <c r="O376" s="59"/>
      <c r="P376" s="159">
        <f>O376*H376</f>
        <v>0</v>
      </c>
      <c r="Q376" s="159">
        <v>5.1999999999999995E-4</v>
      </c>
      <c r="R376" s="159">
        <f>Q376*H376</f>
        <v>5.1999999999999995E-4</v>
      </c>
      <c r="S376" s="159">
        <v>0</v>
      </c>
      <c r="T376" s="160">
        <f>S376*H376</f>
        <v>0</v>
      </c>
      <c r="U376" s="33"/>
      <c r="V376" s="33"/>
      <c r="W376" s="33"/>
      <c r="X376" s="33"/>
      <c r="Y376" s="33"/>
      <c r="Z376" s="33"/>
      <c r="AA376" s="33"/>
      <c r="AB376" s="33"/>
      <c r="AC376" s="33"/>
      <c r="AD376" s="33"/>
      <c r="AE376" s="33"/>
      <c r="AR376" s="161" t="s">
        <v>276</v>
      </c>
      <c r="AT376" s="161" t="s">
        <v>202</v>
      </c>
      <c r="AU376" s="161" t="s">
        <v>90</v>
      </c>
      <c r="AY376" s="18" t="s">
        <v>199</v>
      </c>
      <c r="BE376" s="162">
        <f>IF(N376="základní",J376,0)</f>
        <v>0</v>
      </c>
      <c r="BF376" s="162">
        <f>IF(N376="snížená",J376,0)</f>
        <v>0</v>
      </c>
      <c r="BG376" s="162">
        <f>IF(N376="zákl. přenesená",J376,0)</f>
        <v>0</v>
      </c>
      <c r="BH376" s="162">
        <f>IF(N376="sníž. přenesená",J376,0)</f>
        <v>0</v>
      </c>
      <c r="BI376" s="162">
        <f>IF(N376="nulová",J376,0)</f>
        <v>0</v>
      </c>
      <c r="BJ376" s="18" t="s">
        <v>88</v>
      </c>
      <c r="BK376" s="162">
        <f>ROUND(I376*H376,2)</f>
        <v>0</v>
      </c>
      <c r="BL376" s="18" t="s">
        <v>276</v>
      </c>
      <c r="BM376" s="161" t="s">
        <v>6146</v>
      </c>
    </row>
    <row r="377" spans="1:65" s="2" customFormat="1" ht="19.2">
      <c r="A377" s="33"/>
      <c r="B377" s="34"/>
      <c r="C377" s="33"/>
      <c r="D377" s="163" t="s">
        <v>207</v>
      </c>
      <c r="E377" s="33"/>
      <c r="F377" s="164" t="s">
        <v>6147</v>
      </c>
      <c r="G377" s="33"/>
      <c r="H377" s="33"/>
      <c r="I377" s="165"/>
      <c r="J377" s="33"/>
      <c r="K377" s="33"/>
      <c r="L377" s="34"/>
      <c r="M377" s="166"/>
      <c r="N377" s="167"/>
      <c r="O377" s="59"/>
      <c r="P377" s="59"/>
      <c r="Q377" s="59"/>
      <c r="R377" s="59"/>
      <c r="S377" s="59"/>
      <c r="T377" s="60"/>
      <c r="U377" s="33"/>
      <c r="V377" s="33"/>
      <c r="W377" s="33"/>
      <c r="X377" s="33"/>
      <c r="Y377" s="33"/>
      <c r="Z377" s="33"/>
      <c r="AA377" s="33"/>
      <c r="AB377" s="33"/>
      <c r="AC377" s="33"/>
      <c r="AD377" s="33"/>
      <c r="AE377" s="33"/>
      <c r="AT377" s="18" t="s">
        <v>207</v>
      </c>
      <c r="AU377" s="18" t="s">
        <v>90</v>
      </c>
    </row>
    <row r="378" spans="1:65" s="2" customFormat="1" ht="24.15" customHeight="1">
      <c r="A378" s="33"/>
      <c r="B378" s="149"/>
      <c r="C378" s="150" t="s">
        <v>1008</v>
      </c>
      <c r="D378" s="150" t="s">
        <v>202</v>
      </c>
      <c r="E378" s="151" t="s">
        <v>4313</v>
      </c>
      <c r="F378" s="152" t="s">
        <v>4314</v>
      </c>
      <c r="G378" s="153" t="s">
        <v>529</v>
      </c>
      <c r="H378" s="154">
        <v>2</v>
      </c>
      <c r="I378" s="155"/>
      <c r="J378" s="156">
        <f>ROUND(I378*H378,2)</f>
        <v>0</v>
      </c>
      <c r="K378" s="152" t="s">
        <v>333</v>
      </c>
      <c r="L378" s="34"/>
      <c r="M378" s="157" t="s">
        <v>1</v>
      </c>
      <c r="N378" s="158" t="s">
        <v>46</v>
      </c>
      <c r="O378" s="59"/>
      <c r="P378" s="159">
        <f>O378*H378</f>
        <v>0</v>
      </c>
      <c r="Q378" s="159">
        <v>8.1999999999999998E-4</v>
      </c>
      <c r="R378" s="159">
        <f>Q378*H378</f>
        <v>1.64E-3</v>
      </c>
      <c r="S378" s="159">
        <v>0</v>
      </c>
      <c r="T378" s="160">
        <f>S378*H378</f>
        <v>0</v>
      </c>
      <c r="U378" s="33"/>
      <c r="V378" s="33"/>
      <c r="W378" s="33"/>
      <c r="X378" s="33"/>
      <c r="Y378" s="33"/>
      <c r="Z378" s="33"/>
      <c r="AA378" s="33"/>
      <c r="AB378" s="33"/>
      <c r="AC378" s="33"/>
      <c r="AD378" s="33"/>
      <c r="AE378" s="33"/>
      <c r="AR378" s="161" t="s">
        <v>276</v>
      </c>
      <c r="AT378" s="161" t="s">
        <v>202</v>
      </c>
      <c r="AU378" s="161" t="s">
        <v>90</v>
      </c>
      <c r="AY378" s="18" t="s">
        <v>199</v>
      </c>
      <c r="BE378" s="162">
        <f>IF(N378="základní",J378,0)</f>
        <v>0</v>
      </c>
      <c r="BF378" s="162">
        <f>IF(N378="snížená",J378,0)</f>
        <v>0</v>
      </c>
      <c r="BG378" s="162">
        <f>IF(N378="zákl. přenesená",J378,0)</f>
        <v>0</v>
      </c>
      <c r="BH378" s="162">
        <f>IF(N378="sníž. přenesená",J378,0)</f>
        <v>0</v>
      </c>
      <c r="BI378" s="162">
        <f>IF(N378="nulová",J378,0)</f>
        <v>0</v>
      </c>
      <c r="BJ378" s="18" t="s">
        <v>88</v>
      </c>
      <c r="BK378" s="162">
        <f>ROUND(I378*H378,2)</f>
        <v>0</v>
      </c>
      <c r="BL378" s="18" t="s">
        <v>276</v>
      </c>
      <c r="BM378" s="161" t="s">
        <v>4315</v>
      </c>
    </row>
    <row r="379" spans="1:65" s="2" customFormat="1" ht="19.2">
      <c r="A379" s="33"/>
      <c r="B379" s="34"/>
      <c r="C379" s="33"/>
      <c r="D379" s="163" t="s">
        <v>207</v>
      </c>
      <c r="E379" s="33"/>
      <c r="F379" s="164" t="s">
        <v>4316</v>
      </c>
      <c r="G379" s="33"/>
      <c r="H379" s="33"/>
      <c r="I379" s="165"/>
      <c r="J379" s="33"/>
      <c r="K379" s="33"/>
      <c r="L379" s="34"/>
      <c r="M379" s="166"/>
      <c r="N379" s="167"/>
      <c r="O379" s="59"/>
      <c r="P379" s="59"/>
      <c r="Q379" s="59"/>
      <c r="R379" s="59"/>
      <c r="S379" s="59"/>
      <c r="T379" s="60"/>
      <c r="U379" s="33"/>
      <c r="V379" s="33"/>
      <c r="W379" s="33"/>
      <c r="X379" s="33"/>
      <c r="Y379" s="33"/>
      <c r="Z379" s="33"/>
      <c r="AA379" s="33"/>
      <c r="AB379" s="33"/>
      <c r="AC379" s="33"/>
      <c r="AD379" s="33"/>
      <c r="AE379" s="33"/>
      <c r="AT379" s="18" t="s">
        <v>207</v>
      </c>
      <c r="AU379" s="18" t="s">
        <v>90</v>
      </c>
    </row>
    <row r="380" spans="1:65" s="14" customFormat="1" ht="10.199999999999999">
      <c r="B380" s="179"/>
      <c r="D380" s="163" t="s">
        <v>336</v>
      </c>
      <c r="E380" s="180" t="s">
        <v>1</v>
      </c>
      <c r="F380" s="181" t="s">
        <v>1414</v>
      </c>
      <c r="H380" s="182">
        <v>2</v>
      </c>
      <c r="I380" s="183"/>
      <c r="L380" s="179"/>
      <c r="M380" s="184"/>
      <c r="N380" s="185"/>
      <c r="O380" s="185"/>
      <c r="P380" s="185"/>
      <c r="Q380" s="185"/>
      <c r="R380" s="185"/>
      <c r="S380" s="185"/>
      <c r="T380" s="186"/>
      <c r="AT380" s="180" t="s">
        <v>336</v>
      </c>
      <c r="AU380" s="180" t="s">
        <v>90</v>
      </c>
      <c r="AV380" s="14" t="s">
        <v>90</v>
      </c>
      <c r="AW380" s="14" t="s">
        <v>36</v>
      </c>
      <c r="AX380" s="14" t="s">
        <v>88</v>
      </c>
      <c r="AY380" s="180" t="s">
        <v>199</v>
      </c>
    </row>
    <row r="381" spans="1:65" s="2" customFormat="1" ht="24.15" customHeight="1">
      <c r="A381" s="33"/>
      <c r="B381" s="149"/>
      <c r="C381" s="150" t="s">
        <v>1014</v>
      </c>
      <c r="D381" s="150" t="s">
        <v>202</v>
      </c>
      <c r="E381" s="151" t="s">
        <v>6148</v>
      </c>
      <c r="F381" s="152" t="s">
        <v>6149</v>
      </c>
      <c r="G381" s="153" t="s">
        <v>529</v>
      </c>
      <c r="H381" s="154">
        <v>1</v>
      </c>
      <c r="I381" s="155"/>
      <c r="J381" s="156">
        <f>ROUND(I381*H381,2)</f>
        <v>0</v>
      </c>
      <c r="K381" s="152" t="s">
        <v>333</v>
      </c>
      <c r="L381" s="34"/>
      <c r="M381" s="157" t="s">
        <v>1</v>
      </c>
      <c r="N381" s="158" t="s">
        <v>46</v>
      </c>
      <c r="O381" s="59"/>
      <c r="P381" s="159">
        <f>O381*H381</f>
        <v>0</v>
      </c>
      <c r="Q381" s="159">
        <v>5.0000000000000001E-4</v>
      </c>
      <c r="R381" s="159">
        <f>Q381*H381</f>
        <v>5.0000000000000001E-4</v>
      </c>
      <c r="S381" s="159">
        <v>0</v>
      </c>
      <c r="T381" s="160">
        <f>S381*H381</f>
        <v>0</v>
      </c>
      <c r="U381" s="33"/>
      <c r="V381" s="33"/>
      <c r="W381" s="33"/>
      <c r="X381" s="33"/>
      <c r="Y381" s="33"/>
      <c r="Z381" s="33"/>
      <c r="AA381" s="33"/>
      <c r="AB381" s="33"/>
      <c r="AC381" s="33"/>
      <c r="AD381" s="33"/>
      <c r="AE381" s="33"/>
      <c r="AR381" s="161" t="s">
        <v>276</v>
      </c>
      <c r="AT381" s="161" t="s">
        <v>202</v>
      </c>
      <c r="AU381" s="161" t="s">
        <v>90</v>
      </c>
      <c r="AY381" s="18" t="s">
        <v>199</v>
      </c>
      <c r="BE381" s="162">
        <f>IF(N381="základní",J381,0)</f>
        <v>0</v>
      </c>
      <c r="BF381" s="162">
        <f>IF(N381="snížená",J381,0)</f>
        <v>0</v>
      </c>
      <c r="BG381" s="162">
        <f>IF(N381="zákl. přenesená",J381,0)</f>
        <v>0</v>
      </c>
      <c r="BH381" s="162">
        <f>IF(N381="sníž. přenesená",J381,0)</f>
        <v>0</v>
      </c>
      <c r="BI381" s="162">
        <f>IF(N381="nulová",J381,0)</f>
        <v>0</v>
      </c>
      <c r="BJ381" s="18" t="s">
        <v>88</v>
      </c>
      <c r="BK381" s="162">
        <f>ROUND(I381*H381,2)</f>
        <v>0</v>
      </c>
      <c r="BL381" s="18" t="s">
        <v>276</v>
      </c>
      <c r="BM381" s="161" t="s">
        <v>6150</v>
      </c>
    </row>
    <row r="382" spans="1:65" s="2" customFormat="1" ht="19.2">
      <c r="A382" s="33"/>
      <c r="B382" s="34"/>
      <c r="C382" s="33"/>
      <c r="D382" s="163" t="s">
        <v>207</v>
      </c>
      <c r="E382" s="33"/>
      <c r="F382" s="164" t="s">
        <v>6151</v>
      </c>
      <c r="G382" s="33"/>
      <c r="H382" s="33"/>
      <c r="I382" s="165"/>
      <c r="J382" s="33"/>
      <c r="K382" s="33"/>
      <c r="L382" s="34"/>
      <c r="M382" s="166"/>
      <c r="N382" s="167"/>
      <c r="O382" s="59"/>
      <c r="P382" s="59"/>
      <c r="Q382" s="59"/>
      <c r="R382" s="59"/>
      <c r="S382" s="59"/>
      <c r="T382" s="60"/>
      <c r="U382" s="33"/>
      <c r="V382" s="33"/>
      <c r="W382" s="33"/>
      <c r="X382" s="33"/>
      <c r="Y382" s="33"/>
      <c r="Z382" s="33"/>
      <c r="AA382" s="33"/>
      <c r="AB382" s="33"/>
      <c r="AC382" s="33"/>
      <c r="AD382" s="33"/>
      <c r="AE382" s="33"/>
      <c r="AT382" s="18" t="s">
        <v>207</v>
      </c>
      <c r="AU382" s="18" t="s">
        <v>90</v>
      </c>
    </row>
    <row r="383" spans="1:65" s="2" customFormat="1" ht="16.5" customHeight="1">
      <c r="A383" s="33"/>
      <c r="B383" s="149"/>
      <c r="C383" s="150" t="s">
        <v>1020</v>
      </c>
      <c r="D383" s="150" t="s">
        <v>202</v>
      </c>
      <c r="E383" s="151" t="s">
        <v>6152</v>
      </c>
      <c r="F383" s="152" t="s">
        <v>6153</v>
      </c>
      <c r="G383" s="153" t="s">
        <v>529</v>
      </c>
      <c r="H383" s="154">
        <v>1</v>
      </c>
      <c r="I383" s="155"/>
      <c r="J383" s="156">
        <f>ROUND(I383*H383,2)</f>
        <v>0</v>
      </c>
      <c r="K383" s="152" t="s">
        <v>333</v>
      </c>
      <c r="L383" s="34"/>
      <c r="M383" s="157" t="s">
        <v>1</v>
      </c>
      <c r="N383" s="158" t="s">
        <v>46</v>
      </c>
      <c r="O383" s="59"/>
      <c r="P383" s="159">
        <f>O383*H383</f>
        <v>0</v>
      </c>
      <c r="Q383" s="159">
        <v>1.1199999999999999E-3</v>
      </c>
      <c r="R383" s="159">
        <f>Q383*H383</f>
        <v>1.1199999999999999E-3</v>
      </c>
      <c r="S383" s="159">
        <v>0</v>
      </c>
      <c r="T383" s="160">
        <f>S383*H383</f>
        <v>0</v>
      </c>
      <c r="U383" s="33"/>
      <c r="V383" s="33"/>
      <c r="W383" s="33"/>
      <c r="X383" s="33"/>
      <c r="Y383" s="33"/>
      <c r="Z383" s="33"/>
      <c r="AA383" s="33"/>
      <c r="AB383" s="33"/>
      <c r="AC383" s="33"/>
      <c r="AD383" s="33"/>
      <c r="AE383" s="33"/>
      <c r="AR383" s="161" t="s">
        <v>276</v>
      </c>
      <c r="AT383" s="161" t="s">
        <v>202</v>
      </c>
      <c r="AU383" s="161" t="s">
        <v>90</v>
      </c>
      <c r="AY383" s="18" t="s">
        <v>199</v>
      </c>
      <c r="BE383" s="162">
        <f>IF(N383="základní",J383,0)</f>
        <v>0</v>
      </c>
      <c r="BF383" s="162">
        <f>IF(N383="snížená",J383,0)</f>
        <v>0</v>
      </c>
      <c r="BG383" s="162">
        <f>IF(N383="zákl. přenesená",J383,0)</f>
        <v>0</v>
      </c>
      <c r="BH383" s="162">
        <f>IF(N383="sníž. přenesená",J383,0)</f>
        <v>0</v>
      </c>
      <c r="BI383" s="162">
        <f>IF(N383="nulová",J383,0)</f>
        <v>0</v>
      </c>
      <c r="BJ383" s="18" t="s">
        <v>88</v>
      </c>
      <c r="BK383" s="162">
        <f>ROUND(I383*H383,2)</f>
        <v>0</v>
      </c>
      <c r="BL383" s="18" t="s">
        <v>276</v>
      </c>
      <c r="BM383" s="161" t="s">
        <v>6154</v>
      </c>
    </row>
    <row r="384" spans="1:65" s="2" customFormat="1" ht="19.2">
      <c r="A384" s="33"/>
      <c r="B384" s="34"/>
      <c r="C384" s="33"/>
      <c r="D384" s="163" t="s">
        <v>207</v>
      </c>
      <c r="E384" s="33"/>
      <c r="F384" s="164" t="s">
        <v>6155</v>
      </c>
      <c r="G384" s="33"/>
      <c r="H384" s="33"/>
      <c r="I384" s="165"/>
      <c r="J384" s="33"/>
      <c r="K384" s="33"/>
      <c r="L384" s="34"/>
      <c r="M384" s="166"/>
      <c r="N384" s="167"/>
      <c r="O384" s="59"/>
      <c r="P384" s="59"/>
      <c r="Q384" s="59"/>
      <c r="R384" s="59"/>
      <c r="S384" s="59"/>
      <c r="T384" s="60"/>
      <c r="U384" s="33"/>
      <c r="V384" s="33"/>
      <c r="W384" s="33"/>
      <c r="X384" s="33"/>
      <c r="Y384" s="33"/>
      <c r="Z384" s="33"/>
      <c r="AA384" s="33"/>
      <c r="AB384" s="33"/>
      <c r="AC384" s="33"/>
      <c r="AD384" s="33"/>
      <c r="AE384" s="33"/>
      <c r="AT384" s="18" t="s">
        <v>207</v>
      </c>
      <c r="AU384" s="18" t="s">
        <v>90</v>
      </c>
    </row>
    <row r="385" spans="1:65" s="2" customFormat="1" ht="16.5" customHeight="1">
      <c r="A385" s="33"/>
      <c r="B385" s="149"/>
      <c r="C385" s="150" t="s">
        <v>1025</v>
      </c>
      <c r="D385" s="150" t="s">
        <v>202</v>
      </c>
      <c r="E385" s="151" t="s">
        <v>6156</v>
      </c>
      <c r="F385" s="152" t="s">
        <v>6157</v>
      </c>
      <c r="G385" s="153" t="s">
        <v>529</v>
      </c>
      <c r="H385" s="154">
        <v>1</v>
      </c>
      <c r="I385" s="155"/>
      <c r="J385" s="156">
        <f>ROUND(I385*H385,2)</f>
        <v>0</v>
      </c>
      <c r="K385" s="152" t="s">
        <v>333</v>
      </c>
      <c r="L385" s="34"/>
      <c r="M385" s="157" t="s">
        <v>1</v>
      </c>
      <c r="N385" s="158" t="s">
        <v>46</v>
      </c>
      <c r="O385" s="59"/>
      <c r="P385" s="159">
        <f>O385*H385</f>
        <v>0</v>
      </c>
      <c r="Q385" s="159">
        <v>2.9E-4</v>
      </c>
      <c r="R385" s="159">
        <f>Q385*H385</f>
        <v>2.9E-4</v>
      </c>
      <c r="S385" s="159">
        <v>0</v>
      </c>
      <c r="T385" s="160">
        <f>S385*H385</f>
        <v>0</v>
      </c>
      <c r="U385" s="33"/>
      <c r="V385" s="33"/>
      <c r="W385" s="33"/>
      <c r="X385" s="33"/>
      <c r="Y385" s="33"/>
      <c r="Z385" s="33"/>
      <c r="AA385" s="33"/>
      <c r="AB385" s="33"/>
      <c r="AC385" s="33"/>
      <c r="AD385" s="33"/>
      <c r="AE385" s="33"/>
      <c r="AR385" s="161" t="s">
        <v>276</v>
      </c>
      <c r="AT385" s="161" t="s">
        <v>202</v>
      </c>
      <c r="AU385" s="161" t="s">
        <v>90</v>
      </c>
      <c r="AY385" s="18" t="s">
        <v>199</v>
      </c>
      <c r="BE385" s="162">
        <f>IF(N385="základní",J385,0)</f>
        <v>0</v>
      </c>
      <c r="BF385" s="162">
        <f>IF(N385="snížená",J385,0)</f>
        <v>0</v>
      </c>
      <c r="BG385" s="162">
        <f>IF(N385="zákl. přenesená",J385,0)</f>
        <v>0</v>
      </c>
      <c r="BH385" s="162">
        <f>IF(N385="sníž. přenesená",J385,0)</f>
        <v>0</v>
      </c>
      <c r="BI385" s="162">
        <f>IF(N385="nulová",J385,0)</f>
        <v>0</v>
      </c>
      <c r="BJ385" s="18" t="s">
        <v>88</v>
      </c>
      <c r="BK385" s="162">
        <f>ROUND(I385*H385,2)</f>
        <v>0</v>
      </c>
      <c r="BL385" s="18" t="s">
        <v>276</v>
      </c>
      <c r="BM385" s="161" t="s">
        <v>6158</v>
      </c>
    </row>
    <row r="386" spans="1:65" s="2" customFormat="1" ht="10.199999999999999">
      <c r="A386" s="33"/>
      <c r="B386" s="34"/>
      <c r="C386" s="33"/>
      <c r="D386" s="163" t="s">
        <v>207</v>
      </c>
      <c r="E386" s="33"/>
      <c r="F386" s="164" t="s">
        <v>6159</v>
      </c>
      <c r="G386" s="33"/>
      <c r="H386" s="33"/>
      <c r="I386" s="165"/>
      <c r="J386" s="33"/>
      <c r="K386" s="33"/>
      <c r="L386" s="34"/>
      <c r="M386" s="166"/>
      <c r="N386" s="167"/>
      <c r="O386" s="59"/>
      <c r="P386" s="59"/>
      <c r="Q386" s="59"/>
      <c r="R386" s="59"/>
      <c r="S386" s="59"/>
      <c r="T386" s="60"/>
      <c r="U386" s="33"/>
      <c r="V386" s="33"/>
      <c r="W386" s="33"/>
      <c r="X386" s="33"/>
      <c r="Y386" s="33"/>
      <c r="Z386" s="33"/>
      <c r="AA386" s="33"/>
      <c r="AB386" s="33"/>
      <c r="AC386" s="33"/>
      <c r="AD386" s="33"/>
      <c r="AE386" s="33"/>
      <c r="AT386" s="18" t="s">
        <v>207</v>
      </c>
      <c r="AU386" s="18" t="s">
        <v>90</v>
      </c>
    </row>
    <row r="387" spans="1:65" s="2" customFormat="1" ht="16.5" customHeight="1">
      <c r="A387" s="33"/>
      <c r="B387" s="149"/>
      <c r="C387" s="150" t="s">
        <v>1031</v>
      </c>
      <c r="D387" s="150" t="s">
        <v>202</v>
      </c>
      <c r="E387" s="151" t="s">
        <v>4317</v>
      </c>
      <c r="F387" s="152" t="s">
        <v>4318</v>
      </c>
      <c r="G387" s="153" t="s">
        <v>529</v>
      </c>
      <c r="H387" s="154">
        <v>1</v>
      </c>
      <c r="I387" s="155"/>
      <c r="J387" s="156">
        <f>ROUND(I387*H387,2)</f>
        <v>0</v>
      </c>
      <c r="K387" s="152" t="s">
        <v>333</v>
      </c>
      <c r="L387" s="34"/>
      <c r="M387" s="157" t="s">
        <v>1</v>
      </c>
      <c r="N387" s="158" t="s">
        <v>46</v>
      </c>
      <c r="O387" s="59"/>
      <c r="P387" s="159">
        <f>O387*H387</f>
        <v>0</v>
      </c>
      <c r="Q387" s="159">
        <v>4.0999999999999999E-4</v>
      </c>
      <c r="R387" s="159">
        <f>Q387*H387</f>
        <v>4.0999999999999999E-4</v>
      </c>
      <c r="S387" s="159">
        <v>0</v>
      </c>
      <c r="T387" s="160">
        <f>S387*H387</f>
        <v>0</v>
      </c>
      <c r="U387" s="33"/>
      <c r="V387" s="33"/>
      <c r="W387" s="33"/>
      <c r="X387" s="33"/>
      <c r="Y387" s="33"/>
      <c r="Z387" s="33"/>
      <c r="AA387" s="33"/>
      <c r="AB387" s="33"/>
      <c r="AC387" s="33"/>
      <c r="AD387" s="33"/>
      <c r="AE387" s="33"/>
      <c r="AR387" s="161" t="s">
        <v>276</v>
      </c>
      <c r="AT387" s="161" t="s">
        <v>202</v>
      </c>
      <c r="AU387" s="161" t="s">
        <v>90</v>
      </c>
      <c r="AY387" s="18" t="s">
        <v>199</v>
      </c>
      <c r="BE387" s="162">
        <f>IF(N387="základní",J387,0)</f>
        <v>0</v>
      </c>
      <c r="BF387" s="162">
        <f>IF(N387="snížená",J387,0)</f>
        <v>0</v>
      </c>
      <c r="BG387" s="162">
        <f>IF(N387="zákl. přenesená",J387,0)</f>
        <v>0</v>
      </c>
      <c r="BH387" s="162">
        <f>IF(N387="sníž. přenesená",J387,0)</f>
        <v>0</v>
      </c>
      <c r="BI387" s="162">
        <f>IF(N387="nulová",J387,0)</f>
        <v>0</v>
      </c>
      <c r="BJ387" s="18" t="s">
        <v>88</v>
      </c>
      <c r="BK387" s="162">
        <f>ROUND(I387*H387,2)</f>
        <v>0</v>
      </c>
      <c r="BL387" s="18" t="s">
        <v>276</v>
      </c>
      <c r="BM387" s="161" t="s">
        <v>4319</v>
      </c>
    </row>
    <row r="388" spans="1:65" s="2" customFormat="1" ht="10.199999999999999">
      <c r="A388" s="33"/>
      <c r="B388" s="34"/>
      <c r="C388" s="33"/>
      <c r="D388" s="163" t="s">
        <v>207</v>
      </c>
      <c r="E388" s="33"/>
      <c r="F388" s="164" t="s">
        <v>4320</v>
      </c>
      <c r="G388" s="33"/>
      <c r="H388" s="33"/>
      <c r="I388" s="165"/>
      <c r="J388" s="33"/>
      <c r="K388" s="33"/>
      <c r="L388" s="34"/>
      <c r="M388" s="166"/>
      <c r="N388" s="167"/>
      <c r="O388" s="59"/>
      <c r="P388" s="59"/>
      <c r="Q388" s="59"/>
      <c r="R388" s="59"/>
      <c r="S388" s="59"/>
      <c r="T388" s="60"/>
      <c r="U388" s="33"/>
      <c r="V388" s="33"/>
      <c r="W388" s="33"/>
      <c r="X388" s="33"/>
      <c r="Y388" s="33"/>
      <c r="Z388" s="33"/>
      <c r="AA388" s="33"/>
      <c r="AB388" s="33"/>
      <c r="AC388" s="33"/>
      <c r="AD388" s="33"/>
      <c r="AE388" s="33"/>
      <c r="AT388" s="18" t="s">
        <v>207</v>
      </c>
      <c r="AU388" s="18" t="s">
        <v>90</v>
      </c>
    </row>
    <row r="389" spans="1:65" s="2" customFormat="1" ht="21.75" customHeight="1">
      <c r="A389" s="33"/>
      <c r="B389" s="149"/>
      <c r="C389" s="150" t="s">
        <v>1044</v>
      </c>
      <c r="D389" s="150" t="s">
        <v>202</v>
      </c>
      <c r="E389" s="151" t="s">
        <v>4321</v>
      </c>
      <c r="F389" s="152" t="s">
        <v>4322</v>
      </c>
      <c r="G389" s="153" t="s">
        <v>529</v>
      </c>
      <c r="H389" s="154">
        <v>2</v>
      </c>
      <c r="I389" s="155"/>
      <c r="J389" s="156">
        <f>ROUND(I389*H389,2)</f>
        <v>0</v>
      </c>
      <c r="K389" s="152" t="s">
        <v>333</v>
      </c>
      <c r="L389" s="34"/>
      <c r="M389" s="157" t="s">
        <v>1</v>
      </c>
      <c r="N389" s="158" t="s">
        <v>46</v>
      </c>
      <c r="O389" s="59"/>
      <c r="P389" s="159">
        <f>O389*H389</f>
        <v>0</v>
      </c>
      <c r="Q389" s="159">
        <v>2.1000000000000001E-4</v>
      </c>
      <c r="R389" s="159">
        <f>Q389*H389</f>
        <v>4.2000000000000002E-4</v>
      </c>
      <c r="S389" s="159">
        <v>0</v>
      </c>
      <c r="T389" s="160">
        <f>S389*H389</f>
        <v>0</v>
      </c>
      <c r="U389" s="33"/>
      <c r="V389" s="33"/>
      <c r="W389" s="33"/>
      <c r="X389" s="33"/>
      <c r="Y389" s="33"/>
      <c r="Z389" s="33"/>
      <c r="AA389" s="33"/>
      <c r="AB389" s="33"/>
      <c r="AC389" s="33"/>
      <c r="AD389" s="33"/>
      <c r="AE389" s="33"/>
      <c r="AR389" s="161" t="s">
        <v>276</v>
      </c>
      <c r="AT389" s="161" t="s">
        <v>202</v>
      </c>
      <c r="AU389" s="161" t="s">
        <v>90</v>
      </c>
      <c r="AY389" s="18" t="s">
        <v>199</v>
      </c>
      <c r="BE389" s="162">
        <f>IF(N389="základní",J389,0)</f>
        <v>0</v>
      </c>
      <c r="BF389" s="162">
        <f>IF(N389="snížená",J389,0)</f>
        <v>0</v>
      </c>
      <c r="BG389" s="162">
        <f>IF(N389="zákl. přenesená",J389,0)</f>
        <v>0</v>
      </c>
      <c r="BH389" s="162">
        <f>IF(N389="sníž. přenesená",J389,0)</f>
        <v>0</v>
      </c>
      <c r="BI389" s="162">
        <f>IF(N389="nulová",J389,0)</f>
        <v>0</v>
      </c>
      <c r="BJ389" s="18" t="s">
        <v>88</v>
      </c>
      <c r="BK389" s="162">
        <f>ROUND(I389*H389,2)</f>
        <v>0</v>
      </c>
      <c r="BL389" s="18" t="s">
        <v>276</v>
      </c>
      <c r="BM389" s="161" t="s">
        <v>4323</v>
      </c>
    </row>
    <row r="390" spans="1:65" s="2" customFormat="1" ht="19.2">
      <c r="A390" s="33"/>
      <c r="B390" s="34"/>
      <c r="C390" s="33"/>
      <c r="D390" s="163" t="s">
        <v>207</v>
      </c>
      <c r="E390" s="33"/>
      <c r="F390" s="164" t="s">
        <v>4324</v>
      </c>
      <c r="G390" s="33"/>
      <c r="H390" s="33"/>
      <c r="I390" s="165"/>
      <c r="J390" s="33"/>
      <c r="K390" s="33"/>
      <c r="L390" s="34"/>
      <c r="M390" s="166"/>
      <c r="N390" s="167"/>
      <c r="O390" s="59"/>
      <c r="P390" s="59"/>
      <c r="Q390" s="59"/>
      <c r="R390" s="59"/>
      <c r="S390" s="59"/>
      <c r="T390" s="60"/>
      <c r="U390" s="33"/>
      <c r="V390" s="33"/>
      <c r="W390" s="33"/>
      <c r="X390" s="33"/>
      <c r="Y390" s="33"/>
      <c r="Z390" s="33"/>
      <c r="AA390" s="33"/>
      <c r="AB390" s="33"/>
      <c r="AC390" s="33"/>
      <c r="AD390" s="33"/>
      <c r="AE390" s="33"/>
      <c r="AT390" s="18" t="s">
        <v>207</v>
      </c>
      <c r="AU390" s="18" t="s">
        <v>90</v>
      </c>
    </row>
    <row r="391" spans="1:65" s="14" customFormat="1" ht="10.199999999999999">
      <c r="B391" s="179"/>
      <c r="D391" s="163" t="s">
        <v>336</v>
      </c>
      <c r="E391" s="180" t="s">
        <v>1</v>
      </c>
      <c r="F391" s="181" t="s">
        <v>1414</v>
      </c>
      <c r="H391" s="182">
        <v>2</v>
      </c>
      <c r="I391" s="183"/>
      <c r="L391" s="179"/>
      <c r="M391" s="184"/>
      <c r="N391" s="185"/>
      <c r="O391" s="185"/>
      <c r="P391" s="185"/>
      <c r="Q391" s="185"/>
      <c r="R391" s="185"/>
      <c r="S391" s="185"/>
      <c r="T391" s="186"/>
      <c r="AT391" s="180" t="s">
        <v>336</v>
      </c>
      <c r="AU391" s="180" t="s">
        <v>90</v>
      </c>
      <c r="AV391" s="14" t="s">
        <v>90</v>
      </c>
      <c r="AW391" s="14" t="s">
        <v>36</v>
      </c>
      <c r="AX391" s="14" t="s">
        <v>88</v>
      </c>
      <c r="AY391" s="180" t="s">
        <v>199</v>
      </c>
    </row>
    <row r="392" spans="1:65" s="2" customFormat="1" ht="21.75" customHeight="1">
      <c r="A392" s="33"/>
      <c r="B392" s="149"/>
      <c r="C392" s="150" t="s">
        <v>1051</v>
      </c>
      <c r="D392" s="150" t="s">
        <v>202</v>
      </c>
      <c r="E392" s="151" t="s">
        <v>4326</v>
      </c>
      <c r="F392" s="152" t="s">
        <v>4327</v>
      </c>
      <c r="G392" s="153" t="s">
        <v>529</v>
      </c>
      <c r="H392" s="154">
        <v>3</v>
      </c>
      <c r="I392" s="155"/>
      <c r="J392" s="156">
        <f>ROUND(I392*H392,2)</f>
        <v>0</v>
      </c>
      <c r="K392" s="152" t="s">
        <v>333</v>
      </c>
      <c r="L392" s="34"/>
      <c r="M392" s="157" t="s">
        <v>1</v>
      </c>
      <c r="N392" s="158" t="s">
        <v>46</v>
      </c>
      <c r="O392" s="59"/>
      <c r="P392" s="159">
        <f>O392*H392</f>
        <v>0</v>
      </c>
      <c r="Q392" s="159">
        <v>3.4000000000000002E-4</v>
      </c>
      <c r="R392" s="159">
        <f>Q392*H392</f>
        <v>1.0200000000000001E-3</v>
      </c>
      <c r="S392" s="159">
        <v>0</v>
      </c>
      <c r="T392" s="160">
        <f>S392*H392</f>
        <v>0</v>
      </c>
      <c r="U392" s="33"/>
      <c r="V392" s="33"/>
      <c r="W392" s="33"/>
      <c r="X392" s="33"/>
      <c r="Y392" s="33"/>
      <c r="Z392" s="33"/>
      <c r="AA392" s="33"/>
      <c r="AB392" s="33"/>
      <c r="AC392" s="33"/>
      <c r="AD392" s="33"/>
      <c r="AE392" s="33"/>
      <c r="AR392" s="161" t="s">
        <v>276</v>
      </c>
      <c r="AT392" s="161" t="s">
        <v>202</v>
      </c>
      <c r="AU392" s="161" t="s">
        <v>90</v>
      </c>
      <c r="AY392" s="18" t="s">
        <v>199</v>
      </c>
      <c r="BE392" s="162">
        <f>IF(N392="základní",J392,0)</f>
        <v>0</v>
      </c>
      <c r="BF392" s="162">
        <f>IF(N392="snížená",J392,0)</f>
        <v>0</v>
      </c>
      <c r="BG392" s="162">
        <f>IF(N392="zákl. přenesená",J392,0)</f>
        <v>0</v>
      </c>
      <c r="BH392" s="162">
        <f>IF(N392="sníž. přenesená",J392,0)</f>
        <v>0</v>
      </c>
      <c r="BI392" s="162">
        <f>IF(N392="nulová",J392,0)</f>
        <v>0</v>
      </c>
      <c r="BJ392" s="18" t="s">
        <v>88</v>
      </c>
      <c r="BK392" s="162">
        <f>ROUND(I392*H392,2)</f>
        <v>0</v>
      </c>
      <c r="BL392" s="18" t="s">
        <v>276</v>
      </c>
      <c r="BM392" s="161" t="s">
        <v>4328</v>
      </c>
    </row>
    <row r="393" spans="1:65" s="2" customFormat="1" ht="19.2">
      <c r="A393" s="33"/>
      <c r="B393" s="34"/>
      <c r="C393" s="33"/>
      <c r="D393" s="163" t="s">
        <v>207</v>
      </c>
      <c r="E393" s="33"/>
      <c r="F393" s="164" t="s">
        <v>4329</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207</v>
      </c>
      <c r="AU393" s="18" t="s">
        <v>90</v>
      </c>
    </row>
    <row r="394" spans="1:65" s="14" customFormat="1" ht="10.199999999999999">
      <c r="B394" s="179"/>
      <c r="D394" s="163" t="s">
        <v>336</v>
      </c>
      <c r="E394" s="180" t="s">
        <v>1</v>
      </c>
      <c r="F394" s="181" t="s">
        <v>4312</v>
      </c>
      <c r="H394" s="182">
        <v>3</v>
      </c>
      <c r="I394" s="183"/>
      <c r="L394" s="179"/>
      <c r="M394" s="184"/>
      <c r="N394" s="185"/>
      <c r="O394" s="185"/>
      <c r="P394" s="185"/>
      <c r="Q394" s="185"/>
      <c r="R394" s="185"/>
      <c r="S394" s="185"/>
      <c r="T394" s="186"/>
      <c r="AT394" s="180" t="s">
        <v>336</v>
      </c>
      <c r="AU394" s="180" t="s">
        <v>90</v>
      </c>
      <c r="AV394" s="14" t="s">
        <v>90</v>
      </c>
      <c r="AW394" s="14" t="s">
        <v>36</v>
      </c>
      <c r="AX394" s="14" t="s">
        <v>88</v>
      </c>
      <c r="AY394" s="180" t="s">
        <v>199</v>
      </c>
    </row>
    <row r="395" spans="1:65" s="2" customFormat="1" ht="21.75" customHeight="1">
      <c r="A395" s="33"/>
      <c r="B395" s="149"/>
      <c r="C395" s="150" t="s">
        <v>1058</v>
      </c>
      <c r="D395" s="150" t="s">
        <v>202</v>
      </c>
      <c r="E395" s="151" t="s">
        <v>4331</v>
      </c>
      <c r="F395" s="152" t="s">
        <v>4332</v>
      </c>
      <c r="G395" s="153" t="s">
        <v>529</v>
      </c>
      <c r="H395" s="154">
        <v>3</v>
      </c>
      <c r="I395" s="155"/>
      <c r="J395" s="156">
        <f>ROUND(I395*H395,2)</f>
        <v>0</v>
      </c>
      <c r="K395" s="152" t="s">
        <v>333</v>
      </c>
      <c r="L395" s="34"/>
      <c r="M395" s="157" t="s">
        <v>1</v>
      </c>
      <c r="N395" s="158" t="s">
        <v>46</v>
      </c>
      <c r="O395" s="59"/>
      <c r="P395" s="159">
        <f>O395*H395</f>
        <v>0</v>
      </c>
      <c r="Q395" s="159">
        <v>5.0000000000000001E-4</v>
      </c>
      <c r="R395" s="159">
        <f>Q395*H395</f>
        <v>1.5E-3</v>
      </c>
      <c r="S395" s="159">
        <v>0</v>
      </c>
      <c r="T395" s="160">
        <f>S395*H395</f>
        <v>0</v>
      </c>
      <c r="U395" s="33"/>
      <c r="V395" s="33"/>
      <c r="W395" s="33"/>
      <c r="X395" s="33"/>
      <c r="Y395" s="33"/>
      <c r="Z395" s="33"/>
      <c r="AA395" s="33"/>
      <c r="AB395" s="33"/>
      <c r="AC395" s="33"/>
      <c r="AD395" s="33"/>
      <c r="AE395" s="33"/>
      <c r="AR395" s="161" t="s">
        <v>276</v>
      </c>
      <c r="AT395" s="161" t="s">
        <v>202</v>
      </c>
      <c r="AU395" s="161" t="s">
        <v>90</v>
      </c>
      <c r="AY395" s="18" t="s">
        <v>199</v>
      </c>
      <c r="BE395" s="162">
        <f>IF(N395="základní",J395,0)</f>
        <v>0</v>
      </c>
      <c r="BF395" s="162">
        <f>IF(N395="snížená",J395,0)</f>
        <v>0</v>
      </c>
      <c r="BG395" s="162">
        <f>IF(N395="zákl. přenesená",J395,0)</f>
        <v>0</v>
      </c>
      <c r="BH395" s="162">
        <f>IF(N395="sníž. přenesená",J395,0)</f>
        <v>0</v>
      </c>
      <c r="BI395" s="162">
        <f>IF(N395="nulová",J395,0)</f>
        <v>0</v>
      </c>
      <c r="BJ395" s="18" t="s">
        <v>88</v>
      </c>
      <c r="BK395" s="162">
        <f>ROUND(I395*H395,2)</f>
        <v>0</v>
      </c>
      <c r="BL395" s="18" t="s">
        <v>276</v>
      </c>
      <c r="BM395" s="161" t="s">
        <v>4333</v>
      </c>
    </row>
    <row r="396" spans="1:65" s="2" customFormat="1" ht="19.2">
      <c r="A396" s="33"/>
      <c r="B396" s="34"/>
      <c r="C396" s="33"/>
      <c r="D396" s="163" t="s">
        <v>207</v>
      </c>
      <c r="E396" s="33"/>
      <c r="F396" s="164" t="s">
        <v>4334</v>
      </c>
      <c r="G396" s="33"/>
      <c r="H396" s="33"/>
      <c r="I396" s="165"/>
      <c r="J396" s="33"/>
      <c r="K396" s="33"/>
      <c r="L396" s="34"/>
      <c r="M396" s="166"/>
      <c r="N396" s="167"/>
      <c r="O396" s="59"/>
      <c r="P396" s="59"/>
      <c r="Q396" s="59"/>
      <c r="R396" s="59"/>
      <c r="S396" s="59"/>
      <c r="T396" s="60"/>
      <c r="U396" s="33"/>
      <c r="V396" s="33"/>
      <c r="W396" s="33"/>
      <c r="X396" s="33"/>
      <c r="Y396" s="33"/>
      <c r="Z396" s="33"/>
      <c r="AA396" s="33"/>
      <c r="AB396" s="33"/>
      <c r="AC396" s="33"/>
      <c r="AD396" s="33"/>
      <c r="AE396" s="33"/>
      <c r="AT396" s="18" t="s">
        <v>207</v>
      </c>
      <c r="AU396" s="18" t="s">
        <v>90</v>
      </c>
    </row>
    <row r="397" spans="1:65" s="14" customFormat="1" ht="10.199999999999999">
      <c r="B397" s="179"/>
      <c r="D397" s="163" t="s">
        <v>336</v>
      </c>
      <c r="E397" s="180" t="s">
        <v>1</v>
      </c>
      <c r="F397" s="181" t="s">
        <v>4482</v>
      </c>
      <c r="H397" s="182">
        <v>3</v>
      </c>
      <c r="I397" s="183"/>
      <c r="L397" s="179"/>
      <c r="M397" s="184"/>
      <c r="N397" s="185"/>
      <c r="O397" s="185"/>
      <c r="P397" s="185"/>
      <c r="Q397" s="185"/>
      <c r="R397" s="185"/>
      <c r="S397" s="185"/>
      <c r="T397" s="186"/>
      <c r="AT397" s="180" t="s">
        <v>336</v>
      </c>
      <c r="AU397" s="180" t="s">
        <v>90</v>
      </c>
      <c r="AV397" s="14" t="s">
        <v>90</v>
      </c>
      <c r="AW397" s="14" t="s">
        <v>36</v>
      </c>
      <c r="AX397" s="14" t="s">
        <v>88</v>
      </c>
      <c r="AY397" s="180" t="s">
        <v>199</v>
      </c>
    </row>
    <row r="398" spans="1:65" s="2" customFormat="1" ht="21.75" customHeight="1">
      <c r="A398" s="33"/>
      <c r="B398" s="149"/>
      <c r="C398" s="150" t="s">
        <v>1067</v>
      </c>
      <c r="D398" s="150" t="s">
        <v>202</v>
      </c>
      <c r="E398" s="151" t="s">
        <v>4335</v>
      </c>
      <c r="F398" s="152" t="s">
        <v>4336</v>
      </c>
      <c r="G398" s="153" t="s">
        <v>529</v>
      </c>
      <c r="H398" s="154">
        <v>3</v>
      </c>
      <c r="I398" s="155"/>
      <c r="J398" s="156">
        <f>ROUND(I398*H398,2)</f>
        <v>0</v>
      </c>
      <c r="K398" s="152" t="s">
        <v>333</v>
      </c>
      <c r="L398" s="34"/>
      <c r="M398" s="157" t="s">
        <v>1</v>
      </c>
      <c r="N398" s="158" t="s">
        <v>46</v>
      </c>
      <c r="O398" s="59"/>
      <c r="P398" s="159">
        <f>O398*H398</f>
        <v>0</v>
      </c>
      <c r="Q398" s="159">
        <v>6.9999999999999999E-4</v>
      </c>
      <c r="R398" s="159">
        <f>Q398*H398</f>
        <v>2.0999999999999999E-3</v>
      </c>
      <c r="S398" s="159">
        <v>0</v>
      </c>
      <c r="T398" s="160">
        <f>S398*H398</f>
        <v>0</v>
      </c>
      <c r="U398" s="33"/>
      <c r="V398" s="33"/>
      <c r="W398" s="33"/>
      <c r="X398" s="33"/>
      <c r="Y398" s="33"/>
      <c r="Z398" s="33"/>
      <c r="AA398" s="33"/>
      <c r="AB398" s="33"/>
      <c r="AC398" s="33"/>
      <c r="AD398" s="33"/>
      <c r="AE398" s="33"/>
      <c r="AR398" s="161" t="s">
        <v>276</v>
      </c>
      <c r="AT398" s="161" t="s">
        <v>202</v>
      </c>
      <c r="AU398" s="161" t="s">
        <v>90</v>
      </c>
      <c r="AY398" s="18" t="s">
        <v>199</v>
      </c>
      <c r="BE398" s="162">
        <f>IF(N398="základní",J398,0)</f>
        <v>0</v>
      </c>
      <c r="BF398" s="162">
        <f>IF(N398="snížená",J398,0)</f>
        <v>0</v>
      </c>
      <c r="BG398" s="162">
        <f>IF(N398="zákl. přenesená",J398,0)</f>
        <v>0</v>
      </c>
      <c r="BH398" s="162">
        <f>IF(N398="sníž. přenesená",J398,0)</f>
        <v>0</v>
      </c>
      <c r="BI398" s="162">
        <f>IF(N398="nulová",J398,0)</f>
        <v>0</v>
      </c>
      <c r="BJ398" s="18" t="s">
        <v>88</v>
      </c>
      <c r="BK398" s="162">
        <f>ROUND(I398*H398,2)</f>
        <v>0</v>
      </c>
      <c r="BL398" s="18" t="s">
        <v>276</v>
      </c>
      <c r="BM398" s="161" t="s">
        <v>4337</v>
      </c>
    </row>
    <row r="399" spans="1:65" s="2" customFormat="1" ht="19.2">
      <c r="A399" s="33"/>
      <c r="B399" s="34"/>
      <c r="C399" s="33"/>
      <c r="D399" s="163" t="s">
        <v>207</v>
      </c>
      <c r="E399" s="33"/>
      <c r="F399" s="164" t="s">
        <v>4338</v>
      </c>
      <c r="G399" s="33"/>
      <c r="H399" s="33"/>
      <c r="I399" s="165"/>
      <c r="J399" s="33"/>
      <c r="K399" s="33"/>
      <c r="L399" s="34"/>
      <c r="M399" s="166"/>
      <c r="N399" s="167"/>
      <c r="O399" s="59"/>
      <c r="P399" s="59"/>
      <c r="Q399" s="59"/>
      <c r="R399" s="59"/>
      <c r="S399" s="59"/>
      <c r="T399" s="60"/>
      <c r="U399" s="33"/>
      <c r="V399" s="33"/>
      <c r="W399" s="33"/>
      <c r="X399" s="33"/>
      <c r="Y399" s="33"/>
      <c r="Z399" s="33"/>
      <c r="AA399" s="33"/>
      <c r="AB399" s="33"/>
      <c r="AC399" s="33"/>
      <c r="AD399" s="33"/>
      <c r="AE399" s="33"/>
      <c r="AT399" s="18" t="s">
        <v>207</v>
      </c>
      <c r="AU399" s="18" t="s">
        <v>90</v>
      </c>
    </row>
    <row r="400" spans="1:65" s="14" customFormat="1" ht="10.199999999999999">
      <c r="B400" s="179"/>
      <c r="D400" s="163" t="s">
        <v>336</v>
      </c>
      <c r="E400" s="180" t="s">
        <v>1</v>
      </c>
      <c r="F400" s="181" t="s">
        <v>4312</v>
      </c>
      <c r="H400" s="182">
        <v>3</v>
      </c>
      <c r="I400" s="183"/>
      <c r="L400" s="179"/>
      <c r="M400" s="184"/>
      <c r="N400" s="185"/>
      <c r="O400" s="185"/>
      <c r="P400" s="185"/>
      <c r="Q400" s="185"/>
      <c r="R400" s="185"/>
      <c r="S400" s="185"/>
      <c r="T400" s="186"/>
      <c r="AT400" s="180" t="s">
        <v>336</v>
      </c>
      <c r="AU400" s="180" t="s">
        <v>90</v>
      </c>
      <c r="AV400" s="14" t="s">
        <v>90</v>
      </c>
      <c r="AW400" s="14" t="s">
        <v>36</v>
      </c>
      <c r="AX400" s="14" t="s">
        <v>88</v>
      </c>
      <c r="AY400" s="180" t="s">
        <v>199</v>
      </c>
    </row>
    <row r="401" spans="1:65" s="2" customFormat="1" ht="21.75" customHeight="1">
      <c r="A401" s="33"/>
      <c r="B401" s="149"/>
      <c r="C401" s="150" t="s">
        <v>1074</v>
      </c>
      <c r="D401" s="150" t="s">
        <v>202</v>
      </c>
      <c r="E401" s="151" t="s">
        <v>6160</v>
      </c>
      <c r="F401" s="152" t="s">
        <v>6161</v>
      </c>
      <c r="G401" s="153" t="s">
        <v>529</v>
      </c>
      <c r="H401" s="154">
        <v>5</v>
      </c>
      <c r="I401" s="155"/>
      <c r="J401" s="156">
        <f>ROUND(I401*H401,2)</f>
        <v>0</v>
      </c>
      <c r="K401" s="152" t="s">
        <v>333</v>
      </c>
      <c r="L401" s="34"/>
      <c r="M401" s="157" t="s">
        <v>1</v>
      </c>
      <c r="N401" s="158" t="s">
        <v>46</v>
      </c>
      <c r="O401" s="59"/>
      <c r="P401" s="159">
        <f>O401*H401</f>
        <v>0</v>
      </c>
      <c r="Q401" s="159">
        <v>1.07E-3</v>
      </c>
      <c r="R401" s="159">
        <f>Q401*H401</f>
        <v>5.3499999999999997E-3</v>
      </c>
      <c r="S401" s="159">
        <v>0</v>
      </c>
      <c r="T401" s="160">
        <f>S401*H401</f>
        <v>0</v>
      </c>
      <c r="U401" s="33"/>
      <c r="V401" s="33"/>
      <c r="W401" s="33"/>
      <c r="X401" s="33"/>
      <c r="Y401" s="33"/>
      <c r="Z401" s="33"/>
      <c r="AA401" s="33"/>
      <c r="AB401" s="33"/>
      <c r="AC401" s="33"/>
      <c r="AD401" s="33"/>
      <c r="AE401" s="33"/>
      <c r="AR401" s="161" t="s">
        <v>276</v>
      </c>
      <c r="AT401" s="161" t="s">
        <v>202</v>
      </c>
      <c r="AU401" s="161" t="s">
        <v>90</v>
      </c>
      <c r="AY401" s="18" t="s">
        <v>199</v>
      </c>
      <c r="BE401" s="162">
        <f>IF(N401="základní",J401,0)</f>
        <v>0</v>
      </c>
      <c r="BF401" s="162">
        <f>IF(N401="snížená",J401,0)</f>
        <v>0</v>
      </c>
      <c r="BG401" s="162">
        <f>IF(N401="zákl. přenesená",J401,0)</f>
        <v>0</v>
      </c>
      <c r="BH401" s="162">
        <f>IF(N401="sníž. přenesená",J401,0)</f>
        <v>0</v>
      </c>
      <c r="BI401" s="162">
        <f>IF(N401="nulová",J401,0)</f>
        <v>0</v>
      </c>
      <c r="BJ401" s="18" t="s">
        <v>88</v>
      </c>
      <c r="BK401" s="162">
        <f>ROUND(I401*H401,2)</f>
        <v>0</v>
      </c>
      <c r="BL401" s="18" t="s">
        <v>276</v>
      </c>
      <c r="BM401" s="161" t="s">
        <v>6162</v>
      </c>
    </row>
    <row r="402" spans="1:65" s="2" customFormat="1" ht="19.2">
      <c r="A402" s="33"/>
      <c r="B402" s="34"/>
      <c r="C402" s="33"/>
      <c r="D402" s="163" t="s">
        <v>207</v>
      </c>
      <c r="E402" s="33"/>
      <c r="F402" s="164" t="s">
        <v>6163</v>
      </c>
      <c r="G402" s="33"/>
      <c r="H402" s="33"/>
      <c r="I402" s="165"/>
      <c r="J402" s="33"/>
      <c r="K402" s="33"/>
      <c r="L402" s="34"/>
      <c r="M402" s="166"/>
      <c r="N402" s="167"/>
      <c r="O402" s="59"/>
      <c r="P402" s="59"/>
      <c r="Q402" s="59"/>
      <c r="R402" s="59"/>
      <c r="S402" s="59"/>
      <c r="T402" s="60"/>
      <c r="U402" s="33"/>
      <c r="V402" s="33"/>
      <c r="W402" s="33"/>
      <c r="X402" s="33"/>
      <c r="Y402" s="33"/>
      <c r="Z402" s="33"/>
      <c r="AA402" s="33"/>
      <c r="AB402" s="33"/>
      <c r="AC402" s="33"/>
      <c r="AD402" s="33"/>
      <c r="AE402" s="33"/>
      <c r="AT402" s="18" t="s">
        <v>207</v>
      </c>
      <c r="AU402" s="18" t="s">
        <v>90</v>
      </c>
    </row>
    <row r="403" spans="1:65" s="14" customFormat="1" ht="10.199999999999999">
      <c r="B403" s="179"/>
      <c r="D403" s="163" t="s">
        <v>336</v>
      </c>
      <c r="E403" s="180" t="s">
        <v>1</v>
      </c>
      <c r="F403" s="181" t="s">
        <v>4487</v>
      </c>
      <c r="H403" s="182">
        <v>5</v>
      </c>
      <c r="I403" s="183"/>
      <c r="L403" s="179"/>
      <c r="M403" s="184"/>
      <c r="N403" s="185"/>
      <c r="O403" s="185"/>
      <c r="P403" s="185"/>
      <c r="Q403" s="185"/>
      <c r="R403" s="185"/>
      <c r="S403" s="185"/>
      <c r="T403" s="186"/>
      <c r="AT403" s="180" t="s">
        <v>336</v>
      </c>
      <c r="AU403" s="180" t="s">
        <v>90</v>
      </c>
      <c r="AV403" s="14" t="s">
        <v>90</v>
      </c>
      <c r="AW403" s="14" t="s">
        <v>36</v>
      </c>
      <c r="AX403" s="14" t="s">
        <v>88</v>
      </c>
      <c r="AY403" s="180" t="s">
        <v>199</v>
      </c>
    </row>
    <row r="404" spans="1:65" s="2" customFormat="1" ht="24.15" customHeight="1">
      <c r="A404" s="33"/>
      <c r="B404" s="149"/>
      <c r="C404" s="150" t="s">
        <v>1081</v>
      </c>
      <c r="D404" s="150" t="s">
        <v>202</v>
      </c>
      <c r="E404" s="151" t="s">
        <v>6164</v>
      </c>
      <c r="F404" s="152" t="s">
        <v>6165</v>
      </c>
      <c r="G404" s="153" t="s">
        <v>284</v>
      </c>
      <c r="H404" s="154">
        <v>4</v>
      </c>
      <c r="I404" s="155"/>
      <c r="J404" s="156">
        <f>ROUND(I404*H404,2)</f>
        <v>0</v>
      </c>
      <c r="K404" s="152" t="s">
        <v>333</v>
      </c>
      <c r="L404" s="34"/>
      <c r="M404" s="157" t="s">
        <v>1</v>
      </c>
      <c r="N404" s="158" t="s">
        <v>46</v>
      </c>
      <c r="O404" s="59"/>
      <c r="P404" s="159">
        <f>O404*H404</f>
        <v>0</v>
      </c>
      <c r="Q404" s="159">
        <v>2.92E-2</v>
      </c>
      <c r="R404" s="159">
        <f>Q404*H404</f>
        <v>0.1168</v>
      </c>
      <c r="S404" s="159">
        <v>0</v>
      </c>
      <c r="T404" s="160">
        <f>S404*H404</f>
        <v>0</v>
      </c>
      <c r="U404" s="33"/>
      <c r="V404" s="33"/>
      <c r="W404" s="33"/>
      <c r="X404" s="33"/>
      <c r="Y404" s="33"/>
      <c r="Z404" s="33"/>
      <c r="AA404" s="33"/>
      <c r="AB404" s="33"/>
      <c r="AC404" s="33"/>
      <c r="AD404" s="33"/>
      <c r="AE404" s="33"/>
      <c r="AR404" s="161" t="s">
        <v>276</v>
      </c>
      <c r="AT404" s="161" t="s">
        <v>202</v>
      </c>
      <c r="AU404" s="161" t="s">
        <v>90</v>
      </c>
      <c r="AY404" s="18" t="s">
        <v>199</v>
      </c>
      <c r="BE404" s="162">
        <f>IF(N404="základní",J404,0)</f>
        <v>0</v>
      </c>
      <c r="BF404" s="162">
        <f>IF(N404="snížená",J404,0)</f>
        <v>0</v>
      </c>
      <c r="BG404" s="162">
        <f>IF(N404="zákl. přenesená",J404,0)</f>
        <v>0</v>
      </c>
      <c r="BH404" s="162">
        <f>IF(N404="sníž. přenesená",J404,0)</f>
        <v>0</v>
      </c>
      <c r="BI404" s="162">
        <f>IF(N404="nulová",J404,0)</f>
        <v>0</v>
      </c>
      <c r="BJ404" s="18" t="s">
        <v>88</v>
      </c>
      <c r="BK404" s="162">
        <f>ROUND(I404*H404,2)</f>
        <v>0</v>
      </c>
      <c r="BL404" s="18" t="s">
        <v>276</v>
      </c>
      <c r="BM404" s="161" t="s">
        <v>6166</v>
      </c>
    </row>
    <row r="405" spans="1:65" s="2" customFormat="1" ht="19.2">
      <c r="A405" s="33"/>
      <c r="B405" s="34"/>
      <c r="C405" s="33"/>
      <c r="D405" s="163" t="s">
        <v>207</v>
      </c>
      <c r="E405" s="33"/>
      <c r="F405" s="164" t="s">
        <v>6167</v>
      </c>
      <c r="G405" s="33"/>
      <c r="H405" s="33"/>
      <c r="I405" s="165"/>
      <c r="J405" s="33"/>
      <c r="K405" s="33"/>
      <c r="L405" s="34"/>
      <c r="M405" s="166"/>
      <c r="N405" s="167"/>
      <c r="O405" s="59"/>
      <c r="P405" s="59"/>
      <c r="Q405" s="59"/>
      <c r="R405" s="59"/>
      <c r="S405" s="59"/>
      <c r="T405" s="60"/>
      <c r="U405" s="33"/>
      <c r="V405" s="33"/>
      <c r="W405" s="33"/>
      <c r="X405" s="33"/>
      <c r="Y405" s="33"/>
      <c r="Z405" s="33"/>
      <c r="AA405" s="33"/>
      <c r="AB405" s="33"/>
      <c r="AC405" s="33"/>
      <c r="AD405" s="33"/>
      <c r="AE405" s="33"/>
      <c r="AT405" s="18" t="s">
        <v>207</v>
      </c>
      <c r="AU405" s="18" t="s">
        <v>90</v>
      </c>
    </row>
    <row r="406" spans="1:65" s="2" customFormat="1" ht="33" customHeight="1">
      <c r="A406" s="33"/>
      <c r="B406" s="149"/>
      <c r="C406" s="150" t="s">
        <v>1089</v>
      </c>
      <c r="D406" s="150" t="s">
        <v>202</v>
      </c>
      <c r="E406" s="151" t="s">
        <v>6168</v>
      </c>
      <c r="F406" s="152" t="s">
        <v>6169</v>
      </c>
      <c r="G406" s="153" t="s">
        <v>529</v>
      </c>
      <c r="H406" s="154">
        <v>1</v>
      </c>
      <c r="I406" s="155"/>
      <c r="J406" s="156">
        <f>ROUND(I406*H406,2)</f>
        <v>0</v>
      </c>
      <c r="K406" s="152" t="s">
        <v>333</v>
      </c>
      <c r="L406" s="34"/>
      <c r="M406" s="157" t="s">
        <v>1</v>
      </c>
      <c r="N406" s="158" t="s">
        <v>46</v>
      </c>
      <c r="O406" s="59"/>
      <c r="P406" s="159">
        <f>O406*H406</f>
        <v>0</v>
      </c>
      <c r="Q406" s="159">
        <v>2.96E-3</v>
      </c>
      <c r="R406" s="159">
        <f>Q406*H406</f>
        <v>2.96E-3</v>
      </c>
      <c r="S406" s="159">
        <v>0</v>
      </c>
      <c r="T406" s="160">
        <f>S406*H406</f>
        <v>0</v>
      </c>
      <c r="U406" s="33"/>
      <c r="V406" s="33"/>
      <c r="W406" s="33"/>
      <c r="X406" s="33"/>
      <c r="Y406" s="33"/>
      <c r="Z406" s="33"/>
      <c r="AA406" s="33"/>
      <c r="AB406" s="33"/>
      <c r="AC406" s="33"/>
      <c r="AD406" s="33"/>
      <c r="AE406" s="33"/>
      <c r="AR406" s="161" t="s">
        <v>276</v>
      </c>
      <c r="AT406" s="161" t="s">
        <v>202</v>
      </c>
      <c r="AU406" s="161" t="s">
        <v>90</v>
      </c>
      <c r="AY406" s="18" t="s">
        <v>199</v>
      </c>
      <c r="BE406" s="162">
        <f>IF(N406="základní",J406,0)</f>
        <v>0</v>
      </c>
      <c r="BF406" s="162">
        <f>IF(N406="snížená",J406,0)</f>
        <v>0</v>
      </c>
      <c r="BG406" s="162">
        <f>IF(N406="zákl. přenesená",J406,0)</f>
        <v>0</v>
      </c>
      <c r="BH406" s="162">
        <f>IF(N406="sníž. přenesená",J406,0)</f>
        <v>0</v>
      </c>
      <c r="BI406" s="162">
        <f>IF(N406="nulová",J406,0)</f>
        <v>0</v>
      </c>
      <c r="BJ406" s="18" t="s">
        <v>88</v>
      </c>
      <c r="BK406" s="162">
        <f>ROUND(I406*H406,2)</f>
        <v>0</v>
      </c>
      <c r="BL406" s="18" t="s">
        <v>276</v>
      </c>
      <c r="BM406" s="161" t="s">
        <v>6170</v>
      </c>
    </row>
    <row r="407" spans="1:65" s="2" customFormat="1" ht="33" customHeight="1">
      <c r="A407" s="33"/>
      <c r="B407" s="149"/>
      <c r="C407" s="150" t="s">
        <v>1098</v>
      </c>
      <c r="D407" s="150" t="s">
        <v>202</v>
      </c>
      <c r="E407" s="151" t="s">
        <v>6171</v>
      </c>
      <c r="F407" s="152" t="s">
        <v>6172</v>
      </c>
      <c r="G407" s="153" t="s">
        <v>529</v>
      </c>
      <c r="H407" s="154">
        <v>1</v>
      </c>
      <c r="I407" s="155"/>
      <c r="J407" s="156">
        <f>ROUND(I407*H407,2)</f>
        <v>0</v>
      </c>
      <c r="K407" s="152" t="s">
        <v>333</v>
      </c>
      <c r="L407" s="34"/>
      <c r="M407" s="157" t="s">
        <v>1</v>
      </c>
      <c r="N407" s="158" t="s">
        <v>46</v>
      </c>
      <c r="O407" s="59"/>
      <c r="P407" s="159">
        <f>O407*H407</f>
        <v>0</v>
      </c>
      <c r="Q407" s="159">
        <v>3.0599999999999998E-3</v>
      </c>
      <c r="R407" s="159">
        <f>Q407*H407</f>
        <v>3.0599999999999998E-3</v>
      </c>
      <c r="S407" s="159">
        <v>0</v>
      </c>
      <c r="T407" s="160">
        <f>S407*H407</f>
        <v>0</v>
      </c>
      <c r="U407" s="33"/>
      <c r="V407" s="33"/>
      <c r="W407" s="33"/>
      <c r="X407" s="33"/>
      <c r="Y407" s="33"/>
      <c r="Z407" s="33"/>
      <c r="AA407" s="33"/>
      <c r="AB407" s="33"/>
      <c r="AC407" s="33"/>
      <c r="AD407" s="33"/>
      <c r="AE407" s="33"/>
      <c r="AR407" s="161" t="s">
        <v>276</v>
      </c>
      <c r="AT407" s="161" t="s">
        <v>202</v>
      </c>
      <c r="AU407" s="161" t="s">
        <v>90</v>
      </c>
      <c r="AY407" s="18" t="s">
        <v>199</v>
      </c>
      <c r="BE407" s="162">
        <f>IF(N407="základní",J407,0)</f>
        <v>0</v>
      </c>
      <c r="BF407" s="162">
        <f>IF(N407="snížená",J407,0)</f>
        <v>0</v>
      </c>
      <c r="BG407" s="162">
        <f>IF(N407="zákl. přenesená",J407,0)</f>
        <v>0</v>
      </c>
      <c r="BH407" s="162">
        <f>IF(N407="sníž. přenesená",J407,0)</f>
        <v>0</v>
      </c>
      <c r="BI407" s="162">
        <f>IF(N407="nulová",J407,0)</f>
        <v>0</v>
      </c>
      <c r="BJ407" s="18" t="s">
        <v>88</v>
      </c>
      <c r="BK407" s="162">
        <f>ROUND(I407*H407,2)</f>
        <v>0</v>
      </c>
      <c r="BL407" s="18" t="s">
        <v>276</v>
      </c>
      <c r="BM407" s="161" t="s">
        <v>6173</v>
      </c>
    </row>
    <row r="408" spans="1:65" s="2" customFormat="1" ht="19.2">
      <c r="A408" s="33"/>
      <c r="B408" s="34"/>
      <c r="C408" s="33"/>
      <c r="D408" s="163" t="s">
        <v>207</v>
      </c>
      <c r="E408" s="33"/>
      <c r="F408" s="164" t="s">
        <v>6174</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207</v>
      </c>
      <c r="AU408" s="18" t="s">
        <v>90</v>
      </c>
    </row>
    <row r="409" spans="1:65" s="2" customFormat="1" ht="24.15" customHeight="1">
      <c r="A409" s="33"/>
      <c r="B409" s="149"/>
      <c r="C409" s="150" t="s">
        <v>1110</v>
      </c>
      <c r="D409" s="150" t="s">
        <v>202</v>
      </c>
      <c r="E409" s="151" t="s">
        <v>4369</v>
      </c>
      <c r="F409" s="152" t="s">
        <v>4370</v>
      </c>
      <c r="G409" s="153" t="s">
        <v>376</v>
      </c>
      <c r="H409" s="154">
        <v>351</v>
      </c>
      <c r="I409" s="155"/>
      <c r="J409" s="156">
        <f>ROUND(I409*H409,2)</f>
        <v>0</v>
      </c>
      <c r="K409" s="152" t="s">
        <v>333</v>
      </c>
      <c r="L409" s="34"/>
      <c r="M409" s="157" t="s">
        <v>1</v>
      </c>
      <c r="N409" s="158" t="s">
        <v>46</v>
      </c>
      <c r="O409" s="59"/>
      <c r="P409" s="159">
        <f>O409*H409</f>
        <v>0</v>
      </c>
      <c r="Q409" s="159">
        <v>4.0000000000000002E-4</v>
      </c>
      <c r="R409" s="159">
        <f>Q409*H409</f>
        <v>0.1404</v>
      </c>
      <c r="S409" s="159">
        <v>0</v>
      </c>
      <c r="T409" s="160">
        <f>S409*H409</f>
        <v>0</v>
      </c>
      <c r="U409" s="33"/>
      <c r="V409" s="33"/>
      <c r="W409" s="33"/>
      <c r="X409" s="33"/>
      <c r="Y409" s="33"/>
      <c r="Z409" s="33"/>
      <c r="AA409" s="33"/>
      <c r="AB409" s="33"/>
      <c r="AC409" s="33"/>
      <c r="AD409" s="33"/>
      <c r="AE409" s="33"/>
      <c r="AR409" s="161" t="s">
        <v>276</v>
      </c>
      <c r="AT409" s="161" t="s">
        <v>202</v>
      </c>
      <c r="AU409" s="161" t="s">
        <v>90</v>
      </c>
      <c r="AY409" s="18" t="s">
        <v>199</v>
      </c>
      <c r="BE409" s="162">
        <f>IF(N409="základní",J409,0)</f>
        <v>0</v>
      </c>
      <c r="BF409" s="162">
        <f>IF(N409="snížená",J409,0)</f>
        <v>0</v>
      </c>
      <c r="BG409" s="162">
        <f>IF(N409="zákl. přenesená",J409,0)</f>
        <v>0</v>
      </c>
      <c r="BH409" s="162">
        <f>IF(N409="sníž. přenesená",J409,0)</f>
        <v>0</v>
      </c>
      <c r="BI409" s="162">
        <f>IF(N409="nulová",J409,0)</f>
        <v>0</v>
      </c>
      <c r="BJ409" s="18" t="s">
        <v>88</v>
      </c>
      <c r="BK409" s="162">
        <f>ROUND(I409*H409,2)</f>
        <v>0</v>
      </c>
      <c r="BL409" s="18" t="s">
        <v>276</v>
      </c>
      <c r="BM409" s="161" t="s">
        <v>4371</v>
      </c>
    </row>
    <row r="410" spans="1:65" s="2" customFormat="1" ht="28.8">
      <c r="A410" s="33"/>
      <c r="B410" s="34"/>
      <c r="C410" s="33"/>
      <c r="D410" s="163" t="s">
        <v>207</v>
      </c>
      <c r="E410" s="33"/>
      <c r="F410" s="164" t="s">
        <v>4372</v>
      </c>
      <c r="G410" s="33"/>
      <c r="H410" s="33"/>
      <c r="I410" s="165"/>
      <c r="J410" s="33"/>
      <c r="K410" s="33"/>
      <c r="L410" s="34"/>
      <c r="M410" s="166"/>
      <c r="N410" s="167"/>
      <c r="O410" s="59"/>
      <c r="P410" s="59"/>
      <c r="Q410" s="59"/>
      <c r="R410" s="59"/>
      <c r="S410" s="59"/>
      <c r="T410" s="60"/>
      <c r="U410" s="33"/>
      <c r="V410" s="33"/>
      <c r="W410" s="33"/>
      <c r="X410" s="33"/>
      <c r="Y410" s="33"/>
      <c r="Z410" s="33"/>
      <c r="AA410" s="33"/>
      <c r="AB410" s="33"/>
      <c r="AC410" s="33"/>
      <c r="AD410" s="33"/>
      <c r="AE410" s="33"/>
      <c r="AT410" s="18" t="s">
        <v>207</v>
      </c>
      <c r="AU410" s="18" t="s">
        <v>90</v>
      </c>
    </row>
    <row r="411" spans="1:65" s="14" customFormat="1" ht="10.199999999999999">
      <c r="B411" s="179"/>
      <c r="D411" s="163" t="s">
        <v>336</v>
      </c>
      <c r="E411" s="180" t="s">
        <v>1</v>
      </c>
      <c r="F411" s="181" t="s">
        <v>6175</v>
      </c>
      <c r="H411" s="182">
        <v>351</v>
      </c>
      <c r="I411" s="183"/>
      <c r="L411" s="179"/>
      <c r="M411" s="184"/>
      <c r="N411" s="185"/>
      <c r="O411" s="185"/>
      <c r="P411" s="185"/>
      <c r="Q411" s="185"/>
      <c r="R411" s="185"/>
      <c r="S411" s="185"/>
      <c r="T411" s="186"/>
      <c r="AT411" s="180" t="s">
        <v>336</v>
      </c>
      <c r="AU411" s="180" t="s">
        <v>90</v>
      </c>
      <c r="AV411" s="14" t="s">
        <v>90</v>
      </c>
      <c r="AW411" s="14" t="s">
        <v>36</v>
      </c>
      <c r="AX411" s="14" t="s">
        <v>88</v>
      </c>
      <c r="AY411" s="180" t="s">
        <v>199</v>
      </c>
    </row>
    <row r="412" spans="1:65" s="2" customFormat="1" ht="21.75" customHeight="1">
      <c r="A412" s="33"/>
      <c r="B412" s="149"/>
      <c r="C412" s="150" t="s">
        <v>1129</v>
      </c>
      <c r="D412" s="150" t="s">
        <v>202</v>
      </c>
      <c r="E412" s="151" t="s">
        <v>4374</v>
      </c>
      <c r="F412" s="152" t="s">
        <v>4375</v>
      </c>
      <c r="G412" s="153" t="s">
        <v>376</v>
      </c>
      <c r="H412" s="154">
        <v>351</v>
      </c>
      <c r="I412" s="155"/>
      <c r="J412" s="156">
        <f>ROUND(I412*H412,2)</f>
        <v>0</v>
      </c>
      <c r="K412" s="152" t="s">
        <v>333</v>
      </c>
      <c r="L412" s="34"/>
      <c r="M412" s="157" t="s">
        <v>1</v>
      </c>
      <c r="N412" s="158" t="s">
        <v>46</v>
      </c>
      <c r="O412" s="59"/>
      <c r="P412" s="159">
        <f>O412*H412</f>
        <v>0</v>
      </c>
      <c r="Q412" s="159">
        <v>1.0000000000000001E-5</v>
      </c>
      <c r="R412" s="159">
        <f>Q412*H412</f>
        <v>3.5100000000000001E-3</v>
      </c>
      <c r="S412" s="159">
        <v>0</v>
      </c>
      <c r="T412" s="160">
        <f>S412*H412</f>
        <v>0</v>
      </c>
      <c r="U412" s="33"/>
      <c r="V412" s="33"/>
      <c r="W412" s="33"/>
      <c r="X412" s="33"/>
      <c r="Y412" s="33"/>
      <c r="Z412" s="33"/>
      <c r="AA412" s="33"/>
      <c r="AB412" s="33"/>
      <c r="AC412" s="33"/>
      <c r="AD412" s="33"/>
      <c r="AE412" s="33"/>
      <c r="AR412" s="161" t="s">
        <v>276</v>
      </c>
      <c r="AT412" s="161" t="s">
        <v>202</v>
      </c>
      <c r="AU412" s="161" t="s">
        <v>90</v>
      </c>
      <c r="AY412" s="18" t="s">
        <v>199</v>
      </c>
      <c r="BE412" s="162">
        <f>IF(N412="základní",J412,0)</f>
        <v>0</v>
      </c>
      <c r="BF412" s="162">
        <f>IF(N412="snížená",J412,0)</f>
        <v>0</v>
      </c>
      <c r="BG412" s="162">
        <f>IF(N412="zákl. přenesená",J412,0)</f>
        <v>0</v>
      </c>
      <c r="BH412" s="162">
        <f>IF(N412="sníž. přenesená",J412,0)</f>
        <v>0</v>
      </c>
      <c r="BI412" s="162">
        <f>IF(N412="nulová",J412,0)</f>
        <v>0</v>
      </c>
      <c r="BJ412" s="18" t="s">
        <v>88</v>
      </c>
      <c r="BK412" s="162">
        <f>ROUND(I412*H412,2)</f>
        <v>0</v>
      </c>
      <c r="BL412" s="18" t="s">
        <v>276</v>
      </c>
      <c r="BM412" s="161" t="s">
        <v>4376</v>
      </c>
    </row>
    <row r="413" spans="1:65" s="2" customFormat="1" ht="19.2">
      <c r="A413" s="33"/>
      <c r="B413" s="34"/>
      <c r="C413" s="33"/>
      <c r="D413" s="163" t="s">
        <v>207</v>
      </c>
      <c r="E413" s="33"/>
      <c r="F413" s="164" t="s">
        <v>4377</v>
      </c>
      <c r="G413" s="33"/>
      <c r="H413" s="33"/>
      <c r="I413" s="165"/>
      <c r="J413" s="33"/>
      <c r="K413" s="33"/>
      <c r="L413" s="34"/>
      <c r="M413" s="166"/>
      <c r="N413" s="167"/>
      <c r="O413" s="59"/>
      <c r="P413" s="59"/>
      <c r="Q413" s="59"/>
      <c r="R413" s="59"/>
      <c r="S413" s="59"/>
      <c r="T413" s="60"/>
      <c r="U413" s="33"/>
      <c r="V413" s="33"/>
      <c r="W413" s="33"/>
      <c r="X413" s="33"/>
      <c r="Y413" s="33"/>
      <c r="Z413" s="33"/>
      <c r="AA413" s="33"/>
      <c r="AB413" s="33"/>
      <c r="AC413" s="33"/>
      <c r="AD413" s="33"/>
      <c r="AE413" s="33"/>
      <c r="AT413" s="18" t="s">
        <v>207</v>
      </c>
      <c r="AU413" s="18" t="s">
        <v>90</v>
      </c>
    </row>
    <row r="414" spans="1:65" s="2" customFormat="1" ht="24.15" customHeight="1">
      <c r="A414" s="33"/>
      <c r="B414" s="149"/>
      <c r="C414" s="150" t="s">
        <v>1143</v>
      </c>
      <c r="D414" s="150" t="s">
        <v>202</v>
      </c>
      <c r="E414" s="151" t="s">
        <v>4378</v>
      </c>
      <c r="F414" s="152" t="s">
        <v>4379</v>
      </c>
      <c r="G414" s="153" t="s">
        <v>396</v>
      </c>
      <c r="H414" s="154">
        <v>0.26300000000000001</v>
      </c>
      <c r="I414" s="155"/>
      <c r="J414" s="156">
        <f>ROUND(I414*H414,2)</f>
        <v>0</v>
      </c>
      <c r="K414" s="152" t="s">
        <v>333</v>
      </c>
      <c r="L414" s="34"/>
      <c r="M414" s="157" t="s">
        <v>1</v>
      </c>
      <c r="N414" s="158" t="s">
        <v>46</v>
      </c>
      <c r="O414" s="59"/>
      <c r="P414" s="159">
        <f>O414*H414</f>
        <v>0</v>
      </c>
      <c r="Q414" s="159">
        <v>0</v>
      </c>
      <c r="R414" s="159">
        <f>Q414*H414</f>
        <v>0</v>
      </c>
      <c r="S414" s="159">
        <v>0</v>
      </c>
      <c r="T414" s="160">
        <f>S414*H414</f>
        <v>0</v>
      </c>
      <c r="U414" s="33"/>
      <c r="V414" s="33"/>
      <c r="W414" s="33"/>
      <c r="X414" s="33"/>
      <c r="Y414" s="33"/>
      <c r="Z414" s="33"/>
      <c r="AA414" s="33"/>
      <c r="AB414" s="33"/>
      <c r="AC414" s="33"/>
      <c r="AD414" s="33"/>
      <c r="AE414" s="33"/>
      <c r="AR414" s="161" t="s">
        <v>276</v>
      </c>
      <c r="AT414" s="161" t="s">
        <v>202</v>
      </c>
      <c r="AU414" s="161" t="s">
        <v>90</v>
      </c>
      <c r="AY414" s="18" t="s">
        <v>199</v>
      </c>
      <c r="BE414" s="162">
        <f>IF(N414="základní",J414,0)</f>
        <v>0</v>
      </c>
      <c r="BF414" s="162">
        <f>IF(N414="snížená",J414,0)</f>
        <v>0</v>
      </c>
      <c r="BG414" s="162">
        <f>IF(N414="zákl. přenesená",J414,0)</f>
        <v>0</v>
      </c>
      <c r="BH414" s="162">
        <f>IF(N414="sníž. přenesená",J414,0)</f>
        <v>0</v>
      </c>
      <c r="BI414" s="162">
        <f>IF(N414="nulová",J414,0)</f>
        <v>0</v>
      </c>
      <c r="BJ414" s="18" t="s">
        <v>88</v>
      </c>
      <c r="BK414" s="162">
        <f>ROUND(I414*H414,2)</f>
        <v>0</v>
      </c>
      <c r="BL414" s="18" t="s">
        <v>276</v>
      </c>
      <c r="BM414" s="161" t="s">
        <v>4380</v>
      </c>
    </row>
    <row r="415" spans="1:65" s="2" customFormat="1" ht="28.8">
      <c r="A415" s="33"/>
      <c r="B415" s="34"/>
      <c r="C415" s="33"/>
      <c r="D415" s="163" t="s">
        <v>207</v>
      </c>
      <c r="E415" s="33"/>
      <c r="F415" s="164" t="s">
        <v>4381</v>
      </c>
      <c r="G415" s="33"/>
      <c r="H415" s="33"/>
      <c r="I415" s="165"/>
      <c r="J415" s="33"/>
      <c r="K415" s="33"/>
      <c r="L415" s="34"/>
      <c r="M415" s="166"/>
      <c r="N415" s="167"/>
      <c r="O415" s="59"/>
      <c r="P415" s="59"/>
      <c r="Q415" s="59"/>
      <c r="R415" s="59"/>
      <c r="S415" s="59"/>
      <c r="T415" s="60"/>
      <c r="U415" s="33"/>
      <c r="V415" s="33"/>
      <c r="W415" s="33"/>
      <c r="X415" s="33"/>
      <c r="Y415" s="33"/>
      <c r="Z415" s="33"/>
      <c r="AA415" s="33"/>
      <c r="AB415" s="33"/>
      <c r="AC415" s="33"/>
      <c r="AD415" s="33"/>
      <c r="AE415" s="33"/>
      <c r="AT415" s="18" t="s">
        <v>207</v>
      </c>
      <c r="AU415" s="18" t="s">
        <v>90</v>
      </c>
    </row>
    <row r="416" spans="1:65" s="2" customFormat="1" ht="24.15" customHeight="1">
      <c r="A416" s="33"/>
      <c r="B416" s="149"/>
      <c r="C416" s="150" t="s">
        <v>1150</v>
      </c>
      <c r="D416" s="150" t="s">
        <v>202</v>
      </c>
      <c r="E416" s="151" t="s">
        <v>6176</v>
      </c>
      <c r="F416" s="152" t="s">
        <v>6177</v>
      </c>
      <c r="G416" s="153" t="s">
        <v>205</v>
      </c>
      <c r="H416" s="154">
        <v>1</v>
      </c>
      <c r="I416" s="155"/>
      <c r="J416" s="156">
        <f>ROUND(I416*H416,2)</f>
        <v>0</v>
      </c>
      <c r="K416" s="152" t="s">
        <v>1</v>
      </c>
      <c r="L416" s="34"/>
      <c r="M416" s="157" t="s">
        <v>1</v>
      </c>
      <c r="N416" s="158" t="s">
        <v>46</v>
      </c>
      <c r="O416" s="59"/>
      <c r="P416" s="159">
        <f>O416*H416</f>
        <v>0</v>
      </c>
      <c r="Q416" s="159">
        <v>0</v>
      </c>
      <c r="R416" s="159">
        <f>Q416*H416</f>
        <v>0</v>
      </c>
      <c r="S416" s="159">
        <v>0</v>
      </c>
      <c r="T416" s="160">
        <f>S416*H416</f>
        <v>0</v>
      </c>
      <c r="U416" s="33"/>
      <c r="V416" s="33"/>
      <c r="W416" s="33"/>
      <c r="X416" s="33"/>
      <c r="Y416" s="33"/>
      <c r="Z416" s="33"/>
      <c r="AA416" s="33"/>
      <c r="AB416" s="33"/>
      <c r="AC416" s="33"/>
      <c r="AD416" s="33"/>
      <c r="AE416" s="33"/>
      <c r="AR416" s="161" t="s">
        <v>276</v>
      </c>
      <c r="AT416" s="161" t="s">
        <v>202</v>
      </c>
      <c r="AU416" s="161" t="s">
        <v>90</v>
      </c>
      <c r="AY416" s="18" t="s">
        <v>199</v>
      </c>
      <c r="BE416" s="162">
        <f>IF(N416="základní",J416,0)</f>
        <v>0</v>
      </c>
      <c r="BF416" s="162">
        <f>IF(N416="snížená",J416,0)</f>
        <v>0</v>
      </c>
      <c r="BG416" s="162">
        <f>IF(N416="zákl. přenesená",J416,0)</f>
        <v>0</v>
      </c>
      <c r="BH416" s="162">
        <f>IF(N416="sníž. přenesená",J416,0)</f>
        <v>0</v>
      </c>
      <c r="BI416" s="162">
        <f>IF(N416="nulová",J416,0)</f>
        <v>0</v>
      </c>
      <c r="BJ416" s="18" t="s">
        <v>88</v>
      </c>
      <c r="BK416" s="162">
        <f>ROUND(I416*H416,2)</f>
        <v>0</v>
      </c>
      <c r="BL416" s="18" t="s">
        <v>276</v>
      </c>
      <c r="BM416" s="161" t="s">
        <v>6178</v>
      </c>
    </row>
    <row r="417" spans="1:65" s="2" customFormat="1" ht="21.75" customHeight="1">
      <c r="A417" s="33"/>
      <c r="B417" s="149"/>
      <c r="C417" s="150" t="s">
        <v>1157</v>
      </c>
      <c r="D417" s="150" t="s">
        <v>202</v>
      </c>
      <c r="E417" s="151" t="s">
        <v>4382</v>
      </c>
      <c r="F417" s="152" t="s">
        <v>4383</v>
      </c>
      <c r="G417" s="153" t="s">
        <v>205</v>
      </c>
      <c r="H417" s="154">
        <v>1</v>
      </c>
      <c r="I417" s="155"/>
      <c r="J417" s="156">
        <f>ROUND(I417*H417,2)</f>
        <v>0</v>
      </c>
      <c r="K417" s="152" t="s">
        <v>1</v>
      </c>
      <c r="L417" s="34"/>
      <c r="M417" s="157" t="s">
        <v>1</v>
      </c>
      <c r="N417" s="158" t="s">
        <v>46</v>
      </c>
      <c r="O417" s="59"/>
      <c r="P417" s="159">
        <f>O417*H417</f>
        <v>0</v>
      </c>
      <c r="Q417" s="159">
        <v>0</v>
      </c>
      <c r="R417" s="159">
        <f>Q417*H417</f>
        <v>0</v>
      </c>
      <c r="S417" s="159">
        <v>0</v>
      </c>
      <c r="T417" s="160">
        <f>S417*H417</f>
        <v>0</v>
      </c>
      <c r="U417" s="33"/>
      <c r="V417" s="33"/>
      <c r="W417" s="33"/>
      <c r="X417" s="33"/>
      <c r="Y417" s="33"/>
      <c r="Z417" s="33"/>
      <c r="AA417" s="33"/>
      <c r="AB417" s="33"/>
      <c r="AC417" s="33"/>
      <c r="AD417" s="33"/>
      <c r="AE417" s="33"/>
      <c r="AR417" s="161" t="s">
        <v>276</v>
      </c>
      <c r="AT417" s="161" t="s">
        <v>202</v>
      </c>
      <c r="AU417" s="161" t="s">
        <v>90</v>
      </c>
      <c r="AY417" s="18" t="s">
        <v>199</v>
      </c>
      <c r="BE417" s="162">
        <f>IF(N417="základní",J417,0)</f>
        <v>0</v>
      </c>
      <c r="BF417" s="162">
        <f>IF(N417="snížená",J417,0)</f>
        <v>0</v>
      </c>
      <c r="BG417" s="162">
        <f>IF(N417="zákl. přenesená",J417,0)</f>
        <v>0</v>
      </c>
      <c r="BH417" s="162">
        <f>IF(N417="sníž. přenesená",J417,0)</f>
        <v>0</v>
      </c>
      <c r="BI417" s="162">
        <f>IF(N417="nulová",J417,0)</f>
        <v>0</v>
      </c>
      <c r="BJ417" s="18" t="s">
        <v>88</v>
      </c>
      <c r="BK417" s="162">
        <f>ROUND(I417*H417,2)</f>
        <v>0</v>
      </c>
      <c r="BL417" s="18" t="s">
        <v>276</v>
      </c>
      <c r="BM417" s="161" t="s">
        <v>4384</v>
      </c>
    </row>
    <row r="418" spans="1:65" s="2" customFormat="1" ht="48">
      <c r="A418" s="33"/>
      <c r="B418" s="34"/>
      <c r="C418" s="33"/>
      <c r="D418" s="163" t="s">
        <v>207</v>
      </c>
      <c r="E418" s="33"/>
      <c r="F418" s="164" t="s">
        <v>4385</v>
      </c>
      <c r="G418" s="33"/>
      <c r="H418" s="33"/>
      <c r="I418" s="165"/>
      <c r="J418" s="33"/>
      <c r="K418" s="33"/>
      <c r="L418" s="34"/>
      <c r="M418" s="166"/>
      <c r="N418" s="167"/>
      <c r="O418" s="59"/>
      <c r="P418" s="59"/>
      <c r="Q418" s="59"/>
      <c r="R418" s="59"/>
      <c r="S418" s="59"/>
      <c r="T418" s="60"/>
      <c r="U418" s="33"/>
      <c r="V418" s="33"/>
      <c r="W418" s="33"/>
      <c r="X418" s="33"/>
      <c r="Y418" s="33"/>
      <c r="Z418" s="33"/>
      <c r="AA418" s="33"/>
      <c r="AB418" s="33"/>
      <c r="AC418" s="33"/>
      <c r="AD418" s="33"/>
      <c r="AE418" s="33"/>
      <c r="AT418" s="18" t="s">
        <v>207</v>
      </c>
      <c r="AU418" s="18" t="s">
        <v>90</v>
      </c>
    </row>
    <row r="419" spans="1:65" s="2" customFormat="1" ht="24.15" customHeight="1">
      <c r="A419" s="33"/>
      <c r="B419" s="149"/>
      <c r="C419" s="150" t="s">
        <v>1162</v>
      </c>
      <c r="D419" s="150" t="s">
        <v>202</v>
      </c>
      <c r="E419" s="151" t="s">
        <v>4386</v>
      </c>
      <c r="F419" s="152" t="s">
        <v>4387</v>
      </c>
      <c r="G419" s="153" t="s">
        <v>396</v>
      </c>
      <c r="H419" s="154">
        <v>1.2729999999999999</v>
      </c>
      <c r="I419" s="155"/>
      <c r="J419" s="156">
        <f>ROUND(I419*H419,2)</f>
        <v>0</v>
      </c>
      <c r="K419" s="152" t="s">
        <v>333</v>
      </c>
      <c r="L419" s="34"/>
      <c r="M419" s="157" t="s">
        <v>1</v>
      </c>
      <c r="N419" s="158" t="s">
        <v>46</v>
      </c>
      <c r="O419" s="59"/>
      <c r="P419" s="159">
        <f>O419*H419</f>
        <v>0</v>
      </c>
      <c r="Q419" s="159">
        <v>0</v>
      </c>
      <c r="R419" s="159">
        <f>Q419*H419</f>
        <v>0</v>
      </c>
      <c r="S419" s="159">
        <v>0</v>
      </c>
      <c r="T419" s="160">
        <f>S419*H419</f>
        <v>0</v>
      </c>
      <c r="U419" s="33"/>
      <c r="V419" s="33"/>
      <c r="W419" s="33"/>
      <c r="X419" s="33"/>
      <c r="Y419" s="33"/>
      <c r="Z419" s="33"/>
      <c r="AA419" s="33"/>
      <c r="AB419" s="33"/>
      <c r="AC419" s="33"/>
      <c r="AD419" s="33"/>
      <c r="AE419" s="33"/>
      <c r="AR419" s="161" t="s">
        <v>276</v>
      </c>
      <c r="AT419" s="161" t="s">
        <v>202</v>
      </c>
      <c r="AU419" s="161" t="s">
        <v>90</v>
      </c>
      <c r="AY419" s="18" t="s">
        <v>199</v>
      </c>
      <c r="BE419" s="162">
        <f>IF(N419="základní",J419,0)</f>
        <v>0</v>
      </c>
      <c r="BF419" s="162">
        <f>IF(N419="snížená",J419,0)</f>
        <v>0</v>
      </c>
      <c r="BG419" s="162">
        <f>IF(N419="zákl. přenesená",J419,0)</f>
        <v>0</v>
      </c>
      <c r="BH419" s="162">
        <f>IF(N419="sníž. přenesená",J419,0)</f>
        <v>0</v>
      </c>
      <c r="BI419" s="162">
        <f>IF(N419="nulová",J419,0)</f>
        <v>0</v>
      </c>
      <c r="BJ419" s="18" t="s">
        <v>88</v>
      </c>
      <c r="BK419" s="162">
        <f>ROUND(I419*H419,2)</f>
        <v>0</v>
      </c>
      <c r="BL419" s="18" t="s">
        <v>276</v>
      </c>
      <c r="BM419" s="161" t="s">
        <v>4388</v>
      </c>
    </row>
    <row r="420" spans="1:65" s="2" customFormat="1" ht="28.8">
      <c r="A420" s="33"/>
      <c r="B420" s="34"/>
      <c r="C420" s="33"/>
      <c r="D420" s="163" t="s">
        <v>207</v>
      </c>
      <c r="E420" s="33"/>
      <c r="F420" s="164" t="s">
        <v>4389</v>
      </c>
      <c r="G420" s="33"/>
      <c r="H420" s="33"/>
      <c r="I420" s="165"/>
      <c r="J420" s="33"/>
      <c r="K420" s="33"/>
      <c r="L420" s="34"/>
      <c r="M420" s="166"/>
      <c r="N420" s="167"/>
      <c r="O420" s="59"/>
      <c r="P420" s="59"/>
      <c r="Q420" s="59"/>
      <c r="R420" s="59"/>
      <c r="S420" s="59"/>
      <c r="T420" s="60"/>
      <c r="U420" s="33"/>
      <c r="V420" s="33"/>
      <c r="W420" s="33"/>
      <c r="X420" s="33"/>
      <c r="Y420" s="33"/>
      <c r="Z420" s="33"/>
      <c r="AA420" s="33"/>
      <c r="AB420" s="33"/>
      <c r="AC420" s="33"/>
      <c r="AD420" s="33"/>
      <c r="AE420" s="33"/>
      <c r="AT420" s="18" t="s">
        <v>207</v>
      </c>
      <c r="AU420" s="18" t="s">
        <v>90</v>
      </c>
    </row>
    <row r="421" spans="1:65" s="2" customFormat="1" ht="24.15" customHeight="1">
      <c r="A421" s="33"/>
      <c r="B421" s="149"/>
      <c r="C421" s="150" t="s">
        <v>1167</v>
      </c>
      <c r="D421" s="150" t="s">
        <v>202</v>
      </c>
      <c r="E421" s="151" t="s">
        <v>4390</v>
      </c>
      <c r="F421" s="152" t="s">
        <v>4391</v>
      </c>
      <c r="G421" s="153" t="s">
        <v>396</v>
      </c>
      <c r="H421" s="154">
        <v>1.2729999999999999</v>
      </c>
      <c r="I421" s="155"/>
      <c r="J421" s="156">
        <f>ROUND(I421*H421,2)</f>
        <v>0</v>
      </c>
      <c r="K421" s="152" t="s">
        <v>333</v>
      </c>
      <c r="L421" s="34"/>
      <c r="M421" s="157" t="s">
        <v>1</v>
      </c>
      <c r="N421" s="158" t="s">
        <v>46</v>
      </c>
      <c r="O421" s="59"/>
      <c r="P421" s="159">
        <f>O421*H421</f>
        <v>0</v>
      </c>
      <c r="Q421" s="159">
        <v>0</v>
      </c>
      <c r="R421" s="159">
        <f>Q421*H421</f>
        <v>0</v>
      </c>
      <c r="S421" s="159">
        <v>0</v>
      </c>
      <c r="T421" s="160">
        <f>S421*H421</f>
        <v>0</v>
      </c>
      <c r="U421" s="33"/>
      <c r="V421" s="33"/>
      <c r="W421" s="33"/>
      <c r="X421" s="33"/>
      <c r="Y421" s="33"/>
      <c r="Z421" s="33"/>
      <c r="AA421" s="33"/>
      <c r="AB421" s="33"/>
      <c r="AC421" s="33"/>
      <c r="AD421" s="33"/>
      <c r="AE421" s="33"/>
      <c r="AR421" s="161" t="s">
        <v>276</v>
      </c>
      <c r="AT421" s="161" t="s">
        <v>202</v>
      </c>
      <c r="AU421" s="161" t="s">
        <v>90</v>
      </c>
      <c r="AY421" s="18" t="s">
        <v>199</v>
      </c>
      <c r="BE421" s="162">
        <f>IF(N421="základní",J421,0)</f>
        <v>0</v>
      </c>
      <c r="BF421" s="162">
        <f>IF(N421="snížená",J421,0)</f>
        <v>0</v>
      </c>
      <c r="BG421" s="162">
        <f>IF(N421="zákl. přenesená",J421,0)</f>
        <v>0</v>
      </c>
      <c r="BH421" s="162">
        <f>IF(N421="sníž. přenesená",J421,0)</f>
        <v>0</v>
      </c>
      <c r="BI421" s="162">
        <f>IF(N421="nulová",J421,0)</f>
        <v>0</v>
      </c>
      <c r="BJ421" s="18" t="s">
        <v>88</v>
      </c>
      <c r="BK421" s="162">
        <f>ROUND(I421*H421,2)</f>
        <v>0</v>
      </c>
      <c r="BL421" s="18" t="s">
        <v>276</v>
      </c>
      <c r="BM421" s="161" t="s">
        <v>4392</v>
      </c>
    </row>
    <row r="422" spans="1:65" s="2" customFormat="1" ht="38.4">
      <c r="A422" s="33"/>
      <c r="B422" s="34"/>
      <c r="C422" s="33"/>
      <c r="D422" s="163" t="s">
        <v>207</v>
      </c>
      <c r="E422" s="33"/>
      <c r="F422" s="164" t="s">
        <v>4393</v>
      </c>
      <c r="G422" s="33"/>
      <c r="H422" s="33"/>
      <c r="I422" s="165"/>
      <c r="J422" s="33"/>
      <c r="K422" s="33"/>
      <c r="L422" s="34"/>
      <c r="M422" s="166"/>
      <c r="N422" s="167"/>
      <c r="O422" s="59"/>
      <c r="P422" s="59"/>
      <c r="Q422" s="59"/>
      <c r="R422" s="59"/>
      <c r="S422" s="59"/>
      <c r="T422" s="60"/>
      <c r="U422" s="33"/>
      <c r="V422" s="33"/>
      <c r="W422" s="33"/>
      <c r="X422" s="33"/>
      <c r="Y422" s="33"/>
      <c r="Z422" s="33"/>
      <c r="AA422" s="33"/>
      <c r="AB422" s="33"/>
      <c r="AC422" s="33"/>
      <c r="AD422" s="33"/>
      <c r="AE422" s="33"/>
      <c r="AT422" s="18" t="s">
        <v>207</v>
      </c>
      <c r="AU422" s="18" t="s">
        <v>90</v>
      </c>
    </row>
    <row r="423" spans="1:65" s="12" customFormat="1" ht="22.8" customHeight="1">
      <c r="B423" s="136"/>
      <c r="D423" s="137" t="s">
        <v>80</v>
      </c>
      <c r="E423" s="147" t="s">
        <v>6179</v>
      </c>
      <c r="F423" s="147" t="s">
        <v>6180</v>
      </c>
      <c r="I423" s="139"/>
      <c r="J423" s="148">
        <f>BK423</f>
        <v>0</v>
      </c>
      <c r="L423" s="136"/>
      <c r="M423" s="141"/>
      <c r="N423" s="142"/>
      <c r="O423" s="142"/>
      <c r="P423" s="143">
        <f>SUM(P424:P433)</f>
        <v>0</v>
      </c>
      <c r="Q423" s="142"/>
      <c r="R423" s="143">
        <f>SUM(R424:R433)</f>
        <v>4.8900000000000002E-3</v>
      </c>
      <c r="S423" s="142"/>
      <c r="T423" s="144">
        <f>SUM(T424:T433)</f>
        <v>0</v>
      </c>
      <c r="AR423" s="137" t="s">
        <v>90</v>
      </c>
      <c r="AT423" s="145" t="s">
        <v>80</v>
      </c>
      <c r="AU423" s="145" t="s">
        <v>88</v>
      </c>
      <c r="AY423" s="137" t="s">
        <v>199</v>
      </c>
      <c r="BK423" s="146">
        <f>SUM(BK424:BK433)</f>
        <v>0</v>
      </c>
    </row>
    <row r="424" spans="1:65" s="2" customFormat="1" ht="24.15" customHeight="1">
      <c r="A424" s="33"/>
      <c r="B424" s="149"/>
      <c r="C424" s="150" t="s">
        <v>1172</v>
      </c>
      <c r="D424" s="150" t="s">
        <v>202</v>
      </c>
      <c r="E424" s="151" t="s">
        <v>6181</v>
      </c>
      <c r="F424" s="152" t="s">
        <v>6182</v>
      </c>
      <c r="G424" s="153" t="s">
        <v>284</v>
      </c>
      <c r="H424" s="154">
        <v>1</v>
      </c>
      <c r="I424" s="155"/>
      <c r="J424" s="156">
        <f>ROUND(I424*H424,2)</f>
        <v>0</v>
      </c>
      <c r="K424" s="152" t="s">
        <v>333</v>
      </c>
      <c r="L424" s="34"/>
      <c r="M424" s="157" t="s">
        <v>1</v>
      </c>
      <c r="N424" s="158" t="s">
        <v>46</v>
      </c>
      <c r="O424" s="59"/>
      <c r="P424" s="159">
        <f>O424*H424</f>
        <v>0</v>
      </c>
      <c r="Q424" s="159">
        <v>1.25E-3</v>
      </c>
      <c r="R424" s="159">
        <f>Q424*H424</f>
        <v>1.25E-3</v>
      </c>
      <c r="S424" s="159">
        <v>0</v>
      </c>
      <c r="T424" s="160">
        <f>S424*H424</f>
        <v>0</v>
      </c>
      <c r="U424" s="33"/>
      <c r="V424" s="33"/>
      <c r="W424" s="33"/>
      <c r="X424" s="33"/>
      <c r="Y424" s="33"/>
      <c r="Z424" s="33"/>
      <c r="AA424" s="33"/>
      <c r="AB424" s="33"/>
      <c r="AC424" s="33"/>
      <c r="AD424" s="33"/>
      <c r="AE424" s="33"/>
      <c r="AR424" s="161" t="s">
        <v>276</v>
      </c>
      <c r="AT424" s="161" t="s">
        <v>202</v>
      </c>
      <c r="AU424" s="161" t="s">
        <v>90</v>
      </c>
      <c r="AY424" s="18" t="s">
        <v>199</v>
      </c>
      <c r="BE424" s="162">
        <f>IF(N424="základní",J424,0)</f>
        <v>0</v>
      </c>
      <c r="BF424" s="162">
        <f>IF(N424="snížená",J424,0)</f>
        <v>0</v>
      </c>
      <c r="BG424" s="162">
        <f>IF(N424="zákl. přenesená",J424,0)</f>
        <v>0</v>
      </c>
      <c r="BH424" s="162">
        <f>IF(N424="sníž. přenesená",J424,0)</f>
        <v>0</v>
      </c>
      <c r="BI424" s="162">
        <f>IF(N424="nulová",J424,0)</f>
        <v>0</v>
      </c>
      <c r="BJ424" s="18" t="s">
        <v>88</v>
      </c>
      <c r="BK424" s="162">
        <f>ROUND(I424*H424,2)</f>
        <v>0</v>
      </c>
      <c r="BL424" s="18" t="s">
        <v>276</v>
      </c>
      <c r="BM424" s="161" t="s">
        <v>6183</v>
      </c>
    </row>
    <row r="425" spans="1:65" s="2" customFormat="1" ht="10.199999999999999">
      <c r="A425" s="33"/>
      <c r="B425" s="34"/>
      <c r="C425" s="33"/>
      <c r="D425" s="163" t="s">
        <v>207</v>
      </c>
      <c r="E425" s="33"/>
      <c r="F425" s="164" t="s">
        <v>6184</v>
      </c>
      <c r="G425" s="33"/>
      <c r="H425" s="33"/>
      <c r="I425" s="165"/>
      <c r="J425" s="33"/>
      <c r="K425" s="33"/>
      <c r="L425" s="34"/>
      <c r="M425" s="166"/>
      <c r="N425" s="167"/>
      <c r="O425" s="59"/>
      <c r="P425" s="59"/>
      <c r="Q425" s="59"/>
      <c r="R425" s="59"/>
      <c r="S425" s="59"/>
      <c r="T425" s="60"/>
      <c r="U425" s="33"/>
      <c r="V425" s="33"/>
      <c r="W425" s="33"/>
      <c r="X425" s="33"/>
      <c r="Y425" s="33"/>
      <c r="Z425" s="33"/>
      <c r="AA425" s="33"/>
      <c r="AB425" s="33"/>
      <c r="AC425" s="33"/>
      <c r="AD425" s="33"/>
      <c r="AE425" s="33"/>
      <c r="AT425" s="18" t="s">
        <v>207</v>
      </c>
      <c r="AU425" s="18" t="s">
        <v>90</v>
      </c>
    </row>
    <row r="426" spans="1:65" s="2" customFormat="1" ht="24.15" customHeight="1">
      <c r="A426" s="33"/>
      <c r="B426" s="149"/>
      <c r="C426" s="150" t="s">
        <v>1179</v>
      </c>
      <c r="D426" s="150" t="s">
        <v>202</v>
      </c>
      <c r="E426" s="151" t="s">
        <v>6185</v>
      </c>
      <c r="F426" s="152" t="s">
        <v>6186</v>
      </c>
      <c r="G426" s="153" t="s">
        <v>284</v>
      </c>
      <c r="H426" s="154">
        <v>1</v>
      </c>
      <c r="I426" s="155"/>
      <c r="J426" s="156">
        <f>ROUND(I426*H426,2)</f>
        <v>0</v>
      </c>
      <c r="K426" s="152" t="s">
        <v>333</v>
      </c>
      <c r="L426" s="34"/>
      <c r="M426" s="157" t="s">
        <v>1</v>
      </c>
      <c r="N426" s="158" t="s">
        <v>46</v>
      </c>
      <c r="O426" s="59"/>
      <c r="P426" s="159">
        <f>O426*H426</f>
        <v>0</v>
      </c>
      <c r="Q426" s="159">
        <v>8.4000000000000003E-4</v>
      </c>
      <c r="R426" s="159">
        <f>Q426*H426</f>
        <v>8.4000000000000003E-4</v>
      </c>
      <c r="S426" s="159">
        <v>0</v>
      </c>
      <c r="T426" s="160">
        <f>S426*H426</f>
        <v>0</v>
      </c>
      <c r="U426" s="33"/>
      <c r="V426" s="33"/>
      <c r="W426" s="33"/>
      <c r="X426" s="33"/>
      <c r="Y426" s="33"/>
      <c r="Z426" s="33"/>
      <c r="AA426" s="33"/>
      <c r="AB426" s="33"/>
      <c r="AC426" s="33"/>
      <c r="AD426" s="33"/>
      <c r="AE426" s="33"/>
      <c r="AR426" s="161" t="s">
        <v>276</v>
      </c>
      <c r="AT426" s="161" t="s">
        <v>202</v>
      </c>
      <c r="AU426" s="161" t="s">
        <v>90</v>
      </c>
      <c r="AY426" s="18" t="s">
        <v>199</v>
      </c>
      <c r="BE426" s="162">
        <f>IF(N426="základní",J426,0)</f>
        <v>0</v>
      </c>
      <c r="BF426" s="162">
        <f>IF(N426="snížená",J426,0)</f>
        <v>0</v>
      </c>
      <c r="BG426" s="162">
        <f>IF(N426="zákl. přenesená",J426,0)</f>
        <v>0</v>
      </c>
      <c r="BH426" s="162">
        <f>IF(N426="sníž. přenesená",J426,0)</f>
        <v>0</v>
      </c>
      <c r="BI426" s="162">
        <f>IF(N426="nulová",J426,0)</f>
        <v>0</v>
      </c>
      <c r="BJ426" s="18" t="s">
        <v>88</v>
      </c>
      <c r="BK426" s="162">
        <f>ROUND(I426*H426,2)</f>
        <v>0</v>
      </c>
      <c r="BL426" s="18" t="s">
        <v>276</v>
      </c>
      <c r="BM426" s="161" t="s">
        <v>6187</v>
      </c>
    </row>
    <row r="427" spans="1:65" s="2" customFormat="1" ht="19.2">
      <c r="A427" s="33"/>
      <c r="B427" s="34"/>
      <c r="C427" s="33"/>
      <c r="D427" s="163" t="s">
        <v>207</v>
      </c>
      <c r="E427" s="33"/>
      <c r="F427" s="164" t="s">
        <v>6188</v>
      </c>
      <c r="G427" s="33"/>
      <c r="H427" s="33"/>
      <c r="I427" s="165"/>
      <c r="J427" s="33"/>
      <c r="K427" s="33"/>
      <c r="L427" s="34"/>
      <c r="M427" s="166"/>
      <c r="N427" s="167"/>
      <c r="O427" s="59"/>
      <c r="P427" s="59"/>
      <c r="Q427" s="59"/>
      <c r="R427" s="59"/>
      <c r="S427" s="59"/>
      <c r="T427" s="60"/>
      <c r="U427" s="33"/>
      <c r="V427" s="33"/>
      <c r="W427" s="33"/>
      <c r="X427" s="33"/>
      <c r="Y427" s="33"/>
      <c r="Z427" s="33"/>
      <c r="AA427" s="33"/>
      <c r="AB427" s="33"/>
      <c r="AC427" s="33"/>
      <c r="AD427" s="33"/>
      <c r="AE427" s="33"/>
      <c r="AT427" s="18" t="s">
        <v>207</v>
      </c>
      <c r="AU427" s="18" t="s">
        <v>90</v>
      </c>
    </row>
    <row r="428" spans="1:65" s="2" customFormat="1" ht="33" customHeight="1">
      <c r="A428" s="33"/>
      <c r="B428" s="149"/>
      <c r="C428" s="195" t="s">
        <v>1185</v>
      </c>
      <c r="D428" s="195" t="s">
        <v>416</v>
      </c>
      <c r="E428" s="196" t="s">
        <v>6189</v>
      </c>
      <c r="F428" s="197" t="s">
        <v>6190</v>
      </c>
      <c r="G428" s="198" t="s">
        <v>529</v>
      </c>
      <c r="H428" s="199">
        <v>1</v>
      </c>
      <c r="I428" s="200"/>
      <c r="J428" s="201">
        <f>ROUND(I428*H428,2)</f>
        <v>0</v>
      </c>
      <c r="K428" s="197" t="s">
        <v>333</v>
      </c>
      <c r="L428" s="202"/>
      <c r="M428" s="203" t="s">
        <v>1</v>
      </c>
      <c r="N428" s="204" t="s">
        <v>46</v>
      </c>
      <c r="O428" s="59"/>
      <c r="P428" s="159">
        <f>O428*H428</f>
        <v>0</v>
      </c>
      <c r="Q428" s="159">
        <v>2.8E-3</v>
      </c>
      <c r="R428" s="159">
        <f>Q428*H428</f>
        <v>2.8E-3</v>
      </c>
      <c r="S428" s="159">
        <v>0</v>
      </c>
      <c r="T428" s="160">
        <f>S428*H428</f>
        <v>0</v>
      </c>
      <c r="U428" s="33"/>
      <c r="V428" s="33"/>
      <c r="W428" s="33"/>
      <c r="X428" s="33"/>
      <c r="Y428" s="33"/>
      <c r="Z428" s="33"/>
      <c r="AA428" s="33"/>
      <c r="AB428" s="33"/>
      <c r="AC428" s="33"/>
      <c r="AD428" s="33"/>
      <c r="AE428" s="33"/>
      <c r="AR428" s="161" t="s">
        <v>573</v>
      </c>
      <c r="AT428" s="161" t="s">
        <v>416</v>
      </c>
      <c r="AU428" s="161" t="s">
        <v>90</v>
      </c>
      <c r="AY428" s="18" t="s">
        <v>199</v>
      </c>
      <c r="BE428" s="162">
        <f>IF(N428="základní",J428,0)</f>
        <v>0</v>
      </c>
      <c r="BF428" s="162">
        <f>IF(N428="snížená",J428,0)</f>
        <v>0</v>
      </c>
      <c r="BG428" s="162">
        <f>IF(N428="zákl. přenesená",J428,0)</f>
        <v>0</v>
      </c>
      <c r="BH428" s="162">
        <f>IF(N428="sníž. přenesená",J428,0)</f>
        <v>0</v>
      </c>
      <c r="BI428" s="162">
        <f>IF(N428="nulová",J428,0)</f>
        <v>0</v>
      </c>
      <c r="BJ428" s="18" t="s">
        <v>88</v>
      </c>
      <c r="BK428" s="162">
        <f>ROUND(I428*H428,2)</f>
        <v>0</v>
      </c>
      <c r="BL428" s="18" t="s">
        <v>276</v>
      </c>
      <c r="BM428" s="161" t="s">
        <v>6191</v>
      </c>
    </row>
    <row r="429" spans="1:65" s="2" customFormat="1" ht="19.2">
      <c r="A429" s="33"/>
      <c r="B429" s="34"/>
      <c r="C429" s="33"/>
      <c r="D429" s="163" t="s">
        <v>207</v>
      </c>
      <c r="E429" s="33"/>
      <c r="F429" s="164" t="s">
        <v>6192</v>
      </c>
      <c r="G429" s="33"/>
      <c r="H429" s="33"/>
      <c r="I429" s="165"/>
      <c r="J429" s="33"/>
      <c r="K429" s="33"/>
      <c r="L429" s="34"/>
      <c r="M429" s="166"/>
      <c r="N429" s="167"/>
      <c r="O429" s="59"/>
      <c r="P429" s="59"/>
      <c r="Q429" s="59"/>
      <c r="R429" s="59"/>
      <c r="S429" s="59"/>
      <c r="T429" s="60"/>
      <c r="U429" s="33"/>
      <c r="V429" s="33"/>
      <c r="W429" s="33"/>
      <c r="X429" s="33"/>
      <c r="Y429" s="33"/>
      <c r="Z429" s="33"/>
      <c r="AA429" s="33"/>
      <c r="AB429" s="33"/>
      <c r="AC429" s="33"/>
      <c r="AD429" s="33"/>
      <c r="AE429" s="33"/>
      <c r="AT429" s="18" t="s">
        <v>207</v>
      </c>
      <c r="AU429" s="18" t="s">
        <v>90</v>
      </c>
    </row>
    <row r="430" spans="1:65" s="2" customFormat="1" ht="24.15" customHeight="1">
      <c r="A430" s="33"/>
      <c r="B430" s="149"/>
      <c r="C430" s="150" t="s">
        <v>1191</v>
      </c>
      <c r="D430" s="150" t="s">
        <v>202</v>
      </c>
      <c r="E430" s="151" t="s">
        <v>6193</v>
      </c>
      <c r="F430" s="152" t="s">
        <v>6194</v>
      </c>
      <c r="G430" s="153" t="s">
        <v>396</v>
      </c>
      <c r="H430" s="154">
        <v>5.0000000000000001E-3</v>
      </c>
      <c r="I430" s="155"/>
      <c r="J430" s="156">
        <f>ROUND(I430*H430,2)</f>
        <v>0</v>
      </c>
      <c r="K430" s="152" t="s">
        <v>333</v>
      </c>
      <c r="L430" s="34"/>
      <c r="M430" s="157" t="s">
        <v>1</v>
      </c>
      <c r="N430" s="158" t="s">
        <v>46</v>
      </c>
      <c r="O430" s="59"/>
      <c r="P430" s="159">
        <f>O430*H430</f>
        <v>0</v>
      </c>
      <c r="Q430" s="159">
        <v>0</v>
      </c>
      <c r="R430" s="159">
        <f>Q430*H430</f>
        <v>0</v>
      </c>
      <c r="S430" s="159">
        <v>0</v>
      </c>
      <c r="T430" s="160">
        <f>S430*H430</f>
        <v>0</v>
      </c>
      <c r="U430" s="33"/>
      <c r="V430" s="33"/>
      <c r="W430" s="33"/>
      <c r="X430" s="33"/>
      <c r="Y430" s="33"/>
      <c r="Z430" s="33"/>
      <c r="AA430" s="33"/>
      <c r="AB430" s="33"/>
      <c r="AC430" s="33"/>
      <c r="AD430" s="33"/>
      <c r="AE430" s="33"/>
      <c r="AR430" s="161" t="s">
        <v>276</v>
      </c>
      <c r="AT430" s="161" t="s">
        <v>202</v>
      </c>
      <c r="AU430" s="161" t="s">
        <v>90</v>
      </c>
      <c r="AY430" s="18" t="s">
        <v>199</v>
      </c>
      <c r="BE430" s="162">
        <f>IF(N430="základní",J430,0)</f>
        <v>0</v>
      </c>
      <c r="BF430" s="162">
        <f>IF(N430="snížená",J430,0)</f>
        <v>0</v>
      </c>
      <c r="BG430" s="162">
        <f>IF(N430="zákl. přenesená",J430,0)</f>
        <v>0</v>
      </c>
      <c r="BH430" s="162">
        <f>IF(N430="sníž. přenesená",J430,0)</f>
        <v>0</v>
      </c>
      <c r="BI430" s="162">
        <f>IF(N430="nulová",J430,0)</f>
        <v>0</v>
      </c>
      <c r="BJ430" s="18" t="s">
        <v>88</v>
      </c>
      <c r="BK430" s="162">
        <f>ROUND(I430*H430,2)</f>
        <v>0</v>
      </c>
      <c r="BL430" s="18" t="s">
        <v>276</v>
      </c>
      <c r="BM430" s="161" t="s">
        <v>6195</v>
      </c>
    </row>
    <row r="431" spans="1:65" s="2" customFormat="1" ht="28.8">
      <c r="A431" s="33"/>
      <c r="B431" s="34"/>
      <c r="C431" s="33"/>
      <c r="D431" s="163" t="s">
        <v>207</v>
      </c>
      <c r="E431" s="33"/>
      <c r="F431" s="164" t="s">
        <v>6196</v>
      </c>
      <c r="G431" s="33"/>
      <c r="H431" s="33"/>
      <c r="I431" s="165"/>
      <c r="J431" s="33"/>
      <c r="K431" s="33"/>
      <c r="L431" s="34"/>
      <c r="M431" s="166"/>
      <c r="N431" s="167"/>
      <c r="O431" s="59"/>
      <c r="P431" s="59"/>
      <c r="Q431" s="59"/>
      <c r="R431" s="59"/>
      <c r="S431" s="59"/>
      <c r="T431" s="60"/>
      <c r="U431" s="33"/>
      <c r="V431" s="33"/>
      <c r="W431" s="33"/>
      <c r="X431" s="33"/>
      <c r="Y431" s="33"/>
      <c r="Z431" s="33"/>
      <c r="AA431" s="33"/>
      <c r="AB431" s="33"/>
      <c r="AC431" s="33"/>
      <c r="AD431" s="33"/>
      <c r="AE431" s="33"/>
      <c r="AT431" s="18" t="s">
        <v>207</v>
      </c>
      <c r="AU431" s="18" t="s">
        <v>90</v>
      </c>
    </row>
    <row r="432" spans="1:65" s="2" customFormat="1" ht="24.15" customHeight="1">
      <c r="A432" s="33"/>
      <c r="B432" s="149"/>
      <c r="C432" s="150" t="s">
        <v>1197</v>
      </c>
      <c r="D432" s="150" t="s">
        <v>202</v>
      </c>
      <c r="E432" s="151" t="s">
        <v>6197</v>
      </c>
      <c r="F432" s="152" t="s">
        <v>6198</v>
      </c>
      <c r="G432" s="153" t="s">
        <v>396</v>
      </c>
      <c r="H432" s="154">
        <v>5.0000000000000001E-3</v>
      </c>
      <c r="I432" s="155"/>
      <c r="J432" s="156">
        <f>ROUND(I432*H432,2)</f>
        <v>0</v>
      </c>
      <c r="K432" s="152" t="s">
        <v>333</v>
      </c>
      <c r="L432" s="34"/>
      <c r="M432" s="157" t="s">
        <v>1</v>
      </c>
      <c r="N432" s="158" t="s">
        <v>46</v>
      </c>
      <c r="O432" s="59"/>
      <c r="P432" s="159">
        <f>O432*H432</f>
        <v>0</v>
      </c>
      <c r="Q432" s="159">
        <v>0</v>
      </c>
      <c r="R432" s="159">
        <f>Q432*H432</f>
        <v>0</v>
      </c>
      <c r="S432" s="159">
        <v>0</v>
      </c>
      <c r="T432" s="160">
        <f>S432*H432</f>
        <v>0</v>
      </c>
      <c r="U432" s="33"/>
      <c r="V432" s="33"/>
      <c r="W432" s="33"/>
      <c r="X432" s="33"/>
      <c r="Y432" s="33"/>
      <c r="Z432" s="33"/>
      <c r="AA432" s="33"/>
      <c r="AB432" s="33"/>
      <c r="AC432" s="33"/>
      <c r="AD432" s="33"/>
      <c r="AE432" s="33"/>
      <c r="AR432" s="161" t="s">
        <v>276</v>
      </c>
      <c r="AT432" s="161" t="s">
        <v>202</v>
      </c>
      <c r="AU432" s="161" t="s">
        <v>90</v>
      </c>
      <c r="AY432" s="18" t="s">
        <v>199</v>
      </c>
      <c r="BE432" s="162">
        <f>IF(N432="základní",J432,0)</f>
        <v>0</v>
      </c>
      <c r="BF432" s="162">
        <f>IF(N432="snížená",J432,0)</f>
        <v>0</v>
      </c>
      <c r="BG432" s="162">
        <f>IF(N432="zákl. přenesená",J432,0)</f>
        <v>0</v>
      </c>
      <c r="BH432" s="162">
        <f>IF(N432="sníž. přenesená",J432,0)</f>
        <v>0</v>
      </c>
      <c r="BI432" s="162">
        <f>IF(N432="nulová",J432,0)</f>
        <v>0</v>
      </c>
      <c r="BJ432" s="18" t="s">
        <v>88</v>
      </c>
      <c r="BK432" s="162">
        <f>ROUND(I432*H432,2)</f>
        <v>0</v>
      </c>
      <c r="BL432" s="18" t="s">
        <v>276</v>
      </c>
      <c r="BM432" s="161" t="s">
        <v>6199</v>
      </c>
    </row>
    <row r="433" spans="1:65" s="2" customFormat="1" ht="38.4">
      <c r="A433" s="33"/>
      <c r="B433" s="34"/>
      <c r="C433" s="33"/>
      <c r="D433" s="163" t="s">
        <v>207</v>
      </c>
      <c r="E433" s="33"/>
      <c r="F433" s="164" t="s">
        <v>6200</v>
      </c>
      <c r="G433" s="33"/>
      <c r="H433" s="33"/>
      <c r="I433" s="165"/>
      <c r="J433" s="33"/>
      <c r="K433" s="33"/>
      <c r="L433" s="34"/>
      <c r="M433" s="166"/>
      <c r="N433" s="167"/>
      <c r="O433" s="59"/>
      <c r="P433" s="59"/>
      <c r="Q433" s="59"/>
      <c r="R433" s="59"/>
      <c r="S433" s="59"/>
      <c r="T433" s="60"/>
      <c r="U433" s="33"/>
      <c r="V433" s="33"/>
      <c r="W433" s="33"/>
      <c r="X433" s="33"/>
      <c r="Y433" s="33"/>
      <c r="Z433" s="33"/>
      <c r="AA433" s="33"/>
      <c r="AB433" s="33"/>
      <c r="AC433" s="33"/>
      <c r="AD433" s="33"/>
      <c r="AE433" s="33"/>
      <c r="AT433" s="18" t="s">
        <v>207</v>
      </c>
      <c r="AU433" s="18" t="s">
        <v>90</v>
      </c>
    </row>
    <row r="434" spans="1:65" s="12" customFormat="1" ht="22.8" customHeight="1">
      <c r="B434" s="136"/>
      <c r="D434" s="137" t="s">
        <v>80</v>
      </c>
      <c r="E434" s="147" t="s">
        <v>1141</v>
      </c>
      <c r="F434" s="147" t="s">
        <v>1142</v>
      </c>
      <c r="I434" s="139"/>
      <c r="J434" s="148">
        <f>BK434</f>
        <v>0</v>
      </c>
      <c r="L434" s="136"/>
      <c r="M434" s="141"/>
      <c r="N434" s="142"/>
      <c r="O434" s="142"/>
      <c r="P434" s="143">
        <f>SUM(P435:P487)</f>
        <v>0</v>
      </c>
      <c r="Q434" s="142"/>
      <c r="R434" s="143">
        <f>SUM(R435:R487)</f>
        <v>0.82894000000000012</v>
      </c>
      <c r="S434" s="142"/>
      <c r="T434" s="144">
        <f>SUM(T435:T487)</f>
        <v>0</v>
      </c>
      <c r="AR434" s="137" t="s">
        <v>90</v>
      </c>
      <c r="AT434" s="145" t="s">
        <v>80</v>
      </c>
      <c r="AU434" s="145" t="s">
        <v>88</v>
      </c>
      <c r="AY434" s="137" t="s">
        <v>199</v>
      </c>
      <c r="BK434" s="146">
        <f>SUM(BK435:BK487)</f>
        <v>0</v>
      </c>
    </row>
    <row r="435" spans="1:65" s="2" customFormat="1" ht="16.5" customHeight="1">
      <c r="A435" s="33"/>
      <c r="B435" s="149"/>
      <c r="C435" s="150" t="s">
        <v>1203</v>
      </c>
      <c r="D435" s="150" t="s">
        <v>202</v>
      </c>
      <c r="E435" s="151" t="s">
        <v>6201</v>
      </c>
      <c r="F435" s="152" t="s">
        <v>6202</v>
      </c>
      <c r="G435" s="153" t="s">
        <v>529</v>
      </c>
      <c r="H435" s="154">
        <v>12</v>
      </c>
      <c r="I435" s="155"/>
      <c r="J435" s="156">
        <f>ROUND(I435*H435,2)</f>
        <v>0</v>
      </c>
      <c r="K435" s="152" t="s">
        <v>333</v>
      </c>
      <c r="L435" s="34"/>
      <c r="M435" s="157" t="s">
        <v>1</v>
      </c>
      <c r="N435" s="158" t="s">
        <v>46</v>
      </c>
      <c r="O435" s="59"/>
      <c r="P435" s="159">
        <f>O435*H435</f>
        <v>0</v>
      </c>
      <c r="Q435" s="159">
        <v>1.83E-3</v>
      </c>
      <c r="R435" s="159">
        <f>Q435*H435</f>
        <v>2.196E-2</v>
      </c>
      <c r="S435" s="159">
        <v>0</v>
      </c>
      <c r="T435" s="160">
        <f>S435*H435</f>
        <v>0</v>
      </c>
      <c r="U435" s="33"/>
      <c r="V435" s="33"/>
      <c r="W435" s="33"/>
      <c r="X435" s="33"/>
      <c r="Y435" s="33"/>
      <c r="Z435" s="33"/>
      <c r="AA435" s="33"/>
      <c r="AB435" s="33"/>
      <c r="AC435" s="33"/>
      <c r="AD435" s="33"/>
      <c r="AE435" s="33"/>
      <c r="AR435" s="161" t="s">
        <v>276</v>
      </c>
      <c r="AT435" s="161" t="s">
        <v>202</v>
      </c>
      <c r="AU435" s="161" t="s">
        <v>90</v>
      </c>
      <c r="AY435" s="18" t="s">
        <v>199</v>
      </c>
      <c r="BE435" s="162">
        <f>IF(N435="základní",J435,0)</f>
        <v>0</v>
      </c>
      <c r="BF435" s="162">
        <f>IF(N435="snížená",J435,0)</f>
        <v>0</v>
      </c>
      <c r="BG435" s="162">
        <f>IF(N435="zákl. přenesená",J435,0)</f>
        <v>0</v>
      </c>
      <c r="BH435" s="162">
        <f>IF(N435="sníž. přenesená",J435,0)</f>
        <v>0</v>
      </c>
      <c r="BI435" s="162">
        <f>IF(N435="nulová",J435,0)</f>
        <v>0</v>
      </c>
      <c r="BJ435" s="18" t="s">
        <v>88</v>
      </c>
      <c r="BK435" s="162">
        <f>ROUND(I435*H435,2)</f>
        <v>0</v>
      </c>
      <c r="BL435" s="18" t="s">
        <v>276</v>
      </c>
      <c r="BM435" s="161" t="s">
        <v>6203</v>
      </c>
    </row>
    <row r="436" spans="1:65" s="2" customFormat="1" ht="10.199999999999999">
      <c r="A436" s="33"/>
      <c r="B436" s="34"/>
      <c r="C436" s="33"/>
      <c r="D436" s="163" t="s">
        <v>207</v>
      </c>
      <c r="E436" s="33"/>
      <c r="F436" s="164" t="s">
        <v>6204</v>
      </c>
      <c r="G436" s="33"/>
      <c r="H436" s="33"/>
      <c r="I436" s="165"/>
      <c r="J436" s="33"/>
      <c r="K436" s="33"/>
      <c r="L436" s="34"/>
      <c r="M436" s="166"/>
      <c r="N436" s="167"/>
      <c r="O436" s="59"/>
      <c r="P436" s="59"/>
      <c r="Q436" s="59"/>
      <c r="R436" s="59"/>
      <c r="S436" s="59"/>
      <c r="T436" s="60"/>
      <c r="U436" s="33"/>
      <c r="V436" s="33"/>
      <c r="W436" s="33"/>
      <c r="X436" s="33"/>
      <c r="Y436" s="33"/>
      <c r="Z436" s="33"/>
      <c r="AA436" s="33"/>
      <c r="AB436" s="33"/>
      <c r="AC436" s="33"/>
      <c r="AD436" s="33"/>
      <c r="AE436" s="33"/>
      <c r="AT436" s="18" t="s">
        <v>207</v>
      </c>
      <c r="AU436" s="18" t="s">
        <v>90</v>
      </c>
    </row>
    <row r="437" spans="1:65" s="14" customFormat="1" ht="10.199999999999999">
      <c r="B437" s="179"/>
      <c r="D437" s="163" t="s">
        <v>336</v>
      </c>
      <c r="E437" s="180" t="s">
        <v>1</v>
      </c>
      <c r="F437" s="181" t="s">
        <v>6205</v>
      </c>
      <c r="H437" s="182">
        <v>7</v>
      </c>
      <c r="I437" s="183"/>
      <c r="L437" s="179"/>
      <c r="M437" s="184"/>
      <c r="N437" s="185"/>
      <c r="O437" s="185"/>
      <c r="P437" s="185"/>
      <c r="Q437" s="185"/>
      <c r="R437" s="185"/>
      <c r="S437" s="185"/>
      <c r="T437" s="186"/>
      <c r="AT437" s="180" t="s">
        <v>336</v>
      </c>
      <c r="AU437" s="180" t="s">
        <v>90</v>
      </c>
      <c r="AV437" s="14" t="s">
        <v>90</v>
      </c>
      <c r="AW437" s="14" t="s">
        <v>36</v>
      </c>
      <c r="AX437" s="14" t="s">
        <v>81</v>
      </c>
      <c r="AY437" s="180" t="s">
        <v>199</v>
      </c>
    </row>
    <row r="438" spans="1:65" s="14" customFormat="1" ht="10.199999999999999">
      <c r="B438" s="179"/>
      <c r="D438" s="163" t="s">
        <v>336</v>
      </c>
      <c r="E438" s="180" t="s">
        <v>1</v>
      </c>
      <c r="F438" s="181" t="s">
        <v>222</v>
      </c>
      <c r="H438" s="182">
        <v>5</v>
      </c>
      <c r="I438" s="183"/>
      <c r="L438" s="179"/>
      <c r="M438" s="184"/>
      <c r="N438" s="185"/>
      <c r="O438" s="185"/>
      <c r="P438" s="185"/>
      <c r="Q438" s="185"/>
      <c r="R438" s="185"/>
      <c r="S438" s="185"/>
      <c r="T438" s="186"/>
      <c r="AT438" s="180" t="s">
        <v>336</v>
      </c>
      <c r="AU438" s="180" t="s">
        <v>90</v>
      </c>
      <c r="AV438" s="14" t="s">
        <v>90</v>
      </c>
      <c r="AW438" s="14" t="s">
        <v>36</v>
      </c>
      <c r="AX438" s="14" t="s">
        <v>81</v>
      </c>
      <c r="AY438" s="180" t="s">
        <v>199</v>
      </c>
    </row>
    <row r="439" spans="1:65" s="15" customFormat="1" ht="10.199999999999999">
      <c r="B439" s="187"/>
      <c r="D439" s="163" t="s">
        <v>336</v>
      </c>
      <c r="E439" s="188" t="s">
        <v>1</v>
      </c>
      <c r="F439" s="189" t="s">
        <v>339</v>
      </c>
      <c r="H439" s="190">
        <v>12</v>
      </c>
      <c r="I439" s="191"/>
      <c r="L439" s="187"/>
      <c r="M439" s="192"/>
      <c r="N439" s="193"/>
      <c r="O439" s="193"/>
      <c r="P439" s="193"/>
      <c r="Q439" s="193"/>
      <c r="R439" s="193"/>
      <c r="S439" s="193"/>
      <c r="T439" s="194"/>
      <c r="AT439" s="188" t="s">
        <v>336</v>
      </c>
      <c r="AU439" s="188" t="s">
        <v>90</v>
      </c>
      <c r="AV439" s="15" t="s">
        <v>198</v>
      </c>
      <c r="AW439" s="15" t="s">
        <v>36</v>
      </c>
      <c r="AX439" s="15" t="s">
        <v>88</v>
      </c>
      <c r="AY439" s="188" t="s">
        <v>199</v>
      </c>
    </row>
    <row r="440" spans="1:65" s="2" customFormat="1" ht="24.15" customHeight="1">
      <c r="A440" s="33"/>
      <c r="B440" s="149"/>
      <c r="C440" s="195" t="s">
        <v>440</v>
      </c>
      <c r="D440" s="195" t="s">
        <v>416</v>
      </c>
      <c r="E440" s="196" t="s">
        <v>6206</v>
      </c>
      <c r="F440" s="197" t="s">
        <v>6207</v>
      </c>
      <c r="G440" s="198" t="s">
        <v>529</v>
      </c>
      <c r="H440" s="199">
        <v>12</v>
      </c>
      <c r="I440" s="200"/>
      <c r="J440" s="201">
        <f>ROUND(I440*H440,2)</f>
        <v>0</v>
      </c>
      <c r="K440" s="197" t="s">
        <v>1</v>
      </c>
      <c r="L440" s="202"/>
      <c r="M440" s="203" t="s">
        <v>1</v>
      </c>
      <c r="N440" s="204" t="s">
        <v>46</v>
      </c>
      <c r="O440" s="59"/>
      <c r="P440" s="159">
        <f>O440*H440</f>
        <v>0</v>
      </c>
      <c r="Q440" s="159">
        <v>2.5999999999999999E-2</v>
      </c>
      <c r="R440" s="159">
        <f>Q440*H440</f>
        <v>0.312</v>
      </c>
      <c r="S440" s="159">
        <v>0</v>
      </c>
      <c r="T440" s="160">
        <f>S440*H440</f>
        <v>0</v>
      </c>
      <c r="U440" s="33"/>
      <c r="V440" s="33"/>
      <c r="W440" s="33"/>
      <c r="X440" s="33"/>
      <c r="Y440" s="33"/>
      <c r="Z440" s="33"/>
      <c r="AA440" s="33"/>
      <c r="AB440" s="33"/>
      <c r="AC440" s="33"/>
      <c r="AD440" s="33"/>
      <c r="AE440" s="33"/>
      <c r="AR440" s="161" t="s">
        <v>573</v>
      </c>
      <c r="AT440" s="161" t="s">
        <v>416</v>
      </c>
      <c r="AU440" s="161" t="s">
        <v>90</v>
      </c>
      <c r="AY440" s="18" t="s">
        <v>199</v>
      </c>
      <c r="BE440" s="162">
        <f>IF(N440="základní",J440,0)</f>
        <v>0</v>
      </c>
      <c r="BF440" s="162">
        <f>IF(N440="snížená",J440,0)</f>
        <v>0</v>
      </c>
      <c r="BG440" s="162">
        <f>IF(N440="zákl. přenesená",J440,0)</f>
        <v>0</v>
      </c>
      <c r="BH440" s="162">
        <f>IF(N440="sníž. přenesená",J440,0)</f>
        <v>0</v>
      </c>
      <c r="BI440" s="162">
        <f>IF(N440="nulová",J440,0)</f>
        <v>0</v>
      </c>
      <c r="BJ440" s="18" t="s">
        <v>88</v>
      </c>
      <c r="BK440" s="162">
        <f>ROUND(I440*H440,2)</f>
        <v>0</v>
      </c>
      <c r="BL440" s="18" t="s">
        <v>276</v>
      </c>
      <c r="BM440" s="161" t="s">
        <v>6208</v>
      </c>
    </row>
    <row r="441" spans="1:65" s="2" customFormat="1" ht="16.5" customHeight="1">
      <c r="A441" s="33"/>
      <c r="B441" s="149"/>
      <c r="C441" s="150" t="s">
        <v>516</v>
      </c>
      <c r="D441" s="150" t="s">
        <v>202</v>
      </c>
      <c r="E441" s="151" t="s">
        <v>6209</v>
      </c>
      <c r="F441" s="152" t="s">
        <v>6210</v>
      </c>
      <c r="G441" s="153" t="s">
        <v>529</v>
      </c>
      <c r="H441" s="154">
        <v>5</v>
      </c>
      <c r="I441" s="155"/>
      <c r="J441" s="156">
        <f>ROUND(I441*H441,2)</f>
        <v>0</v>
      </c>
      <c r="K441" s="152" t="s">
        <v>333</v>
      </c>
      <c r="L441" s="34"/>
      <c r="M441" s="157" t="s">
        <v>1</v>
      </c>
      <c r="N441" s="158" t="s">
        <v>46</v>
      </c>
      <c r="O441" s="59"/>
      <c r="P441" s="159">
        <f>O441*H441</f>
        <v>0</v>
      </c>
      <c r="Q441" s="159">
        <v>6.4000000000000005E-4</v>
      </c>
      <c r="R441" s="159">
        <f>Q441*H441</f>
        <v>3.2000000000000002E-3</v>
      </c>
      <c r="S441" s="159">
        <v>0</v>
      </c>
      <c r="T441" s="160">
        <f>S441*H441</f>
        <v>0</v>
      </c>
      <c r="U441" s="33"/>
      <c r="V441" s="33"/>
      <c r="W441" s="33"/>
      <c r="X441" s="33"/>
      <c r="Y441" s="33"/>
      <c r="Z441" s="33"/>
      <c r="AA441" s="33"/>
      <c r="AB441" s="33"/>
      <c r="AC441" s="33"/>
      <c r="AD441" s="33"/>
      <c r="AE441" s="33"/>
      <c r="AR441" s="161" t="s">
        <v>276</v>
      </c>
      <c r="AT441" s="161" t="s">
        <v>202</v>
      </c>
      <c r="AU441" s="161" t="s">
        <v>90</v>
      </c>
      <c r="AY441" s="18" t="s">
        <v>199</v>
      </c>
      <c r="BE441" s="162">
        <f>IF(N441="základní",J441,0)</f>
        <v>0</v>
      </c>
      <c r="BF441" s="162">
        <f>IF(N441="snížená",J441,0)</f>
        <v>0</v>
      </c>
      <c r="BG441" s="162">
        <f>IF(N441="zákl. přenesená",J441,0)</f>
        <v>0</v>
      </c>
      <c r="BH441" s="162">
        <f>IF(N441="sníž. přenesená",J441,0)</f>
        <v>0</v>
      </c>
      <c r="BI441" s="162">
        <f>IF(N441="nulová",J441,0)</f>
        <v>0</v>
      </c>
      <c r="BJ441" s="18" t="s">
        <v>88</v>
      </c>
      <c r="BK441" s="162">
        <f>ROUND(I441*H441,2)</f>
        <v>0</v>
      </c>
      <c r="BL441" s="18" t="s">
        <v>276</v>
      </c>
      <c r="BM441" s="161" t="s">
        <v>6211</v>
      </c>
    </row>
    <row r="442" spans="1:65" s="2" customFormat="1" ht="10.199999999999999">
      <c r="A442" s="33"/>
      <c r="B442" s="34"/>
      <c r="C442" s="33"/>
      <c r="D442" s="163" t="s">
        <v>207</v>
      </c>
      <c r="E442" s="33"/>
      <c r="F442" s="164" t="s">
        <v>6212</v>
      </c>
      <c r="G442" s="33"/>
      <c r="H442" s="33"/>
      <c r="I442" s="165"/>
      <c r="J442" s="33"/>
      <c r="K442" s="33"/>
      <c r="L442" s="34"/>
      <c r="M442" s="166"/>
      <c r="N442" s="167"/>
      <c r="O442" s="59"/>
      <c r="P442" s="59"/>
      <c r="Q442" s="59"/>
      <c r="R442" s="59"/>
      <c r="S442" s="59"/>
      <c r="T442" s="60"/>
      <c r="U442" s="33"/>
      <c r="V442" s="33"/>
      <c r="W442" s="33"/>
      <c r="X442" s="33"/>
      <c r="Y442" s="33"/>
      <c r="Z442" s="33"/>
      <c r="AA442" s="33"/>
      <c r="AB442" s="33"/>
      <c r="AC442" s="33"/>
      <c r="AD442" s="33"/>
      <c r="AE442" s="33"/>
      <c r="AT442" s="18" t="s">
        <v>207</v>
      </c>
      <c r="AU442" s="18" t="s">
        <v>90</v>
      </c>
    </row>
    <row r="443" spans="1:65" s="2" customFormat="1" ht="33" customHeight="1">
      <c r="A443" s="33"/>
      <c r="B443" s="149"/>
      <c r="C443" s="195" t="s">
        <v>1216</v>
      </c>
      <c r="D443" s="195" t="s">
        <v>416</v>
      </c>
      <c r="E443" s="196" t="s">
        <v>6213</v>
      </c>
      <c r="F443" s="197" t="s">
        <v>6214</v>
      </c>
      <c r="G443" s="198" t="s">
        <v>529</v>
      </c>
      <c r="H443" s="199">
        <v>5</v>
      </c>
      <c r="I443" s="200"/>
      <c r="J443" s="201">
        <f>ROUND(I443*H443,2)</f>
        <v>0</v>
      </c>
      <c r="K443" s="197" t="s">
        <v>333</v>
      </c>
      <c r="L443" s="202"/>
      <c r="M443" s="203" t="s">
        <v>1</v>
      </c>
      <c r="N443" s="204" t="s">
        <v>46</v>
      </c>
      <c r="O443" s="59"/>
      <c r="P443" s="159">
        <f>O443*H443</f>
        <v>0</v>
      </c>
      <c r="Q443" s="159">
        <v>1.7999999999999999E-2</v>
      </c>
      <c r="R443" s="159">
        <f>Q443*H443</f>
        <v>0.09</v>
      </c>
      <c r="S443" s="159">
        <v>0</v>
      </c>
      <c r="T443" s="160">
        <f>S443*H443</f>
        <v>0</v>
      </c>
      <c r="U443" s="33"/>
      <c r="V443" s="33"/>
      <c r="W443" s="33"/>
      <c r="X443" s="33"/>
      <c r="Y443" s="33"/>
      <c r="Z443" s="33"/>
      <c r="AA443" s="33"/>
      <c r="AB443" s="33"/>
      <c r="AC443" s="33"/>
      <c r="AD443" s="33"/>
      <c r="AE443" s="33"/>
      <c r="AR443" s="161" t="s">
        <v>573</v>
      </c>
      <c r="AT443" s="161" t="s">
        <v>416</v>
      </c>
      <c r="AU443" s="161" t="s">
        <v>90</v>
      </c>
      <c r="AY443" s="18" t="s">
        <v>199</v>
      </c>
      <c r="BE443" s="162">
        <f>IF(N443="základní",J443,0)</f>
        <v>0</v>
      </c>
      <c r="BF443" s="162">
        <f>IF(N443="snížená",J443,0)</f>
        <v>0</v>
      </c>
      <c r="BG443" s="162">
        <f>IF(N443="zákl. přenesená",J443,0)</f>
        <v>0</v>
      </c>
      <c r="BH443" s="162">
        <f>IF(N443="sníž. přenesená",J443,0)</f>
        <v>0</v>
      </c>
      <c r="BI443" s="162">
        <f>IF(N443="nulová",J443,0)</f>
        <v>0</v>
      </c>
      <c r="BJ443" s="18" t="s">
        <v>88</v>
      </c>
      <c r="BK443" s="162">
        <f>ROUND(I443*H443,2)</f>
        <v>0</v>
      </c>
      <c r="BL443" s="18" t="s">
        <v>276</v>
      </c>
      <c r="BM443" s="161" t="s">
        <v>6215</v>
      </c>
    </row>
    <row r="444" spans="1:65" s="2" customFormat="1" ht="24.15" customHeight="1">
      <c r="A444" s="33"/>
      <c r="B444" s="149"/>
      <c r="C444" s="150" t="s">
        <v>1221</v>
      </c>
      <c r="D444" s="150" t="s">
        <v>202</v>
      </c>
      <c r="E444" s="151" t="s">
        <v>6216</v>
      </c>
      <c r="F444" s="152" t="s">
        <v>6217</v>
      </c>
      <c r="G444" s="153" t="s">
        <v>284</v>
      </c>
      <c r="H444" s="154">
        <v>2</v>
      </c>
      <c r="I444" s="155"/>
      <c r="J444" s="156">
        <f>ROUND(I444*H444,2)</f>
        <v>0</v>
      </c>
      <c r="K444" s="152" t="s">
        <v>1</v>
      </c>
      <c r="L444" s="34"/>
      <c r="M444" s="157" t="s">
        <v>1</v>
      </c>
      <c r="N444" s="158" t="s">
        <v>46</v>
      </c>
      <c r="O444" s="59"/>
      <c r="P444" s="159">
        <f>O444*H444</f>
        <v>0</v>
      </c>
      <c r="Q444" s="159">
        <v>1.0580000000000001E-2</v>
      </c>
      <c r="R444" s="159">
        <f>Q444*H444</f>
        <v>2.1160000000000002E-2</v>
      </c>
      <c r="S444" s="159">
        <v>0</v>
      </c>
      <c r="T444" s="160">
        <f>S444*H444</f>
        <v>0</v>
      </c>
      <c r="U444" s="33"/>
      <c r="V444" s="33"/>
      <c r="W444" s="33"/>
      <c r="X444" s="33"/>
      <c r="Y444" s="33"/>
      <c r="Z444" s="33"/>
      <c r="AA444" s="33"/>
      <c r="AB444" s="33"/>
      <c r="AC444" s="33"/>
      <c r="AD444" s="33"/>
      <c r="AE444" s="33"/>
      <c r="AR444" s="161" t="s">
        <v>276</v>
      </c>
      <c r="AT444" s="161" t="s">
        <v>202</v>
      </c>
      <c r="AU444" s="161" t="s">
        <v>90</v>
      </c>
      <c r="AY444" s="18" t="s">
        <v>199</v>
      </c>
      <c r="BE444" s="162">
        <f>IF(N444="základní",J444,0)</f>
        <v>0</v>
      </c>
      <c r="BF444" s="162">
        <f>IF(N444="snížená",J444,0)</f>
        <v>0</v>
      </c>
      <c r="BG444" s="162">
        <f>IF(N444="zákl. přenesená",J444,0)</f>
        <v>0</v>
      </c>
      <c r="BH444" s="162">
        <f>IF(N444="sníž. přenesená",J444,0)</f>
        <v>0</v>
      </c>
      <c r="BI444" s="162">
        <f>IF(N444="nulová",J444,0)</f>
        <v>0</v>
      </c>
      <c r="BJ444" s="18" t="s">
        <v>88</v>
      </c>
      <c r="BK444" s="162">
        <f>ROUND(I444*H444,2)</f>
        <v>0</v>
      </c>
      <c r="BL444" s="18" t="s">
        <v>276</v>
      </c>
      <c r="BM444" s="161" t="s">
        <v>6218</v>
      </c>
    </row>
    <row r="445" spans="1:65" s="2" customFormat="1" ht="21.75" customHeight="1">
      <c r="A445" s="33"/>
      <c r="B445" s="149"/>
      <c r="C445" s="150" t="s">
        <v>1230</v>
      </c>
      <c r="D445" s="150" t="s">
        <v>202</v>
      </c>
      <c r="E445" s="151" t="s">
        <v>6219</v>
      </c>
      <c r="F445" s="152" t="s">
        <v>6220</v>
      </c>
      <c r="G445" s="153" t="s">
        <v>284</v>
      </c>
      <c r="H445" s="154">
        <v>15</v>
      </c>
      <c r="I445" s="155"/>
      <c r="J445" s="156">
        <f>ROUND(I445*H445,2)</f>
        <v>0</v>
      </c>
      <c r="K445" s="152" t="s">
        <v>333</v>
      </c>
      <c r="L445" s="34"/>
      <c r="M445" s="157" t="s">
        <v>1</v>
      </c>
      <c r="N445" s="158" t="s">
        <v>46</v>
      </c>
      <c r="O445" s="59"/>
      <c r="P445" s="159">
        <f>O445*H445</f>
        <v>0</v>
      </c>
      <c r="Q445" s="159">
        <v>1.73E-3</v>
      </c>
      <c r="R445" s="159">
        <f>Q445*H445</f>
        <v>2.5950000000000001E-2</v>
      </c>
      <c r="S445" s="159">
        <v>0</v>
      </c>
      <c r="T445" s="160">
        <f>S445*H445</f>
        <v>0</v>
      </c>
      <c r="U445" s="33"/>
      <c r="V445" s="33"/>
      <c r="W445" s="33"/>
      <c r="X445" s="33"/>
      <c r="Y445" s="33"/>
      <c r="Z445" s="33"/>
      <c r="AA445" s="33"/>
      <c r="AB445" s="33"/>
      <c r="AC445" s="33"/>
      <c r="AD445" s="33"/>
      <c r="AE445" s="33"/>
      <c r="AR445" s="161" t="s">
        <v>276</v>
      </c>
      <c r="AT445" s="161" t="s">
        <v>202</v>
      </c>
      <c r="AU445" s="161" t="s">
        <v>90</v>
      </c>
      <c r="AY445" s="18" t="s">
        <v>199</v>
      </c>
      <c r="BE445" s="162">
        <f>IF(N445="základní",J445,0)</f>
        <v>0</v>
      </c>
      <c r="BF445" s="162">
        <f>IF(N445="snížená",J445,0)</f>
        <v>0</v>
      </c>
      <c r="BG445" s="162">
        <f>IF(N445="zákl. přenesená",J445,0)</f>
        <v>0</v>
      </c>
      <c r="BH445" s="162">
        <f>IF(N445="sníž. přenesená",J445,0)</f>
        <v>0</v>
      </c>
      <c r="BI445" s="162">
        <f>IF(N445="nulová",J445,0)</f>
        <v>0</v>
      </c>
      <c r="BJ445" s="18" t="s">
        <v>88</v>
      </c>
      <c r="BK445" s="162">
        <f>ROUND(I445*H445,2)</f>
        <v>0</v>
      </c>
      <c r="BL445" s="18" t="s">
        <v>276</v>
      </c>
      <c r="BM445" s="161" t="s">
        <v>6221</v>
      </c>
    </row>
    <row r="446" spans="1:65" s="2" customFormat="1" ht="10.199999999999999">
      <c r="A446" s="33"/>
      <c r="B446" s="34"/>
      <c r="C446" s="33"/>
      <c r="D446" s="163" t="s">
        <v>207</v>
      </c>
      <c r="E446" s="33"/>
      <c r="F446" s="164" t="s">
        <v>6222</v>
      </c>
      <c r="G446" s="33"/>
      <c r="H446" s="33"/>
      <c r="I446" s="165"/>
      <c r="J446" s="33"/>
      <c r="K446" s="33"/>
      <c r="L446" s="34"/>
      <c r="M446" s="166"/>
      <c r="N446" s="167"/>
      <c r="O446" s="59"/>
      <c r="P446" s="59"/>
      <c r="Q446" s="59"/>
      <c r="R446" s="59"/>
      <c r="S446" s="59"/>
      <c r="T446" s="60"/>
      <c r="U446" s="33"/>
      <c r="V446" s="33"/>
      <c r="W446" s="33"/>
      <c r="X446" s="33"/>
      <c r="Y446" s="33"/>
      <c r="Z446" s="33"/>
      <c r="AA446" s="33"/>
      <c r="AB446" s="33"/>
      <c r="AC446" s="33"/>
      <c r="AD446" s="33"/>
      <c r="AE446" s="33"/>
      <c r="AT446" s="18" t="s">
        <v>207</v>
      </c>
      <c r="AU446" s="18" t="s">
        <v>90</v>
      </c>
    </row>
    <row r="447" spans="1:65" s="2" customFormat="1" ht="24.15" customHeight="1">
      <c r="A447" s="33"/>
      <c r="B447" s="149"/>
      <c r="C447" s="195" t="s">
        <v>1235</v>
      </c>
      <c r="D447" s="195" t="s">
        <v>416</v>
      </c>
      <c r="E447" s="196" t="s">
        <v>6223</v>
      </c>
      <c r="F447" s="197" t="s">
        <v>6224</v>
      </c>
      <c r="G447" s="198" t="s">
        <v>529</v>
      </c>
      <c r="H447" s="199">
        <v>14</v>
      </c>
      <c r="I447" s="200"/>
      <c r="J447" s="201">
        <f>ROUND(I447*H447,2)</f>
        <v>0</v>
      </c>
      <c r="K447" s="197" t="s">
        <v>333</v>
      </c>
      <c r="L447" s="202"/>
      <c r="M447" s="203" t="s">
        <v>1</v>
      </c>
      <c r="N447" s="204" t="s">
        <v>46</v>
      </c>
      <c r="O447" s="59"/>
      <c r="P447" s="159">
        <f>O447*H447</f>
        <v>0</v>
      </c>
      <c r="Q447" s="159">
        <v>1.2E-2</v>
      </c>
      <c r="R447" s="159">
        <f>Q447*H447</f>
        <v>0.16800000000000001</v>
      </c>
      <c r="S447" s="159">
        <v>0</v>
      </c>
      <c r="T447" s="160">
        <f>S447*H447</f>
        <v>0</v>
      </c>
      <c r="U447" s="33"/>
      <c r="V447" s="33"/>
      <c r="W447" s="33"/>
      <c r="X447" s="33"/>
      <c r="Y447" s="33"/>
      <c r="Z447" s="33"/>
      <c r="AA447" s="33"/>
      <c r="AB447" s="33"/>
      <c r="AC447" s="33"/>
      <c r="AD447" s="33"/>
      <c r="AE447" s="33"/>
      <c r="AR447" s="161" t="s">
        <v>573</v>
      </c>
      <c r="AT447" s="161" t="s">
        <v>416</v>
      </c>
      <c r="AU447" s="161" t="s">
        <v>90</v>
      </c>
      <c r="AY447" s="18" t="s">
        <v>199</v>
      </c>
      <c r="BE447" s="162">
        <f>IF(N447="základní",J447,0)</f>
        <v>0</v>
      </c>
      <c r="BF447" s="162">
        <f>IF(N447="snížená",J447,0)</f>
        <v>0</v>
      </c>
      <c r="BG447" s="162">
        <f>IF(N447="zákl. přenesená",J447,0)</f>
        <v>0</v>
      </c>
      <c r="BH447" s="162">
        <f>IF(N447="sníž. přenesená",J447,0)</f>
        <v>0</v>
      </c>
      <c r="BI447" s="162">
        <f>IF(N447="nulová",J447,0)</f>
        <v>0</v>
      </c>
      <c r="BJ447" s="18" t="s">
        <v>88</v>
      </c>
      <c r="BK447" s="162">
        <f>ROUND(I447*H447,2)</f>
        <v>0</v>
      </c>
      <c r="BL447" s="18" t="s">
        <v>276</v>
      </c>
      <c r="BM447" s="161" t="s">
        <v>6225</v>
      </c>
    </row>
    <row r="448" spans="1:65" s="2" customFormat="1" ht="10.199999999999999">
      <c r="A448" s="33"/>
      <c r="B448" s="34"/>
      <c r="C448" s="33"/>
      <c r="D448" s="163" t="s">
        <v>207</v>
      </c>
      <c r="E448" s="33"/>
      <c r="F448" s="164" t="s">
        <v>6226</v>
      </c>
      <c r="G448" s="33"/>
      <c r="H448" s="33"/>
      <c r="I448" s="165"/>
      <c r="J448" s="33"/>
      <c r="K448" s="33"/>
      <c r="L448" s="34"/>
      <c r="M448" s="166"/>
      <c r="N448" s="167"/>
      <c r="O448" s="59"/>
      <c r="P448" s="59"/>
      <c r="Q448" s="59"/>
      <c r="R448" s="59"/>
      <c r="S448" s="59"/>
      <c r="T448" s="60"/>
      <c r="U448" s="33"/>
      <c r="V448" s="33"/>
      <c r="W448" s="33"/>
      <c r="X448" s="33"/>
      <c r="Y448" s="33"/>
      <c r="Z448" s="33"/>
      <c r="AA448" s="33"/>
      <c r="AB448" s="33"/>
      <c r="AC448" s="33"/>
      <c r="AD448" s="33"/>
      <c r="AE448" s="33"/>
      <c r="AT448" s="18" t="s">
        <v>207</v>
      </c>
      <c r="AU448" s="18" t="s">
        <v>90</v>
      </c>
    </row>
    <row r="449" spans="1:65" s="2" customFormat="1" ht="24.15" customHeight="1">
      <c r="A449" s="33"/>
      <c r="B449" s="149"/>
      <c r="C449" s="195" t="s">
        <v>1242</v>
      </c>
      <c r="D449" s="195" t="s">
        <v>416</v>
      </c>
      <c r="E449" s="196" t="s">
        <v>6227</v>
      </c>
      <c r="F449" s="197" t="s">
        <v>6228</v>
      </c>
      <c r="G449" s="198" t="s">
        <v>529</v>
      </c>
      <c r="H449" s="199">
        <v>1</v>
      </c>
      <c r="I449" s="200"/>
      <c r="J449" s="201">
        <f>ROUND(I449*H449,2)</f>
        <v>0</v>
      </c>
      <c r="K449" s="197" t="s">
        <v>1</v>
      </c>
      <c r="L449" s="202"/>
      <c r="M449" s="203" t="s">
        <v>1</v>
      </c>
      <c r="N449" s="204" t="s">
        <v>46</v>
      </c>
      <c r="O449" s="59"/>
      <c r="P449" s="159">
        <f>O449*H449</f>
        <v>0</v>
      </c>
      <c r="Q449" s="159">
        <v>0.01</v>
      </c>
      <c r="R449" s="159">
        <f>Q449*H449</f>
        <v>0.01</v>
      </c>
      <c r="S449" s="159">
        <v>0</v>
      </c>
      <c r="T449" s="160">
        <f>S449*H449</f>
        <v>0</v>
      </c>
      <c r="U449" s="33"/>
      <c r="V449" s="33"/>
      <c r="W449" s="33"/>
      <c r="X449" s="33"/>
      <c r="Y449" s="33"/>
      <c r="Z449" s="33"/>
      <c r="AA449" s="33"/>
      <c r="AB449" s="33"/>
      <c r="AC449" s="33"/>
      <c r="AD449" s="33"/>
      <c r="AE449" s="33"/>
      <c r="AR449" s="161" t="s">
        <v>573</v>
      </c>
      <c r="AT449" s="161" t="s">
        <v>416</v>
      </c>
      <c r="AU449" s="161" t="s">
        <v>90</v>
      </c>
      <c r="AY449" s="18" t="s">
        <v>199</v>
      </c>
      <c r="BE449" s="162">
        <f>IF(N449="základní",J449,0)</f>
        <v>0</v>
      </c>
      <c r="BF449" s="162">
        <f>IF(N449="snížená",J449,0)</f>
        <v>0</v>
      </c>
      <c r="BG449" s="162">
        <f>IF(N449="zákl. přenesená",J449,0)</f>
        <v>0</v>
      </c>
      <c r="BH449" s="162">
        <f>IF(N449="sníž. přenesená",J449,0)</f>
        <v>0</v>
      </c>
      <c r="BI449" s="162">
        <f>IF(N449="nulová",J449,0)</f>
        <v>0</v>
      </c>
      <c r="BJ449" s="18" t="s">
        <v>88</v>
      </c>
      <c r="BK449" s="162">
        <f>ROUND(I449*H449,2)</f>
        <v>0</v>
      </c>
      <c r="BL449" s="18" t="s">
        <v>276</v>
      </c>
      <c r="BM449" s="161" t="s">
        <v>6229</v>
      </c>
    </row>
    <row r="450" spans="1:65" s="2" customFormat="1" ht="28.8">
      <c r="A450" s="33"/>
      <c r="B450" s="34"/>
      <c r="C450" s="33"/>
      <c r="D450" s="163" t="s">
        <v>207</v>
      </c>
      <c r="E450" s="33"/>
      <c r="F450" s="164" t="s">
        <v>4572</v>
      </c>
      <c r="G450" s="33"/>
      <c r="H450" s="33"/>
      <c r="I450" s="165"/>
      <c r="J450" s="33"/>
      <c r="K450" s="33"/>
      <c r="L450" s="34"/>
      <c r="M450" s="166"/>
      <c r="N450" s="167"/>
      <c r="O450" s="59"/>
      <c r="P450" s="59"/>
      <c r="Q450" s="59"/>
      <c r="R450" s="59"/>
      <c r="S450" s="59"/>
      <c r="T450" s="60"/>
      <c r="U450" s="33"/>
      <c r="V450" s="33"/>
      <c r="W450" s="33"/>
      <c r="X450" s="33"/>
      <c r="Y450" s="33"/>
      <c r="Z450" s="33"/>
      <c r="AA450" s="33"/>
      <c r="AB450" s="33"/>
      <c r="AC450" s="33"/>
      <c r="AD450" s="33"/>
      <c r="AE450" s="33"/>
      <c r="AT450" s="18" t="s">
        <v>207</v>
      </c>
      <c r="AU450" s="18" t="s">
        <v>90</v>
      </c>
    </row>
    <row r="451" spans="1:65" s="2" customFormat="1" ht="21.75" customHeight="1">
      <c r="A451" s="33"/>
      <c r="B451" s="149"/>
      <c r="C451" s="195" t="s">
        <v>1247</v>
      </c>
      <c r="D451" s="195" t="s">
        <v>416</v>
      </c>
      <c r="E451" s="196" t="s">
        <v>6230</v>
      </c>
      <c r="F451" s="197" t="s">
        <v>6231</v>
      </c>
      <c r="G451" s="198" t="s">
        <v>529</v>
      </c>
      <c r="H451" s="199">
        <v>1</v>
      </c>
      <c r="I451" s="200"/>
      <c r="J451" s="201">
        <f>ROUND(I451*H451,2)</f>
        <v>0</v>
      </c>
      <c r="K451" s="197" t="s">
        <v>1</v>
      </c>
      <c r="L451" s="202"/>
      <c r="M451" s="203" t="s">
        <v>1</v>
      </c>
      <c r="N451" s="204" t="s">
        <v>46</v>
      </c>
      <c r="O451" s="59"/>
      <c r="P451" s="159">
        <f>O451*H451</f>
        <v>0</v>
      </c>
      <c r="Q451" s="159">
        <v>0.01</v>
      </c>
      <c r="R451" s="159">
        <f>Q451*H451</f>
        <v>0.01</v>
      </c>
      <c r="S451" s="159">
        <v>0</v>
      </c>
      <c r="T451" s="160">
        <f>S451*H451</f>
        <v>0</v>
      </c>
      <c r="U451" s="33"/>
      <c r="V451" s="33"/>
      <c r="W451" s="33"/>
      <c r="X451" s="33"/>
      <c r="Y451" s="33"/>
      <c r="Z451" s="33"/>
      <c r="AA451" s="33"/>
      <c r="AB451" s="33"/>
      <c r="AC451" s="33"/>
      <c r="AD451" s="33"/>
      <c r="AE451" s="33"/>
      <c r="AR451" s="161" t="s">
        <v>573</v>
      </c>
      <c r="AT451" s="161" t="s">
        <v>416</v>
      </c>
      <c r="AU451" s="161" t="s">
        <v>90</v>
      </c>
      <c r="AY451" s="18" t="s">
        <v>199</v>
      </c>
      <c r="BE451" s="162">
        <f>IF(N451="základní",J451,0)</f>
        <v>0</v>
      </c>
      <c r="BF451" s="162">
        <f>IF(N451="snížená",J451,0)</f>
        <v>0</v>
      </c>
      <c r="BG451" s="162">
        <f>IF(N451="zákl. přenesená",J451,0)</f>
        <v>0</v>
      </c>
      <c r="BH451" s="162">
        <f>IF(N451="sníž. přenesená",J451,0)</f>
        <v>0</v>
      </c>
      <c r="BI451" s="162">
        <f>IF(N451="nulová",J451,0)</f>
        <v>0</v>
      </c>
      <c r="BJ451" s="18" t="s">
        <v>88</v>
      </c>
      <c r="BK451" s="162">
        <f>ROUND(I451*H451,2)</f>
        <v>0</v>
      </c>
      <c r="BL451" s="18" t="s">
        <v>276</v>
      </c>
      <c r="BM451" s="161" t="s">
        <v>6232</v>
      </c>
    </row>
    <row r="452" spans="1:65" s="2" customFormat="1" ht="28.8">
      <c r="A452" s="33"/>
      <c r="B452" s="34"/>
      <c r="C452" s="33"/>
      <c r="D452" s="163" t="s">
        <v>207</v>
      </c>
      <c r="E452" s="33"/>
      <c r="F452" s="164" t="s">
        <v>4572</v>
      </c>
      <c r="G452" s="33"/>
      <c r="H452" s="33"/>
      <c r="I452" s="165"/>
      <c r="J452" s="33"/>
      <c r="K452" s="33"/>
      <c r="L452" s="34"/>
      <c r="M452" s="166"/>
      <c r="N452" s="167"/>
      <c r="O452" s="59"/>
      <c r="P452" s="59"/>
      <c r="Q452" s="59"/>
      <c r="R452" s="59"/>
      <c r="S452" s="59"/>
      <c r="T452" s="60"/>
      <c r="U452" s="33"/>
      <c r="V452" s="33"/>
      <c r="W452" s="33"/>
      <c r="X452" s="33"/>
      <c r="Y452" s="33"/>
      <c r="Z452" s="33"/>
      <c r="AA452" s="33"/>
      <c r="AB452" s="33"/>
      <c r="AC452" s="33"/>
      <c r="AD452" s="33"/>
      <c r="AE452" s="33"/>
      <c r="AT452" s="18" t="s">
        <v>207</v>
      </c>
      <c r="AU452" s="18" t="s">
        <v>90</v>
      </c>
    </row>
    <row r="453" spans="1:65" s="2" customFormat="1" ht="21.75" customHeight="1">
      <c r="A453" s="33"/>
      <c r="B453" s="149"/>
      <c r="C453" s="150" t="s">
        <v>1254</v>
      </c>
      <c r="D453" s="150" t="s">
        <v>202</v>
      </c>
      <c r="E453" s="151" t="s">
        <v>6233</v>
      </c>
      <c r="F453" s="152" t="s">
        <v>6234</v>
      </c>
      <c r="G453" s="153" t="s">
        <v>284</v>
      </c>
      <c r="H453" s="154">
        <v>1</v>
      </c>
      <c r="I453" s="155"/>
      <c r="J453" s="156">
        <f>ROUND(I453*H453,2)</f>
        <v>0</v>
      </c>
      <c r="K453" s="152" t="s">
        <v>333</v>
      </c>
      <c r="L453" s="34"/>
      <c r="M453" s="157" t="s">
        <v>1</v>
      </c>
      <c r="N453" s="158" t="s">
        <v>46</v>
      </c>
      <c r="O453" s="59"/>
      <c r="P453" s="159">
        <f>O453*H453</f>
        <v>0</v>
      </c>
      <c r="Q453" s="159">
        <v>1.57E-3</v>
      </c>
      <c r="R453" s="159">
        <f>Q453*H453</f>
        <v>1.57E-3</v>
      </c>
      <c r="S453" s="159">
        <v>0</v>
      </c>
      <c r="T453" s="160">
        <f>S453*H453</f>
        <v>0</v>
      </c>
      <c r="U453" s="33"/>
      <c r="V453" s="33"/>
      <c r="W453" s="33"/>
      <c r="X453" s="33"/>
      <c r="Y453" s="33"/>
      <c r="Z453" s="33"/>
      <c r="AA453" s="33"/>
      <c r="AB453" s="33"/>
      <c r="AC453" s="33"/>
      <c r="AD453" s="33"/>
      <c r="AE453" s="33"/>
      <c r="AR453" s="161" t="s">
        <v>276</v>
      </c>
      <c r="AT453" s="161" t="s">
        <v>202</v>
      </c>
      <c r="AU453" s="161" t="s">
        <v>90</v>
      </c>
      <c r="AY453" s="18" t="s">
        <v>199</v>
      </c>
      <c r="BE453" s="162">
        <f>IF(N453="základní",J453,0)</f>
        <v>0</v>
      </c>
      <c r="BF453" s="162">
        <f>IF(N453="snížená",J453,0)</f>
        <v>0</v>
      </c>
      <c r="BG453" s="162">
        <f>IF(N453="zákl. přenesená",J453,0)</f>
        <v>0</v>
      </c>
      <c r="BH453" s="162">
        <f>IF(N453="sníž. přenesená",J453,0)</f>
        <v>0</v>
      </c>
      <c r="BI453" s="162">
        <f>IF(N453="nulová",J453,0)</f>
        <v>0</v>
      </c>
      <c r="BJ453" s="18" t="s">
        <v>88</v>
      </c>
      <c r="BK453" s="162">
        <f>ROUND(I453*H453,2)</f>
        <v>0</v>
      </c>
      <c r="BL453" s="18" t="s">
        <v>276</v>
      </c>
      <c r="BM453" s="161" t="s">
        <v>6235</v>
      </c>
    </row>
    <row r="454" spans="1:65" s="2" customFormat="1" ht="19.2">
      <c r="A454" s="33"/>
      <c r="B454" s="34"/>
      <c r="C454" s="33"/>
      <c r="D454" s="163" t="s">
        <v>207</v>
      </c>
      <c r="E454" s="33"/>
      <c r="F454" s="164" t="s">
        <v>6236</v>
      </c>
      <c r="G454" s="33"/>
      <c r="H454" s="33"/>
      <c r="I454" s="165"/>
      <c r="J454" s="33"/>
      <c r="K454" s="33"/>
      <c r="L454" s="34"/>
      <c r="M454" s="166"/>
      <c r="N454" s="167"/>
      <c r="O454" s="59"/>
      <c r="P454" s="59"/>
      <c r="Q454" s="59"/>
      <c r="R454" s="59"/>
      <c r="S454" s="59"/>
      <c r="T454" s="60"/>
      <c r="U454" s="33"/>
      <c r="V454" s="33"/>
      <c r="W454" s="33"/>
      <c r="X454" s="33"/>
      <c r="Y454" s="33"/>
      <c r="Z454" s="33"/>
      <c r="AA454" s="33"/>
      <c r="AB454" s="33"/>
      <c r="AC454" s="33"/>
      <c r="AD454" s="33"/>
      <c r="AE454" s="33"/>
      <c r="AT454" s="18" t="s">
        <v>207</v>
      </c>
      <c r="AU454" s="18" t="s">
        <v>90</v>
      </c>
    </row>
    <row r="455" spans="1:65" s="2" customFormat="1" ht="21.75" customHeight="1">
      <c r="A455" s="33"/>
      <c r="B455" s="149"/>
      <c r="C455" s="195" t="s">
        <v>1259</v>
      </c>
      <c r="D455" s="195" t="s">
        <v>416</v>
      </c>
      <c r="E455" s="196" t="s">
        <v>6237</v>
      </c>
      <c r="F455" s="197" t="s">
        <v>6238</v>
      </c>
      <c r="G455" s="198" t="s">
        <v>529</v>
      </c>
      <c r="H455" s="199">
        <v>1</v>
      </c>
      <c r="I455" s="200"/>
      <c r="J455" s="201">
        <f>ROUND(I455*H455,2)</f>
        <v>0</v>
      </c>
      <c r="K455" s="197" t="s">
        <v>1</v>
      </c>
      <c r="L455" s="202"/>
      <c r="M455" s="203" t="s">
        <v>1</v>
      </c>
      <c r="N455" s="204" t="s">
        <v>46</v>
      </c>
      <c r="O455" s="59"/>
      <c r="P455" s="159">
        <f>O455*H455</f>
        <v>0</v>
      </c>
      <c r="Q455" s="159">
        <v>2.1000000000000001E-2</v>
      </c>
      <c r="R455" s="159">
        <f>Q455*H455</f>
        <v>2.1000000000000001E-2</v>
      </c>
      <c r="S455" s="159">
        <v>0</v>
      </c>
      <c r="T455" s="160">
        <f>S455*H455</f>
        <v>0</v>
      </c>
      <c r="U455" s="33"/>
      <c r="V455" s="33"/>
      <c r="W455" s="33"/>
      <c r="X455" s="33"/>
      <c r="Y455" s="33"/>
      <c r="Z455" s="33"/>
      <c r="AA455" s="33"/>
      <c r="AB455" s="33"/>
      <c r="AC455" s="33"/>
      <c r="AD455" s="33"/>
      <c r="AE455" s="33"/>
      <c r="AR455" s="161" t="s">
        <v>573</v>
      </c>
      <c r="AT455" s="161" t="s">
        <v>416</v>
      </c>
      <c r="AU455" s="161" t="s">
        <v>90</v>
      </c>
      <c r="AY455" s="18" t="s">
        <v>199</v>
      </c>
      <c r="BE455" s="162">
        <f>IF(N455="základní",J455,0)</f>
        <v>0</v>
      </c>
      <c r="BF455" s="162">
        <f>IF(N455="snížená",J455,0)</f>
        <v>0</v>
      </c>
      <c r="BG455" s="162">
        <f>IF(N455="zákl. přenesená",J455,0)</f>
        <v>0</v>
      </c>
      <c r="BH455" s="162">
        <f>IF(N455="sníž. přenesená",J455,0)</f>
        <v>0</v>
      </c>
      <c r="BI455" s="162">
        <f>IF(N455="nulová",J455,0)</f>
        <v>0</v>
      </c>
      <c r="BJ455" s="18" t="s">
        <v>88</v>
      </c>
      <c r="BK455" s="162">
        <f>ROUND(I455*H455,2)</f>
        <v>0</v>
      </c>
      <c r="BL455" s="18" t="s">
        <v>276</v>
      </c>
      <c r="BM455" s="161" t="s">
        <v>6239</v>
      </c>
    </row>
    <row r="456" spans="1:65" s="2" customFormat="1" ht="28.8">
      <c r="A456" s="33"/>
      <c r="B456" s="34"/>
      <c r="C456" s="33"/>
      <c r="D456" s="163" t="s">
        <v>207</v>
      </c>
      <c r="E456" s="33"/>
      <c r="F456" s="164" t="s">
        <v>4572</v>
      </c>
      <c r="G456" s="33"/>
      <c r="H456" s="33"/>
      <c r="I456" s="165"/>
      <c r="J456" s="33"/>
      <c r="K456" s="33"/>
      <c r="L456" s="34"/>
      <c r="M456" s="166"/>
      <c r="N456" s="167"/>
      <c r="O456" s="59"/>
      <c r="P456" s="59"/>
      <c r="Q456" s="59"/>
      <c r="R456" s="59"/>
      <c r="S456" s="59"/>
      <c r="T456" s="60"/>
      <c r="U456" s="33"/>
      <c r="V456" s="33"/>
      <c r="W456" s="33"/>
      <c r="X456" s="33"/>
      <c r="Y456" s="33"/>
      <c r="Z456" s="33"/>
      <c r="AA456" s="33"/>
      <c r="AB456" s="33"/>
      <c r="AC456" s="33"/>
      <c r="AD456" s="33"/>
      <c r="AE456" s="33"/>
      <c r="AT456" s="18" t="s">
        <v>207</v>
      </c>
      <c r="AU456" s="18" t="s">
        <v>90</v>
      </c>
    </row>
    <row r="457" spans="1:65" s="2" customFormat="1" ht="21.75" customHeight="1">
      <c r="A457" s="33"/>
      <c r="B457" s="149"/>
      <c r="C457" s="195" t="s">
        <v>1266</v>
      </c>
      <c r="D457" s="195" t="s">
        <v>416</v>
      </c>
      <c r="E457" s="196" t="s">
        <v>6240</v>
      </c>
      <c r="F457" s="197" t="s">
        <v>6241</v>
      </c>
      <c r="G457" s="198" t="s">
        <v>529</v>
      </c>
      <c r="H457" s="199">
        <v>1</v>
      </c>
      <c r="I457" s="200"/>
      <c r="J457" s="201">
        <f>ROUND(I457*H457,2)</f>
        <v>0</v>
      </c>
      <c r="K457" s="197" t="s">
        <v>1</v>
      </c>
      <c r="L457" s="202"/>
      <c r="M457" s="203" t="s">
        <v>1</v>
      </c>
      <c r="N457" s="204" t="s">
        <v>46</v>
      </c>
      <c r="O457" s="59"/>
      <c r="P457" s="159">
        <f>O457*H457</f>
        <v>0</v>
      </c>
      <c r="Q457" s="159">
        <v>2.1000000000000001E-2</v>
      </c>
      <c r="R457" s="159">
        <f>Q457*H457</f>
        <v>2.1000000000000001E-2</v>
      </c>
      <c r="S457" s="159">
        <v>0</v>
      </c>
      <c r="T457" s="160">
        <f>S457*H457</f>
        <v>0</v>
      </c>
      <c r="U457" s="33"/>
      <c r="V457" s="33"/>
      <c r="W457" s="33"/>
      <c r="X457" s="33"/>
      <c r="Y457" s="33"/>
      <c r="Z457" s="33"/>
      <c r="AA457" s="33"/>
      <c r="AB457" s="33"/>
      <c r="AC457" s="33"/>
      <c r="AD457" s="33"/>
      <c r="AE457" s="33"/>
      <c r="AR457" s="161" t="s">
        <v>573</v>
      </c>
      <c r="AT457" s="161" t="s">
        <v>416</v>
      </c>
      <c r="AU457" s="161" t="s">
        <v>90</v>
      </c>
      <c r="AY457" s="18" t="s">
        <v>199</v>
      </c>
      <c r="BE457" s="162">
        <f>IF(N457="základní",J457,0)</f>
        <v>0</v>
      </c>
      <c r="BF457" s="162">
        <f>IF(N457="snížená",J457,0)</f>
        <v>0</v>
      </c>
      <c r="BG457" s="162">
        <f>IF(N457="zákl. přenesená",J457,0)</f>
        <v>0</v>
      </c>
      <c r="BH457" s="162">
        <f>IF(N457="sníž. přenesená",J457,0)</f>
        <v>0</v>
      </c>
      <c r="BI457" s="162">
        <f>IF(N457="nulová",J457,0)</f>
        <v>0</v>
      </c>
      <c r="BJ457" s="18" t="s">
        <v>88</v>
      </c>
      <c r="BK457" s="162">
        <f>ROUND(I457*H457,2)</f>
        <v>0</v>
      </c>
      <c r="BL457" s="18" t="s">
        <v>276</v>
      </c>
      <c r="BM457" s="161" t="s">
        <v>6242</v>
      </c>
    </row>
    <row r="458" spans="1:65" s="2" customFormat="1" ht="16.5" customHeight="1">
      <c r="A458" s="33"/>
      <c r="B458" s="149"/>
      <c r="C458" s="195" t="s">
        <v>1282</v>
      </c>
      <c r="D458" s="195" t="s">
        <v>416</v>
      </c>
      <c r="E458" s="196" t="s">
        <v>6243</v>
      </c>
      <c r="F458" s="197" t="s">
        <v>6244</v>
      </c>
      <c r="G458" s="198" t="s">
        <v>529</v>
      </c>
      <c r="H458" s="199">
        <v>1</v>
      </c>
      <c r="I458" s="200"/>
      <c r="J458" s="201">
        <f>ROUND(I458*H458,2)</f>
        <v>0</v>
      </c>
      <c r="K458" s="197" t="s">
        <v>1</v>
      </c>
      <c r="L458" s="202"/>
      <c r="M458" s="203" t="s">
        <v>1</v>
      </c>
      <c r="N458" s="204" t="s">
        <v>46</v>
      </c>
      <c r="O458" s="59"/>
      <c r="P458" s="159">
        <f>O458*H458</f>
        <v>0</v>
      </c>
      <c r="Q458" s="159">
        <v>2.1000000000000001E-2</v>
      </c>
      <c r="R458" s="159">
        <f>Q458*H458</f>
        <v>2.1000000000000001E-2</v>
      </c>
      <c r="S458" s="159">
        <v>0</v>
      </c>
      <c r="T458" s="160">
        <f>S458*H458</f>
        <v>0</v>
      </c>
      <c r="U458" s="33"/>
      <c r="V458" s="33"/>
      <c r="W458" s="33"/>
      <c r="X458" s="33"/>
      <c r="Y458" s="33"/>
      <c r="Z458" s="33"/>
      <c r="AA458" s="33"/>
      <c r="AB458" s="33"/>
      <c r="AC458" s="33"/>
      <c r="AD458" s="33"/>
      <c r="AE458" s="33"/>
      <c r="AR458" s="161" t="s">
        <v>573</v>
      </c>
      <c r="AT458" s="161" t="s">
        <v>416</v>
      </c>
      <c r="AU458" s="161" t="s">
        <v>90</v>
      </c>
      <c r="AY458" s="18" t="s">
        <v>199</v>
      </c>
      <c r="BE458" s="162">
        <f>IF(N458="základní",J458,0)</f>
        <v>0</v>
      </c>
      <c r="BF458" s="162">
        <f>IF(N458="snížená",J458,0)</f>
        <v>0</v>
      </c>
      <c r="BG458" s="162">
        <f>IF(N458="zákl. přenesená",J458,0)</f>
        <v>0</v>
      </c>
      <c r="BH458" s="162">
        <f>IF(N458="sníž. přenesená",J458,0)</f>
        <v>0</v>
      </c>
      <c r="BI458" s="162">
        <f>IF(N458="nulová",J458,0)</f>
        <v>0</v>
      </c>
      <c r="BJ458" s="18" t="s">
        <v>88</v>
      </c>
      <c r="BK458" s="162">
        <f>ROUND(I458*H458,2)</f>
        <v>0</v>
      </c>
      <c r="BL458" s="18" t="s">
        <v>276</v>
      </c>
      <c r="BM458" s="161" t="s">
        <v>6245</v>
      </c>
    </row>
    <row r="459" spans="1:65" s="2" customFormat="1" ht="16.5" customHeight="1">
      <c r="A459" s="33"/>
      <c r="B459" s="149"/>
      <c r="C459" s="150" t="s">
        <v>1288</v>
      </c>
      <c r="D459" s="150" t="s">
        <v>202</v>
      </c>
      <c r="E459" s="151" t="s">
        <v>6246</v>
      </c>
      <c r="F459" s="152" t="s">
        <v>6247</v>
      </c>
      <c r="G459" s="153" t="s">
        <v>284</v>
      </c>
      <c r="H459" s="154">
        <v>1</v>
      </c>
      <c r="I459" s="155"/>
      <c r="J459" s="156">
        <f>ROUND(I459*H459,2)</f>
        <v>0</v>
      </c>
      <c r="K459" s="152" t="s">
        <v>333</v>
      </c>
      <c r="L459" s="34"/>
      <c r="M459" s="157" t="s">
        <v>1</v>
      </c>
      <c r="N459" s="158" t="s">
        <v>46</v>
      </c>
      <c r="O459" s="59"/>
      <c r="P459" s="159">
        <f>O459*H459</f>
        <v>0</v>
      </c>
      <c r="Q459" s="159">
        <v>5.8300000000000001E-3</v>
      </c>
      <c r="R459" s="159">
        <f>Q459*H459</f>
        <v>5.8300000000000001E-3</v>
      </c>
      <c r="S459" s="159">
        <v>0</v>
      </c>
      <c r="T459" s="160">
        <f>S459*H459</f>
        <v>0</v>
      </c>
      <c r="U459" s="33"/>
      <c r="V459" s="33"/>
      <c r="W459" s="33"/>
      <c r="X459" s="33"/>
      <c r="Y459" s="33"/>
      <c r="Z459" s="33"/>
      <c r="AA459" s="33"/>
      <c r="AB459" s="33"/>
      <c r="AC459" s="33"/>
      <c r="AD459" s="33"/>
      <c r="AE459" s="33"/>
      <c r="AR459" s="161" t="s">
        <v>276</v>
      </c>
      <c r="AT459" s="161" t="s">
        <v>202</v>
      </c>
      <c r="AU459" s="161" t="s">
        <v>90</v>
      </c>
      <c r="AY459" s="18" t="s">
        <v>199</v>
      </c>
      <c r="BE459" s="162">
        <f>IF(N459="základní",J459,0)</f>
        <v>0</v>
      </c>
      <c r="BF459" s="162">
        <f>IF(N459="snížená",J459,0)</f>
        <v>0</v>
      </c>
      <c r="BG459" s="162">
        <f>IF(N459="zákl. přenesená",J459,0)</f>
        <v>0</v>
      </c>
      <c r="BH459" s="162">
        <f>IF(N459="sníž. přenesená",J459,0)</f>
        <v>0</v>
      </c>
      <c r="BI459" s="162">
        <f>IF(N459="nulová",J459,0)</f>
        <v>0</v>
      </c>
      <c r="BJ459" s="18" t="s">
        <v>88</v>
      </c>
      <c r="BK459" s="162">
        <f>ROUND(I459*H459,2)</f>
        <v>0</v>
      </c>
      <c r="BL459" s="18" t="s">
        <v>276</v>
      </c>
      <c r="BM459" s="161" t="s">
        <v>6248</v>
      </c>
    </row>
    <row r="460" spans="1:65" s="2" customFormat="1" ht="10.199999999999999">
      <c r="A460" s="33"/>
      <c r="B460" s="34"/>
      <c r="C460" s="33"/>
      <c r="D460" s="163" t="s">
        <v>207</v>
      </c>
      <c r="E460" s="33"/>
      <c r="F460" s="164" t="s">
        <v>6249</v>
      </c>
      <c r="G460" s="33"/>
      <c r="H460" s="33"/>
      <c r="I460" s="165"/>
      <c r="J460" s="33"/>
      <c r="K460" s="33"/>
      <c r="L460" s="34"/>
      <c r="M460" s="166"/>
      <c r="N460" s="167"/>
      <c r="O460" s="59"/>
      <c r="P460" s="59"/>
      <c r="Q460" s="59"/>
      <c r="R460" s="59"/>
      <c r="S460" s="59"/>
      <c r="T460" s="60"/>
      <c r="U460" s="33"/>
      <c r="V460" s="33"/>
      <c r="W460" s="33"/>
      <c r="X460" s="33"/>
      <c r="Y460" s="33"/>
      <c r="Z460" s="33"/>
      <c r="AA460" s="33"/>
      <c r="AB460" s="33"/>
      <c r="AC460" s="33"/>
      <c r="AD460" s="33"/>
      <c r="AE460" s="33"/>
      <c r="AT460" s="18" t="s">
        <v>207</v>
      </c>
      <c r="AU460" s="18" t="s">
        <v>90</v>
      </c>
    </row>
    <row r="461" spans="1:65" s="2" customFormat="1" ht="24.15" customHeight="1">
      <c r="A461" s="33"/>
      <c r="B461" s="149"/>
      <c r="C461" s="195" t="s">
        <v>1296</v>
      </c>
      <c r="D461" s="195" t="s">
        <v>416</v>
      </c>
      <c r="E461" s="196" t="s">
        <v>6250</v>
      </c>
      <c r="F461" s="197" t="s">
        <v>6251</v>
      </c>
      <c r="G461" s="198" t="s">
        <v>529</v>
      </c>
      <c r="H461" s="199">
        <v>1</v>
      </c>
      <c r="I461" s="200"/>
      <c r="J461" s="201">
        <f>ROUND(I461*H461,2)</f>
        <v>0</v>
      </c>
      <c r="K461" s="197" t="s">
        <v>1</v>
      </c>
      <c r="L461" s="202"/>
      <c r="M461" s="203" t="s">
        <v>1</v>
      </c>
      <c r="N461" s="204" t="s">
        <v>46</v>
      </c>
      <c r="O461" s="59"/>
      <c r="P461" s="159">
        <f>O461*H461</f>
        <v>0</v>
      </c>
      <c r="Q461" s="159">
        <v>0.01</v>
      </c>
      <c r="R461" s="159">
        <f>Q461*H461</f>
        <v>0.01</v>
      </c>
      <c r="S461" s="159">
        <v>0</v>
      </c>
      <c r="T461" s="160">
        <f>S461*H461</f>
        <v>0</v>
      </c>
      <c r="U461" s="33"/>
      <c r="V461" s="33"/>
      <c r="W461" s="33"/>
      <c r="X461" s="33"/>
      <c r="Y461" s="33"/>
      <c r="Z461" s="33"/>
      <c r="AA461" s="33"/>
      <c r="AB461" s="33"/>
      <c r="AC461" s="33"/>
      <c r="AD461" s="33"/>
      <c r="AE461" s="33"/>
      <c r="AR461" s="161" t="s">
        <v>573</v>
      </c>
      <c r="AT461" s="161" t="s">
        <v>416</v>
      </c>
      <c r="AU461" s="161" t="s">
        <v>90</v>
      </c>
      <c r="AY461" s="18" t="s">
        <v>199</v>
      </c>
      <c r="BE461" s="162">
        <f>IF(N461="základní",J461,0)</f>
        <v>0</v>
      </c>
      <c r="BF461" s="162">
        <f>IF(N461="snížená",J461,0)</f>
        <v>0</v>
      </c>
      <c r="BG461" s="162">
        <f>IF(N461="zákl. přenesená",J461,0)</f>
        <v>0</v>
      </c>
      <c r="BH461" s="162">
        <f>IF(N461="sníž. přenesená",J461,0)</f>
        <v>0</v>
      </c>
      <c r="BI461" s="162">
        <f>IF(N461="nulová",J461,0)</f>
        <v>0</v>
      </c>
      <c r="BJ461" s="18" t="s">
        <v>88</v>
      </c>
      <c r="BK461" s="162">
        <f>ROUND(I461*H461,2)</f>
        <v>0</v>
      </c>
      <c r="BL461" s="18" t="s">
        <v>276</v>
      </c>
      <c r="BM461" s="161" t="s">
        <v>6252</v>
      </c>
    </row>
    <row r="462" spans="1:65" s="2" customFormat="1" ht="16.5" customHeight="1">
      <c r="A462" s="33"/>
      <c r="B462" s="149"/>
      <c r="C462" s="195" t="s">
        <v>1311</v>
      </c>
      <c r="D462" s="195" t="s">
        <v>416</v>
      </c>
      <c r="E462" s="196" t="s">
        <v>6253</v>
      </c>
      <c r="F462" s="197" t="s">
        <v>6254</v>
      </c>
      <c r="G462" s="198" t="s">
        <v>529</v>
      </c>
      <c r="H462" s="199">
        <v>1</v>
      </c>
      <c r="I462" s="200"/>
      <c r="J462" s="201">
        <f>ROUND(I462*H462,2)</f>
        <v>0</v>
      </c>
      <c r="K462" s="197" t="s">
        <v>1</v>
      </c>
      <c r="L462" s="202"/>
      <c r="M462" s="203" t="s">
        <v>1</v>
      </c>
      <c r="N462" s="204" t="s">
        <v>46</v>
      </c>
      <c r="O462" s="59"/>
      <c r="P462" s="159">
        <f>O462*H462</f>
        <v>0</v>
      </c>
      <c r="Q462" s="159">
        <v>0.01</v>
      </c>
      <c r="R462" s="159">
        <f>Q462*H462</f>
        <v>0.01</v>
      </c>
      <c r="S462" s="159">
        <v>0</v>
      </c>
      <c r="T462" s="160">
        <f>S462*H462</f>
        <v>0</v>
      </c>
      <c r="U462" s="33"/>
      <c r="V462" s="33"/>
      <c r="W462" s="33"/>
      <c r="X462" s="33"/>
      <c r="Y462" s="33"/>
      <c r="Z462" s="33"/>
      <c r="AA462" s="33"/>
      <c r="AB462" s="33"/>
      <c r="AC462" s="33"/>
      <c r="AD462" s="33"/>
      <c r="AE462" s="33"/>
      <c r="AR462" s="161" t="s">
        <v>573</v>
      </c>
      <c r="AT462" s="161" t="s">
        <v>416</v>
      </c>
      <c r="AU462" s="161" t="s">
        <v>90</v>
      </c>
      <c r="AY462" s="18" t="s">
        <v>199</v>
      </c>
      <c r="BE462" s="162">
        <f>IF(N462="základní",J462,0)</f>
        <v>0</v>
      </c>
      <c r="BF462" s="162">
        <f>IF(N462="snížená",J462,0)</f>
        <v>0</v>
      </c>
      <c r="BG462" s="162">
        <f>IF(N462="zákl. přenesená",J462,0)</f>
        <v>0</v>
      </c>
      <c r="BH462" s="162">
        <f>IF(N462="sníž. přenesená",J462,0)</f>
        <v>0</v>
      </c>
      <c r="BI462" s="162">
        <f>IF(N462="nulová",J462,0)</f>
        <v>0</v>
      </c>
      <c r="BJ462" s="18" t="s">
        <v>88</v>
      </c>
      <c r="BK462" s="162">
        <f>ROUND(I462*H462,2)</f>
        <v>0</v>
      </c>
      <c r="BL462" s="18" t="s">
        <v>276</v>
      </c>
      <c r="BM462" s="161" t="s">
        <v>6255</v>
      </c>
    </row>
    <row r="463" spans="1:65" s="2" customFormat="1" ht="16.5" customHeight="1">
      <c r="A463" s="33"/>
      <c r="B463" s="149"/>
      <c r="C463" s="150" t="s">
        <v>1323</v>
      </c>
      <c r="D463" s="150" t="s">
        <v>202</v>
      </c>
      <c r="E463" s="151" t="s">
        <v>6256</v>
      </c>
      <c r="F463" s="152" t="s">
        <v>6257</v>
      </c>
      <c r="G463" s="153" t="s">
        <v>284</v>
      </c>
      <c r="H463" s="154">
        <v>1</v>
      </c>
      <c r="I463" s="155"/>
      <c r="J463" s="156">
        <f>ROUND(I463*H463,2)</f>
        <v>0</v>
      </c>
      <c r="K463" s="152" t="s">
        <v>333</v>
      </c>
      <c r="L463" s="34"/>
      <c r="M463" s="157" t="s">
        <v>1</v>
      </c>
      <c r="N463" s="158" t="s">
        <v>46</v>
      </c>
      <c r="O463" s="59"/>
      <c r="P463" s="159">
        <f>O463*H463</f>
        <v>0</v>
      </c>
      <c r="Q463" s="159">
        <v>1.7000000000000001E-4</v>
      </c>
      <c r="R463" s="159">
        <f>Q463*H463</f>
        <v>1.7000000000000001E-4</v>
      </c>
      <c r="S463" s="159">
        <v>0</v>
      </c>
      <c r="T463" s="160">
        <f>S463*H463</f>
        <v>0</v>
      </c>
      <c r="U463" s="33"/>
      <c r="V463" s="33"/>
      <c r="W463" s="33"/>
      <c r="X463" s="33"/>
      <c r="Y463" s="33"/>
      <c r="Z463" s="33"/>
      <c r="AA463" s="33"/>
      <c r="AB463" s="33"/>
      <c r="AC463" s="33"/>
      <c r="AD463" s="33"/>
      <c r="AE463" s="33"/>
      <c r="AR463" s="161" t="s">
        <v>276</v>
      </c>
      <c r="AT463" s="161" t="s">
        <v>202</v>
      </c>
      <c r="AU463" s="161" t="s">
        <v>90</v>
      </c>
      <c r="AY463" s="18" t="s">
        <v>199</v>
      </c>
      <c r="BE463" s="162">
        <f>IF(N463="základní",J463,0)</f>
        <v>0</v>
      </c>
      <c r="BF463" s="162">
        <f>IF(N463="snížená",J463,0)</f>
        <v>0</v>
      </c>
      <c r="BG463" s="162">
        <f>IF(N463="zákl. přenesená",J463,0)</f>
        <v>0</v>
      </c>
      <c r="BH463" s="162">
        <f>IF(N463="sníž. přenesená",J463,0)</f>
        <v>0</v>
      </c>
      <c r="BI463" s="162">
        <f>IF(N463="nulová",J463,0)</f>
        <v>0</v>
      </c>
      <c r="BJ463" s="18" t="s">
        <v>88</v>
      </c>
      <c r="BK463" s="162">
        <f>ROUND(I463*H463,2)</f>
        <v>0</v>
      </c>
      <c r="BL463" s="18" t="s">
        <v>276</v>
      </c>
      <c r="BM463" s="161" t="s">
        <v>6258</v>
      </c>
    </row>
    <row r="464" spans="1:65" s="2" customFormat="1" ht="10.199999999999999">
      <c r="A464" s="33"/>
      <c r="B464" s="34"/>
      <c r="C464" s="33"/>
      <c r="D464" s="163" t="s">
        <v>207</v>
      </c>
      <c r="E464" s="33"/>
      <c r="F464" s="164" t="s">
        <v>6259</v>
      </c>
      <c r="G464" s="33"/>
      <c r="H464" s="33"/>
      <c r="I464" s="165"/>
      <c r="J464" s="33"/>
      <c r="K464" s="33"/>
      <c r="L464" s="34"/>
      <c r="M464" s="166"/>
      <c r="N464" s="167"/>
      <c r="O464" s="59"/>
      <c r="P464" s="59"/>
      <c r="Q464" s="59"/>
      <c r="R464" s="59"/>
      <c r="S464" s="59"/>
      <c r="T464" s="60"/>
      <c r="U464" s="33"/>
      <c r="V464" s="33"/>
      <c r="W464" s="33"/>
      <c r="X464" s="33"/>
      <c r="Y464" s="33"/>
      <c r="Z464" s="33"/>
      <c r="AA464" s="33"/>
      <c r="AB464" s="33"/>
      <c r="AC464" s="33"/>
      <c r="AD464" s="33"/>
      <c r="AE464" s="33"/>
      <c r="AT464" s="18" t="s">
        <v>207</v>
      </c>
      <c r="AU464" s="18" t="s">
        <v>90</v>
      </c>
    </row>
    <row r="465" spans="1:65" s="2" customFormat="1" ht="24.15" customHeight="1">
      <c r="A465" s="33"/>
      <c r="B465" s="149"/>
      <c r="C465" s="195" t="s">
        <v>1328</v>
      </c>
      <c r="D465" s="195" t="s">
        <v>416</v>
      </c>
      <c r="E465" s="196" t="s">
        <v>6260</v>
      </c>
      <c r="F465" s="197" t="s">
        <v>6261</v>
      </c>
      <c r="G465" s="198" t="s">
        <v>529</v>
      </c>
      <c r="H465" s="199">
        <v>1</v>
      </c>
      <c r="I465" s="200"/>
      <c r="J465" s="201">
        <f>ROUND(I465*H465,2)</f>
        <v>0</v>
      </c>
      <c r="K465" s="197" t="s">
        <v>1</v>
      </c>
      <c r="L465" s="202"/>
      <c r="M465" s="203" t="s">
        <v>1</v>
      </c>
      <c r="N465" s="204" t="s">
        <v>46</v>
      </c>
      <c r="O465" s="59"/>
      <c r="P465" s="159">
        <f>O465*H465</f>
        <v>0</v>
      </c>
      <c r="Q465" s="159">
        <v>1.7000000000000001E-2</v>
      </c>
      <c r="R465" s="159">
        <f>Q465*H465</f>
        <v>1.7000000000000001E-2</v>
      </c>
      <c r="S465" s="159">
        <v>0</v>
      </c>
      <c r="T465" s="160">
        <f>S465*H465</f>
        <v>0</v>
      </c>
      <c r="U465" s="33"/>
      <c r="V465" s="33"/>
      <c r="W465" s="33"/>
      <c r="X465" s="33"/>
      <c r="Y465" s="33"/>
      <c r="Z465" s="33"/>
      <c r="AA465" s="33"/>
      <c r="AB465" s="33"/>
      <c r="AC465" s="33"/>
      <c r="AD465" s="33"/>
      <c r="AE465" s="33"/>
      <c r="AR465" s="161" t="s">
        <v>573</v>
      </c>
      <c r="AT465" s="161" t="s">
        <v>416</v>
      </c>
      <c r="AU465" s="161" t="s">
        <v>90</v>
      </c>
      <c r="AY465" s="18" t="s">
        <v>199</v>
      </c>
      <c r="BE465" s="162">
        <f>IF(N465="základní",J465,0)</f>
        <v>0</v>
      </c>
      <c r="BF465" s="162">
        <f>IF(N465="snížená",J465,0)</f>
        <v>0</v>
      </c>
      <c r="BG465" s="162">
        <f>IF(N465="zákl. přenesená",J465,0)</f>
        <v>0</v>
      </c>
      <c r="BH465" s="162">
        <f>IF(N465="sníž. přenesená",J465,0)</f>
        <v>0</v>
      </c>
      <c r="BI465" s="162">
        <f>IF(N465="nulová",J465,0)</f>
        <v>0</v>
      </c>
      <c r="BJ465" s="18" t="s">
        <v>88</v>
      </c>
      <c r="BK465" s="162">
        <f>ROUND(I465*H465,2)</f>
        <v>0</v>
      </c>
      <c r="BL465" s="18" t="s">
        <v>276</v>
      </c>
      <c r="BM465" s="161" t="s">
        <v>6262</v>
      </c>
    </row>
    <row r="466" spans="1:65" s="2" customFormat="1" ht="33" customHeight="1">
      <c r="A466" s="33"/>
      <c r="B466" s="149"/>
      <c r="C466" s="150" t="s">
        <v>1337</v>
      </c>
      <c r="D466" s="150" t="s">
        <v>202</v>
      </c>
      <c r="E466" s="151" t="s">
        <v>6263</v>
      </c>
      <c r="F466" s="152" t="s">
        <v>6264</v>
      </c>
      <c r="G466" s="153" t="s">
        <v>284</v>
      </c>
      <c r="H466" s="154">
        <v>2</v>
      </c>
      <c r="I466" s="155"/>
      <c r="J466" s="156">
        <f>ROUND(I466*H466,2)</f>
        <v>0</v>
      </c>
      <c r="K466" s="152" t="s">
        <v>333</v>
      </c>
      <c r="L466" s="34"/>
      <c r="M466" s="157" t="s">
        <v>1</v>
      </c>
      <c r="N466" s="158" t="s">
        <v>46</v>
      </c>
      <c r="O466" s="59"/>
      <c r="P466" s="159">
        <f>O466*H466</f>
        <v>0</v>
      </c>
      <c r="Q466" s="159">
        <v>1.4749999999999999E-2</v>
      </c>
      <c r="R466" s="159">
        <f>Q466*H466</f>
        <v>2.9499999999999998E-2</v>
      </c>
      <c r="S466" s="159">
        <v>0</v>
      </c>
      <c r="T466" s="160">
        <f>S466*H466</f>
        <v>0</v>
      </c>
      <c r="U466" s="33"/>
      <c r="V466" s="33"/>
      <c r="W466" s="33"/>
      <c r="X466" s="33"/>
      <c r="Y466" s="33"/>
      <c r="Z466" s="33"/>
      <c r="AA466" s="33"/>
      <c r="AB466" s="33"/>
      <c r="AC466" s="33"/>
      <c r="AD466" s="33"/>
      <c r="AE466" s="33"/>
      <c r="AR466" s="161" t="s">
        <v>276</v>
      </c>
      <c r="AT466" s="161" t="s">
        <v>202</v>
      </c>
      <c r="AU466" s="161" t="s">
        <v>90</v>
      </c>
      <c r="AY466" s="18" t="s">
        <v>199</v>
      </c>
      <c r="BE466" s="162">
        <f>IF(N466="základní",J466,0)</f>
        <v>0</v>
      </c>
      <c r="BF466" s="162">
        <f>IF(N466="snížená",J466,0)</f>
        <v>0</v>
      </c>
      <c r="BG466" s="162">
        <f>IF(N466="zákl. přenesená",J466,0)</f>
        <v>0</v>
      </c>
      <c r="BH466" s="162">
        <f>IF(N466="sníž. přenesená",J466,0)</f>
        <v>0</v>
      </c>
      <c r="BI466" s="162">
        <f>IF(N466="nulová",J466,0)</f>
        <v>0</v>
      </c>
      <c r="BJ466" s="18" t="s">
        <v>88</v>
      </c>
      <c r="BK466" s="162">
        <f>ROUND(I466*H466,2)</f>
        <v>0</v>
      </c>
      <c r="BL466" s="18" t="s">
        <v>276</v>
      </c>
      <c r="BM466" s="161" t="s">
        <v>6265</v>
      </c>
    </row>
    <row r="467" spans="1:65" s="2" customFormat="1" ht="19.2">
      <c r="A467" s="33"/>
      <c r="B467" s="34"/>
      <c r="C467" s="33"/>
      <c r="D467" s="163" t="s">
        <v>207</v>
      </c>
      <c r="E467" s="33"/>
      <c r="F467" s="164" t="s">
        <v>6266</v>
      </c>
      <c r="G467" s="33"/>
      <c r="H467" s="33"/>
      <c r="I467" s="165"/>
      <c r="J467" s="33"/>
      <c r="K467" s="33"/>
      <c r="L467" s="34"/>
      <c r="M467" s="166"/>
      <c r="N467" s="167"/>
      <c r="O467" s="59"/>
      <c r="P467" s="59"/>
      <c r="Q467" s="59"/>
      <c r="R467" s="59"/>
      <c r="S467" s="59"/>
      <c r="T467" s="60"/>
      <c r="U467" s="33"/>
      <c r="V467" s="33"/>
      <c r="W467" s="33"/>
      <c r="X467" s="33"/>
      <c r="Y467" s="33"/>
      <c r="Z467" s="33"/>
      <c r="AA467" s="33"/>
      <c r="AB467" s="33"/>
      <c r="AC467" s="33"/>
      <c r="AD467" s="33"/>
      <c r="AE467" s="33"/>
      <c r="AT467" s="18" t="s">
        <v>207</v>
      </c>
      <c r="AU467" s="18" t="s">
        <v>90</v>
      </c>
    </row>
    <row r="468" spans="1:65" s="2" customFormat="1" ht="33" customHeight="1">
      <c r="A468" s="33"/>
      <c r="B468" s="149"/>
      <c r="C468" s="150" t="s">
        <v>1357</v>
      </c>
      <c r="D468" s="150" t="s">
        <v>202</v>
      </c>
      <c r="E468" s="151" t="s">
        <v>6267</v>
      </c>
      <c r="F468" s="152" t="s">
        <v>6268</v>
      </c>
      <c r="G468" s="153" t="s">
        <v>284</v>
      </c>
      <c r="H468" s="154">
        <v>2</v>
      </c>
      <c r="I468" s="155"/>
      <c r="J468" s="156">
        <f>ROUND(I468*H468,2)</f>
        <v>0</v>
      </c>
      <c r="K468" s="152" t="s">
        <v>333</v>
      </c>
      <c r="L468" s="34"/>
      <c r="M468" s="157" t="s">
        <v>1</v>
      </c>
      <c r="N468" s="158" t="s">
        <v>46</v>
      </c>
      <c r="O468" s="59"/>
      <c r="P468" s="159">
        <f>O468*H468</f>
        <v>0</v>
      </c>
      <c r="Q468" s="159">
        <v>1.0789999999999999E-2</v>
      </c>
      <c r="R468" s="159">
        <f>Q468*H468</f>
        <v>2.1579999999999998E-2</v>
      </c>
      <c r="S468" s="159">
        <v>0</v>
      </c>
      <c r="T468" s="160">
        <f>S468*H468</f>
        <v>0</v>
      </c>
      <c r="U468" s="33"/>
      <c r="V468" s="33"/>
      <c r="W468" s="33"/>
      <c r="X468" s="33"/>
      <c r="Y468" s="33"/>
      <c r="Z468" s="33"/>
      <c r="AA468" s="33"/>
      <c r="AB468" s="33"/>
      <c r="AC468" s="33"/>
      <c r="AD468" s="33"/>
      <c r="AE468" s="33"/>
      <c r="AR468" s="161" t="s">
        <v>276</v>
      </c>
      <c r="AT468" s="161" t="s">
        <v>202</v>
      </c>
      <c r="AU468" s="161" t="s">
        <v>90</v>
      </c>
      <c r="AY468" s="18" t="s">
        <v>199</v>
      </c>
      <c r="BE468" s="162">
        <f>IF(N468="základní",J468,0)</f>
        <v>0</v>
      </c>
      <c r="BF468" s="162">
        <f>IF(N468="snížená",J468,0)</f>
        <v>0</v>
      </c>
      <c r="BG468" s="162">
        <f>IF(N468="zákl. přenesená",J468,0)</f>
        <v>0</v>
      </c>
      <c r="BH468" s="162">
        <f>IF(N468="sníž. přenesená",J468,0)</f>
        <v>0</v>
      </c>
      <c r="BI468" s="162">
        <f>IF(N468="nulová",J468,0)</f>
        <v>0</v>
      </c>
      <c r="BJ468" s="18" t="s">
        <v>88</v>
      </c>
      <c r="BK468" s="162">
        <f>ROUND(I468*H468,2)</f>
        <v>0</v>
      </c>
      <c r="BL468" s="18" t="s">
        <v>276</v>
      </c>
      <c r="BM468" s="161" t="s">
        <v>6269</v>
      </c>
    </row>
    <row r="469" spans="1:65" s="2" customFormat="1" ht="19.2">
      <c r="A469" s="33"/>
      <c r="B469" s="34"/>
      <c r="C469" s="33"/>
      <c r="D469" s="163" t="s">
        <v>207</v>
      </c>
      <c r="E469" s="33"/>
      <c r="F469" s="164" t="s">
        <v>6270</v>
      </c>
      <c r="G469" s="33"/>
      <c r="H469" s="33"/>
      <c r="I469" s="165"/>
      <c r="J469" s="33"/>
      <c r="K469" s="33"/>
      <c r="L469" s="34"/>
      <c r="M469" s="166"/>
      <c r="N469" s="167"/>
      <c r="O469" s="59"/>
      <c r="P469" s="59"/>
      <c r="Q469" s="59"/>
      <c r="R469" s="59"/>
      <c r="S469" s="59"/>
      <c r="T469" s="60"/>
      <c r="U469" s="33"/>
      <c r="V469" s="33"/>
      <c r="W469" s="33"/>
      <c r="X469" s="33"/>
      <c r="Y469" s="33"/>
      <c r="Z469" s="33"/>
      <c r="AA469" s="33"/>
      <c r="AB469" s="33"/>
      <c r="AC469" s="33"/>
      <c r="AD469" s="33"/>
      <c r="AE469" s="33"/>
      <c r="AT469" s="18" t="s">
        <v>207</v>
      </c>
      <c r="AU469" s="18" t="s">
        <v>90</v>
      </c>
    </row>
    <row r="470" spans="1:65" s="2" customFormat="1" ht="24.15" customHeight="1">
      <c r="A470" s="33"/>
      <c r="B470" s="149"/>
      <c r="C470" s="150" t="s">
        <v>1366</v>
      </c>
      <c r="D470" s="150" t="s">
        <v>202</v>
      </c>
      <c r="E470" s="151" t="s">
        <v>4545</v>
      </c>
      <c r="F470" s="152" t="s">
        <v>4546</v>
      </c>
      <c r="G470" s="153" t="s">
        <v>284</v>
      </c>
      <c r="H470" s="154">
        <v>20</v>
      </c>
      <c r="I470" s="155"/>
      <c r="J470" s="156">
        <f>ROUND(I470*H470,2)</f>
        <v>0</v>
      </c>
      <c r="K470" s="152" t="s">
        <v>333</v>
      </c>
      <c r="L470" s="34"/>
      <c r="M470" s="157" t="s">
        <v>1</v>
      </c>
      <c r="N470" s="158" t="s">
        <v>46</v>
      </c>
      <c r="O470" s="59"/>
      <c r="P470" s="159">
        <f>O470*H470</f>
        <v>0</v>
      </c>
      <c r="Q470" s="159">
        <v>2.4000000000000001E-4</v>
      </c>
      <c r="R470" s="159">
        <f>Q470*H470</f>
        <v>4.8000000000000004E-3</v>
      </c>
      <c r="S470" s="159">
        <v>0</v>
      </c>
      <c r="T470" s="160">
        <f>S470*H470</f>
        <v>0</v>
      </c>
      <c r="U470" s="33"/>
      <c r="V470" s="33"/>
      <c r="W470" s="33"/>
      <c r="X470" s="33"/>
      <c r="Y470" s="33"/>
      <c r="Z470" s="33"/>
      <c r="AA470" s="33"/>
      <c r="AB470" s="33"/>
      <c r="AC470" s="33"/>
      <c r="AD470" s="33"/>
      <c r="AE470" s="33"/>
      <c r="AR470" s="161" t="s">
        <v>276</v>
      </c>
      <c r="AT470" s="161" t="s">
        <v>202</v>
      </c>
      <c r="AU470" s="161" t="s">
        <v>90</v>
      </c>
      <c r="AY470" s="18" t="s">
        <v>199</v>
      </c>
      <c r="BE470" s="162">
        <f>IF(N470="základní",J470,0)</f>
        <v>0</v>
      </c>
      <c r="BF470" s="162">
        <f>IF(N470="snížená",J470,0)</f>
        <v>0</v>
      </c>
      <c r="BG470" s="162">
        <f>IF(N470="zákl. přenesená",J470,0)</f>
        <v>0</v>
      </c>
      <c r="BH470" s="162">
        <f>IF(N470="sníž. přenesená",J470,0)</f>
        <v>0</v>
      </c>
      <c r="BI470" s="162">
        <f>IF(N470="nulová",J470,0)</f>
        <v>0</v>
      </c>
      <c r="BJ470" s="18" t="s">
        <v>88</v>
      </c>
      <c r="BK470" s="162">
        <f>ROUND(I470*H470,2)</f>
        <v>0</v>
      </c>
      <c r="BL470" s="18" t="s">
        <v>276</v>
      </c>
      <c r="BM470" s="161" t="s">
        <v>4547</v>
      </c>
    </row>
    <row r="471" spans="1:65" s="2" customFormat="1" ht="10.199999999999999">
      <c r="A471" s="33"/>
      <c r="B471" s="34"/>
      <c r="C471" s="33"/>
      <c r="D471" s="163" t="s">
        <v>207</v>
      </c>
      <c r="E471" s="33"/>
      <c r="F471" s="164" t="s">
        <v>4548</v>
      </c>
      <c r="G471" s="33"/>
      <c r="H471" s="33"/>
      <c r="I471" s="165"/>
      <c r="J471" s="33"/>
      <c r="K471" s="33"/>
      <c r="L471" s="34"/>
      <c r="M471" s="166"/>
      <c r="N471" s="167"/>
      <c r="O471" s="59"/>
      <c r="P471" s="59"/>
      <c r="Q471" s="59"/>
      <c r="R471" s="59"/>
      <c r="S471" s="59"/>
      <c r="T471" s="60"/>
      <c r="U471" s="33"/>
      <c r="V471" s="33"/>
      <c r="W471" s="33"/>
      <c r="X471" s="33"/>
      <c r="Y471" s="33"/>
      <c r="Z471" s="33"/>
      <c r="AA471" s="33"/>
      <c r="AB471" s="33"/>
      <c r="AC471" s="33"/>
      <c r="AD471" s="33"/>
      <c r="AE471" s="33"/>
      <c r="AT471" s="18" t="s">
        <v>207</v>
      </c>
      <c r="AU471" s="18" t="s">
        <v>90</v>
      </c>
    </row>
    <row r="472" spans="1:65" s="14" customFormat="1" ht="10.199999999999999">
      <c r="B472" s="179"/>
      <c r="D472" s="163" t="s">
        <v>336</v>
      </c>
      <c r="E472" s="180" t="s">
        <v>1</v>
      </c>
      <c r="F472" s="181" t="s">
        <v>6271</v>
      </c>
      <c r="H472" s="182">
        <v>20</v>
      </c>
      <c r="I472" s="183"/>
      <c r="L472" s="179"/>
      <c r="M472" s="184"/>
      <c r="N472" s="185"/>
      <c r="O472" s="185"/>
      <c r="P472" s="185"/>
      <c r="Q472" s="185"/>
      <c r="R472" s="185"/>
      <c r="S472" s="185"/>
      <c r="T472" s="186"/>
      <c r="AT472" s="180" t="s">
        <v>336</v>
      </c>
      <c r="AU472" s="180" t="s">
        <v>90</v>
      </c>
      <c r="AV472" s="14" t="s">
        <v>90</v>
      </c>
      <c r="AW472" s="14" t="s">
        <v>36</v>
      </c>
      <c r="AX472" s="14" t="s">
        <v>88</v>
      </c>
      <c r="AY472" s="180" t="s">
        <v>199</v>
      </c>
    </row>
    <row r="473" spans="1:65" s="2" customFormat="1" ht="24.15" customHeight="1">
      <c r="A473" s="33"/>
      <c r="B473" s="149"/>
      <c r="C473" s="150" t="s">
        <v>1374</v>
      </c>
      <c r="D473" s="150" t="s">
        <v>202</v>
      </c>
      <c r="E473" s="151" t="s">
        <v>6272</v>
      </c>
      <c r="F473" s="152" t="s">
        <v>6273</v>
      </c>
      <c r="G473" s="153" t="s">
        <v>529</v>
      </c>
      <c r="H473" s="154">
        <v>2</v>
      </c>
      <c r="I473" s="155"/>
      <c r="J473" s="156">
        <f>ROUND(I473*H473,2)</f>
        <v>0</v>
      </c>
      <c r="K473" s="152" t="s">
        <v>333</v>
      </c>
      <c r="L473" s="34"/>
      <c r="M473" s="157" t="s">
        <v>1</v>
      </c>
      <c r="N473" s="158" t="s">
        <v>46</v>
      </c>
      <c r="O473" s="59"/>
      <c r="P473" s="159">
        <f>O473*H473</f>
        <v>0</v>
      </c>
      <c r="Q473" s="159">
        <v>2.7999999999999998E-4</v>
      </c>
      <c r="R473" s="159">
        <f>Q473*H473</f>
        <v>5.5999999999999995E-4</v>
      </c>
      <c r="S473" s="159">
        <v>0</v>
      </c>
      <c r="T473" s="160">
        <f>S473*H473</f>
        <v>0</v>
      </c>
      <c r="U473" s="33"/>
      <c r="V473" s="33"/>
      <c r="W473" s="33"/>
      <c r="X473" s="33"/>
      <c r="Y473" s="33"/>
      <c r="Z473" s="33"/>
      <c r="AA473" s="33"/>
      <c r="AB473" s="33"/>
      <c r="AC473" s="33"/>
      <c r="AD473" s="33"/>
      <c r="AE473" s="33"/>
      <c r="AR473" s="161" t="s">
        <v>276</v>
      </c>
      <c r="AT473" s="161" t="s">
        <v>202</v>
      </c>
      <c r="AU473" s="161" t="s">
        <v>90</v>
      </c>
      <c r="AY473" s="18" t="s">
        <v>199</v>
      </c>
      <c r="BE473" s="162">
        <f>IF(N473="základní",J473,0)</f>
        <v>0</v>
      </c>
      <c r="BF473" s="162">
        <f>IF(N473="snížená",J473,0)</f>
        <v>0</v>
      </c>
      <c r="BG473" s="162">
        <f>IF(N473="zákl. přenesená",J473,0)</f>
        <v>0</v>
      </c>
      <c r="BH473" s="162">
        <f>IF(N473="sníž. přenesená",J473,0)</f>
        <v>0</v>
      </c>
      <c r="BI473" s="162">
        <f>IF(N473="nulová",J473,0)</f>
        <v>0</v>
      </c>
      <c r="BJ473" s="18" t="s">
        <v>88</v>
      </c>
      <c r="BK473" s="162">
        <f>ROUND(I473*H473,2)</f>
        <v>0</v>
      </c>
      <c r="BL473" s="18" t="s">
        <v>276</v>
      </c>
      <c r="BM473" s="161" t="s">
        <v>6274</v>
      </c>
    </row>
    <row r="474" spans="1:65" s="2" customFormat="1" ht="19.2">
      <c r="A474" s="33"/>
      <c r="B474" s="34"/>
      <c r="C474" s="33"/>
      <c r="D474" s="163" t="s">
        <v>207</v>
      </c>
      <c r="E474" s="33"/>
      <c r="F474" s="164" t="s">
        <v>6275</v>
      </c>
      <c r="G474" s="33"/>
      <c r="H474" s="33"/>
      <c r="I474" s="165"/>
      <c r="J474" s="33"/>
      <c r="K474" s="33"/>
      <c r="L474" s="34"/>
      <c r="M474" s="166"/>
      <c r="N474" s="167"/>
      <c r="O474" s="59"/>
      <c r="P474" s="59"/>
      <c r="Q474" s="59"/>
      <c r="R474" s="59"/>
      <c r="S474" s="59"/>
      <c r="T474" s="60"/>
      <c r="U474" s="33"/>
      <c r="V474" s="33"/>
      <c r="W474" s="33"/>
      <c r="X474" s="33"/>
      <c r="Y474" s="33"/>
      <c r="Z474" s="33"/>
      <c r="AA474" s="33"/>
      <c r="AB474" s="33"/>
      <c r="AC474" s="33"/>
      <c r="AD474" s="33"/>
      <c r="AE474" s="33"/>
      <c r="AT474" s="18" t="s">
        <v>207</v>
      </c>
      <c r="AU474" s="18" t="s">
        <v>90</v>
      </c>
    </row>
    <row r="475" spans="1:65" s="14" customFormat="1" ht="10.199999999999999">
      <c r="B475" s="179"/>
      <c r="D475" s="163" t="s">
        <v>336</v>
      </c>
      <c r="E475" s="180" t="s">
        <v>1</v>
      </c>
      <c r="F475" s="181" t="s">
        <v>1414</v>
      </c>
      <c r="H475" s="182">
        <v>2</v>
      </c>
      <c r="I475" s="183"/>
      <c r="L475" s="179"/>
      <c r="M475" s="184"/>
      <c r="N475" s="185"/>
      <c r="O475" s="185"/>
      <c r="P475" s="185"/>
      <c r="Q475" s="185"/>
      <c r="R475" s="185"/>
      <c r="S475" s="185"/>
      <c r="T475" s="186"/>
      <c r="AT475" s="180" t="s">
        <v>336</v>
      </c>
      <c r="AU475" s="180" t="s">
        <v>90</v>
      </c>
      <c r="AV475" s="14" t="s">
        <v>90</v>
      </c>
      <c r="AW475" s="14" t="s">
        <v>36</v>
      </c>
      <c r="AX475" s="14" t="s">
        <v>88</v>
      </c>
      <c r="AY475" s="180" t="s">
        <v>199</v>
      </c>
    </row>
    <row r="476" spans="1:65" s="2" customFormat="1" ht="21.75" customHeight="1">
      <c r="A476" s="33"/>
      <c r="B476" s="149"/>
      <c r="C476" s="150" t="s">
        <v>1378</v>
      </c>
      <c r="D476" s="150" t="s">
        <v>202</v>
      </c>
      <c r="E476" s="151" t="s">
        <v>6276</v>
      </c>
      <c r="F476" s="152" t="s">
        <v>6277</v>
      </c>
      <c r="G476" s="153" t="s">
        <v>529</v>
      </c>
      <c r="H476" s="154">
        <v>15</v>
      </c>
      <c r="I476" s="155"/>
      <c r="J476" s="156">
        <f>ROUND(I476*H476,2)</f>
        <v>0</v>
      </c>
      <c r="K476" s="152" t="s">
        <v>333</v>
      </c>
      <c r="L476" s="34"/>
      <c r="M476" s="157" t="s">
        <v>1</v>
      </c>
      <c r="N476" s="158" t="s">
        <v>46</v>
      </c>
      <c r="O476" s="59"/>
      <c r="P476" s="159">
        <f>O476*H476</f>
        <v>0</v>
      </c>
      <c r="Q476" s="159">
        <v>1.3999999999999999E-4</v>
      </c>
      <c r="R476" s="159">
        <f>Q476*H476</f>
        <v>2.0999999999999999E-3</v>
      </c>
      <c r="S476" s="159">
        <v>0</v>
      </c>
      <c r="T476" s="160">
        <f>S476*H476</f>
        <v>0</v>
      </c>
      <c r="U476" s="33"/>
      <c r="V476" s="33"/>
      <c r="W476" s="33"/>
      <c r="X476" s="33"/>
      <c r="Y476" s="33"/>
      <c r="Z476" s="33"/>
      <c r="AA476" s="33"/>
      <c r="AB476" s="33"/>
      <c r="AC476" s="33"/>
      <c r="AD476" s="33"/>
      <c r="AE476" s="33"/>
      <c r="AR476" s="161" t="s">
        <v>276</v>
      </c>
      <c r="AT476" s="161" t="s">
        <v>202</v>
      </c>
      <c r="AU476" s="161" t="s">
        <v>90</v>
      </c>
      <c r="AY476" s="18" t="s">
        <v>199</v>
      </c>
      <c r="BE476" s="162">
        <f>IF(N476="základní",J476,0)</f>
        <v>0</v>
      </c>
      <c r="BF476" s="162">
        <f>IF(N476="snížená",J476,0)</f>
        <v>0</v>
      </c>
      <c r="BG476" s="162">
        <f>IF(N476="zákl. přenesená",J476,0)</f>
        <v>0</v>
      </c>
      <c r="BH476" s="162">
        <f>IF(N476="sníž. přenesená",J476,0)</f>
        <v>0</v>
      </c>
      <c r="BI476" s="162">
        <f>IF(N476="nulová",J476,0)</f>
        <v>0</v>
      </c>
      <c r="BJ476" s="18" t="s">
        <v>88</v>
      </c>
      <c r="BK476" s="162">
        <f>ROUND(I476*H476,2)</f>
        <v>0</v>
      </c>
      <c r="BL476" s="18" t="s">
        <v>276</v>
      </c>
      <c r="BM476" s="161" t="s">
        <v>6278</v>
      </c>
    </row>
    <row r="477" spans="1:65" s="2" customFormat="1" ht="19.2">
      <c r="A477" s="33"/>
      <c r="B477" s="34"/>
      <c r="C477" s="33"/>
      <c r="D477" s="163" t="s">
        <v>207</v>
      </c>
      <c r="E477" s="33"/>
      <c r="F477" s="164" t="s">
        <v>6279</v>
      </c>
      <c r="G477" s="33"/>
      <c r="H477" s="33"/>
      <c r="I477" s="165"/>
      <c r="J477" s="33"/>
      <c r="K477" s="33"/>
      <c r="L477" s="34"/>
      <c r="M477" s="166"/>
      <c r="N477" s="167"/>
      <c r="O477" s="59"/>
      <c r="P477" s="59"/>
      <c r="Q477" s="59"/>
      <c r="R477" s="59"/>
      <c r="S477" s="59"/>
      <c r="T477" s="60"/>
      <c r="U477" s="33"/>
      <c r="V477" s="33"/>
      <c r="W477" s="33"/>
      <c r="X477" s="33"/>
      <c r="Y477" s="33"/>
      <c r="Z477" s="33"/>
      <c r="AA477" s="33"/>
      <c r="AB477" s="33"/>
      <c r="AC477" s="33"/>
      <c r="AD477" s="33"/>
      <c r="AE477" s="33"/>
      <c r="AT477" s="18" t="s">
        <v>207</v>
      </c>
      <c r="AU477" s="18" t="s">
        <v>90</v>
      </c>
    </row>
    <row r="478" spans="1:65" s="2" customFormat="1" ht="24.15" customHeight="1">
      <c r="A478" s="33"/>
      <c r="B478" s="149"/>
      <c r="C478" s="195" t="s">
        <v>1383</v>
      </c>
      <c r="D478" s="195" t="s">
        <v>416</v>
      </c>
      <c r="E478" s="196" t="s">
        <v>6280</v>
      </c>
      <c r="F478" s="197" t="s">
        <v>6281</v>
      </c>
      <c r="G478" s="198" t="s">
        <v>529</v>
      </c>
      <c r="H478" s="199">
        <v>15</v>
      </c>
      <c r="I478" s="200"/>
      <c r="J478" s="201">
        <f>ROUND(I478*H478,2)</f>
        <v>0</v>
      </c>
      <c r="K478" s="197" t="s">
        <v>1</v>
      </c>
      <c r="L478" s="202"/>
      <c r="M478" s="203" t="s">
        <v>1</v>
      </c>
      <c r="N478" s="204" t="s">
        <v>46</v>
      </c>
      <c r="O478" s="59"/>
      <c r="P478" s="159">
        <f>O478*H478</f>
        <v>0</v>
      </c>
      <c r="Q478" s="159">
        <v>0</v>
      </c>
      <c r="R478" s="159">
        <f>Q478*H478</f>
        <v>0</v>
      </c>
      <c r="S478" s="159">
        <v>0</v>
      </c>
      <c r="T478" s="160">
        <f>S478*H478</f>
        <v>0</v>
      </c>
      <c r="U478" s="33"/>
      <c r="V478" s="33"/>
      <c r="W478" s="33"/>
      <c r="X478" s="33"/>
      <c r="Y478" s="33"/>
      <c r="Z478" s="33"/>
      <c r="AA478" s="33"/>
      <c r="AB478" s="33"/>
      <c r="AC478" s="33"/>
      <c r="AD478" s="33"/>
      <c r="AE478" s="33"/>
      <c r="AR478" s="161" t="s">
        <v>573</v>
      </c>
      <c r="AT478" s="161" t="s">
        <v>416</v>
      </c>
      <c r="AU478" s="161" t="s">
        <v>90</v>
      </c>
      <c r="AY478" s="18" t="s">
        <v>199</v>
      </c>
      <c r="BE478" s="162">
        <f>IF(N478="základní",J478,0)</f>
        <v>0</v>
      </c>
      <c r="BF478" s="162">
        <f>IF(N478="snížená",J478,0)</f>
        <v>0</v>
      </c>
      <c r="BG478" s="162">
        <f>IF(N478="zákl. přenesená",J478,0)</f>
        <v>0</v>
      </c>
      <c r="BH478" s="162">
        <f>IF(N478="sníž. přenesená",J478,0)</f>
        <v>0</v>
      </c>
      <c r="BI478" s="162">
        <f>IF(N478="nulová",J478,0)</f>
        <v>0</v>
      </c>
      <c r="BJ478" s="18" t="s">
        <v>88</v>
      </c>
      <c r="BK478" s="162">
        <f>ROUND(I478*H478,2)</f>
        <v>0</v>
      </c>
      <c r="BL478" s="18" t="s">
        <v>276</v>
      </c>
      <c r="BM478" s="161" t="s">
        <v>6282</v>
      </c>
    </row>
    <row r="479" spans="1:65" s="14" customFormat="1" ht="10.199999999999999">
      <c r="B479" s="179"/>
      <c r="D479" s="163" t="s">
        <v>336</v>
      </c>
      <c r="E479" s="180" t="s">
        <v>1</v>
      </c>
      <c r="F479" s="181" t="s">
        <v>6283</v>
      </c>
      <c r="H479" s="182">
        <v>9</v>
      </c>
      <c r="I479" s="183"/>
      <c r="L479" s="179"/>
      <c r="M479" s="184"/>
      <c r="N479" s="185"/>
      <c r="O479" s="185"/>
      <c r="P479" s="185"/>
      <c r="Q479" s="185"/>
      <c r="R479" s="185"/>
      <c r="S479" s="185"/>
      <c r="T479" s="186"/>
      <c r="AT479" s="180" t="s">
        <v>336</v>
      </c>
      <c r="AU479" s="180" t="s">
        <v>90</v>
      </c>
      <c r="AV479" s="14" t="s">
        <v>90</v>
      </c>
      <c r="AW479" s="14" t="s">
        <v>36</v>
      </c>
      <c r="AX479" s="14" t="s">
        <v>81</v>
      </c>
      <c r="AY479" s="180" t="s">
        <v>199</v>
      </c>
    </row>
    <row r="480" spans="1:65" s="14" customFormat="1" ht="10.199999999999999">
      <c r="B480" s="179"/>
      <c r="D480" s="163" t="s">
        <v>336</v>
      </c>
      <c r="E480" s="180" t="s">
        <v>1</v>
      </c>
      <c r="F480" s="181" t="s">
        <v>227</v>
      </c>
      <c r="H480" s="182">
        <v>6</v>
      </c>
      <c r="I480" s="183"/>
      <c r="L480" s="179"/>
      <c r="M480" s="184"/>
      <c r="N480" s="185"/>
      <c r="O480" s="185"/>
      <c r="P480" s="185"/>
      <c r="Q480" s="185"/>
      <c r="R480" s="185"/>
      <c r="S480" s="185"/>
      <c r="T480" s="186"/>
      <c r="AT480" s="180" t="s">
        <v>336</v>
      </c>
      <c r="AU480" s="180" t="s">
        <v>90</v>
      </c>
      <c r="AV480" s="14" t="s">
        <v>90</v>
      </c>
      <c r="AW480" s="14" t="s">
        <v>36</v>
      </c>
      <c r="AX480" s="14" t="s">
        <v>81</v>
      </c>
      <c r="AY480" s="180" t="s">
        <v>199</v>
      </c>
    </row>
    <row r="481" spans="1:65" s="15" customFormat="1" ht="10.199999999999999">
      <c r="B481" s="187"/>
      <c r="D481" s="163" t="s">
        <v>336</v>
      </c>
      <c r="E481" s="188" t="s">
        <v>1</v>
      </c>
      <c r="F481" s="189" t="s">
        <v>339</v>
      </c>
      <c r="H481" s="190">
        <v>15</v>
      </c>
      <c r="I481" s="191"/>
      <c r="L481" s="187"/>
      <c r="M481" s="192"/>
      <c r="N481" s="193"/>
      <c r="O481" s="193"/>
      <c r="P481" s="193"/>
      <c r="Q481" s="193"/>
      <c r="R481" s="193"/>
      <c r="S481" s="193"/>
      <c r="T481" s="194"/>
      <c r="AT481" s="188" t="s">
        <v>336</v>
      </c>
      <c r="AU481" s="188" t="s">
        <v>90</v>
      </c>
      <c r="AV481" s="15" t="s">
        <v>198</v>
      </c>
      <c r="AW481" s="15" t="s">
        <v>36</v>
      </c>
      <c r="AX481" s="15" t="s">
        <v>88</v>
      </c>
      <c r="AY481" s="188" t="s">
        <v>199</v>
      </c>
    </row>
    <row r="482" spans="1:65" s="2" customFormat="1" ht="16.5" customHeight="1">
      <c r="A482" s="33"/>
      <c r="B482" s="149"/>
      <c r="C482" s="150" t="s">
        <v>1389</v>
      </c>
      <c r="D482" s="150" t="s">
        <v>202</v>
      </c>
      <c r="E482" s="151" t="s">
        <v>6284</v>
      </c>
      <c r="F482" s="152" t="s">
        <v>6285</v>
      </c>
      <c r="G482" s="153" t="s">
        <v>529</v>
      </c>
      <c r="H482" s="154">
        <v>8</v>
      </c>
      <c r="I482" s="155"/>
      <c r="J482" s="156">
        <f>ROUND(I482*H482,2)</f>
        <v>0</v>
      </c>
      <c r="K482" s="152" t="s">
        <v>333</v>
      </c>
      <c r="L482" s="34"/>
      <c r="M482" s="157" t="s">
        <v>1</v>
      </c>
      <c r="N482" s="158" t="s">
        <v>46</v>
      </c>
      <c r="O482" s="59"/>
      <c r="P482" s="159">
        <f>O482*H482</f>
        <v>0</v>
      </c>
      <c r="Q482" s="159">
        <v>6.9999999999999994E-5</v>
      </c>
      <c r="R482" s="159">
        <f>Q482*H482</f>
        <v>5.5999999999999995E-4</v>
      </c>
      <c r="S482" s="159">
        <v>0</v>
      </c>
      <c r="T482" s="160">
        <f>S482*H482</f>
        <v>0</v>
      </c>
      <c r="U482" s="33"/>
      <c r="V482" s="33"/>
      <c r="W482" s="33"/>
      <c r="X482" s="33"/>
      <c r="Y482" s="33"/>
      <c r="Z482" s="33"/>
      <c r="AA482" s="33"/>
      <c r="AB482" s="33"/>
      <c r="AC482" s="33"/>
      <c r="AD482" s="33"/>
      <c r="AE482" s="33"/>
      <c r="AR482" s="161" t="s">
        <v>276</v>
      </c>
      <c r="AT482" s="161" t="s">
        <v>202</v>
      </c>
      <c r="AU482" s="161" t="s">
        <v>90</v>
      </c>
      <c r="AY482" s="18" t="s">
        <v>199</v>
      </c>
      <c r="BE482" s="162">
        <f>IF(N482="základní",J482,0)</f>
        <v>0</v>
      </c>
      <c r="BF482" s="162">
        <f>IF(N482="snížená",J482,0)</f>
        <v>0</v>
      </c>
      <c r="BG482" s="162">
        <f>IF(N482="zákl. přenesená",J482,0)</f>
        <v>0</v>
      </c>
      <c r="BH482" s="162">
        <f>IF(N482="sníž. přenesená",J482,0)</f>
        <v>0</v>
      </c>
      <c r="BI482" s="162">
        <f>IF(N482="nulová",J482,0)</f>
        <v>0</v>
      </c>
      <c r="BJ482" s="18" t="s">
        <v>88</v>
      </c>
      <c r="BK482" s="162">
        <f>ROUND(I482*H482,2)</f>
        <v>0</v>
      </c>
      <c r="BL482" s="18" t="s">
        <v>276</v>
      </c>
      <c r="BM482" s="161" t="s">
        <v>6286</v>
      </c>
    </row>
    <row r="483" spans="1:65" s="2" customFormat="1" ht="10.199999999999999">
      <c r="A483" s="33"/>
      <c r="B483" s="34"/>
      <c r="C483" s="33"/>
      <c r="D483" s="163" t="s">
        <v>207</v>
      </c>
      <c r="E483" s="33"/>
      <c r="F483" s="164" t="s">
        <v>6287</v>
      </c>
      <c r="G483" s="33"/>
      <c r="H483" s="33"/>
      <c r="I483" s="165"/>
      <c r="J483" s="33"/>
      <c r="K483" s="33"/>
      <c r="L483" s="34"/>
      <c r="M483" s="166"/>
      <c r="N483" s="167"/>
      <c r="O483" s="59"/>
      <c r="P483" s="59"/>
      <c r="Q483" s="59"/>
      <c r="R483" s="59"/>
      <c r="S483" s="59"/>
      <c r="T483" s="60"/>
      <c r="U483" s="33"/>
      <c r="V483" s="33"/>
      <c r="W483" s="33"/>
      <c r="X483" s="33"/>
      <c r="Y483" s="33"/>
      <c r="Z483" s="33"/>
      <c r="AA483" s="33"/>
      <c r="AB483" s="33"/>
      <c r="AC483" s="33"/>
      <c r="AD483" s="33"/>
      <c r="AE483" s="33"/>
      <c r="AT483" s="18" t="s">
        <v>207</v>
      </c>
      <c r="AU483" s="18" t="s">
        <v>90</v>
      </c>
    </row>
    <row r="484" spans="1:65" s="2" customFormat="1" ht="24.15" customHeight="1">
      <c r="A484" s="33"/>
      <c r="B484" s="149"/>
      <c r="C484" s="150" t="s">
        <v>1397</v>
      </c>
      <c r="D484" s="150" t="s">
        <v>202</v>
      </c>
      <c r="E484" s="151" t="s">
        <v>4595</v>
      </c>
      <c r="F484" s="152" t="s">
        <v>4596</v>
      </c>
      <c r="G484" s="153" t="s">
        <v>396</v>
      </c>
      <c r="H484" s="154">
        <v>0.82899999999999996</v>
      </c>
      <c r="I484" s="155"/>
      <c r="J484" s="156">
        <f>ROUND(I484*H484,2)</f>
        <v>0</v>
      </c>
      <c r="K484" s="152" t="s">
        <v>333</v>
      </c>
      <c r="L484" s="34"/>
      <c r="M484" s="157" t="s">
        <v>1</v>
      </c>
      <c r="N484" s="158" t="s">
        <v>46</v>
      </c>
      <c r="O484" s="59"/>
      <c r="P484" s="159">
        <f>O484*H484</f>
        <v>0</v>
      </c>
      <c r="Q484" s="159">
        <v>0</v>
      </c>
      <c r="R484" s="159">
        <f>Q484*H484</f>
        <v>0</v>
      </c>
      <c r="S484" s="159">
        <v>0</v>
      </c>
      <c r="T484" s="160">
        <f>S484*H484</f>
        <v>0</v>
      </c>
      <c r="U484" s="33"/>
      <c r="V484" s="33"/>
      <c r="W484" s="33"/>
      <c r="X484" s="33"/>
      <c r="Y484" s="33"/>
      <c r="Z484" s="33"/>
      <c r="AA484" s="33"/>
      <c r="AB484" s="33"/>
      <c r="AC484" s="33"/>
      <c r="AD484" s="33"/>
      <c r="AE484" s="33"/>
      <c r="AR484" s="161" t="s">
        <v>276</v>
      </c>
      <c r="AT484" s="161" t="s">
        <v>202</v>
      </c>
      <c r="AU484" s="161" t="s">
        <v>90</v>
      </c>
      <c r="AY484" s="18" t="s">
        <v>199</v>
      </c>
      <c r="BE484" s="162">
        <f>IF(N484="základní",J484,0)</f>
        <v>0</v>
      </c>
      <c r="BF484" s="162">
        <f>IF(N484="snížená",J484,0)</f>
        <v>0</v>
      </c>
      <c r="BG484" s="162">
        <f>IF(N484="zákl. přenesená",J484,0)</f>
        <v>0</v>
      </c>
      <c r="BH484" s="162">
        <f>IF(N484="sníž. přenesená",J484,0)</f>
        <v>0</v>
      </c>
      <c r="BI484" s="162">
        <f>IF(N484="nulová",J484,0)</f>
        <v>0</v>
      </c>
      <c r="BJ484" s="18" t="s">
        <v>88</v>
      </c>
      <c r="BK484" s="162">
        <f>ROUND(I484*H484,2)</f>
        <v>0</v>
      </c>
      <c r="BL484" s="18" t="s">
        <v>276</v>
      </c>
      <c r="BM484" s="161" t="s">
        <v>4597</v>
      </c>
    </row>
    <row r="485" spans="1:65" s="2" customFormat="1" ht="28.8">
      <c r="A485" s="33"/>
      <c r="B485" s="34"/>
      <c r="C485" s="33"/>
      <c r="D485" s="163" t="s">
        <v>207</v>
      </c>
      <c r="E485" s="33"/>
      <c r="F485" s="164" t="s">
        <v>4598</v>
      </c>
      <c r="G485" s="33"/>
      <c r="H485" s="33"/>
      <c r="I485" s="165"/>
      <c r="J485" s="33"/>
      <c r="K485" s="33"/>
      <c r="L485" s="34"/>
      <c r="M485" s="166"/>
      <c r="N485" s="167"/>
      <c r="O485" s="59"/>
      <c r="P485" s="59"/>
      <c r="Q485" s="59"/>
      <c r="R485" s="59"/>
      <c r="S485" s="59"/>
      <c r="T485" s="60"/>
      <c r="U485" s="33"/>
      <c r="V485" s="33"/>
      <c r="W485" s="33"/>
      <c r="X485" s="33"/>
      <c r="Y485" s="33"/>
      <c r="Z485" s="33"/>
      <c r="AA485" s="33"/>
      <c r="AB485" s="33"/>
      <c r="AC485" s="33"/>
      <c r="AD485" s="33"/>
      <c r="AE485" s="33"/>
      <c r="AT485" s="18" t="s">
        <v>207</v>
      </c>
      <c r="AU485" s="18" t="s">
        <v>90</v>
      </c>
    </row>
    <row r="486" spans="1:65" s="2" customFormat="1" ht="24.15" customHeight="1">
      <c r="A486" s="33"/>
      <c r="B486" s="149"/>
      <c r="C486" s="150" t="s">
        <v>1402</v>
      </c>
      <c r="D486" s="150" t="s">
        <v>202</v>
      </c>
      <c r="E486" s="151" t="s">
        <v>4599</v>
      </c>
      <c r="F486" s="152" t="s">
        <v>4600</v>
      </c>
      <c r="G486" s="153" t="s">
        <v>396</v>
      </c>
      <c r="H486" s="154">
        <v>0.82899999999999996</v>
      </c>
      <c r="I486" s="155"/>
      <c r="J486" s="156">
        <f>ROUND(I486*H486,2)</f>
        <v>0</v>
      </c>
      <c r="K486" s="152" t="s">
        <v>333</v>
      </c>
      <c r="L486" s="34"/>
      <c r="M486" s="157" t="s">
        <v>1</v>
      </c>
      <c r="N486" s="158" t="s">
        <v>46</v>
      </c>
      <c r="O486" s="59"/>
      <c r="P486" s="159">
        <f>O486*H486</f>
        <v>0</v>
      </c>
      <c r="Q486" s="159">
        <v>0</v>
      </c>
      <c r="R486" s="159">
        <f>Q486*H486</f>
        <v>0</v>
      </c>
      <c r="S486" s="159">
        <v>0</v>
      </c>
      <c r="T486" s="160">
        <f>S486*H486</f>
        <v>0</v>
      </c>
      <c r="U486" s="33"/>
      <c r="V486" s="33"/>
      <c r="W486" s="33"/>
      <c r="X486" s="33"/>
      <c r="Y486" s="33"/>
      <c r="Z486" s="33"/>
      <c r="AA486" s="33"/>
      <c r="AB486" s="33"/>
      <c r="AC486" s="33"/>
      <c r="AD486" s="33"/>
      <c r="AE486" s="33"/>
      <c r="AR486" s="161" t="s">
        <v>276</v>
      </c>
      <c r="AT486" s="161" t="s">
        <v>202</v>
      </c>
      <c r="AU486" s="161" t="s">
        <v>90</v>
      </c>
      <c r="AY486" s="18" t="s">
        <v>199</v>
      </c>
      <c r="BE486" s="162">
        <f>IF(N486="základní",J486,0)</f>
        <v>0</v>
      </c>
      <c r="BF486" s="162">
        <f>IF(N486="snížená",J486,0)</f>
        <v>0</v>
      </c>
      <c r="BG486" s="162">
        <f>IF(N486="zákl. přenesená",J486,0)</f>
        <v>0</v>
      </c>
      <c r="BH486" s="162">
        <f>IF(N486="sníž. přenesená",J486,0)</f>
        <v>0</v>
      </c>
      <c r="BI486" s="162">
        <f>IF(N486="nulová",J486,0)</f>
        <v>0</v>
      </c>
      <c r="BJ486" s="18" t="s">
        <v>88</v>
      </c>
      <c r="BK486" s="162">
        <f>ROUND(I486*H486,2)</f>
        <v>0</v>
      </c>
      <c r="BL486" s="18" t="s">
        <v>276</v>
      </c>
      <c r="BM486" s="161" t="s">
        <v>4601</v>
      </c>
    </row>
    <row r="487" spans="1:65" s="2" customFormat="1" ht="38.4">
      <c r="A487" s="33"/>
      <c r="B487" s="34"/>
      <c r="C487" s="33"/>
      <c r="D487" s="163" t="s">
        <v>207</v>
      </c>
      <c r="E487" s="33"/>
      <c r="F487" s="164" t="s">
        <v>4602</v>
      </c>
      <c r="G487" s="33"/>
      <c r="H487" s="33"/>
      <c r="I487" s="165"/>
      <c r="J487" s="33"/>
      <c r="K487" s="33"/>
      <c r="L487" s="34"/>
      <c r="M487" s="166"/>
      <c r="N487" s="167"/>
      <c r="O487" s="59"/>
      <c r="P487" s="59"/>
      <c r="Q487" s="59"/>
      <c r="R487" s="59"/>
      <c r="S487" s="59"/>
      <c r="T487" s="60"/>
      <c r="U487" s="33"/>
      <c r="V487" s="33"/>
      <c r="W487" s="33"/>
      <c r="X487" s="33"/>
      <c r="Y487" s="33"/>
      <c r="Z487" s="33"/>
      <c r="AA487" s="33"/>
      <c r="AB487" s="33"/>
      <c r="AC487" s="33"/>
      <c r="AD487" s="33"/>
      <c r="AE487" s="33"/>
      <c r="AT487" s="18" t="s">
        <v>207</v>
      </c>
      <c r="AU487" s="18" t="s">
        <v>90</v>
      </c>
    </row>
    <row r="488" spans="1:65" s="12" customFormat="1" ht="22.8" customHeight="1">
      <c r="B488" s="136"/>
      <c r="D488" s="137" t="s">
        <v>80</v>
      </c>
      <c r="E488" s="147" t="s">
        <v>4603</v>
      </c>
      <c r="F488" s="147" t="s">
        <v>4604</v>
      </c>
      <c r="I488" s="139"/>
      <c r="J488" s="148">
        <f>BK488</f>
        <v>0</v>
      </c>
      <c r="L488" s="136"/>
      <c r="M488" s="141"/>
      <c r="N488" s="142"/>
      <c r="O488" s="142"/>
      <c r="P488" s="143">
        <f>SUM(P489:P507)</f>
        <v>0</v>
      </c>
      <c r="Q488" s="142"/>
      <c r="R488" s="143">
        <f>SUM(R489:R507)</f>
        <v>1.566E-2</v>
      </c>
      <c r="S488" s="142"/>
      <c r="T488" s="144">
        <f>SUM(T489:T507)</f>
        <v>0</v>
      </c>
      <c r="AR488" s="137" t="s">
        <v>90</v>
      </c>
      <c r="AT488" s="145" t="s">
        <v>80</v>
      </c>
      <c r="AU488" s="145" t="s">
        <v>88</v>
      </c>
      <c r="AY488" s="137" t="s">
        <v>199</v>
      </c>
      <c r="BK488" s="146">
        <f>SUM(BK489:BK507)</f>
        <v>0</v>
      </c>
    </row>
    <row r="489" spans="1:65" s="2" customFormat="1" ht="24.15" customHeight="1">
      <c r="A489" s="33"/>
      <c r="B489" s="149"/>
      <c r="C489" s="150" t="s">
        <v>1408</v>
      </c>
      <c r="D489" s="150" t="s">
        <v>202</v>
      </c>
      <c r="E489" s="151" t="s">
        <v>4605</v>
      </c>
      <c r="F489" s="152" t="s">
        <v>4606</v>
      </c>
      <c r="G489" s="153" t="s">
        <v>529</v>
      </c>
      <c r="H489" s="154">
        <v>8</v>
      </c>
      <c r="I489" s="155"/>
      <c r="J489" s="156">
        <f>ROUND(I489*H489,2)</f>
        <v>0</v>
      </c>
      <c r="K489" s="152" t="s">
        <v>1</v>
      </c>
      <c r="L489" s="34"/>
      <c r="M489" s="157" t="s">
        <v>1</v>
      </c>
      <c r="N489" s="158" t="s">
        <v>46</v>
      </c>
      <c r="O489" s="59"/>
      <c r="P489" s="159">
        <f>O489*H489</f>
        <v>0</v>
      </c>
      <c r="Q489" s="159">
        <v>4.2999999999999999E-4</v>
      </c>
      <c r="R489" s="159">
        <f>Q489*H489</f>
        <v>3.4399999999999999E-3</v>
      </c>
      <c r="S489" s="159">
        <v>0</v>
      </c>
      <c r="T489" s="160">
        <f>S489*H489</f>
        <v>0</v>
      </c>
      <c r="U489" s="33"/>
      <c r="V489" s="33"/>
      <c r="W489" s="33"/>
      <c r="X489" s="33"/>
      <c r="Y489" s="33"/>
      <c r="Z489" s="33"/>
      <c r="AA489" s="33"/>
      <c r="AB489" s="33"/>
      <c r="AC489" s="33"/>
      <c r="AD489" s="33"/>
      <c r="AE489" s="33"/>
      <c r="AR489" s="161" t="s">
        <v>276</v>
      </c>
      <c r="AT489" s="161" t="s">
        <v>202</v>
      </c>
      <c r="AU489" s="161" t="s">
        <v>90</v>
      </c>
      <c r="AY489" s="18" t="s">
        <v>199</v>
      </c>
      <c r="BE489" s="162">
        <f>IF(N489="základní",J489,0)</f>
        <v>0</v>
      </c>
      <c r="BF489" s="162">
        <f>IF(N489="snížená",J489,0)</f>
        <v>0</v>
      </c>
      <c r="BG489" s="162">
        <f>IF(N489="zákl. přenesená",J489,0)</f>
        <v>0</v>
      </c>
      <c r="BH489" s="162">
        <f>IF(N489="sníž. přenesená",J489,0)</f>
        <v>0</v>
      </c>
      <c r="BI489" s="162">
        <f>IF(N489="nulová",J489,0)</f>
        <v>0</v>
      </c>
      <c r="BJ489" s="18" t="s">
        <v>88</v>
      </c>
      <c r="BK489" s="162">
        <f>ROUND(I489*H489,2)</f>
        <v>0</v>
      </c>
      <c r="BL489" s="18" t="s">
        <v>276</v>
      </c>
      <c r="BM489" s="161" t="s">
        <v>6288</v>
      </c>
    </row>
    <row r="490" spans="1:65" s="14" customFormat="1" ht="10.199999999999999">
      <c r="B490" s="179"/>
      <c r="D490" s="163" t="s">
        <v>336</v>
      </c>
      <c r="E490" s="180" t="s">
        <v>1</v>
      </c>
      <c r="F490" s="181" t="s">
        <v>6289</v>
      </c>
      <c r="H490" s="182">
        <v>8</v>
      </c>
      <c r="I490" s="183"/>
      <c r="L490" s="179"/>
      <c r="M490" s="184"/>
      <c r="N490" s="185"/>
      <c r="O490" s="185"/>
      <c r="P490" s="185"/>
      <c r="Q490" s="185"/>
      <c r="R490" s="185"/>
      <c r="S490" s="185"/>
      <c r="T490" s="186"/>
      <c r="AT490" s="180" t="s">
        <v>336</v>
      </c>
      <c r="AU490" s="180" t="s">
        <v>90</v>
      </c>
      <c r="AV490" s="14" t="s">
        <v>90</v>
      </c>
      <c r="AW490" s="14" t="s">
        <v>36</v>
      </c>
      <c r="AX490" s="14" t="s">
        <v>88</v>
      </c>
      <c r="AY490" s="180" t="s">
        <v>199</v>
      </c>
    </row>
    <row r="491" spans="1:65" s="2" customFormat="1" ht="24.15" customHeight="1">
      <c r="A491" s="33"/>
      <c r="B491" s="149"/>
      <c r="C491" s="150" t="s">
        <v>1418</v>
      </c>
      <c r="D491" s="150" t="s">
        <v>202</v>
      </c>
      <c r="E491" s="151" t="s">
        <v>6290</v>
      </c>
      <c r="F491" s="152" t="s">
        <v>6291</v>
      </c>
      <c r="G491" s="153" t="s">
        <v>529</v>
      </c>
      <c r="H491" s="154">
        <v>3</v>
      </c>
      <c r="I491" s="155"/>
      <c r="J491" s="156">
        <f>ROUND(I491*H491,2)</f>
        <v>0</v>
      </c>
      <c r="K491" s="152" t="s">
        <v>333</v>
      </c>
      <c r="L491" s="34"/>
      <c r="M491" s="157" t="s">
        <v>1</v>
      </c>
      <c r="N491" s="158" t="s">
        <v>46</v>
      </c>
      <c r="O491" s="59"/>
      <c r="P491" s="159">
        <f>O491*H491</f>
        <v>0</v>
      </c>
      <c r="Q491" s="159">
        <v>6.0999999999999997E-4</v>
      </c>
      <c r="R491" s="159">
        <f>Q491*H491</f>
        <v>1.83E-3</v>
      </c>
      <c r="S491" s="159">
        <v>0</v>
      </c>
      <c r="T491" s="160">
        <f>S491*H491</f>
        <v>0</v>
      </c>
      <c r="U491" s="33"/>
      <c r="V491" s="33"/>
      <c r="W491" s="33"/>
      <c r="X491" s="33"/>
      <c r="Y491" s="33"/>
      <c r="Z491" s="33"/>
      <c r="AA491" s="33"/>
      <c r="AB491" s="33"/>
      <c r="AC491" s="33"/>
      <c r="AD491" s="33"/>
      <c r="AE491" s="33"/>
      <c r="AR491" s="161" t="s">
        <v>276</v>
      </c>
      <c r="AT491" s="161" t="s">
        <v>202</v>
      </c>
      <c r="AU491" s="161" t="s">
        <v>90</v>
      </c>
      <c r="AY491" s="18" t="s">
        <v>199</v>
      </c>
      <c r="BE491" s="162">
        <f>IF(N491="základní",J491,0)</f>
        <v>0</v>
      </c>
      <c r="BF491" s="162">
        <f>IF(N491="snížená",J491,0)</f>
        <v>0</v>
      </c>
      <c r="BG491" s="162">
        <f>IF(N491="zákl. přenesená",J491,0)</f>
        <v>0</v>
      </c>
      <c r="BH491" s="162">
        <f>IF(N491="sníž. přenesená",J491,0)</f>
        <v>0</v>
      </c>
      <c r="BI491" s="162">
        <f>IF(N491="nulová",J491,0)</f>
        <v>0</v>
      </c>
      <c r="BJ491" s="18" t="s">
        <v>88</v>
      </c>
      <c r="BK491" s="162">
        <f>ROUND(I491*H491,2)</f>
        <v>0</v>
      </c>
      <c r="BL491" s="18" t="s">
        <v>276</v>
      </c>
      <c r="BM491" s="161" t="s">
        <v>6292</v>
      </c>
    </row>
    <row r="492" spans="1:65" s="14" customFormat="1" ht="10.199999999999999">
      <c r="B492" s="179"/>
      <c r="D492" s="163" t="s">
        <v>336</v>
      </c>
      <c r="E492" s="180" t="s">
        <v>1</v>
      </c>
      <c r="F492" s="181" t="s">
        <v>213</v>
      </c>
      <c r="H492" s="182">
        <v>3</v>
      </c>
      <c r="I492" s="183"/>
      <c r="L492" s="179"/>
      <c r="M492" s="184"/>
      <c r="N492" s="185"/>
      <c r="O492" s="185"/>
      <c r="P492" s="185"/>
      <c r="Q492" s="185"/>
      <c r="R492" s="185"/>
      <c r="S492" s="185"/>
      <c r="T492" s="186"/>
      <c r="AT492" s="180" t="s">
        <v>336</v>
      </c>
      <c r="AU492" s="180" t="s">
        <v>90</v>
      </c>
      <c r="AV492" s="14" t="s">
        <v>90</v>
      </c>
      <c r="AW492" s="14" t="s">
        <v>36</v>
      </c>
      <c r="AX492" s="14" t="s">
        <v>88</v>
      </c>
      <c r="AY492" s="180" t="s">
        <v>199</v>
      </c>
    </row>
    <row r="493" spans="1:65" s="2" customFormat="1" ht="24.15" customHeight="1">
      <c r="A493" s="33"/>
      <c r="B493" s="149"/>
      <c r="C493" s="150" t="s">
        <v>1423</v>
      </c>
      <c r="D493" s="150" t="s">
        <v>202</v>
      </c>
      <c r="E493" s="151" t="s">
        <v>4609</v>
      </c>
      <c r="F493" s="152" t="s">
        <v>4610</v>
      </c>
      <c r="G493" s="153" t="s">
        <v>529</v>
      </c>
      <c r="H493" s="154">
        <v>6</v>
      </c>
      <c r="I493" s="155"/>
      <c r="J493" s="156">
        <f>ROUND(I493*H493,2)</f>
        <v>0</v>
      </c>
      <c r="K493" s="152" t="s">
        <v>333</v>
      </c>
      <c r="L493" s="34"/>
      <c r="M493" s="157" t="s">
        <v>1</v>
      </c>
      <c r="N493" s="158" t="s">
        <v>46</v>
      </c>
      <c r="O493" s="59"/>
      <c r="P493" s="159">
        <f>O493*H493</f>
        <v>0</v>
      </c>
      <c r="Q493" s="159">
        <v>7.3999999999999999E-4</v>
      </c>
      <c r="R493" s="159">
        <f>Q493*H493</f>
        <v>4.4399999999999995E-3</v>
      </c>
      <c r="S493" s="159">
        <v>0</v>
      </c>
      <c r="T493" s="160">
        <f>S493*H493</f>
        <v>0</v>
      </c>
      <c r="U493" s="33"/>
      <c r="V493" s="33"/>
      <c r="W493" s="33"/>
      <c r="X493" s="33"/>
      <c r="Y493" s="33"/>
      <c r="Z493" s="33"/>
      <c r="AA493" s="33"/>
      <c r="AB493" s="33"/>
      <c r="AC493" s="33"/>
      <c r="AD493" s="33"/>
      <c r="AE493" s="33"/>
      <c r="AR493" s="161" t="s">
        <v>276</v>
      </c>
      <c r="AT493" s="161" t="s">
        <v>202</v>
      </c>
      <c r="AU493" s="161" t="s">
        <v>90</v>
      </c>
      <c r="AY493" s="18" t="s">
        <v>199</v>
      </c>
      <c r="BE493" s="162">
        <f>IF(N493="základní",J493,0)</f>
        <v>0</v>
      </c>
      <c r="BF493" s="162">
        <f>IF(N493="snížená",J493,0)</f>
        <v>0</v>
      </c>
      <c r="BG493" s="162">
        <f>IF(N493="zákl. přenesená",J493,0)</f>
        <v>0</v>
      </c>
      <c r="BH493" s="162">
        <f>IF(N493="sníž. přenesená",J493,0)</f>
        <v>0</v>
      </c>
      <c r="BI493" s="162">
        <f>IF(N493="nulová",J493,0)</f>
        <v>0</v>
      </c>
      <c r="BJ493" s="18" t="s">
        <v>88</v>
      </c>
      <c r="BK493" s="162">
        <f>ROUND(I493*H493,2)</f>
        <v>0</v>
      </c>
      <c r="BL493" s="18" t="s">
        <v>276</v>
      </c>
      <c r="BM493" s="161" t="s">
        <v>6293</v>
      </c>
    </row>
    <row r="494" spans="1:65" s="14" customFormat="1" ht="10.199999999999999">
      <c r="B494" s="179"/>
      <c r="D494" s="163" t="s">
        <v>336</v>
      </c>
      <c r="E494" s="180" t="s">
        <v>1</v>
      </c>
      <c r="F494" s="181" t="s">
        <v>4312</v>
      </c>
      <c r="H494" s="182">
        <v>3</v>
      </c>
      <c r="I494" s="183"/>
      <c r="L494" s="179"/>
      <c r="M494" s="184"/>
      <c r="N494" s="185"/>
      <c r="O494" s="185"/>
      <c r="P494" s="185"/>
      <c r="Q494" s="185"/>
      <c r="R494" s="185"/>
      <c r="S494" s="185"/>
      <c r="T494" s="186"/>
      <c r="AT494" s="180" t="s">
        <v>336</v>
      </c>
      <c r="AU494" s="180" t="s">
        <v>90</v>
      </c>
      <c r="AV494" s="14" t="s">
        <v>90</v>
      </c>
      <c r="AW494" s="14" t="s">
        <v>36</v>
      </c>
      <c r="AX494" s="14" t="s">
        <v>81</v>
      </c>
      <c r="AY494" s="180" t="s">
        <v>199</v>
      </c>
    </row>
    <row r="495" spans="1:65" s="14" customFormat="1" ht="10.199999999999999">
      <c r="B495" s="179"/>
      <c r="D495" s="163" t="s">
        <v>336</v>
      </c>
      <c r="E495" s="180" t="s">
        <v>1</v>
      </c>
      <c r="F495" s="181" t="s">
        <v>4312</v>
      </c>
      <c r="H495" s="182">
        <v>3</v>
      </c>
      <c r="I495" s="183"/>
      <c r="L495" s="179"/>
      <c r="M495" s="184"/>
      <c r="N495" s="185"/>
      <c r="O495" s="185"/>
      <c r="P495" s="185"/>
      <c r="Q495" s="185"/>
      <c r="R495" s="185"/>
      <c r="S495" s="185"/>
      <c r="T495" s="186"/>
      <c r="AT495" s="180" t="s">
        <v>336</v>
      </c>
      <c r="AU495" s="180" t="s">
        <v>90</v>
      </c>
      <c r="AV495" s="14" t="s">
        <v>90</v>
      </c>
      <c r="AW495" s="14" t="s">
        <v>36</v>
      </c>
      <c r="AX495" s="14" t="s">
        <v>81</v>
      </c>
      <c r="AY495" s="180" t="s">
        <v>199</v>
      </c>
    </row>
    <row r="496" spans="1:65" s="15" customFormat="1" ht="10.199999999999999">
      <c r="B496" s="187"/>
      <c r="D496" s="163" t="s">
        <v>336</v>
      </c>
      <c r="E496" s="188" t="s">
        <v>1</v>
      </c>
      <c r="F496" s="189" t="s">
        <v>339</v>
      </c>
      <c r="H496" s="190">
        <v>6</v>
      </c>
      <c r="I496" s="191"/>
      <c r="L496" s="187"/>
      <c r="M496" s="192"/>
      <c r="N496" s="193"/>
      <c r="O496" s="193"/>
      <c r="P496" s="193"/>
      <c r="Q496" s="193"/>
      <c r="R496" s="193"/>
      <c r="S496" s="193"/>
      <c r="T496" s="194"/>
      <c r="AT496" s="188" t="s">
        <v>336</v>
      </c>
      <c r="AU496" s="188" t="s">
        <v>90</v>
      </c>
      <c r="AV496" s="15" t="s">
        <v>198</v>
      </c>
      <c r="AW496" s="15" t="s">
        <v>36</v>
      </c>
      <c r="AX496" s="15" t="s">
        <v>88</v>
      </c>
      <c r="AY496" s="188" t="s">
        <v>199</v>
      </c>
    </row>
    <row r="497" spans="1:65" s="2" customFormat="1" ht="24.15" customHeight="1">
      <c r="A497" s="33"/>
      <c r="B497" s="149"/>
      <c r="C497" s="150" t="s">
        <v>1429</v>
      </c>
      <c r="D497" s="150" t="s">
        <v>202</v>
      </c>
      <c r="E497" s="151" t="s">
        <v>6294</v>
      </c>
      <c r="F497" s="152" t="s">
        <v>6295</v>
      </c>
      <c r="G497" s="153" t="s">
        <v>529</v>
      </c>
      <c r="H497" s="154">
        <v>2</v>
      </c>
      <c r="I497" s="155"/>
      <c r="J497" s="156">
        <f>ROUND(I497*H497,2)</f>
        <v>0</v>
      </c>
      <c r="K497" s="152" t="s">
        <v>333</v>
      </c>
      <c r="L497" s="34"/>
      <c r="M497" s="157" t="s">
        <v>1</v>
      </c>
      <c r="N497" s="158" t="s">
        <v>46</v>
      </c>
      <c r="O497" s="59"/>
      <c r="P497" s="159">
        <f>O497*H497</f>
        <v>0</v>
      </c>
      <c r="Q497" s="159">
        <v>2.5000000000000001E-4</v>
      </c>
      <c r="R497" s="159">
        <f>Q497*H497</f>
        <v>5.0000000000000001E-4</v>
      </c>
      <c r="S497" s="159">
        <v>0</v>
      </c>
      <c r="T497" s="160">
        <f>S497*H497</f>
        <v>0</v>
      </c>
      <c r="U497" s="33"/>
      <c r="V497" s="33"/>
      <c r="W497" s="33"/>
      <c r="X497" s="33"/>
      <c r="Y497" s="33"/>
      <c r="Z497" s="33"/>
      <c r="AA497" s="33"/>
      <c r="AB497" s="33"/>
      <c r="AC497" s="33"/>
      <c r="AD497" s="33"/>
      <c r="AE497" s="33"/>
      <c r="AR497" s="161" t="s">
        <v>276</v>
      </c>
      <c r="AT497" s="161" t="s">
        <v>202</v>
      </c>
      <c r="AU497" s="161" t="s">
        <v>90</v>
      </c>
      <c r="AY497" s="18" t="s">
        <v>199</v>
      </c>
      <c r="BE497" s="162">
        <f>IF(N497="základní",J497,0)</f>
        <v>0</v>
      </c>
      <c r="BF497" s="162">
        <f>IF(N497="snížená",J497,0)</f>
        <v>0</v>
      </c>
      <c r="BG497" s="162">
        <f>IF(N497="zákl. přenesená",J497,0)</f>
        <v>0</v>
      </c>
      <c r="BH497" s="162">
        <f>IF(N497="sníž. přenesená",J497,0)</f>
        <v>0</v>
      </c>
      <c r="BI497" s="162">
        <f>IF(N497="nulová",J497,0)</f>
        <v>0</v>
      </c>
      <c r="BJ497" s="18" t="s">
        <v>88</v>
      </c>
      <c r="BK497" s="162">
        <f>ROUND(I497*H497,2)</f>
        <v>0</v>
      </c>
      <c r="BL497" s="18" t="s">
        <v>276</v>
      </c>
      <c r="BM497" s="161" t="s">
        <v>6296</v>
      </c>
    </row>
    <row r="498" spans="1:65" s="2" customFormat="1" ht="19.2">
      <c r="A498" s="33"/>
      <c r="B498" s="34"/>
      <c r="C498" s="33"/>
      <c r="D498" s="163" t="s">
        <v>207</v>
      </c>
      <c r="E498" s="33"/>
      <c r="F498" s="164" t="s">
        <v>6297</v>
      </c>
      <c r="G498" s="33"/>
      <c r="H498" s="33"/>
      <c r="I498" s="165"/>
      <c r="J498" s="33"/>
      <c r="K498" s="33"/>
      <c r="L498" s="34"/>
      <c r="M498" s="166"/>
      <c r="N498" s="167"/>
      <c r="O498" s="59"/>
      <c r="P498" s="59"/>
      <c r="Q498" s="59"/>
      <c r="R498" s="59"/>
      <c r="S498" s="59"/>
      <c r="T498" s="60"/>
      <c r="U498" s="33"/>
      <c r="V498" s="33"/>
      <c r="W498" s="33"/>
      <c r="X498" s="33"/>
      <c r="Y498" s="33"/>
      <c r="Z498" s="33"/>
      <c r="AA498" s="33"/>
      <c r="AB498" s="33"/>
      <c r="AC498" s="33"/>
      <c r="AD498" s="33"/>
      <c r="AE498" s="33"/>
      <c r="AT498" s="18" t="s">
        <v>207</v>
      </c>
      <c r="AU498" s="18" t="s">
        <v>90</v>
      </c>
    </row>
    <row r="499" spans="1:65" s="14" customFormat="1" ht="10.199999999999999">
      <c r="B499" s="179"/>
      <c r="D499" s="163" t="s">
        <v>336</v>
      </c>
      <c r="E499" s="180" t="s">
        <v>1</v>
      </c>
      <c r="F499" s="181" t="s">
        <v>6298</v>
      </c>
      <c r="H499" s="182">
        <v>2</v>
      </c>
      <c r="I499" s="183"/>
      <c r="L499" s="179"/>
      <c r="M499" s="184"/>
      <c r="N499" s="185"/>
      <c r="O499" s="185"/>
      <c r="P499" s="185"/>
      <c r="Q499" s="185"/>
      <c r="R499" s="185"/>
      <c r="S499" s="185"/>
      <c r="T499" s="186"/>
      <c r="AT499" s="180" t="s">
        <v>336</v>
      </c>
      <c r="AU499" s="180" t="s">
        <v>90</v>
      </c>
      <c r="AV499" s="14" t="s">
        <v>90</v>
      </c>
      <c r="AW499" s="14" t="s">
        <v>36</v>
      </c>
      <c r="AX499" s="14" t="s">
        <v>88</v>
      </c>
      <c r="AY499" s="180" t="s">
        <v>199</v>
      </c>
    </row>
    <row r="500" spans="1:65" s="2" customFormat="1" ht="24.15" customHeight="1">
      <c r="A500" s="33"/>
      <c r="B500" s="149"/>
      <c r="C500" s="150" t="s">
        <v>1435</v>
      </c>
      <c r="D500" s="150" t="s">
        <v>202</v>
      </c>
      <c r="E500" s="151" t="s">
        <v>6299</v>
      </c>
      <c r="F500" s="152" t="s">
        <v>6300</v>
      </c>
      <c r="G500" s="153" t="s">
        <v>529</v>
      </c>
      <c r="H500" s="154">
        <v>5</v>
      </c>
      <c r="I500" s="155"/>
      <c r="J500" s="156">
        <f>ROUND(I500*H500,2)</f>
        <v>0</v>
      </c>
      <c r="K500" s="152" t="s">
        <v>333</v>
      </c>
      <c r="L500" s="34"/>
      <c r="M500" s="157" t="s">
        <v>1</v>
      </c>
      <c r="N500" s="158" t="s">
        <v>46</v>
      </c>
      <c r="O500" s="59"/>
      <c r="P500" s="159">
        <f>O500*H500</f>
        <v>0</v>
      </c>
      <c r="Q500" s="159">
        <v>2.5000000000000001E-4</v>
      </c>
      <c r="R500" s="159">
        <f>Q500*H500</f>
        <v>1.25E-3</v>
      </c>
      <c r="S500" s="159">
        <v>0</v>
      </c>
      <c r="T500" s="160">
        <f>S500*H500</f>
        <v>0</v>
      </c>
      <c r="U500" s="33"/>
      <c r="V500" s="33"/>
      <c r="W500" s="33"/>
      <c r="X500" s="33"/>
      <c r="Y500" s="33"/>
      <c r="Z500" s="33"/>
      <c r="AA500" s="33"/>
      <c r="AB500" s="33"/>
      <c r="AC500" s="33"/>
      <c r="AD500" s="33"/>
      <c r="AE500" s="33"/>
      <c r="AR500" s="161" t="s">
        <v>276</v>
      </c>
      <c r="AT500" s="161" t="s">
        <v>202</v>
      </c>
      <c r="AU500" s="161" t="s">
        <v>90</v>
      </c>
      <c r="AY500" s="18" t="s">
        <v>199</v>
      </c>
      <c r="BE500" s="162">
        <f>IF(N500="základní",J500,0)</f>
        <v>0</v>
      </c>
      <c r="BF500" s="162">
        <f>IF(N500="snížená",J500,0)</f>
        <v>0</v>
      </c>
      <c r="BG500" s="162">
        <f>IF(N500="zákl. přenesená",J500,0)</f>
        <v>0</v>
      </c>
      <c r="BH500" s="162">
        <f>IF(N500="sníž. přenesená",J500,0)</f>
        <v>0</v>
      </c>
      <c r="BI500" s="162">
        <f>IF(N500="nulová",J500,0)</f>
        <v>0</v>
      </c>
      <c r="BJ500" s="18" t="s">
        <v>88</v>
      </c>
      <c r="BK500" s="162">
        <f>ROUND(I500*H500,2)</f>
        <v>0</v>
      </c>
      <c r="BL500" s="18" t="s">
        <v>276</v>
      </c>
      <c r="BM500" s="161" t="s">
        <v>6301</v>
      </c>
    </row>
    <row r="501" spans="1:65" s="2" customFormat="1" ht="19.2">
      <c r="A501" s="33"/>
      <c r="B501" s="34"/>
      <c r="C501" s="33"/>
      <c r="D501" s="163" t="s">
        <v>207</v>
      </c>
      <c r="E501" s="33"/>
      <c r="F501" s="164" t="s">
        <v>6302</v>
      </c>
      <c r="G501" s="33"/>
      <c r="H501" s="33"/>
      <c r="I501" s="165"/>
      <c r="J501" s="33"/>
      <c r="K501" s="33"/>
      <c r="L501" s="34"/>
      <c r="M501" s="166"/>
      <c r="N501" s="167"/>
      <c r="O501" s="59"/>
      <c r="P501" s="59"/>
      <c r="Q501" s="59"/>
      <c r="R501" s="59"/>
      <c r="S501" s="59"/>
      <c r="T501" s="60"/>
      <c r="U501" s="33"/>
      <c r="V501" s="33"/>
      <c r="W501" s="33"/>
      <c r="X501" s="33"/>
      <c r="Y501" s="33"/>
      <c r="Z501" s="33"/>
      <c r="AA501" s="33"/>
      <c r="AB501" s="33"/>
      <c r="AC501" s="33"/>
      <c r="AD501" s="33"/>
      <c r="AE501" s="33"/>
      <c r="AT501" s="18" t="s">
        <v>207</v>
      </c>
      <c r="AU501" s="18" t="s">
        <v>90</v>
      </c>
    </row>
    <row r="502" spans="1:65" s="14" customFormat="1" ht="10.199999999999999">
      <c r="B502" s="179"/>
      <c r="D502" s="163" t="s">
        <v>336</v>
      </c>
      <c r="E502" s="180" t="s">
        <v>1</v>
      </c>
      <c r="F502" s="181" t="s">
        <v>6303</v>
      </c>
      <c r="H502" s="182">
        <v>5</v>
      </c>
      <c r="I502" s="183"/>
      <c r="L502" s="179"/>
      <c r="M502" s="184"/>
      <c r="N502" s="185"/>
      <c r="O502" s="185"/>
      <c r="P502" s="185"/>
      <c r="Q502" s="185"/>
      <c r="R502" s="185"/>
      <c r="S502" s="185"/>
      <c r="T502" s="186"/>
      <c r="AT502" s="180" t="s">
        <v>336</v>
      </c>
      <c r="AU502" s="180" t="s">
        <v>90</v>
      </c>
      <c r="AV502" s="14" t="s">
        <v>90</v>
      </c>
      <c r="AW502" s="14" t="s">
        <v>36</v>
      </c>
      <c r="AX502" s="14" t="s">
        <v>88</v>
      </c>
      <c r="AY502" s="180" t="s">
        <v>199</v>
      </c>
    </row>
    <row r="503" spans="1:65" s="2" customFormat="1" ht="24.15" customHeight="1">
      <c r="A503" s="33"/>
      <c r="B503" s="149"/>
      <c r="C503" s="150" t="s">
        <v>1444</v>
      </c>
      <c r="D503" s="150" t="s">
        <v>202</v>
      </c>
      <c r="E503" s="151" t="s">
        <v>6304</v>
      </c>
      <c r="F503" s="152" t="s">
        <v>6305</v>
      </c>
      <c r="G503" s="153" t="s">
        <v>529</v>
      </c>
      <c r="H503" s="154">
        <v>12</v>
      </c>
      <c r="I503" s="155"/>
      <c r="J503" s="156">
        <f>ROUND(I503*H503,2)</f>
        <v>0</v>
      </c>
      <c r="K503" s="152" t="s">
        <v>333</v>
      </c>
      <c r="L503" s="34"/>
      <c r="M503" s="157" t="s">
        <v>1</v>
      </c>
      <c r="N503" s="158" t="s">
        <v>46</v>
      </c>
      <c r="O503" s="59"/>
      <c r="P503" s="159">
        <f>O503*H503</f>
        <v>0</v>
      </c>
      <c r="Q503" s="159">
        <v>3.5E-4</v>
      </c>
      <c r="R503" s="159">
        <f>Q503*H503</f>
        <v>4.1999999999999997E-3</v>
      </c>
      <c r="S503" s="159">
        <v>0</v>
      </c>
      <c r="T503" s="160">
        <f>S503*H503</f>
        <v>0</v>
      </c>
      <c r="U503" s="33"/>
      <c r="V503" s="33"/>
      <c r="W503" s="33"/>
      <c r="X503" s="33"/>
      <c r="Y503" s="33"/>
      <c r="Z503" s="33"/>
      <c r="AA503" s="33"/>
      <c r="AB503" s="33"/>
      <c r="AC503" s="33"/>
      <c r="AD503" s="33"/>
      <c r="AE503" s="33"/>
      <c r="AR503" s="161" t="s">
        <v>276</v>
      </c>
      <c r="AT503" s="161" t="s">
        <v>202</v>
      </c>
      <c r="AU503" s="161" t="s">
        <v>90</v>
      </c>
      <c r="AY503" s="18" t="s">
        <v>199</v>
      </c>
      <c r="BE503" s="162">
        <f>IF(N503="základní",J503,0)</f>
        <v>0</v>
      </c>
      <c r="BF503" s="162">
        <f>IF(N503="snížená",J503,0)</f>
        <v>0</v>
      </c>
      <c r="BG503" s="162">
        <f>IF(N503="zákl. přenesená",J503,0)</f>
        <v>0</v>
      </c>
      <c r="BH503" s="162">
        <f>IF(N503="sníž. přenesená",J503,0)</f>
        <v>0</v>
      </c>
      <c r="BI503" s="162">
        <f>IF(N503="nulová",J503,0)</f>
        <v>0</v>
      </c>
      <c r="BJ503" s="18" t="s">
        <v>88</v>
      </c>
      <c r="BK503" s="162">
        <f>ROUND(I503*H503,2)</f>
        <v>0</v>
      </c>
      <c r="BL503" s="18" t="s">
        <v>276</v>
      </c>
      <c r="BM503" s="161" t="s">
        <v>6306</v>
      </c>
    </row>
    <row r="504" spans="1:65" s="2" customFormat="1" ht="19.2">
      <c r="A504" s="33"/>
      <c r="B504" s="34"/>
      <c r="C504" s="33"/>
      <c r="D504" s="163" t="s">
        <v>207</v>
      </c>
      <c r="E504" s="33"/>
      <c r="F504" s="164" t="s">
        <v>6307</v>
      </c>
      <c r="G504" s="33"/>
      <c r="H504" s="33"/>
      <c r="I504" s="165"/>
      <c r="J504" s="33"/>
      <c r="K504" s="33"/>
      <c r="L504" s="34"/>
      <c r="M504" s="166"/>
      <c r="N504" s="167"/>
      <c r="O504" s="59"/>
      <c r="P504" s="59"/>
      <c r="Q504" s="59"/>
      <c r="R504" s="59"/>
      <c r="S504" s="59"/>
      <c r="T504" s="60"/>
      <c r="U504" s="33"/>
      <c r="V504" s="33"/>
      <c r="W504" s="33"/>
      <c r="X504" s="33"/>
      <c r="Y504" s="33"/>
      <c r="Z504" s="33"/>
      <c r="AA504" s="33"/>
      <c r="AB504" s="33"/>
      <c r="AC504" s="33"/>
      <c r="AD504" s="33"/>
      <c r="AE504" s="33"/>
      <c r="AT504" s="18" t="s">
        <v>207</v>
      </c>
      <c r="AU504" s="18" t="s">
        <v>90</v>
      </c>
    </row>
    <row r="505" spans="1:65" s="14" customFormat="1" ht="10.199999999999999">
      <c r="B505" s="179"/>
      <c r="D505" s="163" t="s">
        <v>336</v>
      </c>
      <c r="E505" s="180" t="s">
        <v>1</v>
      </c>
      <c r="F505" s="181" t="s">
        <v>6308</v>
      </c>
      <c r="H505" s="182">
        <v>8</v>
      </c>
      <c r="I505" s="183"/>
      <c r="L505" s="179"/>
      <c r="M505" s="184"/>
      <c r="N505" s="185"/>
      <c r="O505" s="185"/>
      <c r="P505" s="185"/>
      <c r="Q505" s="185"/>
      <c r="R505" s="185"/>
      <c r="S505" s="185"/>
      <c r="T505" s="186"/>
      <c r="AT505" s="180" t="s">
        <v>336</v>
      </c>
      <c r="AU505" s="180" t="s">
        <v>90</v>
      </c>
      <c r="AV505" s="14" t="s">
        <v>90</v>
      </c>
      <c r="AW505" s="14" t="s">
        <v>36</v>
      </c>
      <c r="AX505" s="14" t="s">
        <v>81</v>
      </c>
      <c r="AY505" s="180" t="s">
        <v>199</v>
      </c>
    </row>
    <row r="506" spans="1:65" s="14" customFormat="1" ht="10.199999999999999">
      <c r="B506" s="179"/>
      <c r="D506" s="163" t="s">
        <v>336</v>
      </c>
      <c r="E506" s="180" t="s">
        <v>1</v>
      </c>
      <c r="F506" s="181" t="s">
        <v>198</v>
      </c>
      <c r="H506" s="182">
        <v>4</v>
      </c>
      <c r="I506" s="183"/>
      <c r="L506" s="179"/>
      <c r="M506" s="184"/>
      <c r="N506" s="185"/>
      <c r="O506" s="185"/>
      <c r="P506" s="185"/>
      <c r="Q506" s="185"/>
      <c r="R506" s="185"/>
      <c r="S506" s="185"/>
      <c r="T506" s="186"/>
      <c r="AT506" s="180" t="s">
        <v>336</v>
      </c>
      <c r="AU506" s="180" t="s">
        <v>90</v>
      </c>
      <c r="AV506" s="14" t="s">
        <v>90</v>
      </c>
      <c r="AW506" s="14" t="s">
        <v>36</v>
      </c>
      <c r="AX506" s="14" t="s">
        <v>81</v>
      </c>
      <c r="AY506" s="180" t="s">
        <v>199</v>
      </c>
    </row>
    <row r="507" spans="1:65" s="15" customFormat="1" ht="10.199999999999999">
      <c r="B507" s="187"/>
      <c r="D507" s="163" t="s">
        <v>336</v>
      </c>
      <c r="E507" s="188" t="s">
        <v>1</v>
      </c>
      <c r="F507" s="189" t="s">
        <v>339</v>
      </c>
      <c r="H507" s="190">
        <v>12</v>
      </c>
      <c r="I507" s="191"/>
      <c r="L507" s="187"/>
      <c r="M507" s="192"/>
      <c r="N507" s="193"/>
      <c r="O507" s="193"/>
      <c r="P507" s="193"/>
      <c r="Q507" s="193"/>
      <c r="R507" s="193"/>
      <c r="S507" s="193"/>
      <c r="T507" s="194"/>
      <c r="AT507" s="188" t="s">
        <v>336</v>
      </c>
      <c r="AU507" s="188" t="s">
        <v>90</v>
      </c>
      <c r="AV507" s="15" t="s">
        <v>198</v>
      </c>
      <c r="AW507" s="15" t="s">
        <v>36</v>
      </c>
      <c r="AX507" s="15" t="s">
        <v>88</v>
      </c>
      <c r="AY507" s="188" t="s">
        <v>199</v>
      </c>
    </row>
    <row r="508" spans="1:65" s="12" customFormat="1" ht="22.8" customHeight="1">
      <c r="B508" s="136"/>
      <c r="D508" s="137" t="s">
        <v>80</v>
      </c>
      <c r="E508" s="147" t="s">
        <v>196</v>
      </c>
      <c r="F508" s="147" t="s">
        <v>197</v>
      </c>
      <c r="I508" s="139"/>
      <c r="J508" s="148">
        <f>BK508</f>
        <v>0</v>
      </c>
      <c r="L508" s="136"/>
      <c r="M508" s="141"/>
      <c r="N508" s="142"/>
      <c r="O508" s="142"/>
      <c r="P508" s="143">
        <f>SUM(P509:P511)</f>
        <v>0</v>
      </c>
      <c r="Q508" s="142"/>
      <c r="R508" s="143">
        <f>SUM(R509:R511)</f>
        <v>0</v>
      </c>
      <c r="S508" s="142"/>
      <c r="T508" s="144">
        <f>SUM(T509:T511)</f>
        <v>0</v>
      </c>
      <c r="AR508" s="137" t="s">
        <v>198</v>
      </c>
      <c r="AT508" s="145" t="s">
        <v>80</v>
      </c>
      <c r="AU508" s="145" t="s">
        <v>88</v>
      </c>
      <c r="AY508" s="137" t="s">
        <v>199</v>
      </c>
      <c r="BK508" s="146">
        <f>SUM(BK509:BK511)</f>
        <v>0</v>
      </c>
    </row>
    <row r="509" spans="1:65" s="2" customFormat="1" ht="24.15" customHeight="1">
      <c r="A509" s="33"/>
      <c r="B509" s="149"/>
      <c r="C509" s="150" t="s">
        <v>1456</v>
      </c>
      <c r="D509" s="150" t="s">
        <v>202</v>
      </c>
      <c r="E509" s="151" t="s">
        <v>4628</v>
      </c>
      <c r="F509" s="152" t="s">
        <v>4629</v>
      </c>
      <c r="G509" s="153" t="s">
        <v>205</v>
      </c>
      <c r="H509" s="154">
        <v>1</v>
      </c>
      <c r="I509" s="155"/>
      <c r="J509" s="156">
        <f>ROUND(I509*H509,2)</f>
        <v>0</v>
      </c>
      <c r="K509" s="152" t="s">
        <v>1</v>
      </c>
      <c r="L509" s="34"/>
      <c r="M509" s="157" t="s">
        <v>1</v>
      </c>
      <c r="N509" s="158" t="s">
        <v>46</v>
      </c>
      <c r="O509" s="59"/>
      <c r="P509" s="159">
        <f>O509*H509</f>
        <v>0</v>
      </c>
      <c r="Q509" s="159">
        <v>0</v>
      </c>
      <c r="R509" s="159">
        <f>Q509*H509</f>
        <v>0</v>
      </c>
      <c r="S509" s="159">
        <v>0</v>
      </c>
      <c r="T509" s="160">
        <f>S509*H509</f>
        <v>0</v>
      </c>
      <c r="U509" s="33"/>
      <c r="V509" s="33"/>
      <c r="W509" s="33"/>
      <c r="X509" s="33"/>
      <c r="Y509" s="33"/>
      <c r="Z509" s="33"/>
      <c r="AA509" s="33"/>
      <c r="AB509" s="33"/>
      <c r="AC509" s="33"/>
      <c r="AD509" s="33"/>
      <c r="AE509" s="33"/>
      <c r="AR509" s="161" t="s">
        <v>276</v>
      </c>
      <c r="AT509" s="161" t="s">
        <v>202</v>
      </c>
      <c r="AU509" s="161" t="s">
        <v>90</v>
      </c>
      <c r="AY509" s="18" t="s">
        <v>199</v>
      </c>
      <c r="BE509" s="162">
        <f>IF(N509="základní",J509,0)</f>
        <v>0</v>
      </c>
      <c r="BF509" s="162">
        <f>IF(N509="snížená",J509,0)</f>
        <v>0</v>
      </c>
      <c r="BG509" s="162">
        <f>IF(N509="zákl. přenesená",J509,0)</f>
        <v>0</v>
      </c>
      <c r="BH509" s="162">
        <f>IF(N509="sníž. přenesená",J509,0)</f>
        <v>0</v>
      </c>
      <c r="BI509" s="162">
        <f>IF(N509="nulová",J509,0)</f>
        <v>0</v>
      </c>
      <c r="BJ509" s="18" t="s">
        <v>88</v>
      </c>
      <c r="BK509" s="162">
        <f>ROUND(I509*H509,2)</f>
        <v>0</v>
      </c>
      <c r="BL509" s="18" t="s">
        <v>276</v>
      </c>
      <c r="BM509" s="161" t="s">
        <v>6309</v>
      </c>
    </row>
    <row r="510" spans="1:65" s="2" customFormat="1" ht="201.6">
      <c r="A510" s="33"/>
      <c r="B510" s="34"/>
      <c r="C510" s="33"/>
      <c r="D510" s="163" t="s">
        <v>207</v>
      </c>
      <c r="E510" s="33"/>
      <c r="F510" s="164" t="s">
        <v>4631</v>
      </c>
      <c r="G510" s="33"/>
      <c r="H510" s="33"/>
      <c r="I510" s="165"/>
      <c r="J510" s="33"/>
      <c r="K510" s="33"/>
      <c r="L510" s="34"/>
      <c r="M510" s="166"/>
      <c r="N510" s="167"/>
      <c r="O510" s="59"/>
      <c r="P510" s="59"/>
      <c r="Q510" s="59"/>
      <c r="R510" s="59"/>
      <c r="S510" s="59"/>
      <c r="T510" s="60"/>
      <c r="U510" s="33"/>
      <c r="V510" s="33"/>
      <c r="W510" s="33"/>
      <c r="X510" s="33"/>
      <c r="Y510" s="33"/>
      <c r="Z510" s="33"/>
      <c r="AA510" s="33"/>
      <c r="AB510" s="33"/>
      <c r="AC510" s="33"/>
      <c r="AD510" s="33"/>
      <c r="AE510" s="33"/>
      <c r="AT510" s="18" t="s">
        <v>207</v>
      </c>
      <c r="AU510" s="18" t="s">
        <v>90</v>
      </c>
    </row>
    <row r="511" spans="1:65" s="2" customFormat="1" ht="24.15" customHeight="1">
      <c r="A511" s="33"/>
      <c r="B511" s="149"/>
      <c r="C511" s="150" t="s">
        <v>1479</v>
      </c>
      <c r="D511" s="150" t="s">
        <v>202</v>
      </c>
      <c r="E511" s="151" t="s">
        <v>4632</v>
      </c>
      <c r="F511" s="152" t="s">
        <v>4633</v>
      </c>
      <c r="G511" s="153" t="s">
        <v>205</v>
      </c>
      <c r="H511" s="154">
        <v>1</v>
      </c>
      <c r="I511" s="155"/>
      <c r="J511" s="156">
        <f>ROUND(I511*H511,2)</f>
        <v>0</v>
      </c>
      <c r="K511" s="152" t="s">
        <v>1</v>
      </c>
      <c r="L511" s="34"/>
      <c r="M511" s="216" t="s">
        <v>1</v>
      </c>
      <c r="N511" s="217" t="s">
        <v>46</v>
      </c>
      <c r="O511" s="170"/>
      <c r="P511" s="218">
        <f>O511*H511</f>
        <v>0</v>
      </c>
      <c r="Q511" s="218">
        <v>0</v>
      </c>
      <c r="R511" s="218">
        <f>Q511*H511</f>
        <v>0</v>
      </c>
      <c r="S511" s="218">
        <v>0</v>
      </c>
      <c r="T511" s="219">
        <f>S511*H511</f>
        <v>0</v>
      </c>
      <c r="U511" s="33"/>
      <c r="V511" s="33"/>
      <c r="W511" s="33"/>
      <c r="X511" s="33"/>
      <c r="Y511" s="33"/>
      <c r="Z511" s="33"/>
      <c r="AA511" s="33"/>
      <c r="AB511" s="33"/>
      <c r="AC511" s="33"/>
      <c r="AD511" s="33"/>
      <c r="AE511" s="33"/>
      <c r="AR511" s="161" t="s">
        <v>276</v>
      </c>
      <c r="AT511" s="161" t="s">
        <v>202</v>
      </c>
      <c r="AU511" s="161" t="s">
        <v>90</v>
      </c>
      <c r="AY511" s="18" t="s">
        <v>199</v>
      </c>
      <c r="BE511" s="162">
        <f>IF(N511="základní",J511,0)</f>
        <v>0</v>
      </c>
      <c r="BF511" s="162">
        <f>IF(N511="snížená",J511,0)</f>
        <v>0</v>
      </c>
      <c r="BG511" s="162">
        <f>IF(N511="zákl. přenesená",J511,0)</f>
        <v>0</v>
      </c>
      <c r="BH511" s="162">
        <f>IF(N511="sníž. přenesená",J511,0)</f>
        <v>0</v>
      </c>
      <c r="BI511" s="162">
        <f>IF(N511="nulová",J511,0)</f>
        <v>0</v>
      </c>
      <c r="BJ511" s="18" t="s">
        <v>88</v>
      </c>
      <c r="BK511" s="162">
        <f>ROUND(I511*H511,2)</f>
        <v>0</v>
      </c>
      <c r="BL511" s="18" t="s">
        <v>276</v>
      </c>
      <c r="BM511" s="161" t="s">
        <v>6310</v>
      </c>
    </row>
    <row r="512" spans="1:65" s="2" customFormat="1" ht="6.9" customHeight="1">
      <c r="A512" s="33"/>
      <c r="B512" s="48"/>
      <c r="C512" s="49"/>
      <c r="D512" s="49"/>
      <c r="E512" s="49"/>
      <c r="F512" s="49"/>
      <c r="G512" s="49"/>
      <c r="H512" s="49"/>
      <c r="I512" s="49"/>
      <c r="J512" s="49"/>
      <c r="K512" s="49"/>
      <c r="L512" s="34"/>
      <c r="M512" s="33"/>
      <c r="O512" s="33"/>
      <c r="P512" s="33"/>
      <c r="Q512" s="33"/>
      <c r="R512" s="33"/>
      <c r="S512" s="33"/>
      <c r="T512" s="33"/>
      <c r="U512" s="33"/>
      <c r="V512" s="33"/>
      <c r="W512" s="33"/>
      <c r="X512" s="33"/>
      <c r="Y512" s="33"/>
      <c r="Z512" s="33"/>
      <c r="AA512" s="33"/>
      <c r="AB512" s="33"/>
      <c r="AC512" s="33"/>
      <c r="AD512" s="33"/>
      <c r="AE512" s="33"/>
    </row>
  </sheetData>
  <autoFilter ref="C130:K511"/>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127</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5516</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6311</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322.5" customHeight="1">
      <c r="A29" s="100"/>
      <c r="B29" s="101"/>
      <c r="C29" s="100"/>
      <c r="D29" s="100"/>
      <c r="E29" s="251" t="s">
        <v>4636</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ROUND((SUM(BE125:BE457)),  2)</f>
        <v>0</v>
      </c>
      <c r="G35" s="33"/>
      <c r="H35" s="33"/>
      <c r="I35" s="106">
        <v>0.21</v>
      </c>
      <c r="J35" s="105">
        <f>ROUND(((SUM(BE125:BE457))*I35),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ROUND((SUM(BF125:BF457)),  2)</f>
        <v>0</v>
      </c>
      <c r="G36" s="33"/>
      <c r="H36" s="33"/>
      <c r="I36" s="106">
        <v>0.15</v>
      </c>
      <c r="J36" s="105">
        <f>ROUND(((SUM(BF125:BF457))*I36),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ROUND((SUM(BG125:BG457)),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ROUND((SUM(BH125:BH457)),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ROUND((SUM(BI125:BI457)),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5516</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014B_D - Zařízení silnoproudé elektroinstalace - neuznatelné</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J126</f>
        <v>0</v>
      </c>
      <c r="L99" s="118"/>
    </row>
    <row r="100" spans="1:47" s="10" customFormat="1" ht="19.95" customHeight="1">
      <c r="B100" s="122"/>
      <c r="D100" s="123" t="s">
        <v>318</v>
      </c>
      <c r="E100" s="124"/>
      <c r="F100" s="124"/>
      <c r="G100" s="124"/>
      <c r="H100" s="124"/>
      <c r="I100" s="124"/>
      <c r="J100" s="125">
        <f>J127</f>
        <v>0</v>
      </c>
      <c r="L100" s="122"/>
    </row>
    <row r="101" spans="1:47" s="10" customFormat="1" ht="19.95" customHeight="1">
      <c r="B101" s="122"/>
      <c r="D101" s="123" t="s">
        <v>6312</v>
      </c>
      <c r="E101" s="124"/>
      <c r="F101" s="124"/>
      <c r="G101" s="124"/>
      <c r="H101" s="124"/>
      <c r="I101" s="124"/>
      <c r="J101" s="125">
        <f>J375</f>
        <v>0</v>
      </c>
      <c r="L101" s="122"/>
    </row>
    <row r="102" spans="1:47" s="9" customFormat="1" ht="24.9" customHeight="1">
      <c r="B102" s="118"/>
      <c r="D102" s="119" t="s">
        <v>4641</v>
      </c>
      <c r="E102" s="120"/>
      <c r="F102" s="120"/>
      <c r="G102" s="120"/>
      <c r="H102" s="120"/>
      <c r="I102" s="120"/>
      <c r="J102" s="121">
        <f>J391</f>
        <v>0</v>
      </c>
      <c r="L102" s="118"/>
    </row>
    <row r="103" spans="1:47" s="9" customFormat="1" ht="24.9" customHeight="1">
      <c r="B103" s="118"/>
      <c r="D103" s="119" t="s">
        <v>4642</v>
      </c>
      <c r="E103" s="120"/>
      <c r="F103" s="120"/>
      <c r="G103" s="120"/>
      <c r="H103" s="120"/>
      <c r="I103" s="120"/>
      <c r="J103" s="121">
        <f>J445</f>
        <v>0</v>
      </c>
      <c r="L103" s="118"/>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 customHeight="1">
      <c r="A110" s="33"/>
      <c r="B110" s="34"/>
      <c r="C110" s="22" t="s">
        <v>183</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26.25" customHeight="1">
      <c r="A113" s="33"/>
      <c r="B113" s="34"/>
      <c r="C113" s="33"/>
      <c r="D113" s="33"/>
      <c r="E113" s="263" t="str">
        <f>E7</f>
        <v>SPŠ a SOU Pelhřimov - objekt dílen Kamenice nad Lipou - úspora energie</v>
      </c>
      <c r="F113" s="264"/>
      <c r="G113" s="264"/>
      <c r="H113" s="264"/>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172</v>
      </c>
      <c r="L114" s="21"/>
    </row>
    <row r="115" spans="1:65" s="2" customFormat="1" ht="16.5" customHeight="1">
      <c r="A115" s="33"/>
      <c r="B115" s="34"/>
      <c r="C115" s="33"/>
      <c r="D115" s="33"/>
      <c r="E115" s="263" t="s">
        <v>5516</v>
      </c>
      <c r="F115" s="265"/>
      <c r="G115" s="265"/>
      <c r="H115" s="265"/>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174</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27" t="str">
        <f>E11</f>
        <v>014B_D - Zařízení silnoproudé elektroinstalace - neuznatelné</v>
      </c>
      <c r="F117" s="265"/>
      <c r="G117" s="265"/>
      <c r="H117" s="265"/>
      <c r="I117" s="33"/>
      <c r="J117" s="33"/>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F14</f>
        <v>Kamenice nad Lipu, ul. Lhotecká</v>
      </c>
      <c r="G119" s="33"/>
      <c r="H119" s="33"/>
      <c r="I119" s="28" t="s">
        <v>22</v>
      </c>
      <c r="J119" s="56" t="str">
        <f>IF(J14="","",J14)</f>
        <v>17. 3. 2021</v>
      </c>
      <c r="K119" s="33"/>
      <c r="L119" s="43"/>
      <c r="S119" s="33"/>
      <c r="T119" s="33"/>
      <c r="U119" s="33"/>
      <c r="V119" s="33"/>
      <c r="W119" s="33"/>
      <c r="X119" s="33"/>
      <c r="Y119" s="33"/>
      <c r="Z119" s="33"/>
      <c r="AA119" s="33"/>
      <c r="AB119" s="33"/>
      <c r="AC119" s="33"/>
      <c r="AD119" s="33"/>
      <c r="AE119" s="33"/>
    </row>
    <row r="120" spans="1:65" s="2" customFormat="1" ht="6.9"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65" customHeight="1">
      <c r="A121" s="33"/>
      <c r="B121" s="34"/>
      <c r="C121" s="28" t="s">
        <v>24</v>
      </c>
      <c r="D121" s="33"/>
      <c r="E121" s="33"/>
      <c r="F121" s="26" t="str">
        <f>E17</f>
        <v>Kraj Vysočina</v>
      </c>
      <c r="G121" s="33"/>
      <c r="H121" s="33"/>
      <c r="I121" s="28" t="s">
        <v>32</v>
      </c>
      <c r="J121" s="31" t="str">
        <f>E23</f>
        <v>PROJEKT CENTRUM NOVA s.r.o.</v>
      </c>
      <c r="K121" s="33"/>
      <c r="L121" s="43"/>
      <c r="S121" s="33"/>
      <c r="T121" s="33"/>
      <c r="U121" s="33"/>
      <c r="V121" s="33"/>
      <c r="W121" s="33"/>
      <c r="X121" s="33"/>
      <c r="Y121" s="33"/>
      <c r="Z121" s="33"/>
      <c r="AA121" s="33"/>
      <c r="AB121" s="33"/>
      <c r="AC121" s="33"/>
      <c r="AD121" s="33"/>
      <c r="AE121" s="33"/>
    </row>
    <row r="122" spans="1:65" s="2" customFormat="1" ht="15.15" customHeight="1">
      <c r="A122" s="33"/>
      <c r="B122" s="34"/>
      <c r="C122" s="28" t="s">
        <v>30</v>
      </c>
      <c r="D122" s="33"/>
      <c r="E122" s="33"/>
      <c r="F122" s="26" t="str">
        <f>IF(E20="","",E20)</f>
        <v>Vyplň údaj</v>
      </c>
      <c r="G122" s="33"/>
      <c r="H122" s="33"/>
      <c r="I122" s="28" t="s">
        <v>37</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184</v>
      </c>
      <c r="D124" s="129" t="s">
        <v>66</v>
      </c>
      <c r="E124" s="129" t="s">
        <v>62</v>
      </c>
      <c r="F124" s="129" t="s">
        <v>63</v>
      </c>
      <c r="G124" s="129" t="s">
        <v>185</v>
      </c>
      <c r="H124" s="129" t="s">
        <v>186</v>
      </c>
      <c r="I124" s="129" t="s">
        <v>187</v>
      </c>
      <c r="J124" s="129" t="s">
        <v>178</v>
      </c>
      <c r="K124" s="130" t="s">
        <v>188</v>
      </c>
      <c r="L124" s="131"/>
      <c r="M124" s="63" t="s">
        <v>1</v>
      </c>
      <c r="N124" s="64" t="s">
        <v>45</v>
      </c>
      <c r="O124" s="64" t="s">
        <v>189</v>
      </c>
      <c r="P124" s="64" t="s">
        <v>190</v>
      </c>
      <c r="Q124" s="64" t="s">
        <v>191</v>
      </c>
      <c r="R124" s="64" t="s">
        <v>192</v>
      </c>
      <c r="S124" s="64" t="s">
        <v>193</v>
      </c>
      <c r="T124" s="65" t="s">
        <v>194</v>
      </c>
      <c r="U124" s="126"/>
      <c r="V124" s="126"/>
      <c r="W124" s="126"/>
      <c r="X124" s="126"/>
      <c r="Y124" s="126"/>
      <c r="Z124" s="126"/>
      <c r="AA124" s="126"/>
      <c r="AB124" s="126"/>
      <c r="AC124" s="126"/>
      <c r="AD124" s="126"/>
      <c r="AE124" s="126"/>
    </row>
    <row r="125" spans="1:65" s="2" customFormat="1" ht="22.8" customHeight="1">
      <c r="A125" s="33"/>
      <c r="B125" s="34"/>
      <c r="C125" s="70" t="s">
        <v>195</v>
      </c>
      <c r="D125" s="33"/>
      <c r="E125" s="33"/>
      <c r="F125" s="33"/>
      <c r="G125" s="33"/>
      <c r="H125" s="33"/>
      <c r="I125" s="33"/>
      <c r="J125" s="132">
        <f>BK125</f>
        <v>0</v>
      </c>
      <c r="K125" s="33"/>
      <c r="L125" s="34"/>
      <c r="M125" s="66"/>
      <c r="N125" s="57"/>
      <c r="O125" s="67"/>
      <c r="P125" s="133">
        <f>P126+P391+P445</f>
        <v>0</v>
      </c>
      <c r="Q125" s="67"/>
      <c r="R125" s="133">
        <f>R126+R391+R445</f>
        <v>3.0048799999999996</v>
      </c>
      <c r="S125" s="67"/>
      <c r="T125" s="134">
        <f>T126+T391+T445</f>
        <v>0</v>
      </c>
      <c r="U125" s="33"/>
      <c r="V125" s="33"/>
      <c r="W125" s="33"/>
      <c r="X125" s="33"/>
      <c r="Y125" s="33"/>
      <c r="Z125" s="33"/>
      <c r="AA125" s="33"/>
      <c r="AB125" s="33"/>
      <c r="AC125" s="33"/>
      <c r="AD125" s="33"/>
      <c r="AE125" s="33"/>
      <c r="AT125" s="18" t="s">
        <v>80</v>
      </c>
      <c r="AU125" s="18" t="s">
        <v>180</v>
      </c>
      <c r="BK125" s="135">
        <f>BK126+BK391+BK445</f>
        <v>0</v>
      </c>
    </row>
    <row r="126" spans="1:65" s="12" customFormat="1" ht="25.95" customHeight="1">
      <c r="B126" s="136"/>
      <c r="D126" s="137" t="s">
        <v>80</v>
      </c>
      <c r="E126" s="138" t="s">
        <v>1094</v>
      </c>
      <c r="F126" s="138" t="s">
        <v>1095</v>
      </c>
      <c r="I126" s="139"/>
      <c r="J126" s="140">
        <f>BK126</f>
        <v>0</v>
      </c>
      <c r="L126" s="136"/>
      <c r="M126" s="141"/>
      <c r="N126" s="142"/>
      <c r="O126" s="142"/>
      <c r="P126" s="143">
        <f>P127+P375</f>
        <v>0</v>
      </c>
      <c r="Q126" s="142"/>
      <c r="R126" s="143">
        <f>R127+R375</f>
        <v>2.8830099999999996</v>
      </c>
      <c r="S126" s="142"/>
      <c r="T126" s="144">
        <f>T127+T375</f>
        <v>0</v>
      </c>
      <c r="AR126" s="137" t="s">
        <v>90</v>
      </c>
      <c r="AT126" s="145" t="s">
        <v>80</v>
      </c>
      <c r="AU126" s="145" t="s">
        <v>81</v>
      </c>
      <c r="AY126" s="137" t="s">
        <v>199</v>
      </c>
      <c r="BK126" s="146">
        <f>BK127+BK375</f>
        <v>0</v>
      </c>
    </row>
    <row r="127" spans="1:65" s="12" customFormat="1" ht="22.8" customHeight="1">
      <c r="B127" s="136"/>
      <c r="D127" s="137" t="s">
        <v>80</v>
      </c>
      <c r="E127" s="147" t="s">
        <v>1183</v>
      </c>
      <c r="F127" s="147" t="s">
        <v>1184</v>
      </c>
      <c r="I127" s="139"/>
      <c r="J127" s="148">
        <f>BK127</f>
        <v>0</v>
      </c>
      <c r="L127" s="136"/>
      <c r="M127" s="141"/>
      <c r="N127" s="142"/>
      <c r="O127" s="142"/>
      <c r="P127" s="143">
        <f>SUM(P128:P374)</f>
        <v>0</v>
      </c>
      <c r="Q127" s="142"/>
      <c r="R127" s="143">
        <f>SUM(R128:R374)</f>
        <v>2.8830099999999996</v>
      </c>
      <c r="S127" s="142"/>
      <c r="T127" s="144">
        <f>SUM(T128:T374)</f>
        <v>0</v>
      </c>
      <c r="AR127" s="137" t="s">
        <v>90</v>
      </c>
      <c r="AT127" s="145" t="s">
        <v>80</v>
      </c>
      <c r="AU127" s="145" t="s">
        <v>88</v>
      </c>
      <c r="AY127" s="137" t="s">
        <v>199</v>
      </c>
      <c r="BK127" s="146">
        <f>SUM(BK128:BK374)</f>
        <v>0</v>
      </c>
    </row>
    <row r="128" spans="1:65" s="2" customFormat="1" ht="24.15" customHeight="1">
      <c r="A128" s="33"/>
      <c r="B128" s="149"/>
      <c r="C128" s="150" t="s">
        <v>88</v>
      </c>
      <c r="D128" s="150" t="s">
        <v>202</v>
      </c>
      <c r="E128" s="151" t="s">
        <v>4644</v>
      </c>
      <c r="F128" s="152" t="s">
        <v>4645</v>
      </c>
      <c r="G128" s="153" t="s">
        <v>376</v>
      </c>
      <c r="H128" s="154">
        <v>210</v>
      </c>
      <c r="I128" s="155"/>
      <c r="J128" s="156">
        <f>ROUND(I128*H128,2)</f>
        <v>0</v>
      </c>
      <c r="K128" s="152" t="s">
        <v>333</v>
      </c>
      <c r="L128" s="34"/>
      <c r="M128" s="157" t="s">
        <v>1</v>
      </c>
      <c r="N128" s="158" t="s">
        <v>46</v>
      </c>
      <c r="O128" s="59"/>
      <c r="P128" s="159">
        <f>O128*H128</f>
        <v>0</v>
      </c>
      <c r="Q128" s="159">
        <v>0</v>
      </c>
      <c r="R128" s="159">
        <f>Q128*H128</f>
        <v>0</v>
      </c>
      <c r="S128" s="159">
        <v>0</v>
      </c>
      <c r="T128" s="160">
        <f>S128*H128</f>
        <v>0</v>
      </c>
      <c r="U128" s="33"/>
      <c r="V128" s="33"/>
      <c r="W128" s="33"/>
      <c r="X128" s="33"/>
      <c r="Y128" s="33"/>
      <c r="Z128" s="33"/>
      <c r="AA128" s="33"/>
      <c r="AB128" s="33"/>
      <c r="AC128" s="33"/>
      <c r="AD128" s="33"/>
      <c r="AE128" s="33"/>
      <c r="AR128" s="161" t="s">
        <v>276</v>
      </c>
      <c r="AT128" s="161" t="s">
        <v>202</v>
      </c>
      <c r="AU128" s="161" t="s">
        <v>90</v>
      </c>
      <c r="AY128" s="18" t="s">
        <v>199</v>
      </c>
      <c r="BE128" s="162">
        <f>IF(N128="základní",J128,0)</f>
        <v>0</v>
      </c>
      <c r="BF128" s="162">
        <f>IF(N128="snížená",J128,0)</f>
        <v>0</v>
      </c>
      <c r="BG128" s="162">
        <f>IF(N128="zákl. přenesená",J128,0)</f>
        <v>0</v>
      </c>
      <c r="BH128" s="162">
        <f>IF(N128="sníž. přenesená",J128,0)</f>
        <v>0</v>
      </c>
      <c r="BI128" s="162">
        <f>IF(N128="nulová",J128,0)</f>
        <v>0</v>
      </c>
      <c r="BJ128" s="18" t="s">
        <v>88</v>
      </c>
      <c r="BK128" s="162">
        <f>ROUND(I128*H128,2)</f>
        <v>0</v>
      </c>
      <c r="BL128" s="18" t="s">
        <v>276</v>
      </c>
      <c r="BM128" s="161" t="s">
        <v>6313</v>
      </c>
    </row>
    <row r="129" spans="1:65" s="2" customFormat="1" ht="21.75" customHeight="1">
      <c r="A129" s="33"/>
      <c r="B129" s="149"/>
      <c r="C129" s="195" t="s">
        <v>90</v>
      </c>
      <c r="D129" s="195" t="s">
        <v>416</v>
      </c>
      <c r="E129" s="196" t="s">
        <v>4648</v>
      </c>
      <c r="F129" s="197" t="s">
        <v>4649</v>
      </c>
      <c r="G129" s="198" t="s">
        <v>376</v>
      </c>
      <c r="H129" s="199">
        <v>210</v>
      </c>
      <c r="I129" s="200"/>
      <c r="J129" s="201">
        <f>ROUND(I129*H129,2)</f>
        <v>0</v>
      </c>
      <c r="K129" s="197" t="s">
        <v>333</v>
      </c>
      <c r="L129" s="202"/>
      <c r="M129" s="203" t="s">
        <v>1</v>
      </c>
      <c r="N129" s="204" t="s">
        <v>46</v>
      </c>
      <c r="O129" s="59"/>
      <c r="P129" s="159">
        <f>O129*H129</f>
        <v>0</v>
      </c>
      <c r="Q129" s="159">
        <v>6.9999999999999994E-5</v>
      </c>
      <c r="R129" s="159">
        <f>Q129*H129</f>
        <v>1.47E-2</v>
      </c>
      <c r="S129" s="159">
        <v>0</v>
      </c>
      <c r="T129" s="160">
        <f>S129*H129</f>
        <v>0</v>
      </c>
      <c r="U129" s="33"/>
      <c r="V129" s="33"/>
      <c r="W129" s="33"/>
      <c r="X129" s="33"/>
      <c r="Y129" s="33"/>
      <c r="Z129" s="33"/>
      <c r="AA129" s="33"/>
      <c r="AB129" s="33"/>
      <c r="AC129" s="33"/>
      <c r="AD129" s="33"/>
      <c r="AE129" s="33"/>
      <c r="AR129" s="161" t="s">
        <v>573</v>
      </c>
      <c r="AT129" s="161" t="s">
        <v>416</v>
      </c>
      <c r="AU129" s="161" t="s">
        <v>90</v>
      </c>
      <c r="AY129" s="18" t="s">
        <v>199</v>
      </c>
      <c r="BE129" s="162">
        <f>IF(N129="základní",J129,0)</f>
        <v>0</v>
      </c>
      <c r="BF129" s="162">
        <f>IF(N129="snížená",J129,0)</f>
        <v>0</v>
      </c>
      <c r="BG129" s="162">
        <f>IF(N129="zákl. přenesená",J129,0)</f>
        <v>0</v>
      </c>
      <c r="BH129" s="162">
        <f>IF(N129="sníž. přenesená",J129,0)</f>
        <v>0</v>
      </c>
      <c r="BI129" s="162">
        <f>IF(N129="nulová",J129,0)</f>
        <v>0</v>
      </c>
      <c r="BJ129" s="18" t="s">
        <v>88</v>
      </c>
      <c r="BK129" s="162">
        <f>ROUND(I129*H129,2)</f>
        <v>0</v>
      </c>
      <c r="BL129" s="18" t="s">
        <v>276</v>
      </c>
      <c r="BM129" s="161" t="s">
        <v>6314</v>
      </c>
    </row>
    <row r="130" spans="1:65" s="14" customFormat="1" ht="10.199999999999999">
      <c r="B130" s="179"/>
      <c r="D130" s="163" t="s">
        <v>336</v>
      </c>
      <c r="E130" s="180" t="s">
        <v>1</v>
      </c>
      <c r="F130" s="181" t="s">
        <v>6315</v>
      </c>
      <c r="H130" s="182">
        <v>210</v>
      </c>
      <c r="I130" s="183"/>
      <c r="L130" s="179"/>
      <c r="M130" s="184"/>
      <c r="N130" s="185"/>
      <c r="O130" s="185"/>
      <c r="P130" s="185"/>
      <c r="Q130" s="185"/>
      <c r="R130" s="185"/>
      <c r="S130" s="185"/>
      <c r="T130" s="186"/>
      <c r="AT130" s="180" t="s">
        <v>336</v>
      </c>
      <c r="AU130" s="180" t="s">
        <v>90</v>
      </c>
      <c r="AV130" s="14" t="s">
        <v>90</v>
      </c>
      <c r="AW130" s="14" t="s">
        <v>36</v>
      </c>
      <c r="AX130" s="14" t="s">
        <v>88</v>
      </c>
      <c r="AY130" s="180" t="s">
        <v>199</v>
      </c>
    </row>
    <row r="131" spans="1:65" s="2" customFormat="1" ht="24.15" customHeight="1">
      <c r="A131" s="33"/>
      <c r="B131" s="149"/>
      <c r="C131" s="150" t="s">
        <v>213</v>
      </c>
      <c r="D131" s="150" t="s">
        <v>202</v>
      </c>
      <c r="E131" s="151" t="s">
        <v>4652</v>
      </c>
      <c r="F131" s="152" t="s">
        <v>4653</v>
      </c>
      <c r="G131" s="153" t="s">
        <v>376</v>
      </c>
      <c r="H131" s="154">
        <v>435</v>
      </c>
      <c r="I131" s="155"/>
      <c r="J131" s="156">
        <f>ROUND(I131*H131,2)</f>
        <v>0</v>
      </c>
      <c r="K131" s="152" t="s">
        <v>333</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276</v>
      </c>
      <c r="AT131" s="161" t="s">
        <v>202</v>
      </c>
      <c r="AU131" s="161" t="s">
        <v>90</v>
      </c>
      <c r="AY131" s="18" t="s">
        <v>199</v>
      </c>
      <c r="BE131" s="162">
        <f>IF(N131="základní",J131,0)</f>
        <v>0</v>
      </c>
      <c r="BF131" s="162">
        <f>IF(N131="snížená",J131,0)</f>
        <v>0</v>
      </c>
      <c r="BG131" s="162">
        <f>IF(N131="zákl. přenesená",J131,0)</f>
        <v>0</v>
      </c>
      <c r="BH131" s="162">
        <f>IF(N131="sníž. přenesená",J131,0)</f>
        <v>0</v>
      </c>
      <c r="BI131" s="162">
        <f>IF(N131="nulová",J131,0)</f>
        <v>0</v>
      </c>
      <c r="BJ131" s="18" t="s">
        <v>88</v>
      </c>
      <c r="BK131" s="162">
        <f>ROUND(I131*H131,2)</f>
        <v>0</v>
      </c>
      <c r="BL131" s="18" t="s">
        <v>276</v>
      </c>
      <c r="BM131" s="161" t="s">
        <v>6316</v>
      </c>
    </row>
    <row r="132" spans="1:65" s="2" customFormat="1" ht="28.8">
      <c r="A132" s="33"/>
      <c r="B132" s="34"/>
      <c r="C132" s="33"/>
      <c r="D132" s="163" t="s">
        <v>207</v>
      </c>
      <c r="E132" s="33"/>
      <c r="F132" s="164" t="s">
        <v>4655</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207</v>
      </c>
      <c r="AU132" s="18" t="s">
        <v>90</v>
      </c>
    </row>
    <row r="133" spans="1:65" s="14" customFormat="1" ht="10.199999999999999">
      <c r="B133" s="179"/>
      <c r="D133" s="163" t="s">
        <v>336</v>
      </c>
      <c r="E133" s="180" t="s">
        <v>1</v>
      </c>
      <c r="F133" s="181" t="s">
        <v>6317</v>
      </c>
      <c r="H133" s="182">
        <v>435</v>
      </c>
      <c r="I133" s="183"/>
      <c r="L133" s="179"/>
      <c r="M133" s="184"/>
      <c r="N133" s="185"/>
      <c r="O133" s="185"/>
      <c r="P133" s="185"/>
      <c r="Q133" s="185"/>
      <c r="R133" s="185"/>
      <c r="S133" s="185"/>
      <c r="T133" s="186"/>
      <c r="AT133" s="180" t="s">
        <v>336</v>
      </c>
      <c r="AU133" s="180" t="s">
        <v>90</v>
      </c>
      <c r="AV133" s="14" t="s">
        <v>90</v>
      </c>
      <c r="AW133" s="14" t="s">
        <v>36</v>
      </c>
      <c r="AX133" s="14" t="s">
        <v>88</v>
      </c>
      <c r="AY133" s="180" t="s">
        <v>199</v>
      </c>
    </row>
    <row r="134" spans="1:65" s="2" customFormat="1" ht="24.15" customHeight="1">
      <c r="A134" s="33"/>
      <c r="B134" s="149"/>
      <c r="C134" s="195" t="s">
        <v>198</v>
      </c>
      <c r="D134" s="195" t="s">
        <v>416</v>
      </c>
      <c r="E134" s="196" t="s">
        <v>6318</v>
      </c>
      <c r="F134" s="197" t="s">
        <v>6319</v>
      </c>
      <c r="G134" s="198" t="s">
        <v>376</v>
      </c>
      <c r="H134" s="199">
        <v>400</v>
      </c>
      <c r="I134" s="200"/>
      <c r="J134" s="201">
        <f>ROUND(I134*H134,2)</f>
        <v>0</v>
      </c>
      <c r="K134" s="197" t="s">
        <v>333</v>
      </c>
      <c r="L134" s="202"/>
      <c r="M134" s="203" t="s">
        <v>1</v>
      </c>
      <c r="N134" s="204" t="s">
        <v>46</v>
      </c>
      <c r="O134" s="59"/>
      <c r="P134" s="159">
        <f>O134*H134</f>
        <v>0</v>
      </c>
      <c r="Q134" s="159">
        <v>2.1000000000000001E-4</v>
      </c>
      <c r="R134" s="159">
        <f>Q134*H134</f>
        <v>8.4000000000000005E-2</v>
      </c>
      <c r="S134" s="159">
        <v>0</v>
      </c>
      <c r="T134" s="160">
        <f>S134*H134</f>
        <v>0</v>
      </c>
      <c r="U134" s="33"/>
      <c r="V134" s="33"/>
      <c r="W134" s="33"/>
      <c r="X134" s="33"/>
      <c r="Y134" s="33"/>
      <c r="Z134" s="33"/>
      <c r="AA134" s="33"/>
      <c r="AB134" s="33"/>
      <c r="AC134" s="33"/>
      <c r="AD134" s="33"/>
      <c r="AE134" s="33"/>
      <c r="AR134" s="161" t="s">
        <v>573</v>
      </c>
      <c r="AT134" s="161" t="s">
        <v>416</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276</v>
      </c>
      <c r="BM134" s="161" t="s">
        <v>6320</v>
      </c>
    </row>
    <row r="135" spans="1:65" s="2" customFormat="1" ht="19.2">
      <c r="A135" s="33"/>
      <c r="B135" s="34"/>
      <c r="C135" s="33"/>
      <c r="D135" s="163" t="s">
        <v>207</v>
      </c>
      <c r="E135" s="33"/>
      <c r="F135" s="164" t="s">
        <v>6319</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14" customFormat="1" ht="10.199999999999999">
      <c r="B136" s="179"/>
      <c r="D136" s="163" t="s">
        <v>336</v>
      </c>
      <c r="E136" s="180" t="s">
        <v>1</v>
      </c>
      <c r="F136" s="181" t="s">
        <v>6321</v>
      </c>
      <c r="H136" s="182">
        <v>400</v>
      </c>
      <c r="I136" s="183"/>
      <c r="L136" s="179"/>
      <c r="M136" s="184"/>
      <c r="N136" s="185"/>
      <c r="O136" s="185"/>
      <c r="P136" s="185"/>
      <c r="Q136" s="185"/>
      <c r="R136" s="185"/>
      <c r="S136" s="185"/>
      <c r="T136" s="186"/>
      <c r="AT136" s="180" t="s">
        <v>336</v>
      </c>
      <c r="AU136" s="180" t="s">
        <v>90</v>
      </c>
      <c r="AV136" s="14" t="s">
        <v>90</v>
      </c>
      <c r="AW136" s="14" t="s">
        <v>36</v>
      </c>
      <c r="AX136" s="14" t="s">
        <v>88</v>
      </c>
      <c r="AY136" s="180" t="s">
        <v>199</v>
      </c>
    </row>
    <row r="137" spans="1:65" s="2" customFormat="1" ht="24.15" customHeight="1">
      <c r="A137" s="33"/>
      <c r="B137" s="149"/>
      <c r="C137" s="195" t="s">
        <v>222</v>
      </c>
      <c r="D137" s="195" t="s">
        <v>416</v>
      </c>
      <c r="E137" s="196" t="s">
        <v>6322</v>
      </c>
      <c r="F137" s="197" t="s">
        <v>6323</v>
      </c>
      <c r="G137" s="198" t="s">
        <v>376</v>
      </c>
      <c r="H137" s="199">
        <v>35</v>
      </c>
      <c r="I137" s="200"/>
      <c r="J137" s="201">
        <f>ROUND(I137*H137,2)</f>
        <v>0</v>
      </c>
      <c r="K137" s="197" t="s">
        <v>333</v>
      </c>
      <c r="L137" s="202"/>
      <c r="M137" s="203" t="s">
        <v>1</v>
      </c>
      <c r="N137" s="204" t="s">
        <v>46</v>
      </c>
      <c r="O137" s="59"/>
      <c r="P137" s="159">
        <f>O137*H137</f>
        <v>0</v>
      </c>
      <c r="Q137" s="159">
        <v>1.6000000000000001E-4</v>
      </c>
      <c r="R137" s="159">
        <f>Q137*H137</f>
        <v>5.6000000000000008E-3</v>
      </c>
      <c r="S137" s="159">
        <v>0</v>
      </c>
      <c r="T137" s="160">
        <f>S137*H137</f>
        <v>0</v>
      </c>
      <c r="U137" s="33"/>
      <c r="V137" s="33"/>
      <c r="W137" s="33"/>
      <c r="X137" s="33"/>
      <c r="Y137" s="33"/>
      <c r="Z137" s="33"/>
      <c r="AA137" s="33"/>
      <c r="AB137" s="33"/>
      <c r="AC137" s="33"/>
      <c r="AD137" s="33"/>
      <c r="AE137" s="33"/>
      <c r="AR137" s="161" t="s">
        <v>573</v>
      </c>
      <c r="AT137" s="161" t="s">
        <v>416</v>
      </c>
      <c r="AU137" s="161" t="s">
        <v>90</v>
      </c>
      <c r="AY137" s="18" t="s">
        <v>199</v>
      </c>
      <c r="BE137" s="162">
        <f>IF(N137="základní",J137,0)</f>
        <v>0</v>
      </c>
      <c r="BF137" s="162">
        <f>IF(N137="snížená",J137,0)</f>
        <v>0</v>
      </c>
      <c r="BG137" s="162">
        <f>IF(N137="zákl. přenesená",J137,0)</f>
        <v>0</v>
      </c>
      <c r="BH137" s="162">
        <f>IF(N137="sníž. přenesená",J137,0)</f>
        <v>0</v>
      </c>
      <c r="BI137" s="162">
        <f>IF(N137="nulová",J137,0)</f>
        <v>0</v>
      </c>
      <c r="BJ137" s="18" t="s">
        <v>88</v>
      </c>
      <c r="BK137" s="162">
        <f>ROUND(I137*H137,2)</f>
        <v>0</v>
      </c>
      <c r="BL137" s="18" t="s">
        <v>276</v>
      </c>
      <c r="BM137" s="161" t="s">
        <v>6324</v>
      </c>
    </row>
    <row r="138" spans="1:65" s="2" customFormat="1" ht="19.2">
      <c r="A138" s="33"/>
      <c r="B138" s="34"/>
      <c r="C138" s="33"/>
      <c r="D138" s="163" t="s">
        <v>207</v>
      </c>
      <c r="E138" s="33"/>
      <c r="F138" s="164" t="s">
        <v>6323</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207</v>
      </c>
      <c r="AU138" s="18" t="s">
        <v>90</v>
      </c>
    </row>
    <row r="139" spans="1:65" s="2" customFormat="1" ht="21.75" customHeight="1">
      <c r="A139" s="33"/>
      <c r="B139" s="149"/>
      <c r="C139" s="195" t="s">
        <v>227</v>
      </c>
      <c r="D139" s="195" t="s">
        <v>416</v>
      </c>
      <c r="E139" s="196" t="s">
        <v>4660</v>
      </c>
      <c r="F139" s="197" t="s">
        <v>6325</v>
      </c>
      <c r="G139" s="198" t="s">
        <v>529</v>
      </c>
      <c r="H139" s="199">
        <v>70</v>
      </c>
      <c r="I139" s="200"/>
      <c r="J139" s="201">
        <f>ROUND(I139*H139,2)</f>
        <v>0</v>
      </c>
      <c r="K139" s="197" t="s">
        <v>333</v>
      </c>
      <c r="L139" s="202"/>
      <c r="M139" s="203" t="s">
        <v>1</v>
      </c>
      <c r="N139" s="204"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573</v>
      </c>
      <c r="AT139" s="161" t="s">
        <v>416</v>
      </c>
      <c r="AU139" s="161" t="s">
        <v>90</v>
      </c>
      <c r="AY139" s="18" t="s">
        <v>199</v>
      </c>
      <c r="BE139" s="162">
        <f>IF(N139="základní",J139,0)</f>
        <v>0</v>
      </c>
      <c r="BF139" s="162">
        <f>IF(N139="snížená",J139,0)</f>
        <v>0</v>
      </c>
      <c r="BG139" s="162">
        <f>IF(N139="zákl. přenesená",J139,0)</f>
        <v>0</v>
      </c>
      <c r="BH139" s="162">
        <f>IF(N139="sníž. přenesená",J139,0)</f>
        <v>0</v>
      </c>
      <c r="BI139" s="162">
        <f>IF(N139="nulová",J139,0)</f>
        <v>0</v>
      </c>
      <c r="BJ139" s="18" t="s">
        <v>88</v>
      </c>
      <c r="BK139" s="162">
        <f>ROUND(I139*H139,2)</f>
        <v>0</v>
      </c>
      <c r="BL139" s="18" t="s">
        <v>276</v>
      </c>
      <c r="BM139" s="161" t="s">
        <v>6326</v>
      </c>
    </row>
    <row r="140" spans="1:65" s="2" customFormat="1" ht="19.2">
      <c r="A140" s="33"/>
      <c r="B140" s="34"/>
      <c r="C140" s="33"/>
      <c r="D140" s="163" t="s">
        <v>207</v>
      </c>
      <c r="E140" s="33"/>
      <c r="F140" s="164" t="s">
        <v>4663</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207</v>
      </c>
      <c r="AU140" s="18" t="s">
        <v>90</v>
      </c>
    </row>
    <row r="141" spans="1:65" s="14" customFormat="1" ht="10.199999999999999">
      <c r="B141" s="179"/>
      <c r="D141" s="163" t="s">
        <v>336</v>
      </c>
      <c r="E141" s="180" t="s">
        <v>1</v>
      </c>
      <c r="F141" s="181" t="s">
        <v>1020</v>
      </c>
      <c r="H141" s="182">
        <v>70</v>
      </c>
      <c r="I141" s="183"/>
      <c r="L141" s="179"/>
      <c r="M141" s="184"/>
      <c r="N141" s="185"/>
      <c r="O141" s="185"/>
      <c r="P141" s="185"/>
      <c r="Q141" s="185"/>
      <c r="R141" s="185"/>
      <c r="S141" s="185"/>
      <c r="T141" s="186"/>
      <c r="AT141" s="180" t="s">
        <v>336</v>
      </c>
      <c r="AU141" s="180" t="s">
        <v>90</v>
      </c>
      <c r="AV141" s="14" t="s">
        <v>90</v>
      </c>
      <c r="AW141" s="14" t="s">
        <v>36</v>
      </c>
      <c r="AX141" s="14" t="s">
        <v>88</v>
      </c>
      <c r="AY141" s="180" t="s">
        <v>199</v>
      </c>
    </row>
    <row r="142" spans="1:65" s="2" customFormat="1" ht="24.15" customHeight="1">
      <c r="A142" s="33"/>
      <c r="B142" s="149"/>
      <c r="C142" s="195" t="s">
        <v>232</v>
      </c>
      <c r="D142" s="195" t="s">
        <v>416</v>
      </c>
      <c r="E142" s="196" t="s">
        <v>6327</v>
      </c>
      <c r="F142" s="197" t="s">
        <v>6328</v>
      </c>
      <c r="G142" s="198" t="s">
        <v>529</v>
      </c>
      <c r="H142" s="199">
        <v>680</v>
      </c>
      <c r="I142" s="200"/>
      <c r="J142" s="201">
        <f>ROUND(I142*H142,2)</f>
        <v>0</v>
      </c>
      <c r="K142" s="197" t="s">
        <v>333</v>
      </c>
      <c r="L142" s="202"/>
      <c r="M142" s="203" t="s">
        <v>1</v>
      </c>
      <c r="N142" s="204" t="s">
        <v>46</v>
      </c>
      <c r="O142" s="59"/>
      <c r="P142" s="159">
        <f>O142*H142</f>
        <v>0</v>
      </c>
      <c r="Q142" s="159">
        <v>2.0000000000000002E-5</v>
      </c>
      <c r="R142" s="159">
        <f>Q142*H142</f>
        <v>1.3600000000000001E-2</v>
      </c>
      <c r="S142" s="159">
        <v>0</v>
      </c>
      <c r="T142" s="160">
        <f>S142*H142</f>
        <v>0</v>
      </c>
      <c r="U142" s="33"/>
      <c r="V142" s="33"/>
      <c r="W142" s="33"/>
      <c r="X142" s="33"/>
      <c r="Y142" s="33"/>
      <c r="Z142" s="33"/>
      <c r="AA142" s="33"/>
      <c r="AB142" s="33"/>
      <c r="AC142" s="33"/>
      <c r="AD142" s="33"/>
      <c r="AE142" s="33"/>
      <c r="AR142" s="161" t="s">
        <v>573</v>
      </c>
      <c r="AT142" s="161" t="s">
        <v>416</v>
      </c>
      <c r="AU142" s="161" t="s">
        <v>90</v>
      </c>
      <c r="AY142" s="18" t="s">
        <v>199</v>
      </c>
      <c r="BE142" s="162">
        <f>IF(N142="základní",J142,0)</f>
        <v>0</v>
      </c>
      <c r="BF142" s="162">
        <f>IF(N142="snížená",J142,0)</f>
        <v>0</v>
      </c>
      <c r="BG142" s="162">
        <f>IF(N142="zákl. přenesená",J142,0)</f>
        <v>0</v>
      </c>
      <c r="BH142" s="162">
        <f>IF(N142="sníž. přenesená",J142,0)</f>
        <v>0</v>
      </c>
      <c r="BI142" s="162">
        <f>IF(N142="nulová",J142,0)</f>
        <v>0</v>
      </c>
      <c r="BJ142" s="18" t="s">
        <v>88</v>
      </c>
      <c r="BK142" s="162">
        <f>ROUND(I142*H142,2)</f>
        <v>0</v>
      </c>
      <c r="BL142" s="18" t="s">
        <v>276</v>
      </c>
      <c r="BM142" s="161" t="s">
        <v>6329</v>
      </c>
    </row>
    <row r="143" spans="1:65" s="2" customFormat="1" ht="19.2">
      <c r="A143" s="33"/>
      <c r="B143" s="34"/>
      <c r="C143" s="33"/>
      <c r="D143" s="163" t="s">
        <v>207</v>
      </c>
      <c r="E143" s="33"/>
      <c r="F143" s="164" t="s">
        <v>6330</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207</v>
      </c>
      <c r="AU143" s="18" t="s">
        <v>90</v>
      </c>
    </row>
    <row r="144" spans="1:65" s="14" customFormat="1" ht="10.199999999999999">
      <c r="B144" s="179"/>
      <c r="D144" s="163" t="s">
        <v>336</v>
      </c>
      <c r="E144" s="180" t="s">
        <v>1</v>
      </c>
      <c r="F144" s="181" t="s">
        <v>6331</v>
      </c>
      <c r="H144" s="182">
        <v>680</v>
      </c>
      <c r="I144" s="183"/>
      <c r="L144" s="179"/>
      <c r="M144" s="184"/>
      <c r="N144" s="185"/>
      <c r="O144" s="185"/>
      <c r="P144" s="185"/>
      <c r="Q144" s="185"/>
      <c r="R144" s="185"/>
      <c r="S144" s="185"/>
      <c r="T144" s="186"/>
      <c r="AT144" s="180" t="s">
        <v>336</v>
      </c>
      <c r="AU144" s="180" t="s">
        <v>90</v>
      </c>
      <c r="AV144" s="14" t="s">
        <v>90</v>
      </c>
      <c r="AW144" s="14" t="s">
        <v>36</v>
      </c>
      <c r="AX144" s="14" t="s">
        <v>88</v>
      </c>
      <c r="AY144" s="180" t="s">
        <v>199</v>
      </c>
    </row>
    <row r="145" spans="1:65" s="2" customFormat="1" ht="21.75" customHeight="1">
      <c r="A145" s="33"/>
      <c r="B145" s="149"/>
      <c r="C145" s="150" t="s">
        <v>237</v>
      </c>
      <c r="D145" s="150" t="s">
        <v>202</v>
      </c>
      <c r="E145" s="151" t="s">
        <v>4665</v>
      </c>
      <c r="F145" s="152" t="s">
        <v>4666</v>
      </c>
      <c r="G145" s="153" t="s">
        <v>376</v>
      </c>
      <c r="H145" s="154">
        <v>180</v>
      </c>
      <c r="I145" s="155"/>
      <c r="J145" s="156">
        <f>ROUND(I145*H145,2)</f>
        <v>0</v>
      </c>
      <c r="K145" s="152" t="s">
        <v>333</v>
      </c>
      <c r="L145" s="34"/>
      <c r="M145" s="157" t="s">
        <v>1</v>
      </c>
      <c r="N145" s="158" t="s">
        <v>46</v>
      </c>
      <c r="O145" s="59"/>
      <c r="P145" s="159">
        <f>O145*H145</f>
        <v>0</v>
      </c>
      <c r="Q145" s="159">
        <v>0</v>
      </c>
      <c r="R145" s="159">
        <f>Q145*H145</f>
        <v>0</v>
      </c>
      <c r="S145" s="159">
        <v>0</v>
      </c>
      <c r="T145" s="160">
        <f>S145*H145</f>
        <v>0</v>
      </c>
      <c r="U145" s="33"/>
      <c r="V145" s="33"/>
      <c r="W145" s="33"/>
      <c r="X145" s="33"/>
      <c r="Y145" s="33"/>
      <c r="Z145" s="33"/>
      <c r="AA145" s="33"/>
      <c r="AB145" s="33"/>
      <c r="AC145" s="33"/>
      <c r="AD145" s="33"/>
      <c r="AE145" s="33"/>
      <c r="AR145" s="161" t="s">
        <v>276</v>
      </c>
      <c r="AT145" s="161" t="s">
        <v>202</v>
      </c>
      <c r="AU145" s="161" t="s">
        <v>90</v>
      </c>
      <c r="AY145" s="18" t="s">
        <v>199</v>
      </c>
      <c r="BE145" s="162">
        <f>IF(N145="základní",J145,0)</f>
        <v>0</v>
      </c>
      <c r="BF145" s="162">
        <f>IF(N145="snížená",J145,0)</f>
        <v>0</v>
      </c>
      <c r="BG145" s="162">
        <f>IF(N145="zákl. přenesená",J145,0)</f>
        <v>0</v>
      </c>
      <c r="BH145" s="162">
        <f>IF(N145="sníž. přenesená",J145,0)</f>
        <v>0</v>
      </c>
      <c r="BI145" s="162">
        <f>IF(N145="nulová",J145,0)</f>
        <v>0</v>
      </c>
      <c r="BJ145" s="18" t="s">
        <v>88</v>
      </c>
      <c r="BK145" s="162">
        <f>ROUND(I145*H145,2)</f>
        <v>0</v>
      </c>
      <c r="BL145" s="18" t="s">
        <v>276</v>
      </c>
      <c r="BM145" s="161" t="s">
        <v>6332</v>
      </c>
    </row>
    <row r="146" spans="1:65" s="2" customFormat="1" ht="19.2">
      <c r="A146" s="33"/>
      <c r="B146" s="34"/>
      <c r="C146" s="33"/>
      <c r="D146" s="163" t="s">
        <v>207</v>
      </c>
      <c r="E146" s="33"/>
      <c r="F146" s="164" t="s">
        <v>4668</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207</v>
      </c>
      <c r="AU146" s="18" t="s">
        <v>90</v>
      </c>
    </row>
    <row r="147" spans="1:65" s="2" customFormat="1" ht="16.5" customHeight="1">
      <c r="A147" s="33"/>
      <c r="B147" s="149"/>
      <c r="C147" s="195" t="s">
        <v>242</v>
      </c>
      <c r="D147" s="195" t="s">
        <v>416</v>
      </c>
      <c r="E147" s="196" t="s">
        <v>4669</v>
      </c>
      <c r="F147" s="197" t="s">
        <v>4670</v>
      </c>
      <c r="G147" s="198" t="s">
        <v>376</v>
      </c>
      <c r="H147" s="199">
        <v>180</v>
      </c>
      <c r="I147" s="200"/>
      <c r="J147" s="201">
        <f>ROUND(I147*H147,2)</f>
        <v>0</v>
      </c>
      <c r="K147" s="197" t="s">
        <v>333</v>
      </c>
      <c r="L147" s="202"/>
      <c r="M147" s="203" t="s">
        <v>1</v>
      </c>
      <c r="N147" s="204" t="s">
        <v>46</v>
      </c>
      <c r="O147" s="59"/>
      <c r="P147" s="159">
        <f>O147*H147</f>
        <v>0</v>
      </c>
      <c r="Q147" s="159">
        <v>3.8999999999999999E-4</v>
      </c>
      <c r="R147" s="159">
        <f>Q147*H147</f>
        <v>7.0199999999999999E-2</v>
      </c>
      <c r="S147" s="159">
        <v>0</v>
      </c>
      <c r="T147" s="160">
        <f>S147*H147</f>
        <v>0</v>
      </c>
      <c r="U147" s="33"/>
      <c r="V147" s="33"/>
      <c r="W147" s="33"/>
      <c r="X147" s="33"/>
      <c r="Y147" s="33"/>
      <c r="Z147" s="33"/>
      <c r="AA147" s="33"/>
      <c r="AB147" s="33"/>
      <c r="AC147" s="33"/>
      <c r="AD147" s="33"/>
      <c r="AE147" s="33"/>
      <c r="AR147" s="161" t="s">
        <v>573</v>
      </c>
      <c r="AT147" s="161" t="s">
        <v>416</v>
      </c>
      <c r="AU147" s="161" t="s">
        <v>90</v>
      </c>
      <c r="AY147" s="18" t="s">
        <v>199</v>
      </c>
      <c r="BE147" s="162">
        <f>IF(N147="základní",J147,0)</f>
        <v>0</v>
      </c>
      <c r="BF147" s="162">
        <f>IF(N147="snížená",J147,0)</f>
        <v>0</v>
      </c>
      <c r="BG147" s="162">
        <f>IF(N147="zákl. přenesená",J147,0)</f>
        <v>0</v>
      </c>
      <c r="BH147" s="162">
        <f>IF(N147="sníž. přenesená",J147,0)</f>
        <v>0</v>
      </c>
      <c r="BI147" s="162">
        <f>IF(N147="nulová",J147,0)</f>
        <v>0</v>
      </c>
      <c r="BJ147" s="18" t="s">
        <v>88</v>
      </c>
      <c r="BK147" s="162">
        <f>ROUND(I147*H147,2)</f>
        <v>0</v>
      </c>
      <c r="BL147" s="18" t="s">
        <v>276</v>
      </c>
      <c r="BM147" s="161" t="s">
        <v>6333</v>
      </c>
    </row>
    <row r="148" spans="1:65" s="2" customFormat="1" ht="10.199999999999999">
      <c r="A148" s="33"/>
      <c r="B148" s="34"/>
      <c r="C148" s="33"/>
      <c r="D148" s="163" t="s">
        <v>207</v>
      </c>
      <c r="E148" s="33"/>
      <c r="F148" s="164" t="s">
        <v>4670</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207</v>
      </c>
      <c r="AU148" s="18" t="s">
        <v>90</v>
      </c>
    </row>
    <row r="149" spans="1:65" s="14" customFormat="1" ht="10.199999999999999">
      <c r="B149" s="179"/>
      <c r="D149" s="163" t="s">
        <v>336</v>
      </c>
      <c r="E149" s="180" t="s">
        <v>1</v>
      </c>
      <c r="F149" s="181" t="s">
        <v>6334</v>
      </c>
      <c r="H149" s="182">
        <v>180</v>
      </c>
      <c r="I149" s="183"/>
      <c r="L149" s="179"/>
      <c r="M149" s="184"/>
      <c r="N149" s="185"/>
      <c r="O149" s="185"/>
      <c r="P149" s="185"/>
      <c r="Q149" s="185"/>
      <c r="R149" s="185"/>
      <c r="S149" s="185"/>
      <c r="T149" s="186"/>
      <c r="AT149" s="180" t="s">
        <v>336</v>
      </c>
      <c r="AU149" s="180" t="s">
        <v>90</v>
      </c>
      <c r="AV149" s="14" t="s">
        <v>90</v>
      </c>
      <c r="AW149" s="14" t="s">
        <v>36</v>
      </c>
      <c r="AX149" s="14" t="s">
        <v>88</v>
      </c>
      <c r="AY149" s="180" t="s">
        <v>199</v>
      </c>
    </row>
    <row r="150" spans="1:65" s="2" customFormat="1" ht="24.15" customHeight="1">
      <c r="A150" s="33"/>
      <c r="B150" s="149"/>
      <c r="C150" s="150" t="s">
        <v>247</v>
      </c>
      <c r="D150" s="150" t="s">
        <v>202</v>
      </c>
      <c r="E150" s="151" t="s">
        <v>6335</v>
      </c>
      <c r="F150" s="152" t="s">
        <v>6336</v>
      </c>
      <c r="G150" s="153" t="s">
        <v>376</v>
      </c>
      <c r="H150" s="154">
        <v>5</v>
      </c>
      <c r="I150" s="155"/>
      <c r="J150" s="156">
        <f>ROUND(I150*H150,2)</f>
        <v>0</v>
      </c>
      <c r="K150" s="152" t="s">
        <v>333</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276</v>
      </c>
      <c r="AT150" s="161" t="s">
        <v>202</v>
      </c>
      <c r="AU150" s="161" t="s">
        <v>90</v>
      </c>
      <c r="AY150" s="18" t="s">
        <v>199</v>
      </c>
      <c r="BE150" s="162">
        <f>IF(N150="základní",J150,0)</f>
        <v>0</v>
      </c>
      <c r="BF150" s="162">
        <f>IF(N150="snížená",J150,0)</f>
        <v>0</v>
      </c>
      <c r="BG150" s="162">
        <f>IF(N150="zákl. přenesená",J150,0)</f>
        <v>0</v>
      </c>
      <c r="BH150" s="162">
        <f>IF(N150="sníž. přenesená",J150,0)</f>
        <v>0</v>
      </c>
      <c r="BI150" s="162">
        <f>IF(N150="nulová",J150,0)</f>
        <v>0</v>
      </c>
      <c r="BJ150" s="18" t="s">
        <v>88</v>
      </c>
      <c r="BK150" s="162">
        <f>ROUND(I150*H150,2)</f>
        <v>0</v>
      </c>
      <c r="BL150" s="18" t="s">
        <v>276</v>
      </c>
      <c r="BM150" s="161" t="s">
        <v>6337</v>
      </c>
    </row>
    <row r="151" spans="1:65" s="2" customFormat="1" ht="28.8">
      <c r="A151" s="33"/>
      <c r="B151" s="34"/>
      <c r="C151" s="33"/>
      <c r="D151" s="163" t="s">
        <v>207</v>
      </c>
      <c r="E151" s="33"/>
      <c r="F151" s="164" t="s">
        <v>6338</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207</v>
      </c>
      <c r="AU151" s="18" t="s">
        <v>90</v>
      </c>
    </row>
    <row r="152" spans="1:65" s="2" customFormat="1" ht="16.5" customHeight="1">
      <c r="A152" s="33"/>
      <c r="B152" s="149"/>
      <c r="C152" s="195" t="s">
        <v>252</v>
      </c>
      <c r="D152" s="195" t="s">
        <v>416</v>
      </c>
      <c r="E152" s="196" t="s">
        <v>6339</v>
      </c>
      <c r="F152" s="197" t="s">
        <v>6340</v>
      </c>
      <c r="G152" s="198" t="s">
        <v>376</v>
      </c>
      <c r="H152" s="199">
        <v>5</v>
      </c>
      <c r="I152" s="200"/>
      <c r="J152" s="201">
        <f>ROUND(I152*H152,2)</f>
        <v>0</v>
      </c>
      <c r="K152" s="197" t="s">
        <v>333</v>
      </c>
      <c r="L152" s="202"/>
      <c r="M152" s="203" t="s">
        <v>1</v>
      </c>
      <c r="N152" s="204" t="s">
        <v>46</v>
      </c>
      <c r="O152" s="59"/>
      <c r="P152" s="159">
        <f>O152*H152</f>
        <v>0</v>
      </c>
      <c r="Q152" s="159">
        <v>4.4999999999999997E-3</v>
      </c>
      <c r="R152" s="159">
        <f>Q152*H152</f>
        <v>2.2499999999999999E-2</v>
      </c>
      <c r="S152" s="159">
        <v>0</v>
      </c>
      <c r="T152" s="160">
        <f>S152*H152</f>
        <v>0</v>
      </c>
      <c r="U152" s="33"/>
      <c r="V152" s="33"/>
      <c r="W152" s="33"/>
      <c r="X152" s="33"/>
      <c r="Y152" s="33"/>
      <c r="Z152" s="33"/>
      <c r="AA152" s="33"/>
      <c r="AB152" s="33"/>
      <c r="AC152" s="33"/>
      <c r="AD152" s="33"/>
      <c r="AE152" s="33"/>
      <c r="AR152" s="161" t="s">
        <v>573</v>
      </c>
      <c r="AT152" s="161" t="s">
        <v>416</v>
      </c>
      <c r="AU152" s="161" t="s">
        <v>90</v>
      </c>
      <c r="AY152" s="18" t="s">
        <v>199</v>
      </c>
      <c r="BE152" s="162">
        <f>IF(N152="základní",J152,0)</f>
        <v>0</v>
      </c>
      <c r="BF152" s="162">
        <f>IF(N152="snížená",J152,0)</f>
        <v>0</v>
      </c>
      <c r="BG152" s="162">
        <f>IF(N152="zákl. přenesená",J152,0)</f>
        <v>0</v>
      </c>
      <c r="BH152" s="162">
        <f>IF(N152="sníž. přenesená",J152,0)</f>
        <v>0</v>
      </c>
      <c r="BI152" s="162">
        <f>IF(N152="nulová",J152,0)</f>
        <v>0</v>
      </c>
      <c r="BJ152" s="18" t="s">
        <v>88</v>
      </c>
      <c r="BK152" s="162">
        <f>ROUND(I152*H152,2)</f>
        <v>0</v>
      </c>
      <c r="BL152" s="18" t="s">
        <v>276</v>
      </c>
      <c r="BM152" s="161" t="s">
        <v>6341</v>
      </c>
    </row>
    <row r="153" spans="1:65" s="2" customFormat="1" ht="10.199999999999999">
      <c r="A153" s="33"/>
      <c r="B153" s="34"/>
      <c r="C153" s="33"/>
      <c r="D153" s="163" t="s">
        <v>207</v>
      </c>
      <c r="E153" s="33"/>
      <c r="F153" s="164" t="s">
        <v>6340</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207</v>
      </c>
      <c r="AU153" s="18" t="s">
        <v>90</v>
      </c>
    </row>
    <row r="154" spans="1:65" s="14" customFormat="1" ht="10.199999999999999">
      <c r="B154" s="179"/>
      <c r="D154" s="163" t="s">
        <v>336</v>
      </c>
      <c r="E154" s="180" t="s">
        <v>1</v>
      </c>
      <c r="F154" s="181" t="s">
        <v>222</v>
      </c>
      <c r="H154" s="182">
        <v>5</v>
      </c>
      <c r="I154" s="183"/>
      <c r="L154" s="179"/>
      <c r="M154" s="184"/>
      <c r="N154" s="185"/>
      <c r="O154" s="185"/>
      <c r="P154" s="185"/>
      <c r="Q154" s="185"/>
      <c r="R154" s="185"/>
      <c r="S154" s="185"/>
      <c r="T154" s="186"/>
      <c r="AT154" s="180" t="s">
        <v>336</v>
      </c>
      <c r="AU154" s="180" t="s">
        <v>90</v>
      </c>
      <c r="AV154" s="14" t="s">
        <v>90</v>
      </c>
      <c r="AW154" s="14" t="s">
        <v>36</v>
      </c>
      <c r="AX154" s="14" t="s">
        <v>88</v>
      </c>
      <c r="AY154" s="180" t="s">
        <v>199</v>
      </c>
    </row>
    <row r="155" spans="1:65" s="2" customFormat="1" ht="21.75" customHeight="1">
      <c r="A155" s="33"/>
      <c r="B155" s="149"/>
      <c r="C155" s="150" t="s">
        <v>257</v>
      </c>
      <c r="D155" s="150" t="s">
        <v>202</v>
      </c>
      <c r="E155" s="151" t="s">
        <v>4672</v>
      </c>
      <c r="F155" s="152" t="s">
        <v>4673</v>
      </c>
      <c r="G155" s="153" t="s">
        <v>529</v>
      </c>
      <c r="H155" s="154">
        <v>76</v>
      </c>
      <c r="I155" s="155"/>
      <c r="J155" s="156">
        <f>ROUND(I155*H155,2)</f>
        <v>0</v>
      </c>
      <c r="K155" s="152" t="s">
        <v>333</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276</v>
      </c>
      <c r="AT155" s="161" t="s">
        <v>202</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276</v>
      </c>
      <c r="BM155" s="161" t="s">
        <v>6342</v>
      </c>
    </row>
    <row r="156" spans="1:65" s="14" customFormat="1" ht="10.199999999999999">
      <c r="B156" s="179"/>
      <c r="D156" s="163" t="s">
        <v>336</v>
      </c>
      <c r="E156" s="180" t="s">
        <v>1</v>
      </c>
      <c r="F156" s="181" t="s">
        <v>6343</v>
      </c>
      <c r="H156" s="182">
        <v>76</v>
      </c>
      <c r="I156" s="183"/>
      <c r="L156" s="179"/>
      <c r="M156" s="184"/>
      <c r="N156" s="185"/>
      <c r="O156" s="185"/>
      <c r="P156" s="185"/>
      <c r="Q156" s="185"/>
      <c r="R156" s="185"/>
      <c r="S156" s="185"/>
      <c r="T156" s="186"/>
      <c r="AT156" s="180" t="s">
        <v>336</v>
      </c>
      <c r="AU156" s="180" t="s">
        <v>90</v>
      </c>
      <c r="AV156" s="14" t="s">
        <v>90</v>
      </c>
      <c r="AW156" s="14" t="s">
        <v>36</v>
      </c>
      <c r="AX156" s="14" t="s">
        <v>88</v>
      </c>
      <c r="AY156" s="180" t="s">
        <v>199</v>
      </c>
    </row>
    <row r="157" spans="1:65" s="2" customFormat="1" ht="24.15" customHeight="1">
      <c r="A157" s="33"/>
      <c r="B157" s="149"/>
      <c r="C157" s="195" t="s">
        <v>262</v>
      </c>
      <c r="D157" s="195" t="s">
        <v>416</v>
      </c>
      <c r="E157" s="196" t="s">
        <v>6344</v>
      </c>
      <c r="F157" s="197" t="s">
        <v>6345</v>
      </c>
      <c r="G157" s="198" t="s">
        <v>529</v>
      </c>
      <c r="H157" s="199">
        <v>3</v>
      </c>
      <c r="I157" s="200"/>
      <c r="J157" s="201">
        <f>ROUND(I157*H157,2)</f>
        <v>0</v>
      </c>
      <c r="K157" s="197" t="s">
        <v>333</v>
      </c>
      <c r="L157" s="202"/>
      <c r="M157" s="203" t="s">
        <v>1</v>
      </c>
      <c r="N157" s="204" t="s">
        <v>46</v>
      </c>
      <c r="O157" s="59"/>
      <c r="P157" s="159">
        <f>O157*H157</f>
        <v>0</v>
      </c>
      <c r="Q157" s="159">
        <v>1.3999999999999999E-4</v>
      </c>
      <c r="R157" s="159">
        <f>Q157*H157</f>
        <v>4.1999999999999996E-4</v>
      </c>
      <c r="S157" s="159">
        <v>0</v>
      </c>
      <c r="T157" s="160">
        <f>S157*H157</f>
        <v>0</v>
      </c>
      <c r="U157" s="33"/>
      <c r="V157" s="33"/>
      <c r="W157" s="33"/>
      <c r="X157" s="33"/>
      <c r="Y157" s="33"/>
      <c r="Z157" s="33"/>
      <c r="AA157" s="33"/>
      <c r="AB157" s="33"/>
      <c r="AC157" s="33"/>
      <c r="AD157" s="33"/>
      <c r="AE157" s="33"/>
      <c r="AR157" s="161" t="s">
        <v>573</v>
      </c>
      <c r="AT157" s="161" t="s">
        <v>416</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276</v>
      </c>
      <c r="BM157" s="161" t="s">
        <v>6346</v>
      </c>
    </row>
    <row r="158" spans="1:65" s="2" customFormat="1" ht="19.2">
      <c r="A158" s="33"/>
      <c r="B158" s="34"/>
      <c r="C158" s="33"/>
      <c r="D158" s="163" t="s">
        <v>207</v>
      </c>
      <c r="E158" s="33"/>
      <c r="F158" s="164" t="s">
        <v>6345</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14" customFormat="1" ht="10.199999999999999">
      <c r="B159" s="179"/>
      <c r="D159" s="163" t="s">
        <v>336</v>
      </c>
      <c r="E159" s="180" t="s">
        <v>1</v>
      </c>
      <c r="F159" s="181" t="s">
        <v>4482</v>
      </c>
      <c r="H159" s="182">
        <v>3</v>
      </c>
      <c r="I159" s="183"/>
      <c r="L159" s="179"/>
      <c r="M159" s="184"/>
      <c r="N159" s="185"/>
      <c r="O159" s="185"/>
      <c r="P159" s="185"/>
      <c r="Q159" s="185"/>
      <c r="R159" s="185"/>
      <c r="S159" s="185"/>
      <c r="T159" s="186"/>
      <c r="AT159" s="180" t="s">
        <v>336</v>
      </c>
      <c r="AU159" s="180" t="s">
        <v>90</v>
      </c>
      <c r="AV159" s="14" t="s">
        <v>90</v>
      </c>
      <c r="AW159" s="14" t="s">
        <v>36</v>
      </c>
      <c r="AX159" s="14" t="s">
        <v>88</v>
      </c>
      <c r="AY159" s="180" t="s">
        <v>199</v>
      </c>
    </row>
    <row r="160" spans="1:65" s="2" customFormat="1" ht="24.15" customHeight="1">
      <c r="A160" s="33"/>
      <c r="B160" s="149"/>
      <c r="C160" s="195" t="s">
        <v>267</v>
      </c>
      <c r="D160" s="195" t="s">
        <v>416</v>
      </c>
      <c r="E160" s="196" t="s">
        <v>6347</v>
      </c>
      <c r="F160" s="197" t="s">
        <v>6348</v>
      </c>
      <c r="G160" s="198" t="s">
        <v>529</v>
      </c>
      <c r="H160" s="199">
        <v>3</v>
      </c>
      <c r="I160" s="200"/>
      <c r="J160" s="201">
        <f>ROUND(I160*H160,2)</f>
        <v>0</v>
      </c>
      <c r="K160" s="197" t="s">
        <v>333</v>
      </c>
      <c r="L160" s="202"/>
      <c r="M160" s="203" t="s">
        <v>1</v>
      </c>
      <c r="N160" s="204" t="s">
        <v>46</v>
      </c>
      <c r="O160" s="59"/>
      <c r="P160" s="159">
        <f>O160*H160</f>
        <v>0</v>
      </c>
      <c r="Q160" s="159">
        <v>1E-4</v>
      </c>
      <c r="R160" s="159">
        <f>Q160*H160</f>
        <v>3.0000000000000003E-4</v>
      </c>
      <c r="S160" s="159">
        <v>0</v>
      </c>
      <c r="T160" s="160">
        <f>S160*H160</f>
        <v>0</v>
      </c>
      <c r="U160" s="33"/>
      <c r="V160" s="33"/>
      <c r="W160" s="33"/>
      <c r="X160" s="33"/>
      <c r="Y160" s="33"/>
      <c r="Z160" s="33"/>
      <c r="AA160" s="33"/>
      <c r="AB160" s="33"/>
      <c r="AC160" s="33"/>
      <c r="AD160" s="33"/>
      <c r="AE160" s="33"/>
      <c r="AR160" s="161" t="s">
        <v>573</v>
      </c>
      <c r="AT160" s="161" t="s">
        <v>416</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276</v>
      </c>
      <c r="BM160" s="161" t="s">
        <v>6349</v>
      </c>
    </row>
    <row r="161" spans="1:65" s="2" customFormat="1" ht="19.2">
      <c r="A161" s="33"/>
      <c r="B161" s="34"/>
      <c r="C161" s="33"/>
      <c r="D161" s="163" t="s">
        <v>207</v>
      </c>
      <c r="E161" s="33"/>
      <c r="F161" s="164" t="s">
        <v>6348</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14" customFormat="1" ht="10.199999999999999">
      <c r="B162" s="179"/>
      <c r="D162" s="163" t="s">
        <v>336</v>
      </c>
      <c r="E162" s="180" t="s">
        <v>1</v>
      </c>
      <c r="F162" s="181" t="s">
        <v>213</v>
      </c>
      <c r="H162" s="182">
        <v>3</v>
      </c>
      <c r="I162" s="183"/>
      <c r="L162" s="179"/>
      <c r="M162" s="184"/>
      <c r="N162" s="185"/>
      <c r="O162" s="185"/>
      <c r="P162" s="185"/>
      <c r="Q162" s="185"/>
      <c r="R162" s="185"/>
      <c r="S162" s="185"/>
      <c r="T162" s="186"/>
      <c r="AT162" s="180" t="s">
        <v>336</v>
      </c>
      <c r="AU162" s="180" t="s">
        <v>90</v>
      </c>
      <c r="AV162" s="14" t="s">
        <v>90</v>
      </c>
      <c r="AW162" s="14" t="s">
        <v>36</v>
      </c>
      <c r="AX162" s="14" t="s">
        <v>88</v>
      </c>
      <c r="AY162" s="180" t="s">
        <v>199</v>
      </c>
    </row>
    <row r="163" spans="1:65" s="2" customFormat="1" ht="24.15" customHeight="1">
      <c r="A163" s="33"/>
      <c r="B163" s="149"/>
      <c r="C163" s="150" t="s">
        <v>8</v>
      </c>
      <c r="D163" s="150" t="s">
        <v>202</v>
      </c>
      <c r="E163" s="151" t="s">
        <v>6350</v>
      </c>
      <c r="F163" s="152" t="s">
        <v>6351</v>
      </c>
      <c r="G163" s="153" t="s">
        <v>376</v>
      </c>
      <c r="H163" s="154">
        <v>550</v>
      </c>
      <c r="I163" s="155"/>
      <c r="J163" s="156">
        <f>ROUND(I163*H163,2)</f>
        <v>0</v>
      </c>
      <c r="K163" s="152" t="s">
        <v>333</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276</v>
      </c>
      <c r="AT163" s="161" t="s">
        <v>202</v>
      </c>
      <c r="AU163" s="161" t="s">
        <v>90</v>
      </c>
      <c r="AY163" s="18" t="s">
        <v>199</v>
      </c>
      <c r="BE163" s="162">
        <f>IF(N163="základní",J163,0)</f>
        <v>0</v>
      </c>
      <c r="BF163" s="162">
        <f>IF(N163="snížená",J163,0)</f>
        <v>0</v>
      </c>
      <c r="BG163" s="162">
        <f>IF(N163="zákl. přenesená",J163,0)</f>
        <v>0</v>
      </c>
      <c r="BH163" s="162">
        <f>IF(N163="sníž. přenesená",J163,0)</f>
        <v>0</v>
      </c>
      <c r="BI163" s="162">
        <f>IF(N163="nulová",J163,0)</f>
        <v>0</v>
      </c>
      <c r="BJ163" s="18" t="s">
        <v>88</v>
      </c>
      <c r="BK163" s="162">
        <f>ROUND(I163*H163,2)</f>
        <v>0</v>
      </c>
      <c r="BL163" s="18" t="s">
        <v>276</v>
      </c>
      <c r="BM163" s="161" t="s">
        <v>6352</v>
      </c>
    </row>
    <row r="164" spans="1:65" s="2" customFormat="1" ht="28.8">
      <c r="A164" s="33"/>
      <c r="B164" s="34"/>
      <c r="C164" s="33"/>
      <c r="D164" s="163" t="s">
        <v>207</v>
      </c>
      <c r="E164" s="33"/>
      <c r="F164" s="164" t="s">
        <v>6353</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207</v>
      </c>
      <c r="AU164" s="18" t="s">
        <v>90</v>
      </c>
    </row>
    <row r="165" spans="1:65" s="14" customFormat="1" ht="10.199999999999999">
      <c r="B165" s="179"/>
      <c r="D165" s="163" t="s">
        <v>336</v>
      </c>
      <c r="E165" s="180" t="s">
        <v>1</v>
      </c>
      <c r="F165" s="181" t="s">
        <v>6354</v>
      </c>
      <c r="H165" s="182">
        <v>550</v>
      </c>
      <c r="I165" s="183"/>
      <c r="L165" s="179"/>
      <c r="M165" s="184"/>
      <c r="N165" s="185"/>
      <c r="O165" s="185"/>
      <c r="P165" s="185"/>
      <c r="Q165" s="185"/>
      <c r="R165" s="185"/>
      <c r="S165" s="185"/>
      <c r="T165" s="186"/>
      <c r="AT165" s="180" t="s">
        <v>336</v>
      </c>
      <c r="AU165" s="180" t="s">
        <v>90</v>
      </c>
      <c r="AV165" s="14" t="s">
        <v>90</v>
      </c>
      <c r="AW165" s="14" t="s">
        <v>36</v>
      </c>
      <c r="AX165" s="14" t="s">
        <v>88</v>
      </c>
      <c r="AY165" s="180" t="s">
        <v>199</v>
      </c>
    </row>
    <row r="166" spans="1:65" s="2" customFormat="1" ht="16.5" customHeight="1">
      <c r="A166" s="33"/>
      <c r="B166" s="149"/>
      <c r="C166" s="195" t="s">
        <v>276</v>
      </c>
      <c r="D166" s="195" t="s">
        <v>416</v>
      </c>
      <c r="E166" s="196" t="s">
        <v>6355</v>
      </c>
      <c r="F166" s="197" t="s">
        <v>6356</v>
      </c>
      <c r="G166" s="198" t="s">
        <v>376</v>
      </c>
      <c r="H166" s="199">
        <v>350</v>
      </c>
      <c r="I166" s="200"/>
      <c r="J166" s="201">
        <f>ROUND(I166*H166,2)</f>
        <v>0</v>
      </c>
      <c r="K166" s="197" t="s">
        <v>333</v>
      </c>
      <c r="L166" s="202"/>
      <c r="M166" s="203" t="s">
        <v>1</v>
      </c>
      <c r="N166" s="204" t="s">
        <v>46</v>
      </c>
      <c r="O166" s="59"/>
      <c r="P166" s="159">
        <f>O166*H166</f>
        <v>0</v>
      </c>
      <c r="Q166" s="159">
        <v>5.0000000000000002E-5</v>
      </c>
      <c r="R166" s="159">
        <f>Q166*H166</f>
        <v>1.7500000000000002E-2</v>
      </c>
      <c r="S166" s="159">
        <v>0</v>
      </c>
      <c r="T166" s="160">
        <f>S166*H166</f>
        <v>0</v>
      </c>
      <c r="U166" s="33"/>
      <c r="V166" s="33"/>
      <c r="W166" s="33"/>
      <c r="X166" s="33"/>
      <c r="Y166" s="33"/>
      <c r="Z166" s="33"/>
      <c r="AA166" s="33"/>
      <c r="AB166" s="33"/>
      <c r="AC166" s="33"/>
      <c r="AD166" s="33"/>
      <c r="AE166" s="33"/>
      <c r="AR166" s="161" t="s">
        <v>573</v>
      </c>
      <c r="AT166" s="161" t="s">
        <v>416</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276</v>
      </c>
      <c r="BM166" s="161" t="s">
        <v>6357</v>
      </c>
    </row>
    <row r="167" spans="1:65" s="2" customFormat="1" ht="10.199999999999999">
      <c r="A167" s="33"/>
      <c r="B167" s="34"/>
      <c r="C167" s="33"/>
      <c r="D167" s="163" t="s">
        <v>207</v>
      </c>
      <c r="E167" s="33"/>
      <c r="F167" s="164" t="s">
        <v>6356</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207</v>
      </c>
      <c r="AU167" s="18" t="s">
        <v>90</v>
      </c>
    </row>
    <row r="168" spans="1:65" s="14" customFormat="1" ht="10.199999999999999">
      <c r="B168" s="179"/>
      <c r="D168" s="163" t="s">
        <v>336</v>
      </c>
      <c r="E168" s="180" t="s">
        <v>1</v>
      </c>
      <c r="F168" s="181" t="s">
        <v>6358</v>
      </c>
      <c r="H168" s="182">
        <v>350</v>
      </c>
      <c r="I168" s="183"/>
      <c r="L168" s="179"/>
      <c r="M168" s="184"/>
      <c r="N168" s="185"/>
      <c r="O168" s="185"/>
      <c r="P168" s="185"/>
      <c r="Q168" s="185"/>
      <c r="R168" s="185"/>
      <c r="S168" s="185"/>
      <c r="T168" s="186"/>
      <c r="AT168" s="180" t="s">
        <v>336</v>
      </c>
      <c r="AU168" s="180" t="s">
        <v>90</v>
      </c>
      <c r="AV168" s="14" t="s">
        <v>90</v>
      </c>
      <c r="AW168" s="14" t="s">
        <v>36</v>
      </c>
      <c r="AX168" s="14" t="s">
        <v>88</v>
      </c>
      <c r="AY168" s="180" t="s">
        <v>199</v>
      </c>
    </row>
    <row r="169" spans="1:65" s="2" customFormat="1" ht="16.5" customHeight="1">
      <c r="A169" s="33"/>
      <c r="B169" s="149"/>
      <c r="C169" s="195" t="s">
        <v>281</v>
      </c>
      <c r="D169" s="195" t="s">
        <v>416</v>
      </c>
      <c r="E169" s="196" t="s">
        <v>6359</v>
      </c>
      <c r="F169" s="197" t="s">
        <v>6360</v>
      </c>
      <c r="G169" s="198" t="s">
        <v>376</v>
      </c>
      <c r="H169" s="199">
        <v>200</v>
      </c>
      <c r="I169" s="200"/>
      <c r="J169" s="201">
        <f>ROUND(I169*H169,2)</f>
        <v>0</v>
      </c>
      <c r="K169" s="197" t="s">
        <v>333</v>
      </c>
      <c r="L169" s="202"/>
      <c r="M169" s="203" t="s">
        <v>1</v>
      </c>
      <c r="N169" s="204" t="s">
        <v>46</v>
      </c>
      <c r="O169" s="59"/>
      <c r="P169" s="159">
        <f>O169*H169</f>
        <v>0</v>
      </c>
      <c r="Q169" s="159">
        <v>6.9999999999999994E-5</v>
      </c>
      <c r="R169" s="159">
        <f>Q169*H169</f>
        <v>1.3999999999999999E-2</v>
      </c>
      <c r="S169" s="159">
        <v>0</v>
      </c>
      <c r="T169" s="160">
        <f>S169*H169</f>
        <v>0</v>
      </c>
      <c r="U169" s="33"/>
      <c r="V169" s="33"/>
      <c r="W169" s="33"/>
      <c r="X169" s="33"/>
      <c r="Y169" s="33"/>
      <c r="Z169" s="33"/>
      <c r="AA169" s="33"/>
      <c r="AB169" s="33"/>
      <c r="AC169" s="33"/>
      <c r="AD169" s="33"/>
      <c r="AE169" s="33"/>
      <c r="AR169" s="161" t="s">
        <v>573</v>
      </c>
      <c r="AT169" s="161" t="s">
        <v>416</v>
      </c>
      <c r="AU169" s="161" t="s">
        <v>90</v>
      </c>
      <c r="AY169" s="18" t="s">
        <v>199</v>
      </c>
      <c r="BE169" s="162">
        <f>IF(N169="základní",J169,0)</f>
        <v>0</v>
      </c>
      <c r="BF169" s="162">
        <f>IF(N169="snížená",J169,0)</f>
        <v>0</v>
      </c>
      <c r="BG169" s="162">
        <f>IF(N169="zákl. přenesená",J169,0)</f>
        <v>0</v>
      </c>
      <c r="BH169" s="162">
        <f>IF(N169="sníž. přenesená",J169,0)</f>
        <v>0</v>
      </c>
      <c r="BI169" s="162">
        <f>IF(N169="nulová",J169,0)</f>
        <v>0</v>
      </c>
      <c r="BJ169" s="18" t="s">
        <v>88</v>
      </c>
      <c r="BK169" s="162">
        <f>ROUND(I169*H169,2)</f>
        <v>0</v>
      </c>
      <c r="BL169" s="18" t="s">
        <v>276</v>
      </c>
      <c r="BM169" s="161" t="s">
        <v>6361</v>
      </c>
    </row>
    <row r="170" spans="1:65" s="2" customFormat="1" ht="10.199999999999999">
      <c r="A170" s="33"/>
      <c r="B170" s="34"/>
      <c r="C170" s="33"/>
      <c r="D170" s="163" t="s">
        <v>207</v>
      </c>
      <c r="E170" s="33"/>
      <c r="F170" s="164" t="s">
        <v>6360</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207</v>
      </c>
      <c r="AU170" s="18" t="s">
        <v>90</v>
      </c>
    </row>
    <row r="171" spans="1:65" s="14" customFormat="1" ht="10.199999999999999">
      <c r="B171" s="179"/>
      <c r="D171" s="163" t="s">
        <v>336</v>
      </c>
      <c r="E171" s="180" t="s">
        <v>1</v>
      </c>
      <c r="F171" s="181" t="s">
        <v>2700</v>
      </c>
      <c r="H171" s="182">
        <v>200</v>
      </c>
      <c r="I171" s="183"/>
      <c r="L171" s="179"/>
      <c r="M171" s="184"/>
      <c r="N171" s="185"/>
      <c r="O171" s="185"/>
      <c r="P171" s="185"/>
      <c r="Q171" s="185"/>
      <c r="R171" s="185"/>
      <c r="S171" s="185"/>
      <c r="T171" s="186"/>
      <c r="AT171" s="180" t="s">
        <v>336</v>
      </c>
      <c r="AU171" s="180" t="s">
        <v>90</v>
      </c>
      <c r="AV171" s="14" t="s">
        <v>90</v>
      </c>
      <c r="AW171" s="14" t="s">
        <v>36</v>
      </c>
      <c r="AX171" s="14" t="s">
        <v>88</v>
      </c>
      <c r="AY171" s="180" t="s">
        <v>199</v>
      </c>
    </row>
    <row r="172" spans="1:65" s="2" customFormat="1" ht="24.15" customHeight="1">
      <c r="A172" s="33"/>
      <c r="B172" s="149"/>
      <c r="C172" s="150" t="s">
        <v>287</v>
      </c>
      <c r="D172" s="150" t="s">
        <v>202</v>
      </c>
      <c r="E172" s="151" t="s">
        <v>4682</v>
      </c>
      <c r="F172" s="152" t="s">
        <v>4683</v>
      </c>
      <c r="G172" s="153" t="s">
        <v>376</v>
      </c>
      <c r="H172" s="154">
        <v>80</v>
      </c>
      <c r="I172" s="155"/>
      <c r="J172" s="156">
        <f>ROUND(I172*H172,2)</f>
        <v>0</v>
      </c>
      <c r="K172" s="152" t="s">
        <v>333</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276</v>
      </c>
      <c r="AT172" s="161" t="s">
        <v>202</v>
      </c>
      <c r="AU172" s="161" t="s">
        <v>90</v>
      </c>
      <c r="AY172" s="18" t="s">
        <v>199</v>
      </c>
      <c r="BE172" s="162">
        <f>IF(N172="základní",J172,0)</f>
        <v>0</v>
      </c>
      <c r="BF172" s="162">
        <f>IF(N172="snížená",J172,0)</f>
        <v>0</v>
      </c>
      <c r="BG172" s="162">
        <f>IF(N172="zákl. přenesená",J172,0)</f>
        <v>0</v>
      </c>
      <c r="BH172" s="162">
        <f>IF(N172="sníž. přenesená",J172,0)</f>
        <v>0</v>
      </c>
      <c r="BI172" s="162">
        <f>IF(N172="nulová",J172,0)</f>
        <v>0</v>
      </c>
      <c r="BJ172" s="18" t="s">
        <v>88</v>
      </c>
      <c r="BK172" s="162">
        <f>ROUND(I172*H172,2)</f>
        <v>0</v>
      </c>
      <c r="BL172" s="18" t="s">
        <v>276</v>
      </c>
      <c r="BM172" s="161" t="s">
        <v>6362</v>
      </c>
    </row>
    <row r="173" spans="1:65" s="2" customFormat="1" ht="16.5" customHeight="1">
      <c r="A173" s="33"/>
      <c r="B173" s="149"/>
      <c r="C173" s="195" t="s">
        <v>292</v>
      </c>
      <c r="D173" s="195" t="s">
        <v>416</v>
      </c>
      <c r="E173" s="196" t="s">
        <v>4685</v>
      </c>
      <c r="F173" s="197" t="s">
        <v>4686</v>
      </c>
      <c r="G173" s="198" t="s">
        <v>376</v>
      </c>
      <c r="H173" s="199">
        <v>80</v>
      </c>
      <c r="I173" s="200"/>
      <c r="J173" s="201">
        <f>ROUND(I173*H173,2)</f>
        <v>0</v>
      </c>
      <c r="K173" s="197" t="s">
        <v>1</v>
      </c>
      <c r="L173" s="202"/>
      <c r="M173" s="203" t="s">
        <v>1</v>
      </c>
      <c r="N173" s="204" t="s">
        <v>46</v>
      </c>
      <c r="O173" s="59"/>
      <c r="P173" s="159">
        <f>O173*H173</f>
        <v>0</v>
      </c>
      <c r="Q173" s="159">
        <v>2.9999999999999997E-4</v>
      </c>
      <c r="R173" s="159">
        <f>Q173*H173</f>
        <v>2.3999999999999997E-2</v>
      </c>
      <c r="S173" s="159">
        <v>0</v>
      </c>
      <c r="T173" s="160">
        <f>S173*H173</f>
        <v>0</v>
      </c>
      <c r="U173" s="33"/>
      <c r="V173" s="33"/>
      <c r="W173" s="33"/>
      <c r="X173" s="33"/>
      <c r="Y173" s="33"/>
      <c r="Z173" s="33"/>
      <c r="AA173" s="33"/>
      <c r="AB173" s="33"/>
      <c r="AC173" s="33"/>
      <c r="AD173" s="33"/>
      <c r="AE173" s="33"/>
      <c r="AR173" s="161" t="s">
        <v>573</v>
      </c>
      <c r="AT173" s="161" t="s">
        <v>416</v>
      </c>
      <c r="AU173" s="161" t="s">
        <v>90</v>
      </c>
      <c r="AY173" s="18" t="s">
        <v>199</v>
      </c>
      <c r="BE173" s="162">
        <f>IF(N173="základní",J173,0)</f>
        <v>0</v>
      </c>
      <c r="BF173" s="162">
        <f>IF(N173="snížená",J173,0)</f>
        <v>0</v>
      </c>
      <c r="BG173" s="162">
        <f>IF(N173="zákl. přenesená",J173,0)</f>
        <v>0</v>
      </c>
      <c r="BH173" s="162">
        <f>IF(N173="sníž. přenesená",J173,0)</f>
        <v>0</v>
      </c>
      <c r="BI173" s="162">
        <f>IF(N173="nulová",J173,0)</f>
        <v>0</v>
      </c>
      <c r="BJ173" s="18" t="s">
        <v>88</v>
      </c>
      <c r="BK173" s="162">
        <f>ROUND(I173*H173,2)</f>
        <v>0</v>
      </c>
      <c r="BL173" s="18" t="s">
        <v>276</v>
      </c>
      <c r="BM173" s="161" t="s">
        <v>6363</v>
      </c>
    </row>
    <row r="174" spans="1:65" s="14" customFormat="1" ht="10.199999999999999">
      <c r="B174" s="179"/>
      <c r="D174" s="163" t="s">
        <v>336</v>
      </c>
      <c r="E174" s="180" t="s">
        <v>1</v>
      </c>
      <c r="F174" s="181" t="s">
        <v>6364</v>
      </c>
      <c r="H174" s="182">
        <v>80</v>
      </c>
      <c r="I174" s="183"/>
      <c r="L174" s="179"/>
      <c r="M174" s="184"/>
      <c r="N174" s="185"/>
      <c r="O174" s="185"/>
      <c r="P174" s="185"/>
      <c r="Q174" s="185"/>
      <c r="R174" s="185"/>
      <c r="S174" s="185"/>
      <c r="T174" s="186"/>
      <c r="AT174" s="180" t="s">
        <v>336</v>
      </c>
      <c r="AU174" s="180" t="s">
        <v>90</v>
      </c>
      <c r="AV174" s="14" t="s">
        <v>90</v>
      </c>
      <c r="AW174" s="14" t="s">
        <v>36</v>
      </c>
      <c r="AX174" s="14" t="s">
        <v>88</v>
      </c>
      <c r="AY174" s="180" t="s">
        <v>199</v>
      </c>
    </row>
    <row r="175" spans="1:65" s="2" customFormat="1" ht="24.15" customHeight="1">
      <c r="A175" s="33"/>
      <c r="B175" s="149"/>
      <c r="C175" s="150" t="s">
        <v>296</v>
      </c>
      <c r="D175" s="150" t="s">
        <v>202</v>
      </c>
      <c r="E175" s="151" t="s">
        <v>4688</v>
      </c>
      <c r="F175" s="152" t="s">
        <v>4689</v>
      </c>
      <c r="G175" s="153" t="s">
        <v>376</v>
      </c>
      <c r="H175" s="154">
        <v>250</v>
      </c>
      <c r="I175" s="155"/>
      <c r="J175" s="156">
        <f>ROUND(I175*H175,2)</f>
        <v>0</v>
      </c>
      <c r="K175" s="152" t="s">
        <v>333</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276</v>
      </c>
      <c r="AT175" s="161" t="s">
        <v>202</v>
      </c>
      <c r="AU175" s="161" t="s">
        <v>90</v>
      </c>
      <c r="AY175" s="18" t="s">
        <v>199</v>
      </c>
      <c r="BE175" s="162">
        <f>IF(N175="základní",J175,0)</f>
        <v>0</v>
      </c>
      <c r="BF175" s="162">
        <f>IF(N175="snížená",J175,0)</f>
        <v>0</v>
      </c>
      <c r="BG175" s="162">
        <f>IF(N175="zákl. přenesená",J175,0)</f>
        <v>0</v>
      </c>
      <c r="BH175" s="162">
        <f>IF(N175="sníž. přenesená",J175,0)</f>
        <v>0</v>
      </c>
      <c r="BI175" s="162">
        <f>IF(N175="nulová",J175,0)</f>
        <v>0</v>
      </c>
      <c r="BJ175" s="18" t="s">
        <v>88</v>
      </c>
      <c r="BK175" s="162">
        <f>ROUND(I175*H175,2)</f>
        <v>0</v>
      </c>
      <c r="BL175" s="18" t="s">
        <v>276</v>
      </c>
      <c r="BM175" s="161" t="s">
        <v>6365</v>
      </c>
    </row>
    <row r="176" spans="1:65" s="2" customFormat="1" ht="19.2">
      <c r="A176" s="33"/>
      <c r="B176" s="34"/>
      <c r="C176" s="33"/>
      <c r="D176" s="163" t="s">
        <v>207</v>
      </c>
      <c r="E176" s="33"/>
      <c r="F176" s="164" t="s">
        <v>4691</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207</v>
      </c>
      <c r="AU176" s="18" t="s">
        <v>90</v>
      </c>
    </row>
    <row r="177" spans="1:65" s="14" customFormat="1" ht="10.199999999999999">
      <c r="B177" s="179"/>
      <c r="D177" s="163" t="s">
        <v>336</v>
      </c>
      <c r="E177" s="180" t="s">
        <v>1</v>
      </c>
      <c r="F177" s="181" t="s">
        <v>6366</v>
      </c>
      <c r="H177" s="182">
        <v>250</v>
      </c>
      <c r="I177" s="183"/>
      <c r="L177" s="179"/>
      <c r="M177" s="184"/>
      <c r="N177" s="185"/>
      <c r="O177" s="185"/>
      <c r="P177" s="185"/>
      <c r="Q177" s="185"/>
      <c r="R177" s="185"/>
      <c r="S177" s="185"/>
      <c r="T177" s="186"/>
      <c r="AT177" s="180" t="s">
        <v>336</v>
      </c>
      <c r="AU177" s="180" t="s">
        <v>90</v>
      </c>
      <c r="AV177" s="14" t="s">
        <v>90</v>
      </c>
      <c r="AW177" s="14" t="s">
        <v>36</v>
      </c>
      <c r="AX177" s="14" t="s">
        <v>88</v>
      </c>
      <c r="AY177" s="180" t="s">
        <v>199</v>
      </c>
    </row>
    <row r="178" spans="1:65" s="2" customFormat="1" ht="24.15" customHeight="1">
      <c r="A178" s="33"/>
      <c r="B178" s="149"/>
      <c r="C178" s="195" t="s">
        <v>7</v>
      </c>
      <c r="D178" s="195" t="s">
        <v>416</v>
      </c>
      <c r="E178" s="196" t="s">
        <v>4693</v>
      </c>
      <c r="F178" s="197" t="s">
        <v>4694</v>
      </c>
      <c r="G178" s="198" t="s">
        <v>376</v>
      </c>
      <c r="H178" s="199">
        <v>110</v>
      </c>
      <c r="I178" s="200"/>
      <c r="J178" s="201">
        <f>ROUND(I178*H178,2)</f>
        <v>0</v>
      </c>
      <c r="K178" s="197" t="s">
        <v>333</v>
      </c>
      <c r="L178" s="202"/>
      <c r="M178" s="203" t="s">
        <v>1</v>
      </c>
      <c r="N178" s="204" t="s">
        <v>46</v>
      </c>
      <c r="O178" s="59"/>
      <c r="P178" s="159">
        <f>O178*H178</f>
        <v>0</v>
      </c>
      <c r="Q178" s="159">
        <v>3.4000000000000002E-4</v>
      </c>
      <c r="R178" s="159">
        <f>Q178*H178</f>
        <v>3.7400000000000003E-2</v>
      </c>
      <c r="S178" s="159">
        <v>0</v>
      </c>
      <c r="T178" s="160">
        <f>S178*H178</f>
        <v>0</v>
      </c>
      <c r="U178" s="33"/>
      <c r="V178" s="33"/>
      <c r="W178" s="33"/>
      <c r="X178" s="33"/>
      <c r="Y178" s="33"/>
      <c r="Z178" s="33"/>
      <c r="AA178" s="33"/>
      <c r="AB178" s="33"/>
      <c r="AC178" s="33"/>
      <c r="AD178" s="33"/>
      <c r="AE178" s="33"/>
      <c r="AR178" s="161" t="s">
        <v>573</v>
      </c>
      <c r="AT178" s="161" t="s">
        <v>416</v>
      </c>
      <c r="AU178" s="161" t="s">
        <v>90</v>
      </c>
      <c r="AY178" s="18" t="s">
        <v>199</v>
      </c>
      <c r="BE178" s="162">
        <f>IF(N178="základní",J178,0)</f>
        <v>0</v>
      </c>
      <c r="BF178" s="162">
        <f>IF(N178="snížená",J178,0)</f>
        <v>0</v>
      </c>
      <c r="BG178" s="162">
        <f>IF(N178="zákl. přenesená",J178,0)</f>
        <v>0</v>
      </c>
      <c r="BH178" s="162">
        <f>IF(N178="sníž. přenesená",J178,0)</f>
        <v>0</v>
      </c>
      <c r="BI178" s="162">
        <f>IF(N178="nulová",J178,0)</f>
        <v>0</v>
      </c>
      <c r="BJ178" s="18" t="s">
        <v>88</v>
      </c>
      <c r="BK178" s="162">
        <f>ROUND(I178*H178,2)</f>
        <v>0</v>
      </c>
      <c r="BL178" s="18" t="s">
        <v>276</v>
      </c>
      <c r="BM178" s="161" t="s">
        <v>6367</v>
      </c>
    </row>
    <row r="179" spans="1:65" s="2" customFormat="1" ht="10.199999999999999">
      <c r="A179" s="33"/>
      <c r="B179" s="34"/>
      <c r="C179" s="33"/>
      <c r="D179" s="163" t="s">
        <v>207</v>
      </c>
      <c r="E179" s="33"/>
      <c r="F179" s="164" t="s">
        <v>4696</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207</v>
      </c>
      <c r="AU179" s="18" t="s">
        <v>90</v>
      </c>
    </row>
    <row r="180" spans="1:65" s="14" customFormat="1" ht="10.199999999999999">
      <c r="B180" s="179"/>
      <c r="D180" s="163" t="s">
        <v>336</v>
      </c>
      <c r="E180" s="180" t="s">
        <v>1</v>
      </c>
      <c r="F180" s="181" t="s">
        <v>6368</v>
      </c>
      <c r="H180" s="182">
        <v>110</v>
      </c>
      <c r="I180" s="183"/>
      <c r="L180" s="179"/>
      <c r="M180" s="184"/>
      <c r="N180" s="185"/>
      <c r="O180" s="185"/>
      <c r="P180" s="185"/>
      <c r="Q180" s="185"/>
      <c r="R180" s="185"/>
      <c r="S180" s="185"/>
      <c r="T180" s="186"/>
      <c r="AT180" s="180" t="s">
        <v>336</v>
      </c>
      <c r="AU180" s="180" t="s">
        <v>90</v>
      </c>
      <c r="AV180" s="14" t="s">
        <v>90</v>
      </c>
      <c r="AW180" s="14" t="s">
        <v>36</v>
      </c>
      <c r="AX180" s="14" t="s">
        <v>88</v>
      </c>
      <c r="AY180" s="180" t="s">
        <v>199</v>
      </c>
    </row>
    <row r="181" spans="1:65" s="2" customFormat="1" ht="24.15" customHeight="1">
      <c r="A181" s="33"/>
      <c r="B181" s="149"/>
      <c r="C181" s="195" t="s">
        <v>487</v>
      </c>
      <c r="D181" s="195" t="s">
        <v>416</v>
      </c>
      <c r="E181" s="196" t="s">
        <v>4698</v>
      </c>
      <c r="F181" s="197" t="s">
        <v>4699</v>
      </c>
      <c r="G181" s="198" t="s">
        <v>376</v>
      </c>
      <c r="H181" s="199">
        <v>140</v>
      </c>
      <c r="I181" s="200"/>
      <c r="J181" s="201">
        <f>ROUND(I181*H181,2)</f>
        <v>0</v>
      </c>
      <c r="K181" s="197" t="s">
        <v>333</v>
      </c>
      <c r="L181" s="202"/>
      <c r="M181" s="203" t="s">
        <v>1</v>
      </c>
      <c r="N181" s="204" t="s">
        <v>46</v>
      </c>
      <c r="O181" s="59"/>
      <c r="P181" s="159">
        <f>O181*H181</f>
        <v>0</v>
      </c>
      <c r="Q181" s="159">
        <v>4.4000000000000002E-4</v>
      </c>
      <c r="R181" s="159">
        <f>Q181*H181</f>
        <v>6.1600000000000002E-2</v>
      </c>
      <c r="S181" s="159">
        <v>0</v>
      </c>
      <c r="T181" s="160">
        <f>S181*H181</f>
        <v>0</v>
      </c>
      <c r="U181" s="33"/>
      <c r="V181" s="33"/>
      <c r="W181" s="33"/>
      <c r="X181" s="33"/>
      <c r="Y181" s="33"/>
      <c r="Z181" s="33"/>
      <c r="AA181" s="33"/>
      <c r="AB181" s="33"/>
      <c r="AC181" s="33"/>
      <c r="AD181" s="33"/>
      <c r="AE181" s="33"/>
      <c r="AR181" s="161" t="s">
        <v>573</v>
      </c>
      <c r="AT181" s="161" t="s">
        <v>416</v>
      </c>
      <c r="AU181" s="161" t="s">
        <v>90</v>
      </c>
      <c r="AY181" s="18" t="s">
        <v>199</v>
      </c>
      <c r="BE181" s="162">
        <f>IF(N181="základní",J181,0)</f>
        <v>0</v>
      </c>
      <c r="BF181" s="162">
        <f>IF(N181="snížená",J181,0)</f>
        <v>0</v>
      </c>
      <c r="BG181" s="162">
        <f>IF(N181="zákl. přenesená",J181,0)</f>
        <v>0</v>
      </c>
      <c r="BH181" s="162">
        <f>IF(N181="sníž. přenesená",J181,0)</f>
        <v>0</v>
      </c>
      <c r="BI181" s="162">
        <f>IF(N181="nulová",J181,0)</f>
        <v>0</v>
      </c>
      <c r="BJ181" s="18" t="s">
        <v>88</v>
      </c>
      <c r="BK181" s="162">
        <f>ROUND(I181*H181,2)</f>
        <v>0</v>
      </c>
      <c r="BL181" s="18" t="s">
        <v>276</v>
      </c>
      <c r="BM181" s="161" t="s">
        <v>6369</v>
      </c>
    </row>
    <row r="182" spans="1:65" s="2" customFormat="1" ht="19.2">
      <c r="A182" s="33"/>
      <c r="B182" s="34"/>
      <c r="C182" s="33"/>
      <c r="D182" s="163" t="s">
        <v>207</v>
      </c>
      <c r="E182" s="33"/>
      <c r="F182" s="164" t="s">
        <v>4699</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207</v>
      </c>
      <c r="AU182" s="18" t="s">
        <v>90</v>
      </c>
    </row>
    <row r="183" spans="1:65" s="14" customFormat="1" ht="10.199999999999999">
      <c r="B183" s="179"/>
      <c r="D183" s="163" t="s">
        <v>336</v>
      </c>
      <c r="E183" s="180" t="s">
        <v>1</v>
      </c>
      <c r="F183" s="181" t="s">
        <v>6370</v>
      </c>
      <c r="H183" s="182">
        <v>140</v>
      </c>
      <c r="I183" s="183"/>
      <c r="L183" s="179"/>
      <c r="M183" s="184"/>
      <c r="N183" s="185"/>
      <c r="O183" s="185"/>
      <c r="P183" s="185"/>
      <c r="Q183" s="185"/>
      <c r="R183" s="185"/>
      <c r="S183" s="185"/>
      <c r="T183" s="186"/>
      <c r="AT183" s="180" t="s">
        <v>336</v>
      </c>
      <c r="AU183" s="180" t="s">
        <v>90</v>
      </c>
      <c r="AV183" s="14" t="s">
        <v>90</v>
      </c>
      <c r="AW183" s="14" t="s">
        <v>36</v>
      </c>
      <c r="AX183" s="14" t="s">
        <v>88</v>
      </c>
      <c r="AY183" s="180" t="s">
        <v>199</v>
      </c>
    </row>
    <row r="184" spans="1:65" s="2" customFormat="1" ht="33" customHeight="1">
      <c r="A184" s="33"/>
      <c r="B184" s="149"/>
      <c r="C184" s="150" t="s">
        <v>492</v>
      </c>
      <c r="D184" s="150" t="s">
        <v>202</v>
      </c>
      <c r="E184" s="151" t="s">
        <v>6371</v>
      </c>
      <c r="F184" s="152" t="s">
        <v>6372</v>
      </c>
      <c r="G184" s="153" t="s">
        <v>376</v>
      </c>
      <c r="H184" s="154">
        <v>2960</v>
      </c>
      <c r="I184" s="155"/>
      <c r="J184" s="156">
        <f>ROUND(I184*H184,2)</f>
        <v>0</v>
      </c>
      <c r="K184" s="152" t="s">
        <v>333</v>
      </c>
      <c r="L184" s="34"/>
      <c r="M184" s="157" t="s">
        <v>1</v>
      </c>
      <c r="N184" s="158" t="s">
        <v>46</v>
      </c>
      <c r="O184" s="59"/>
      <c r="P184" s="159">
        <f>O184*H184</f>
        <v>0</v>
      </c>
      <c r="Q184" s="159">
        <v>0</v>
      </c>
      <c r="R184" s="159">
        <f>Q184*H184</f>
        <v>0</v>
      </c>
      <c r="S184" s="159">
        <v>0</v>
      </c>
      <c r="T184" s="160">
        <f>S184*H184</f>
        <v>0</v>
      </c>
      <c r="U184" s="33"/>
      <c r="V184" s="33"/>
      <c r="W184" s="33"/>
      <c r="X184" s="33"/>
      <c r="Y184" s="33"/>
      <c r="Z184" s="33"/>
      <c r="AA184" s="33"/>
      <c r="AB184" s="33"/>
      <c r="AC184" s="33"/>
      <c r="AD184" s="33"/>
      <c r="AE184" s="33"/>
      <c r="AR184" s="161" t="s">
        <v>276</v>
      </c>
      <c r="AT184" s="161" t="s">
        <v>202</v>
      </c>
      <c r="AU184" s="161" t="s">
        <v>90</v>
      </c>
      <c r="AY184" s="18" t="s">
        <v>199</v>
      </c>
      <c r="BE184" s="162">
        <f>IF(N184="základní",J184,0)</f>
        <v>0</v>
      </c>
      <c r="BF184" s="162">
        <f>IF(N184="snížená",J184,0)</f>
        <v>0</v>
      </c>
      <c r="BG184" s="162">
        <f>IF(N184="zákl. přenesená",J184,0)</f>
        <v>0</v>
      </c>
      <c r="BH184" s="162">
        <f>IF(N184="sníž. přenesená",J184,0)</f>
        <v>0</v>
      </c>
      <c r="BI184" s="162">
        <f>IF(N184="nulová",J184,0)</f>
        <v>0</v>
      </c>
      <c r="BJ184" s="18" t="s">
        <v>88</v>
      </c>
      <c r="BK184" s="162">
        <f>ROUND(I184*H184,2)</f>
        <v>0</v>
      </c>
      <c r="BL184" s="18" t="s">
        <v>276</v>
      </c>
      <c r="BM184" s="161" t="s">
        <v>6373</v>
      </c>
    </row>
    <row r="185" spans="1:65" s="2" customFormat="1" ht="28.8">
      <c r="A185" s="33"/>
      <c r="B185" s="34"/>
      <c r="C185" s="33"/>
      <c r="D185" s="163" t="s">
        <v>207</v>
      </c>
      <c r="E185" s="33"/>
      <c r="F185" s="164" t="s">
        <v>6374</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207</v>
      </c>
      <c r="AU185" s="18" t="s">
        <v>90</v>
      </c>
    </row>
    <row r="186" spans="1:65" s="14" customFormat="1" ht="10.199999999999999">
      <c r="B186" s="179"/>
      <c r="D186" s="163" t="s">
        <v>336</v>
      </c>
      <c r="E186" s="180" t="s">
        <v>1</v>
      </c>
      <c r="F186" s="181" t="s">
        <v>6375</v>
      </c>
      <c r="H186" s="182">
        <v>2960</v>
      </c>
      <c r="I186" s="183"/>
      <c r="L186" s="179"/>
      <c r="M186" s="184"/>
      <c r="N186" s="185"/>
      <c r="O186" s="185"/>
      <c r="P186" s="185"/>
      <c r="Q186" s="185"/>
      <c r="R186" s="185"/>
      <c r="S186" s="185"/>
      <c r="T186" s="186"/>
      <c r="AT186" s="180" t="s">
        <v>336</v>
      </c>
      <c r="AU186" s="180" t="s">
        <v>90</v>
      </c>
      <c r="AV186" s="14" t="s">
        <v>90</v>
      </c>
      <c r="AW186" s="14" t="s">
        <v>36</v>
      </c>
      <c r="AX186" s="14" t="s">
        <v>88</v>
      </c>
      <c r="AY186" s="180" t="s">
        <v>199</v>
      </c>
    </row>
    <row r="187" spans="1:65" s="2" customFormat="1" ht="24.15" customHeight="1">
      <c r="A187" s="33"/>
      <c r="B187" s="149"/>
      <c r="C187" s="195" t="s">
        <v>497</v>
      </c>
      <c r="D187" s="195" t="s">
        <v>416</v>
      </c>
      <c r="E187" s="196" t="s">
        <v>4755</v>
      </c>
      <c r="F187" s="197" t="s">
        <v>6376</v>
      </c>
      <c r="G187" s="198" t="s">
        <v>376</v>
      </c>
      <c r="H187" s="199">
        <v>90</v>
      </c>
      <c r="I187" s="200"/>
      <c r="J187" s="201">
        <f>ROUND(I187*H187,2)</f>
        <v>0</v>
      </c>
      <c r="K187" s="197" t="s">
        <v>333</v>
      </c>
      <c r="L187" s="202"/>
      <c r="M187" s="203" t="s">
        <v>1</v>
      </c>
      <c r="N187" s="204" t="s">
        <v>46</v>
      </c>
      <c r="O187" s="59"/>
      <c r="P187" s="159">
        <f>O187*H187</f>
        <v>0</v>
      </c>
      <c r="Q187" s="159">
        <v>1.3999999999999999E-4</v>
      </c>
      <c r="R187" s="159">
        <f>Q187*H187</f>
        <v>1.2599999999999998E-2</v>
      </c>
      <c r="S187" s="159">
        <v>0</v>
      </c>
      <c r="T187" s="160">
        <f>S187*H187</f>
        <v>0</v>
      </c>
      <c r="U187" s="33"/>
      <c r="V187" s="33"/>
      <c r="W187" s="33"/>
      <c r="X187" s="33"/>
      <c r="Y187" s="33"/>
      <c r="Z187" s="33"/>
      <c r="AA187" s="33"/>
      <c r="AB187" s="33"/>
      <c r="AC187" s="33"/>
      <c r="AD187" s="33"/>
      <c r="AE187" s="33"/>
      <c r="AR187" s="161" t="s">
        <v>573</v>
      </c>
      <c r="AT187" s="161" t="s">
        <v>416</v>
      </c>
      <c r="AU187" s="161" t="s">
        <v>90</v>
      </c>
      <c r="AY187" s="18" t="s">
        <v>199</v>
      </c>
      <c r="BE187" s="162">
        <f>IF(N187="základní",J187,0)</f>
        <v>0</v>
      </c>
      <c r="BF187" s="162">
        <f>IF(N187="snížená",J187,0)</f>
        <v>0</v>
      </c>
      <c r="BG187" s="162">
        <f>IF(N187="zákl. přenesená",J187,0)</f>
        <v>0</v>
      </c>
      <c r="BH187" s="162">
        <f>IF(N187="sníž. přenesená",J187,0)</f>
        <v>0</v>
      </c>
      <c r="BI187" s="162">
        <f>IF(N187="nulová",J187,0)</f>
        <v>0</v>
      </c>
      <c r="BJ187" s="18" t="s">
        <v>88</v>
      </c>
      <c r="BK187" s="162">
        <f>ROUND(I187*H187,2)</f>
        <v>0</v>
      </c>
      <c r="BL187" s="18" t="s">
        <v>276</v>
      </c>
      <c r="BM187" s="161" t="s">
        <v>6377</v>
      </c>
    </row>
    <row r="188" spans="1:65" s="2" customFormat="1" ht="10.199999999999999">
      <c r="A188" s="33"/>
      <c r="B188" s="34"/>
      <c r="C188" s="33"/>
      <c r="D188" s="163" t="s">
        <v>207</v>
      </c>
      <c r="E188" s="33"/>
      <c r="F188" s="164" t="s">
        <v>4758</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207</v>
      </c>
      <c r="AU188" s="18" t="s">
        <v>90</v>
      </c>
    </row>
    <row r="189" spans="1:65" s="2" customFormat="1" ht="16.5" customHeight="1">
      <c r="A189" s="33"/>
      <c r="B189" s="149"/>
      <c r="C189" s="195" t="s">
        <v>518</v>
      </c>
      <c r="D189" s="195" t="s">
        <v>416</v>
      </c>
      <c r="E189" s="196" t="s">
        <v>4762</v>
      </c>
      <c r="F189" s="197" t="s">
        <v>4763</v>
      </c>
      <c r="G189" s="198" t="s">
        <v>376</v>
      </c>
      <c r="H189" s="199">
        <v>2770</v>
      </c>
      <c r="I189" s="200"/>
      <c r="J189" s="201">
        <f>ROUND(I189*H189,2)</f>
        <v>0</v>
      </c>
      <c r="K189" s="197" t="s">
        <v>333</v>
      </c>
      <c r="L189" s="202"/>
      <c r="M189" s="203" t="s">
        <v>1</v>
      </c>
      <c r="N189" s="204" t="s">
        <v>46</v>
      </c>
      <c r="O189" s="59"/>
      <c r="P189" s="159">
        <f>O189*H189</f>
        <v>0</v>
      </c>
      <c r="Q189" s="159">
        <v>1.7000000000000001E-4</v>
      </c>
      <c r="R189" s="159">
        <f>Q189*H189</f>
        <v>0.47090000000000004</v>
      </c>
      <c r="S189" s="159">
        <v>0</v>
      </c>
      <c r="T189" s="160">
        <f>S189*H189</f>
        <v>0</v>
      </c>
      <c r="U189" s="33"/>
      <c r="V189" s="33"/>
      <c r="W189" s="33"/>
      <c r="X189" s="33"/>
      <c r="Y189" s="33"/>
      <c r="Z189" s="33"/>
      <c r="AA189" s="33"/>
      <c r="AB189" s="33"/>
      <c r="AC189" s="33"/>
      <c r="AD189" s="33"/>
      <c r="AE189" s="33"/>
      <c r="AR189" s="161" t="s">
        <v>573</v>
      </c>
      <c r="AT189" s="161" t="s">
        <v>416</v>
      </c>
      <c r="AU189" s="161" t="s">
        <v>90</v>
      </c>
      <c r="AY189" s="18" t="s">
        <v>199</v>
      </c>
      <c r="BE189" s="162">
        <f>IF(N189="základní",J189,0)</f>
        <v>0</v>
      </c>
      <c r="BF189" s="162">
        <f>IF(N189="snížená",J189,0)</f>
        <v>0</v>
      </c>
      <c r="BG189" s="162">
        <f>IF(N189="zákl. přenesená",J189,0)</f>
        <v>0</v>
      </c>
      <c r="BH189" s="162">
        <f>IF(N189="sníž. přenesená",J189,0)</f>
        <v>0</v>
      </c>
      <c r="BI189" s="162">
        <f>IF(N189="nulová",J189,0)</f>
        <v>0</v>
      </c>
      <c r="BJ189" s="18" t="s">
        <v>88</v>
      </c>
      <c r="BK189" s="162">
        <f>ROUND(I189*H189,2)</f>
        <v>0</v>
      </c>
      <c r="BL189" s="18" t="s">
        <v>276</v>
      </c>
      <c r="BM189" s="161" t="s">
        <v>6378</v>
      </c>
    </row>
    <row r="190" spans="1:65" s="14" customFormat="1" ht="10.199999999999999">
      <c r="B190" s="179"/>
      <c r="D190" s="163" t="s">
        <v>336</v>
      </c>
      <c r="E190" s="180" t="s">
        <v>1</v>
      </c>
      <c r="F190" s="181" t="s">
        <v>6321</v>
      </c>
      <c r="H190" s="182">
        <v>400</v>
      </c>
      <c r="I190" s="183"/>
      <c r="L190" s="179"/>
      <c r="M190" s="184"/>
      <c r="N190" s="185"/>
      <c r="O190" s="185"/>
      <c r="P190" s="185"/>
      <c r="Q190" s="185"/>
      <c r="R190" s="185"/>
      <c r="S190" s="185"/>
      <c r="T190" s="186"/>
      <c r="AT190" s="180" t="s">
        <v>336</v>
      </c>
      <c r="AU190" s="180" t="s">
        <v>90</v>
      </c>
      <c r="AV190" s="14" t="s">
        <v>90</v>
      </c>
      <c r="AW190" s="14" t="s">
        <v>36</v>
      </c>
      <c r="AX190" s="14" t="s">
        <v>81</v>
      </c>
      <c r="AY190" s="180" t="s">
        <v>199</v>
      </c>
    </row>
    <row r="191" spans="1:65" s="14" customFormat="1" ht="10.199999999999999">
      <c r="B191" s="179"/>
      <c r="D191" s="163" t="s">
        <v>336</v>
      </c>
      <c r="E191" s="180" t="s">
        <v>1</v>
      </c>
      <c r="F191" s="181" t="s">
        <v>6379</v>
      </c>
      <c r="H191" s="182">
        <v>350</v>
      </c>
      <c r="I191" s="183"/>
      <c r="L191" s="179"/>
      <c r="M191" s="184"/>
      <c r="N191" s="185"/>
      <c r="O191" s="185"/>
      <c r="P191" s="185"/>
      <c r="Q191" s="185"/>
      <c r="R191" s="185"/>
      <c r="S191" s="185"/>
      <c r="T191" s="186"/>
      <c r="AT191" s="180" t="s">
        <v>336</v>
      </c>
      <c r="AU191" s="180" t="s">
        <v>90</v>
      </c>
      <c r="AV191" s="14" t="s">
        <v>90</v>
      </c>
      <c r="AW191" s="14" t="s">
        <v>36</v>
      </c>
      <c r="AX191" s="14" t="s">
        <v>81</v>
      </c>
      <c r="AY191" s="180" t="s">
        <v>199</v>
      </c>
    </row>
    <row r="192" spans="1:65" s="14" customFormat="1" ht="10.199999999999999">
      <c r="B192" s="179"/>
      <c r="D192" s="163" t="s">
        <v>336</v>
      </c>
      <c r="E192" s="180" t="s">
        <v>1</v>
      </c>
      <c r="F192" s="181" t="s">
        <v>6380</v>
      </c>
      <c r="H192" s="182">
        <v>720</v>
      </c>
      <c r="I192" s="183"/>
      <c r="L192" s="179"/>
      <c r="M192" s="184"/>
      <c r="N192" s="185"/>
      <c r="O192" s="185"/>
      <c r="P192" s="185"/>
      <c r="Q192" s="185"/>
      <c r="R192" s="185"/>
      <c r="S192" s="185"/>
      <c r="T192" s="186"/>
      <c r="AT192" s="180" t="s">
        <v>336</v>
      </c>
      <c r="AU192" s="180" t="s">
        <v>90</v>
      </c>
      <c r="AV192" s="14" t="s">
        <v>90</v>
      </c>
      <c r="AW192" s="14" t="s">
        <v>36</v>
      </c>
      <c r="AX192" s="14" t="s">
        <v>81</v>
      </c>
      <c r="AY192" s="180" t="s">
        <v>199</v>
      </c>
    </row>
    <row r="193" spans="1:65" s="14" customFormat="1" ht="10.199999999999999">
      <c r="B193" s="179"/>
      <c r="D193" s="163" t="s">
        <v>336</v>
      </c>
      <c r="E193" s="180" t="s">
        <v>1</v>
      </c>
      <c r="F193" s="181" t="s">
        <v>6381</v>
      </c>
      <c r="H193" s="182">
        <v>1300</v>
      </c>
      <c r="I193" s="183"/>
      <c r="L193" s="179"/>
      <c r="M193" s="184"/>
      <c r="N193" s="185"/>
      <c r="O193" s="185"/>
      <c r="P193" s="185"/>
      <c r="Q193" s="185"/>
      <c r="R193" s="185"/>
      <c r="S193" s="185"/>
      <c r="T193" s="186"/>
      <c r="AT193" s="180" t="s">
        <v>336</v>
      </c>
      <c r="AU193" s="180" t="s">
        <v>90</v>
      </c>
      <c r="AV193" s="14" t="s">
        <v>90</v>
      </c>
      <c r="AW193" s="14" t="s">
        <v>36</v>
      </c>
      <c r="AX193" s="14" t="s">
        <v>81</v>
      </c>
      <c r="AY193" s="180" t="s">
        <v>199</v>
      </c>
    </row>
    <row r="194" spans="1:65" s="15" customFormat="1" ht="10.199999999999999">
      <c r="B194" s="187"/>
      <c r="D194" s="163" t="s">
        <v>336</v>
      </c>
      <c r="E194" s="188" t="s">
        <v>1</v>
      </c>
      <c r="F194" s="189" t="s">
        <v>339</v>
      </c>
      <c r="H194" s="190">
        <v>2770</v>
      </c>
      <c r="I194" s="191"/>
      <c r="L194" s="187"/>
      <c r="M194" s="192"/>
      <c r="N194" s="193"/>
      <c r="O194" s="193"/>
      <c r="P194" s="193"/>
      <c r="Q194" s="193"/>
      <c r="R194" s="193"/>
      <c r="S194" s="193"/>
      <c r="T194" s="194"/>
      <c r="AT194" s="188" t="s">
        <v>336</v>
      </c>
      <c r="AU194" s="188" t="s">
        <v>90</v>
      </c>
      <c r="AV194" s="15" t="s">
        <v>198</v>
      </c>
      <c r="AW194" s="15" t="s">
        <v>36</v>
      </c>
      <c r="AX194" s="15" t="s">
        <v>88</v>
      </c>
      <c r="AY194" s="188" t="s">
        <v>199</v>
      </c>
    </row>
    <row r="195" spans="1:65" s="2" customFormat="1" ht="21.75" customHeight="1">
      <c r="A195" s="33"/>
      <c r="B195" s="149"/>
      <c r="C195" s="195" t="s">
        <v>522</v>
      </c>
      <c r="D195" s="195" t="s">
        <v>416</v>
      </c>
      <c r="E195" s="196" t="s">
        <v>6382</v>
      </c>
      <c r="F195" s="197" t="s">
        <v>6383</v>
      </c>
      <c r="G195" s="198" t="s">
        <v>376</v>
      </c>
      <c r="H195" s="199">
        <v>100</v>
      </c>
      <c r="I195" s="200"/>
      <c r="J195" s="201">
        <f>ROUND(I195*H195,2)</f>
        <v>0</v>
      </c>
      <c r="K195" s="197" t="s">
        <v>1</v>
      </c>
      <c r="L195" s="202"/>
      <c r="M195" s="203" t="s">
        <v>1</v>
      </c>
      <c r="N195" s="204" t="s">
        <v>46</v>
      </c>
      <c r="O195" s="59"/>
      <c r="P195" s="159">
        <f>O195*H195</f>
        <v>0</v>
      </c>
      <c r="Q195" s="159">
        <v>1.7000000000000001E-4</v>
      </c>
      <c r="R195" s="159">
        <f>Q195*H195</f>
        <v>1.7000000000000001E-2</v>
      </c>
      <c r="S195" s="159">
        <v>0</v>
      </c>
      <c r="T195" s="160">
        <f>S195*H195</f>
        <v>0</v>
      </c>
      <c r="U195" s="33"/>
      <c r="V195" s="33"/>
      <c r="W195" s="33"/>
      <c r="X195" s="33"/>
      <c r="Y195" s="33"/>
      <c r="Z195" s="33"/>
      <c r="AA195" s="33"/>
      <c r="AB195" s="33"/>
      <c r="AC195" s="33"/>
      <c r="AD195" s="33"/>
      <c r="AE195" s="33"/>
      <c r="AR195" s="161" t="s">
        <v>573</v>
      </c>
      <c r="AT195" s="161" t="s">
        <v>416</v>
      </c>
      <c r="AU195" s="161" t="s">
        <v>90</v>
      </c>
      <c r="AY195" s="18" t="s">
        <v>199</v>
      </c>
      <c r="BE195" s="162">
        <f>IF(N195="základní",J195,0)</f>
        <v>0</v>
      </c>
      <c r="BF195" s="162">
        <f>IF(N195="snížená",J195,0)</f>
        <v>0</v>
      </c>
      <c r="BG195" s="162">
        <f>IF(N195="zákl. přenesená",J195,0)</f>
        <v>0</v>
      </c>
      <c r="BH195" s="162">
        <f>IF(N195="sníž. přenesená",J195,0)</f>
        <v>0</v>
      </c>
      <c r="BI195" s="162">
        <f>IF(N195="nulová",J195,0)</f>
        <v>0</v>
      </c>
      <c r="BJ195" s="18" t="s">
        <v>88</v>
      </c>
      <c r="BK195" s="162">
        <f>ROUND(I195*H195,2)</f>
        <v>0</v>
      </c>
      <c r="BL195" s="18" t="s">
        <v>276</v>
      </c>
      <c r="BM195" s="161" t="s">
        <v>6384</v>
      </c>
    </row>
    <row r="196" spans="1:65" s="14" customFormat="1" ht="10.199999999999999">
      <c r="B196" s="179"/>
      <c r="D196" s="163" t="s">
        <v>336</v>
      </c>
      <c r="E196" s="180" t="s">
        <v>1</v>
      </c>
      <c r="F196" s="181" t="s">
        <v>1242</v>
      </c>
      <c r="H196" s="182">
        <v>100</v>
      </c>
      <c r="I196" s="183"/>
      <c r="L196" s="179"/>
      <c r="M196" s="184"/>
      <c r="N196" s="185"/>
      <c r="O196" s="185"/>
      <c r="P196" s="185"/>
      <c r="Q196" s="185"/>
      <c r="R196" s="185"/>
      <c r="S196" s="185"/>
      <c r="T196" s="186"/>
      <c r="AT196" s="180" t="s">
        <v>336</v>
      </c>
      <c r="AU196" s="180" t="s">
        <v>90</v>
      </c>
      <c r="AV196" s="14" t="s">
        <v>90</v>
      </c>
      <c r="AW196" s="14" t="s">
        <v>36</v>
      </c>
      <c r="AX196" s="14" t="s">
        <v>88</v>
      </c>
      <c r="AY196" s="180" t="s">
        <v>199</v>
      </c>
    </row>
    <row r="197" spans="1:65" s="2" customFormat="1" ht="33" customHeight="1">
      <c r="A197" s="33"/>
      <c r="B197" s="149"/>
      <c r="C197" s="150" t="s">
        <v>526</v>
      </c>
      <c r="D197" s="150" t="s">
        <v>202</v>
      </c>
      <c r="E197" s="151" t="s">
        <v>4720</v>
      </c>
      <c r="F197" s="152" t="s">
        <v>6385</v>
      </c>
      <c r="G197" s="153" t="s">
        <v>376</v>
      </c>
      <c r="H197" s="154">
        <v>30</v>
      </c>
      <c r="I197" s="155"/>
      <c r="J197" s="156">
        <f>ROUND(I197*H197,2)</f>
        <v>0</v>
      </c>
      <c r="K197" s="152" t="s">
        <v>333</v>
      </c>
      <c r="L197" s="34"/>
      <c r="M197" s="157" t="s">
        <v>1</v>
      </c>
      <c r="N197" s="158" t="s">
        <v>46</v>
      </c>
      <c r="O197" s="59"/>
      <c r="P197" s="159">
        <f>O197*H197</f>
        <v>0</v>
      </c>
      <c r="Q197" s="159">
        <v>0</v>
      </c>
      <c r="R197" s="159">
        <f>Q197*H197</f>
        <v>0</v>
      </c>
      <c r="S197" s="159">
        <v>0</v>
      </c>
      <c r="T197" s="160">
        <f>S197*H197</f>
        <v>0</v>
      </c>
      <c r="U197" s="33"/>
      <c r="V197" s="33"/>
      <c r="W197" s="33"/>
      <c r="X197" s="33"/>
      <c r="Y197" s="33"/>
      <c r="Z197" s="33"/>
      <c r="AA197" s="33"/>
      <c r="AB197" s="33"/>
      <c r="AC197" s="33"/>
      <c r="AD197" s="33"/>
      <c r="AE197" s="33"/>
      <c r="AR197" s="161" t="s">
        <v>276</v>
      </c>
      <c r="AT197" s="161" t="s">
        <v>202</v>
      </c>
      <c r="AU197" s="161" t="s">
        <v>90</v>
      </c>
      <c r="AY197" s="18" t="s">
        <v>199</v>
      </c>
      <c r="BE197" s="162">
        <f>IF(N197="základní",J197,0)</f>
        <v>0</v>
      </c>
      <c r="BF197" s="162">
        <f>IF(N197="snížená",J197,0)</f>
        <v>0</v>
      </c>
      <c r="BG197" s="162">
        <f>IF(N197="zákl. přenesená",J197,0)</f>
        <v>0</v>
      </c>
      <c r="BH197" s="162">
        <f>IF(N197="sníž. přenesená",J197,0)</f>
        <v>0</v>
      </c>
      <c r="BI197" s="162">
        <f>IF(N197="nulová",J197,0)</f>
        <v>0</v>
      </c>
      <c r="BJ197" s="18" t="s">
        <v>88</v>
      </c>
      <c r="BK197" s="162">
        <f>ROUND(I197*H197,2)</f>
        <v>0</v>
      </c>
      <c r="BL197" s="18" t="s">
        <v>276</v>
      </c>
      <c r="BM197" s="161" t="s">
        <v>6386</v>
      </c>
    </row>
    <row r="198" spans="1:65" s="2" customFormat="1" ht="28.8">
      <c r="A198" s="33"/>
      <c r="B198" s="34"/>
      <c r="C198" s="33"/>
      <c r="D198" s="163" t="s">
        <v>207</v>
      </c>
      <c r="E198" s="33"/>
      <c r="F198" s="164" t="s">
        <v>4723</v>
      </c>
      <c r="G198" s="33"/>
      <c r="H198" s="33"/>
      <c r="I198" s="165"/>
      <c r="J198" s="33"/>
      <c r="K198" s="33"/>
      <c r="L198" s="34"/>
      <c r="M198" s="166"/>
      <c r="N198" s="167"/>
      <c r="O198" s="59"/>
      <c r="P198" s="59"/>
      <c r="Q198" s="59"/>
      <c r="R198" s="59"/>
      <c r="S198" s="59"/>
      <c r="T198" s="60"/>
      <c r="U198" s="33"/>
      <c r="V198" s="33"/>
      <c r="W198" s="33"/>
      <c r="X198" s="33"/>
      <c r="Y198" s="33"/>
      <c r="Z198" s="33"/>
      <c r="AA198" s="33"/>
      <c r="AB198" s="33"/>
      <c r="AC198" s="33"/>
      <c r="AD198" s="33"/>
      <c r="AE198" s="33"/>
      <c r="AT198" s="18" t="s">
        <v>207</v>
      </c>
      <c r="AU198" s="18" t="s">
        <v>90</v>
      </c>
    </row>
    <row r="199" spans="1:65" s="14" customFormat="1" ht="10.199999999999999">
      <c r="B199" s="179"/>
      <c r="D199" s="163" t="s">
        <v>336</v>
      </c>
      <c r="E199" s="180" t="s">
        <v>1</v>
      </c>
      <c r="F199" s="181" t="s">
        <v>6387</v>
      </c>
      <c r="H199" s="182">
        <v>30</v>
      </c>
      <c r="I199" s="183"/>
      <c r="L199" s="179"/>
      <c r="M199" s="184"/>
      <c r="N199" s="185"/>
      <c r="O199" s="185"/>
      <c r="P199" s="185"/>
      <c r="Q199" s="185"/>
      <c r="R199" s="185"/>
      <c r="S199" s="185"/>
      <c r="T199" s="186"/>
      <c r="AT199" s="180" t="s">
        <v>336</v>
      </c>
      <c r="AU199" s="180" t="s">
        <v>90</v>
      </c>
      <c r="AV199" s="14" t="s">
        <v>90</v>
      </c>
      <c r="AW199" s="14" t="s">
        <v>36</v>
      </c>
      <c r="AX199" s="14" t="s">
        <v>88</v>
      </c>
      <c r="AY199" s="180" t="s">
        <v>199</v>
      </c>
    </row>
    <row r="200" spans="1:65" s="2" customFormat="1" ht="24.15" customHeight="1">
      <c r="A200" s="33"/>
      <c r="B200" s="149"/>
      <c r="C200" s="195" t="s">
        <v>531</v>
      </c>
      <c r="D200" s="195" t="s">
        <v>416</v>
      </c>
      <c r="E200" s="196" t="s">
        <v>4724</v>
      </c>
      <c r="F200" s="197" t="s">
        <v>4725</v>
      </c>
      <c r="G200" s="198" t="s">
        <v>376</v>
      </c>
      <c r="H200" s="199">
        <v>25</v>
      </c>
      <c r="I200" s="200"/>
      <c r="J200" s="201">
        <f>ROUND(I200*H200,2)</f>
        <v>0</v>
      </c>
      <c r="K200" s="197" t="s">
        <v>333</v>
      </c>
      <c r="L200" s="202"/>
      <c r="M200" s="203" t="s">
        <v>1</v>
      </c>
      <c r="N200" s="204" t="s">
        <v>46</v>
      </c>
      <c r="O200" s="59"/>
      <c r="P200" s="159">
        <f>O200*H200</f>
        <v>0</v>
      </c>
      <c r="Q200" s="159">
        <v>8.9999999999999998E-4</v>
      </c>
      <c r="R200" s="159">
        <f>Q200*H200</f>
        <v>2.2499999999999999E-2</v>
      </c>
      <c r="S200" s="159">
        <v>0</v>
      </c>
      <c r="T200" s="160">
        <f>S200*H200</f>
        <v>0</v>
      </c>
      <c r="U200" s="33"/>
      <c r="V200" s="33"/>
      <c r="W200" s="33"/>
      <c r="X200" s="33"/>
      <c r="Y200" s="33"/>
      <c r="Z200" s="33"/>
      <c r="AA200" s="33"/>
      <c r="AB200" s="33"/>
      <c r="AC200" s="33"/>
      <c r="AD200" s="33"/>
      <c r="AE200" s="33"/>
      <c r="AR200" s="161" t="s">
        <v>573</v>
      </c>
      <c r="AT200" s="161" t="s">
        <v>416</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276</v>
      </c>
      <c r="BM200" s="161" t="s">
        <v>6388</v>
      </c>
    </row>
    <row r="201" spans="1:65" s="2" customFormat="1" ht="19.2">
      <c r="A201" s="33"/>
      <c r="B201" s="34"/>
      <c r="C201" s="33"/>
      <c r="D201" s="163" t="s">
        <v>207</v>
      </c>
      <c r="E201" s="33"/>
      <c r="F201" s="164" t="s">
        <v>4727</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14" customFormat="1" ht="10.199999999999999">
      <c r="B202" s="179"/>
      <c r="D202" s="163" t="s">
        <v>336</v>
      </c>
      <c r="E202" s="180" t="s">
        <v>1</v>
      </c>
      <c r="F202" s="181" t="s">
        <v>518</v>
      </c>
      <c r="H202" s="182">
        <v>25</v>
      </c>
      <c r="I202" s="183"/>
      <c r="L202" s="179"/>
      <c r="M202" s="184"/>
      <c r="N202" s="185"/>
      <c r="O202" s="185"/>
      <c r="P202" s="185"/>
      <c r="Q202" s="185"/>
      <c r="R202" s="185"/>
      <c r="S202" s="185"/>
      <c r="T202" s="186"/>
      <c r="AT202" s="180" t="s">
        <v>336</v>
      </c>
      <c r="AU202" s="180" t="s">
        <v>90</v>
      </c>
      <c r="AV202" s="14" t="s">
        <v>90</v>
      </c>
      <c r="AW202" s="14" t="s">
        <v>36</v>
      </c>
      <c r="AX202" s="14" t="s">
        <v>88</v>
      </c>
      <c r="AY202" s="180" t="s">
        <v>199</v>
      </c>
    </row>
    <row r="203" spans="1:65" s="2" customFormat="1" ht="37.799999999999997" customHeight="1">
      <c r="A203" s="33"/>
      <c r="B203" s="149"/>
      <c r="C203" s="195" t="s">
        <v>537</v>
      </c>
      <c r="D203" s="195" t="s">
        <v>416</v>
      </c>
      <c r="E203" s="196" t="s">
        <v>6389</v>
      </c>
      <c r="F203" s="197" t="s">
        <v>6390</v>
      </c>
      <c r="G203" s="198" t="s">
        <v>376</v>
      </c>
      <c r="H203" s="199">
        <v>5</v>
      </c>
      <c r="I203" s="200"/>
      <c r="J203" s="201">
        <f>ROUND(I203*H203,2)</f>
        <v>0</v>
      </c>
      <c r="K203" s="197" t="s">
        <v>333</v>
      </c>
      <c r="L203" s="202"/>
      <c r="M203" s="203" t="s">
        <v>1</v>
      </c>
      <c r="N203" s="204" t="s">
        <v>46</v>
      </c>
      <c r="O203" s="59"/>
      <c r="P203" s="159">
        <f>O203*H203</f>
        <v>0</v>
      </c>
      <c r="Q203" s="159">
        <v>9.8999999999999999E-4</v>
      </c>
      <c r="R203" s="159">
        <f>Q203*H203</f>
        <v>4.9499999999999995E-3</v>
      </c>
      <c r="S203" s="159">
        <v>0</v>
      </c>
      <c r="T203" s="160">
        <f>S203*H203</f>
        <v>0</v>
      </c>
      <c r="U203" s="33"/>
      <c r="V203" s="33"/>
      <c r="W203" s="33"/>
      <c r="X203" s="33"/>
      <c r="Y203" s="33"/>
      <c r="Z203" s="33"/>
      <c r="AA203" s="33"/>
      <c r="AB203" s="33"/>
      <c r="AC203" s="33"/>
      <c r="AD203" s="33"/>
      <c r="AE203" s="33"/>
      <c r="AR203" s="161" t="s">
        <v>573</v>
      </c>
      <c r="AT203" s="161" t="s">
        <v>416</v>
      </c>
      <c r="AU203" s="161" t="s">
        <v>90</v>
      </c>
      <c r="AY203" s="18" t="s">
        <v>199</v>
      </c>
      <c r="BE203" s="162">
        <f>IF(N203="základní",J203,0)</f>
        <v>0</v>
      </c>
      <c r="BF203" s="162">
        <f>IF(N203="snížená",J203,0)</f>
        <v>0</v>
      </c>
      <c r="BG203" s="162">
        <f>IF(N203="zákl. přenesená",J203,0)</f>
        <v>0</v>
      </c>
      <c r="BH203" s="162">
        <f>IF(N203="sníž. přenesená",J203,0)</f>
        <v>0</v>
      </c>
      <c r="BI203" s="162">
        <f>IF(N203="nulová",J203,0)</f>
        <v>0</v>
      </c>
      <c r="BJ203" s="18" t="s">
        <v>88</v>
      </c>
      <c r="BK203" s="162">
        <f>ROUND(I203*H203,2)</f>
        <v>0</v>
      </c>
      <c r="BL203" s="18" t="s">
        <v>276</v>
      </c>
      <c r="BM203" s="161" t="s">
        <v>6391</v>
      </c>
    </row>
    <row r="204" spans="1:65" s="2" customFormat="1" ht="19.2">
      <c r="A204" s="33"/>
      <c r="B204" s="34"/>
      <c r="C204" s="33"/>
      <c r="D204" s="163" t="s">
        <v>207</v>
      </c>
      <c r="E204" s="33"/>
      <c r="F204" s="164" t="s">
        <v>6390</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207</v>
      </c>
      <c r="AU204" s="18" t="s">
        <v>90</v>
      </c>
    </row>
    <row r="205" spans="1:65" s="14" customFormat="1" ht="20.399999999999999">
      <c r="B205" s="179"/>
      <c r="D205" s="163" t="s">
        <v>336</v>
      </c>
      <c r="F205" s="181" t="s">
        <v>6392</v>
      </c>
      <c r="H205" s="182">
        <v>5</v>
      </c>
      <c r="I205" s="183"/>
      <c r="L205" s="179"/>
      <c r="M205" s="184"/>
      <c r="N205" s="185"/>
      <c r="O205" s="185"/>
      <c r="P205" s="185"/>
      <c r="Q205" s="185"/>
      <c r="R205" s="185"/>
      <c r="S205" s="185"/>
      <c r="T205" s="186"/>
      <c r="AT205" s="180" t="s">
        <v>336</v>
      </c>
      <c r="AU205" s="180" t="s">
        <v>90</v>
      </c>
      <c r="AV205" s="14" t="s">
        <v>90</v>
      </c>
      <c r="AW205" s="14" t="s">
        <v>3</v>
      </c>
      <c r="AX205" s="14" t="s">
        <v>88</v>
      </c>
      <c r="AY205" s="180" t="s">
        <v>199</v>
      </c>
    </row>
    <row r="206" spans="1:65" s="2" customFormat="1" ht="24.15" customHeight="1">
      <c r="A206" s="33"/>
      <c r="B206" s="149"/>
      <c r="C206" s="150" t="s">
        <v>547</v>
      </c>
      <c r="D206" s="150" t="s">
        <v>202</v>
      </c>
      <c r="E206" s="151" t="s">
        <v>4768</v>
      </c>
      <c r="F206" s="152" t="s">
        <v>4769</v>
      </c>
      <c r="G206" s="153" t="s">
        <v>376</v>
      </c>
      <c r="H206" s="154">
        <v>605</v>
      </c>
      <c r="I206" s="155"/>
      <c r="J206" s="156">
        <f>ROUND(I206*H206,2)</f>
        <v>0</v>
      </c>
      <c r="K206" s="152" t="s">
        <v>333</v>
      </c>
      <c r="L206" s="34"/>
      <c r="M206" s="157" t="s">
        <v>1</v>
      </c>
      <c r="N206" s="158" t="s">
        <v>46</v>
      </c>
      <c r="O206" s="59"/>
      <c r="P206" s="159">
        <f>O206*H206</f>
        <v>0</v>
      </c>
      <c r="Q206" s="159">
        <v>0</v>
      </c>
      <c r="R206" s="159">
        <f>Q206*H206</f>
        <v>0</v>
      </c>
      <c r="S206" s="159">
        <v>0</v>
      </c>
      <c r="T206" s="160">
        <f>S206*H206</f>
        <v>0</v>
      </c>
      <c r="U206" s="33"/>
      <c r="V206" s="33"/>
      <c r="W206" s="33"/>
      <c r="X206" s="33"/>
      <c r="Y206" s="33"/>
      <c r="Z206" s="33"/>
      <c r="AA206" s="33"/>
      <c r="AB206" s="33"/>
      <c r="AC206" s="33"/>
      <c r="AD206" s="33"/>
      <c r="AE206" s="33"/>
      <c r="AR206" s="161" t="s">
        <v>276</v>
      </c>
      <c r="AT206" s="161" t="s">
        <v>202</v>
      </c>
      <c r="AU206" s="161" t="s">
        <v>90</v>
      </c>
      <c r="AY206" s="18" t="s">
        <v>199</v>
      </c>
      <c r="BE206" s="162">
        <f>IF(N206="základní",J206,0)</f>
        <v>0</v>
      </c>
      <c r="BF206" s="162">
        <f>IF(N206="snížená",J206,0)</f>
        <v>0</v>
      </c>
      <c r="BG206" s="162">
        <f>IF(N206="zákl. přenesená",J206,0)</f>
        <v>0</v>
      </c>
      <c r="BH206" s="162">
        <f>IF(N206="sníž. přenesená",J206,0)</f>
        <v>0</v>
      </c>
      <c r="BI206" s="162">
        <f>IF(N206="nulová",J206,0)</f>
        <v>0</v>
      </c>
      <c r="BJ206" s="18" t="s">
        <v>88</v>
      </c>
      <c r="BK206" s="162">
        <f>ROUND(I206*H206,2)</f>
        <v>0</v>
      </c>
      <c r="BL206" s="18" t="s">
        <v>276</v>
      </c>
      <c r="BM206" s="161" t="s">
        <v>6393</v>
      </c>
    </row>
    <row r="207" spans="1:65" s="2" customFormat="1" ht="19.2">
      <c r="A207" s="33"/>
      <c r="B207" s="34"/>
      <c r="C207" s="33"/>
      <c r="D207" s="163" t="s">
        <v>207</v>
      </c>
      <c r="E207" s="33"/>
      <c r="F207" s="164" t="s">
        <v>4771</v>
      </c>
      <c r="G207" s="33"/>
      <c r="H207" s="33"/>
      <c r="I207" s="165"/>
      <c r="J207" s="33"/>
      <c r="K207" s="33"/>
      <c r="L207" s="34"/>
      <c r="M207" s="166"/>
      <c r="N207" s="167"/>
      <c r="O207" s="59"/>
      <c r="P207" s="59"/>
      <c r="Q207" s="59"/>
      <c r="R207" s="59"/>
      <c r="S207" s="59"/>
      <c r="T207" s="60"/>
      <c r="U207" s="33"/>
      <c r="V207" s="33"/>
      <c r="W207" s="33"/>
      <c r="X207" s="33"/>
      <c r="Y207" s="33"/>
      <c r="Z207" s="33"/>
      <c r="AA207" s="33"/>
      <c r="AB207" s="33"/>
      <c r="AC207" s="33"/>
      <c r="AD207" s="33"/>
      <c r="AE207" s="33"/>
      <c r="AT207" s="18" t="s">
        <v>207</v>
      </c>
      <c r="AU207" s="18" t="s">
        <v>90</v>
      </c>
    </row>
    <row r="208" spans="1:65" s="14" customFormat="1" ht="10.199999999999999">
      <c r="B208" s="179"/>
      <c r="D208" s="163" t="s">
        <v>336</v>
      </c>
      <c r="E208" s="180" t="s">
        <v>1</v>
      </c>
      <c r="F208" s="181" t="s">
        <v>6394</v>
      </c>
      <c r="H208" s="182">
        <v>605</v>
      </c>
      <c r="I208" s="183"/>
      <c r="L208" s="179"/>
      <c r="M208" s="184"/>
      <c r="N208" s="185"/>
      <c r="O208" s="185"/>
      <c r="P208" s="185"/>
      <c r="Q208" s="185"/>
      <c r="R208" s="185"/>
      <c r="S208" s="185"/>
      <c r="T208" s="186"/>
      <c r="AT208" s="180" t="s">
        <v>336</v>
      </c>
      <c r="AU208" s="180" t="s">
        <v>90</v>
      </c>
      <c r="AV208" s="14" t="s">
        <v>90</v>
      </c>
      <c r="AW208" s="14" t="s">
        <v>36</v>
      </c>
      <c r="AX208" s="14" t="s">
        <v>88</v>
      </c>
      <c r="AY208" s="180" t="s">
        <v>199</v>
      </c>
    </row>
    <row r="209" spans="1:65" s="2" customFormat="1" ht="16.5" customHeight="1">
      <c r="A209" s="33"/>
      <c r="B209" s="149"/>
      <c r="C209" s="195" t="s">
        <v>554</v>
      </c>
      <c r="D209" s="195" t="s">
        <v>416</v>
      </c>
      <c r="E209" s="196" t="s">
        <v>4772</v>
      </c>
      <c r="F209" s="197" t="s">
        <v>4775</v>
      </c>
      <c r="G209" s="198" t="s">
        <v>376</v>
      </c>
      <c r="H209" s="199">
        <v>350</v>
      </c>
      <c r="I209" s="200"/>
      <c r="J209" s="201">
        <f>ROUND(I209*H209,2)</f>
        <v>0</v>
      </c>
      <c r="K209" s="197" t="s">
        <v>333</v>
      </c>
      <c r="L209" s="202"/>
      <c r="M209" s="203" t="s">
        <v>1</v>
      </c>
      <c r="N209" s="204" t="s">
        <v>46</v>
      </c>
      <c r="O209" s="59"/>
      <c r="P209" s="159">
        <f>O209*H209</f>
        <v>0</v>
      </c>
      <c r="Q209" s="159">
        <v>1.6000000000000001E-4</v>
      </c>
      <c r="R209" s="159">
        <f>Q209*H209</f>
        <v>5.6000000000000001E-2</v>
      </c>
      <c r="S209" s="159">
        <v>0</v>
      </c>
      <c r="T209" s="160">
        <f>S209*H209</f>
        <v>0</v>
      </c>
      <c r="U209" s="33"/>
      <c r="V209" s="33"/>
      <c r="W209" s="33"/>
      <c r="X209" s="33"/>
      <c r="Y209" s="33"/>
      <c r="Z209" s="33"/>
      <c r="AA209" s="33"/>
      <c r="AB209" s="33"/>
      <c r="AC209" s="33"/>
      <c r="AD209" s="33"/>
      <c r="AE209" s="33"/>
      <c r="AR209" s="161" t="s">
        <v>573</v>
      </c>
      <c r="AT209" s="161" t="s">
        <v>416</v>
      </c>
      <c r="AU209" s="161" t="s">
        <v>90</v>
      </c>
      <c r="AY209" s="18" t="s">
        <v>199</v>
      </c>
      <c r="BE209" s="162">
        <f>IF(N209="základní",J209,0)</f>
        <v>0</v>
      </c>
      <c r="BF209" s="162">
        <f>IF(N209="snížená",J209,0)</f>
        <v>0</v>
      </c>
      <c r="BG209" s="162">
        <f>IF(N209="zákl. přenesená",J209,0)</f>
        <v>0</v>
      </c>
      <c r="BH209" s="162">
        <f>IF(N209="sníž. přenesená",J209,0)</f>
        <v>0</v>
      </c>
      <c r="BI209" s="162">
        <f>IF(N209="nulová",J209,0)</f>
        <v>0</v>
      </c>
      <c r="BJ209" s="18" t="s">
        <v>88</v>
      </c>
      <c r="BK209" s="162">
        <f>ROUND(I209*H209,2)</f>
        <v>0</v>
      </c>
      <c r="BL209" s="18" t="s">
        <v>276</v>
      </c>
      <c r="BM209" s="161" t="s">
        <v>6395</v>
      </c>
    </row>
    <row r="210" spans="1:65" s="2" customFormat="1" ht="10.199999999999999">
      <c r="A210" s="33"/>
      <c r="B210" s="34"/>
      <c r="C210" s="33"/>
      <c r="D210" s="163" t="s">
        <v>207</v>
      </c>
      <c r="E210" s="33"/>
      <c r="F210" s="164" t="s">
        <v>4775</v>
      </c>
      <c r="G210" s="33"/>
      <c r="H210" s="33"/>
      <c r="I210" s="165"/>
      <c r="J210" s="33"/>
      <c r="K210" s="33"/>
      <c r="L210" s="34"/>
      <c r="M210" s="166"/>
      <c r="N210" s="167"/>
      <c r="O210" s="59"/>
      <c r="P210" s="59"/>
      <c r="Q210" s="59"/>
      <c r="R210" s="59"/>
      <c r="S210" s="59"/>
      <c r="T210" s="60"/>
      <c r="U210" s="33"/>
      <c r="V210" s="33"/>
      <c r="W210" s="33"/>
      <c r="X210" s="33"/>
      <c r="Y210" s="33"/>
      <c r="Z210" s="33"/>
      <c r="AA210" s="33"/>
      <c r="AB210" s="33"/>
      <c r="AC210" s="33"/>
      <c r="AD210" s="33"/>
      <c r="AE210" s="33"/>
      <c r="AT210" s="18" t="s">
        <v>207</v>
      </c>
      <c r="AU210" s="18" t="s">
        <v>90</v>
      </c>
    </row>
    <row r="211" spans="1:65" s="14" customFormat="1" ht="10.199999999999999">
      <c r="B211" s="179"/>
      <c r="D211" s="163" t="s">
        <v>336</v>
      </c>
      <c r="E211" s="180" t="s">
        <v>1</v>
      </c>
      <c r="F211" s="181" t="s">
        <v>6396</v>
      </c>
      <c r="H211" s="182">
        <v>350</v>
      </c>
      <c r="I211" s="183"/>
      <c r="L211" s="179"/>
      <c r="M211" s="184"/>
      <c r="N211" s="185"/>
      <c r="O211" s="185"/>
      <c r="P211" s="185"/>
      <c r="Q211" s="185"/>
      <c r="R211" s="185"/>
      <c r="S211" s="185"/>
      <c r="T211" s="186"/>
      <c r="AT211" s="180" t="s">
        <v>336</v>
      </c>
      <c r="AU211" s="180" t="s">
        <v>90</v>
      </c>
      <c r="AV211" s="14" t="s">
        <v>90</v>
      </c>
      <c r="AW211" s="14" t="s">
        <v>36</v>
      </c>
      <c r="AX211" s="14" t="s">
        <v>88</v>
      </c>
      <c r="AY211" s="180" t="s">
        <v>199</v>
      </c>
    </row>
    <row r="212" spans="1:65" s="2" customFormat="1" ht="37.799999999999997" customHeight="1">
      <c r="A212" s="33"/>
      <c r="B212" s="149"/>
      <c r="C212" s="195" t="s">
        <v>573</v>
      </c>
      <c r="D212" s="195" t="s">
        <v>416</v>
      </c>
      <c r="E212" s="196" t="s">
        <v>6397</v>
      </c>
      <c r="F212" s="197" t="s">
        <v>6398</v>
      </c>
      <c r="G212" s="198" t="s">
        <v>376</v>
      </c>
      <c r="H212" s="199">
        <v>75</v>
      </c>
      <c r="I212" s="200"/>
      <c r="J212" s="201">
        <f>ROUND(I212*H212,2)</f>
        <v>0</v>
      </c>
      <c r="K212" s="197" t="s">
        <v>333</v>
      </c>
      <c r="L212" s="202"/>
      <c r="M212" s="203" t="s">
        <v>1</v>
      </c>
      <c r="N212" s="204" t="s">
        <v>46</v>
      </c>
      <c r="O212" s="59"/>
      <c r="P212" s="159">
        <f>O212*H212</f>
        <v>0</v>
      </c>
      <c r="Q212" s="159">
        <v>1.6000000000000001E-4</v>
      </c>
      <c r="R212" s="159">
        <f>Q212*H212</f>
        <v>1.2E-2</v>
      </c>
      <c r="S212" s="159">
        <v>0</v>
      </c>
      <c r="T212" s="160">
        <f>S212*H212</f>
        <v>0</v>
      </c>
      <c r="U212" s="33"/>
      <c r="V212" s="33"/>
      <c r="W212" s="33"/>
      <c r="X212" s="33"/>
      <c r="Y212" s="33"/>
      <c r="Z212" s="33"/>
      <c r="AA212" s="33"/>
      <c r="AB212" s="33"/>
      <c r="AC212" s="33"/>
      <c r="AD212" s="33"/>
      <c r="AE212" s="33"/>
      <c r="AR212" s="161" t="s">
        <v>573</v>
      </c>
      <c r="AT212" s="161" t="s">
        <v>416</v>
      </c>
      <c r="AU212" s="161" t="s">
        <v>90</v>
      </c>
      <c r="AY212" s="18" t="s">
        <v>199</v>
      </c>
      <c r="BE212" s="162">
        <f>IF(N212="základní",J212,0)</f>
        <v>0</v>
      </c>
      <c r="BF212" s="162">
        <f>IF(N212="snížená",J212,0)</f>
        <v>0</v>
      </c>
      <c r="BG212" s="162">
        <f>IF(N212="zákl. přenesená",J212,0)</f>
        <v>0</v>
      </c>
      <c r="BH212" s="162">
        <f>IF(N212="sníž. přenesená",J212,0)</f>
        <v>0</v>
      </c>
      <c r="BI212" s="162">
        <f>IF(N212="nulová",J212,0)</f>
        <v>0</v>
      </c>
      <c r="BJ212" s="18" t="s">
        <v>88</v>
      </c>
      <c r="BK212" s="162">
        <f>ROUND(I212*H212,2)</f>
        <v>0</v>
      </c>
      <c r="BL212" s="18" t="s">
        <v>276</v>
      </c>
      <c r="BM212" s="161" t="s">
        <v>6399</v>
      </c>
    </row>
    <row r="213" spans="1:65" s="2" customFormat="1" ht="19.2">
      <c r="A213" s="33"/>
      <c r="B213" s="34"/>
      <c r="C213" s="33"/>
      <c r="D213" s="163" t="s">
        <v>207</v>
      </c>
      <c r="E213" s="33"/>
      <c r="F213" s="164" t="s">
        <v>6398</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207</v>
      </c>
      <c r="AU213" s="18" t="s">
        <v>90</v>
      </c>
    </row>
    <row r="214" spans="1:65" s="14" customFormat="1" ht="10.199999999999999">
      <c r="B214" s="179"/>
      <c r="D214" s="163" t="s">
        <v>336</v>
      </c>
      <c r="E214" s="180" t="s">
        <v>1</v>
      </c>
      <c r="F214" s="181" t="s">
        <v>6400</v>
      </c>
      <c r="H214" s="182">
        <v>75</v>
      </c>
      <c r="I214" s="183"/>
      <c r="L214" s="179"/>
      <c r="M214" s="184"/>
      <c r="N214" s="185"/>
      <c r="O214" s="185"/>
      <c r="P214" s="185"/>
      <c r="Q214" s="185"/>
      <c r="R214" s="185"/>
      <c r="S214" s="185"/>
      <c r="T214" s="186"/>
      <c r="AT214" s="180" t="s">
        <v>336</v>
      </c>
      <c r="AU214" s="180" t="s">
        <v>90</v>
      </c>
      <c r="AV214" s="14" t="s">
        <v>90</v>
      </c>
      <c r="AW214" s="14" t="s">
        <v>36</v>
      </c>
      <c r="AX214" s="14" t="s">
        <v>88</v>
      </c>
      <c r="AY214" s="180" t="s">
        <v>199</v>
      </c>
    </row>
    <row r="215" spans="1:65" s="2" customFormat="1" ht="24.15" customHeight="1">
      <c r="A215" s="33"/>
      <c r="B215" s="149"/>
      <c r="C215" s="195" t="s">
        <v>585</v>
      </c>
      <c r="D215" s="195" t="s">
        <v>416</v>
      </c>
      <c r="E215" s="196" t="s">
        <v>6401</v>
      </c>
      <c r="F215" s="197" t="s">
        <v>6402</v>
      </c>
      <c r="G215" s="198" t="s">
        <v>376</v>
      </c>
      <c r="H215" s="199">
        <v>155</v>
      </c>
      <c r="I215" s="200"/>
      <c r="J215" s="201">
        <f>ROUND(I215*H215,2)</f>
        <v>0</v>
      </c>
      <c r="K215" s="197" t="s">
        <v>333</v>
      </c>
      <c r="L215" s="202"/>
      <c r="M215" s="203" t="s">
        <v>1</v>
      </c>
      <c r="N215" s="204" t="s">
        <v>46</v>
      </c>
      <c r="O215" s="59"/>
      <c r="P215" s="159">
        <f>O215*H215</f>
        <v>0</v>
      </c>
      <c r="Q215" s="159">
        <v>2.5000000000000001E-4</v>
      </c>
      <c r="R215" s="159">
        <f>Q215*H215</f>
        <v>3.875E-2</v>
      </c>
      <c r="S215" s="159">
        <v>0</v>
      </c>
      <c r="T215" s="160">
        <f>S215*H215</f>
        <v>0</v>
      </c>
      <c r="U215" s="33"/>
      <c r="V215" s="33"/>
      <c r="W215" s="33"/>
      <c r="X215" s="33"/>
      <c r="Y215" s="33"/>
      <c r="Z215" s="33"/>
      <c r="AA215" s="33"/>
      <c r="AB215" s="33"/>
      <c r="AC215" s="33"/>
      <c r="AD215" s="33"/>
      <c r="AE215" s="33"/>
      <c r="AR215" s="161" t="s">
        <v>573</v>
      </c>
      <c r="AT215" s="161" t="s">
        <v>416</v>
      </c>
      <c r="AU215" s="161" t="s">
        <v>90</v>
      </c>
      <c r="AY215" s="18" t="s">
        <v>199</v>
      </c>
      <c r="BE215" s="162">
        <f>IF(N215="základní",J215,0)</f>
        <v>0</v>
      </c>
      <c r="BF215" s="162">
        <f>IF(N215="snížená",J215,0)</f>
        <v>0</v>
      </c>
      <c r="BG215" s="162">
        <f>IF(N215="zákl. přenesená",J215,0)</f>
        <v>0</v>
      </c>
      <c r="BH215" s="162">
        <f>IF(N215="sníž. přenesená",J215,0)</f>
        <v>0</v>
      </c>
      <c r="BI215" s="162">
        <f>IF(N215="nulová",J215,0)</f>
        <v>0</v>
      </c>
      <c r="BJ215" s="18" t="s">
        <v>88</v>
      </c>
      <c r="BK215" s="162">
        <f>ROUND(I215*H215,2)</f>
        <v>0</v>
      </c>
      <c r="BL215" s="18" t="s">
        <v>276</v>
      </c>
      <c r="BM215" s="161" t="s">
        <v>6403</v>
      </c>
    </row>
    <row r="216" spans="1:65" s="2" customFormat="1" ht="19.2">
      <c r="A216" s="33"/>
      <c r="B216" s="34"/>
      <c r="C216" s="33"/>
      <c r="D216" s="163" t="s">
        <v>207</v>
      </c>
      <c r="E216" s="33"/>
      <c r="F216" s="164" t="s">
        <v>6402</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207</v>
      </c>
      <c r="AU216" s="18" t="s">
        <v>90</v>
      </c>
    </row>
    <row r="217" spans="1:65" s="14" customFormat="1" ht="10.199999999999999">
      <c r="B217" s="179"/>
      <c r="D217" s="163" t="s">
        <v>336</v>
      </c>
      <c r="E217" s="180" t="s">
        <v>1</v>
      </c>
      <c r="F217" s="181" t="s">
        <v>6404</v>
      </c>
      <c r="H217" s="182">
        <v>155</v>
      </c>
      <c r="I217" s="183"/>
      <c r="L217" s="179"/>
      <c r="M217" s="184"/>
      <c r="N217" s="185"/>
      <c r="O217" s="185"/>
      <c r="P217" s="185"/>
      <c r="Q217" s="185"/>
      <c r="R217" s="185"/>
      <c r="S217" s="185"/>
      <c r="T217" s="186"/>
      <c r="AT217" s="180" t="s">
        <v>336</v>
      </c>
      <c r="AU217" s="180" t="s">
        <v>90</v>
      </c>
      <c r="AV217" s="14" t="s">
        <v>90</v>
      </c>
      <c r="AW217" s="14" t="s">
        <v>36</v>
      </c>
      <c r="AX217" s="14" t="s">
        <v>88</v>
      </c>
      <c r="AY217" s="180" t="s">
        <v>199</v>
      </c>
    </row>
    <row r="218" spans="1:65" s="2" customFormat="1" ht="37.799999999999997" customHeight="1">
      <c r="A218" s="33"/>
      <c r="B218" s="149"/>
      <c r="C218" s="195" t="s">
        <v>600</v>
      </c>
      <c r="D218" s="195" t="s">
        <v>416</v>
      </c>
      <c r="E218" s="196" t="s">
        <v>6405</v>
      </c>
      <c r="F218" s="197" t="s">
        <v>6406</v>
      </c>
      <c r="G218" s="198" t="s">
        <v>376</v>
      </c>
      <c r="H218" s="199">
        <v>25</v>
      </c>
      <c r="I218" s="200"/>
      <c r="J218" s="201">
        <f>ROUND(I218*H218,2)</f>
        <v>0</v>
      </c>
      <c r="K218" s="197" t="s">
        <v>333</v>
      </c>
      <c r="L218" s="202"/>
      <c r="M218" s="203" t="s">
        <v>1</v>
      </c>
      <c r="N218" s="204" t="s">
        <v>46</v>
      </c>
      <c r="O218" s="59"/>
      <c r="P218" s="159">
        <f>O218*H218</f>
        <v>0</v>
      </c>
      <c r="Q218" s="159">
        <v>2.0000000000000001E-4</v>
      </c>
      <c r="R218" s="159">
        <f>Q218*H218</f>
        <v>5.0000000000000001E-3</v>
      </c>
      <c r="S218" s="159">
        <v>0</v>
      </c>
      <c r="T218" s="160">
        <f>S218*H218</f>
        <v>0</v>
      </c>
      <c r="U218" s="33"/>
      <c r="V218" s="33"/>
      <c r="W218" s="33"/>
      <c r="X218" s="33"/>
      <c r="Y218" s="33"/>
      <c r="Z218" s="33"/>
      <c r="AA218" s="33"/>
      <c r="AB218" s="33"/>
      <c r="AC218" s="33"/>
      <c r="AD218" s="33"/>
      <c r="AE218" s="33"/>
      <c r="AR218" s="161" t="s">
        <v>573</v>
      </c>
      <c r="AT218" s="161" t="s">
        <v>416</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276</v>
      </c>
      <c r="BM218" s="161" t="s">
        <v>6407</v>
      </c>
    </row>
    <row r="219" spans="1:65" s="2" customFormat="1" ht="19.2">
      <c r="A219" s="33"/>
      <c r="B219" s="34"/>
      <c r="C219" s="33"/>
      <c r="D219" s="163" t="s">
        <v>207</v>
      </c>
      <c r="E219" s="33"/>
      <c r="F219" s="164" t="s">
        <v>6406</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14" customFormat="1" ht="10.199999999999999">
      <c r="B220" s="179"/>
      <c r="D220" s="163" t="s">
        <v>336</v>
      </c>
      <c r="E220" s="180" t="s">
        <v>1</v>
      </c>
      <c r="F220" s="181" t="s">
        <v>6408</v>
      </c>
      <c r="H220" s="182">
        <v>25</v>
      </c>
      <c r="I220" s="183"/>
      <c r="L220" s="179"/>
      <c r="M220" s="184"/>
      <c r="N220" s="185"/>
      <c r="O220" s="185"/>
      <c r="P220" s="185"/>
      <c r="Q220" s="185"/>
      <c r="R220" s="185"/>
      <c r="S220" s="185"/>
      <c r="T220" s="186"/>
      <c r="AT220" s="180" t="s">
        <v>336</v>
      </c>
      <c r="AU220" s="180" t="s">
        <v>90</v>
      </c>
      <c r="AV220" s="14" t="s">
        <v>90</v>
      </c>
      <c r="AW220" s="14" t="s">
        <v>36</v>
      </c>
      <c r="AX220" s="14" t="s">
        <v>88</v>
      </c>
      <c r="AY220" s="180" t="s">
        <v>199</v>
      </c>
    </row>
    <row r="221" spans="1:65" s="2" customFormat="1" ht="24.15" customHeight="1">
      <c r="A221" s="33"/>
      <c r="B221" s="149"/>
      <c r="C221" s="150" t="s">
        <v>609</v>
      </c>
      <c r="D221" s="150" t="s">
        <v>202</v>
      </c>
      <c r="E221" s="151" t="s">
        <v>6409</v>
      </c>
      <c r="F221" s="152" t="s">
        <v>6410</v>
      </c>
      <c r="G221" s="153" t="s">
        <v>376</v>
      </c>
      <c r="H221" s="154">
        <v>85</v>
      </c>
      <c r="I221" s="155"/>
      <c r="J221" s="156">
        <f>ROUND(I221*H221,2)</f>
        <v>0</v>
      </c>
      <c r="K221" s="152" t="s">
        <v>333</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276</v>
      </c>
      <c r="AT221" s="161" t="s">
        <v>202</v>
      </c>
      <c r="AU221" s="161" t="s">
        <v>90</v>
      </c>
      <c r="AY221" s="18" t="s">
        <v>199</v>
      </c>
      <c r="BE221" s="162">
        <f>IF(N221="základní",J221,0)</f>
        <v>0</v>
      </c>
      <c r="BF221" s="162">
        <f>IF(N221="snížená",J221,0)</f>
        <v>0</v>
      </c>
      <c r="BG221" s="162">
        <f>IF(N221="zákl. přenesená",J221,0)</f>
        <v>0</v>
      </c>
      <c r="BH221" s="162">
        <f>IF(N221="sníž. přenesená",J221,0)</f>
        <v>0</v>
      </c>
      <c r="BI221" s="162">
        <f>IF(N221="nulová",J221,0)</f>
        <v>0</v>
      </c>
      <c r="BJ221" s="18" t="s">
        <v>88</v>
      </c>
      <c r="BK221" s="162">
        <f>ROUND(I221*H221,2)</f>
        <v>0</v>
      </c>
      <c r="BL221" s="18" t="s">
        <v>276</v>
      </c>
      <c r="BM221" s="161" t="s">
        <v>6411</v>
      </c>
    </row>
    <row r="222" spans="1:65" s="2" customFormat="1" ht="19.2">
      <c r="A222" s="33"/>
      <c r="B222" s="34"/>
      <c r="C222" s="33"/>
      <c r="D222" s="163" t="s">
        <v>207</v>
      </c>
      <c r="E222" s="33"/>
      <c r="F222" s="164" t="s">
        <v>6412</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207</v>
      </c>
      <c r="AU222" s="18" t="s">
        <v>90</v>
      </c>
    </row>
    <row r="223" spans="1:65" s="14" customFormat="1" ht="10.199999999999999">
      <c r="B223" s="179"/>
      <c r="D223" s="163" t="s">
        <v>336</v>
      </c>
      <c r="E223" s="180" t="s">
        <v>1</v>
      </c>
      <c r="F223" s="181" t="s">
        <v>6413</v>
      </c>
      <c r="H223" s="182">
        <v>85</v>
      </c>
      <c r="I223" s="183"/>
      <c r="L223" s="179"/>
      <c r="M223" s="184"/>
      <c r="N223" s="185"/>
      <c r="O223" s="185"/>
      <c r="P223" s="185"/>
      <c r="Q223" s="185"/>
      <c r="R223" s="185"/>
      <c r="S223" s="185"/>
      <c r="T223" s="186"/>
      <c r="AT223" s="180" t="s">
        <v>336</v>
      </c>
      <c r="AU223" s="180" t="s">
        <v>90</v>
      </c>
      <c r="AV223" s="14" t="s">
        <v>90</v>
      </c>
      <c r="AW223" s="14" t="s">
        <v>36</v>
      </c>
      <c r="AX223" s="14" t="s">
        <v>88</v>
      </c>
      <c r="AY223" s="180" t="s">
        <v>199</v>
      </c>
    </row>
    <row r="224" spans="1:65" s="2" customFormat="1" ht="21.75" customHeight="1">
      <c r="A224" s="33"/>
      <c r="B224" s="149"/>
      <c r="C224" s="195" t="s">
        <v>616</v>
      </c>
      <c r="D224" s="195" t="s">
        <v>416</v>
      </c>
      <c r="E224" s="196" t="s">
        <v>6414</v>
      </c>
      <c r="F224" s="197" t="s">
        <v>6415</v>
      </c>
      <c r="G224" s="198" t="s">
        <v>376</v>
      </c>
      <c r="H224" s="199">
        <v>65</v>
      </c>
      <c r="I224" s="200"/>
      <c r="J224" s="201">
        <f>ROUND(I224*H224,2)</f>
        <v>0</v>
      </c>
      <c r="K224" s="197" t="s">
        <v>333</v>
      </c>
      <c r="L224" s="202"/>
      <c r="M224" s="203" t="s">
        <v>1</v>
      </c>
      <c r="N224" s="204" t="s">
        <v>46</v>
      </c>
      <c r="O224" s="59"/>
      <c r="P224" s="159">
        <f>O224*H224</f>
        <v>0</v>
      </c>
      <c r="Q224" s="159">
        <v>3.4000000000000002E-4</v>
      </c>
      <c r="R224" s="159">
        <f>Q224*H224</f>
        <v>2.2100000000000002E-2</v>
      </c>
      <c r="S224" s="159">
        <v>0</v>
      </c>
      <c r="T224" s="160">
        <f>S224*H224</f>
        <v>0</v>
      </c>
      <c r="U224" s="33"/>
      <c r="V224" s="33"/>
      <c r="W224" s="33"/>
      <c r="X224" s="33"/>
      <c r="Y224" s="33"/>
      <c r="Z224" s="33"/>
      <c r="AA224" s="33"/>
      <c r="AB224" s="33"/>
      <c r="AC224" s="33"/>
      <c r="AD224" s="33"/>
      <c r="AE224" s="33"/>
      <c r="AR224" s="161" t="s">
        <v>573</v>
      </c>
      <c r="AT224" s="161" t="s">
        <v>416</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276</v>
      </c>
      <c r="BM224" s="161" t="s">
        <v>6416</v>
      </c>
    </row>
    <row r="225" spans="1:65" s="2" customFormat="1" ht="10.199999999999999">
      <c r="A225" s="33"/>
      <c r="B225" s="34"/>
      <c r="C225" s="33"/>
      <c r="D225" s="163" t="s">
        <v>207</v>
      </c>
      <c r="E225" s="33"/>
      <c r="F225" s="164" t="s">
        <v>6417</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65" s="14" customFormat="1" ht="10.199999999999999">
      <c r="B226" s="179"/>
      <c r="D226" s="163" t="s">
        <v>336</v>
      </c>
      <c r="E226" s="180" t="s">
        <v>1</v>
      </c>
      <c r="F226" s="181" t="s">
        <v>6418</v>
      </c>
      <c r="H226" s="182">
        <v>65</v>
      </c>
      <c r="I226" s="183"/>
      <c r="L226" s="179"/>
      <c r="M226" s="184"/>
      <c r="N226" s="185"/>
      <c r="O226" s="185"/>
      <c r="P226" s="185"/>
      <c r="Q226" s="185"/>
      <c r="R226" s="185"/>
      <c r="S226" s="185"/>
      <c r="T226" s="186"/>
      <c r="AT226" s="180" t="s">
        <v>336</v>
      </c>
      <c r="AU226" s="180" t="s">
        <v>90</v>
      </c>
      <c r="AV226" s="14" t="s">
        <v>90</v>
      </c>
      <c r="AW226" s="14" t="s">
        <v>36</v>
      </c>
      <c r="AX226" s="14" t="s">
        <v>88</v>
      </c>
      <c r="AY226" s="180" t="s">
        <v>199</v>
      </c>
    </row>
    <row r="227" spans="1:65" s="2" customFormat="1" ht="37.799999999999997" customHeight="1">
      <c r="A227" s="33"/>
      <c r="B227" s="149"/>
      <c r="C227" s="195" t="s">
        <v>623</v>
      </c>
      <c r="D227" s="195" t="s">
        <v>416</v>
      </c>
      <c r="E227" s="196" t="s">
        <v>6419</v>
      </c>
      <c r="F227" s="197" t="s">
        <v>6420</v>
      </c>
      <c r="G227" s="198" t="s">
        <v>376</v>
      </c>
      <c r="H227" s="199">
        <v>20</v>
      </c>
      <c r="I227" s="200"/>
      <c r="J227" s="201">
        <f>ROUND(I227*H227,2)</f>
        <v>0</v>
      </c>
      <c r="K227" s="197" t="s">
        <v>333</v>
      </c>
      <c r="L227" s="202"/>
      <c r="M227" s="203" t="s">
        <v>1</v>
      </c>
      <c r="N227" s="204" t="s">
        <v>46</v>
      </c>
      <c r="O227" s="59"/>
      <c r="P227" s="159">
        <f>O227*H227</f>
        <v>0</v>
      </c>
      <c r="Q227" s="159">
        <v>2.9E-4</v>
      </c>
      <c r="R227" s="159">
        <f>Q227*H227</f>
        <v>5.7999999999999996E-3</v>
      </c>
      <c r="S227" s="159">
        <v>0</v>
      </c>
      <c r="T227" s="160">
        <f>S227*H227</f>
        <v>0</v>
      </c>
      <c r="U227" s="33"/>
      <c r="V227" s="33"/>
      <c r="W227" s="33"/>
      <c r="X227" s="33"/>
      <c r="Y227" s="33"/>
      <c r="Z227" s="33"/>
      <c r="AA227" s="33"/>
      <c r="AB227" s="33"/>
      <c r="AC227" s="33"/>
      <c r="AD227" s="33"/>
      <c r="AE227" s="33"/>
      <c r="AR227" s="161" t="s">
        <v>573</v>
      </c>
      <c r="AT227" s="161" t="s">
        <v>416</v>
      </c>
      <c r="AU227" s="161" t="s">
        <v>90</v>
      </c>
      <c r="AY227" s="18" t="s">
        <v>199</v>
      </c>
      <c r="BE227" s="162">
        <f>IF(N227="základní",J227,0)</f>
        <v>0</v>
      </c>
      <c r="BF227" s="162">
        <f>IF(N227="snížená",J227,0)</f>
        <v>0</v>
      </c>
      <c r="BG227" s="162">
        <f>IF(N227="zákl. přenesená",J227,0)</f>
        <v>0</v>
      </c>
      <c r="BH227" s="162">
        <f>IF(N227="sníž. přenesená",J227,0)</f>
        <v>0</v>
      </c>
      <c r="BI227" s="162">
        <f>IF(N227="nulová",J227,0)</f>
        <v>0</v>
      </c>
      <c r="BJ227" s="18" t="s">
        <v>88</v>
      </c>
      <c r="BK227" s="162">
        <f>ROUND(I227*H227,2)</f>
        <v>0</v>
      </c>
      <c r="BL227" s="18" t="s">
        <v>276</v>
      </c>
      <c r="BM227" s="161" t="s">
        <v>6421</v>
      </c>
    </row>
    <row r="228" spans="1:65" s="2" customFormat="1" ht="19.2">
      <c r="A228" s="33"/>
      <c r="B228" s="34"/>
      <c r="C228" s="33"/>
      <c r="D228" s="163" t="s">
        <v>207</v>
      </c>
      <c r="E228" s="33"/>
      <c r="F228" s="164" t="s">
        <v>6420</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207</v>
      </c>
      <c r="AU228" s="18" t="s">
        <v>90</v>
      </c>
    </row>
    <row r="229" spans="1:65" s="14" customFormat="1" ht="10.199999999999999">
      <c r="B229" s="179"/>
      <c r="D229" s="163" t="s">
        <v>336</v>
      </c>
      <c r="E229" s="180" t="s">
        <v>1</v>
      </c>
      <c r="F229" s="181" t="s">
        <v>296</v>
      </c>
      <c r="H229" s="182">
        <v>20</v>
      </c>
      <c r="I229" s="183"/>
      <c r="L229" s="179"/>
      <c r="M229" s="184"/>
      <c r="N229" s="185"/>
      <c r="O229" s="185"/>
      <c r="P229" s="185"/>
      <c r="Q229" s="185"/>
      <c r="R229" s="185"/>
      <c r="S229" s="185"/>
      <c r="T229" s="186"/>
      <c r="AT229" s="180" t="s">
        <v>336</v>
      </c>
      <c r="AU229" s="180" t="s">
        <v>90</v>
      </c>
      <c r="AV229" s="14" t="s">
        <v>90</v>
      </c>
      <c r="AW229" s="14" t="s">
        <v>36</v>
      </c>
      <c r="AX229" s="14" t="s">
        <v>88</v>
      </c>
      <c r="AY229" s="180" t="s">
        <v>199</v>
      </c>
    </row>
    <row r="230" spans="1:65" s="2" customFormat="1" ht="24.15" customHeight="1">
      <c r="A230" s="33"/>
      <c r="B230" s="149"/>
      <c r="C230" s="150" t="s">
        <v>634</v>
      </c>
      <c r="D230" s="150" t="s">
        <v>202</v>
      </c>
      <c r="E230" s="151" t="s">
        <v>4728</v>
      </c>
      <c r="F230" s="152" t="s">
        <v>4729</v>
      </c>
      <c r="G230" s="153" t="s">
        <v>376</v>
      </c>
      <c r="H230" s="154">
        <v>140</v>
      </c>
      <c r="I230" s="155"/>
      <c r="J230" s="156">
        <f>ROUND(I230*H230,2)</f>
        <v>0</v>
      </c>
      <c r="K230" s="152" t="s">
        <v>333</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276</v>
      </c>
      <c r="AT230" s="161" t="s">
        <v>202</v>
      </c>
      <c r="AU230" s="161" t="s">
        <v>90</v>
      </c>
      <c r="AY230" s="18" t="s">
        <v>199</v>
      </c>
      <c r="BE230" s="162">
        <f>IF(N230="základní",J230,0)</f>
        <v>0</v>
      </c>
      <c r="BF230" s="162">
        <f>IF(N230="snížená",J230,0)</f>
        <v>0</v>
      </c>
      <c r="BG230" s="162">
        <f>IF(N230="zákl. přenesená",J230,0)</f>
        <v>0</v>
      </c>
      <c r="BH230" s="162">
        <f>IF(N230="sníž. přenesená",J230,0)</f>
        <v>0</v>
      </c>
      <c r="BI230" s="162">
        <f>IF(N230="nulová",J230,0)</f>
        <v>0</v>
      </c>
      <c r="BJ230" s="18" t="s">
        <v>88</v>
      </c>
      <c r="BK230" s="162">
        <f>ROUND(I230*H230,2)</f>
        <v>0</v>
      </c>
      <c r="BL230" s="18" t="s">
        <v>276</v>
      </c>
      <c r="BM230" s="161" t="s">
        <v>6422</v>
      </c>
    </row>
    <row r="231" spans="1:65" s="2" customFormat="1" ht="28.8">
      <c r="A231" s="33"/>
      <c r="B231" s="34"/>
      <c r="C231" s="33"/>
      <c r="D231" s="163" t="s">
        <v>207</v>
      </c>
      <c r="E231" s="33"/>
      <c r="F231" s="164" t="s">
        <v>4731</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207</v>
      </c>
      <c r="AU231" s="18" t="s">
        <v>90</v>
      </c>
    </row>
    <row r="232" spans="1:65" s="2" customFormat="1" ht="24.15" customHeight="1">
      <c r="A232" s="33"/>
      <c r="B232" s="149"/>
      <c r="C232" s="195" t="s">
        <v>664</v>
      </c>
      <c r="D232" s="195" t="s">
        <v>416</v>
      </c>
      <c r="E232" s="196" t="s">
        <v>6423</v>
      </c>
      <c r="F232" s="197" t="s">
        <v>6424</v>
      </c>
      <c r="G232" s="198" t="s">
        <v>376</v>
      </c>
      <c r="H232" s="199">
        <v>140</v>
      </c>
      <c r="I232" s="200"/>
      <c r="J232" s="201">
        <f>ROUND(I232*H232,2)</f>
        <v>0</v>
      </c>
      <c r="K232" s="197" t="s">
        <v>333</v>
      </c>
      <c r="L232" s="202"/>
      <c r="M232" s="203" t="s">
        <v>1</v>
      </c>
      <c r="N232" s="204" t="s">
        <v>46</v>
      </c>
      <c r="O232" s="59"/>
      <c r="P232" s="159">
        <f>O232*H232</f>
        <v>0</v>
      </c>
      <c r="Q232" s="159">
        <v>2.5699999999999998E-3</v>
      </c>
      <c r="R232" s="159">
        <f>Q232*H232</f>
        <v>0.35979999999999995</v>
      </c>
      <c r="S232" s="159">
        <v>0</v>
      </c>
      <c r="T232" s="160">
        <f>S232*H232</f>
        <v>0</v>
      </c>
      <c r="U232" s="33"/>
      <c r="V232" s="33"/>
      <c r="W232" s="33"/>
      <c r="X232" s="33"/>
      <c r="Y232" s="33"/>
      <c r="Z232" s="33"/>
      <c r="AA232" s="33"/>
      <c r="AB232" s="33"/>
      <c r="AC232" s="33"/>
      <c r="AD232" s="33"/>
      <c r="AE232" s="33"/>
      <c r="AR232" s="161" t="s">
        <v>573</v>
      </c>
      <c r="AT232" s="161" t="s">
        <v>416</v>
      </c>
      <c r="AU232" s="161" t="s">
        <v>90</v>
      </c>
      <c r="AY232" s="18" t="s">
        <v>199</v>
      </c>
      <c r="BE232" s="162">
        <f>IF(N232="základní",J232,0)</f>
        <v>0</v>
      </c>
      <c r="BF232" s="162">
        <f>IF(N232="snížená",J232,0)</f>
        <v>0</v>
      </c>
      <c r="BG232" s="162">
        <f>IF(N232="zákl. přenesená",J232,0)</f>
        <v>0</v>
      </c>
      <c r="BH232" s="162">
        <f>IF(N232="sníž. přenesená",J232,0)</f>
        <v>0</v>
      </c>
      <c r="BI232" s="162">
        <f>IF(N232="nulová",J232,0)</f>
        <v>0</v>
      </c>
      <c r="BJ232" s="18" t="s">
        <v>88</v>
      </c>
      <c r="BK232" s="162">
        <f>ROUND(I232*H232,2)</f>
        <v>0</v>
      </c>
      <c r="BL232" s="18" t="s">
        <v>276</v>
      </c>
      <c r="BM232" s="161" t="s">
        <v>6425</v>
      </c>
    </row>
    <row r="233" spans="1:65" s="2" customFormat="1" ht="19.2">
      <c r="A233" s="33"/>
      <c r="B233" s="34"/>
      <c r="C233" s="33"/>
      <c r="D233" s="163" t="s">
        <v>207</v>
      </c>
      <c r="E233" s="33"/>
      <c r="F233" s="164" t="s">
        <v>6424</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207</v>
      </c>
      <c r="AU233" s="18" t="s">
        <v>90</v>
      </c>
    </row>
    <row r="234" spans="1:65" s="14" customFormat="1" ht="10.199999999999999">
      <c r="B234" s="179"/>
      <c r="D234" s="163" t="s">
        <v>336</v>
      </c>
      <c r="E234" s="180" t="s">
        <v>1</v>
      </c>
      <c r="F234" s="181" t="s">
        <v>6426</v>
      </c>
      <c r="H234" s="182">
        <v>140</v>
      </c>
      <c r="I234" s="183"/>
      <c r="L234" s="179"/>
      <c r="M234" s="184"/>
      <c r="N234" s="185"/>
      <c r="O234" s="185"/>
      <c r="P234" s="185"/>
      <c r="Q234" s="185"/>
      <c r="R234" s="185"/>
      <c r="S234" s="185"/>
      <c r="T234" s="186"/>
      <c r="AT234" s="180" t="s">
        <v>336</v>
      </c>
      <c r="AU234" s="180" t="s">
        <v>90</v>
      </c>
      <c r="AV234" s="14" t="s">
        <v>90</v>
      </c>
      <c r="AW234" s="14" t="s">
        <v>36</v>
      </c>
      <c r="AX234" s="14" t="s">
        <v>88</v>
      </c>
      <c r="AY234" s="180" t="s">
        <v>199</v>
      </c>
    </row>
    <row r="235" spans="1:65" s="2" customFormat="1" ht="24.15" customHeight="1">
      <c r="A235" s="33"/>
      <c r="B235" s="149"/>
      <c r="C235" s="150" t="s">
        <v>690</v>
      </c>
      <c r="D235" s="150" t="s">
        <v>202</v>
      </c>
      <c r="E235" s="151" t="s">
        <v>4777</v>
      </c>
      <c r="F235" s="152" t="s">
        <v>4778</v>
      </c>
      <c r="G235" s="153" t="s">
        <v>529</v>
      </c>
      <c r="H235" s="154">
        <v>192</v>
      </c>
      <c r="I235" s="155"/>
      <c r="J235" s="156">
        <f>ROUND(I235*H235,2)</f>
        <v>0</v>
      </c>
      <c r="K235" s="152" t="s">
        <v>333</v>
      </c>
      <c r="L235" s="34"/>
      <c r="M235" s="157" t="s">
        <v>1</v>
      </c>
      <c r="N235" s="158" t="s">
        <v>46</v>
      </c>
      <c r="O235" s="59"/>
      <c r="P235" s="159">
        <f>O235*H235</f>
        <v>0</v>
      </c>
      <c r="Q235" s="159">
        <v>0</v>
      </c>
      <c r="R235" s="159">
        <f>Q235*H235</f>
        <v>0</v>
      </c>
      <c r="S235" s="159">
        <v>0</v>
      </c>
      <c r="T235" s="160">
        <f>S235*H235</f>
        <v>0</v>
      </c>
      <c r="U235" s="33"/>
      <c r="V235" s="33"/>
      <c r="W235" s="33"/>
      <c r="X235" s="33"/>
      <c r="Y235" s="33"/>
      <c r="Z235" s="33"/>
      <c r="AA235" s="33"/>
      <c r="AB235" s="33"/>
      <c r="AC235" s="33"/>
      <c r="AD235" s="33"/>
      <c r="AE235" s="33"/>
      <c r="AR235" s="161" t="s">
        <v>276</v>
      </c>
      <c r="AT235" s="161" t="s">
        <v>202</v>
      </c>
      <c r="AU235" s="161" t="s">
        <v>90</v>
      </c>
      <c r="AY235" s="18" t="s">
        <v>199</v>
      </c>
      <c r="BE235" s="162">
        <f>IF(N235="základní",J235,0)</f>
        <v>0</v>
      </c>
      <c r="BF235" s="162">
        <f>IF(N235="snížená",J235,0)</f>
        <v>0</v>
      </c>
      <c r="BG235" s="162">
        <f>IF(N235="zákl. přenesená",J235,0)</f>
        <v>0</v>
      </c>
      <c r="BH235" s="162">
        <f>IF(N235="sníž. přenesená",J235,0)</f>
        <v>0</v>
      </c>
      <c r="BI235" s="162">
        <f>IF(N235="nulová",J235,0)</f>
        <v>0</v>
      </c>
      <c r="BJ235" s="18" t="s">
        <v>88</v>
      </c>
      <c r="BK235" s="162">
        <f>ROUND(I235*H235,2)</f>
        <v>0</v>
      </c>
      <c r="BL235" s="18" t="s">
        <v>276</v>
      </c>
      <c r="BM235" s="161" t="s">
        <v>6427</v>
      </c>
    </row>
    <row r="236" spans="1:65" s="14" customFormat="1" ht="10.199999999999999">
      <c r="B236" s="179"/>
      <c r="D236" s="163" t="s">
        <v>336</v>
      </c>
      <c r="E236" s="180" t="s">
        <v>1</v>
      </c>
      <c r="F236" s="181" t="s">
        <v>6428</v>
      </c>
      <c r="H236" s="182">
        <v>160</v>
      </c>
      <c r="I236" s="183"/>
      <c r="L236" s="179"/>
      <c r="M236" s="184"/>
      <c r="N236" s="185"/>
      <c r="O236" s="185"/>
      <c r="P236" s="185"/>
      <c r="Q236" s="185"/>
      <c r="R236" s="185"/>
      <c r="S236" s="185"/>
      <c r="T236" s="186"/>
      <c r="AT236" s="180" t="s">
        <v>336</v>
      </c>
      <c r="AU236" s="180" t="s">
        <v>90</v>
      </c>
      <c r="AV236" s="14" t="s">
        <v>90</v>
      </c>
      <c r="AW236" s="14" t="s">
        <v>36</v>
      </c>
      <c r="AX236" s="14" t="s">
        <v>81</v>
      </c>
      <c r="AY236" s="180" t="s">
        <v>199</v>
      </c>
    </row>
    <row r="237" spans="1:65" s="14" customFormat="1" ht="10.199999999999999">
      <c r="B237" s="179"/>
      <c r="D237" s="163" t="s">
        <v>336</v>
      </c>
      <c r="E237" s="180" t="s">
        <v>1</v>
      </c>
      <c r="F237" s="181" t="s">
        <v>6429</v>
      </c>
      <c r="H237" s="182">
        <v>32</v>
      </c>
      <c r="I237" s="183"/>
      <c r="L237" s="179"/>
      <c r="M237" s="184"/>
      <c r="N237" s="185"/>
      <c r="O237" s="185"/>
      <c r="P237" s="185"/>
      <c r="Q237" s="185"/>
      <c r="R237" s="185"/>
      <c r="S237" s="185"/>
      <c r="T237" s="186"/>
      <c r="AT237" s="180" t="s">
        <v>336</v>
      </c>
      <c r="AU237" s="180" t="s">
        <v>90</v>
      </c>
      <c r="AV237" s="14" t="s">
        <v>90</v>
      </c>
      <c r="AW237" s="14" t="s">
        <v>36</v>
      </c>
      <c r="AX237" s="14" t="s">
        <v>81</v>
      </c>
      <c r="AY237" s="180" t="s">
        <v>199</v>
      </c>
    </row>
    <row r="238" spans="1:65" s="15" customFormat="1" ht="10.199999999999999">
      <c r="B238" s="187"/>
      <c r="D238" s="163" t="s">
        <v>336</v>
      </c>
      <c r="E238" s="188" t="s">
        <v>1</v>
      </c>
      <c r="F238" s="189" t="s">
        <v>339</v>
      </c>
      <c r="H238" s="190">
        <v>192</v>
      </c>
      <c r="I238" s="191"/>
      <c r="L238" s="187"/>
      <c r="M238" s="192"/>
      <c r="N238" s="193"/>
      <c r="O238" s="193"/>
      <c r="P238" s="193"/>
      <c r="Q238" s="193"/>
      <c r="R238" s="193"/>
      <c r="S238" s="193"/>
      <c r="T238" s="194"/>
      <c r="AT238" s="188" t="s">
        <v>336</v>
      </c>
      <c r="AU238" s="188" t="s">
        <v>90</v>
      </c>
      <c r="AV238" s="15" t="s">
        <v>198</v>
      </c>
      <c r="AW238" s="15" t="s">
        <v>36</v>
      </c>
      <c r="AX238" s="15" t="s">
        <v>88</v>
      </c>
      <c r="AY238" s="188" t="s">
        <v>199</v>
      </c>
    </row>
    <row r="239" spans="1:65" s="2" customFormat="1" ht="24.15" customHeight="1">
      <c r="A239" s="33"/>
      <c r="B239" s="149"/>
      <c r="C239" s="150" t="s">
        <v>696</v>
      </c>
      <c r="D239" s="150" t="s">
        <v>202</v>
      </c>
      <c r="E239" s="151" t="s">
        <v>6430</v>
      </c>
      <c r="F239" s="152" t="s">
        <v>6431</v>
      </c>
      <c r="G239" s="153" t="s">
        <v>529</v>
      </c>
      <c r="H239" s="154">
        <v>4</v>
      </c>
      <c r="I239" s="155"/>
      <c r="J239" s="156">
        <f>ROUND(I239*H239,2)</f>
        <v>0</v>
      </c>
      <c r="K239" s="152" t="s">
        <v>333</v>
      </c>
      <c r="L239" s="34"/>
      <c r="M239" s="157" t="s">
        <v>1</v>
      </c>
      <c r="N239" s="158" t="s">
        <v>46</v>
      </c>
      <c r="O239" s="59"/>
      <c r="P239" s="159">
        <f>O239*H239</f>
        <v>0</v>
      </c>
      <c r="Q239" s="159">
        <v>0</v>
      </c>
      <c r="R239" s="159">
        <f>Q239*H239</f>
        <v>0</v>
      </c>
      <c r="S239" s="159">
        <v>0</v>
      </c>
      <c r="T239" s="160">
        <f>S239*H239</f>
        <v>0</v>
      </c>
      <c r="U239" s="33"/>
      <c r="V239" s="33"/>
      <c r="W239" s="33"/>
      <c r="X239" s="33"/>
      <c r="Y239" s="33"/>
      <c r="Z239" s="33"/>
      <c r="AA239" s="33"/>
      <c r="AB239" s="33"/>
      <c r="AC239" s="33"/>
      <c r="AD239" s="33"/>
      <c r="AE239" s="33"/>
      <c r="AR239" s="161" t="s">
        <v>276</v>
      </c>
      <c r="AT239" s="161" t="s">
        <v>202</v>
      </c>
      <c r="AU239" s="161" t="s">
        <v>90</v>
      </c>
      <c r="AY239" s="18" t="s">
        <v>199</v>
      </c>
      <c r="BE239" s="162">
        <f>IF(N239="základní",J239,0)</f>
        <v>0</v>
      </c>
      <c r="BF239" s="162">
        <f>IF(N239="snížená",J239,0)</f>
        <v>0</v>
      </c>
      <c r="BG239" s="162">
        <f>IF(N239="zákl. přenesená",J239,0)</f>
        <v>0</v>
      </c>
      <c r="BH239" s="162">
        <f>IF(N239="sníž. přenesená",J239,0)</f>
        <v>0</v>
      </c>
      <c r="BI239" s="162">
        <f>IF(N239="nulová",J239,0)</f>
        <v>0</v>
      </c>
      <c r="BJ239" s="18" t="s">
        <v>88</v>
      </c>
      <c r="BK239" s="162">
        <f>ROUND(I239*H239,2)</f>
        <v>0</v>
      </c>
      <c r="BL239" s="18" t="s">
        <v>276</v>
      </c>
      <c r="BM239" s="161" t="s">
        <v>6432</v>
      </c>
    </row>
    <row r="240" spans="1:65" s="2" customFormat="1" ht="19.2">
      <c r="A240" s="33"/>
      <c r="B240" s="34"/>
      <c r="C240" s="33"/>
      <c r="D240" s="163" t="s">
        <v>207</v>
      </c>
      <c r="E240" s="33"/>
      <c r="F240" s="164" t="s">
        <v>6433</v>
      </c>
      <c r="G240" s="33"/>
      <c r="H240" s="33"/>
      <c r="I240" s="165"/>
      <c r="J240" s="33"/>
      <c r="K240" s="33"/>
      <c r="L240" s="34"/>
      <c r="M240" s="166"/>
      <c r="N240" s="167"/>
      <c r="O240" s="59"/>
      <c r="P240" s="59"/>
      <c r="Q240" s="59"/>
      <c r="R240" s="59"/>
      <c r="S240" s="59"/>
      <c r="T240" s="60"/>
      <c r="U240" s="33"/>
      <c r="V240" s="33"/>
      <c r="W240" s="33"/>
      <c r="X240" s="33"/>
      <c r="Y240" s="33"/>
      <c r="Z240" s="33"/>
      <c r="AA240" s="33"/>
      <c r="AB240" s="33"/>
      <c r="AC240" s="33"/>
      <c r="AD240" s="33"/>
      <c r="AE240" s="33"/>
      <c r="AT240" s="18" t="s">
        <v>207</v>
      </c>
      <c r="AU240" s="18" t="s">
        <v>90</v>
      </c>
    </row>
    <row r="241" spans="1:65" s="14" customFormat="1" ht="10.199999999999999">
      <c r="B241" s="179"/>
      <c r="D241" s="163" t="s">
        <v>336</v>
      </c>
      <c r="E241" s="180" t="s">
        <v>1</v>
      </c>
      <c r="F241" s="181" t="s">
        <v>198</v>
      </c>
      <c r="H241" s="182">
        <v>4</v>
      </c>
      <c r="I241" s="183"/>
      <c r="L241" s="179"/>
      <c r="M241" s="184"/>
      <c r="N241" s="185"/>
      <c r="O241" s="185"/>
      <c r="P241" s="185"/>
      <c r="Q241" s="185"/>
      <c r="R241" s="185"/>
      <c r="S241" s="185"/>
      <c r="T241" s="186"/>
      <c r="AT241" s="180" t="s">
        <v>336</v>
      </c>
      <c r="AU241" s="180" t="s">
        <v>90</v>
      </c>
      <c r="AV241" s="14" t="s">
        <v>90</v>
      </c>
      <c r="AW241" s="14" t="s">
        <v>36</v>
      </c>
      <c r="AX241" s="14" t="s">
        <v>88</v>
      </c>
      <c r="AY241" s="180" t="s">
        <v>199</v>
      </c>
    </row>
    <row r="242" spans="1:65" s="2" customFormat="1" ht="24.15" customHeight="1">
      <c r="A242" s="33"/>
      <c r="B242" s="149"/>
      <c r="C242" s="150" t="s">
        <v>702</v>
      </c>
      <c r="D242" s="150" t="s">
        <v>202</v>
      </c>
      <c r="E242" s="151" t="s">
        <v>6434</v>
      </c>
      <c r="F242" s="152" t="s">
        <v>6435</v>
      </c>
      <c r="G242" s="153" t="s">
        <v>529</v>
      </c>
      <c r="H242" s="154">
        <v>296</v>
      </c>
      <c r="I242" s="155"/>
      <c r="J242" s="156">
        <f>ROUND(I242*H242,2)</f>
        <v>0</v>
      </c>
      <c r="K242" s="152" t="s">
        <v>333</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276</v>
      </c>
      <c r="AT242" s="161" t="s">
        <v>202</v>
      </c>
      <c r="AU242" s="161" t="s">
        <v>90</v>
      </c>
      <c r="AY242" s="18" t="s">
        <v>199</v>
      </c>
      <c r="BE242" s="162">
        <f>IF(N242="základní",J242,0)</f>
        <v>0</v>
      </c>
      <c r="BF242" s="162">
        <f>IF(N242="snížená",J242,0)</f>
        <v>0</v>
      </c>
      <c r="BG242" s="162">
        <f>IF(N242="zákl. přenesená",J242,0)</f>
        <v>0</v>
      </c>
      <c r="BH242" s="162">
        <f>IF(N242="sníž. přenesená",J242,0)</f>
        <v>0</v>
      </c>
      <c r="BI242" s="162">
        <f>IF(N242="nulová",J242,0)</f>
        <v>0</v>
      </c>
      <c r="BJ242" s="18" t="s">
        <v>88</v>
      </c>
      <c r="BK242" s="162">
        <f>ROUND(I242*H242,2)</f>
        <v>0</v>
      </c>
      <c r="BL242" s="18" t="s">
        <v>276</v>
      </c>
      <c r="BM242" s="161" t="s">
        <v>6436</v>
      </c>
    </row>
    <row r="243" spans="1:65" s="2" customFormat="1" ht="19.2">
      <c r="A243" s="33"/>
      <c r="B243" s="34"/>
      <c r="C243" s="33"/>
      <c r="D243" s="163" t="s">
        <v>207</v>
      </c>
      <c r="E243" s="33"/>
      <c r="F243" s="164" t="s">
        <v>6437</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207</v>
      </c>
      <c r="AU243" s="18" t="s">
        <v>90</v>
      </c>
    </row>
    <row r="244" spans="1:65" s="14" customFormat="1" ht="10.199999999999999">
      <c r="B244" s="179"/>
      <c r="D244" s="163" t="s">
        <v>336</v>
      </c>
      <c r="E244" s="180" t="s">
        <v>1</v>
      </c>
      <c r="F244" s="181" t="s">
        <v>6438</v>
      </c>
      <c r="H244" s="182">
        <v>124</v>
      </c>
      <c r="I244" s="183"/>
      <c r="L244" s="179"/>
      <c r="M244" s="184"/>
      <c r="N244" s="185"/>
      <c r="O244" s="185"/>
      <c r="P244" s="185"/>
      <c r="Q244" s="185"/>
      <c r="R244" s="185"/>
      <c r="S244" s="185"/>
      <c r="T244" s="186"/>
      <c r="AT244" s="180" t="s">
        <v>336</v>
      </c>
      <c r="AU244" s="180" t="s">
        <v>90</v>
      </c>
      <c r="AV244" s="14" t="s">
        <v>90</v>
      </c>
      <c r="AW244" s="14" t="s">
        <v>36</v>
      </c>
      <c r="AX244" s="14" t="s">
        <v>81</v>
      </c>
      <c r="AY244" s="180" t="s">
        <v>199</v>
      </c>
    </row>
    <row r="245" spans="1:65" s="14" customFormat="1" ht="10.199999999999999">
      <c r="B245" s="179"/>
      <c r="D245" s="163" t="s">
        <v>336</v>
      </c>
      <c r="E245" s="180" t="s">
        <v>1</v>
      </c>
      <c r="F245" s="181" t="s">
        <v>6439</v>
      </c>
      <c r="H245" s="182">
        <v>172</v>
      </c>
      <c r="I245" s="183"/>
      <c r="L245" s="179"/>
      <c r="M245" s="184"/>
      <c r="N245" s="185"/>
      <c r="O245" s="185"/>
      <c r="P245" s="185"/>
      <c r="Q245" s="185"/>
      <c r="R245" s="185"/>
      <c r="S245" s="185"/>
      <c r="T245" s="186"/>
      <c r="AT245" s="180" t="s">
        <v>336</v>
      </c>
      <c r="AU245" s="180" t="s">
        <v>90</v>
      </c>
      <c r="AV245" s="14" t="s">
        <v>90</v>
      </c>
      <c r="AW245" s="14" t="s">
        <v>36</v>
      </c>
      <c r="AX245" s="14" t="s">
        <v>81</v>
      </c>
      <c r="AY245" s="180" t="s">
        <v>199</v>
      </c>
    </row>
    <row r="246" spans="1:65" s="15" customFormat="1" ht="10.199999999999999">
      <c r="B246" s="187"/>
      <c r="D246" s="163" t="s">
        <v>336</v>
      </c>
      <c r="E246" s="188" t="s">
        <v>1</v>
      </c>
      <c r="F246" s="189" t="s">
        <v>339</v>
      </c>
      <c r="H246" s="190">
        <v>296</v>
      </c>
      <c r="I246" s="191"/>
      <c r="L246" s="187"/>
      <c r="M246" s="192"/>
      <c r="N246" s="193"/>
      <c r="O246" s="193"/>
      <c r="P246" s="193"/>
      <c r="Q246" s="193"/>
      <c r="R246" s="193"/>
      <c r="S246" s="193"/>
      <c r="T246" s="194"/>
      <c r="AT246" s="188" t="s">
        <v>336</v>
      </c>
      <c r="AU246" s="188" t="s">
        <v>90</v>
      </c>
      <c r="AV246" s="15" t="s">
        <v>198</v>
      </c>
      <c r="AW246" s="15" t="s">
        <v>36</v>
      </c>
      <c r="AX246" s="15" t="s">
        <v>88</v>
      </c>
      <c r="AY246" s="188" t="s">
        <v>199</v>
      </c>
    </row>
    <row r="247" spans="1:65" s="2" customFormat="1" ht="24.15" customHeight="1">
      <c r="A247" s="33"/>
      <c r="B247" s="149"/>
      <c r="C247" s="150" t="s">
        <v>709</v>
      </c>
      <c r="D247" s="150" t="s">
        <v>202</v>
      </c>
      <c r="E247" s="151" t="s">
        <v>4793</v>
      </c>
      <c r="F247" s="152" t="s">
        <v>4794</v>
      </c>
      <c r="G247" s="153" t="s">
        <v>529</v>
      </c>
      <c r="H247" s="154">
        <v>2</v>
      </c>
      <c r="I247" s="155"/>
      <c r="J247" s="156">
        <f>ROUND(I247*H247,2)</f>
        <v>0</v>
      </c>
      <c r="K247" s="152" t="s">
        <v>333</v>
      </c>
      <c r="L247" s="34"/>
      <c r="M247" s="157" t="s">
        <v>1</v>
      </c>
      <c r="N247" s="158" t="s">
        <v>46</v>
      </c>
      <c r="O247" s="59"/>
      <c r="P247" s="159">
        <f>O247*H247</f>
        <v>0</v>
      </c>
      <c r="Q247" s="159">
        <v>0</v>
      </c>
      <c r="R247" s="159">
        <f>Q247*H247</f>
        <v>0</v>
      </c>
      <c r="S247" s="159">
        <v>0</v>
      </c>
      <c r="T247" s="160">
        <f>S247*H247</f>
        <v>0</v>
      </c>
      <c r="U247" s="33"/>
      <c r="V247" s="33"/>
      <c r="W247" s="33"/>
      <c r="X247" s="33"/>
      <c r="Y247" s="33"/>
      <c r="Z247" s="33"/>
      <c r="AA247" s="33"/>
      <c r="AB247" s="33"/>
      <c r="AC247" s="33"/>
      <c r="AD247" s="33"/>
      <c r="AE247" s="33"/>
      <c r="AR247" s="161" t="s">
        <v>276</v>
      </c>
      <c r="AT247" s="161" t="s">
        <v>202</v>
      </c>
      <c r="AU247" s="161" t="s">
        <v>90</v>
      </c>
      <c r="AY247" s="18" t="s">
        <v>199</v>
      </c>
      <c r="BE247" s="162">
        <f>IF(N247="základní",J247,0)</f>
        <v>0</v>
      </c>
      <c r="BF247" s="162">
        <f>IF(N247="snížená",J247,0)</f>
        <v>0</v>
      </c>
      <c r="BG247" s="162">
        <f>IF(N247="zákl. přenesená",J247,0)</f>
        <v>0</v>
      </c>
      <c r="BH247" s="162">
        <f>IF(N247="sníž. přenesená",J247,0)</f>
        <v>0</v>
      </c>
      <c r="BI247" s="162">
        <f>IF(N247="nulová",J247,0)</f>
        <v>0</v>
      </c>
      <c r="BJ247" s="18" t="s">
        <v>88</v>
      </c>
      <c r="BK247" s="162">
        <f>ROUND(I247*H247,2)</f>
        <v>0</v>
      </c>
      <c r="BL247" s="18" t="s">
        <v>276</v>
      </c>
      <c r="BM247" s="161" t="s">
        <v>6440</v>
      </c>
    </row>
    <row r="248" spans="1:65" s="2" customFormat="1" ht="19.2">
      <c r="A248" s="33"/>
      <c r="B248" s="34"/>
      <c r="C248" s="33"/>
      <c r="D248" s="163" t="s">
        <v>207</v>
      </c>
      <c r="E248" s="33"/>
      <c r="F248" s="164" t="s">
        <v>4796</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207</v>
      </c>
      <c r="AU248" s="18" t="s">
        <v>90</v>
      </c>
    </row>
    <row r="249" spans="1:65" s="14" customFormat="1" ht="10.199999999999999">
      <c r="B249" s="179"/>
      <c r="D249" s="163" t="s">
        <v>336</v>
      </c>
      <c r="E249" s="180" t="s">
        <v>1</v>
      </c>
      <c r="F249" s="181" t="s">
        <v>90</v>
      </c>
      <c r="H249" s="182">
        <v>2</v>
      </c>
      <c r="I249" s="183"/>
      <c r="L249" s="179"/>
      <c r="M249" s="184"/>
      <c r="N249" s="185"/>
      <c r="O249" s="185"/>
      <c r="P249" s="185"/>
      <c r="Q249" s="185"/>
      <c r="R249" s="185"/>
      <c r="S249" s="185"/>
      <c r="T249" s="186"/>
      <c r="AT249" s="180" t="s">
        <v>336</v>
      </c>
      <c r="AU249" s="180" t="s">
        <v>90</v>
      </c>
      <c r="AV249" s="14" t="s">
        <v>90</v>
      </c>
      <c r="AW249" s="14" t="s">
        <v>36</v>
      </c>
      <c r="AX249" s="14" t="s">
        <v>88</v>
      </c>
      <c r="AY249" s="180" t="s">
        <v>199</v>
      </c>
    </row>
    <row r="250" spans="1:65" s="2" customFormat="1" ht="24.15" customHeight="1">
      <c r="A250" s="33"/>
      <c r="B250" s="149"/>
      <c r="C250" s="150" t="s">
        <v>717</v>
      </c>
      <c r="D250" s="150" t="s">
        <v>202</v>
      </c>
      <c r="E250" s="151" t="s">
        <v>4797</v>
      </c>
      <c r="F250" s="152" t="s">
        <v>4798</v>
      </c>
      <c r="G250" s="153" t="s">
        <v>529</v>
      </c>
      <c r="H250" s="154">
        <v>2</v>
      </c>
      <c r="I250" s="155"/>
      <c r="J250" s="156">
        <f>ROUND(I250*H250,2)</f>
        <v>0</v>
      </c>
      <c r="K250" s="152" t="s">
        <v>333</v>
      </c>
      <c r="L250" s="34"/>
      <c r="M250" s="157" t="s">
        <v>1</v>
      </c>
      <c r="N250" s="158" t="s">
        <v>46</v>
      </c>
      <c r="O250" s="59"/>
      <c r="P250" s="159">
        <f>O250*H250</f>
        <v>0</v>
      </c>
      <c r="Q250" s="159">
        <v>0</v>
      </c>
      <c r="R250" s="159">
        <f>Q250*H250</f>
        <v>0</v>
      </c>
      <c r="S250" s="159">
        <v>0</v>
      </c>
      <c r="T250" s="160">
        <f>S250*H250</f>
        <v>0</v>
      </c>
      <c r="U250" s="33"/>
      <c r="V250" s="33"/>
      <c r="W250" s="33"/>
      <c r="X250" s="33"/>
      <c r="Y250" s="33"/>
      <c r="Z250" s="33"/>
      <c r="AA250" s="33"/>
      <c r="AB250" s="33"/>
      <c r="AC250" s="33"/>
      <c r="AD250" s="33"/>
      <c r="AE250" s="33"/>
      <c r="AR250" s="161" t="s">
        <v>276</v>
      </c>
      <c r="AT250" s="161" t="s">
        <v>202</v>
      </c>
      <c r="AU250" s="161" t="s">
        <v>90</v>
      </c>
      <c r="AY250" s="18" t="s">
        <v>199</v>
      </c>
      <c r="BE250" s="162">
        <f>IF(N250="základní",J250,0)</f>
        <v>0</v>
      </c>
      <c r="BF250" s="162">
        <f>IF(N250="snížená",J250,0)</f>
        <v>0</v>
      </c>
      <c r="BG250" s="162">
        <f>IF(N250="zákl. přenesená",J250,0)</f>
        <v>0</v>
      </c>
      <c r="BH250" s="162">
        <f>IF(N250="sníž. přenesená",J250,0)</f>
        <v>0</v>
      </c>
      <c r="BI250" s="162">
        <f>IF(N250="nulová",J250,0)</f>
        <v>0</v>
      </c>
      <c r="BJ250" s="18" t="s">
        <v>88</v>
      </c>
      <c r="BK250" s="162">
        <f>ROUND(I250*H250,2)</f>
        <v>0</v>
      </c>
      <c r="BL250" s="18" t="s">
        <v>276</v>
      </c>
      <c r="BM250" s="161" t="s">
        <v>6441</v>
      </c>
    </row>
    <row r="251" spans="1:65" s="14" customFormat="1" ht="10.199999999999999">
      <c r="B251" s="179"/>
      <c r="D251" s="163" t="s">
        <v>336</v>
      </c>
      <c r="E251" s="180" t="s">
        <v>1</v>
      </c>
      <c r="F251" s="181" t="s">
        <v>90</v>
      </c>
      <c r="H251" s="182">
        <v>2</v>
      </c>
      <c r="I251" s="183"/>
      <c r="L251" s="179"/>
      <c r="M251" s="184"/>
      <c r="N251" s="185"/>
      <c r="O251" s="185"/>
      <c r="P251" s="185"/>
      <c r="Q251" s="185"/>
      <c r="R251" s="185"/>
      <c r="S251" s="185"/>
      <c r="T251" s="186"/>
      <c r="AT251" s="180" t="s">
        <v>336</v>
      </c>
      <c r="AU251" s="180" t="s">
        <v>90</v>
      </c>
      <c r="AV251" s="14" t="s">
        <v>90</v>
      </c>
      <c r="AW251" s="14" t="s">
        <v>36</v>
      </c>
      <c r="AX251" s="14" t="s">
        <v>88</v>
      </c>
      <c r="AY251" s="180" t="s">
        <v>199</v>
      </c>
    </row>
    <row r="252" spans="1:65" s="2" customFormat="1" ht="24.15" customHeight="1">
      <c r="A252" s="33"/>
      <c r="B252" s="149"/>
      <c r="C252" s="195" t="s">
        <v>724</v>
      </c>
      <c r="D252" s="195" t="s">
        <v>416</v>
      </c>
      <c r="E252" s="196" t="s">
        <v>6442</v>
      </c>
      <c r="F252" s="197" t="s">
        <v>6443</v>
      </c>
      <c r="G252" s="198" t="s">
        <v>529</v>
      </c>
      <c r="H252" s="199">
        <v>2</v>
      </c>
      <c r="I252" s="200"/>
      <c r="J252" s="201">
        <f>ROUND(I252*H252,2)</f>
        <v>0</v>
      </c>
      <c r="K252" s="197" t="s">
        <v>1</v>
      </c>
      <c r="L252" s="202"/>
      <c r="M252" s="203" t="s">
        <v>1</v>
      </c>
      <c r="N252" s="204" t="s">
        <v>46</v>
      </c>
      <c r="O252" s="59"/>
      <c r="P252" s="159">
        <f>O252*H252</f>
        <v>0</v>
      </c>
      <c r="Q252" s="159">
        <v>0</v>
      </c>
      <c r="R252" s="159">
        <f>Q252*H252</f>
        <v>0</v>
      </c>
      <c r="S252" s="159">
        <v>0</v>
      </c>
      <c r="T252" s="160">
        <f>S252*H252</f>
        <v>0</v>
      </c>
      <c r="U252" s="33"/>
      <c r="V252" s="33"/>
      <c r="W252" s="33"/>
      <c r="X252" s="33"/>
      <c r="Y252" s="33"/>
      <c r="Z252" s="33"/>
      <c r="AA252" s="33"/>
      <c r="AB252" s="33"/>
      <c r="AC252" s="33"/>
      <c r="AD252" s="33"/>
      <c r="AE252" s="33"/>
      <c r="AR252" s="161" t="s">
        <v>573</v>
      </c>
      <c r="AT252" s="161" t="s">
        <v>416</v>
      </c>
      <c r="AU252" s="161" t="s">
        <v>90</v>
      </c>
      <c r="AY252" s="18" t="s">
        <v>199</v>
      </c>
      <c r="BE252" s="162">
        <f>IF(N252="základní",J252,0)</f>
        <v>0</v>
      </c>
      <c r="BF252" s="162">
        <f>IF(N252="snížená",J252,0)</f>
        <v>0</v>
      </c>
      <c r="BG252" s="162">
        <f>IF(N252="zákl. přenesená",J252,0)</f>
        <v>0</v>
      </c>
      <c r="BH252" s="162">
        <f>IF(N252="sníž. přenesená",J252,0)</f>
        <v>0</v>
      </c>
      <c r="BI252" s="162">
        <f>IF(N252="nulová",J252,0)</f>
        <v>0</v>
      </c>
      <c r="BJ252" s="18" t="s">
        <v>88</v>
      </c>
      <c r="BK252" s="162">
        <f>ROUND(I252*H252,2)</f>
        <v>0</v>
      </c>
      <c r="BL252" s="18" t="s">
        <v>276</v>
      </c>
      <c r="BM252" s="161" t="s">
        <v>6444</v>
      </c>
    </row>
    <row r="253" spans="1:65" s="2" customFormat="1" ht="86.4">
      <c r="A253" s="33"/>
      <c r="B253" s="34"/>
      <c r="C253" s="33"/>
      <c r="D253" s="163" t="s">
        <v>207</v>
      </c>
      <c r="E253" s="33"/>
      <c r="F253" s="164" t="s">
        <v>6445</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207</v>
      </c>
      <c r="AU253" s="18" t="s">
        <v>90</v>
      </c>
    </row>
    <row r="254" spans="1:65" s="2" customFormat="1" ht="24.15" customHeight="1">
      <c r="A254" s="33"/>
      <c r="B254" s="149"/>
      <c r="C254" s="150" t="s">
        <v>732</v>
      </c>
      <c r="D254" s="150" t="s">
        <v>202</v>
      </c>
      <c r="E254" s="151" t="s">
        <v>6446</v>
      </c>
      <c r="F254" s="152" t="s">
        <v>6447</v>
      </c>
      <c r="G254" s="153" t="s">
        <v>529</v>
      </c>
      <c r="H254" s="154">
        <v>2</v>
      </c>
      <c r="I254" s="155"/>
      <c r="J254" s="156">
        <f>ROUND(I254*H254,2)</f>
        <v>0</v>
      </c>
      <c r="K254" s="152" t="s">
        <v>333</v>
      </c>
      <c r="L254" s="34"/>
      <c r="M254" s="157" t="s">
        <v>1</v>
      </c>
      <c r="N254" s="158" t="s">
        <v>46</v>
      </c>
      <c r="O254" s="59"/>
      <c r="P254" s="159">
        <f>O254*H254</f>
        <v>0</v>
      </c>
      <c r="Q254" s="159">
        <v>0</v>
      </c>
      <c r="R254" s="159">
        <f>Q254*H254</f>
        <v>0</v>
      </c>
      <c r="S254" s="159">
        <v>0</v>
      </c>
      <c r="T254" s="160">
        <f>S254*H254</f>
        <v>0</v>
      </c>
      <c r="U254" s="33"/>
      <c r="V254" s="33"/>
      <c r="W254" s="33"/>
      <c r="X254" s="33"/>
      <c r="Y254" s="33"/>
      <c r="Z254" s="33"/>
      <c r="AA254" s="33"/>
      <c r="AB254" s="33"/>
      <c r="AC254" s="33"/>
      <c r="AD254" s="33"/>
      <c r="AE254" s="33"/>
      <c r="AR254" s="161" t="s">
        <v>276</v>
      </c>
      <c r="AT254" s="161" t="s">
        <v>202</v>
      </c>
      <c r="AU254" s="161" t="s">
        <v>90</v>
      </c>
      <c r="AY254" s="18" t="s">
        <v>199</v>
      </c>
      <c r="BE254" s="162">
        <f>IF(N254="základní",J254,0)</f>
        <v>0</v>
      </c>
      <c r="BF254" s="162">
        <f>IF(N254="snížená",J254,0)</f>
        <v>0</v>
      </c>
      <c r="BG254" s="162">
        <f>IF(N254="zákl. přenesená",J254,0)</f>
        <v>0</v>
      </c>
      <c r="BH254" s="162">
        <f>IF(N254="sníž. přenesená",J254,0)</f>
        <v>0</v>
      </c>
      <c r="BI254" s="162">
        <f>IF(N254="nulová",J254,0)</f>
        <v>0</v>
      </c>
      <c r="BJ254" s="18" t="s">
        <v>88</v>
      </c>
      <c r="BK254" s="162">
        <f>ROUND(I254*H254,2)</f>
        <v>0</v>
      </c>
      <c r="BL254" s="18" t="s">
        <v>276</v>
      </c>
      <c r="BM254" s="161" t="s">
        <v>6448</v>
      </c>
    </row>
    <row r="255" spans="1:65" s="2" customFormat="1" ht="19.2">
      <c r="A255" s="33"/>
      <c r="B255" s="34"/>
      <c r="C255" s="33"/>
      <c r="D255" s="163" t="s">
        <v>207</v>
      </c>
      <c r="E255" s="33"/>
      <c r="F255" s="164" t="s">
        <v>6449</v>
      </c>
      <c r="G255" s="33"/>
      <c r="H255" s="33"/>
      <c r="I255" s="165"/>
      <c r="J255" s="33"/>
      <c r="K255" s="33"/>
      <c r="L255" s="34"/>
      <c r="M255" s="166"/>
      <c r="N255" s="167"/>
      <c r="O255" s="59"/>
      <c r="P255" s="59"/>
      <c r="Q255" s="59"/>
      <c r="R255" s="59"/>
      <c r="S255" s="59"/>
      <c r="T255" s="60"/>
      <c r="U255" s="33"/>
      <c r="V255" s="33"/>
      <c r="W255" s="33"/>
      <c r="X255" s="33"/>
      <c r="Y255" s="33"/>
      <c r="Z255" s="33"/>
      <c r="AA255" s="33"/>
      <c r="AB255" s="33"/>
      <c r="AC255" s="33"/>
      <c r="AD255" s="33"/>
      <c r="AE255" s="33"/>
      <c r="AT255" s="18" t="s">
        <v>207</v>
      </c>
      <c r="AU255" s="18" t="s">
        <v>90</v>
      </c>
    </row>
    <row r="256" spans="1:65" s="2" customFormat="1" ht="24.15" customHeight="1">
      <c r="A256" s="33"/>
      <c r="B256" s="149"/>
      <c r="C256" s="195" t="s">
        <v>745</v>
      </c>
      <c r="D256" s="195" t="s">
        <v>416</v>
      </c>
      <c r="E256" s="196" t="s">
        <v>6450</v>
      </c>
      <c r="F256" s="197" t="s">
        <v>6451</v>
      </c>
      <c r="G256" s="198" t="s">
        <v>529</v>
      </c>
      <c r="H256" s="199">
        <v>2</v>
      </c>
      <c r="I256" s="200"/>
      <c r="J256" s="201">
        <f>ROUND(I256*H256,2)</f>
        <v>0</v>
      </c>
      <c r="K256" s="197" t="s">
        <v>1</v>
      </c>
      <c r="L256" s="202"/>
      <c r="M256" s="203" t="s">
        <v>1</v>
      </c>
      <c r="N256" s="204" t="s">
        <v>46</v>
      </c>
      <c r="O256" s="59"/>
      <c r="P256" s="159">
        <f>O256*H256</f>
        <v>0</v>
      </c>
      <c r="Q256" s="159">
        <v>2.6099999999999999E-3</v>
      </c>
      <c r="R256" s="159">
        <f>Q256*H256</f>
        <v>5.2199999999999998E-3</v>
      </c>
      <c r="S256" s="159">
        <v>0</v>
      </c>
      <c r="T256" s="160">
        <f>S256*H256</f>
        <v>0</v>
      </c>
      <c r="U256" s="33"/>
      <c r="V256" s="33"/>
      <c r="W256" s="33"/>
      <c r="X256" s="33"/>
      <c r="Y256" s="33"/>
      <c r="Z256" s="33"/>
      <c r="AA256" s="33"/>
      <c r="AB256" s="33"/>
      <c r="AC256" s="33"/>
      <c r="AD256" s="33"/>
      <c r="AE256" s="33"/>
      <c r="AR256" s="161" t="s">
        <v>573</v>
      </c>
      <c r="AT256" s="161" t="s">
        <v>416</v>
      </c>
      <c r="AU256" s="161" t="s">
        <v>90</v>
      </c>
      <c r="AY256" s="18" t="s">
        <v>199</v>
      </c>
      <c r="BE256" s="162">
        <f>IF(N256="základní",J256,0)</f>
        <v>0</v>
      </c>
      <c r="BF256" s="162">
        <f>IF(N256="snížená",J256,0)</f>
        <v>0</v>
      </c>
      <c r="BG256" s="162">
        <f>IF(N256="zákl. přenesená",J256,0)</f>
        <v>0</v>
      </c>
      <c r="BH256" s="162">
        <f>IF(N256="sníž. přenesená",J256,0)</f>
        <v>0</v>
      </c>
      <c r="BI256" s="162">
        <f>IF(N256="nulová",J256,0)</f>
        <v>0</v>
      </c>
      <c r="BJ256" s="18" t="s">
        <v>88</v>
      </c>
      <c r="BK256" s="162">
        <f>ROUND(I256*H256,2)</f>
        <v>0</v>
      </c>
      <c r="BL256" s="18" t="s">
        <v>276</v>
      </c>
      <c r="BM256" s="161" t="s">
        <v>6452</v>
      </c>
    </row>
    <row r="257" spans="1:65" s="2" customFormat="1" ht="19.2">
      <c r="A257" s="33"/>
      <c r="B257" s="34"/>
      <c r="C257" s="33"/>
      <c r="D257" s="163" t="s">
        <v>207</v>
      </c>
      <c r="E257" s="33"/>
      <c r="F257" s="164" t="s">
        <v>6453</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207</v>
      </c>
      <c r="AU257" s="18" t="s">
        <v>90</v>
      </c>
    </row>
    <row r="258" spans="1:65" s="2" customFormat="1" ht="24.15" customHeight="1">
      <c r="A258" s="33"/>
      <c r="B258" s="149"/>
      <c r="C258" s="150" t="s">
        <v>753</v>
      </c>
      <c r="D258" s="150" t="s">
        <v>202</v>
      </c>
      <c r="E258" s="151" t="s">
        <v>4828</v>
      </c>
      <c r="F258" s="152" t="s">
        <v>4829</v>
      </c>
      <c r="G258" s="153" t="s">
        <v>529</v>
      </c>
      <c r="H258" s="154">
        <v>61</v>
      </c>
      <c r="I258" s="155"/>
      <c r="J258" s="156">
        <f>ROUND(I258*H258,2)</f>
        <v>0</v>
      </c>
      <c r="K258" s="152" t="s">
        <v>333</v>
      </c>
      <c r="L258" s="34"/>
      <c r="M258" s="157" t="s">
        <v>1</v>
      </c>
      <c r="N258" s="158" t="s">
        <v>46</v>
      </c>
      <c r="O258" s="59"/>
      <c r="P258" s="159">
        <f>O258*H258</f>
        <v>0</v>
      </c>
      <c r="Q258" s="159">
        <v>0</v>
      </c>
      <c r="R258" s="159">
        <f>Q258*H258</f>
        <v>0</v>
      </c>
      <c r="S258" s="159">
        <v>0</v>
      </c>
      <c r="T258" s="160">
        <f>S258*H258</f>
        <v>0</v>
      </c>
      <c r="U258" s="33"/>
      <c r="V258" s="33"/>
      <c r="W258" s="33"/>
      <c r="X258" s="33"/>
      <c r="Y258" s="33"/>
      <c r="Z258" s="33"/>
      <c r="AA258" s="33"/>
      <c r="AB258" s="33"/>
      <c r="AC258" s="33"/>
      <c r="AD258" s="33"/>
      <c r="AE258" s="33"/>
      <c r="AR258" s="161" t="s">
        <v>276</v>
      </c>
      <c r="AT258" s="161" t="s">
        <v>202</v>
      </c>
      <c r="AU258" s="161" t="s">
        <v>90</v>
      </c>
      <c r="AY258" s="18" t="s">
        <v>199</v>
      </c>
      <c r="BE258" s="162">
        <f>IF(N258="základní",J258,0)</f>
        <v>0</v>
      </c>
      <c r="BF258" s="162">
        <f>IF(N258="snížená",J258,0)</f>
        <v>0</v>
      </c>
      <c r="BG258" s="162">
        <f>IF(N258="zákl. přenesená",J258,0)</f>
        <v>0</v>
      </c>
      <c r="BH258" s="162">
        <f>IF(N258="sníž. přenesená",J258,0)</f>
        <v>0</v>
      </c>
      <c r="BI258" s="162">
        <f>IF(N258="nulová",J258,0)</f>
        <v>0</v>
      </c>
      <c r="BJ258" s="18" t="s">
        <v>88</v>
      </c>
      <c r="BK258" s="162">
        <f>ROUND(I258*H258,2)</f>
        <v>0</v>
      </c>
      <c r="BL258" s="18" t="s">
        <v>276</v>
      </c>
      <c r="BM258" s="161" t="s">
        <v>6454</v>
      </c>
    </row>
    <row r="259" spans="1:65" s="2" customFormat="1" ht="19.2">
      <c r="A259" s="33"/>
      <c r="B259" s="34"/>
      <c r="C259" s="33"/>
      <c r="D259" s="163" t="s">
        <v>207</v>
      </c>
      <c r="E259" s="33"/>
      <c r="F259" s="164" t="s">
        <v>4831</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207</v>
      </c>
      <c r="AU259" s="18" t="s">
        <v>90</v>
      </c>
    </row>
    <row r="260" spans="1:65" s="14" customFormat="1" ht="10.199999999999999">
      <c r="B260" s="179"/>
      <c r="D260" s="163" t="s">
        <v>336</v>
      </c>
      <c r="E260" s="180" t="s">
        <v>1</v>
      </c>
      <c r="F260" s="181" t="s">
        <v>6455</v>
      </c>
      <c r="H260" s="182">
        <v>61</v>
      </c>
      <c r="I260" s="183"/>
      <c r="L260" s="179"/>
      <c r="M260" s="184"/>
      <c r="N260" s="185"/>
      <c r="O260" s="185"/>
      <c r="P260" s="185"/>
      <c r="Q260" s="185"/>
      <c r="R260" s="185"/>
      <c r="S260" s="185"/>
      <c r="T260" s="186"/>
      <c r="AT260" s="180" t="s">
        <v>336</v>
      </c>
      <c r="AU260" s="180" t="s">
        <v>90</v>
      </c>
      <c r="AV260" s="14" t="s">
        <v>90</v>
      </c>
      <c r="AW260" s="14" t="s">
        <v>36</v>
      </c>
      <c r="AX260" s="14" t="s">
        <v>88</v>
      </c>
      <c r="AY260" s="180" t="s">
        <v>199</v>
      </c>
    </row>
    <row r="261" spans="1:65" s="2" customFormat="1" ht="24.15" customHeight="1">
      <c r="A261" s="33"/>
      <c r="B261" s="149"/>
      <c r="C261" s="150" t="s">
        <v>762</v>
      </c>
      <c r="D261" s="150" t="s">
        <v>202</v>
      </c>
      <c r="E261" s="151" t="s">
        <v>5228</v>
      </c>
      <c r="F261" s="152" t="s">
        <v>5229</v>
      </c>
      <c r="G261" s="153" t="s">
        <v>529</v>
      </c>
      <c r="H261" s="154">
        <v>83</v>
      </c>
      <c r="I261" s="155"/>
      <c r="J261" s="156">
        <f>ROUND(I261*H261,2)</f>
        <v>0</v>
      </c>
      <c r="K261" s="152" t="s">
        <v>333</v>
      </c>
      <c r="L261" s="34"/>
      <c r="M261" s="157" t="s">
        <v>1</v>
      </c>
      <c r="N261" s="158" t="s">
        <v>46</v>
      </c>
      <c r="O261" s="59"/>
      <c r="P261" s="159">
        <f>O261*H261</f>
        <v>0</v>
      </c>
      <c r="Q261" s="159">
        <v>0</v>
      </c>
      <c r="R261" s="159">
        <f>Q261*H261</f>
        <v>0</v>
      </c>
      <c r="S261" s="159">
        <v>0</v>
      </c>
      <c r="T261" s="160">
        <f>S261*H261</f>
        <v>0</v>
      </c>
      <c r="U261" s="33"/>
      <c r="V261" s="33"/>
      <c r="W261" s="33"/>
      <c r="X261" s="33"/>
      <c r="Y261" s="33"/>
      <c r="Z261" s="33"/>
      <c r="AA261" s="33"/>
      <c r="AB261" s="33"/>
      <c r="AC261" s="33"/>
      <c r="AD261" s="33"/>
      <c r="AE261" s="33"/>
      <c r="AR261" s="161" t="s">
        <v>276</v>
      </c>
      <c r="AT261" s="161" t="s">
        <v>202</v>
      </c>
      <c r="AU261" s="161" t="s">
        <v>90</v>
      </c>
      <c r="AY261" s="18" t="s">
        <v>199</v>
      </c>
      <c r="BE261" s="162">
        <f>IF(N261="základní",J261,0)</f>
        <v>0</v>
      </c>
      <c r="BF261" s="162">
        <f>IF(N261="snížená",J261,0)</f>
        <v>0</v>
      </c>
      <c r="BG261" s="162">
        <f>IF(N261="zákl. přenesená",J261,0)</f>
        <v>0</v>
      </c>
      <c r="BH261" s="162">
        <f>IF(N261="sníž. přenesená",J261,0)</f>
        <v>0</v>
      </c>
      <c r="BI261" s="162">
        <f>IF(N261="nulová",J261,0)</f>
        <v>0</v>
      </c>
      <c r="BJ261" s="18" t="s">
        <v>88</v>
      </c>
      <c r="BK261" s="162">
        <f>ROUND(I261*H261,2)</f>
        <v>0</v>
      </c>
      <c r="BL261" s="18" t="s">
        <v>276</v>
      </c>
      <c r="BM261" s="161" t="s">
        <v>6456</v>
      </c>
    </row>
    <row r="262" spans="1:65" s="2" customFormat="1" ht="28.8">
      <c r="A262" s="33"/>
      <c r="B262" s="34"/>
      <c r="C262" s="33"/>
      <c r="D262" s="163" t="s">
        <v>207</v>
      </c>
      <c r="E262" s="33"/>
      <c r="F262" s="164" t="s">
        <v>5231</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207</v>
      </c>
      <c r="AU262" s="18" t="s">
        <v>90</v>
      </c>
    </row>
    <row r="263" spans="1:65" s="14" customFormat="1" ht="10.199999999999999">
      <c r="B263" s="179"/>
      <c r="D263" s="163" t="s">
        <v>336</v>
      </c>
      <c r="E263" s="180" t="s">
        <v>1</v>
      </c>
      <c r="F263" s="181" t="s">
        <v>6457</v>
      </c>
      <c r="H263" s="182">
        <v>83</v>
      </c>
      <c r="I263" s="183"/>
      <c r="L263" s="179"/>
      <c r="M263" s="184"/>
      <c r="N263" s="185"/>
      <c r="O263" s="185"/>
      <c r="P263" s="185"/>
      <c r="Q263" s="185"/>
      <c r="R263" s="185"/>
      <c r="S263" s="185"/>
      <c r="T263" s="186"/>
      <c r="AT263" s="180" t="s">
        <v>336</v>
      </c>
      <c r="AU263" s="180" t="s">
        <v>90</v>
      </c>
      <c r="AV263" s="14" t="s">
        <v>90</v>
      </c>
      <c r="AW263" s="14" t="s">
        <v>36</v>
      </c>
      <c r="AX263" s="14" t="s">
        <v>88</v>
      </c>
      <c r="AY263" s="180" t="s">
        <v>199</v>
      </c>
    </row>
    <row r="264" spans="1:65" s="2" customFormat="1" ht="24.15" customHeight="1">
      <c r="A264" s="33"/>
      <c r="B264" s="149"/>
      <c r="C264" s="195" t="s">
        <v>783</v>
      </c>
      <c r="D264" s="195" t="s">
        <v>416</v>
      </c>
      <c r="E264" s="196" t="s">
        <v>5232</v>
      </c>
      <c r="F264" s="197" t="s">
        <v>5233</v>
      </c>
      <c r="G264" s="198" t="s">
        <v>529</v>
      </c>
      <c r="H264" s="199">
        <v>70</v>
      </c>
      <c r="I264" s="200"/>
      <c r="J264" s="201">
        <f>ROUND(I264*H264,2)</f>
        <v>0</v>
      </c>
      <c r="K264" s="197" t="s">
        <v>333</v>
      </c>
      <c r="L264" s="202"/>
      <c r="M264" s="203" t="s">
        <v>1</v>
      </c>
      <c r="N264" s="204" t="s">
        <v>46</v>
      </c>
      <c r="O264" s="59"/>
      <c r="P264" s="159">
        <f>O264*H264</f>
        <v>0</v>
      </c>
      <c r="Q264" s="159">
        <v>6.9999999999999994E-5</v>
      </c>
      <c r="R264" s="159">
        <f>Q264*H264</f>
        <v>4.8999999999999998E-3</v>
      </c>
      <c r="S264" s="159">
        <v>0</v>
      </c>
      <c r="T264" s="160">
        <f>S264*H264</f>
        <v>0</v>
      </c>
      <c r="U264" s="33"/>
      <c r="V264" s="33"/>
      <c r="W264" s="33"/>
      <c r="X264" s="33"/>
      <c r="Y264" s="33"/>
      <c r="Z264" s="33"/>
      <c r="AA264" s="33"/>
      <c r="AB264" s="33"/>
      <c r="AC264" s="33"/>
      <c r="AD264" s="33"/>
      <c r="AE264" s="33"/>
      <c r="AR264" s="161" t="s">
        <v>573</v>
      </c>
      <c r="AT264" s="161" t="s">
        <v>416</v>
      </c>
      <c r="AU264" s="161" t="s">
        <v>90</v>
      </c>
      <c r="AY264" s="18" t="s">
        <v>199</v>
      </c>
      <c r="BE264" s="162">
        <f>IF(N264="základní",J264,0)</f>
        <v>0</v>
      </c>
      <c r="BF264" s="162">
        <f>IF(N264="snížená",J264,0)</f>
        <v>0</v>
      </c>
      <c r="BG264" s="162">
        <f>IF(N264="zákl. přenesená",J264,0)</f>
        <v>0</v>
      </c>
      <c r="BH264" s="162">
        <f>IF(N264="sníž. přenesená",J264,0)</f>
        <v>0</v>
      </c>
      <c r="BI264" s="162">
        <f>IF(N264="nulová",J264,0)</f>
        <v>0</v>
      </c>
      <c r="BJ264" s="18" t="s">
        <v>88</v>
      </c>
      <c r="BK264" s="162">
        <f>ROUND(I264*H264,2)</f>
        <v>0</v>
      </c>
      <c r="BL264" s="18" t="s">
        <v>276</v>
      </c>
      <c r="BM264" s="161" t="s">
        <v>6458</v>
      </c>
    </row>
    <row r="265" spans="1:65" s="2" customFormat="1" ht="10.199999999999999">
      <c r="A265" s="33"/>
      <c r="B265" s="34"/>
      <c r="C265" s="33"/>
      <c r="D265" s="163" t="s">
        <v>207</v>
      </c>
      <c r="E265" s="33"/>
      <c r="F265" s="164" t="s">
        <v>5233</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207</v>
      </c>
      <c r="AU265" s="18" t="s">
        <v>90</v>
      </c>
    </row>
    <row r="266" spans="1:65" s="14" customFormat="1" ht="10.199999999999999">
      <c r="B266" s="179"/>
      <c r="D266" s="163" t="s">
        <v>336</v>
      </c>
      <c r="E266" s="180" t="s">
        <v>1</v>
      </c>
      <c r="F266" s="181" t="s">
        <v>1020</v>
      </c>
      <c r="H266" s="182">
        <v>70</v>
      </c>
      <c r="I266" s="183"/>
      <c r="L266" s="179"/>
      <c r="M266" s="184"/>
      <c r="N266" s="185"/>
      <c r="O266" s="185"/>
      <c r="P266" s="185"/>
      <c r="Q266" s="185"/>
      <c r="R266" s="185"/>
      <c r="S266" s="185"/>
      <c r="T266" s="186"/>
      <c r="AT266" s="180" t="s">
        <v>336</v>
      </c>
      <c r="AU266" s="180" t="s">
        <v>90</v>
      </c>
      <c r="AV266" s="14" t="s">
        <v>90</v>
      </c>
      <c r="AW266" s="14" t="s">
        <v>36</v>
      </c>
      <c r="AX266" s="14" t="s">
        <v>88</v>
      </c>
      <c r="AY266" s="180" t="s">
        <v>199</v>
      </c>
    </row>
    <row r="267" spans="1:65" s="2" customFormat="1" ht="33" customHeight="1">
      <c r="A267" s="33"/>
      <c r="B267" s="149"/>
      <c r="C267" s="195" t="s">
        <v>791</v>
      </c>
      <c r="D267" s="195" t="s">
        <v>416</v>
      </c>
      <c r="E267" s="196" t="s">
        <v>6459</v>
      </c>
      <c r="F267" s="197" t="s">
        <v>6460</v>
      </c>
      <c r="G267" s="198" t="s">
        <v>529</v>
      </c>
      <c r="H267" s="199">
        <v>13</v>
      </c>
      <c r="I267" s="200"/>
      <c r="J267" s="201">
        <f>ROUND(I267*H267,2)</f>
        <v>0</v>
      </c>
      <c r="K267" s="197" t="s">
        <v>333</v>
      </c>
      <c r="L267" s="202"/>
      <c r="M267" s="203" t="s">
        <v>1</v>
      </c>
      <c r="N267" s="204" t="s">
        <v>46</v>
      </c>
      <c r="O267" s="59"/>
      <c r="P267" s="159">
        <f>O267*H267</f>
        <v>0</v>
      </c>
      <c r="Q267" s="159">
        <v>1.6000000000000001E-4</v>
      </c>
      <c r="R267" s="159">
        <f>Q267*H267</f>
        <v>2.0800000000000003E-3</v>
      </c>
      <c r="S267" s="159">
        <v>0</v>
      </c>
      <c r="T267" s="160">
        <f>S267*H267</f>
        <v>0</v>
      </c>
      <c r="U267" s="33"/>
      <c r="V267" s="33"/>
      <c r="W267" s="33"/>
      <c r="X267" s="33"/>
      <c r="Y267" s="33"/>
      <c r="Z267" s="33"/>
      <c r="AA267" s="33"/>
      <c r="AB267" s="33"/>
      <c r="AC267" s="33"/>
      <c r="AD267" s="33"/>
      <c r="AE267" s="33"/>
      <c r="AR267" s="161" t="s">
        <v>573</v>
      </c>
      <c r="AT267" s="161" t="s">
        <v>416</v>
      </c>
      <c r="AU267" s="161" t="s">
        <v>90</v>
      </c>
      <c r="AY267" s="18" t="s">
        <v>199</v>
      </c>
      <c r="BE267" s="162">
        <f>IF(N267="základní",J267,0)</f>
        <v>0</v>
      </c>
      <c r="BF267" s="162">
        <f>IF(N267="snížená",J267,0)</f>
        <v>0</v>
      </c>
      <c r="BG267" s="162">
        <f>IF(N267="zákl. přenesená",J267,0)</f>
        <v>0</v>
      </c>
      <c r="BH267" s="162">
        <f>IF(N267="sníž. přenesená",J267,0)</f>
        <v>0</v>
      </c>
      <c r="BI267" s="162">
        <f>IF(N267="nulová",J267,0)</f>
        <v>0</v>
      </c>
      <c r="BJ267" s="18" t="s">
        <v>88</v>
      </c>
      <c r="BK267" s="162">
        <f>ROUND(I267*H267,2)</f>
        <v>0</v>
      </c>
      <c r="BL267" s="18" t="s">
        <v>276</v>
      </c>
      <c r="BM267" s="161" t="s">
        <v>6461</v>
      </c>
    </row>
    <row r="268" spans="1:65" s="2" customFormat="1" ht="19.2">
      <c r="A268" s="33"/>
      <c r="B268" s="34"/>
      <c r="C268" s="33"/>
      <c r="D268" s="163" t="s">
        <v>207</v>
      </c>
      <c r="E268" s="33"/>
      <c r="F268" s="164" t="s">
        <v>6460</v>
      </c>
      <c r="G268" s="33"/>
      <c r="H268" s="33"/>
      <c r="I268" s="165"/>
      <c r="J268" s="33"/>
      <c r="K268" s="33"/>
      <c r="L268" s="34"/>
      <c r="M268" s="166"/>
      <c r="N268" s="167"/>
      <c r="O268" s="59"/>
      <c r="P268" s="59"/>
      <c r="Q268" s="59"/>
      <c r="R268" s="59"/>
      <c r="S268" s="59"/>
      <c r="T268" s="60"/>
      <c r="U268" s="33"/>
      <c r="V268" s="33"/>
      <c r="W268" s="33"/>
      <c r="X268" s="33"/>
      <c r="Y268" s="33"/>
      <c r="Z268" s="33"/>
      <c r="AA268" s="33"/>
      <c r="AB268" s="33"/>
      <c r="AC268" s="33"/>
      <c r="AD268" s="33"/>
      <c r="AE268" s="33"/>
      <c r="AT268" s="18" t="s">
        <v>207</v>
      </c>
      <c r="AU268" s="18" t="s">
        <v>90</v>
      </c>
    </row>
    <row r="269" spans="1:65" s="14" customFormat="1" ht="10.199999999999999">
      <c r="B269" s="179"/>
      <c r="D269" s="163" t="s">
        <v>336</v>
      </c>
      <c r="E269" s="180" t="s">
        <v>1</v>
      </c>
      <c r="F269" s="181" t="s">
        <v>262</v>
      </c>
      <c r="H269" s="182">
        <v>13</v>
      </c>
      <c r="I269" s="183"/>
      <c r="L269" s="179"/>
      <c r="M269" s="184"/>
      <c r="N269" s="185"/>
      <c r="O269" s="185"/>
      <c r="P269" s="185"/>
      <c r="Q269" s="185"/>
      <c r="R269" s="185"/>
      <c r="S269" s="185"/>
      <c r="T269" s="186"/>
      <c r="AT269" s="180" t="s">
        <v>336</v>
      </c>
      <c r="AU269" s="180" t="s">
        <v>90</v>
      </c>
      <c r="AV269" s="14" t="s">
        <v>90</v>
      </c>
      <c r="AW269" s="14" t="s">
        <v>36</v>
      </c>
      <c r="AX269" s="14" t="s">
        <v>88</v>
      </c>
      <c r="AY269" s="180" t="s">
        <v>199</v>
      </c>
    </row>
    <row r="270" spans="1:65" s="2" customFormat="1" ht="24.15" customHeight="1">
      <c r="A270" s="33"/>
      <c r="B270" s="149"/>
      <c r="C270" s="150" t="s">
        <v>800</v>
      </c>
      <c r="D270" s="150" t="s">
        <v>202</v>
      </c>
      <c r="E270" s="151" t="s">
        <v>4910</v>
      </c>
      <c r="F270" s="152" t="s">
        <v>4911</v>
      </c>
      <c r="G270" s="153" t="s">
        <v>529</v>
      </c>
      <c r="H270" s="154">
        <v>80</v>
      </c>
      <c r="I270" s="155"/>
      <c r="J270" s="156">
        <f>ROUND(I270*H270,2)</f>
        <v>0</v>
      </c>
      <c r="K270" s="152" t="s">
        <v>333</v>
      </c>
      <c r="L270" s="34"/>
      <c r="M270" s="157" t="s">
        <v>1</v>
      </c>
      <c r="N270" s="158" t="s">
        <v>46</v>
      </c>
      <c r="O270" s="59"/>
      <c r="P270" s="159">
        <f>O270*H270</f>
        <v>0</v>
      </c>
      <c r="Q270" s="159">
        <v>0</v>
      </c>
      <c r="R270" s="159">
        <f>Q270*H270</f>
        <v>0</v>
      </c>
      <c r="S270" s="159">
        <v>0</v>
      </c>
      <c r="T270" s="160">
        <f>S270*H270</f>
        <v>0</v>
      </c>
      <c r="U270" s="33"/>
      <c r="V270" s="33"/>
      <c r="W270" s="33"/>
      <c r="X270" s="33"/>
      <c r="Y270" s="33"/>
      <c r="Z270" s="33"/>
      <c r="AA270" s="33"/>
      <c r="AB270" s="33"/>
      <c r="AC270" s="33"/>
      <c r="AD270" s="33"/>
      <c r="AE270" s="33"/>
      <c r="AR270" s="161" t="s">
        <v>276</v>
      </c>
      <c r="AT270" s="161" t="s">
        <v>202</v>
      </c>
      <c r="AU270" s="161" t="s">
        <v>90</v>
      </c>
      <c r="AY270" s="18" t="s">
        <v>199</v>
      </c>
      <c r="BE270" s="162">
        <f>IF(N270="základní",J270,0)</f>
        <v>0</v>
      </c>
      <c r="BF270" s="162">
        <f>IF(N270="snížená",J270,0)</f>
        <v>0</v>
      </c>
      <c r="BG270" s="162">
        <f>IF(N270="zákl. přenesená",J270,0)</f>
        <v>0</v>
      </c>
      <c r="BH270" s="162">
        <f>IF(N270="sníž. přenesená",J270,0)</f>
        <v>0</v>
      </c>
      <c r="BI270" s="162">
        <f>IF(N270="nulová",J270,0)</f>
        <v>0</v>
      </c>
      <c r="BJ270" s="18" t="s">
        <v>88</v>
      </c>
      <c r="BK270" s="162">
        <f>ROUND(I270*H270,2)</f>
        <v>0</v>
      </c>
      <c r="BL270" s="18" t="s">
        <v>276</v>
      </c>
      <c r="BM270" s="161" t="s">
        <v>6462</v>
      </c>
    </row>
    <row r="271" spans="1:65" s="2" customFormat="1" ht="19.2">
      <c r="A271" s="33"/>
      <c r="B271" s="34"/>
      <c r="C271" s="33"/>
      <c r="D271" s="163" t="s">
        <v>207</v>
      </c>
      <c r="E271" s="33"/>
      <c r="F271" s="164" t="s">
        <v>4913</v>
      </c>
      <c r="G271" s="33"/>
      <c r="H271" s="33"/>
      <c r="I271" s="165"/>
      <c r="J271" s="33"/>
      <c r="K271" s="33"/>
      <c r="L271" s="34"/>
      <c r="M271" s="166"/>
      <c r="N271" s="167"/>
      <c r="O271" s="59"/>
      <c r="P271" s="59"/>
      <c r="Q271" s="59"/>
      <c r="R271" s="59"/>
      <c r="S271" s="59"/>
      <c r="T271" s="60"/>
      <c r="U271" s="33"/>
      <c r="V271" s="33"/>
      <c r="W271" s="33"/>
      <c r="X271" s="33"/>
      <c r="Y271" s="33"/>
      <c r="Z271" s="33"/>
      <c r="AA271" s="33"/>
      <c r="AB271" s="33"/>
      <c r="AC271" s="33"/>
      <c r="AD271" s="33"/>
      <c r="AE271" s="33"/>
      <c r="AT271" s="18" t="s">
        <v>207</v>
      </c>
      <c r="AU271" s="18" t="s">
        <v>90</v>
      </c>
    </row>
    <row r="272" spans="1:65" s="14" customFormat="1" ht="10.199999999999999">
      <c r="B272" s="179"/>
      <c r="D272" s="163" t="s">
        <v>336</v>
      </c>
      <c r="E272" s="180" t="s">
        <v>1</v>
      </c>
      <c r="F272" s="181" t="s">
        <v>1098</v>
      </c>
      <c r="H272" s="182">
        <v>80</v>
      </c>
      <c r="I272" s="183"/>
      <c r="L272" s="179"/>
      <c r="M272" s="184"/>
      <c r="N272" s="185"/>
      <c r="O272" s="185"/>
      <c r="P272" s="185"/>
      <c r="Q272" s="185"/>
      <c r="R272" s="185"/>
      <c r="S272" s="185"/>
      <c r="T272" s="186"/>
      <c r="AT272" s="180" t="s">
        <v>336</v>
      </c>
      <c r="AU272" s="180" t="s">
        <v>90</v>
      </c>
      <c r="AV272" s="14" t="s">
        <v>90</v>
      </c>
      <c r="AW272" s="14" t="s">
        <v>36</v>
      </c>
      <c r="AX272" s="14" t="s">
        <v>88</v>
      </c>
      <c r="AY272" s="180" t="s">
        <v>199</v>
      </c>
    </row>
    <row r="273" spans="1:65" s="2" customFormat="1" ht="24.15" customHeight="1">
      <c r="A273" s="33"/>
      <c r="B273" s="149"/>
      <c r="C273" s="195" t="s">
        <v>809</v>
      </c>
      <c r="D273" s="195" t="s">
        <v>416</v>
      </c>
      <c r="E273" s="196" t="s">
        <v>4914</v>
      </c>
      <c r="F273" s="197" t="s">
        <v>4915</v>
      </c>
      <c r="G273" s="198" t="s">
        <v>529</v>
      </c>
      <c r="H273" s="199">
        <v>80</v>
      </c>
      <c r="I273" s="200"/>
      <c r="J273" s="201">
        <f>ROUND(I273*H273,2)</f>
        <v>0</v>
      </c>
      <c r="K273" s="197" t="s">
        <v>333</v>
      </c>
      <c r="L273" s="202"/>
      <c r="M273" s="203" t="s">
        <v>1</v>
      </c>
      <c r="N273" s="204" t="s">
        <v>46</v>
      </c>
      <c r="O273" s="59"/>
      <c r="P273" s="159">
        <f>O273*H273</f>
        <v>0</v>
      </c>
      <c r="Q273" s="159">
        <v>1E-4</v>
      </c>
      <c r="R273" s="159">
        <f>Q273*H273</f>
        <v>8.0000000000000002E-3</v>
      </c>
      <c r="S273" s="159">
        <v>0</v>
      </c>
      <c r="T273" s="160">
        <f>S273*H273</f>
        <v>0</v>
      </c>
      <c r="U273" s="33"/>
      <c r="V273" s="33"/>
      <c r="W273" s="33"/>
      <c r="X273" s="33"/>
      <c r="Y273" s="33"/>
      <c r="Z273" s="33"/>
      <c r="AA273" s="33"/>
      <c r="AB273" s="33"/>
      <c r="AC273" s="33"/>
      <c r="AD273" s="33"/>
      <c r="AE273" s="33"/>
      <c r="AR273" s="161" t="s">
        <v>573</v>
      </c>
      <c r="AT273" s="161" t="s">
        <v>416</v>
      </c>
      <c r="AU273" s="161" t="s">
        <v>90</v>
      </c>
      <c r="AY273" s="18" t="s">
        <v>199</v>
      </c>
      <c r="BE273" s="162">
        <f>IF(N273="základní",J273,0)</f>
        <v>0</v>
      </c>
      <c r="BF273" s="162">
        <f>IF(N273="snížená",J273,0)</f>
        <v>0</v>
      </c>
      <c r="BG273" s="162">
        <f>IF(N273="zákl. přenesená",J273,0)</f>
        <v>0</v>
      </c>
      <c r="BH273" s="162">
        <f>IF(N273="sníž. přenesená",J273,0)</f>
        <v>0</v>
      </c>
      <c r="BI273" s="162">
        <f>IF(N273="nulová",J273,0)</f>
        <v>0</v>
      </c>
      <c r="BJ273" s="18" t="s">
        <v>88</v>
      </c>
      <c r="BK273" s="162">
        <f>ROUND(I273*H273,2)</f>
        <v>0</v>
      </c>
      <c r="BL273" s="18" t="s">
        <v>276</v>
      </c>
      <c r="BM273" s="161" t="s">
        <v>6463</v>
      </c>
    </row>
    <row r="274" spans="1:65" s="2" customFormat="1" ht="19.2">
      <c r="A274" s="33"/>
      <c r="B274" s="34"/>
      <c r="C274" s="33"/>
      <c r="D274" s="163" t="s">
        <v>207</v>
      </c>
      <c r="E274" s="33"/>
      <c r="F274" s="164" t="s">
        <v>4915</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207</v>
      </c>
      <c r="AU274" s="18" t="s">
        <v>90</v>
      </c>
    </row>
    <row r="275" spans="1:65" s="2" customFormat="1" ht="16.5" customHeight="1">
      <c r="A275" s="33"/>
      <c r="B275" s="149"/>
      <c r="C275" s="195" t="s">
        <v>818</v>
      </c>
      <c r="D275" s="195" t="s">
        <v>416</v>
      </c>
      <c r="E275" s="196" t="s">
        <v>4832</v>
      </c>
      <c r="F275" s="197" t="s">
        <v>4833</v>
      </c>
      <c r="G275" s="198" t="s">
        <v>529</v>
      </c>
      <c r="H275" s="199">
        <v>27</v>
      </c>
      <c r="I275" s="200"/>
      <c r="J275" s="201">
        <f>ROUND(I275*H275,2)</f>
        <v>0</v>
      </c>
      <c r="K275" s="197" t="s">
        <v>1</v>
      </c>
      <c r="L275" s="202"/>
      <c r="M275" s="203" t="s">
        <v>1</v>
      </c>
      <c r="N275" s="204"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573</v>
      </c>
      <c r="AT275" s="161" t="s">
        <v>416</v>
      </c>
      <c r="AU275" s="161" t="s">
        <v>90</v>
      </c>
      <c r="AY275" s="18" t="s">
        <v>199</v>
      </c>
      <c r="BE275" s="162">
        <f>IF(N275="základní",J275,0)</f>
        <v>0</v>
      </c>
      <c r="BF275" s="162">
        <f>IF(N275="snížená",J275,0)</f>
        <v>0</v>
      </c>
      <c r="BG275" s="162">
        <f>IF(N275="zákl. přenesená",J275,0)</f>
        <v>0</v>
      </c>
      <c r="BH275" s="162">
        <f>IF(N275="sníž. přenesená",J275,0)</f>
        <v>0</v>
      </c>
      <c r="BI275" s="162">
        <f>IF(N275="nulová",J275,0)</f>
        <v>0</v>
      </c>
      <c r="BJ275" s="18" t="s">
        <v>88</v>
      </c>
      <c r="BK275" s="162">
        <f>ROUND(I275*H275,2)</f>
        <v>0</v>
      </c>
      <c r="BL275" s="18" t="s">
        <v>276</v>
      </c>
      <c r="BM275" s="161" t="s">
        <v>6464</v>
      </c>
    </row>
    <row r="276" spans="1:65" s="2" customFormat="1" ht="16.5" customHeight="1">
      <c r="A276" s="33"/>
      <c r="B276" s="149"/>
      <c r="C276" s="195" t="s">
        <v>825</v>
      </c>
      <c r="D276" s="195" t="s">
        <v>416</v>
      </c>
      <c r="E276" s="196" t="s">
        <v>6465</v>
      </c>
      <c r="F276" s="197" t="s">
        <v>6466</v>
      </c>
      <c r="G276" s="198" t="s">
        <v>529</v>
      </c>
      <c r="H276" s="199">
        <v>30</v>
      </c>
      <c r="I276" s="200"/>
      <c r="J276" s="201">
        <f>ROUND(I276*H276,2)</f>
        <v>0</v>
      </c>
      <c r="K276" s="197" t="s">
        <v>1</v>
      </c>
      <c r="L276" s="202"/>
      <c r="M276" s="203" t="s">
        <v>1</v>
      </c>
      <c r="N276" s="204" t="s">
        <v>46</v>
      </c>
      <c r="O276" s="59"/>
      <c r="P276" s="159">
        <f>O276*H276</f>
        <v>0</v>
      </c>
      <c r="Q276" s="159">
        <v>0</v>
      </c>
      <c r="R276" s="159">
        <f>Q276*H276</f>
        <v>0</v>
      </c>
      <c r="S276" s="159">
        <v>0</v>
      </c>
      <c r="T276" s="160">
        <f>S276*H276</f>
        <v>0</v>
      </c>
      <c r="U276" s="33"/>
      <c r="V276" s="33"/>
      <c r="W276" s="33"/>
      <c r="X276" s="33"/>
      <c r="Y276" s="33"/>
      <c r="Z276" s="33"/>
      <c r="AA276" s="33"/>
      <c r="AB276" s="33"/>
      <c r="AC276" s="33"/>
      <c r="AD276" s="33"/>
      <c r="AE276" s="33"/>
      <c r="AR276" s="161" t="s">
        <v>573</v>
      </c>
      <c r="AT276" s="161" t="s">
        <v>416</v>
      </c>
      <c r="AU276" s="161" t="s">
        <v>90</v>
      </c>
      <c r="AY276" s="18" t="s">
        <v>199</v>
      </c>
      <c r="BE276" s="162">
        <f>IF(N276="základní",J276,0)</f>
        <v>0</v>
      </c>
      <c r="BF276" s="162">
        <f>IF(N276="snížená",J276,0)</f>
        <v>0</v>
      </c>
      <c r="BG276" s="162">
        <f>IF(N276="zákl. přenesená",J276,0)</f>
        <v>0</v>
      </c>
      <c r="BH276" s="162">
        <f>IF(N276="sníž. přenesená",J276,0)</f>
        <v>0</v>
      </c>
      <c r="BI276" s="162">
        <f>IF(N276="nulová",J276,0)</f>
        <v>0</v>
      </c>
      <c r="BJ276" s="18" t="s">
        <v>88</v>
      </c>
      <c r="BK276" s="162">
        <f>ROUND(I276*H276,2)</f>
        <v>0</v>
      </c>
      <c r="BL276" s="18" t="s">
        <v>276</v>
      </c>
      <c r="BM276" s="161" t="s">
        <v>6467</v>
      </c>
    </row>
    <row r="277" spans="1:65" s="14" customFormat="1" ht="10.199999999999999">
      <c r="B277" s="179"/>
      <c r="D277" s="163" t="s">
        <v>336</v>
      </c>
      <c r="E277" s="180" t="s">
        <v>1</v>
      </c>
      <c r="F277" s="181" t="s">
        <v>6468</v>
      </c>
      <c r="H277" s="182">
        <v>30</v>
      </c>
      <c r="I277" s="183"/>
      <c r="L277" s="179"/>
      <c r="M277" s="184"/>
      <c r="N277" s="185"/>
      <c r="O277" s="185"/>
      <c r="P277" s="185"/>
      <c r="Q277" s="185"/>
      <c r="R277" s="185"/>
      <c r="S277" s="185"/>
      <c r="T277" s="186"/>
      <c r="AT277" s="180" t="s">
        <v>336</v>
      </c>
      <c r="AU277" s="180" t="s">
        <v>90</v>
      </c>
      <c r="AV277" s="14" t="s">
        <v>90</v>
      </c>
      <c r="AW277" s="14" t="s">
        <v>36</v>
      </c>
      <c r="AX277" s="14" t="s">
        <v>88</v>
      </c>
      <c r="AY277" s="180" t="s">
        <v>199</v>
      </c>
    </row>
    <row r="278" spans="1:65" s="2" customFormat="1" ht="16.5" customHeight="1">
      <c r="A278" s="33"/>
      <c r="B278" s="149"/>
      <c r="C278" s="195" t="s">
        <v>830</v>
      </c>
      <c r="D278" s="195" t="s">
        <v>416</v>
      </c>
      <c r="E278" s="196" t="s">
        <v>6469</v>
      </c>
      <c r="F278" s="197" t="s">
        <v>6470</v>
      </c>
      <c r="G278" s="198" t="s">
        <v>529</v>
      </c>
      <c r="H278" s="199">
        <v>2</v>
      </c>
      <c r="I278" s="200"/>
      <c r="J278" s="201">
        <f>ROUND(I278*H278,2)</f>
        <v>0</v>
      </c>
      <c r="K278" s="197" t="s">
        <v>1</v>
      </c>
      <c r="L278" s="202"/>
      <c r="M278" s="203" t="s">
        <v>1</v>
      </c>
      <c r="N278" s="204" t="s">
        <v>46</v>
      </c>
      <c r="O278" s="59"/>
      <c r="P278" s="159">
        <f>O278*H278</f>
        <v>0</v>
      </c>
      <c r="Q278" s="159">
        <v>0</v>
      </c>
      <c r="R278" s="159">
        <f>Q278*H278</f>
        <v>0</v>
      </c>
      <c r="S278" s="159">
        <v>0</v>
      </c>
      <c r="T278" s="160">
        <f>S278*H278</f>
        <v>0</v>
      </c>
      <c r="U278" s="33"/>
      <c r="V278" s="33"/>
      <c r="W278" s="33"/>
      <c r="X278" s="33"/>
      <c r="Y278" s="33"/>
      <c r="Z278" s="33"/>
      <c r="AA278" s="33"/>
      <c r="AB278" s="33"/>
      <c r="AC278" s="33"/>
      <c r="AD278" s="33"/>
      <c r="AE278" s="33"/>
      <c r="AR278" s="161" t="s">
        <v>573</v>
      </c>
      <c r="AT278" s="161" t="s">
        <v>416</v>
      </c>
      <c r="AU278" s="161" t="s">
        <v>90</v>
      </c>
      <c r="AY278" s="18" t="s">
        <v>199</v>
      </c>
      <c r="BE278" s="162">
        <f>IF(N278="základní",J278,0)</f>
        <v>0</v>
      </c>
      <c r="BF278" s="162">
        <f>IF(N278="snížená",J278,0)</f>
        <v>0</v>
      </c>
      <c r="BG278" s="162">
        <f>IF(N278="zákl. přenesená",J278,0)</f>
        <v>0</v>
      </c>
      <c r="BH278" s="162">
        <f>IF(N278="sníž. přenesená",J278,0)</f>
        <v>0</v>
      </c>
      <c r="BI278" s="162">
        <f>IF(N278="nulová",J278,0)</f>
        <v>0</v>
      </c>
      <c r="BJ278" s="18" t="s">
        <v>88</v>
      </c>
      <c r="BK278" s="162">
        <f>ROUND(I278*H278,2)</f>
        <v>0</v>
      </c>
      <c r="BL278" s="18" t="s">
        <v>276</v>
      </c>
      <c r="BM278" s="161" t="s">
        <v>6471</v>
      </c>
    </row>
    <row r="279" spans="1:65" s="2" customFormat="1" ht="24.15" customHeight="1">
      <c r="A279" s="33"/>
      <c r="B279" s="149"/>
      <c r="C279" s="195" t="s">
        <v>835</v>
      </c>
      <c r="D279" s="195" t="s">
        <v>416</v>
      </c>
      <c r="E279" s="196" t="s">
        <v>6472</v>
      </c>
      <c r="F279" s="197" t="s">
        <v>6473</v>
      </c>
      <c r="G279" s="198" t="s">
        <v>529</v>
      </c>
      <c r="H279" s="199">
        <v>2</v>
      </c>
      <c r="I279" s="200"/>
      <c r="J279" s="201">
        <f>ROUND(I279*H279,2)</f>
        <v>0</v>
      </c>
      <c r="K279" s="197" t="s">
        <v>1</v>
      </c>
      <c r="L279" s="202"/>
      <c r="M279" s="203" t="s">
        <v>1</v>
      </c>
      <c r="N279" s="204" t="s">
        <v>46</v>
      </c>
      <c r="O279" s="59"/>
      <c r="P279" s="159">
        <f>O279*H279</f>
        <v>0</v>
      </c>
      <c r="Q279" s="159">
        <v>0</v>
      </c>
      <c r="R279" s="159">
        <f>Q279*H279</f>
        <v>0</v>
      </c>
      <c r="S279" s="159">
        <v>0</v>
      </c>
      <c r="T279" s="160">
        <f>S279*H279</f>
        <v>0</v>
      </c>
      <c r="U279" s="33"/>
      <c r="V279" s="33"/>
      <c r="W279" s="33"/>
      <c r="X279" s="33"/>
      <c r="Y279" s="33"/>
      <c r="Z279" s="33"/>
      <c r="AA279" s="33"/>
      <c r="AB279" s="33"/>
      <c r="AC279" s="33"/>
      <c r="AD279" s="33"/>
      <c r="AE279" s="33"/>
      <c r="AR279" s="161" t="s">
        <v>573</v>
      </c>
      <c r="AT279" s="161" t="s">
        <v>416</v>
      </c>
      <c r="AU279" s="161" t="s">
        <v>90</v>
      </c>
      <c r="AY279" s="18" t="s">
        <v>199</v>
      </c>
      <c r="BE279" s="162">
        <f>IF(N279="základní",J279,0)</f>
        <v>0</v>
      </c>
      <c r="BF279" s="162">
        <f>IF(N279="snížená",J279,0)</f>
        <v>0</v>
      </c>
      <c r="BG279" s="162">
        <f>IF(N279="zákl. přenesená",J279,0)</f>
        <v>0</v>
      </c>
      <c r="BH279" s="162">
        <f>IF(N279="sníž. přenesená",J279,0)</f>
        <v>0</v>
      </c>
      <c r="BI279" s="162">
        <f>IF(N279="nulová",J279,0)</f>
        <v>0</v>
      </c>
      <c r="BJ279" s="18" t="s">
        <v>88</v>
      </c>
      <c r="BK279" s="162">
        <f>ROUND(I279*H279,2)</f>
        <v>0</v>
      </c>
      <c r="BL279" s="18" t="s">
        <v>276</v>
      </c>
      <c r="BM279" s="161" t="s">
        <v>6474</v>
      </c>
    </row>
    <row r="280" spans="1:65" s="2" customFormat="1" ht="24.15" customHeight="1">
      <c r="A280" s="33"/>
      <c r="B280" s="149"/>
      <c r="C280" s="150" t="s">
        <v>840</v>
      </c>
      <c r="D280" s="150" t="s">
        <v>202</v>
      </c>
      <c r="E280" s="151" t="s">
        <v>6475</v>
      </c>
      <c r="F280" s="152" t="s">
        <v>6476</v>
      </c>
      <c r="G280" s="153" t="s">
        <v>529</v>
      </c>
      <c r="H280" s="154">
        <v>2</v>
      </c>
      <c r="I280" s="155"/>
      <c r="J280" s="156">
        <f>ROUND(I280*H280,2)</f>
        <v>0</v>
      </c>
      <c r="K280" s="152" t="s">
        <v>333</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276</v>
      </c>
      <c r="AT280" s="161" t="s">
        <v>202</v>
      </c>
      <c r="AU280" s="161" t="s">
        <v>90</v>
      </c>
      <c r="AY280" s="18" t="s">
        <v>199</v>
      </c>
      <c r="BE280" s="162">
        <f>IF(N280="základní",J280,0)</f>
        <v>0</v>
      </c>
      <c r="BF280" s="162">
        <f>IF(N280="snížená",J280,0)</f>
        <v>0</v>
      </c>
      <c r="BG280" s="162">
        <f>IF(N280="zákl. přenesená",J280,0)</f>
        <v>0</v>
      </c>
      <c r="BH280" s="162">
        <f>IF(N280="sníž. přenesená",J280,0)</f>
        <v>0</v>
      </c>
      <c r="BI280" s="162">
        <f>IF(N280="nulová",J280,0)</f>
        <v>0</v>
      </c>
      <c r="BJ280" s="18" t="s">
        <v>88</v>
      </c>
      <c r="BK280" s="162">
        <f>ROUND(I280*H280,2)</f>
        <v>0</v>
      </c>
      <c r="BL280" s="18" t="s">
        <v>276</v>
      </c>
      <c r="BM280" s="161" t="s">
        <v>6477</v>
      </c>
    </row>
    <row r="281" spans="1:65" s="2" customFormat="1" ht="19.2">
      <c r="A281" s="33"/>
      <c r="B281" s="34"/>
      <c r="C281" s="33"/>
      <c r="D281" s="163" t="s">
        <v>207</v>
      </c>
      <c r="E281" s="33"/>
      <c r="F281" s="164" t="s">
        <v>6478</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207</v>
      </c>
      <c r="AU281" s="18" t="s">
        <v>90</v>
      </c>
    </row>
    <row r="282" spans="1:65" s="2" customFormat="1" ht="16.5" customHeight="1">
      <c r="A282" s="33"/>
      <c r="B282" s="149"/>
      <c r="C282" s="195" t="s">
        <v>849</v>
      </c>
      <c r="D282" s="195" t="s">
        <v>416</v>
      </c>
      <c r="E282" s="196" t="s">
        <v>6479</v>
      </c>
      <c r="F282" s="197" t="s">
        <v>6480</v>
      </c>
      <c r="G282" s="198" t="s">
        <v>529</v>
      </c>
      <c r="H282" s="199">
        <v>2</v>
      </c>
      <c r="I282" s="200"/>
      <c r="J282" s="201">
        <f>ROUND(I282*H282,2)</f>
        <v>0</v>
      </c>
      <c r="K282" s="197" t="s">
        <v>1</v>
      </c>
      <c r="L282" s="202"/>
      <c r="M282" s="203" t="s">
        <v>1</v>
      </c>
      <c r="N282" s="204" t="s">
        <v>46</v>
      </c>
      <c r="O282" s="59"/>
      <c r="P282" s="159">
        <f>O282*H282</f>
        <v>0</v>
      </c>
      <c r="Q282" s="159">
        <v>0</v>
      </c>
      <c r="R282" s="159">
        <f>Q282*H282</f>
        <v>0</v>
      </c>
      <c r="S282" s="159">
        <v>0</v>
      </c>
      <c r="T282" s="160">
        <f>S282*H282</f>
        <v>0</v>
      </c>
      <c r="U282" s="33"/>
      <c r="V282" s="33"/>
      <c r="W282" s="33"/>
      <c r="X282" s="33"/>
      <c r="Y282" s="33"/>
      <c r="Z282" s="33"/>
      <c r="AA282" s="33"/>
      <c r="AB282" s="33"/>
      <c r="AC282" s="33"/>
      <c r="AD282" s="33"/>
      <c r="AE282" s="33"/>
      <c r="AR282" s="161" t="s">
        <v>573</v>
      </c>
      <c r="AT282" s="161" t="s">
        <v>416</v>
      </c>
      <c r="AU282" s="161" t="s">
        <v>90</v>
      </c>
      <c r="AY282" s="18" t="s">
        <v>199</v>
      </c>
      <c r="BE282" s="162">
        <f>IF(N282="základní",J282,0)</f>
        <v>0</v>
      </c>
      <c r="BF282" s="162">
        <f>IF(N282="snížená",J282,0)</f>
        <v>0</v>
      </c>
      <c r="BG282" s="162">
        <f>IF(N282="zákl. přenesená",J282,0)</f>
        <v>0</v>
      </c>
      <c r="BH282" s="162">
        <f>IF(N282="sníž. přenesená",J282,0)</f>
        <v>0</v>
      </c>
      <c r="BI282" s="162">
        <f>IF(N282="nulová",J282,0)</f>
        <v>0</v>
      </c>
      <c r="BJ282" s="18" t="s">
        <v>88</v>
      </c>
      <c r="BK282" s="162">
        <f>ROUND(I282*H282,2)</f>
        <v>0</v>
      </c>
      <c r="BL282" s="18" t="s">
        <v>276</v>
      </c>
      <c r="BM282" s="161" t="s">
        <v>6481</v>
      </c>
    </row>
    <row r="283" spans="1:65" s="2" customFormat="1" ht="24.15" customHeight="1">
      <c r="A283" s="33"/>
      <c r="B283" s="149"/>
      <c r="C283" s="150" t="s">
        <v>856</v>
      </c>
      <c r="D283" s="150" t="s">
        <v>202</v>
      </c>
      <c r="E283" s="151" t="s">
        <v>6482</v>
      </c>
      <c r="F283" s="152" t="s">
        <v>6483</v>
      </c>
      <c r="G283" s="153" t="s">
        <v>529</v>
      </c>
      <c r="H283" s="154">
        <v>7</v>
      </c>
      <c r="I283" s="155"/>
      <c r="J283" s="156">
        <f>ROUND(I283*H283,2)</f>
        <v>0</v>
      </c>
      <c r="K283" s="152" t="s">
        <v>333</v>
      </c>
      <c r="L283" s="34"/>
      <c r="M283" s="157" t="s">
        <v>1</v>
      </c>
      <c r="N283" s="158" t="s">
        <v>46</v>
      </c>
      <c r="O283" s="59"/>
      <c r="P283" s="159">
        <f>O283*H283</f>
        <v>0</v>
      </c>
      <c r="Q283" s="159">
        <v>0</v>
      </c>
      <c r="R283" s="159">
        <f>Q283*H283</f>
        <v>0</v>
      </c>
      <c r="S283" s="159">
        <v>0</v>
      </c>
      <c r="T283" s="160">
        <f>S283*H283</f>
        <v>0</v>
      </c>
      <c r="U283" s="33"/>
      <c r="V283" s="33"/>
      <c r="W283" s="33"/>
      <c r="X283" s="33"/>
      <c r="Y283" s="33"/>
      <c r="Z283" s="33"/>
      <c r="AA283" s="33"/>
      <c r="AB283" s="33"/>
      <c r="AC283" s="33"/>
      <c r="AD283" s="33"/>
      <c r="AE283" s="33"/>
      <c r="AR283" s="161" t="s">
        <v>276</v>
      </c>
      <c r="AT283" s="161" t="s">
        <v>202</v>
      </c>
      <c r="AU283" s="161" t="s">
        <v>90</v>
      </c>
      <c r="AY283" s="18" t="s">
        <v>199</v>
      </c>
      <c r="BE283" s="162">
        <f>IF(N283="základní",J283,0)</f>
        <v>0</v>
      </c>
      <c r="BF283" s="162">
        <f>IF(N283="snížená",J283,0)</f>
        <v>0</v>
      </c>
      <c r="BG283" s="162">
        <f>IF(N283="zákl. přenesená",J283,0)</f>
        <v>0</v>
      </c>
      <c r="BH283" s="162">
        <f>IF(N283="sníž. přenesená",J283,0)</f>
        <v>0</v>
      </c>
      <c r="BI283" s="162">
        <f>IF(N283="nulová",J283,0)</f>
        <v>0</v>
      </c>
      <c r="BJ283" s="18" t="s">
        <v>88</v>
      </c>
      <c r="BK283" s="162">
        <f>ROUND(I283*H283,2)</f>
        <v>0</v>
      </c>
      <c r="BL283" s="18" t="s">
        <v>276</v>
      </c>
      <c r="BM283" s="161" t="s">
        <v>6484</v>
      </c>
    </row>
    <row r="284" spans="1:65" s="2" customFormat="1" ht="19.2">
      <c r="A284" s="33"/>
      <c r="B284" s="34"/>
      <c r="C284" s="33"/>
      <c r="D284" s="163" t="s">
        <v>207</v>
      </c>
      <c r="E284" s="33"/>
      <c r="F284" s="164" t="s">
        <v>6485</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207</v>
      </c>
      <c r="AU284" s="18" t="s">
        <v>90</v>
      </c>
    </row>
    <row r="285" spans="1:65" s="2" customFormat="1" ht="24.15" customHeight="1">
      <c r="A285" s="33"/>
      <c r="B285" s="149"/>
      <c r="C285" s="195" t="s">
        <v>865</v>
      </c>
      <c r="D285" s="195" t="s">
        <v>416</v>
      </c>
      <c r="E285" s="196" t="s">
        <v>6486</v>
      </c>
      <c r="F285" s="197" t="s">
        <v>6487</v>
      </c>
      <c r="G285" s="198" t="s">
        <v>529</v>
      </c>
      <c r="H285" s="199">
        <v>7</v>
      </c>
      <c r="I285" s="200"/>
      <c r="J285" s="201">
        <f>ROUND(I285*H285,2)</f>
        <v>0</v>
      </c>
      <c r="K285" s="197" t="s">
        <v>333</v>
      </c>
      <c r="L285" s="202"/>
      <c r="M285" s="203" t="s">
        <v>1</v>
      </c>
      <c r="N285" s="204" t="s">
        <v>46</v>
      </c>
      <c r="O285" s="59"/>
      <c r="P285" s="159">
        <f>O285*H285</f>
        <v>0</v>
      </c>
      <c r="Q285" s="159">
        <v>2.2000000000000001E-4</v>
      </c>
      <c r="R285" s="159">
        <f>Q285*H285</f>
        <v>1.5400000000000001E-3</v>
      </c>
      <c r="S285" s="159">
        <v>0</v>
      </c>
      <c r="T285" s="160">
        <f>S285*H285</f>
        <v>0</v>
      </c>
      <c r="U285" s="33"/>
      <c r="V285" s="33"/>
      <c r="W285" s="33"/>
      <c r="X285" s="33"/>
      <c r="Y285" s="33"/>
      <c r="Z285" s="33"/>
      <c r="AA285" s="33"/>
      <c r="AB285" s="33"/>
      <c r="AC285" s="33"/>
      <c r="AD285" s="33"/>
      <c r="AE285" s="33"/>
      <c r="AR285" s="161" t="s">
        <v>573</v>
      </c>
      <c r="AT285" s="161" t="s">
        <v>416</v>
      </c>
      <c r="AU285" s="161" t="s">
        <v>90</v>
      </c>
      <c r="AY285" s="18" t="s">
        <v>199</v>
      </c>
      <c r="BE285" s="162">
        <f>IF(N285="základní",J285,0)</f>
        <v>0</v>
      </c>
      <c r="BF285" s="162">
        <f>IF(N285="snížená",J285,0)</f>
        <v>0</v>
      </c>
      <c r="BG285" s="162">
        <f>IF(N285="zákl. přenesená",J285,0)</f>
        <v>0</v>
      </c>
      <c r="BH285" s="162">
        <f>IF(N285="sníž. přenesená",J285,0)</f>
        <v>0</v>
      </c>
      <c r="BI285" s="162">
        <f>IF(N285="nulová",J285,0)</f>
        <v>0</v>
      </c>
      <c r="BJ285" s="18" t="s">
        <v>88</v>
      </c>
      <c r="BK285" s="162">
        <f>ROUND(I285*H285,2)</f>
        <v>0</v>
      </c>
      <c r="BL285" s="18" t="s">
        <v>276</v>
      </c>
      <c r="BM285" s="161" t="s">
        <v>6488</v>
      </c>
    </row>
    <row r="286" spans="1:65" s="2" customFormat="1" ht="19.2">
      <c r="A286" s="33"/>
      <c r="B286" s="34"/>
      <c r="C286" s="33"/>
      <c r="D286" s="163" t="s">
        <v>207</v>
      </c>
      <c r="E286" s="33"/>
      <c r="F286" s="164" t="s">
        <v>6487</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207</v>
      </c>
      <c r="AU286" s="18" t="s">
        <v>90</v>
      </c>
    </row>
    <row r="287" spans="1:65" s="2" customFormat="1" ht="24.15" customHeight="1">
      <c r="A287" s="33"/>
      <c r="B287" s="149"/>
      <c r="C287" s="150" t="s">
        <v>874</v>
      </c>
      <c r="D287" s="150" t="s">
        <v>202</v>
      </c>
      <c r="E287" s="151" t="s">
        <v>6489</v>
      </c>
      <c r="F287" s="152" t="s">
        <v>6490</v>
      </c>
      <c r="G287" s="153" t="s">
        <v>529</v>
      </c>
      <c r="H287" s="154">
        <v>25</v>
      </c>
      <c r="I287" s="155"/>
      <c r="J287" s="156">
        <f>ROUND(I287*H287,2)</f>
        <v>0</v>
      </c>
      <c r="K287" s="152" t="s">
        <v>333</v>
      </c>
      <c r="L287" s="34"/>
      <c r="M287" s="157" t="s">
        <v>1</v>
      </c>
      <c r="N287" s="158" t="s">
        <v>46</v>
      </c>
      <c r="O287" s="59"/>
      <c r="P287" s="159">
        <f>O287*H287</f>
        <v>0</v>
      </c>
      <c r="Q287" s="159">
        <v>0</v>
      </c>
      <c r="R287" s="159">
        <f>Q287*H287</f>
        <v>0</v>
      </c>
      <c r="S287" s="159">
        <v>0</v>
      </c>
      <c r="T287" s="160">
        <f>S287*H287</f>
        <v>0</v>
      </c>
      <c r="U287" s="33"/>
      <c r="V287" s="33"/>
      <c r="W287" s="33"/>
      <c r="X287" s="33"/>
      <c r="Y287" s="33"/>
      <c r="Z287" s="33"/>
      <c r="AA287" s="33"/>
      <c r="AB287" s="33"/>
      <c r="AC287" s="33"/>
      <c r="AD287" s="33"/>
      <c r="AE287" s="33"/>
      <c r="AR287" s="161" t="s">
        <v>276</v>
      </c>
      <c r="AT287" s="161" t="s">
        <v>202</v>
      </c>
      <c r="AU287" s="161" t="s">
        <v>90</v>
      </c>
      <c r="AY287" s="18" t="s">
        <v>199</v>
      </c>
      <c r="BE287" s="162">
        <f>IF(N287="základní",J287,0)</f>
        <v>0</v>
      </c>
      <c r="BF287" s="162">
        <f>IF(N287="snížená",J287,0)</f>
        <v>0</v>
      </c>
      <c r="BG287" s="162">
        <f>IF(N287="zákl. přenesená",J287,0)</f>
        <v>0</v>
      </c>
      <c r="BH287" s="162">
        <f>IF(N287="sníž. přenesená",J287,0)</f>
        <v>0</v>
      </c>
      <c r="BI287" s="162">
        <f>IF(N287="nulová",J287,0)</f>
        <v>0</v>
      </c>
      <c r="BJ287" s="18" t="s">
        <v>88</v>
      </c>
      <c r="BK287" s="162">
        <f>ROUND(I287*H287,2)</f>
        <v>0</v>
      </c>
      <c r="BL287" s="18" t="s">
        <v>276</v>
      </c>
      <c r="BM287" s="161" t="s">
        <v>6491</v>
      </c>
    </row>
    <row r="288" spans="1:65" s="2" customFormat="1" ht="19.2">
      <c r="A288" s="33"/>
      <c r="B288" s="34"/>
      <c r="C288" s="33"/>
      <c r="D288" s="163" t="s">
        <v>207</v>
      </c>
      <c r="E288" s="33"/>
      <c r="F288" s="164" t="s">
        <v>6492</v>
      </c>
      <c r="G288" s="33"/>
      <c r="H288" s="33"/>
      <c r="I288" s="165"/>
      <c r="J288" s="33"/>
      <c r="K288" s="33"/>
      <c r="L288" s="34"/>
      <c r="M288" s="166"/>
      <c r="N288" s="167"/>
      <c r="O288" s="59"/>
      <c r="P288" s="59"/>
      <c r="Q288" s="59"/>
      <c r="R288" s="59"/>
      <c r="S288" s="59"/>
      <c r="T288" s="60"/>
      <c r="U288" s="33"/>
      <c r="V288" s="33"/>
      <c r="W288" s="33"/>
      <c r="X288" s="33"/>
      <c r="Y288" s="33"/>
      <c r="Z288" s="33"/>
      <c r="AA288" s="33"/>
      <c r="AB288" s="33"/>
      <c r="AC288" s="33"/>
      <c r="AD288" s="33"/>
      <c r="AE288" s="33"/>
      <c r="AT288" s="18" t="s">
        <v>207</v>
      </c>
      <c r="AU288" s="18" t="s">
        <v>90</v>
      </c>
    </row>
    <row r="289" spans="1:65" s="2" customFormat="1" ht="24.15" customHeight="1">
      <c r="A289" s="33"/>
      <c r="B289" s="149"/>
      <c r="C289" s="195" t="s">
        <v>962</v>
      </c>
      <c r="D289" s="195" t="s">
        <v>416</v>
      </c>
      <c r="E289" s="196" t="s">
        <v>6493</v>
      </c>
      <c r="F289" s="197" t="s">
        <v>6494</v>
      </c>
      <c r="G289" s="198" t="s">
        <v>529</v>
      </c>
      <c r="H289" s="199">
        <v>25</v>
      </c>
      <c r="I289" s="200"/>
      <c r="J289" s="201">
        <f>ROUND(I289*H289,2)</f>
        <v>0</v>
      </c>
      <c r="K289" s="197" t="s">
        <v>333</v>
      </c>
      <c r="L289" s="202"/>
      <c r="M289" s="203" t="s">
        <v>1</v>
      </c>
      <c r="N289" s="204" t="s">
        <v>46</v>
      </c>
      <c r="O289" s="59"/>
      <c r="P289" s="159">
        <f>O289*H289</f>
        <v>0</v>
      </c>
      <c r="Q289" s="159">
        <v>2.7999999999999998E-4</v>
      </c>
      <c r="R289" s="159">
        <f>Q289*H289</f>
        <v>6.9999999999999993E-3</v>
      </c>
      <c r="S289" s="159">
        <v>0</v>
      </c>
      <c r="T289" s="160">
        <f>S289*H289</f>
        <v>0</v>
      </c>
      <c r="U289" s="33"/>
      <c r="V289" s="33"/>
      <c r="W289" s="33"/>
      <c r="X289" s="33"/>
      <c r="Y289" s="33"/>
      <c r="Z289" s="33"/>
      <c r="AA289" s="33"/>
      <c r="AB289" s="33"/>
      <c r="AC289" s="33"/>
      <c r="AD289" s="33"/>
      <c r="AE289" s="33"/>
      <c r="AR289" s="161" t="s">
        <v>573</v>
      </c>
      <c r="AT289" s="161" t="s">
        <v>416</v>
      </c>
      <c r="AU289" s="161" t="s">
        <v>90</v>
      </c>
      <c r="AY289" s="18" t="s">
        <v>199</v>
      </c>
      <c r="BE289" s="162">
        <f>IF(N289="základní",J289,0)</f>
        <v>0</v>
      </c>
      <c r="BF289" s="162">
        <f>IF(N289="snížená",J289,0)</f>
        <v>0</v>
      </c>
      <c r="BG289" s="162">
        <f>IF(N289="zákl. přenesená",J289,0)</f>
        <v>0</v>
      </c>
      <c r="BH289" s="162">
        <f>IF(N289="sníž. přenesená",J289,0)</f>
        <v>0</v>
      </c>
      <c r="BI289" s="162">
        <f>IF(N289="nulová",J289,0)</f>
        <v>0</v>
      </c>
      <c r="BJ289" s="18" t="s">
        <v>88</v>
      </c>
      <c r="BK289" s="162">
        <f>ROUND(I289*H289,2)</f>
        <v>0</v>
      </c>
      <c r="BL289" s="18" t="s">
        <v>276</v>
      </c>
      <c r="BM289" s="161" t="s">
        <v>6495</v>
      </c>
    </row>
    <row r="290" spans="1:65" s="2" customFormat="1" ht="19.2">
      <c r="A290" s="33"/>
      <c r="B290" s="34"/>
      <c r="C290" s="33"/>
      <c r="D290" s="163" t="s">
        <v>207</v>
      </c>
      <c r="E290" s="33"/>
      <c r="F290" s="164" t="s">
        <v>6494</v>
      </c>
      <c r="G290" s="33"/>
      <c r="H290" s="33"/>
      <c r="I290" s="165"/>
      <c r="J290" s="33"/>
      <c r="K290" s="33"/>
      <c r="L290" s="34"/>
      <c r="M290" s="166"/>
      <c r="N290" s="167"/>
      <c r="O290" s="59"/>
      <c r="P290" s="59"/>
      <c r="Q290" s="59"/>
      <c r="R290" s="59"/>
      <c r="S290" s="59"/>
      <c r="T290" s="60"/>
      <c r="U290" s="33"/>
      <c r="V290" s="33"/>
      <c r="W290" s="33"/>
      <c r="X290" s="33"/>
      <c r="Y290" s="33"/>
      <c r="Z290" s="33"/>
      <c r="AA290" s="33"/>
      <c r="AB290" s="33"/>
      <c r="AC290" s="33"/>
      <c r="AD290" s="33"/>
      <c r="AE290" s="33"/>
      <c r="AT290" s="18" t="s">
        <v>207</v>
      </c>
      <c r="AU290" s="18" t="s">
        <v>90</v>
      </c>
    </row>
    <row r="291" spans="1:65" s="14" customFormat="1" ht="10.199999999999999">
      <c r="B291" s="179"/>
      <c r="D291" s="163" t="s">
        <v>336</v>
      </c>
      <c r="E291" s="180" t="s">
        <v>1</v>
      </c>
      <c r="F291" s="181" t="s">
        <v>518</v>
      </c>
      <c r="H291" s="182">
        <v>25</v>
      </c>
      <c r="I291" s="183"/>
      <c r="L291" s="179"/>
      <c r="M291" s="184"/>
      <c r="N291" s="185"/>
      <c r="O291" s="185"/>
      <c r="P291" s="185"/>
      <c r="Q291" s="185"/>
      <c r="R291" s="185"/>
      <c r="S291" s="185"/>
      <c r="T291" s="186"/>
      <c r="AT291" s="180" t="s">
        <v>336</v>
      </c>
      <c r="AU291" s="180" t="s">
        <v>90</v>
      </c>
      <c r="AV291" s="14" t="s">
        <v>90</v>
      </c>
      <c r="AW291" s="14" t="s">
        <v>36</v>
      </c>
      <c r="AX291" s="14" t="s">
        <v>88</v>
      </c>
      <c r="AY291" s="180" t="s">
        <v>199</v>
      </c>
    </row>
    <row r="292" spans="1:65" s="2" customFormat="1" ht="16.5" customHeight="1">
      <c r="A292" s="33"/>
      <c r="B292" s="149"/>
      <c r="C292" s="150" t="s">
        <v>969</v>
      </c>
      <c r="D292" s="150" t="s">
        <v>202</v>
      </c>
      <c r="E292" s="151" t="s">
        <v>4917</v>
      </c>
      <c r="F292" s="152" t="s">
        <v>4918</v>
      </c>
      <c r="G292" s="153" t="s">
        <v>529</v>
      </c>
      <c r="H292" s="154">
        <v>2</v>
      </c>
      <c r="I292" s="155"/>
      <c r="J292" s="156">
        <f>ROUND(I292*H292,2)</f>
        <v>0</v>
      </c>
      <c r="K292" s="152" t="s">
        <v>1</v>
      </c>
      <c r="L292" s="34"/>
      <c r="M292" s="157" t="s">
        <v>1</v>
      </c>
      <c r="N292" s="158" t="s">
        <v>46</v>
      </c>
      <c r="O292" s="59"/>
      <c r="P292" s="159">
        <f>O292*H292</f>
        <v>0</v>
      </c>
      <c r="Q292" s="159">
        <v>0</v>
      </c>
      <c r="R292" s="159">
        <f>Q292*H292</f>
        <v>0</v>
      </c>
      <c r="S292" s="159">
        <v>0</v>
      </c>
      <c r="T292" s="160">
        <f>S292*H292</f>
        <v>0</v>
      </c>
      <c r="U292" s="33"/>
      <c r="V292" s="33"/>
      <c r="W292" s="33"/>
      <c r="X292" s="33"/>
      <c r="Y292" s="33"/>
      <c r="Z292" s="33"/>
      <c r="AA292" s="33"/>
      <c r="AB292" s="33"/>
      <c r="AC292" s="33"/>
      <c r="AD292" s="33"/>
      <c r="AE292" s="33"/>
      <c r="AR292" s="161" t="s">
        <v>276</v>
      </c>
      <c r="AT292" s="161" t="s">
        <v>202</v>
      </c>
      <c r="AU292" s="161" t="s">
        <v>90</v>
      </c>
      <c r="AY292" s="18" t="s">
        <v>199</v>
      </c>
      <c r="BE292" s="162">
        <f>IF(N292="základní",J292,0)</f>
        <v>0</v>
      </c>
      <c r="BF292" s="162">
        <f>IF(N292="snížená",J292,0)</f>
        <v>0</v>
      </c>
      <c r="BG292" s="162">
        <f>IF(N292="zákl. přenesená",J292,0)</f>
        <v>0</v>
      </c>
      <c r="BH292" s="162">
        <f>IF(N292="sníž. přenesená",J292,0)</f>
        <v>0</v>
      </c>
      <c r="BI292" s="162">
        <f>IF(N292="nulová",J292,0)</f>
        <v>0</v>
      </c>
      <c r="BJ292" s="18" t="s">
        <v>88</v>
      </c>
      <c r="BK292" s="162">
        <f>ROUND(I292*H292,2)</f>
        <v>0</v>
      </c>
      <c r="BL292" s="18" t="s">
        <v>276</v>
      </c>
      <c r="BM292" s="161" t="s">
        <v>6496</v>
      </c>
    </row>
    <row r="293" spans="1:65" s="2" customFormat="1" ht="19.2">
      <c r="A293" s="33"/>
      <c r="B293" s="34"/>
      <c r="C293" s="33"/>
      <c r="D293" s="163" t="s">
        <v>207</v>
      </c>
      <c r="E293" s="33"/>
      <c r="F293" s="164" t="s">
        <v>4920</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207</v>
      </c>
      <c r="AU293" s="18" t="s">
        <v>90</v>
      </c>
    </row>
    <row r="294" spans="1:65" s="2" customFormat="1" ht="24.15" customHeight="1">
      <c r="A294" s="33"/>
      <c r="B294" s="149"/>
      <c r="C294" s="195" t="s">
        <v>976</v>
      </c>
      <c r="D294" s="195" t="s">
        <v>416</v>
      </c>
      <c r="E294" s="196" t="s">
        <v>4921</v>
      </c>
      <c r="F294" s="197" t="s">
        <v>4922</v>
      </c>
      <c r="G294" s="198" t="s">
        <v>529</v>
      </c>
      <c r="H294" s="199">
        <v>2</v>
      </c>
      <c r="I294" s="200"/>
      <c r="J294" s="201">
        <f>ROUND(I294*H294,2)</f>
        <v>0</v>
      </c>
      <c r="K294" s="197" t="s">
        <v>1</v>
      </c>
      <c r="L294" s="202"/>
      <c r="M294" s="203" t="s">
        <v>1</v>
      </c>
      <c r="N294" s="204" t="s">
        <v>46</v>
      </c>
      <c r="O294" s="59"/>
      <c r="P294" s="159">
        <f>O294*H294</f>
        <v>0</v>
      </c>
      <c r="Q294" s="159">
        <v>3.3E-4</v>
      </c>
      <c r="R294" s="159">
        <f>Q294*H294</f>
        <v>6.6E-4</v>
      </c>
      <c r="S294" s="159">
        <v>0</v>
      </c>
      <c r="T294" s="160">
        <f>S294*H294</f>
        <v>0</v>
      </c>
      <c r="U294" s="33"/>
      <c r="V294" s="33"/>
      <c r="W294" s="33"/>
      <c r="X294" s="33"/>
      <c r="Y294" s="33"/>
      <c r="Z294" s="33"/>
      <c r="AA294" s="33"/>
      <c r="AB294" s="33"/>
      <c r="AC294" s="33"/>
      <c r="AD294" s="33"/>
      <c r="AE294" s="33"/>
      <c r="AR294" s="161" t="s">
        <v>573</v>
      </c>
      <c r="AT294" s="161" t="s">
        <v>416</v>
      </c>
      <c r="AU294" s="161" t="s">
        <v>90</v>
      </c>
      <c r="AY294" s="18" t="s">
        <v>199</v>
      </c>
      <c r="BE294" s="162">
        <f>IF(N294="základní",J294,0)</f>
        <v>0</v>
      </c>
      <c r="BF294" s="162">
        <f>IF(N294="snížená",J294,0)</f>
        <v>0</v>
      </c>
      <c r="BG294" s="162">
        <f>IF(N294="zákl. přenesená",J294,0)</f>
        <v>0</v>
      </c>
      <c r="BH294" s="162">
        <f>IF(N294="sníž. přenesená",J294,0)</f>
        <v>0</v>
      </c>
      <c r="BI294" s="162">
        <f>IF(N294="nulová",J294,0)</f>
        <v>0</v>
      </c>
      <c r="BJ294" s="18" t="s">
        <v>88</v>
      </c>
      <c r="BK294" s="162">
        <f>ROUND(I294*H294,2)</f>
        <v>0</v>
      </c>
      <c r="BL294" s="18" t="s">
        <v>276</v>
      </c>
      <c r="BM294" s="161" t="s">
        <v>6497</v>
      </c>
    </row>
    <row r="295" spans="1:65" s="2" customFormat="1" ht="38.4">
      <c r="A295" s="33"/>
      <c r="B295" s="34"/>
      <c r="C295" s="33"/>
      <c r="D295" s="163" t="s">
        <v>207</v>
      </c>
      <c r="E295" s="33"/>
      <c r="F295" s="164" t="s">
        <v>4924</v>
      </c>
      <c r="G295" s="33"/>
      <c r="H295" s="33"/>
      <c r="I295" s="165"/>
      <c r="J295" s="33"/>
      <c r="K295" s="33"/>
      <c r="L295" s="34"/>
      <c r="M295" s="166"/>
      <c r="N295" s="167"/>
      <c r="O295" s="59"/>
      <c r="P295" s="59"/>
      <c r="Q295" s="59"/>
      <c r="R295" s="59"/>
      <c r="S295" s="59"/>
      <c r="T295" s="60"/>
      <c r="U295" s="33"/>
      <c r="V295" s="33"/>
      <c r="W295" s="33"/>
      <c r="X295" s="33"/>
      <c r="Y295" s="33"/>
      <c r="Z295" s="33"/>
      <c r="AA295" s="33"/>
      <c r="AB295" s="33"/>
      <c r="AC295" s="33"/>
      <c r="AD295" s="33"/>
      <c r="AE295" s="33"/>
      <c r="AT295" s="18" t="s">
        <v>207</v>
      </c>
      <c r="AU295" s="18" t="s">
        <v>90</v>
      </c>
    </row>
    <row r="296" spans="1:65" s="14" customFormat="1" ht="10.199999999999999">
      <c r="B296" s="179"/>
      <c r="D296" s="163" t="s">
        <v>336</v>
      </c>
      <c r="E296" s="180" t="s">
        <v>1</v>
      </c>
      <c r="F296" s="181" t="s">
        <v>90</v>
      </c>
      <c r="H296" s="182">
        <v>2</v>
      </c>
      <c r="I296" s="183"/>
      <c r="L296" s="179"/>
      <c r="M296" s="184"/>
      <c r="N296" s="185"/>
      <c r="O296" s="185"/>
      <c r="P296" s="185"/>
      <c r="Q296" s="185"/>
      <c r="R296" s="185"/>
      <c r="S296" s="185"/>
      <c r="T296" s="186"/>
      <c r="AT296" s="180" t="s">
        <v>336</v>
      </c>
      <c r="AU296" s="180" t="s">
        <v>90</v>
      </c>
      <c r="AV296" s="14" t="s">
        <v>90</v>
      </c>
      <c r="AW296" s="14" t="s">
        <v>36</v>
      </c>
      <c r="AX296" s="14" t="s">
        <v>88</v>
      </c>
      <c r="AY296" s="180" t="s">
        <v>199</v>
      </c>
    </row>
    <row r="297" spans="1:65" s="2" customFormat="1" ht="16.5" customHeight="1">
      <c r="A297" s="33"/>
      <c r="B297" s="149"/>
      <c r="C297" s="150" t="s">
        <v>982</v>
      </c>
      <c r="D297" s="150" t="s">
        <v>202</v>
      </c>
      <c r="E297" s="151" t="s">
        <v>4925</v>
      </c>
      <c r="F297" s="152" t="s">
        <v>4926</v>
      </c>
      <c r="G297" s="153" t="s">
        <v>529</v>
      </c>
      <c r="H297" s="154">
        <v>40</v>
      </c>
      <c r="I297" s="155"/>
      <c r="J297" s="156">
        <f>ROUND(I297*H297,2)</f>
        <v>0</v>
      </c>
      <c r="K297" s="152" t="s">
        <v>333</v>
      </c>
      <c r="L297" s="34"/>
      <c r="M297" s="157" t="s">
        <v>1</v>
      </c>
      <c r="N297" s="158" t="s">
        <v>46</v>
      </c>
      <c r="O297" s="59"/>
      <c r="P297" s="159">
        <f>O297*H297</f>
        <v>0</v>
      </c>
      <c r="Q297" s="159">
        <v>0</v>
      </c>
      <c r="R297" s="159">
        <f>Q297*H297</f>
        <v>0</v>
      </c>
      <c r="S297" s="159">
        <v>0</v>
      </c>
      <c r="T297" s="160">
        <f>S297*H297</f>
        <v>0</v>
      </c>
      <c r="U297" s="33"/>
      <c r="V297" s="33"/>
      <c r="W297" s="33"/>
      <c r="X297" s="33"/>
      <c r="Y297" s="33"/>
      <c r="Z297" s="33"/>
      <c r="AA297" s="33"/>
      <c r="AB297" s="33"/>
      <c r="AC297" s="33"/>
      <c r="AD297" s="33"/>
      <c r="AE297" s="33"/>
      <c r="AR297" s="161" t="s">
        <v>276</v>
      </c>
      <c r="AT297" s="161" t="s">
        <v>202</v>
      </c>
      <c r="AU297" s="161" t="s">
        <v>90</v>
      </c>
      <c r="AY297" s="18" t="s">
        <v>199</v>
      </c>
      <c r="BE297" s="162">
        <f>IF(N297="základní",J297,0)</f>
        <v>0</v>
      </c>
      <c r="BF297" s="162">
        <f>IF(N297="snížená",J297,0)</f>
        <v>0</v>
      </c>
      <c r="BG297" s="162">
        <f>IF(N297="zákl. přenesená",J297,0)</f>
        <v>0</v>
      </c>
      <c r="BH297" s="162">
        <f>IF(N297="sníž. přenesená",J297,0)</f>
        <v>0</v>
      </c>
      <c r="BI297" s="162">
        <f>IF(N297="nulová",J297,0)</f>
        <v>0</v>
      </c>
      <c r="BJ297" s="18" t="s">
        <v>88</v>
      </c>
      <c r="BK297" s="162">
        <f>ROUND(I297*H297,2)</f>
        <v>0</v>
      </c>
      <c r="BL297" s="18" t="s">
        <v>276</v>
      </c>
      <c r="BM297" s="161" t="s">
        <v>6498</v>
      </c>
    </row>
    <row r="298" spans="1:65" s="2" customFormat="1" ht="10.199999999999999">
      <c r="A298" s="33"/>
      <c r="B298" s="34"/>
      <c r="C298" s="33"/>
      <c r="D298" s="163" t="s">
        <v>207</v>
      </c>
      <c r="E298" s="33"/>
      <c r="F298" s="164" t="s">
        <v>4926</v>
      </c>
      <c r="G298" s="33"/>
      <c r="H298" s="33"/>
      <c r="I298" s="165"/>
      <c r="J298" s="33"/>
      <c r="K298" s="33"/>
      <c r="L298" s="34"/>
      <c r="M298" s="166"/>
      <c r="N298" s="167"/>
      <c r="O298" s="59"/>
      <c r="P298" s="59"/>
      <c r="Q298" s="59"/>
      <c r="R298" s="59"/>
      <c r="S298" s="59"/>
      <c r="T298" s="60"/>
      <c r="U298" s="33"/>
      <c r="V298" s="33"/>
      <c r="W298" s="33"/>
      <c r="X298" s="33"/>
      <c r="Y298" s="33"/>
      <c r="Z298" s="33"/>
      <c r="AA298" s="33"/>
      <c r="AB298" s="33"/>
      <c r="AC298" s="33"/>
      <c r="AD298" s="33"/>
      <c r="AE298" s="33"/>
      <c r="AT298" s="18" t="s">
        <v>207</v>
      </c>
      <c r="AU298" s="18" t="s">
        <v>90</v>
      </c>
    </row>
    <row r="299" spans="1:65" s="14" customFormat="1" ht="10.199999999999999">
      <c r="B299" s="179"/>
      <c r="D299" s="163" t="s">
        <v>336</v>
      </c>
      <c r="E299" s="180" t="s">
        <v>1</v>
      </c>
      <c r="F299" s="181" t="s">
        <v>6499</v>
      </c>
      <c r="H299" s="182">
        <v>40</v>
      </c>
      <c r="I299" s="183"/>
      <c r="L299" s="179"/>
      <c r="M299" s="184"/>
      <c r="N299" s="185"/>
      <c r="O299" s="185"/>
      <c r="P299" s="185"/>
      <c r="Q299" s="185"/>
      <c r="R299" s="185"/>
      <c r="S299" s="185"/>
      <c r="T299" s="186"/>
      <c r="AT299" s="180" t="s">
        <v>336</v>
      </c>
      <c r="AU299" s="180" t="s">
        <v>90</v>
      </c>
      <c r="AV299" s="14" t="s">
        <v>90</v>
      </c>
      <c r="AW299" s="14" t="s">
        <v>36</v>
      </c>
      <c r="AX299" s="14" t="s">
        <v>88</v>
      </c>
      <c r="AY299" s="180" t="s">
        <v>199</v>
      </c>
    </row>
    <row r="300" spans="1:65" s="2" customFormat="1" ht="16.5" customHeight="1">
      <c r="A300" s="33"/>
      <c r="B300" s="149"/>
      <c r="C300" s="195" t="s">
        <v>1003</v>
      </c>
      <c r="D300" s="195" t="s">
        <v>416</v>
      </c>
      <c r="E300" s="196" t="s">
        <v>4929</v>
      </c>
      <c r="F300" s="197" t="s">
        <v>4930</v>
      </c>
      <c r="G300" s="198" t="s">
        <v>529</v>
      </c>
      <c r="H300" s="199">
        <v>2</v>
      </c>
      <c r="I300" s="200"/>
      <c r="J300" s="201">
        <f>ROUND(I300*H300,2)</f>
        <v>0</v>
      </c>
      <c r="K300" s="197" t="s">
        <v>333</v>
      </c>
      <c r="L300" s="202"/>
      <c r="M300" s="203" t="s">
        <v>1</v>
      </c>
      <c r="N300" s="204" t="s">
        <v>46</v>
      </c>
      <c r="O300" s="59"/>
      <c r="P300" s="159">
        <f>O300*H300</f>
        <v>0</v>
      </c>
      <c r="Q300" s="159">
        <v>4.0000000000000002E-4</v>
      </c>
      <c r="R300" s="159">
        <f>Q300*H300</f>
        <v>8.0000000000000004E-4</v>
      </c>
      <c r="S300" s="159">
        <v>0</v>
      </c>
      <c r="T300" s="160">
        <f>S300*H300</f>
        <v>0</v>
      </c>
      <c r="U300" s="33"/>
      <c r="V300" s="33"/>
      <c r="W300" s="33"/>
      <c r="X300" s="33"/>
      <c r="Y300" s="33"/>
      <c r="Z300" s="33"/>
      <c r="AA300" s="33"/>
      <c r="AB300" s="33"/>
      <c r="AC300" s="33"/>
      <c r="AD300" s="33"/>
      <c r="AE300" s="33"/>
      <c r="AR300" s="161" t="s">
        <v>573</v>
      </c>
      <c r="AT300" s="161" t="s">
        <v>416</v>
      </c>
      <c r="AU300" s="161" t="s">
        <v>90</v>
      </c>
      <c r="AY300" s="18" t="s">
        <v>199</v>
      </c>
      <c r="BE300" s="162">
        <f>IF(N300="základní",J300,0)</f>
        <v>0</v>
      </c>
      <c r="BF300" s="162">
        <f>IF(N300="snížená",J300,0)</f>
        <v>0</v>
      </c>
      <c r="BG300" s="162">
        <f>IF(N300="zákl. přenesená",J300,0)</f>
        <v>0</v>
      </c>
      <c r="BH300" s="162">
        <f>IF(N300="sníž. přenesená",J300,0)</f>
        <v>0</v>
      </c>
      <c r="BI300" s="162">
        <f>IF(N300="nulová",J300,0)</f>
        <v>0</v>
      </c>
      <c r="BJ300" s="18" t="s">
        <v>88</v>
      </c>
      <c r="BK300" s="162">
        <f>ROUND(I300*H300,2)</f>
        <v>0</v>
      </c>
      <c r="BL300" s="18" t="s">
        <v>276</v>
      </c>
      <c r="BM300" s="161" t="s">
        <v>6500</v>
      </c>
    </row>
    <row r="301" spans="1:65" s="2" customFormat="1" ht="10.199999999999999">
      <c r="A301" s="33"/>
      <c r="B301" s="34"/>
      <c r="C301" s="33"/>
      <c r="D301" s="163" t="s">
        <v>207</v>
      </c>
      <c r="E301" s="33"/>
      <c r="F301" s="164" t="s">
        <v>4930</v>
      </c>
      <c r="G301" s="33"/>
      <c r="H301" s="33"/>
      <c r="I301" s="165"/>
      <c r="J301" s="33"/>
      <c r="K301" s="33"/>
      <c r="L301" s="34"/>
      <c r="M301" s="166"/>
      <c r="N301" s="167"/>
      <c r="O301" s="59"/>
      <c r="P301" s="59"/>
      <c r="Q301" s="59"/>
      <c r="R301" s="59"/>
      <c r="S301" s="59"/>
      <c r="T301" s="60"/>
      <c r="U301" s="33"/>
      <c r="V301" s="33"/>
      <c r="W301" s="33"/>
      <c r="X301" s="33"/>
      <c r="Y301" s="33"/>
      <c r="Z301" s="33"/>
      <c r="AA301" s="33"/>
      <c r="AB301" s="33"/>
      <c r="AC301" s="33"/>
      <c r="AD301" s="33"/>
      <c r="AE301" s="33"/>
      <c r="AT301" s="18" t="s">
        <v>207</v>
      </c>
      <c r="AU301" s="18" t="s">
        <v>90</v>
      </c>
    </row>
    <row r="302" spans="1:65" s="2" customFormat="1" ht="16.5" customHeight="1">
      <c r="A302" s="33"/>
      <c r="B302" s="149"/>
      <c r="C302" s="195" t="s">
        <v>1008</v>
      </c>
      <c r="D302" s="195" t="s">
        <v>416</v>
      </c>
      <c r="E302" s="196" t="s">
        <v>4932</v>
      </c>
      <c r="F302" s="197" t="s">
        <v>4933</v>
      </c>
      <c r="G302" s="198" t="s">
        <v>529</v>
      </c>
      <c r="H302" s="199">
        <v>16</v>
      </c>
      <c r="I302" s="200"/>
      <c r="J302" s="201">
        <f>ROUND(I302*H302,2)</f>
        <v>0</v>
      </c>
      <c r="K302" s="197" t="s">
        <v>333</v>
      </c>
      <c r="L302" s="202"/>
      <c r="M302" s="203" t="s">
        <v>1</v>
      </c>
      <c r="N302" s="204" t="s">
        <v>46</v>
      </c>
      <c r="O302" s="59"/>
      <c r="P302" s="159">
        <f>O302*H302</f>
        <v>0</v>
      </c>
      <c r="Q302" s="159">
        <v>4.0000000000000002E-4</v>
      </c>
      <c r="R302" s="159">
        <f>Q302*H302</f>
        <v>6.4000000000000003E-3</v>
      </c>
      <c r="S302" s="159">
        <v>0</v>
      </c>
      <c r="T302" s="160">
        <f>S302*H302</f>
        <v>0</v>
      </c>
      <c r="U302" s="33"/>
      <c r="V302" s="33"/>
      <c r="W302" s="33"/>
      <c r="X302" s="33"/>
      <c r="Y302" s="33"/>
      <c r="Z302" s="33"/>
      <c r="AA302" s="33"/>
      <c r="AB302" s="33"/>
      <c r="AC302" s="33"/>
      <c r="AD302" s="33"/>
      <c r="AE302" s="33"/>
      <c r="AR302" s="161" t="s">
        <v>573</v>
      </c>
      <c r="AT302" s="161" t="s">
        <v>416</v>
      </c>
      <c r="AU302" s="161" t="s">
        <v>90</v>
      </c>
      <c r="AY302" s="18" t="s">
        <v>199</v>
      </c>
      <c r="BE302" s="162">
        <f>IF(N302="základní",J302,0)</f>
        <v>0</v>
      </c>
      <c r="BF302" s="162">
        <f>IF(N302="snížená",J302,0)</f>
        <v>0</v>
      </c>
      <c r="BG302" s="162">
        <f>IF(N302="zákl. přenesená",J302,0)</f>
        <v>0</v>
      </c>
      <c r="BH302" s="162">
        <f>IF(N302="sníž. přenesená",J302,0)</f>
        <v>0</v>
      </c>
      <c r="BI302" s="162">
        <f>IF(N302="nulová",J302,0)</f>
        <v>0</v>
      </c>
      <c r="BJ302" s="18" t="s">
        <v>88</v>
      </c>
      <c r="BK302" s="162">
        <f>ROUND(I302*H302,2)</f>
        <v>0</v>
      </c>
      <c r="BL302" s="18" t="s">
        <v>276</v>
      </c>
      <c r="BM302" s="161" t="s">
        <v>6501</v>
      </c>
    </row>
    <row r="303" spans="1:65" s="13" customFormat="1" ht="10.199999999999999">
      <c r="B303" s="172"/>
      <c r="D303" s="163" t="s">
        <v>336</v>
      </c>
      <c r="E303" s="173" t="s">
        <v>1</v>
      </c>
      <c r="F303" s="174" t="s">
        <v>4937</v>
      </c>
      <c r="H303" s="173" t="s">
        <v>1</v>
      </c>
      <c r="I303" s="175"/>
      <c r="L303" s="172"/>
      <c r="M303" s="176"/>
      <c r="N303" s="177"/>
      <c r="O303" s="177"/>
      <c r="P303" s="177"/>
      <c r="Q303" s="177"/>
      <c r="R303" s="177"/>
      <c r="S303" s="177"/>
      <c r="T303" s="178"/>
      <c r="AT303" s="173" t="s">
        <v>336</v>
      </c>
      <c r="AU303" s="173" t="s">
        <v>90</v>
      </c>
      <c r="AV303" s="13" t="s">
        <v>88</v>
      </c>
      <c r="AW303" s="13" t="s">
        <v>36</v>
      </c>
      <c r="AX303" s="13" t="s">
        <v>81</v>
      </c>
      <c r="AY303" s="173" t="s">
        <v>199</v>
      </c>
    </row>
    <row r="304" spans="1:65" s="13" customFormat="1" ht="10.199999999999999">
      <c r="B304" s="172"/>
      <c r="D304" s="163" t="s">
        <v>336</v>
      </c>
      <c r="E304" s="173" t="s">
        <v>1</v>
      </c>
      <c r="F304" s="174" t="s">
        <v>4938</v>
      </c>
      <c r="H304" s="173" t="s">
        <v>1</v>
      </c>
      <c r="I304" s="175"/>
      <c r="L304" s="172"/>
      <c r="M304" s="176"/>
      <c r="N304" s="177"/>
      <c r="O304" s="177"/>
      <c r="P304" s="177"/>
      <c r="Q304" s="177"/>
      <c r="R304" s="177"/>
      <c r="S304" s="177"/>
      <c r="T304" s="178"/>
      <c r="AT304" s="173" t="s">
        <v>336</v>
      </c>
      <c r="AU304" s="173" t="s">
        <v>90</v>
      </c>
      <c r="AV304" s="13" t="s">
        <v>88</v>
      </c>
      <c r="AW304" s="13" t="s">
        <v>36</v>
      </c>
      <c r="AX304" s="13" t="s">
        <v>81</v>
      </c>
      <c r="AY304" s="173" t="s">
        <v>199</v>
      </c>
    </row>
    <row r="305" spans="1:65" s="14" customFormat="1" ht="10.199999999999999">
      <c r="B305" s="179"/>
      <c r="D305" s="163" t="s">
        <v>336</v>
      </c>
      <c r="E305" s="180" t="s">
        <v>1</v>
      </c>
      <c r="F305" s="181" t="s">
        <v>5067</v>
      </c>
      <c r="H305" s="182">
        <v>16</v>
      </c>
      <c r="I305" s="183"/>
      <c r="L305" s="179"/>
      <c r="M305" s="184"/>
      <c r="N305" s="185"/>
      <c r="O305" s="185"/>
      <c r="P305" s="185"/>
      <c r="Q305" s="185"/>
      <c r="R305" s="185"/>
      <c r="S305" s="185"/>
      <c r="T305" s="186"/>
      <c r="AT305" s="180" t="s">
        <v>336</v>
      </c>
      <c r="AU305" s="180" t="s">
        <v>90</v>
      </c>
      <c r="AV305" s="14" t="s">
        <v>90</v>
      </c>
      <c r="AW305" s="14" t="s">
        <v>36</v>
      </c>
      <c r="AX305" s="14" t="s">
        <v>81</v>
      </c>
      <c r="AY305" s="180" t="s">
        <v>199</v>
      </c>
    </row>
    <row r="306" spans="1:65" s="15" customFormat="1" ht="10.199999999999999">
      <c r="B306" s="187"/>
      <c r="D306" s="163" t="s">
        <v>336</v>
      </c>
      <c r="E306" s="188" t="s">
        <v>1</v>
      </c>
      <c r="F306" s="189" t="s">
        <v>339</v>
      </c>
      <c r="H306" s="190">
        <v>16</v>
      </c>
      <c r="I306" s="191"/>
      <c r="L306" s="187"/>
      <c r="M306" s="192"/>
      <c r="N306" s="193"/>
      <c r="O306" s="193"/>
      <c r="P306" s="193"/>
      <c r="Q306" s="193"/>
      <c r="R306" s="193"/>
      <c r="S306" s="193"/>
      <c r="T306" s="194"/>
      <c r="AT306" s="188" t="s">
        <v>336</v>
      </c>
      <c r="AU306" s="188" t="s">
        <v>90</v>
      </c>
      <c r="AV306" s="15" t="s">
        <v>198</v>
      </c>
      <c r="AW306" s="15" t="s">
        <v>36</v>
      </c>
      <c r="AX306" s="15" t="s">
        <v>88</v>
      </c>
      <c r="AY306" s="188" t="s">
        <v>199</v>
      </c>
    </row>
    <row r="307" spans="1:65" s="2" customFormat="1" ht="16.5" customHeight="1">
      <c r="A307" s="33"/>
      <c r="B307" s="149"/>
      <c r="C307" s="195" t="s">
        <v>1014</v>
      </c>
      <c r="D307" s="195" t="s">
        <v>416</v>
      </c>
      <c r="E307" s="196" t="s">
        <v>4939</v>
      </c>
      <c r="F307" s="197" t="s">
        <v>4940</v>
      </c>
      <c r="G307" s="198" t="s">
        <v>529</v>
      </c>
      <c r="H307" s="199">
        <v>8</v>
      </c>
      <c r="I307" s="200"/>
      <c r="J307" s="201">
        <f>ROUND(I307*H307,2)</f>
        <v>0</v>
      </c>
      <c r="K307" s="197" t="s">
        <v>333</v>
      </c>
      <c r="L307" s="202"/>
      <c r="M307" s="203" t="s">
        <v>1</v>
      </c>
      <c r="N307" s="204" t="s">
        <v>46</v>
      </c>
      <c r="O307" s="59"/>
      <c r="P307" s="159">
        <f>O307*H307</f>
        <v>0</v>
      </c>
      <c r="Q307" s="159">
        <v>1.6000000000000001E-4</v>
      </c>
      <c r="R307" s="159">
        <f>Q307*H307</f>
        <v>1.2800000000000001E-3</v>
      </c>
      <c r="S307" s="159">
        <v>0</v>
      </c>
      <c r="T307" s="160">
        <f>S307*H307</f>
        <v>0</v>
      </c>
      <c r="U307" s="33"/>
      <c r="V307" s="33"/>
      <c r="W307" s="33"/>
      <c r="X307" s="33"/>
      <c r="Y307" s="33"/>
      <c r="Z307" s="33"/>
      <c r="AA307" s="33"/>
      <c r="AB307" s="33"/>
      <c r="AC307" s="33"/>
      <c r="AD307" s="33"/>
      <c r="AE307" s="33"/>
      <c r="AR307" s="161" t="s">
        <v>573</v>
      </c>
      <c r="AT307" s="161" t="s">
        <v>416</v>
      </c>
      <c r="AU307" s="161" t="s">
        <v>90</v>
      </c>
      <c r="AY307" s="18" t="s">
        <v>199</v>
      </c>
      <c r="BE307" s="162">
        <f>IF(N307="základní",J307,0)</f>
        <v>0</v>
      </c>
      <c r="BF307" s="162">
        <f>IF(N307="snížená",J307,0)</f>
        <v>0</v>
      </c>
      <c r="BG307" s="162">
        <f>IF(N307="zákl. přenesená",J307,0)</f>
        <v>0</v>
      </c>
      <c r="BH307" s="162">
        <f>IF(N307="sníž. přenesená",J307,0)</f>
        <v>0</v>
      </c>
      <c r="BI307" s="162">
        <f>IF(N307="nulová",J307,0)</f>
        <v>0</v>
      </c>
      <c r="BJ307" s="18" t="s">
        <v>88</v>
      </c>
      <c r="BK307" s="162">
        <f>ROUND(I307*H307,2)</f>
        <v>0</v>
      </c>
      <c r="BL307" s="18" t="s">
        <v>276</v>
      </c>
      <c r="BM307" s="161" t="s">
        <v>6502</v>
      </c>
    </row>
    <row r="308" spans="1:65" s="2" customFormat="1" ht="10.199999999999999">
      <c r="A308" s="33"/>
      <c r="B308" s="34"/>
      <c r="C308" s="33"/>
      <c r="D308" s="163" t="s">
        <v>207</v>
      </c>
      <c r="E308" s="33"/>
      <c r="F308" s="164" t="s">
        <v>4942</v>
      </c>
      <c r="G308" s="33"/>
      <c r="H308" s="33"/>
      <c r="I308" s="165"/>
      <c r="J308" s="33"/>
      <c r="K308" s="33"/>
      <c r="L308" s="34"/>
      <c r="M308" s="166"/>
      <c r="N308" s="167"/>
      <c r="O308" s="59"/>
      <c r="P308" s="59"/>
      <c r="Q308" s="59"/>
      <c r="R308" s="59"/>
      <c r="S308" s="59"/>
      <c r="T308" s="60"/>
      <c r="U308" s="33"/>
      <c r="V308" s="33"/>
      <c r="W308" s="33"/>
      <c r="X308" s="33"/>
      <c r="Y308" s="33"/>
      <c r="Z308" s="33"/>
      <c r="AA308" s="33"/>
      <c r="AB308" s="33"/>
      <c r="AC308" s="33"/>
      <c r="AD308" s="33"/>
      <c r="AE308" s="33"/>
      <c r="AT308" s="18" t="s">
        <v>207</v>
      </c>
      <c r="AU308" s="18" t="s">
        <v>90</v>
      </c>
    </row>
    <row r="309" spans="1:65" s="14" customFormat="1" ht="10.199999999999999">
      <c r="B309" s="179"/>
      <c r="D309" s="163" t="s">
        <v>336</v>
      </c>
      <c r="E309" s="180" t="s">
        <v>1</v>
      </c>
      <c r="F309" s="181" t="s">
        <v>237</v>
      </c>
      <c r="H309" s="182">
        <v>8</v>
      </c>
      <c r="I309" s="183"/>
      <c r="L309" s="179"/>
      <c r="M309" s="184"/>
      <c r="N309" s="185"/>
      <c r="O309" s="185"/>
      <c r="P309" s="185"/>
      <c r="Q309" s="185"/>
      <c r="R309" s="185"/>
      <c r="S309" s="185"/>
      <c r="T309" s="186"/>
      <c r="AT309" s="180" t="s">
        <v>336</v>
      </c>
      <c r="AU309" s="180" t="s">
        <v>90</v>
      </c>
      <c r="AV309" s="14" t="s">
        <v>90</v>
      </c>
      <c r="AW309" s="14" t="s">
        <v>36</v>
      </c>
      <c r="AX309" s="14" t="s">
        <v>88</v>
      </c>
      <c r="AY309" s="180" t="s">
        <v>199</v>
      </c>
    </row>
    <row r="310" spans="1:65" s="2" customFormat="1" ht="16.5" customHeight="1">
      <c r="A310" s="33"/>
      <c r="B310" s="149"/>
      <c r="C310" s="195" t="s">
        <v>1020</v>
      </c>
      <c r="D310" s="195" t="s">
        <v>416</v>
      </c>
      <c r="E310" s="196" t="s">
        <v>5150</v>
      </c>
      <c r="F310" s="197" t="s">
        <v>5151</v>
      </c>
      <c r="G310" s="198" t="s">
        <v>529</v>
      </c>
      <c r="H310" s="199">
        <v>2</v>
      </c>
      <c r="I310" s="200"/>
      <c r="J310" s="201">
        <f>ROUND(I310*H310,2)</f>
        <v>0</v>
      </c>
      <c r="K310" s="197" t="s">
        <v>1</v>
      </c>
      <c r="L310" s="202"/>
      <c r="M310" s="203" t="s">
        <v>1</v>
      </c>
      <c r="N310" s="204" t="s">
        <v>46</v>
      </c>
      <c r="O310" s="59"/>
      <c r="P310" s="159">
        <f>O310*H310</f>
        <v>0</v>
      </c>
      <c r="Q310" s="159">
        <v>4.0000000000000002E-4</v>
      </c>
      <c r="R310" s="159">
        <f>Q310*H310</f>
        <v>8.0000000000000004E-4</v>
      </c>
      <c r="S310" s="159">
        <v>0</v>
      </c>
      <c r="T310" s="160">
        <f>S310*H310</f>
        <v>0</v>
      </c>
      <c r="U310" s="33"/>
      <c r="V310" s="33"/>
      <c r="W310" s="33"/>
      <c r="X310" s="33"/>
      <c r="Y310" s="33"/>
      <c r="Z310" s="33"/>
      <c r="AA310" s="33"/>
      <c r="AB310" s="33"/>
      <c r="AC310" s="33"/>
      <c r="AD310" s="33"/>
      <c r="AE310" s="33"/>
      <c r="AR310" s="161" t="s">
        <v>573</v>
      </c>
      <c r="AT310" s="161" t="s">
        <v>416</v>
      </c>
      <c r="AU310" s="161" t="s">
        <v>90</v>
      </c>
      <c r="AY310" s="18" t="s">
        <v>199</v>
      </c>
      <c r="BE310" s="162">
        <f>IF(N310="základní",J310,0)</f>
        <v>0</v>
      </c>
      <c r="BF310" s="162">
        <f>IF(N310="snížená",J310,0)</f>
        <v>0</v>
      </c>
      <c r="BG310" s="162">
        <f>IF(N310="zákl. přenesená",J310,0)</f>
        <v>0</v>
      </c>
      <c r="BH310" s="162">
        <f>IF(N310="sníž. přenesená",J310,0)</f>
        <v>0</v>
      </c>
      <c r="BI310" s="162">
        <f>IF(N310="nulová",J310,0)</f>
        <v>0</v>
      </c>
      <c r="BJ310" s="18" t="s">
        <v>88</v>
      </c>
      <c r="BK310" s="162">
        <f>ROUND(I310*H310,2)</f>
        <v>0</v>
      </c>
      <c r="BL310" s="18" t="s">
        <v>276</v>
      </c>
      <c r="BM310" s="161" t="s">
        <v>6503</v>
      </c>
    </row>
    <row r="311" spans="1:65" s="2" customFormat="1" ht="10.199999999999999">
      <c r="A311" s="33"/>
      <c r="B311" s="34"/>
      <c r="C311" s="33"/>
      <c r="D311" s="163" t="s">
        <v>207</v>
      </c>
      <c r="E311" s="33"/>
      <c r="F311" s="164" t="s">
        <v>5153</v>
      </c>
      <c r="G311" s="33"/>
      <c r="H311" s="33"/>
      <c r="I311" s="165"/>
      <c r="J311" s="33"/>
      <c r="K311" s="33"/>
      <c r="L311" s="34"/>
      <c r="M311" s="166"/>
      <c r="N311" s="167"/>
      <c r="O311" s="59"/>
      <c r="P311" s="59"/>
      <c r="Q311" s="59"/>
      <c r="R311" s="59"/>
      <c r="S311" s="59"/>
      <c r="T311" s="60"/>
      <c r="U311" s="33"/>
      <c r="V311" s="33"/>
      <c r="W311" s="33"/>
      <c r="X311" s="33"/>
      <c r="Y311" s="33"/>
      <c r="Z311" s="33"/>
      <c r="AA311" s="33"/>
      <c r="AB311" s="33"/>
      <c r="AC311" s="33"/>
      <c r="AD311" s="33"/>
      <c r="AE311" s="33"/>
      <c r="AT311" s="18" t="s">
        <v>207</v>
      </c>
      <c r="AU311" s="18" t="s">
        <v>90</v>
      </c>
    </row>
    <row r="312" spans="1:65" s="2" customFormat="1" ht="16.5" customHeight="1">
      <c r="A312" s="33"/>
      <c r="B312" s="149"/>
      <c r="C312" s="195" t="s">
        <v>1025</v>
      </c>
      <c r="D312" s="195" t="s">
        <v>416</v>
      </c>
      <c r="E312" s="196" t="s">
        <v>5154</v>
      </c>
      <c r="F312" s="197" t="s">
        <v>5155</v>
      </c>
      <c r="G312" s="198" t="s">
        <v>529</v>
      </c>
      <c r="H312" s="199">
        <v>2</v>
      </c>
      <c r="I312" s="200"/>
      <c r="J312" s="201">
        <f>ROUND(I312*H312,2)</f>
        <v>0</v>
      </c>
      <c r="K312" s="197" t="s">
        <v>1</v>
      </c>
      <c r="L312" s="202"/>
      <c r="M312" s="203" t="s">
        <v>1</v>
      </c>
      <c r="N312" s="204" t="s">
        <v>46</v>
      </c>
      <c r="O312" s="59"/>
      <c r="P312" s="159">
        <f>O312*H312</f>
        <v>0</v>
      </c>
      <c r="Q312" s="159">
        <v>4.0000000000000002E-4</v>
      </c>
      <c r="R312" s="159">
        <f>Q312*H312</f>
        <v>8.0000000000000004E-4</v>
      </c>
      <c r="S312" s="159">
        <v>0</v>
      </c>
      <c r="T312" s="160">
        <f>S312*H312</f>
        <v>0</v>
      </c>
      <c r="U312" s="33"/>
      <c r="V312" s="33"/>
      <c r="W312" s="33"/>
      <c r="X312" s="33"/>
      <c r="Y312" s="33"/>
      <c r="Z312" s="33"/>
      <c r="AA312" s="33"/>
      <c r="AB312" s="33"/>
      <c r="AC312" s="33"/>
      <c r="AD312" s="33"/>
      <c r="AE312" s="33"/>
      <c r="AR312" s="161" t="s">
        <v>573</v>
      </c>
      <c r="AT312" s="161" t="s">
        <v>416</v>
      </c>
      <c r="AU312" s="161" t="s">
        <v>90</v>
      </c>
      <c r="AY312" s="18" t="s">
        <v>199</v>
      </c>
      <c r="BE312" s="162">
        <f>IF(N312="základní",J312,0)</f>
        <v>0</v>
      </c>
      <c r="BF312" s="162">
        <f>IF(N312="snížená",J312,0)</f>
        <v>0</v>
      </c>
      <c r="BG312" s="162">
        <f>IF(N312="zákl. přenesená",J312,0)</f>
        <v>0</v>
      </c>
      <c r="BH312" s="162">
        <f>IF(N312="sníž. přenesená",J312,0)</f>
        <v>0</v>
      </c>
      <c r="BI312" s="162">
        <f>IF(N312="nulová",J312,0)</f>
        <v>0</v>
      </c>
      <c r="BJ312" s="18" t="s">
        <v>88</v>
      </c>
      <c r="BK312" s="162">
        <f>ROUND(I312*H312,2)</f>
        <v>0</v>
      </c>
      <c r="BL312" s="18" t="s">
        <v>276</v>
      </c>
      <c r="BM312" s="161" t="s">
        <v>6504</v>
      </c>
    </row>
    <row r="313" spans="1:65" s="2" customFormat="1" ht="10.199999999999999">
      <c r="A313" s="33"/>
      <c r="B313" s="34"/>
      <c r="C313" s="33"/>
      <c r="D313" s="163" t="s">
        <v>207</v>
      </c>
      <c r="E313" s="33"/>
      <c r="F313" s="164" t="s">
        <v>5153</v>
      </c>
      <c r="G313" s="33"/>
      <c r="H313" s="33"/>
      <c r="I313" s="165"/>
      <c r="J313" s="33"/>
      <c r="K313" s="33"/>
      <c r="L313" s="34"/>
      <c r="M313" s="166"/>
      <c r="N313" s="167"/>
      <c r="O313" s="59"/>
      <c r="P313" s="59"/>
      <c r="Q313" s="59"/>
      <c r="R313" s="59"/>
      <c r="S313" s="59"/>
      <c r="T313" s="60"/>
      <c r="U313" s="33"/>
      <c r="V313" s="33"/>
      <c r="W313" s="33"/>
      <c r="X313" s="33"/>
      <c r="Y313" s="33"/>
      <c r="Z313" s="33"/>
      <c r="AA313" s="33"/>
      <c r="AB313" s="33"/>
      <c r="AC313" s="33"/>
      <c r="AD313" s="33"/>
      <c r="AE313" s="33"/>
      <c r="AT313" s="18" t="s">
        <v>207</v>
      </c>
      <c r="AU313" s="18" t="s">
        <v>90</v>
      </c>
    </row>
    <row r="314" spans="1:65" s="2" customFormat="1" ht="16.5" customHeight="1">
      <c r="A314" s="33"/>
      <c r="B314" s="149"/>
      <c r="C314" s="195" t="s">
        <v>1031</v>
      </c>
      <c r="D314" s="195" t="s">
        <v>416</v>
      </c>
      <c r="E314" s="196" t="s">
        <v>4966</v>
      </c>
      <c r="F314" s="197" t="s">
        <v>4967</v>
      </c>
      <c r="G314" s="198" t="s">
        <v>529</v>
      </c>
      <c r="H314" s="199">
        <v>10</v>
      </c>
      <c r="I314" s="200"/>
      <c r="J314" s="201">
        <f>ROUND(I314*H314,2)</f>
        <v>0</v>
      </c>
      <c r="K314" s="197" t="s">
        <v>333</v>
      </c>
      <c r="L314" s="202"/>
      <c r="M314" s="203" t="s">
        <v>1</v>
      </c>
      <c r="N314" s="204" t="s">
        <v>46</v>
      </c>
      <c r="O314" s="59"/>
      <c r="P314" s="159">
        <f>O314*H314</f>
        <v>0</v>
      </c>
      <c r="Q314" s="159">
        <v>1.3999999999999999E-4</v>
      </c>
      <c r="R314" s="159">
        <f>Q314*H314</f>
        <v>1.3999999999999998E-3</v>
      </c>
      <c r="S314" s="159">
        <v>0</v>
      </c>
      <c r="T314" s="160">
        <f>S314*H314</f>
        <v>0</v>
      </c>
      <c r="U314" s="33"/>
      <c r="V314" s="33"/>
      <c r="W314" s="33"/>
      <c r="X314" s="33"/>
      <c r="Y314" s="33"/>
      <c r="Z314" s="33"/>
      <c r="AA314" s="33"/>
      <c r="AB314" s="33"/>
      <c r="AC314" s="33"/>
      <c r="AD314" s="33"/>
      <c r="AE314" s="33"/>
      <c r="AR314" s="161" t="s">
        <v>573</v>
      </c>
      <c r="AT314" s="161" t="s">
        <v>416</v>
      </c>
      <c r="AU314" s="161" t="s">
        <v>90</v>
      </c>
      <c r="AY314" s="18" t="s">
        <v>199</v>
      </c>
      <c r="BE314" s="162">
        <f>IF(N314="základní",J314,0)</f>
        <v>0</v>
      </c>
      <c r="BF314" s="162">
        <f>IF(N314="snížená",J314,0)</f>
        <v>0</v>
      </c>
      <c r="BG314" s="162">
        <f>IF(N314="zákl. přenesená",J314,0)</f>
        <v>0</v>
      </c>
      <c r="BH314" s="162">
        <f>IF(N314="sníž. přenesená",J314,0)</f>
        <v>0</v>
      </c>
      <c r="BI314" s="162">
        <f>IF(N314="nulová",J314,0)</f>
        <v>0</v>
      </c>
      <c r="BJ314" s="18" t="s">
        <v>88</v>
      </c>
      <c r="BK314" s="162">
        <f>ROUND(I314*H314,2)</f>
        <v>0</v>
      </c>
      <c r="BL314" s="18" t="s">
        <v>276</v>
      </c>
      <c r="BM314" s="161" t="s">
        <v>6505</v>
      </c>
    </row>
    <row r="315" spans="1:65" s="14" customFormat="1" ht="10.199999999999999">
      <c r="B315" s="179"/>
      <c r="D315" s="163" t="s">
        <v>336</v>
      </c>
      <c r="E315" s="180" t="s">
        <v>1</v>
      </c>
      <c r="F315" s="181" t="s">
        <v>247</v>
      </c>
      <c r="H315" s="182">
        <v>10</v>
      </c>
      <c r="I315" s="183"/>
      <c r="L315" s="179"/>
      <c r="M315" s="184"/>
      <c r="N315" s="185"/>
      <c r="O315" s="185"/>
      <c r="P315" s="185"/>
      <c r="Q315" s="185"/>
      <c r="R315" s="185"/>
      <c r="S315" s="185"/>
      <c r="T315" s="186"/>
      <c r="AT315" s="180" t="s">
        <v>336</v>
      </c>
      <c r="AU315" s="180" t="s">
        <v>90</v>
      </c>
      <c r="AV315" s="14" t="s">
        <v>90</v>
      </c>
      <c r="AW315" s="14" t="s">
        <v>36</v>
      </c>
      <c r="AX315" s="14" t="s">
        <v>88</v>
      </c>
      <c r="AY315" s="180" t="s">
        <v>199</v>
      </c>
    </row>
    <row r="316" spans="1:65" s="2" customFormat="1" ht="16.5" customHeight="1">
      <c r="A316" s="33"/>
      <c r="B316" s="149"/>
      <c r="C316" s="150" t="s">
        <v>1044</v>
      </c>
      <c r="D316" s="150" t="s">
        <v>202</v>
      </c>
      <c r="E316" s="151" t="s">
        <v>5242</v>
      </c>
      <c r="F316" s="152" t="s">
        <v>5243</v>
      </c>
      <c r="G316" s="153" t="s">
        <v>529</v>
      </c>
      <c r="H316" s="154">
        <v>80</v>
      </c>
      <c r="I316" s="155"/>
      <c r="J316" s="156">
        <f>ROUND(I316*H316,2)</f>
        <v>0</v>
      </c>
      <c r="K316" s="152" t="s">
        <v>333</v>
      </c>
      <c r="L316" s="34"/>
      <c r="M316" s="157" t="s">
        <v>1</v>
      </c>
      <c r="N316" s="158" t="s">
        <v>46</v>
      </c>
      <c r="O316" s="59"/>
      <c r="P316" s="159">
        <f>O316*H316</f>
        <v>0</v>
      </c>
      <c r="Q316" s="159">
        <v>0</v>
      </c>
      <c r="R316" s="159">
        <f>Q316*H316</f>
        <v>0</v>
      </c>
      <c r="S316" s="159">
        <v>0</v>
      </c>
      <c r="T316" s="160">
        <f>S316*H316</f>
        <v>0</v>
      </c>
      <c r="U316" s="33"/>
      <c r="V316" s="33"/>
      <c r="W316" s="33"/>
      <c r="X316" s="33"/>
      <c r="Y316" s="33"/>
      <c r="Z316" s="33"/>
      <c r="AA316" s="33"/>
      <c r="AB316" s="33"/>
      <c r="AC316" s="33"/>
      <c r="AD316" s="33"/>
      <c r="AE316" s="33"/>
      <c r="AR316" s="161" t="s">
        <v>276</v>
      </c>
      <c r="AT316" s="161" t="s">
        <v>202</v>
      </c>
      <c r="AU316" s="161" t="s">
        <v>90</v>
      </c>
      <c r="AY316" s="18" t="s">
        <v>199</v>
      </c>
      <c r="BE316" s="162">
        <f>IF(N316="základní",J316,0)</f>
        <v>0</v>
      </c>
      <c r="BF316" s="162">
        <f>IF(N316="snížená",J316,0)</f>
        <v>0</v>
      </c>
      <c r="BG316" s="162">
        <f>IF(N316="zákl. přenesená",J316,0)</f>
        <v>0</v>
      </c>
      <c r="BH316" s="162">
        <f>IF(N316="sníž. přenesená",J316,0)</f>
        <v>0</v>
      </c>
      <c r="BI316" s="162">
        <f>IF(N316="nulová",J316,0)</f>
        <v>0</v>
      </c>
      <c r="BJ316" s="18" t="s">
        <v>88</v>
      </c>
      <c r="BK316" s="162">
        <f>ROUND(I316*H316,2)</f>
        <v>0</v>
      </c>
      <c r="BL316" s="18" t="s">
        <v>276</v>
      </c>
      <c r="BM316" s="161" t="s">
        <v>6506</v>
      </c>
    </row>
    <row r="317" spans="1:65" s="2" customFormat="1" ht="19.2">
      <c r="A317" s="33"/>
      <c r="B317" s="34"/>
      <c r="C317" s="33"/>
      <c r="D317" s="163" t="s">
        <v>207</v>
      </c>
      <c r="E317" s="33"/>
      <c r="F317" s="164" t="s">
        <v>5245</v>
      </c>
      <c r="G317" s="33"/>
      <c r="H317" s="33"/>
      <c r="I317" s="165"/>
      <c r="J317" s="33"/>
      <c r="K317" s="33"/>
      <c r="L317" s="34"/>
      <c r="M317" s="166"/>
      <c r="N317" s="167"/>
      <c r="O317" s="59"/>
      <c r="P317" s="59"/>
      <c r="Q317" s="59"/>
      <c r="R317" s="59"/>
      <c r="S317" s="59"/>
      <c r="T317" s="60"/>
      <c r="U317" s="33"/>
      <c r="V317" s="33"/>
      <c r="W317" s="33"/>
      <c r="X317" s="33"/>
      <c r="Y317" s="33"/>
      <c r="Z317" s="33"/>
      <c r="AA317" s="33"/>
      <c r="AB317" s="33"/>
      <c r="AC317" s="33"/>
      <c r="AD317" s="33"/>
      <c r="AE317" s="33"/>
      <c r="AT317" s="18" t="s">
        <v>207</v>
      </c>
      <c r="AU317" s="18" t="s">
        <v>90</v>
      </c>
    </row>
    <row r="318" spans="1:65" s="14" customFormat="1" ht="10.199999999999999">
      <c r="B318" s="179"/>
      <c r="D318" s="163" t="s">
        <v>336</v>
      </c>
      <c r="E318" s="180" t="s">
        <v>1</v>
      </c>
      <c r="F318" s="181" t="s">
        <v>6507</v>
      </c>
      <c r="H318" s="182">
        <v>80</v>
      </c>
      <c r="I318" s="183"/>
      <c r="L318" s="179"/>
      <c r="M318" s="184"/>
      <c r="N318" s="185"/>
      <c r="O318" s="185"/>
      <c r="P318" s="185"/>
      <c r="Q318" s="185"/>
      <c r="R318" s="185"/>
      <c r="S318" s="185"/>
      <c r="T318" s="186"/>
      <c r="AT318" s="180" t="s">
        <v>336</v>
      </c>
      <c r="AU318" s="180" t="s">
        <v>90</v>
      </c>
      <c r="AV318" s="14" t="s">
        <v>90</v>
      </c>
      <c r="AW318" s="14" t="s">
        <v>36</v>
      </c>
      <c r="AX318" s="14" t="s">
        <v>88</v>
      </c>
      <c r="AY318" s="180" t="s">
        <v>199</v>
      </c>
    </row>
    <row r="319" spans="1:65" s="2" customFormat="1" ht="16.5" customHeight="1">
      <c r="A319" s="33"/>
      <c r="B319" s="149"/>
      <c r="C319" s="195" t="s">
        <v>1051</v>
      </c>
      <c r="D319" s="195" t="s">
        <v>416</v>
      </c>
      <c r="E319" s="196" t="s">
        <v>6508</v>
      </c>
      <c r="F319" s="197" t="s">
        <v>6509</v>
      </c>
      <c r="G319" s="198" t="s">
        <v>529</v>
      </c>
      <c r="H319" s="199">
        <v>24</v>
      </c>
      <c r="I319" s="200"/>
      <c r="J319" s="201">
        <f>ROUND(I319*H319,2)</f>
        <v>0</v>
      </c>
      <c r="K319" s="197" t="s">
        <v>333</v>
      </c>
      <c r="L319" s="202"/>
      <c r="M319" s="203" t="s">
        <v>1</v>
      </c>
      <c r="N319" s="204" t="s">
        <v>46</v>
      </c>
      <c r="O319" s="59"/>
      <c r="P319" s="159">
        <f>O319*H319</f>
        <v>0</v>
      </c>
      <c r="Q319" s="159">
        <v>4.0000000000000002E-4</v>
      </c>
      <c r="R319" s="159">
        <f>Q319*H319</f>
        <v>9.6000000000000009E-3</v>
      </c>
      <c r="S319" s="159">
        <v>0</v>
      </c>
      <c r="T319" s="160">
        <f>S319*H319</f>
        <v>0</v>
      </c>
      <c r="U319" s="33"/>
      <c r="V319" s="33"/>
      <c r="W319" s="33"/>
      <c r="X319" s="33"/>
      <c r="Y319" s="33"/>
      <c r="Z319" s="33"/>
      <c r="AA319" s="33"/>
      <c r="AB319" s="33"/>
      <c r="AC319" s="33"/>
      <c r="AD319" s="33"/>
      <c r="AE319" s="33"/>
      <c r="AR319" s="161" t="s">
        <v>573</v>
      </c>
      <c r="AT319" s="161" t="s">
        <v>416</v>
      </c>
      <c r="AU319" s="161" t="s">
        <v>90</v>
      </c>
      <c r="AY319" s="18" t="s">
        <v>199</v>
      </c>
      <c r="BE319" s="162">
        <f>IF(N319="základní",J319,0)</f>
        <v>0</v>
      </c>
      <c r="BF319" s="162">
        <f>IF(N319="snížená",J319,0)</f>
        <v>0</v>
      </c>
      <c r="BG319" s="162">
        <f>IF(N319="zákl. přenesená",J319,0)</f>
        <v>0</v>
      </c>
      <c r="BH319" s="162">
        <f>IF(N319="sníž. přenesená",J319,0)</f>
        <v>0</v>
      </c>
      <c r="BI319" s="162">
        <f>IF(N319="nulová",J319,0)</f>
        <v>0</v>
      </c>
      <c r="BJ319" s="18" t="s">
        <v>88</v>
      </c>
      <c r="BK319" s="162">
        <f>ROUND(I319*H319,2)</f>
        <v>0</v>
      </c>
      <c r="BL319" s="18" t="s">
        <v>276</v>
      </c>
      <c r="BM319" s="161" t="s">
        <v>6510</v>
      </c>
    </row>
    <row r="320" spans="1:65" s="2" customFormat="1" ht="10.199999999999999">
      <c r="A320" s="33"/>
      <c r="B320" s="34"/>
      <c r="C320" s="33"/>
      <c r="D320" s="163" t="s">
        <v>207</v>
      </c>
      <c r="E320" s="33"/>
      <c r="F320" s="164" t="s">
        <v>6509</v>
      </c>
      <c r="G320" s="33"/>
      <c r="H320" s="33"/>
      <c r="I320" s="165"/>
      <c r="J320" s="33"/>
      <c r="K320" s="33"/>
      <c r="L320" s="34"/>
      <c r="M320" s="166"/>
      <c r="N320" s="167"/>
      <c r="O320" s="59"/>
      <c r="P320" s="59"/>
      <c r="Q320" s="59"/>
      <c r="R320" s="59"/>
      <c r="S320" s="59"/>
      <c r="T320" s="60"/>
      <c r="U320" s="33"/>
      <c r="V320" s="33"/>
      <c r="W320" s="33"/>
      <c r="X320" s="33"/>
      <c r="Y320" s="33"/>
      <c r="Z320" s="33"/>
      <c r="AA320" s="33"/>
      <c r="AB320" s="33"/>
      <c r="AC320" s="33"/>
      <c r="AD320" s="33"/>
      <c r="AE320" s="33"/>
      <c r="AT320" s="18" t="s">
        <v>207</v>
      </c>
      <c r="AU320" s="18" t="s">
        <v>90</v>
      </c>
    </row>
    <row r="321" spans="1:65" s="14" customFormat="1" ht="10.199999999999999">
      <c r="B321" s="179"/>
      <c r="D321" s="163" t="s">
        <v>336</v>
      </c>
      <c r="E321" s="180" t="s">
        <v>1</v>
      </c>
      <c r="F321" s="181" t="s">
        <v>6511</v>
      </c>
      <c r="H321" s="182">
        <v>24</v>
      </c>
      <c r="I321" s="183"/>
      <c r="L321" s="179"/>
      <c r="M321" s="184"/>
      <c r="N321" s="185"/>
      <c r="O321" s="185"/>
      <c r="P321" s="185"/>
      <c r="Q321" s="185"/>
      <c r="R321" s="185"/>
      <c r="S321" s="185"/>
      <c r="T321" s="186"/>
      <c r="AT321" s="180" t="s">
        <v>336</v>
      </c>
      <c r="AU321" s="180" t="s">
        <v>90</v>
      </c>
      <c r="AV321" s="14" t="s">
        <v>90</v>
      </c>
      <c r="AW321" s="14" t="s">
        <v>36</v>
      </c>
      <c r="AX321" s="14" t="s">
        <v>88</v>
      </c>
      <c r="AY321" s="180" t="s">
        <v>199</v>
      </c>
    </row>
    <row r="322" spans="1:65" s="2" customFormat="1" ht="16.5" customHeight="1">
      <c r="A322" s="33"/>
      <c r="B322" s="149"/>
      <c r="C322" s="195" t="s">
        <v>1058</v>
      </c>
      <c r="D322" s="195" t="s">
        <v>416</v>
      </c>
      <c r="E322" s="196" t="s">
        <v>6512</v>
      </c>
      <c r="F322" s="197" t="s">
        <v>6513</v>
      </c>
      <c r="G322" s="198" t="s">
        <v>529</v>
      </c>
      <c r="H322" s="199">
        <v>21</v>
      </c>
      <c r="I322" s="200"/>
      <c r="J322" s="201">
        <f>ROUND(I322*H322,2)</f>
        <v>0</v>
      </c>
      <c r="K322" s="197" t="s">
        <v>1</v>
      </c>
      <c r="L322" s="202"/>
      <c r="M322" s="203" t="s">
        <v>1</v>
      </c>
      <c r="N322" s="204" t="s">
        <v>46</v>
      </c>
      <c r="O322" s="59"/>
      <c r="P322" s="159">
        <f>O322*H322</f>
        <v>0</v>
      </c>
      <c r="Q322" s="159">
        <v>4.0000000000000002E-4</v>
      </c>
      <c r="R322" s="159">
        <f>Q322*H322</f>
        <v>8.4000000000000012E-3</v>
      </c>
      <c r="S322" s="159">
        <v>0</v>
      </c>
      <c r="T322" s="160">
        <f>S322*H322</f>
        <v>0</v>
      </c>
      <c r="U322" s="33"/>
      <c r="V322" s="33"/>
      <c r="W322" s="33"/>
      <c r="X322" s="33"/>
      <c r="Y322" s="33"/>
      <c r="Z322" s="33"/>
      <c r="AA322" s="33"/>
      <c r="AB322" s="33"/>
      <c r="AC322" s="33"/>
      <c r="AD322" s="33"/>
      <c r="AE322" s="33"/>
      <c r="AR322" s="161" t="s">
        <v>573</v>
      </c>
      <c r="AT322" s="161" t="s">
        <v>416</v>
      </c>
      <c r="AU322" s="161" t="s">
        <v>90</v>
      </c>
      <c r="AY322" s="18" t="s">
        <v>199</v>
      </c>
      <c r="BE322" s="162">
        <f>IF(N322="základní",J322,0)</f>
        <v>0</v>
      </c>
      <c r="BF322" s="162">
        <f>IF(N322="snížená",J322,0)</f>
        <v>0</v>
      </c>
      <c r="BG322" s="162">
        <f>IF(N322="zákl. přenesená",J322,0)</f>
        <v>0</v>
      </c>
      <c r="BH322" s="162">
        <f>IF(N322="sníž. přenesená",J322,0)</f>
        <v>0</v>
      </c>
      <c r="BI322" s="162">
        <f>IF(N322="nulová",J322,0)</f>
        <v>0</v>
      </c>
      <c r="BJ322" s="18" t="s">
        <v>88</v>
      </c>
      <c r="BK322" s="162">
        <f>ROUND(I322*H322,2)</f>
        <v>0</v>
      </c>
      <c r="BL322" s="18" t="s">
        <v>276</v>
      </c>
      <c r="BM322" s="161" t="s">
        <v>6514</v>
      </c>
    </row>
    <row r="323" spans="1:65" s="2" customFormat="1" ht="10.199999999999999">
      <c r="A323" s="33"/>
      <c r="B323" s="34"/>
      <c r="C323" s="33"/>
      <c r="D323" s="163" t="s">
        <v>207</v>
      </c>
      <c r="E323" s="33"/>
      <c r="F323" s="164" t="s">
        <v>6509</v>
      </c>
      <c r="G323" s="33"/>
      <c r="H323" s="33"/>
      <c r="I323" s="165"/>
      <c r="J323" s="33"/>
      <c r="K323" s="33"/>
      <c r="L323" s="34"/>
      <c r="M323" s="166"/>
      <c r="N323" s="167"/>
      <c r="O323" s="59"/>
      <c r="P323" s="59"/>
      <c r="Q323" s="59"/>
      <c r="R323" s="59"/>
      <c r="S323" s="59"/>
      <c r="T323" s="60"/>
      <c r="U323" s="33"/>
      <c r="V323" s="33"/>
      <c r="W323" s="33"/>
      <c r="X323" s="33"/>
      <c r="Y323" s="33"/>
      <c r="Z323" s="33"/>
      <c r="AA323" s="33"/>
      <c r="AB323" s="33"/>
      <c r="AC323" s="33"/>
      <c r="AD323" s="33"/>
      <c r="AE323" s="33"/>
      <c r="AT323" s="18" t="s">
        <v>207</v>
      </c>
      <c r="AU323" s="18" t="s">
        <v>90</v>
      </c>
    </row>
    <row r="324" spans="1:65" s="14" customFormat="1" ht="10.199999999999999">
      <c r="B324" s="179"/>
      <c r="D324" s="163" t="s">
        <v>336</v>
      </c>
      <c r="E324" s="180" t="s">
        <v>1</v>
      </c>
      <c r="F324" s="181" t="s">
        <v>6515</v>
      </c>
      <c r="H324" s="182">
        <v>21</v>
      </c>
      <c r="I324" s="183"/>
      <c r="L324" s="179"/>
      <c r="M324" s="184"/>
      <c r="N324" s="185"/>
      <c r="O324" s="185"/>
      <c r="P324" s="185"/>
      <c r="Q324" s="185"/>
      <c r="R324" s="185"/>
      <c r="S324" s="185"/>
      <c r="T324" s="186"/>
      <c r="AT324" s="180" t="s">
        <v>336</v>
      </c>
      <c r="AU324" s="180" t="s">
        <v>90</v>
      </c>
      <c r="AV324" s="14" t="s">
        <v>90</v>
      </c>
      <c r="AW324" s="14" t="s">
        <v>36</v>
      </c>
      <c r="AX324" s="14" t="s">
        <v>88</v>
      </c>
      <c r="AY324" s="180" t="s">
        <v>199</v>
      </c>
    </row>
    <row r="325" spans="1:65" s="2" customFormat="1" ht="16.5" customHeight="1">
      <c r="A325" s="33"/>
      <c r="B325" s="149"/>
      <c r="C325" s="195" t="s">
        <v>1067</v>
      </c>
      <c r="D325" s="195" t="s">
        <v>416</v>
      </c>
      <c r="E325" s="196" t="s">
        <v>6516</v>
      </c>
      <c r="F325" s="197" t="s">
        <v>6517</v>
      </c>
      <c r="G325" s="198" t="s">
        <v>529</v>
      </c>
      <c r="H325" s="199">
        <v>8</v>
      </c>
      <c r="I325" s="200"/>
      <c r="J325" s="201">
        <f>ROUND(I325*H325,2)</f>
        <v>0</v>
      </c>
      <c r="K325" s="197" t="s">
        <v>1</v>
      </c>
      <c r="L325" s="202"/>
      <c r="M325" s="203" t="s">
        <v>1</v>
      </c>
      <c r="N325" s="204" t="s">
        <v>46</v>
      </c>
      <c r="O325" s="59"/>
      <c r="P325" s="159">
        <f>O325*H325</f>
        <v>0</v>
      </c>
      <c r="Q325" s="159">
        <v>4.0000000000000002E-4</v>
      </c>
      <c r="R325" s="159">
        <f>Q325*H325</f>
        <v>3.2000000000000002E-3</v>
      </c>
      <c r="S325" s="159">
        <v>0</v>
      </c>
      <c r="T325" s="160">
        <f>S325*H325</f>
        <v>0</v>
      </c>
      <c r="U325" s="33"/>
      <c r="V325" s="33"/>
      <c r="W325" s="33"/>
      <c r="X325" s="33"/>
      <c r="Y325" s="33"/>
      <c r="Z325" s="33"/>
      <c r="AA325" s="33"/>
      <c r="AB325" s="33"/>
      <c r="AC325" s="33"/>
      <c r="AD325" s="33"/>
      <c r="AE325" s="33"/>
      <c r="AR325" s="161" t="s">
        <v>573</v>
      </c>
      <c r="AT325" s="161" t="s">
        <v>416</v>
      </c>
      <c r="AU325" s="161" t="s">
        <v>90</v>
      </c>
      <c r="AY325" s="18" t="s">
        <v>199</v>
      </c>
      <c r="BE325" s="162">
        <f>IF(N325="základní",J325,0)</f>
        <v>0</v>
      </c>
      <c r="BF325" s="162">
        <f>IF(N325="snížená",J325,0)</f>
        <v>0</v>
      </c>
      <c r="BG325" s="162">
        <f>IF(N325="zákl. přenesená",J325,0)</f>
        <v>0</v>
      </c>
      <c r="BH325" s="162">
        <f>IF(N325="sníž. přenesená",J325,0)</f>
        <v>0</v>
      </c>
      <c r="BI325" s="162">
        <f>IF(N325="nulová",J325,0)</f>
        <v>0</v>
      </c>
      <c r="BJ325" s="18" t="s">
        <v>88</v>
      </c>
      <c r="BK325" s="162">
        <f>ROUND(I325*H325,2)</f>
        <v>0</v>
      </c>
      <c r="BL325" s="18" t="s">
        <v>276</v>
      </c>
      <c r="BM325" s="161" t="s">
        <v>6518</v>
      </c>
    </row>
    <row r="326" spans="1:65" s="2" customFormat="1" ht="10.199999999999999">
      <c r="A326" s="33"/>
      <c r="B326" s="34"/>
      <c r="C326" s="33"/>
      <c r="D326" s="163" t="s">
        <v>207</v>
      </c>
      <c r="E326" s="33"/>
      <c r="F326" s="164" t="s">
        <v>6509</v>
      </c>
      <c r="G326" s="33"/>
      <c r="H326" s="33"/>
      <c r="I326" s="165"/>
      <c r="J326" s="33"/>
      <c r="K326" s="33"/>
      <c r="L326" s="34"/>
      <c r="M326" s="166"/>
      <c r="N326" s="167"/>
      <c r="O326" s="59"/>
      <c r="P326" s="59"/>
      <c r="Q326" s="59"/>
      <c r="R326" s="59"/>
      <c r="S326" s="59"/>
      <c r="T326" s="60"/>
      <c r="U326" s="33"/>
      <c r="V326" s="33"/>
      <c r="W326" s="33"/>
      <c r="X326" s="33"/>
      <c r="Y326" s="33"/>
      <c r="Z326" s="33"/>
      <c r="AA326" s="33"/>
      <c r="AB326" s="33"/>
      <c r="AC326" s="33"/>
      <c r="AD326" s="33"/>
      <c r="AE326" s="33"/>
      <c r="AT326" s="18" t="s">
        <v>207</v>
      </c>
      <c r="AU326" s="18" t="s">
        <v>90</v>
      </c>
    </row>
    <row r="327" spans="1:65" s="14" customFormat="1" ht="10.199999999999999">
      <c r="B327" s="179"/>
      <c r="D327" s="163" t="s">
        <v>336</v>
      </c>
      <c r="E327" s="180" t="s">
        <v>1</v>
      </c>
      <c r="F327" s="181" t="s">
        <v>237</v>
      </c>
      <c r="H327" s="182">
        <v>8</v>
      </c>
      <c r="I327" s="183"/>
      <c r="L327" s="179"/>
      <c r="M327" s="184"/>
      <c r="N327" s="185"/>
      <c r="O327" s="185"/>
      <c r="P327" s="185"/>
      <c r="Q327" s="185"/>
      <c r="R327" s="185"/>
      <c r="S327" s="185"/>
      <c r="T327" s="186"/>
      <c r="AT327" s="180" t="s">
        <v>336</v>
      </c>
      <c r="AU327" s="180" t="s">
        <v>90</v>
      </c>
      <c r="AV327" s="14" t="s">
        <v>90</v>
      </c>
      <c r="AW327" s="14" t="s">
        <v>36</v>
      </c>
      <c r="AX327" s="14" t="s">
        <v>88</v>
      </c>
      <c r="AY327" s="180" t="s">
        <v>199</v>
      </c>
    </row>
    <row r="328" spans="1:65" s="2" customFormat="1" ht="16.5" customHeight="1">
      <c r="A328" s="33"/>
      <c r="B328" s="149"/>
      <c r="C328" s="195" t="s">
        <v>1074</v>
      </c>
      <c r="D328" s="195" t="s">
        <v>416</v>
      </c>
      <c r="E328" s="196" t="s">
        <v>6519</v>
      </c>
      <c r="F328" s="197" t="s">
        <v>6520</v>
      </c>
      <c r="G328" s="198" t="s">
        <v>529</v>
      </c>
      <c r="H328" s="199">
        <v>2</v>
      </c>
      <c r="I328" s="200"/>
      <c r="J328" s="201">
        <f>ROUND(I328*H328,2)</f>
        <v>0</v>
      </c>
      <c r="K328" s="197" t="s">
        <v>1</v>
      </c>
      <c r="L328" s="202"/>
      <c r="M328" s="203" t="s">
        <v>1</v>
      </c>
      <c r="N328" s="204" t="s">
        <v>46</v>
      </c>
      <c r="O328" s="59"/>
      <c r="P328" s="159">
        <f>O328*H328</f>
        <v>0</v>
      </c>
      <c r="Q328" s="159">
        <v>4.0000000000000002E-4</v>
      </c>
      <c r="R328" s="159">
        <f>Q328*H328</f>
        <v>8.0000000000000004E-4</v>
      </c>
      <c r="S328" s="159">
        <v>0</v>
      </c>
      <c r="T328" s="160">
        <f>S328*H328</f>
        <v>0</v>
      </c>
      <c r="U328" s="33"/>
      <c r="V328" s="33"/>
      <c r="W328" s="33"/>
      <c r="X328" s="33"/>
      <c r="Y328" s="33"/>
      <c r="Z328" s="33"/>
      <c r="AA328" s="33"/>
      <c r="AB328" s="33"/>
      <c r="AC328" s="33"/>
      <c r="AD328" s="33"/>
      <c r="AE328" s="33"/>
      <c r="AR328" s="161" t="s">
        <v>573</v>
      </c>
      <c r="AT328" s="161" t="s">
        <v>416</v>
      </c>
      <c r="AU328" s="161" t="s">
        <v>90</v>
      </c>
      <c r="AY328" s="18" t="s">
        <v>199</v>
      </c>
      <c r="BE328" s="162">
        <f>IF(N328="základní",J328,0)</f>
        <v>0</v>
      </c>
      <c r="BF328" s="162">
        <f>IF(N328="snížená",J328,0)</f>
        <v>0</v>
      </c>
      <c r="BG328" s="162">
        <f>IF(N328="zákl. přenesená",J328,0)</f>
        <v>0</v>
      </c>
      <c r="BH328" s="162">
        <f>IF(N328="sníž. přenesená",J328,0)</f>
        <v>0</v>
      </c>
      <c r="BI328" s="162">
        <f>IF(N328="nulová",J328,0)</f>
        <v>0</v>
      </c>
      <c r="BJ328" s="18" t="s">
        <v>88</v>
      </c>
      <c r="BK328" s="162">
        <f>ROUND(I328*H328,2)</f>
        <v>0</v>
      </c>
      <c r="BL328" s="18" t="s">
        <v>276</v>
      </c>
      <c r="BM328" s="161" t="s">
        <v>6521</v>
      </c>
    </row>
    <row r="329" spans="1:65" s="2" customFormat="1" ht="10.199999999999999">
      <c r="A329" s="33"/>
      <c r="B329" s="34"/>
      <c r="C329" s="33"/>
      <c r="D329" s="163" t="s">
        <v>207</v>
      </c>
      <c r="E329" s="33"/>
      <c r="F329" s="164" t="s">
        <v>6522</v>
      </c>
      <c r="G329" s="33"/>
      <c r="H329" s="33"/>
      <c r="I329" s="165"/>
      <c r="J329" s="33"/>
      <c r="K329" s="33"/>
      <c r="L329" s="34"/>
      <c r="M329" s="166"/>
      <c r="N329" s="167"/>
      <c r="O329" s="59"/>
      <c r="P329" s="59"/>
      <c r="Q329" s="59"/>
      <c r="R329" s="59"/>
      <c r="S329" s="59"/>
      <c r="T329" s="60"/>
      <c r="U329" s="33"/>
      <c r="V329" s="33"/>
      <c r="W329" s="33"/>
      <c r="X329" s="33"/>
      <c r="Y329" s="33"/>
      <c r="Z329" s="33"/>
      <c r="AA329" s="33"/>
      <c r="AB329" s="33"/>
      <c r="AC329" s="33"/>
      <c r="AD329" s="33"/>
      <c r="AE329" s="33"/>
      <c r="AT329" s="18" t="s">
        <v>207</v>
      </c>
      <c r="AU329" s="18" t="s">
        <v>90</v>
      </c>
    </row>
    <row r="330" spans="1:65" s="14" customFormat="1" ht="10.199999999999999">
      <c r="B330" s="179"/>
      <c r="D330" s="163" t="s">
        <v>336</v>
      </c>
      <c r="E330" s="180" t="s">
        <v>1</v>
      </c>
      <c r="F330" s="181" t="s">
        <v>90</v>
      </c>
      <c r="H330" s="182">
        <v>2</v>
      </c>
      <c r="I330" s="183"/>
      <c r="L330" s="179"/>
      <c r="M330" s="184"/>
      <c r="N330" s="185"/>
      <c r="O330" s="185"/>
      <c r="P330" s="185"/>
      <c r="Q330" s="185"/>
      <c r="R330" s="185"/>
      <c r="S330" s="185"/>
      <c r="T330" s="186"/>
      <c r="AT330" s="180" t="s">
        <v>336</v>
      </c>
      <c r="AU330" s="180" t="s">
        <v>90</v>
      </c>
      <c r="AV330" s="14" t="s">
        <v>90</v>
      </c>
      <c r="AW330" s="14" t="s">
        <v>36</v>
      </c>
      <c r="AX330" s="14" t="s">
        <v>88</v>
      </c>
      <c r="AY330" s="180" t="s">
        <v>199</v>
      </c>
    </row>
    <row r="331" spans="1:65" s="2" customFormat="1" ht="16.5" customHeight="1">
      <c r="A331" s="33"/>
      <c r="B331" s="149"/>
      <c r="C331" s="195" t="s">
        <v>1081</v>
      </c>
      <c r="D331" s="195" t="s">
        <v>416</v>
      </c>
      <c r="E331" s="196" t="s">
        <v>5246</v>
      </c>
      <c r="F331" s="197" t="s">
        <v>5247</v>
      </c>
      <c r="G331" s="198" t="s">
        <v>529</v>
      </c>
      <c r="H331" s="199">
        <v>20</v>
      </c>
      <c r="I331" s="200"/>
      <c r="J331" s="201">
        <f>ROUND(I331*H331,2)</f>
        <v>0</v>
      </c>
      <c r="K331" s="197" t="s">
        <v>333</v>
      </c>
      <c r="L331" s="202"/>
      <c r="M331" s="203" t="s">
        <v>1</v>
      </c>
      <c r="N331" s="204" t="s">
        <v>46</v>
      </c>
      <c r="O331" s="59"/>
      <c r="P331" s="159">
        <f>O331*H331</f>
        <v>0</v>
      </c>
      <c r="Q331" s="159">
        <v>4.0000000000000002E-4</v>
      </c>
      <c r="R331" s="159">
        <f>Q331*H331</f>
        <v>8.0000000000000002E-3</v>
      </c>
      <c r="S331" s="159">
        <v>0</v>
      </c>
      <c r="T331" s="160">
        <f>S331*H331</f>
        <v>0</v>
      </c>
      <c r="U331" s="33"/>
      <c r="V331" s="33"/>
      <c r="W331" s="33"/>
      <c r="X331" s="33"/>
      <c r="Y331" s="33"/>
      <c r="Z331" s="33"/>
      <c r="AA331" s="33"/>
      <c r="AB331" s="33"/>
      <c r="AC331" s="33"/>
      <c r="AD331" s="33"/>
      <c r="AE331" s="33"/>
      <c r="AR331" s="161" t="s">
        <v>573</v>
      </c>
      <c r="AT331" s="161" t="s">
        <v>416</v>
      </c>
      <c r="AU331" s="161" t="s">
        <v>90</v>
      </c>
      <c r="AY331" s="18" t="s">
        <v>199</v>
      </c>
      <c r="BE331" s="162">
        <f>IF(N331="základní",J331,0)</f>
        <v>0</v>
      </c>
      <c r="BF331" s="162">
        <f>IF(N331="snížená",J331,0)</f>
        <v>0</v>
      </c>
      <c r="BG331" s="162">
        <f>IF(N331="zákl. přenesená",J331,0)</f>
        <v>0</v>
      </c>
      <c r="BH331" s="162">
        <f>IF(N331="sníž. přenesená",J331,0)</f>
        <v>0</v>
      </c>
      <c r="BI331" s="162">
        <f>IF(N331="nulová",J331,0)</f>
        <v>0</v>
      </c>
      <c r="BJ331" s="18" t="s">
        <v>88</v>
      </c>
      <c r="BK331" s="162">
        <f>ROUND(I331*H331,2)</f>
        <v>0</v>
      </c>
      <c r="BL331" s="18" t="s">
        <v>276</v>
      </c>
      <c r="BM331" s="161" t="s">
        <v>6523</v>
      </c>
    </row>
    <row r="332" spans="1:65" s="2" customFormat="1" ht="10.199999999999999">
      <c r="A332" s="33"/>
      <c r="B332" s="34"/>
      <c r="C332" s="33"/>
      <c r="D332" s="163" t="s">
        <v>207</v>
      </c>
      <c r="E332" s="33"/>
      <c r="F332" s="164" t="s">
        <v>5247</v>
      </c>
      <c r="G332" s="33"/>
      <c r="H332" s="33"/>
      <c r="I332" s="165"/>
      <c r="J332" s="33"/>
      <c r="K332" s="33"/>
      <c r="L332" s="34"/>
      <c r="M332" s="166"/>
      <c r="N332" s="167"/>
      <c r="O332" s="59"/>
      <c r="P332" s="59"/>
      <c r="Q332" s="59"/>
      <c r="R332" s="59"/>
      <c r="S332" s="59"/>
      <c r="T332" s="60"/>
      <c r="U332" s="33"/>
      <c r="V332" s="33"/>
      <c r="W332" s="33"/>
      <c r="X332" s="33"/>
      <c r="Y332" s="33"/>
      <c r="Z332" s="33"/>
      <c r="AA332" s="33"/>
      <c r="AB332" s="33"/>
      <c r="AC332" s="33"/>
      <c r="AD332" s="33"/>
      <c r="AE332" s="33"/>
      <c r="AT332" s="18" t="s">
        <v>207</v>
      </c>
      <c r="AU332" s="18" t="s">
        <v>90</v>
      </c>
    </row>
    <row r="333" spans="1:65" s="14" customFormat="1" ht="10.199999999999999">
      <c r="B333" s="179"/>
      <c r="D333" s="163" t="s">
        <v>336</v>
      </c>
      <c r="E333" s="180" t="s">
        <v>1</v>
      </c>
      <c r="F333" s="181" t="s">
        <v>296</v>
      </c>
      <c r="H333" s="182">
        <v>20</v>
      </c>
      <c r="I333" s="183"/>
      <c r="L333" s="179"/>
      <c r="M333" s="184"/>
      <c r="N333" s="185"/>
      <c r="O333" s="185"/>
      <c r="P333" s="185"/>
      <c r="Q333" s="185"/>
      <c r="R333" s="185"/>
      <c r="S333" s="185"/>
      <c r="T333" s="186"/>
      <c r="AT333" s="180" t="s">
        <v>336</v>
      </c>
      <c r="AU333" s="180" t="s">
        <v>90</v>
      </c>
      <c r="AV333" s="14" t="s">
        <v>90</v>
      </c>
      <c r="AW333" s="14" t="s">
        <v>36</v>
      </c>
      <c r="AX333" s="14" t="s">
        <v>88</v>
      </c>
      <c r="AY333" s="180" t="s">
        <v>199</v>
      </c>
    </row>
    <row r="334" spans="1:65" s="2" customFormat="1" ht="16.5" customHeight="1">
      <c r="A334" s="33"/>
      <c r="B334" s="149"/>
      <c r="C334" s="195" t="s">
        <v>1089</v>
      </c>
      <c r="D334" s="195" t="s">
        <v>416</v>
      </c>
      <c r="E334" s="196" t="s">
        <v>6524</v>
      </c>
      <c r="F334" s="197" t="s">
        <v>6525</v>
      </c>
      <c r="G334" s="198" t="s">
        <v>529</v>
      </c>
      <c r="H334" s="199">
        <v>4</v>
      </c>
      <c r="I334" s="200"/>
      <c r="J334" s="201">
        <f>ROUND(I334*H334,2)</f>
        <v>0</v>
      </c>
      <c r="K334" s="197" t="s">
        <v>1</v>
      </c>
      <c r="L334" s="202"/>
      <c r="M334" s="203" t="s">
        <v>1</v>
      </c>
      <c r="N334" s="204" t="s">
        <v>46</v>
      </c>
      <c r="O334" s="59"/>
      <c r="P334" s="159">
        <f>O334*H334</f>
        <v>0</v>
      </c>
      <c r="Q334" s="159">
        <v>4.0000000000000002E-4</v>
      </c>
      <c r="R334" s="159">
        <f>Q334*H334</f>
        <v>1.6000000000000001E-3</v>
      </c>
      <c r="S334" s="159">
        <v>0</v>
      </c>
      <c r="T334" s="160">
        <f>S334*H334</f>
        <v>0</v>
      </c>
      <c r="U334" s="33"/>
      <c r="V334" s="33"/>
      <c r="W334" s="33"/>
      <c r="X334" s="33"/>
      <c r="Y334" s="33"/>
      <c r="Z334" s="33"/>
      <c r="AA334" s="33"/>
      <c r="AB334" s="33"/>
      <c r="AC334" s="33"/>
      <c r="AD334" s="33"/>
      <c r="AE334" s="33"/>
      <c r="AR334" s="161" t="s">
        <v>573</v>
      </c>
      <c r="AT334" s="161" t="s">
        <v>416</v>
      </c>
      <c r="AU334" s="161" t="s">
        <v>90</v>
      </c>
      <c r="AY334" s="18" t="s">
        <v>199</v>
      </c>
      <c r="BE334" s="162">
        <f>IF(N334="základní",J334,0)</f>
        <v>0</v>
      </c>
      <c r="BF334" s="162">
        <f>IF(N334="snížená",J334,0)</f>
        <v>0</v>
      </c>
      <c r="BG334" s="162">
        <f>IF(N334="zákl. přenesená",J334,0)</f>
        <v>0</v>
      </c>
      <c r="BH334" s="162">
        <f>IF(N334="sníž. přenesená",J334,0)</f>
        <v>0</v>
      </c>
      <c r="BI334" s="162">
        <f>IF(N334="nulová",J334,0)</f>
        <v>0</v>
      </c>
      <c r="BJ334" s="18" t="s">
        <v>88</v>
      </c>
      <c r="BK334" s="162">
        <f>ROUND(I334*H334,2)</f>
        <v>0</v>
      </c>
      <c r="BL334" s="18" t="s">
        <v>276</v>
      </c>
      <c r="BM334" s="161" t="s">
        <v>6526</v>
      </c>
    </row>
    <row r="335" spans="1:65" s="2" customFormat="1" ht="10.199999999999999">
      <c r="A335" s="33"/>
      <c r="B335" s="34"/>
      <c r="C335" s="33"/>
      <c r="D335" s="163" t="s">
        <v>207</v>
      </c>
      <c r="E335" s="33"/>
      <c r="F335" s="164" t="s">
        <v>5247</v>
      </c>
      <c r="G335" s="33"/>
      <c r="H335" s="33"/>
      <c r="I335" s="165"/>
      <c r="J335" s="33"/>
      <c r="K335" s="33"/>
      <c r="L335" s="34"/>
      <c r="M335" s="166"/>
      <c r="N335" s="167"/>
      <c r="O335" s="59"/>
      <c r="P335" s="59"/>
      <c r="Q335" s="59"/>
      <c r="R335" s="59"/>
      <c r="S335" s="59"/>
      <c r="T335" s="60"/>
      <c r="U335" s="33"/>
      <c r="V335" s="33"/>
      <c r="W335" s="33"/>
      <c r="X335" s="33"/>
      <c r="Y335" s="33"/>
      <c r="Z335" s="33"/>
      <c r="AA335" s="33"/>
      <c r="AB335" s="33"/>
      <c r="AC335" s="33"/>
      <c r="AD335" s="33"/>
      <c r="AE335" s="33"/>
      <c r="AT335" s="18" t="s">
        <v>207</v>
      </c>
      <c r="AU335" s="18" t="s">
        <v>90</v>
      </c>
    </row>
    <row r="336" spans="1:65" s="14" customFormat="1" ht="10.199999999999999">
      <c r="B336" s="179"/>
      <c r="D336" s="163" t="s">
        <v>336</v>
      </c>
      <c r="E336" s="180" t="s">
        <v>1</v>
      </c>
      <c r="F336" s="181" t="s">
        <v>198</v>
      </c>
      <c r="H336" s="182">
        <v>4</v>
      </c>
      <c r="I336" s="183"/>
      <c r="L336" s="179"/>
      <c r="M336" s="184"/>
      <c r="N336" s="185"/>
      <c r="O336" s="185"/>
      <c r="P336" s="185"/>
      <c r="Q336" s="185"/>
      <c r="R336" s="185"/>
      <c r="S336" s="185"/>
      <c r="T336" s="186"/>
      <c r="AT336" s="180" t="s">
        <v>336</v>
      </c>
      <c r="AU336" s="180" t="s">
        <v>90</v>
      </c>
      <c r="AV336" s="14" t="s">
        <v>90</v>
      </c>
      <c r="AW336" s="14" t="s">
        <v>36</v>
      </c>
      <c r="AX336" s="14" t="s">
        <v>88</v>
      </c>
      <c r="AY336" s="180" t="s">
        <v>199</v>
      </c>
    </row>
    <row r="337" spans="1:65" s="2" customFormat="1" ht="16.5" customHeight="1">
      <c r="A337" s="33"/>
      <c r="B337" s="149"/>
      <c r="C337" s="195" t="s">
        <v>1098</v>
      </c>
      <c r="D337" s="195" t="s">
        <v>416</v>
      </c>
      <c r="E337" s="196" t="s">
        <v>6527</v>
      </c>
      <c r="F337" s="197" t="s">
        <v>6528</v>
      </c>
      <c r="G337" s="198" t="s">
        <v>529</v>
      </c>
      <c r="H337" s="199">
        <v>1</v>
      </c>
      <c r="I337" s="200"/>
      <c r="J337" s="201">
        <f>ROUND(I337*H337,2)</f>
        <v>0</v>
      </c>
      <c r="K337" s="197" t="s">
        <v>1</v>
      </c>
      <c r="L337" s="202"/>
      <c r="M337" s="203" t="s">
        <v>1</v>
      </c>
      <c r="N337" s="204" t="s">
        <v>46</v>
      </c>
      <c r="O337" s="59"/>
      <c r="P337" s="159">
        <f>O337*H337</f>
        <v>0</v>
      </c>
      <c r="Q337" s="159">
        <v>4.0000000000000002E-4</v>
      </c>
      <c r="R337" s="159">
        <f>Q337*H337</f>
        <v>4.0000000000000002E-4</v>
      </c>
      <c r="S337" s="159">
        <v>0</v>
      </c>
      <c r="T337" s="160">
        <f>S337*H337</f>
        <v>0</v>
      </c>
      <c r="U337" s="33"/>
      <c r="V337" s="33"/>
      <c r="W337" s="33"/>
      <c r="X337" s="33"/>
      <c r="Y337" s="33"/>
      <c r="Z337" s="33"/>
      <c r="AA337" s="33"/>
      <c r="AB337" s="33"/>
      <c r="AC337" s="33"/>
      <c r="AD337" s="33"/>
      <c r="AE337" s="33"/>
      <c r="AR337" s="161" t="s">
        <v>573</v>
      </c>
      <c r="AT337" s="161" t="s">
        <v>416</v>
      </c>
      <c r="AU337" s="161" t="s">
        <v>90</v>
      </c>
      <c r="AY337" s="18" t="s">
        <v>199</v>
      </c>
      <c r="BE337" s="162">
        <f>IF(N337="základní",J337,0)</f>
        <v>0</v>
      </c>
      <c r="BF337" s="162">
        <f>IF(N337="snížená",J337,0)</f>
        <v>0</v>
      </c>
      <c r="BG337" s="162">
        <f>IF(N337="zákl. přenesená",J337,0)</f>
        <v>0</v>
      </c>
      <c r="BH337" s="162">
        <f>IF(N337="sníž. přenesená",J337,0)</f>
        <v>0</v>
      </c>
      <c r="BI337" s="162">
        <f>IF(N337="nulová",J337,0)</f>
        <v>0</v>
      </c>
      <c r="BJ337" s="18" t="s">
        <v>88</v>
      </c>
      <c r="BK337" s="162">
        <f>ROUND(I337*H337,2)</f>
        <v>0</v>
      </c>
      <c r="BL337" s="18" t="s">
        <v>276</v>
      </c>
      <c r="BM337" s="161" t="s">
        <v>6529</v>
      </c>
    </row>
    <row r="338" spans="1:65" s="2" customFormat="1" ht="10.199999999999999">
      <c r="A338" s="33"/>
      <c r="B338" s="34"/>
      <c r="C338" s="33"/>
      <c r="D338" s="163" t="s">
        <v>207</v>
      </c>
      <c r="E338" s="33"/>
      <c r="F338" s="164" t="s">
        <v>5247</v>
      </c>
      <c r="G338" s="33"/>
      <c r="H338" s="33"/>
      <c r="I338" s="165"/>
      <c r="J338" s="33"/>
      <c r="K338" s="33"/>
      <c r="L338" s="34"/>
      <c r="M338" s="166"/>
      <c r="N338" s="167"/>
      <c r="O338" s="59"/>
      <c r="P338" s="59"/>
      <c r="Q338" s="59"/>
      <c r="R338" s="59"/>
      <c r="S338" s="59"/>
      <c r="T338" s="60"/>
      <c r="U338" s="33"/>
      <c r="V338" s="33"/>
      <c r="W338" s="33"/>
      <c r="X338" s="33"/>
      <c r="Y338" s="33"/>
      <c r="Z338" s="33"/>
      <c r="AA338" s="33"/>
      <c r="AB338" s="33"/>
      <c r="AC338" s="33"/>
      <c r="AD338" s="33"/>
      <c r="AE338" s="33"/>
      <c r="AT338" s="18" t="s">
        <v>207</v>
      </c>
      <c r="AU338" s="18" t="s">
        <v>90</v>
      </c>
    </row>
    <row r="339" spans="1:65" s="2" customFormat="1" ht="16.5" customHeight="1">
      <c r="A339" s="33"/>
      <c r="B339" s="149"/>
      <c r="C339" s="150" t="s">
        <v>1110</v>
      </c>
      <c r="D339" s="150" t="s">
        <v>202</v>
      </c>
      <c r="E339" s="151" t="s">
        <v>4969</v>
      </c>
      <c r="F339" s="152" t="s">
        <v>4970</v>
      </c>
      <c r="G339" s="153" t="s">
        <v>529</v>
      </c>
      <c r="H339" s="154">
        <v>5</v>
      </c>
      <c r="I339" s="155"/>
      <c r="J339" s="156">
        <f>ROUND(I339*H339,2)</f>
        <v>0</v>
      </c>
      <c r="K339" s="152" t="s">
        <v>333</v>
      </c>
      <c r="L339" s="34"/>
      <c r="M339" s="157" t="s">
        <v>1</v>
      </c>
      <c r="N339" s="158" t="s">
        <v>46</v>
      </c>
      <c r="O339" s="59"/>
      <c r="P339" s="159">
        <f>O339*H339</f>
        <v>0</v>
      </c>
      <c r="Q339" s="159">
        <v>0</v>
      </c>
      <c r="R339" s="159">
        <f>Q339*H339</f>
        <v>0</v>
      </c>
      <c r="S339" s="159">
        <v>0</v>
      </c>
      <c r="T339" s="160">
        <f>S339*H339</f>
        <v>0</v>
      </c>
      <c r="U339" s="33"/>
      <c r="V339" s="33"/>
      <c r="W339" s="33"/>
      <c r="X339" s="33"/>
      <c r="Y339" s="33"/>
      <c r="Z339" s="33"/>
      <c r="AA339" s="33"/>
      <c r="AB339" s="33"/>
      <c r="AC339" s="33"/>
      <c r="AD339" s="33"/>
      <c r="AE339" s="33"/>
      <c r="AR339" s="161" t="s">
        <v>276</v>
      </c>
      <c r="AT339" s="161" t="s">
        <v>202</v>
      </c>
      <c r="AU339" s="161" t="s">
        <v>90</v>
      </c>
      <c r="AY339" s="18" t="s">
        <v>199</v>
      </c>
      <c r="BE339" s="162">
        <f>IF(N339="základní",J339,0)</f>
        <v>0</v>
      </c>
      <c r="BF339" s="162">
        <f>IF(N339="snížená",J339,0)</f>
        <v>0</v>
      </c>
      <c r="BG339" s="162">
        <f>IF(N339="zákl. přenesená",J339,0)</f>
        <v>0</v>
      </c>
      <c r="BH339" s="162">
        <f>IF(N339="sníž. přenesená",J339,0)</f>
        <v>0</v>
      </c>
      <c r="BI339" s="162">
        <f>IF(N339="nulová",J339,0)</f>
        <v>0</v>
      </c>
      <c r="BJ339" s="18" t="s">
        <v>88</v>
      </c>
      <c r="BK339" s="162">
        <f>ROUND(I339*H339,2)</f>
        <v>0</v>
      </c>
      <c r="BL339" s="18" t="s">
        <v>276</v>
      </c>
      <c r="BM339" s="161" t="s">
        <v>6530</v>
      </c>
    </row>
    <row r="340" spans="1:65" s="2" customFormat="1" ht="19.2">
      <c r="A340" s="33"/>
      <c r="B340" s="34"/>
      <c r="C340" s="33"/>
      <c r="D340" s="163" t="s">
        <v>207</v>
      </c>
      <c r="E340" s="33"/>
      <c r="F340" s="164" t="s">
        <v>4972</v>
      </c>
      <c r="G340" s="33"/>
      <c r="H340" s="33"/>
      <c r="I340" s="165"/>
      <c r="J340" s="33"/>
      <c r="K340" s="33"/>
      <c r="L340" s="34"/>
      <c r="M340" s="166"/>
      <c r="N340" s="167"/>
      <c r="O340" s="59"/>
      <c r="P340" s="59"/>
      <c r="Q340" s="59"/>
      <c r="R340" s="59"/>
      <c r="S340" s="59"/>
      <c r="T340" s="60"/>
      <c r="U340" s="33"/>
      <c r="V340" s="33"/>
      <c r="W340" s="33"/>
      <c r="X340" s="33"/>
      <c r="Y340" s="33"/>
      <c r="Z340" s="33"/>
      <c r="AA340" s="33"/>
      <c r="AB340" s="33"/>
      <c r="AC340" s="33"/>
      <c r="AD340" s="33"/>
      <c r="AE340" s="33"/>
      <c r="AT340" s="18" t="s">
        <v>207</v>
      </c>
      <c r="AU340" s="18" t="s">
        <v>90</v>
      </c>
    </row>
    <row r="341" spans="1:65" s="2" customFormat="1" ht="24.15" customHeight="1">
      <c r="A341" s="33"/>
      <c r="B341" s="149"/>
      <c r="C341" s="195" t="s">
        <v>1129</v>
      </c>
      <c r="D341" s="195" t="s">
        <v>416</v>
      </c>
      <c r="E341" s="196" t="s">
        <v>4995</v>
      </c>
      <c r="F341" s="197" t="s">
        <v>4996</v>
      </c>
      <c r="G341" s="198" t="s">
        <v>529</v>
      </c>
      <c r="H341" s="199">
        <v>5</v>
      </c>
      <c r="I341" s="200"/>
      <c r="J341" s="201">
        <f>ROUND(I341*H341,2)</f>
        <v>0</v>
      </c>
      <c r="K341" s="197" t="s">
        <v>333</v>
      </c>
      <c r="L341" s="202"/>
      <c r="M341" s="203" t="s">
        <v>1</v>
      </c>
      <c r="N341" s="204" t="s">
        <v>46</v>
      </c>
      <c r="O341" s="59"/>
      <c r="P341" s="159">
        <f>O341*H341</f>
        <v>0</v>
      </c>
      <c r="Q341" s="159">
        <v>1.0499999999999999E-3</v>
      </c>
      <c r="R341" s="159">
        <f>Q341*H341</f>
        <v>5.2499999999999995E-3</v>
      </c>
      <c r="S341" s="159">
        <v>0</v>
      </c>
      <c r="T341" s="160">
        <f>S341*H341</f>
        <v>0</v>
      </c>
      <c r="U341" s="33"/>
      <c r="V341" s="33"/>
      <c r="W341" s="33"/>
      <c r="X341" s="33"/>
      <c r="Y341" s="33"/>
      <c r="Z341" s="33"/>
      <c r="AA341" s="33"/>
      <c r="AB341" s="33"/>
      <c r="AC341" s="33"/>
      <c r="AD341" s="33"/>
      <c r="AE341" s="33"/>
      <c r="AR341" s="161" t="s">
        <v>573</v>
      </c>
      <c r="AT341" s="161" t="s">
        <v>416</v>
      </c>
      <c r="AU341" s="161" t="s">
        <v>90</v>
      </c>
      <c r="AY341" s="18" t="s">
        <v>199</v>
      </c>
      <c r="BE341" s="162">
        <f>IF(N341="základní",J341,0)</f>
        <v>0</v>
      </c>
      <c r="BF341" s="162">
        <f>IF(N341="snížená",J341,0)</f>
        <v>0</v>
      </c>
      <c r="BG341" s="162">
        <f>IF(N341="zákl. přenesená",J341,0)</f>
        <v>0</v>
      </c>
      <c r="BH341" s="162">
        <f>IF(N341="sníž. přenesená",J341,0)</f>
        <v>0</v>
      </c>
      <c r="BI341" s="162">
        <f>IF(N341="nulová",J341,0)</f>
        <v>0</v>
      </c>
      <c r="BJ341" s="18" t="s">
        <v>88</v>
      </c>
      <c r="BK341" s="162">
        <f>ROUND(I341*H341,2)</f>
        <v>0</v>
      </c>
      <c r="BL341" s="18" t="s">
        <v>276</v>
      </c>
      <c r="BM341" s="161" t="s">
        <v>6531</v>
      </c>
    </row>
    <row r="342" spans="1:65" s="2" customFormat="1" ht="19.2">
      <c r="A342" s="33"/>
      <c r="B342" s="34"/>
      <c r="C342" s="33"/>
      <c r="D342" s="163" t="s">
        <v>207</v>
      </c>
      <c r="E342" s="33"/>
      <c r="F342" s="164" t="s">
        <v>4996</v>
      </c>
      <c r="G342" s="33"/>
      <c r="H342" s="33"/>
      <c r="I342" s="165"/>
      <c r="J342" s="33"/>
      <c r="K342" s="33"/>
      <c r="L342" s="34"/>
      <c r="M342" s="166"/>
      <c r="N342" s="167"/>
      <c r="O342" s="59"/>
      <c r="P342" s="59"/>
      <c r="Q342" s="59"/>
      <c r="R342" s="59"/>
      <c r="S342" s="59"/>
      <c r="T342" s="60"/>
      <c r="U342" s="33"/>
      <c r="V342" s="33"/>
      <c r="W342" s="33"/>
      <c r="X342" s="33"/>
      <c r="Y342" s="33"/>
      <c r="Z342" s="33"/>
      <c r="AA342" s="33"/>
      <c r="AB342" s="33"/>
      <c r="AC342" s="33"/>
      <c r="AD342" s="33"/>
      <c r="AE342" s="33"/>
      <c r="AT342" s="18" t="s">
        <v>207</v>
      </c>
      <c r="AU342" s="18" t="s">
        <v>90</v>
      </c>
    </row>
    <row r="343" spans="1:65" s="2" customFormat="1" ht="24.15" customHeight="1">
      <c r="A343" s="33"/>
      <c r="B343" s="149"/>
      <c r="C343" s="195" t="s">
        <v>1143</v>
      </c>
      <c r="D343" s="195" t="s">
        <v>416</v>
      </c>
      <c r="E343" s="196" t="s">
        <v>6532</v>
      </c>
      <c r="F343" s="197" t="s">
        <v>6533</v>
      </c>
      <c r="G343" s="198" t="s">
        <v>529</v>
      </c>
      <c r="H343" s="199">
        <v>5</v>
      </c>
      <c r="I343" s="200"/>
      <c r="J343" s="201">
        <f>ROUND(I343*H343,2)</f>
        <v>0</v>
      </c>
      <c r="K343" s="197" t="s">
        <v>333</v>
      </c>
      <c r="L343" s="202"/>
      <c r="M343" s="203" t="s">
        <v>1</v>
      </c>
      <c r="N343" s="204" t="s">
        <v>46</v>
      </c>
      <c r="O343" s="59"/>
      <c r="P343" s="159">
        <f>O343*H343</f>
        <v>0</v>
      </c>
      <c r="Q343" s="159">
        <v>1.06E-3</v>
      </c>
      <c r="R343" s="159">
        <f>Q343*H343</f>
        <v>5.3E-3</v>
      </c>
      <c r="S343" s="159">
        <v>0</v>
      </c>
      <c r="T343" s="160">
        <f>S343*H343</f>
        <v>0</v>
      </c>
      <c r="U343" s="33"/>
      <c r="V343" s="33"/>
      <c r="W343" s="33"/>
      <c r="X343" s="33"/>
      <c r="Y343" s="33"/>
      <c r="Z343" s="33"/>
      <c r="AA343" s="33"/>
      <c r="AB343" s="33"/>
      <c r="AC343" s="33"/>
      <c r="AD343" s="33"/>
      <c r="AE343" s="33"/>
      <c r="AR343" s="161" t="s">
        <v>573</v>
      </c>
      <c r="AT343" s="161" t="s">
        <v>416</v>
      </c>
      <c r="AU343" s="161" t="s">
        <v>90</v>
      </c>
      <c r="AY343" s="18" t="s">
        <v>199</v>
      </c>
      <c r="BE343" s="162">
        <f>IF(N343="základní",J343,0)</f>
        <v>0</v>
      </c>
      <c r="BF343" s="162">
        <f>IF(N343="snížená",J343,0)</f>
        <v>0</v>
      </c>
      <c r="BG343" s="162">
        <f>IF(N343="zákl. přenesená",J343,0)</f>
        <v>0</v>
      </c>
      <c r="BH343" s="162">
        <f>IF(N343="sníž. přenesená",J343,0)</f>
        <v>0</v>
      </c>
      <c r="BI343" s="162">
        <f>IF(N343="nulová",J343,0)</f>
        <v>0</v>
      </c>
      <c r="BJ343" s="18" t="s">
        <v>88</v>
      </c>
      <c r="BK343" s="162">
        <f>ROUND(I343*H343,2)</f>
        <v>0</v>
      </c>
      <c r="BL343" s="18" t="s">
        <v>276</v>
      </c>
      <c r="BM343" s="161" t="s">
        <v>6534</v>
      </c>
    </row>
    <row r="344" spans="1:65" s="2" customFormat="1" ht="19.2">
      <c r="A344" s="33"/>
      <c r="B344" s="34"/>
      <c r="C344" s="33"/>
      <c r="D344" s="163" t="s">
        <v>207</v>
      </c>
      <c r="E344" s="33"/>
      <c r="F344" s="164" t="s">
        <v>6533</v>
      </c>
      <c r="G344" s="33"/>
      <c r="H344" s="33"/>
      <c r="I344" s="165"/>
      <c r="J344" s="33"/>
      <c r="K344" s="33"/>
      <c r="L344" s="34"/>
      <c r="M344" s="166"/>
      <c r="N344" s="167"/>
      <c r="O344" s="59"/>
      <c r="P344" s="59"/>
      <c r="Q344" s="59"/>
      <c r="R344" s="59"/>
      <c r="S344" s="59"/>
      <c r="T344" s="60"/>
      <c r="U344" s="33"/>
      <c r="V344" s="33"/>
      <c r="W344" s="33"/>
      <c r="X344" s="33"/>
      <c r="Y344" s="33"/>
      <c r="Z344" s="33"/>
      <c r="AA344" s="33"/>
      <c r="AB344" s="33"/>
      <c r="AC344" s="33"/>
      <c r="AD344" s="33"/>
      <c r="AE344" s="33"/>
      <c r="AT344" s="18" t="s">
        <v>207</v>
      </c>
      <c r="AU344" s="18" t="s">
        <v>90</v>
      </c>
    </row>
    <row r="345" spans="1:65" s="2" customFormat="1" ht="24.15" customHeight="1">
      <c r="A345" s="33"/>
      <c r="B345" s="149"/>
      <c r="C345" s="150" t="s">
        <v>1150</v>
      </c>
      <c r="D345" s="150" t="s">
        <v>202</v>
      </c>
      <c r="E345" s="151" t="s">
        <v>5093</v>
      </c>
      <c r="F345" s="152" t="s">
        <v>5094</v>
      </c>
      <c r="G345" s="153" t="s">
        <v>529</v>
      </c>
      <c r="H345" s="154">
        <v>1</v>
      </c>
      <c r="I345" s="155"/>
      <c r="J345" s="156">
        <f>ROUND(I345*H345,2)</f>
        <v>0</v>
      </c>
      <c r="K345" s="152" t="s">
        <v>333</v>
      </c>
      <c r="L345" s="34"/>
      <c r="M345" s="157" t="s">
        <v>1</v>
      </c>
      <c r="N345" s="158" t="s">
        <v>46</v>
      </c>
      <c r="O345" s="59"/>
      <c r="P345" s="159">
        <f>O345*H345</f>
        <v>0</v>
      </c>
      <c r="Q345" s="159">
        <v>0</v>
      </c>
      <c r="R345" s="159">
        <f>Q345*H345</f>
        <v>0</v>
      </c>
      <c r="S345" s="159">
        <v>0</v>
      </c>
      <c r="T345" s="160">
        <f>S345*H345</f>
        <v>0</v>
      </c>
      <c r="U345" s="33"/>
      <c r="V345" s="33"/>
      <c r="W345" s="33"/>
      <c r="X345" s="33"/>
      <c r="Y345" s="33"/>
      <c r="Z345" s="33"/>
      <c r="AA345" s="33"/>
      <c r="AB345" s="33"/>
      <c r="AC345" s="33"/>
      <c r="AD345" s="33"/>
      <c r="AE345" s="33"/>
      <c r="AR345" s="161" t="s">
        <v>276</v>
      </c>
      <c r="AT345" s="161" t="s">
        <v>202</v>
      </c>
      <c r="AU345" s="161" t="s">
        <v>90</v>
      </c>
      <c r="AY345" s="18" t="s">
        <v>199</v>
      </c>
      <c r="BE345" s="162">
        <f>IF(N345="základní",J345,0)</f>
        <v>0</v>
      </c>
      <c r="BF345" s="162">
        <f>IF(N345="snížená",J345,0)</f>
        <v>0</v>
      </c>
      <c r="BG345" s="162">
        <f>IF(N345="zákl. přenesená",J345,0)</f>
        <v>0</v>
      </c>
      <c r="BH345" s="162">
        <f>IF(N345="sníž. přenesená",J345,0)</f>
        <v>0</v>
      </c>
      <c r="BI345" s="162">
        <f>IF(N345="nulová",J345,0)</f>
        <v>0</v>
      </c>
      <c r="BJ345" s="18" t="s">
        <v>88</v>
      </c>
      <c r="BK345" s="162">
        <f>ROUND(I345*H345,2)</f>
        <v>0</v>
      </c>
      <c r="BL345" s="18" t="s">
        <v>276</v>
      </c>
      <c r="BM345" s="161" t="s">
        <v>6535</v>
      </c>
    </row>
    <row r="346" spans="1:65" s="2" customFormat="1" ht="28.8">
      <c r="A346" s="33"/>
      <c r="B346" s="34"/>
      <c r="C346" s="33"/>
      <c r="D346" s="163" t="s">
        <v>207</v>
      </c>
      <c r="E346" s="33"/>
      <c r="F346" s="164" t="s">
        <v>5096</v>
      </c>
      <c r="G346" s="33"/>
      <c r="H346" s="33"/>
      <c r="I346" s="165"/>
      <c r="J346" s="33"/>
      <c r="K346" s="33"/>
      <c r="L346" s="34"/>
      <c r="M346" s="166"/>
      <c r="N346" s="167"/>
      <c r="O346" s="59"/>
      <c r="P346" s="59"/>
      <c r="Q346" s="59"/>
      <c r="R346" s="59"/>
      <c r="S346" s="59"/>
      <c r="T346" s="60"/>
      <c r="U346" s="33"/>
      <c r="V346" s="33"/>
      <c r="W346" s="33"/>
      <c r="X346" s="33"/>
      <c r="Y346" s="33"/>
      <c r="Z346" s="33"/>
      <c r="AA346" s="33"/>
      <c r="AB346" s="33"/>
      <c r="AC346" s="33"/>
      <c r="AD346" s="33"/>
      <c r="AE346" s="33"/>
      <c r="AT346" s="18" t="s">
        <v>207</v>
      </c>
      <c r="AU346" s="18" t="s">
        <v>90</v>
      </c>
    </row>
    <row r="347" spans="1:65" s="2" customFormat="1" ht="24.15" customHeight="1">
      <c r="A347" s="33"/>
      <c r="B347" s="149"/>
      <c r="C347" s="150" t="s">
        <v>1157</v>
      </c>
      <c r="D347" s="150" t="s">
        <v>202</v>
      </c>
      <c r="E347" s="151" t="s">
        <v>6536</v>
      </c>
      <c r="F347" s="152" t="s">
        <v>6537</v>
      </c>
      <c r="G347" s="153" t="s">
        <v>529</v>
      </c>
      <c r="H347" s="154">
        <v>1</v>
      </c>
      <c r="I347" s="155"/>
      <c r="J347" s="156">
        <f>ROUND(I347*H347,2)</f>
        <v>0</v>
      </c>
      <c r="K347" s="152" t="s">
        <v>333</v>
      </c>
      <c r="L347" s="34"/>
      <c r="M347" s="157" t="s">
        <v>1</v>
      </c>
      <c r="N347" s="158" t="s">
        <v>46</v>
      </c>
      <c r="O347" s="59"/>
      <c r="P347" s="159">
        <f>O347*H347</f>
        <v>0</v>
      </c>
      <c r="Q347" s="159">
        <v>0</v>
      </c>
      <c r="R347" s="159">
        <f>Q347*H347</f>
        <v>0</v>
      </c>
      <c r="S347" s="159">
        <v>0</v>
      </c>
      <c r="T347" s="160">
        <f>S347*H347</f>
        <v>0</v>
      </c>
      <c r="U347" s="33"/>
      <c r="V347" s="33"/>
      <c r="W347" s="33"/>
      <c r="X347" s="33"/>
      <c r="Y347" s="33"/>
      <c r="Z347" s="33"/>
      <c r="AA347" s="33"/>
      <c r="AB347" s="33"/>
      <c r="AC347" s="33"/>
      <c r="AD347" s="33"/>
      <c r="AE347" s="33"/>
      <c r="AR347" s="161" t="s">
        <v>276</v>
      </c>
      <c r="AT347" s="161" t="s">
        <v>202</v>
      </c>
      <c r="AU347" s="161" t="s">
        <v>90</v>
      </c>
      <c r="AY347" s="18" t="s">
        <v>199</v>
      </c>
      <c r="BE347" s="162">
        <f>IF(N347="základní",J347,0)</f>
        <v>0</v>
      </c>
      <c r="BF347" s="162">
        <f>IF(N347="snížená",J347,0)</f>
        <v>0</v>
      </c>
      <c r="BG347" s="162">
        <f>IF(N347="zákl. přenesená",J347,0)</f>
        <v>0</v>
      </c>
      <c r="BH347" s="162">
        <f>IF(N347="sníž. přenesená",J347,0)</f>
        <v>0</v>
      </c>
      <c r="BI347" s="162">
        <f>IF(N347="nulová",J347,0)</f>
        <v>0</v>
      </c>
      <c r="BJ347" s="18" t="s">
        <v>88</v>
      </c>
      <c r="BK347" s="162">
        <f>ROUND(I347*H347,2)</f>
        <v>0</v>
      </c>
      <c r="BL347" s="18" t="s">
        <v>276</v>
      </c>
      <c r="BM347" s="161" t="s">
        <v>6538</v>
      </c>
    </row>
    <row r="348" spans="1:65" s="2" customFormat="1" ht="38.4">
      <c r="A348" s="33"/>
      <c r="B348" s="34"/>
      <c r="C348" s="33"/>
      <c r="D348" s="163" t="s">
        <v>207</v>
      </c>
      <c r="E348" s="33"/>
      <c r="F348" s="164" t="s">
        <v>6539</v>
      </c>
      <c r="G348" s="33"/>
      <c r="H348" s="33"/>
      <c r="I348" s="165"/>
      <c r="J348" s="33"/>
      <c r="K348" s="33"/>
      <c r="L348" s="34"/>
      <c r="M348" s="166"/>
      <c r="N348" s="167"/>
      <c r="O348" s="59"/>
      <c r="P348" s="59"/>
      <c r="Q348" s="59"/>
      <c r="R348" s="59"/>
      <c r="S348" s="59"/>
      <c r="T348" s="60"/>
      <c r="U348" s="33"/>
      <c r="V348" s="33"/>
      <c r="W348" s="33"/>
      <c r="X348" s="33"/>
      <c r="Y348" s="33"/>
      <c r="Z348" s="33"/>
      <c r="AA348" s="33"/>
      <c r="AB348" s="33"/>
      <c r="AC348" s="33"/>
      <c r="AD348" s="33"/>
      <c r="AE348" s="33"/>
      <c r="AT348" s="18" t="s">
        <v>207</v>
      </c>
      <c r="AU348" s="18" t="s">
        <v>90</v>
      </c>
    </row>
    <row r="349" spans="1:65" s="2" customFormat="1" ht="24.15" customHeight="1">
      <c r="A349" s="33"/>
      <c r="B349" s="149"/>
      <c r="C349" s="150" t="s">
        <v>1162</v>
      </c>
      <c r="D349" s="150" t="s">
        <v>202</v>
      </c>
      <c r="E349" s="151" t="s">
        <v>5116</v>
      </c>
      <c r="F349" s="152" t="s">
        <v>5117</v>
      </c>
      <c r="G349" s="153" t="s">
        <v>396</v>
      </c>
      <c r="H349" s="154">
        <v>2.883</v>
      </c>
      <c r="I349" s="155"/>
      <c r="J349" s="156">
        <f>ROUND(I349*H349,2)</f>
        <v>0</v>
      </c>
      <c r="K349" s="152" t="s">
        <v>333</v>
      </c>
      <c r="L349" s="34"/>
      <c r="M349" s="157" t="s">
        <v>1</v>
      </c>
      <c r="N349" s="158" t="s">
        <v>46</v>
      </c>
      <c r="O349" s="59"/>
      <c r="P349" s="159">
        <f>O349*H349</f>
        <v>0</v>
      </c>
      <c r="Q349" s="159">
        <v>0</v>
      </c>
      <c r="R349" s="159">
        <f>Q349*H349</f>
        <v>0</v>
      </c>
      <c r="S349" s="159">
        <v>0</v>
      </c>
      <c r="T349" s="160">
        <f>S349*H349</f>
        <v>0</v>
      </c>
      <c r="U349" s="33"/>
      <c r="V349" s="33"/>
      <c r="W349" s="33"/>
      <c r="X349" s="33"/>
      <c r="Y349" s="33"/>
      <c r="Z349" s="33"/>
      <c r="AA349" s="33"/>
      <c r="AB349" s="33"/>
      <c r="AC349" s="33"/>
      <c r="AD349" s="33"/>
      <c r="AE349" s="33"/>
      <c r="AR349" s="161" t="s">
        <v>276</v>
      </c>
      <c r="AT349" s="161" t="s">
        <v>202</v>
      </c>
      <c r="AU349" s="161" t="s">
        <v>90</v>
      </c>
      <c r="AY349" s="18" t="s">
        <v>199</v>
      </c>
      <c r="BE349" s="162">
        <f>IF(N349="základní",J349,0)</f>
        <v>0</v>
      </c>
      <c r="BF349" s="162">
        <f>IF(N349="snížená",J349,0)</f>
        <v>0</v>
      </c>
      <c r="BG349" s="162">
        <f>IF(N349="zákl. přenesená",J349,0)</f>
        <v>0</v>
      </c>
      <c r="BH349" s="162">
        <f>IF(N349="sníž. přenesená",J349,0)</f>
        <v>0</v>
      </c>
      <c r="BI349" s="162">
        <f>IF(N349="nulová",J349,0)</f>
        <v>0</v>
      </c>
      <c r="BJ349" s="18" t="s">
        <v>88</v>
      </c>
      <c r="BK349" s="162">
        <f>ROUND(I349*H349,2)</f>
        <v>0</v>
      </c>
      <c r="BL349" s="18" t="s">
        <v>276</v>
      </c>
      <c r="BM349" s="161" t="s">
        <v>6540</v>
      </c>
    </row>
    <row r="350" spans="1:65" s="2" customFormat="1" ht="28.8">
      <c r="A350" s="33"/>
      <c r="B350" s="34"/>
      <c r="C350" s="33"/>
      <c r="D350" s="163" t="s">
        <v>207</v>
      </c>
      <c r="E350" s="33"/>
      <c r="F350" s="164" t="s">
        <v>5119</v>
      </c>
      <c r="G350" s="33"/>
      <c r="H350" s="33"/>
      <c r="I350" s="165"/>
      <c r="J350" s="33"/>
      <c r="K350" s="33"/>
      <c r="L350" s="34"/>
      <c r="M350" s="166"/>
      <c r="N350" s="167"/>
      <c r="O350" s="59"/>
      <c r="P350" s="59"/>
      <c r="Q350" s="59"/>
      <c r="R350" s="59"/>
      <c r="S350" s="59"/>
      <c r="T350" s="60"/>
      <c r="U350" s="33"/>
      <c r="V350" s="33"/>
      <c r="W350" s="33"/>
      <c r="X350" s="33"/>
      <c r="Y350" s="33"/>
      <c r="Z350" s="33"/>
      <c r="AA350" s="33"/>
      <c r="AB350" s="33"/>
      <c r="AC350" s="33"/>
      <c r="AD350" s="33"/>
      <c r="AE350" s="33"/>
      <c r="AT350" s="18" t="s">
        <v>207</v>
      </c>
      <c r="AU350" s="18" t="s">
        <v>90</v>
      </c>
    </row>
    <row r="351" spans="1:65" s="2" customFormat="1" ht="21.75" customHeight="1">
      <c r="A351" s="33"/>
      <c r="B351" s="149"/>
      <c r="C351" s="150" t="s">
        <v>1167</v>
      </c>
      <c r="D351" s="150" t="s">
        <v>202</v>
      </c>
      <c r="E351" s="151" t="s">
        <v>5132</v>
      </c>
      <c r="F351" s="152" t="s">
        <v>5133</v>
      </c>
      <c r="G351" s="153" t="s">
        <v>376</v>
      </c>
      <c r="H351" s="154">
        <v>210</v>
      </c>
      <c r="I351" s="155"/>
      <c r="J351" s="156">
        <f>ROUND(I351*H351,2)</f>
        <v>0</v>
      </c>
      <c r="K351" s="152" t="s">
        <v>1</v>
      </c>
      <c r="L351" s="34"/>
      <c r="M351" s="157" t="s">
        <v>1</v>
      </c>
      <c r="N351" s="158" t="s">
        <v>46</v>
      </c>
      <c r="O351" s="59"/>
      <c r="P351" s="159">
        <f>O351*H351</f>
        <v>0</v>
      </c>
      <c r="Q351" s="159">
        <v>0</v>
      </c>
      <c r="R351" s="159">
        <f>Q351*H351</f>
        <v>0</v>
      </c>
      <c r="S351" s="159">
        <v>0</v>
      </c>
      <c r="T351" s="160">
        <f>S351*H351</f>
        <v>0</v>
      </c>
      <c r="U351" s="33"/>
      <c r="V351" s="33"/>
      <c r="W351" s="33"/>
      <c r="X351" s="33"/>
      <c r="Y351" s="33"/>
      <c r="Z351" s="33"/>
      <c r="AA351" s="33"/>
      <c r="AB351" s="33"/>
      <c r="AC351" s="33"/>
      <c r="AD351" s="33"/>
      <c r="AE351" s="33"/>
      <c r="AR351" s="161" t="s">
        <v>276</v>
      </c>
      <c r="AT351" s="161" t="s">
        <v>202</v>
      </c>
      <c r="AU351" s="161" t="s">
        <v>90</v>
      </c>
      <c r="AY351" s="18" t="s">
        <v>199</v>
      </c>
      <c r="BE351" s="162">
        <f>IF(N351="základní",J351,0)</f>
        <v>0</v>
      </c>
      <c r="BF351" s="162">
        <f>IF(N351="snížená",J351,0)</f>
        <v>0</v>
      </c>
      <c r="BG351" s="162">
        <f>IF(N351="zákl. přenesená",J351,0)</f>
        <v>0</v>
      </c>
      <c r="BH351" s="162">
        <f>IF(N351="sníž. přenesená",J351,0)</f>
        <v>0</v>
      </c>
      <c r="BI351" s="162">
        <f>IF(N351="nulová",J351,0)</f>
        <v>0</v>
      </c>
      <c r="BJ351" s="18" t="s">
        <v>88</v>
      </c>
      <c r="BK351" s="162">
        <f>ROUND(I351*H351,2)</f>
        <v>0</v>
      </c>
      <c r="BL351" s="18" t="s">
        <v>276</v>
      </c>
      <c r="BM351" s="161" t="s">
        <v>6541</v>
      </c>
    </row>
    <row r="352" spans="1:65" s="14" customFormat="1" ht="10.199999999999999">
      <c r="B352" s="179"/>
      <c r="D352" s="163" t="s">
        <v>336</v>
      </c>
      <c r="E352" s="180" t="s">
        <v>1</v>
      </c>
      <c r="F352" s="181" t="s">
        <v>6542</v>
      </c>
      <c r="H352" s="182">
        <v>210</v>
      </c>
      <c r="I352" s="183"/>
      <c r="L352" s="179"/>
      <c r="M352" s="184"/>
      <c r="N352" s="185"/>
      <c r="O352" s="185"/>
      <c r="P352" s="185"/>
      <c r="Q352" s="185"/>
      <c r="R352" s="185"/>
      <c r="S352" s="185"/>
      <c r="T352" s="186"/>
      <c r="AT352" s="180" t="s">
        <v>336</v>
      </c>
      <c r="AU352" s="180" t="s">
        <v>90</v>
      </c>
      <c r="AV352" s="14" t="s">
        <v>90</v>
      </c>
      <c r="AW352" s="14" t="s">
        <v>36</v>
      </c>
      <c r="AX352" s="14" t="s">
        <v>81</v>
      </c>
      <c r="AY352" s="180" t="s">
        <v>199</v>
      </c>
    </row>
    <row r="353" spans="1:65" s="2" customFormat="1" ht="24.15" customHeight="1">
      <c r="A353" s="33"/>
      <c r="B353" s="149"/>
      <c r="C353" s="195" t="s">
        <v>1172</v>
      </c>
      <c r="D353" s="195" t="s">
        <v>416</v>
      </c>
      <c r="E353" s="196" t="s">
        <v>6543</v>
      </c>
      <c r="F353" s="197" t="s">
        <v>6544</v>
      </c>
      <c r="G353" s="198" t="s">
        <v>376</v>
      </c>
      <c r="H353" s="199">
        <v>85</v>
      </c>
      <c r="I353" s="200"/>
      <c r="J353" s="201">
        <f>ROUND(I353*H353,2)</f>
        <v>0</v>
      </c>
      <c r="K353" s="197" t="s">
        <v>1</v>
      </c>
      <c r="L353" s="202"/>
      <c r="M353" s="203" t="s">
        <v>1</v>
      </c>
      <c r="N353" s="204" t="s">
        <v>46</v>
      </c>
      <c r="O353" s="59"/>
      <c r="P353" s="159">
        <f>O353*H353</f>
        <v>0</v>
      </c>
      <c r="Q353" s="159">
        <v>6.4999999999999997E-3</v>
      </c>
      <c r="R353" s="159">
        <f>Q353*H353</f>
        <v>0.55249999999999999</v>
      </c>
      <c r="S353" s="159">
        <v>0</v>
      </c>
      <c r="T353" s="160">
        <f>S353*H353</f>
        <v>0</v>
      </c>
      <c r="U353" s="33"/>
      <c r="V353" s="33"/>
      <c r="W353" s="33"/>
      <c r="X353" s="33"/>
      <c r="Y353" s="33"/>
      <c r="Z353" s="33"/>
      <c r="AA353" s="33"/>
      <c r="AB353" s="33"/>
      <c r="AC353" s="33"/>
      <c r="AD353" s="33"/>
      <c r="AE353" s="33"/>
      <c r="AR353" s="161" t="s">
        <v>573</v>
      </c>
      <c r="AT353" s="161" t="s">
        <v>416</v>
      </c>
      <c r="AU353" s="161" t="s">
        <v>90</v>
      </c>
      <c r="AY353" s="18" t="s">
        <v>199</v>
      </c>
      <c r="BE353" s="162">
        <f>IF(N353="základní",J353,0)</f>
        <v>0</v>
      </c>
      <c r="BF353" s="162">
        <f>IF(N353="snížená",J353,0)</f>
        <v>0</v>
      </c>
      <c r="BG353" s="162">
        <f>IF(N353="zákl. přenesená",J353,0)</f>
        <v>0</v>
      </c>
      <c r="BH353" s="162">
        <f>IF(N353="sníž. přenesená",J353,0)</f>
        <v>0</v>
      </c>
      <c r="BI353" s="162">
        <f>IF(N353="nulová",J353,0)</f>
        <v>0</v>
      </c>
      <c r="BJ353" s="18" t="s">
        <v>88</v>
      </c>
      <c r="BK353" s="162">
        <f>ROUND(I353*H353,2)</f>
        <v>0</v>
      </c>
      <c r="BL353" s="18" t="s">
        <v>276</v>
      </c>
      <c r="BM353" s="161" t="s">
        <v>6545</v>
      </c>
    </row>
    <row r="354" spans="1:65" s="2" customFormat="1" ht="10.199999999999999">
      <c r="A354" s="33"/>
      <c r="B354" s="34"/>
      <c r="C354" s="33"/>
      <c r="D354" s="163" t="s">
        <v>207</v>
      </c>
      <c r="E354" s="33"/>
      <c r="F354" s="164" t="s">
        <v>5139</v>
      </c>
      <c r="G354" s="33"/>
      <c r="H354" s="33"/>
      <c r="I354" s="165"/>
      <c r="J354" s="33"/>
      <c r="K354" s="33"/>
      <c r="L354" s="34"/>
      <c r="M354" s="166"/>
      <c r="N354" s="167"/>
      <c r="O354" s="59"/>
      <c r="P354" s="59"/>
      <c r="Q354" s="59"/>
      <c r="R354" s="59"/>
      <c r="S354" s="59"/>
      <c r="T354" s="60"/>
      <c r="U354" s="33"/>
      <c r="V354" s="33"/>
      <c r="W354" s="33"/>
      <c r="X354" s="33"/>
      <c r="Y354" s="33"/>
      <c r="Z354" s="33"/>
      <c r="AA354" s="33"/>
      <c r="AB354" s="33"/>
      <c r="AC354" s="33"/>
      <c r="AD354" s="33"/>
      <c r="AE354" s="33"/>
      <c r="AT354" s="18" t="s">
        <v>207</v>
      </c>
      <c r="AU354" s="18" t="s">
        <v>90</v>
      </c>
    </row>
    <row r="355" spans="1:65" s="14" customFormat="1" ht="10.199999999999999">
      <c r="B355" s="179"/>
      <c r="D355" s="163" t="s">
        <v>336</v>
      </c>
      <c r="E355" s="180" t="s">
        <v>1</v>
      </c>
      <c r="F355" s="181" t="s">
        <v>6546</v>
      </c>
      <c r="H355" s="182">
        <v>85</v>
      </c>
      <c r="I355" s="183"/>
      <c r="L355" s="179"/>
      <c r="M355" s="184"/>
      <c r="N355" s="185"/>
      <c r="O355" s="185"/>
      <c r="P355" s="185"/>
      <c r="Q355" s="185"/>
      <c r="R355" s="185"/>
      <c r="S355" s="185"/>
      <c r="T355" s="186"/>
      <c r="AT355" s="180" t="s">
        <v>336</v>
      </c>
      <c r="AU355" s="180" t="s">
        <v>90</v>
      </c>
      <c r="AV355" s="14" t="s">
        <v>90</v>
      </c>
      <c r="AW355" s="14" t="s">
        <v>36</v>
      </c>
      <c r="AX355" s="14" t="s">
        <v>88</v>
      </c>
      <c r="AY355" s="180" t="s">
        <v>199</v>
      </c>
    </row>
    <row r="356" spans="1:65" s="14" customFormat="1" ht="10.199999999999999">
      <c r="B356" s="179"/>
      <c r="D356" s="163" t="s">
        <v>336</v>
      </c>
      <c r="E356" s="180" t="s">
        <v>1</v>
      </c>
      <c r="F356" s="181" t="s">
        <v>6547</v>
      </c>
      <c r="H356" s="182">
        <v>60</v>
      </c>
      <c r="I356" s="183"/>
      <c r="L356" s="179"/>
      <c r="M356" s="184"/>
      <c r="N356" s="185"/>
      <c r="O356" s="185"/>
      <c r="P356" s="185"/>
      <c r="Q356" s="185"/>
      <c r="R356" s="185"/>
      <c r="S356" s="185"/>
      <c r="T356" s="186"/>
      <c r="AT356" s="180" t="s">
        <v>336</v>
      </c>
      <c r="AU356" s="180" t="s">
        <v>90</v>
      </c>
      <c r="AV356" s="14" t="s">
        <v>90</v>
      </c>
      <c r="AW356" s="14" t="s">
        <v>36</v>
      </c>
      <c r="AX356" s="14" t="s">
        <v>81</v>
      </c>
      <c r="AY356" s="180" t="s">
        <v>199</v>
      </c>
    </row>
    <row r="357" spans="1:65" s="2" customFormat="1" ht="24.15" customHeight="1">
      <c r="A357" s="33"/>
      <c r="B357" s="149"/>
      <c r="C357" s="195" t="s">
        <v>1179</v>
      </c>
      <c r="D357" s="195" t="s">
        <v>416</v>
      </c>
      <c r="E357" s="196" t="s">
        <v>6548</v>
      </c>
      <c r="F357" s="197" t="s">
        <v>6549</v>
      </c>
      <c r="G357" s="198" t="s">
        <v>376</v>
      </c>
      <c r="H357" s="199">
        <v>25</v>
      </c>
      <c r="I357" s="200"/>
      <c r="J357" s="201">
        <f>ROUND(I357*H357,2)</f>
        <v>0</v>
      </c>
      <c r="K357" s="197" t="s">
        <v>1</v>
      </c>
      <c r="L357" s="202"/>
      <c r="M357" s="203" t="s">
        <v>1</v>
      </c>
      <c r="N357" s="204" t="s">
        <v>46</v>
      </c>
      <c r="O357" s="59"/>
      <c r="P357" s="159">
        <f>O357*H357</f>
        <v>0</v>
      </c>
      <c r="Q357" s="159">
        <v>6.4999999999999997E-3</v>
      </c>
      <c r="R357" s="159">
        <f>Q357*H357</f>
        <v>0.16250000000000001</v>
      </c>
      <c r="S357" s="159">
        <v>0</v>
      </c>
      <c r="T357" s="160">
        <f>S357*H357</f>
        <v>0</v>
      </c>
      <c r="U357" s="33"/>
      <c r="V357" s="33"/>
      <c r="W357" s="33"/>
      <c r="X357" s="33"/>
      <c r="Y357" s="33"/>
      <c r="Z357" s="33"/>
      <c r="AA357" s="33"/>
      <c r="AB357" s="33"/>
      <c r="AC357" s="33"/>
      <c r="AD357" s="33"/>
      <c r="AE357" s="33"/>
      <c r="AR357" s="161" t="s">
        <v>573</v>
      </c>
      <c r="AT357" s="161" t="s">
        <v>416</v>
      </c>
      <c r="AU357" s="161" t="s">
        <v>90</v>
      </c>
      <c r="AY357" s="18" t="s">
        <v>199</v>
      </c>
      <c r="BE357" s="162">
        <f>IF(N357="základní",J357,0)</f>
        <v>0</v>
      </c>
      <c r="BF357" s="162">
        <f>IF(N357="snížená",J357,0)</f>
        <v>0</v>
      </c>
      <c r="BG357" s="162">
        <f>IF(N357="zákl. přenesená",J357,0)</f>
        <v>0</v>
      </c>
      <c r="BH357" s="162">
        <f>IF(N357="sníž. přenesená",J357,0)</f>
        <v>0</v>
      </c>
      <c r="BI357" s="162">
        <f>IF(N357="nulová",J357,0)</f>
        <v>0</v>
      </c>
      <c r="BJ357" s="18" t="s">
        <v>88</v>
      </c>
      <c r="BK357" s="162">
        <f>ROUND(I357*H357,2)</f>
        <v>0</v>
      </c>
      <c r="BL357" s="18" t="s">
        <v>276</v>
      </c>
      <c r="BM357" s="161" t="s">
        <v>6550</v>
      </c>
    </row>
    <row r="358" spans="1:65" s="2" customFormat="1" ht="10.199999999999999">
      <c r="A358" s="33"/>
      <c r="B358" s="34"/>
      <c r="C358" s="33"/>
      <c r="D358" s="163" t="s">
        <v>207</v>
      </c>
      <c r="E358" s="33"/>
      <c r="F358" s="164" t="s">
        <v>5139</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207</v>
      </c>
      <c r="AU358" s="18" t="s">
        <v>90</v>
      </c>
    </row>
    <row r="359" spans="1:65" s="14" customFormat="1" ht="10.199999999999999">
      <c r="B359" s="179"/>
      <c r="D359" s="163" t="s">
        <v>336</v>
      </c>
      <c r="E359" s="180" t="s">
        <v>1</v>
      </c>
      <c r="F359" s="181" t="s">
        <v>6551</v>
      </c>
      <c r="H359" s="182">
        <v>25</v>
      </c>
      <c r="I359" s="183"/>
      <c r="L359" s="179"/>
      <c r="M359" s="184"/>
      <c r="N359" s="185"/>
      <c r="O359" s="185"/>
      <c r="P359" s="185"/>
      <c r="Q359" s="185"/>
      <c r="R359" s="185"/>
      <c r="S359" s="185"/>
      <c r="T359" s="186"/>
      <c r="AT359" s="180" t="s">
        <v>336</v>
      </c>
      <c r="AU359" s="180" t="s">
        <v>90</v>
      </c>
      <c r="AV359" s="14" t="s">
        <v>90</v>
      </c>
      <c r="AW359" s="14" t="s">
        <v>36</v>
      </c>
      <c r="AX359" s="14" t="s">
        <v>88</v>
      </c>
      <c r="AY359" s="180" t="s">
        <v>199</v>
      </c>
    </row>
    <row r="360" spans="1:65" s="2" customFormat="1" ht="24.15" customHeight="1">
      <c r="A360" s="33"/>
      <c r="B360" s="149"/>
      <c r="C360" s="195" t="s">
        <v>1185</v>
      </c>
      <c r="D360" s="195" t="s">
        <v>416</v>
      </c>
      <c r="E360" s="196" t="s">
        <v>6552</v>
      </c>
      <c r="F360" s="197" t="s">
        <v>6553</v>
      </c>
      <c r="G360" s="198" t="s">
        <v>376</v>
      </c>
      <c r="H360" s="199">
        <v>100</v>
      </c>
      <c r="I360" s="200"/>
      <c r="J360" s="201">
        <f>ROUND(I360*H360,2)</f>
        <v>0</v>
      </c>
      <c r="K360" s="197" t="s">
        <v>1</v>
      </c>
      <c r="L360" s="202"/>
      <c r="M360" s="203" t="s">
        <v>1</v>
      </c>
      <c r="N360" s="204" t="s">
        <v>46</v>
      </c>
      <c r="O360" s="59"/>
      <c r="P360" s="159">
        <f>O360*H360</f>
        <v>0</v>
      </c>
      <c r="Q360" s="159">
        <v>6.4999999999999997E-3</v>
      </c>
      <c r="R360" s="159">
        <f>Q360*H360</f>
        <v>0.65</v>
      </c>
      <c r="S360" s="159">
        <v>0</v>
      </c>
      <c r="T360" s="160">
        <f>S360*H360</f>
        <v>0</v>
      </c>
      <c r="U360" s="33"/>
      <c r="V360" s="33"/>
      <c r="W360" s="33"/>
      <c r="X360" s="33"/>
      <c r="Y360" s="33"/>
      <c r="Z360" s="33"/>
      <c r="AA360" s="33"/>
      <c r="AB360" s="33"/>
      <c r="AC360" s="33"/>
      <c r="AD360" s="33"/>
      <c r="AE360" s="33"/>
      <c r="AR360" s="161" t="s">
        <v>573</v>
      </c>
      <c r="AT360" s="161" t="s">
        <v>416</v>
      </c>
      <c r="AU360" s="161" t="s">
        <v>90</v>
      </c>
      <c r="AY360" s="18" t="s">
        <v>199</v>
      </c>
      <c r="BE360" s="162">
        <f>IF(N360="základní",J360,0)</f>
        <v>0</v>
      </c>
      <c r="BF360" s="162">
        <f>IF(N360="snížená",J360,0)</f>
        <v>0</v>
      </c>
      <c r="BG360" s="162">
        <f>IF(N360="zákl. přenesená",J360,0)</f>
        <v>0</v>
      </c>
      <c r="BH360" s="162">
        <f>IF(N360="sníž. přenesená",J360,0)</f>
        <v>0</v>
      </c>
      <c r="BI360" s="162">
        <f>IF(N360="nulová",J360,0)</f>
        <v>0</v>
      </c>
      <c r="BJ360" s="18" t="s">
        <v>88</v>
      </c>
      <c r="BK360" s="162">
        <f>ROUND(I360*H360,2)</f>
        <v>0</v>
      </c>
      <c r="BL360" s="18" t="s">
        <v>276</v>
      </c>
      <c r="BM360" s="161" t="s">
        <v>6554</v>
      </c>
    </row>
    <row r="361" spans="1:65" s="2" customFormat="1" ht="10.199999999999999">
      <c r="A361" s="33"/>
      <c r="B361" s="34"/>
      <c r="C361" s="33"/>
      <c r="D361" s="163" t="s">
        <v>207</v>
      </c>
      <c r="E361" s="33"/>
      <c r="F361" s="164" t="s">
        <v>5139</v>
      </c>
      <c r="G361" s="33"/>
      <c r="H361" s="33"/>
      <c r="I361" s="165"/>
      <c r="J361" s="33"/>
      <c r="K361" s="33"/>
      <c r="L361" s="34"/>
      <c r="M361" s="166"/>
      <c r="N361" s="167"/>
      <c r="O361" s="59"/>
      <c r="P361" s="59"/>
      <c r="Q361" s="59"/>
      <c r="R361" s="59"/>
      <c r="S361" s="59"/>
      <c r="T361" s="60"/>
      <c r="U361" s="33"/>
      <c r="V361" s="33"/>
      <c r="W361" s="33"/>
      <c r="X361" s="33"/>
      <c r="Y361" s="33"/>
      <c r="Z361" s="33"/>
      <c r="AA361" s="33"/>
      <c r="AB361" s="33"/>
      <c r="AC361" s="33"/>
      <c r="AD361" s="33"/>
      <c r="AE361" s="33"/>
      <c r="AT361" s="18" t="s">
        <v>207</v>
      </c>
      <c r="AU361" s="18" t="s">
        <v>90</v>
      </c>
    </row>
    <row r="362" spans="1:65" s="14" customFormat="1" ht="10.199999999999999">
      <c r="B362" s="179"/>
      <c r="D362" s="163" t="s">
        <v>336</v>
      </c>
      <c r="E362" s="180" t="s">
        <v>1</v>
      </c>
      <c r="F362" s="181" t="s">
        <v>1242</v>
      </c>
      <c r="H362" s="182">
        <v>100</v>
      </c>
      <c r="I362" s="183"/>
      <c r="L362" s="179"/>
      <c r="M362" s="184"/>
      <c r="N362" s="185"/>
      <c r="O362" s="185"/>
      <c r="P362" s="185"/>
      <c r="Q362" s="185"/>
      <c r="R362" s="185"/>
      <c r="S362" s="185"/>
      <c r="T362" s="186"/>
      <c r="AT362" s="180" t="s">
        <v>336</v>
      </c>
      <c r="AU362" s="180" t="s">
        <v>90</v>
      </c>
      <c r="AV362" s="14" t="s">
        <v>90</v>
      </c>
      <c r="AW362" s="14" t="s">
        <v>36</v>
      </c>
      <c r="AX362" s="14" t="s">
        <v>88</v>
      </c>
      <c r="AY362" s="180" t="s">
        <v>199</v>
      </c>
    </row>
    <row r="363" spans="1:65" s="2" customFormat="1" ht="24.15" customHeight="1">
      <c r="A363" s="33"/>
      <c r="B363" s="149"/>
      <c r="C363" s="150" t="s">
        <v>1191</v>
      </c>
      <c r="D363" s="150" t="s">
        <v>202</v>
      </c>
      <c r="E363" s="151" t="s">
        <v>5157</v>
      </c>
      <c r="F363" s="152" t="s">
        <v>5158</v>
      </c>
      <c r="G363" s="153" t="s">
        <v>529</v>
      </c>
      <c r="H363" s="154">
        <v>40</v>
      </c>
      <c r="I363" s="155"/>
      <c r="J363" s="156">
        <f>ROUND(I363*H363,2)</f>
        <v>0</v>
      </c>
      <c r="K363" s="152" t="s">
        <v>333</v>
      </c>
      <c r="L363" s="34"/>
      <c r="M363" s="157" t="s">
        <v>1</v>
      </c>
      <c r="N363" s="158"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276</v>
      </c>
      <c r="AT363" s="161" t="s">
        <v>202</v>
      </c>
      <c r="AU363" s="161" t="s">
        <v>90</v>
      </c>
      <c r="AY363" s="18" t="s">
        <v>199</v>
      </c>
      <c r="BE363" s="162">
        <f>IF(N363="základní",J363,0)</f>
        <v>0</v>
      </c>
      <c r="BF363" s="162">
        <f>IF(N363="snížená",J363,0)</f>
        <v>0</v>
      </c>
      <c r="BG363" s="162">
        <f>IF(N363="zákl. přenesená",J363,0)</f>
        <v>0</v>
      </c>
      <c r="BH363" s="162">
        <f>IF(N363="sníž. přenesená",J363,0)</f>
        <v>0</v>
      </c>
      <c r="BI363" s="162">
        <f>IF(N363="nulová",J363,0)</f>
        <v>0</v>
      </c>
      <c r="BJ363" s="18" t="s">
        <v>88</v>
      </c>
      <c r="BK363" s="162">
        <f>ROUND(I363*H363,2)</f>
        <v>0</v>
      </c>
      <c r="BL363" s="18" t="s">
        <v>276</v>
      </c>
      <c r="BM363" s="161" t="s">
        <v>6555</v>
      </c>
    </row>
    <row r="364" spans="1:65" s="2" customFormat="1" ht="24.15" customHeight="1">
      <c r="A364" s="33"/>
      <c r="B364" s="149"/>
      <c r="C364" s="195" t="s">
        <v>1197</v>
      </c>
      <c r="D364" s="195" t="s">
        <v>416</v>
      </c>
      <c r="E364" s="196" t="s">
        <v>6556</v>
      </c>
      <c r="F364" s="197" t="s">
        <v>6557</v>
      </c>
      <c r="G364" s="198" t="s">
        <v>529</v>
      </c>
      <c r="H364" s="199">
        <v>40</v>
      </c>
      <c r="I364" s="200"/>
      <c r="J364" s="201">
        <f>ROUND(I364*H364,2)</f>
        <v>0</v>
      </c>
      <c r="K364" s="197" t="s">
        <v>1</v>
      </c>
      <c r="L364" s="202"/>
      <c r="M364" s="203" t="s">
        <v>1</v>
      </c>
      <c r="N364" s="204" t="s">
        <v>46</v>
      </c>
      <c r="O364" s="59"/>
      <c r="P364" s="159">
        <f>O364*H364</f>
        <v>0</v>
      </c>
      <c r="Q364" s="159">
        <v>4.6999999999999999E-4</v>
      </c>
      <c r="R364" s="159">
        <f>Q364*H364</f>
        <v>1.8800000000000001E-2</v>
      </c>
      <c r="S364" s="159">
        <v>0</v>
      </c>
      <c r="T364" s="160">
        <f>S364*H364</f>
        <v>0</v>
      </c>
      <c r="U364" s="33"/>
      <c r="V364" s="33"/>
      <c r="W364" s="33"/>
      <c r="X364" s="33"/>
      <c r="Y364" s="33"/>
      <c r="Z364" s="33"/>
      <c r="AA364" s="33"/>
      <c r="AB364" s="33"/>
      <c r="AC364" s="33"/>
      <c r="AD364" s="33"/>
      <c r="AE364" s="33"/>
      <c r="AR364" s="161" t="s">
        <v>573</v>
      </c>
      <c r="AT364" s="161" t="s">
        <v>416</v>
      </c>
      <c r="AU364" s="161" t="s">
        <v>90</v>
      </c>
      <c r="AY364" s="18" t="s">
        <v>199</v>
      </c>
      <c r="BE364" s="162">
        <f>IF(N364="základní",J364,0)</f>
        <v>0</v>
      </c>
      <c r="BF364" s="162">
        <f>IF(N364="snížená",J364,0)</f>
        <v>0</v>
      </c>
      <c r="BG364" s="162">
        <f>IF(N364="zákl. přenesená",J364,0)</f>
        <v>0</v>
      </c>
      <c r="BH364" s="162">
        <f>IF(N364="sníž. přenesená",J364,0)</f>
        <v>0</v>
      </c>
      <c r="BI364" s="162">
        <f>IF(N364="nulová",J364,0)</f>
        <v>0</v>
      </c>
      <c r="BJ364" s="18" t="s">
        <v>88</v>
      </c>
      <c r="BK364" s="162">
        <f>ROUND(I364*H364,2)</f>
        <v>0</v>
      </c>
      <c r="BL364" s="18" t="s">
        <v>276</v>
      </c>
      <c r="BM364" s="161" t="s">
        <v>6558</v>
      </c>
    </row>
    <row r="365" spans="1:65" s="14" customFormat="1" ht="10.199999999999999">
      <c r="B365" s="179"/>
      <c r="D365" s="163" t="s">
        <v>336</v>
      </c>
      <c r="E365" s="180" t="s">
        <v>1</v>
      </c>
      <c r="F365" s="181" t="s">
        <v>6559</v>
      </c>
      <c r="H365" s="182">
        <v>40</v>
      </c>
      <c r="I365" s="183"/>
      <c r="L365" s="179"/>
      <c r="M365" s="184"/>
      <c r="N365" s="185"/>
      <c r="O365" s="185"/>
      <c r="P365" s="185"/>
      <c r="Q365" s="185"/>
      <c r="R365" s="185"/>
      <c r="S365" s="185"/>
      <c r="T365" s="186"/>
      <c r="AT365" s="180" t="s">
        <v>336</v>
      </c>
      <c r="AU365" s="180" t="s">
        <v>90</v>
      </c>
      <c r="AV365" s="14" t="s">
        <v>90</v>
      </c>
      <c r="AW365" s="14" t="s">
        <v>36</v>
      </c>
      <c r="AX365" s="14" t="s">
        <v>81</v>
      </c>
      <c r="AY365" s="180" t="s">
        <v>199</v>
      </c>
    </row>
    <row r="366" spans="1:65" s="2" customFormat="1" ht="24.15" customHeight="1">
      <c r="A366" s="33"/>
      <c r="B366" s="149"/>
      <c r="C366" s="150" t="s">
        <v>1203</v>
      </c>
      <c r="D366" s="150" t="s">
        <v>202</v>
      </c>
      <c r="E366" s="151" t="s">
        <v>5163</v>
      </c>
      <c r="F366" s="152" t="s">
        <v>5164</v>
      </c>
      <c r="G366" s="153" t="s">
        <v>529</v>
      </c>
      <c r="H366" s="154">
        <v>43</v>
      </c>
      <c r="I366" s="155"/>
      <c r="J366" s="156">
        <f>ROUND(I366*H366,2)</f>
        <v>0</v>
      </c>
      <c r="K366" s="152" t="s">
        <v>333</v>
      </c>
      <c r="L366" s="34"/>
      <c r="M366" s="157" t="s">
        <v>1</v>
      </c>
      <c r="N366" s="158" t="s">
        <v>46</v>
      </c>
      <c r="O366" s="59"/>
      <c r="P366" s="159">
        <f>O366*H366</f>
        <v>0</v>
      </c>
      <c r="Q366" s="159">
        <v>0</v>
      </c>
      <c r="R366" s="159">
        <f>Q366*H366</f>
        <v>0</v>
      </c>
      <c r="S366" s="159">
        <v>0</v>
      </c>
      <c r="T366" s="160">
        <f>S366*H366</f>
        <v>0</v>
      </c>
      <c r="U366" s="33"/>
      <c r="V366" s="33"/>
      <c r="W366" s="33"/>
      <c r="X366" s="33"/>
      <c r="Y366" s="33"/>
      <c r="Z366" s="33"/>
      <c r="AA366" s="33"/>
      <c r="AB366" s="33"/>
      <c r="AC366" s="33"/>
      <c r="AD366" s="33"/>
      <c r="AE366" s="33"/>
      <c r="AR366" s="161" t="s">
        <v>276</v>
      </c>
      <c r="AT366" s="161" t="s">
        <v>202</v>
      </c>
      <c r="AU366" s="161" t="s">
        <v>90</v>
      </c>
      <c r="AY366" s="18" t="s">
        <v>199</v>
      </c>
      <c r="BE366" s="162">
        <f>IF(N366="základní",J366,0)</f>
        <v>0</v>
      </c>
      <c r="BF366" s="162">
        <f>IF(N366="snížená",J366,0)</f>
        <v>0</v>
      </c>
      <c r="BG366" s="162">
        <f>IF(N366="zákl. přenesená",J366,0)</f>
        <v>0</v>
      </c>
      <c r="BH366" s="162">
        <f>IF(N366="sníž. přenesená",J366,0)</f>
        <v>0</v>
      </c>
      <c r="BI366" s="162">
        <f>IF(N366="nulová",J366,0)</f>
        <v>0</v>
      </c>
      <c r="BJ366" s="18" t="s">
        <v>88</v>
      </c>
      <c r="BK366" s="162">
        <f>ROUND(I366*H366,2)</f>
        <v>0</v>
      </c>
      <c r="BL366" s="18" t="s">
        <v>276</v>
      </c>
      <c r="BM366" s="161" t="s">
        <v>6560</v>
      </c>
    </row>
    <row r="367" spans="1:65" s="2" customFormat="1" ht="16.5" customHeight="1">
      <c r="A367" s="33"/>
      <c r="B367" s="149"/>
      <c r="C367" s="195" t="s">
        <v>440</v>
      </c>
      <c r="D367" s="195" t="s">
        <v>416</v>
      </c>
      <c r="E367" s="196" t="s">
        <v>5166</v>
      </c>
      <c r="F367" s="197" t="s">
        <v>5167</v>
      </c>
      <c r="G367" s="198" t="s">
        <v>529</v>
      </c>
      <c r="H367" s="199">
        <v>43</v>
      </c>
      <c r="I367" s="200"/>
      <c r="J367" s="201">
        <f>ROUND(I367*H367,2)</f>
        <v>0</v>
      </c>
      <c r="K367" s="197" t="s">
        <v>1</v>
      </c>
      <c r="L367" s="202"/>
      <c r="M367" s="203" t="s">
        <v>1</v>
      </c>
      <c r="N367" s="204" t="s">
        <v>46</v>
      </c>
      <c r="O367" s="59"/>
      <c r="P367" s="159">
        <f>O367*H367</f>
        <v>0</v>
      </c>
      <c r="Q367" s="159">
        <v>4.6999999999999999E-4</v>
      </c>
      <c r="R367" s="159">
        <f>Q367*H367</f>
        <v>2.0209999999999999E-2</v>
      </c>
      <c r="S367" s="159">
        <v>0</v>
      </c>
      <c r="T367" s="160">
        <f>S367*H367</f>
        <v>0</v>
      </c>
      <c r="U367" s="33"/>
      <c r="V367" s="33"/>
      <c r="W367" s="33"/>
      <c r="X367" s="33"/>
      <c r="Y367" s="33"/>
      <c r="Z367" s="33"/>
      <c r="AA367" s="33"/>
      <c r="AB367" s="33"/>
      <c r="AC367" s="33"/>
      <c r="AD367" s="33"/>
      <c r="AE367" s="33"/>
      <c r="AR367" s="161" t="s">
        <v>573</v>
      </c>
      <c r="AT367" s="161" t="s">
        <v>416</v>
      </c>
      <c r="AU367" s="161" t="s">
        <v>90</v>
      </c>
      <c r="AY367" s="18" t="s">
        <v>199</v>
      </c>
      <c r="BE367" s="162">
        <f>IF(N367="základní",J367,0)</f>
        <v>0</v>
      </c>
      <c r="BF367" s="162">
        <f>IF(N367="snížená",J367,0)</f>
        <v>0</v>
      </c>
      <c r="BG367" s="162">
        <f>IF(N367="zákl. přenesená",J367,0)</f>
        <v>0</v>
      </c>
      <c r="BH367" s="162">
        <f>IF(N367="sníž. přenesená",J367,0)</f>
        <v>0</v>
      </c>
      <c r="BI367" s="162">
        <f>IF(N367="nulová",J367,0)</f>
        <v>0</v>
      </c>
      <c r="BJ367" s="18" t="s">
        <v>88</v>
      </c>
      <c r="BK367" s="162">
        <f>ROUND(I367*H367,2)</f>
        <v>0</v>
      </c>
      <c r="BL367" s="18" t="s">
        <v>276</v>
      </c>
      <c r="BM367" s="161" t="s">
        <v>6561</v>
      </c>
    </row>
    <row r="368" spans="1:65" s="13" customFormat="1" ht="10.199999999999999">
      <c r="B368" s="172"/>
      <c r="D368" s="163" t="s">
        <v>336</v>
      </c>
      <c r="E368" s="173" t="s">
        <v>1</v>
      </c>
      <c r="F368" s="174" t="s">
        <v>6562</v>
      </c>
      <c r="H368" s="173" t="s">
        <v>1</v>
      </c>
      <c r="I368" s="175"/>
      <c r="L368" s="172"/>
      <c r="M368" s="176"/>
      <c r="N368" s="177"/>
      <c r="O368" s="177"/>
      <c r="P368" s="177"/>
      <c r="Q368" s="177"/>
      <c r="R368" s="177"/>
      <c r="S368" s="177"/>
      <c r="T368" s="178"/>
      <c r="AT368" s="173" t="s">
        <v>336</v>
      </c>
      <c r="AU368" s="173" t="s">
        <v>90</v>
      </c>
      <c r="AV368" s="13" t="s">
        <v>88</v>
      </c>
      <c r="AW368" s="13" t="s">
        <v>36</v>
      </c>
      <c r="AX368" s="13" t="s">
        <v>81</v>
      </c>
      <c r="AY368" s="173" t="s">
        <v>199</v>
      </c>
    </row>
    <row r="369" spans="1:65" s="14" customFormat="1" ht="10.199999999999999">
      <c r="B369" s="179"/>
      <c r="D369" s="163" t="s">
        <v>336</v>
      </c>
      <c r="E369" s="180" t="s">
        <v>1</v>
      </c>
      <c r="F369" s="181" t="s">
        <v>6563</v>
      </c>
      <c r="H369" s="182">
        <v>41</v>
      </c>
      <c r="I369" s="183"/>
      <c r="L369" s="179"/>
      <c r="M369" s="184"/>
      <c r="N369" s="185"/>
      <c r="O369" s="185"/>
      <c r="P369" s="185"/>
      <c r="Q369" s="185"/>
      <c r="R369" s="185"/>
      <c r="S369" s="185"/>
      <c r="T369" s="186"/>
      <c r="AT369" s="180" t="s">
        <v>336</v>
      </c>
      <c r="AU369" s="180" t="s">
        <v>90</v>
      </c>
      <c r="AV369" s="14" t="s">
        <v>90</v>
      </c>
      <c r="AW369" s="14" t="s">
        <v>36</v>
      </c>
      <c r="AX369" s="14" t="s">
        <v>81</v>
      </c>
      <c r="AY369" s="180" t="s">
        <v>199</v>
      </c>
    </row>
    <row r="370" spans="1:65" s="13" customFormat="1" ht="10.199999999999999">
      <c r="B370" s="172"/>
      <c r="D370" s="163" t="s">
        <v>336</v>
      </c>
      <c r="E370" s="173" t="s">
        <v>1</v>
      </c>
      <c r="F370" s="174" t="s">
        <v>4938</v>
      </c>
      <c r="H370" s="173" t="s">
        <v>1</v>
      </c>
      <c r="I370" s="175"/>
      <c r="L370" s="172"/>
      <c r="M370" s="176"/>
      <c r="N370" s="177"/>
      <c r="O370" s="177"/>
      <c r="P370" s="177"/>
      <c r="Q370" s="177"/>
      <c r="R370" s="177"/>
      <c r="S370" s="177"/>
      <c r="T370" s="178"/>
      <c r="AT370" s="173" t="s">
        <v>336</v>
      </c>
      <c r="AU370" s="173" t="s">
        <v>90</v>
      </c>
      <c r="AV370" s="13" t="s">
        <v>88</v>
      </c>
      <c r="AW370" s="13" t="s">
        <v>36</v>
      </c>
      <c r="AX370" s="13" t="s">
        <v>81</v>
      </c>
      <c r="AY370" s="173" t="s">
        <v>199</v>
      </c>
    </row>
    <row r="371" spans="1:65" s="14" customFormat="1" ht="10.199999999999999">
      <c r="B371" s="179"/>
      <c r="D371" s="163" t="s">
        <v>336</v>
      </c>
      <c r="E371" s="180" t="s">
        <v>1</v>
      </c>
      <c r="F371" s="181" t="s">
        <v>90</v>
      </c>
      <c r="H371" s="182">
        <v>2</v>
      </c>
      <c r="I371" s="183"/>
      <c r="L371" s="179"/>
      <c r="M371" s="184"/>
      <c r="N371" s="185"/>
      <c r="O371" s="185"/>
      <c r="P371" s="185"/>
      <c r="Q371" s="185"/>
      <c r="R371" s="185"/>
      <c r="S371" s="185"/>
      <c r="T371" s="186"/>
      <c r="AT371" s="180" t="s">
        <v>336</v>
      </c>
      <c r="AU371" s="180" t="s">
        <v>90</v>
      </c>
      <c r="AV371" s="14" t="s">
        <v>90</v>
      </c>
      <c r="AW371" s="14" t="s">
        <v>36</v>
      </c>
      <c r="AX371" s="14" t="s">
        <v>81</v>
      </c>
      <c r="AY371" s="180" t="s">
        <v>199</v>
      </c>
    </row>
    <row r="372" spans="1:65" s="15" customFormat="1" ht="10.199999999999999">
      <c r="B372" s="187"/>
      <c r="D372" s="163" t="s">
        <v>336</v>
      </c>
      <c r="E372" s="188" t="s">
        <v>1</v>
      </c>
      <c r="F372" s="189" t="s">
        <v>339</v>
      </c>
      <c r="H372" s="190">
        <v>43</v>
      </c>
      <c r="I372" s="191"/>
      <c r="L372" s="187"/>
      <c r="M372" s="192"/>
      <c r="N372" s="193"/>
      <c r="O372" s="193"/>
      <c r="P372" s="193"/>
      <c r="Q372" s="193"/>
      <c r="R372" s="193"/>
      <c r="S372" s="193"/>
      <c r="T372" s="194"/>
      <c r="AT372" s="188" t="s">
        <v>336</v>
      </c>
      <c r="AU372" s="188" t="s">
        <v>90</v>
      </c>
      <c r="AV372" s="15" t="s">
        <v>198</v>
      </c>
      <c r="AW372" s="15" t="s">
        <v>36</v>
      </c>
      <c r="AX372" s="15" t="s">
        <v>88</v>
      </c>
      <c r="AY372" s="188" t="s">
        <v>199</v>
      </c>
    </row>
    <row r="373" spans="1:65" s="2" customFormat="1" ht="16.5" customHeight="1">
      <c r="A373" s="33"/>
      <c r="B373" s="149"/>
      <c r="C373" s="150" t="s">
        <v>516</v>
      </c>
      <c r="D373" s="150" t="s">
        <v>202</v>
      </c>
      <c r="E373" s="151" t="s">
        <v>6564</v>
      </c>
      <c r="F373" s="152" t="s">
        <v>6565</v>
      </c>
      <c r="G373" s="153" t="s">
        <v>529</v>
      </c>
      <c r="H373" s="154">
        <v>5</v>
      </c>
      <c r="I373" s="155"/>
      <c r="J373" s="156">
        <f>ROUND(I373*H373,2)</f>
        <v>0</v>
      </c>
      <c r="K373" s="152" t="s">
        <v>1</v>
      </c>
      <c r="L373" s="34"/>
      <c r="M373" s="157" t="s">
        <v>1</v>
      </c>
      <c r="N373" s="158" t="s">
        <v>46</v>
      </c>
      <c r="O373" s="59"/>
      <c r="P373" s="159">
        <f>O373*H373</f>
        <v>0</v>
      </c>
      <c r="Q373" s="159">
        <v>0</v>
      </c>
      <c r="R373" s="159">
        <f>Q373*H373</f>
        <v>0</v>
      </c>
      <c r="S373" s="159">
        <v>0</v>
      </c>
      <c r="T373" s="160">
        <f>S373*H373</f>
        <v>0</v>
      </c>
      <c r="U373" s="33"/>
      <c r="V373" s="33"/>
      <c r="W373" s="33"/>
      <c r="X373" s="33"/>
      <c r="Y373" s="33"/>
      <c r="Z373" s="33"/>
      <c r="AA373" s="33"/>
      <c r="AB373" s="33"/>
      <c r="AC373" s="33"/>
      <c r="AD373" s="33"/>
      <c r="AE373" s="33"/>
      <c r="AR373" s="161" t="s">
        <v>276</v>
      </c>
      <c r="AT373" s="161" t="s">
        <v>202</v>
      </c>
      <c r="AU373" s="161" t="s">
        <v>90</v>
      </c>
      <c r="AY373" s="18" t="s">
        <v>199</v>
      </c>
      <c r="BE373" s="162">
        <f>IF(N373="základní",J373,0)</f>
        <v>0</v>
      </c>
      <c r="BF373" s="162">
        <f>IF(N373="snížená",J373,0)</f>
        <v>0</v>
      </c>
      <c r="BG373" s="162">
        <f>IF(N373="zákl. přenesená",J373,0)</f>
        <v>0</v>
      </c>
      <c r="BH373" s="162">
        <f>IF(N373="sníž. přenesená",J373,0)</f>
        <v>0</v>
      </c>
      <c r="BI373" s="162">
        <f>IF(N373="nulová",J373,0)</f>
        <v>0</v>
      </c>
      <c r="BJ373" s="18" t="s">
        <v>88</v>
      </c>
      <c r="BK373" s="162">
        <f>ROUND(I373*H373,2)</f>
        <v>0</v>
      </c>
      <c r="BL373" s="18" t="s">
        <v>276</v>
      </c>
      <c r="BM373" s="161" t="s">
        <v>6566</v>
      </c>
    </row>
    <row r="374" spans="1:65" s="2" customFormat="1" ht="16.5" customHeight="1">
      <c r="A374" s="33"/>
      <c r="B374" s="149"/>
      <c r="C374" s="195" t="s">
        <v>1216</v>
      </c>
      <c r="D374" s="195" t="s">
        <v>416</v>
      </c>
      <c r="E374" s="196" t="s">
        <v>6567</v>
      </c>
      <c r="F374" s="197" t="s">
        <v>6568</v>
      </c>
      <c r="G374" s="198" t="s">
        <v>529</v>
      </c>
      <c r="H374" s="199">
        <v>5</v>
      </c>
      <c r="I374" s="200"/>
      <c r="J374" s="201">
        <f>ROUND(I374*H374,2)</f>
        <v>0</v>
      </c>
      <c r="K374" s="197" t="s">
        <v>1</v>
      </c>
      <c r="L374" s="202"/>
      <c r="M374" s="203" t="s">
        <v>1</v>
      </c>
      <c r="N374" s="204" t="s">
        <v>46</v>
      </c>
      <c r="O374" s="59"/>
      <c r="P374" s="159">
        <f>O374*H374</f>
        <v>0</v>
      </c>
      <c r="Q374" s="159">
        <v>4.6999999999999999E-4</v>
      </c>
      <c r="R374" s="159">
        <f>Q374*H374</f>
        <v>2.3500000000000001E-3</v>
      </c>
      <c r="S374" s="159">
        <v>0</v>
      </c>
      <c r="T374" s="160">
        <f>S374*H374</f>
        <v>0</v>
      </c>
      <c r="U374" s="33"/>
      <c r="V374" s="33"/>
      <c r="W374" s="33"/>
      <c r="X374" s="33"/>
      <c r="Y374" s="33"/>
      <c r="Z374" s="33"/>
      <c r="AA374" s="33"/>
      <c r="AB374" s="33"/>
      <c r="AC374" s="33"/>
      <c r="AD374" s="33"/>
      <c r="AE374" s="33"/>
      <c r="AR374" s="161" t="s">
        <v>573</v>
      </c>
      <c r="AT374" s="161" t="s">
        <v>416</v>
      </c>
      <c r="AU374" s="161" t="s">
        <v>90</v>
      </c>
      <c r="AY374" s="18" t="s">
        <v>199</v>
      </c>
      <c r="BE374" s="162">
        <f>IF(N374="základní",J374,0)</f>
        <v>0</v>
      </c>
      <c r="BF374" s="162">
        <f>IF(N374="snížená",J374,0)</f>
        <v>0</v>
      </c>
      <c r="BG374" s="162">
        <f>IF(N374="zákl. přenesená",J374,0)</f>
        <v>0</v>
      </c>
      <c r="BH374" s="162">
        <f>IF(N374="sníž. přenesená",J374,0)</f>
        <v>0</v>
      </c>
      <c r="BI374" s="162">
        <f>IF(N374="nulová",J374,0)</f>
        <v>0</v>
      </c>
      <c r="BJ374" s="18" t="s">
        <v>88</v>
      </c>
      <c r="BK374" s="162">
        <f>ROUND(I374*H374,2)</f>
        <v>0</v>
      </c>
      <c r="BL374" s="18" t="s">
        <v>276</v>
      </c>
      <c r="BM374" s="161" t="s">
        <v>6569</v>
      </c>
    </row>
    <row r="375" spans="1:65" s="12" customFormat="1" ht="22.8" customHeight="1">
      <c r="B375" s="136"/>
      <c r="D375" s="137" t="s">
        <v>80</v>
      </c>
      <c r="E375" s="147" t="s">
        <v>416</v>
      </c>
      <c r="F375" s="147" t="s">
        <v>5170</v>
      </c>
      <c r="I375" s="139"/>
      <c r="J375" s="148">
        <f>BK375</f>
        <v>0</v>
      </c>
      <c r="L375" s="136"/>
      <c r="M375" s="141"/>
      <c r="N375" s="142"/>
      <c r="O375" s="142"/>
      <c r="P375" s="143">
        <f>SUM(P376:P390)</f>
        <v>0</v>
      </c>
      <c r="Q375" s="142"/>
      <c r="R375" s="143">
        <f>SUM(R376:R390)</f>
        <v>0</v>
      </c>
      <c r="S375" s="142"/>
      <c r="T375" s="144">
        <f>SUM(T376:T390)</f>
        <v>0</v>
      </c>
      <c r="AR375" s="137" t="s">
        <v>213</v>
      </c>
      <c r="AT375" s="145" t="s">
        <v>80</v>
      </c>
      <c r="AU375" s="145" t="s">
        <v>88</v>
      </c>
      <c r="AY375" s="137" t="s">
        <v>199</v>
      </c>
      <c r="BK375" s="146">
        <f>SUM(BK376:BK390)</f>
        <v>0</v>
      </c>
    </row>
    <row r="376" spans="1:65" s="2" customFormat="1" ht="16.5" customHeight="1">
      <c r="A376" s="33"/>
      <c r="B376" s="149"/>
      <c r="C376" s="150" t="s">
        <v>1221</v>
      </c>
      <c r="D376" s="150" t="s">
        <v>202</v>
      </c>
      <c r="E376" s="151" t="s">
        <v>5171</v>
      </c>
      <c r="F376" s="152" t="s">
        <v>5172</v>
      </c>
      <c r="G376" s="153" t="s">
        <v>4180</v>
      </c>
      <c r="H376" s="154">
        <v>48</v>
      </c>
      <c r="I376" s="155"/>
      <c r="J376" s="156">
        <f>ROUND(I376*H376,2)</f>
        <v>0</v>
      </c>
      <c r="K376" s="152" t="s">
        <v>1</v>
      </c>
      <c r="L376" s="34"/>
      <c r="M376" s="157" t="s">
        <v>1</v>
      </c>
      <c r="N376" s="158" t="s">
        <v>46</v>
      </c>
      <c r="O376" s="59"/>
      <c r="P376" s="159">
        <f>O376*H376</f>
        <v>0</v>
      </c>
      <c r="Q376" s="159">
        <v>0</v>
      </c>
      <c r="R376" s="159">
        <f>Q376*H376</f>
        <v>0</v>
      </c>
      <c r="S376" s="159">
        <v>0</v>
      </c>
      <c r="T376" s="160">
        <f>S376*H376</f>
        <v>0</v>
      </c>
      <c r="U376" s="33"/>
      <c r="V376" s="33"/>
      <c r="W376" s="33"/>
      <c r="X376" s="33"/>
      <c r="Y376" s="33"/>
      <c r="Z376" s="33"/>
      <c r="AA376" s="33"/>
      <c r="AB376" s="33"/>
      <c r="AC376" s="33"/>
      <c r="AD376" s="33"/>
      <c r="AE376" s="33"/>
      <c r="AR376" s="161" t="s">
        <v>276</v>
      </c>
      <c r="AT376" s="161" t="s">
        <v>202</v>
      </c>
      <c r="AU376" s="161" t="s">
        <v>90</v>
      </c>
      <c r="AY376" s="18" t="s">
        <v>199</v>
      </c>
      <c r="BE376" s="162">
        <f>IF(N376="základní",J376,0)</f>
        <v>0</v>
      </c>
      <c r="BF376" s="162">
        <f>IF(N376="snížená",J376,0)</f>
        <v>0</v>
      </c>
      <c r="BG376" s="162">
        <f>IF(N376="zákl. přenesená",J376,0)</f>
        <v>0</v>
      </c>
      <c r="BH376" s="162">
        <f>IF(N376="sníž. přenesená",J376,0)</f>
        <v>0</v>
      </c>
      <c r="BI376" s="162">
        <f>IF(N376="nulová",J376,0)</f>
        <v>0</v>
      </c>
      <c r="BJ376" s="18" t="s">
        <v>88</v>
      </c>
      <c r="BK376" s="162">
        <f>ROUND(I376*H376,2)</f>
        <v>0</v>
      </c>
      <c r="BL376" s="18" t="s">
        <v>276</v>
      </c>
      <c r="BM376" s="161" t="s">
        <v>6570</v>
      </c>
    </row>
    <row r="377" spans="1:65" s="2" customFormat="1" ht="24.15" customHeight="1">
      <c r="A377" s="33"/>
      <c r="B377" s="149"/>
      <c r="C377" s="150" t="s">
        <v>1230</v>
      </c>
      <c r="D377" s="150" t="s">
        <v>202</v>
      </c>
      <c r="E377" s="151" t="s">
        <v>5174</v>
      </c>
      <c r="F377" s="152" t="s">
        <v>5175</v>
      </c>
      <c r="G377" s="153" t="s">
        <v>4180</v>
      </c>
      <c r="H377" s="154">
        <v>56</v>
      </c>
      <c r="I377" s="155"/>
      <c r="J377" s="156">
        <f>ROUND(I377*H377,2)</f>
        <v>0</v>
      </c>
      <c r="K377" s="152" t="s">
        <v>1</v>
      </c>
      <c r="L377" s="34"/>
      <c r="M377" s="157" t="s">
        <v>1</v>
      </c>
      <c r="N377" s="158" t="s">
        <v>46</v>
      </c>
      <c r="O377" s="59"/>
      <c r="P377" s="159">
        <f>O377*H377</f>
        <v>0</v>
      </c>
      <c r="Q377" s="159">
        <v>0</v>
      </c>
      <c r="R377" s="159">
        <f>Q377*H377</f>
        <v>0</v>
      </c>
      <c r="S377" s="159">
        <v>0</v>
      </c>
      <c r="T377" s="160">
        <f>S377*H377</f>
        <v>0</v>
      </c>
      <c r="U377" s="33"/>
      <c r="V377" s="33"/>
      <c r="W377" s="33"/>
      <c r="X377" s="33"/>
      <c r="Y377" s="33"/>
      <c r="Z377" s="33"/>
      <c r="AA377" s="33"/>
      <c r="AB377" s="33"/>
      <c r="AC377" s="33"/>
      <c r="AD377" s="33"/>
      <c r="AE377" s="33"/>
      <c r="AR377" s="161" t="s">
        <v>276</v>
      </c>
      <c r="AT377" s="161" t="s">
        <v>202</v>
      </c>
      <c r="AU377" s="161" t="s">
        <v>90</v>
      </c>
      <c r="AY377" s="18" t="s">
        <v>199</v>
      </c>
      <c r="BE377" s="162">
        <f>IF(N377="základní",J377,0)</f>
        <v>0</v>
      </c>
      <c r="BF377" s="162">
        <f>IF(N377="snížená",J377,0)</f>
        <v>0</v>
      </c>
      <c r="BG377" s="162">
        <f>IF(N377="zákl. přenesená",J377,0)</f>
        <v>0</v>
      </c>
      <c r="BH377" s="162">
        <f>IF(N377="sníž. přenesená",J377,0)</f>
        <v>0</v>
      </c>
      <c r="BI377" s="162">
        <f>IF(N377="nulová",J377,0)</f>
        <v>0</v>
      </c>
      <c r="BJ377" s="18" t="s">
        <v>88</v>
      </c>
      <c r="BK377" s="162">
        <f>ROUND(I377*H377,2)</f>
        <v>0</v>
      </c>
      <c r="BL377" s="18" t="s">
        <v>276</v>
      </c>
      <c r="BM377" s="161" t="s">
        <v>6571</v>
      </c>
    </row>
    <row r="378" spans="1:65" s="2" customFormat="1" ht="24.15" customHeight="1">
      <c r="A378" s="33"/>
      <c r="B378" s="149"/>
      <c r="C378" s="150" t="s">
        <v>1235</v>
      </c>
      <c r="D378" s="150" t="s">
        <v>202</v>
      </c>
      <c r="E378" s="151" t="s">
        <v>5177</v>
      </c>
      <c r="F378" s="152" t="s">
        <v>5178</v>
      </c>
      <c r="G378" s="153" t="s">
        <v>4180</v>
      </c>
      <c r="H378" s="154">
        <v>48</v>
      </c>
      <c r="I378" s="155"/>
      <c r="J378" s="156">
        <f>ROUND(I378*H378,2)</f>
        <v>0</v>
      </c>
      <c r="K378" s="152" t="s">
        <v>1</v>
      </c>
      <c r="L378" s="34"/>
      <c r="M378" s="157" t="s">
        <v>1</v>
      </c>
      <c r="N378" s="158" t="s">
        <v>46</v>
      </c>
      <c r="O378" s="59"/>
      <c r="P378" s="159">
        <f>O378*H378</f>
        <v>0</v>
      </c>
      <c r="Q378" s="159">
        <v>0</v>
      </c>
      <c r="R378" s="159">
        <f>Q378*H378</f>
        <v>0</v>
      </c>
      <c r="S378" s="159">
        <v>0</v>
      </c>
      <c r="T378" s="160">
        <f>S378*H378</f>
        <v>0</v>
      </c>
      <c r="U378" s="33"/>
      <c r="V378" s="33"/>
      <c r="W378" s="33"/>
      <c r="X378" s="33"/>
      <c r="Y378" s="33"/>
      <c r="Z378" s="33"/>
      <c r="AA378" s="33"/>
      <c r="AB378" s="33"/>
      <c r="AC378" s="33"/>
      <c r="AD378" s="33"/>
      <c r="AE378" s="33"/>
      <c r="AR378" s="161" t="s">
        <v>276</v>
      </c>
      <c r="AT378" s="161" t="s">
        <v>202</v>
      </c>
      <c r="AU378" s="161" t="s">
        <v>90</v>
      </c>
      <c r="AY378" s="18" t="s">
        <v>199</v>
      </c>
      <c r="BE378" s="162">
        <f>IF(N378="základní",J378,0)</f>
        <v>0</v>
      </c>
      <c r="BF378" s="162">
        <f>IF(N378="snížená",J378,0)</f>
        <v>0</v>
      </c>
      <c r="BG378" s="162">
        <f>IF(N378="zákl. přenesená",J378,0)</f>
        <v>0</v>
      </c>
      <c r="BH378" s="162">
        <f>IF(N378="sníž. přenesená",J378,0)</f>
        <v>0</v>
      </c>
      <c r="BI378" s="162">
        <f>IF(N378="nulová",J378,0)</f>
        <v>0</v>
      </c>
      <c r="BJ378" s="18" t="s">
        <v>88</v>
      </c>
      <c r="BK378" s="162">
        <f>ROUND(I378*H378,2)</f>
        <v>0</v>
      </c>
      <c r="BL378" s="18" t="s">
        <v>276</v>
      </c>
      <c r="BM378" s="161" t="s">
        <v>6572</v>
      </c>
    </row>
    <row r="379" spans="1:65" s="2" customFormat="1" ht="24.15" customHeight="1">
      <c r="A379" s="33"/>
      <c r="B379" s="149"/>
      <c r="C379" s="150" t="s">
        <v>1242</v>
      </c>
      <c r="D379" s="150" t="s">
        <v>202</v>
      </c>
      <c r="E379" s="151" t="s">
        <v>5180</v>
      </c>
      <c r="F379" s="152" t="s">
        <v>5181</v>
      </c>
      <c r="G379" s="153" t="s">
        <v>205</v>
      </c>
      <c r="H379" s="154">
        <v>1</v>
      </c>
      <c r="I379" s="155"/>
      <c r="J379" s="156">
        <f>ROUND(I379*H379,2)</f>
        <v>0</v>
      </c>
      <c r="K379" s="152" t="s">
        <v>1</v>
      </c>
      <c r="L379" s="34"/>
      <c r="M379" s="157" t="s">
        <v>1</v>
      </c>
      <c r="N379" s="158" t="s">
        <v>46</v>
      </c>
      <c r="O379" s="59"/>
      <c r="P379" s="159">
        <f>O379*H379</f>
        <v>0</v>
      </c>
      <c r="Q379" s="159">
        <v>0</v>
      </c>
      <c r="R379" s="159">
        <f>Q379*H379</f>
        <v>0</v>
      </c>
      <c r="S379" s="159">
        <v>0</v>
      </c>
      <c r="T379" s="160">
        <f>S379*H379</f>
        <v>0</v>
      </c>
      <c r="U379" s="33"/>
      <c r="V379" s="33"/>
      <c r="W379" s="33"/>
      <c r="X379" s="33"/>
      <c r="Y379" s="33"/>
      <c r="Z379" s="33"/>
      <c r="AA379" s="33"/>
      <c r="AB379" s="33"/>
      <c r="AC379" s="33"/>
      <c r="AD379" s="33"/>
      <c r="AE379" s="33"/>
      <c r="AR379" s="161" t="s">
        <v>276</v>
      </c>
      <c r="AT379" s="161" t="s">
        <v>202</v>
      </c>
      <c r="AU379" s="161" t="s">
        <v>90</v>
      </c>
      <c r="AY379" s="18" t="s">
        <v>199</v>
      </c>
      <c r="BE379" s="162">
        <f>IF(N379="základní",J379,0)</f>
        <v>0</v>
      </c>
      <c r="BF379" s="162">
        <f>IF(N379="snížená",J379,0)</f>
        <v>0</v>
      </c>
      <c r="BG379" s="162">
        <f>IF(N379="zákl. přenesená",J379,0)</f>
        <v>0</v>
      </c>
      <c r="BH379" s="162">
        <f>IF(N379="sníž. přenesená",J379,0)</f>
        <v>0</v>
      </c>
      <c r="BI379" s="162">
        <f>IF(N379="nulová",J379,0)</f>
        <v>0</v>
      </c>
      <c r="BJ379" s="18" t="s">
        <v>88</v>
      </c>
      <c r="BK379" s="162">
        <f>ROUND(I379*H379,2)</f>
        <v>0</v>
      </c>
      <c r="BL379" s="18" t="s">
        <v>276</v>
      </c>
      <c r="BM379" s="161" t="s">
        <v>6573</v>
      </c>
    </row>
    <row r="380" spans="1:65" s="2" customFormat="1" ht="16.5" customHeight="1">
      <c r="A380" s="33"/>
      <c r="B380" s="149"/>
      <c r="C380" s="150" t="s">
        <v>1247</v>
      </c>
      <c r="D380" s="150" t="s">
        <v>202</v>
      </c>
      <c r="E380" s="151" t="s">
        <v>5279</v>
      </c>
      <c r="F380" s="152" t="s">
        <v>5184</v>
      </c>
      <c r="G380" s="153" t="s">
        <v>205</v>
      </c>
      <c r="H380" s="154">
        <v>1</v>
      </c>
      <c r="I380" s="155"/>
      <c r="J380" s="156">
        <f>ROUND(I380*H380,2)</f>
        <v>0</v>
      </c>
      <c r="K380" s="152" t="s">
        <v>1</v>
      </c>
      <c r="L380" s="34"/>
      <c r="M380" s="157" t="s">
        <v>1</v>
      </c>
      <c r="N380" s="158" t="s">
        <v>46</v>
      </c>
      <c r="O380" s="59"/>
      <c r="P380" s="159">
        <f>O380*H380</f>
        <v>0</v>
      </c>
      <c r="Q380" s="159">
        <v>0</v>
      </c>
      <c r="R380" s="159">
        <f>Q380*H380</f>
        <v>0</v>
      </c>
      <c r="S380" s="159">
        <v>0</v>
      </c>
      <c r="T380" s="160">
        <f>S380*H380</f>
        <v>0</v>
      </c>
      <c r="U380" s="33"/>
      <c r="V380" s="33"/>
      <c r="W380" s="33"/>
      <c r="X380" s="33"/>
      <c r="Y380" s="33"/>
      <c r="Z380" s="33"/>
      <c r="AA380" s="33"/>
      <c r="AB380" s="33"/>
      <c r="AC380" s="33"/>
      <c r="AD380" s="33"/>
      <c r="AE380" s="33"/>
      <c r="AR380" s="161" t="s">
        <v>276</v>
      </c>
      <c r="AT380" s="161" t="s">
        <v>202</v>
      </c>
      <c r="AU380" s="161" t="s">
        <v>90</v>
      </c>
      <c r="AY380" s="18" t="s">
        <v>199</v>
      </c>
      <c r="BE380" s="162">
        <f>IF(N380="základní",J380,0)</f>
        <v>0</v>
      </c>
      <c r="BF380" s="162">
        <f>IF(N380="snížená",J380,0)</f>
        <v>0</v>
      </c>
      <c r="BG380" s="162">
        <f>IF(N380="zákl. přenesená",J380,0)</f>
        <v>0</v>
      </c>
      <c r="BH380" s="162">
        <f>IF(N380="sníž. přenesená",J380,0)</f>
        <v>0</v>
      </c>
      <c r="BI380" s="162">
        <f>IF(N380="nulová",J380,0)</f>
        <v>0</v>
      </c>
      <c r="BJ380" s="18" t="s">
        <v>88</v>
      </c>
      <c r="BK380" s="162">
        <f>ROUND(I380*H380,2)</f>
        <v>0</v>
      </c>
      <c r="BL380" s="18" t="s">
        <v>276</v>
      </c>
      <c r="BM380" s="161" t="s">
        <v>6574</v>
      </c>
    </row>
    <row r="381" spans="1:65" s="2" customFormat="1" ht="10.199999999999999">
      <c r="A381" s="33"/>
      <c r="B381" s="34"/>
      <c r="C381" s="33"/>
      <c r="D381" s="163" t="s">
        <v>207</v>
      </c>
      <c r="E381" s="33"/>
      <c r="F381" s="164" t="s">
        <v>6575</v>
      </c>
      <c r="G381" s="33"/>
      <c r="H381" s="33"/>
      <c r="I381" s="165"/>
      <c r="J381" s="33"/>
      <c r="K381" s="33"/>
      <c r="L381" s="34"/>
      <c r="M381" s="166"/>
      <c r="N381" s="167"/>
      <c r="O381" s="59"/>
      <c r="P381" s="59"/>
      <c r="Q381" s="59"/>
      <c r="R381" s="59"/>
      <c r="S381" s="59"/>
      <c r="T381" s="60"/>
      <c r="U381" s="33"/>
      <c r="V381" s="33"/>
      <c r="W381" s="33"/>
      <c r="X381" s="33"/>
      <c r="Y381" s="33"/>
      <c r="Z381" s="33"/>
      <c r="AA381" s="33"/>
      <c r="AB381" s="33"/>
      <c r="AC381" s="33"/>
      <c r="AD381" s="33"/>
      <c r="AE381" s="33"/>
      <c r="AT381" s="18" t="s">
        <v>207</v>
      </c>
      <c r="AU381" s="18" t="s">
        <v>90</v>
      </c>
    </row>
    <row r="382" spans="1:65" s="2" customFormat="1" ht="24.15" customHeight="1">
      <c r="A382" s="33"/>
      <c r="B382" s="149"/>
      <c r="C382" s="195" t="s">
        <v>1254</v>
      </c>
      <c r="D382" s="195" t="s">
        <v>416</v>
      </c>
      <c r="E382" s="196" t="s">
        <v>6576</v>
      </c>
      <c r="F382" s="197" t="s">
        <v>5188</v>
      </c>
      <c r="G382" s="198" t="s">
        <v>205</v>
      </c>
      <c r="H382" s="199">
        <v>1</v>
      </c>
      <c r="I382" s="200"/>
      <c r="J382" s="201">
        <f>ROUND(I382*H382,2)</f>
        <v>0</v>
      </c>
      <c r="K382" s="197" t="s">
        <v>1</v>
      </c>
      <c r="L382" s="202"/>
      <c r="M382" s="203" t="s">
        <v>1</v>
      </c>
      <c r="N382" s="204" t="s">
        <v>46</v>
      </c>
      <c r="O382" s="59"/>
      <c r="P382" s="159">
        <f>O382*H382</f>
        <v>0</v>
      </c>
      <c r="Q382" s="159">
        <v>0</v>
      </c>
      <c r="R382" s="159">
        <f>Q382*H382</f>
        <v>0</v>
      </c>
      <c r="S382" s="159">
        <v>0</v>
      </c>
      <c r="T382" s="160">
        <f>S382*H382</f>
        <v>0</v>
      </c>
      <c r="U382" s="33"/>
      <c r="V382" s="33"/>
      <c r="W382" s="33"/>
      <c r="X382" s="33"/>
      <c r="Y382" s="33"/>
      <c r="Z382" s="33"/>
      <c r="AA382" s="33"/>
      <c r="AB382" s="33"/>
      <c r="AC382" s="33"/>
      <c r="AD382" s="33"/>
      <c r="AE382" s="33"/>
      <c r="AR382" s="161" t="s">
        <v>573</v>
      </c>
      <c r="AT382" s="161" t="s">
        <v>416</v>
      </c>
      <c r="AU382" s="161" t="s">
        <v>90</v>
      </c>
      <c r="AY382" s="18" t="s">
        <v>199</v>
      </c>
      <c r="BE382" s="162">
        <f>IF(N382="základní",J382,0)</f>
        <v>0</v>
      </c>
      <c r="BF382" s="162">
        <f>IF(N382="snížená",J382,0)</f>
        <v>0</v>
      </c>
      <c r="BG382" s="162">
        <f>IF(N382="zákl. přenesená",J382,0)</f>
        <v>0</v>
      </c>
      <c r="BH382" s="162">
        <f>IF(N382="sníž. přenesená",J382,0)</f>
        <v>0</v>
      </c>
      <c r="BI382" s="162">
        <f>IF(N382="nulová",J382,0)</f>
        <v>0</v>
      </c>
      <c r="BJ382" s="18" t="s">
        <v>88</v>
      </c>
      <c r="BK382" s="162">
        <f>ROUND(I382*H382,2)</f>
        <v>0</v>
      </c>
      <c r="BL382" s="18" t="s">
        <v>276</v>
      </c>
      <c r="BM382" s="161" t="s">
        <v>6577</v>
      </c>
    </row>
    <row r="383" spans="1:65" s="2" customFormat="1" ht="28.8">
      <c r="A383" s="33"/>
      <c r="B383" s="34"/>
      <c r="C383" s="33"/>
      <c r="D383" s="163" t="s">
        <v>207</v>
      </c>
      <c r="E383" s="33"/>
      <c r="F383" s="164" t="s">
        <v>6578</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207</v>
      </c>
      <c r="AU383" s="18" t="s">
        <v>90</v>
      </c>
    </row>
    <row r="384" spans="1:65" s="2" customFormat="1" ht="24.15" customHeight="1">
      <c r="A384" s="33"/>
      <c r="B384" s="149"/>
      <c r="C384" s="195" t="s">
        <v>1259</v>
      </c>
      <c r="D384" s="195" t="s">
        <v>416</v>
      </c>
      <c r="E384" s="196" t="s">
        <v>5190</v>
      </c>
      <c r="F384" s="197" t="s">
        <v>5191</v>
      </c>
      <c r="G384" s="198" t="s">
        <v>529</v>
      </c>
      <c r="H384" s="199">
        <v>3</v>
      </c>
      <c r="I384" s="200"/>
      <c r="J384" s="201">
        <f>ROUND(I384*H384,2)</f>
        <v>0</v>
      </c>
      <c r="K384" s="197" t="s">
        <v>1</v>
      </c>
      <c r="L384" s="202"/>
      <c r="M384" s="203" t="s">
        <v>1</v>
      </c>
      <c r="N384" s="204" t="s">
        <v>46</v>
      </c>
      <c r="O384" s="59"/>
      <c r="P384" s="159">
        <f>O384*H384</f>
        <v>0</v>
      </c>
      <c r="Q384" s="159">
        <v>0</v>
      </c>
      <c r="R384" s="159">
        <f>Q384*H384</f>
        <v>0</v>
      </c>
      <c r="S384" s="159">
        <v>0</v>
      </c>
      <c r="T384" s="160">
        <f>S384*H384</f>
        <v>0</v>
      </c>
      <c r="U384" s="33"/>
      <c r="V384" s="33"/>
      <c r="W384" s="33"/>
      <c r="X384" s="33"/>
      <c r="Y384" s="33"/>
      <c r="Z384" s="33"/>
      <c r="AA384" s="33"/>
      <c r="AB384" s="33"/>
      <c r="AC384" s="33"/>
      <c r="AD384" s="33"/>
      <c r="AE384" s="33"/>
      <c r="AR384" s="161" t="s">
        <v>573</v>
      </c>
      <c r="AT384" s="161" t="s">
        <v>416</v>
      </c>
      <c r="AU384" s="161" t="s">
        <v>90</v>
      </c>
      <c r="AY384" s="18" t="s">
        <v>199</v>
      </c>
      <c r="BE384" s="162">
        <f>IF(N384="základní",J384,0)</f>
        <v>0</v>
      </c>
      <c r="BF384" s="162">
        <f>IF(N384="snížená",J384,0)</f>
        <v>0</v>
      </c>
      <c r="BG384" s="162">
        <f>IF(N384="zákl. přenesená",J384,0)</f>
        <v>0</v>
      </c>
      <c r="BH384" s="162">
        <f>IF(N384="sníž. přenesená",J384,0)</f>
        <v>0</v>
      </c>
      <c r="BI384" s="162">
        <f>IF(N384="nulová",J384,0)</f>
        <v>0</v>
      </c>
      <c r="BJ384" s="18" t="s">
        <v>88</v>
      </c>
      <c r="BK384" s="162">
        <f>ROUND(I384*H384,2)</f>
        <v>0</v>
      </c>
      <c r="BL384" s="18" t="s">
        <v>276</v>
      </c>
      <c r="BM384" s="161" t="s">
        <v>6579</v>
      </c>
    </row>
    <row r="385" spans="1:65" s="2" customFormat="1" ht="19.2">
      <c r="A385" s="33"/>
      <c r="B385" s="34"/>
      <c r="C385" s="33"/>
      <c r="D385" s="163" t="s">
        <v>207</v>
      </c>
      <c r="E385" s="33"/>
      <c r="F385" s="164" t="s">
        <v>5193</v>
      </c>
      <c r="G385" s="33"/>
      <c r="H385" s="33"/>
      <c r="I385" s="165"/>
      <c r="J385" s="33"/>
      <c r="K385" s="33"/>
      <c r="L385" s="34"/>
      <c r="M385" s="166"/>
      <c r="N385" s="167"/>
      <c r="O385" s="59"/>
      <c r="P385" s="59"/>
      <c r="Q385" s="59"/>
      <c r="R385" s="59"/>
      <c r="S385" s="59"/>
      <c r="T385" s="60"/>
      <c r="U385" s="33"/>
      <c r="V385" s="33"/>
      <c r="W385" s="33"/>
      <c r="X385" s="33"/>
      <c r="Y385" s="33"/>
      <c r="Z385" s="33"/>
      <c r="AA385" s="33"/>
      <c r="AB385" s="33"/>
      <c r="AC385" s="33"/>
      <c r="AD385" s="33"/>
      <c r="AE385" s="33"/>
      <c r="AT385" s="18" t="s">
        <v>207</v>
      </c>
      <c r="AU385" s="18" t="s">
        <v>90</v>
      </c>
    </row>
    <row r="386" spans="1:65" s="2" customFormat="1" ht="16.5" customHeight="1">
      <c r="A386" s="33"/>
      <c r="B386" s="149"/>
      <c r="C386" s="195" t="s">
        <v>1266</v>
      </c>
      <c r="D386" s="195" t="s">
        <v>416</v>
      </c>
      <c r="E386" s="196" t="s">
        <v>5194</v>
      </c>
      <c r="F386" s="197" t="s">
        <v>5195</v>
      </c>
      <c r="G386" s="198" t="s">
        <v>205</v>
      </c>
      <c r="H386" s="199">
        <v>1</v>
      </c>
      <c r="I386" s="200"/>
      <c r="J386" s="201">
        <f>ROUND(I386*H386,2)</f>
        <v>0</v>
      </c>
      <c r="K386" s="197" t="s">
        <v>1</v>
      </c>
      <c r="L386" s="202"/>
      <c r="M386" s="203" t="s">
        <v>1</v>
      </c>
      <c r="N386" s="204" t="s">
        <v>46</v>
      </c>
      <c r="O386" s="59"/>
      <c r="P386" s="159">
        <f>O386*H386</f>
        <v>0</v>
      </c>
      <c r="Q386" s="159">
        <v>0</v>
      </c>
      <c r="R386" s="159">
        <f>Q386*H386</f>
        <v>0</v>
      </c>
      <c r="S386" s="159">
        <v>0</v>
      </c>
      <c r="T386" s="160">
        <f>S386*H386</f>
        <v>0</v>
      </c>
      <c r="U386" s="33"/>
      <c r="V386" s="33"/>
      <c r="W386" s="33"/>
      <c r="X386" s="33"/>
      <c r="Y386" s="33"/>
      <c r="Z386" s="33"/>
      <c r="AA386" s="33"/>
      <c r="AB386" s="33"/>
      <c r="AC386" s="33"/>
      <c r="AD386" s="33"/>
      <c r="AE386" s="33"/>
      <c r="AR386" s="161" t="s">
        <v>573</v>
      </c>
      <c r="AT386" s="161" t="s">
        <v>416</v>
      </c>
      <c r="AU386" s="161" t="s">
        <v>90</v>
      </c>
      <c r="AY386" s="18" t="s">
        <v>199</v>
      </c>
      <c r="BE386" s="162">
        <f>IF(N386="základní",J386,0)</f>
        <v>0</v>
      </c>
      <c r="BF386" s="162">
        <f>IF(N386="snížená",J386,0)</f>
        <v>0</v>
      </c>
      <c r="BG386" s="162">
        <f>IF(N386="zákl. přenesená",J386,0)</f>
        <v>0</v>
      </c>
      <c r="BH386" s="162">
        <f>IF(N386="sníž. přenesená",J386,0)</f>
        <v>0</v>
      </c>
      <c r="BI386" s="162">
        <f>IF(N386="nulová",J386,0)</f>
        <v>0</v>
      </c>
      <c r="BJ386" s="18" t="s">
        <v>88</v>
      </c>
      <c r="BK386" s="162">
        <f>ROUND(I386*H386,2)</f>
        <v>0</v>
      </c>
      <c r="BL386" s="18" t="s">
        <v>276</v>
      </c>
      <c r="BM386" s="161" t="s">
        <v>6580</v>
      </c>
    </row>
    <row r="387" spans="1:65" s="2" customFormat="1" ht="19.2">
      <c r="A387" s="33"/>
      <c r="B387" s="34"/>
      <c r="C387" s="33"/>
      <c r="D387" s="163" t="s">
        <v>207</v>
      </c>
      <c r="E387" s="33"/>
      <c r="F387" s="164" t="s">
        <v>5197</v>
      </c>
      <c r="G387" s="33"/>
      <c r="H387" s="33"/>
      <c r="I387" s="165"/>
      <c r="J387" s="33"/>
      <c r="K387" s="33"/>
      <c r="L387" s="34"/>
      <c r="M387" s="166"/>
      <c r="N387" s="167"/>
      <c r="O387" s="59"/>
      <c r="P387" s="59"/>
      <c r="Q387" s="59"/>
      <c r="R387" s="59"/>
      <c r="S387" s="59"/>
      <c r="T387" s="60"/>
      <c r="U387" s="33"/>
      <c r="V387" s="33"/>
      <c r="W387" s="33"/>
      <c r="X387" s="33"/>
      <c r="Y387" s="33"/>
      <c r="Z387" s="33"/>
      <c r="AA387" s="33"/>
      <c r="AB387" s="33"/>
      <c r="AC387" s="33"/>
      <c r="AD387" s="33"/>
      <c r="AE387" s="33"/>
      <c r="AT387" s="18" t="s">
        <v>207</v>
      </c>
      <c r="AU387" s="18" t="s">
        <v>90</v>
      </c>
    </row>
    <row r="388" spans="1:65" s="2" customFormat="1" ht="16.5" customHeight="1">
      <c r="A388" s="33"/>
      <c r="B388" s="149"/>
      <c r="C388" s="195" t="s">
        <v>1282</v>
      </c>
      <c r="D388" s="195" t="s">
        <v>416</v>
      </c>
      <c r="E388" s="196" t="s">
        <v>6581</v>
      </c>
      <c r="F388" s="197" t="s">
        <v>6582</v>
      </c>
      <c r="G388" s="198" t="s">
        <v>205</v>
      </c>
      <c r="H388" s="199">
        <v>1</v>
      </c>
      <c r="I388" s="200"/>
      <c r="J388" s="201">
        <f>ROUND(I388*H388,2)</f>
        <v>0</v>
      </c>
      <c r="K388" s="197" t="s">
        <v>1</v>
      </c>
      <c r="L388" s="202"/>
      <c r="M388" s="203" t="s">
        <v>1</v>
      </c>
      <c r="N388" s="204" t="s">
        <v>46</v>
      </c>
      <c r="O388" s="59"/>
      <c r="P388" s="159">
        <f>O388*H388</f>
        <v>0</v>
      </c>
      <c r="Q388" s="159">
        <v>0</v>
      </c>
      <c r="R388" s="159">
        <f>Q388*H388</f>
        <v>0</v>
      </c>
      <c r="S388" s="159">
        <v>0</v>
      </c>
      <c r="T388" s="160">
        <f>S388*H388</f>
        <v>0</v>
      </c>
      <c r="U388" s="33"/>
      <c r="V388" s="33"/>
      <c r="W388" s="33"/>
      <c r="X388" s="33"/>
      <c r="Y388" s="33"/>
      <c r="Z388" s="33"/>
      <c r="AA388" s="33"/>
      <c r="AB388" s="33"/>
      <c r="AC388" s="33"/>
      <c r="AD388" s="33"/>
      <c r="AE388" s="33"/>
      <c r="AR388" s="161" t="s">
        <v>573</v>
      </c>
      <c r="AT388" s="161" t="s">
        <v>416</v>
      </c>
      <c r="AU388" s="161" t="s">
        <v>90</v>
      </c>
      <c r="AY388" s="18" t="s">
        <v>199</v>
      </c>
      <c r="BE388" s="162">
        <f>IF(N388="základní",J388,0)</f>
        <v>0</v>
      </c>
      <c r="BF388" s="162">
        <f>IF(N388="snížená",J388,0)</f>
        <v>0</v>
      </c>
      <c r="BG388" s="162">
        <f>IF(N388="zákl. přenesená",J388,0)</f>
        <v>0</v>
      </c>
      <c r="BH388" s="162">
        <f>IF(N388="sníž. přenesená",J388,0)</f>
        <v>0</v>
      </c>
      <c r="BI388" s="162">
        <f>IF(N388="nulová",J388,0)</f>
        <v>0</v>
      </c>
      <c r="BJ388" s="18" t="s">
        <v>88</v>
      </c>
      <c r="BK388" s="162">
        <f>ROUND(I388*H388,2)</f>
        <v>0</v>
      </c>
      <c r="BL388" s="18" t="s">
        <v>276</v>
      </c>
      <c r="BM388" s="161" t="s">
        <v>6583</v>
      </c>
    </row>
    <row r="389" spans="1:65" s="2" customFormat="1" ht="57.6">
      <c r="A389" s="33"/>
      <c r="B389" s="34"/>
      <c r="C389" s="33"/>
      <c r="D389" s="163" t="s">
        <v>207</v>
      </c>
      <c r="E389" s="33"/>
      <c r="F389" s="164" t="s">
        <v>6584</v>
      </c>
      <c r="G389" s="33"/>
      <c r="H389" s="33"/>
      <c r="I389" s="165"/>
      <c r="J389" s="33"/>
      <c r="K389" s="33"/>
      <c r="L389" s="34"/>
      <c r="M389" s="166"/>
      <c r="N389" s="167"/>
      <c r="O389" s="59"/>
      <c r="P389" s="59"/>
      <c r="Q389" s="59"/>
      <c r="R389" s="59"/>
      <c r="S389" s="59"/>
      <c r="T389" s="60"/>
      <c r="U389" s="33"/>
      <c r="V389" s="33"/>
      <c r="W389" s="33"/>
      <c r="X389" s="33"/>
      <c r="Y389" s="33"/>
      <c r="Z389" s="33"/>
      <c r="AA389" s="33"/>
      <c r="AB389" s="33"/>
      <c r="AC389" s="33"/>
      <c r="AD389" s="33"/>
      <c r="AE389" s="33"/>
      <c r="AT389" s="18" t="s">
        <v>207</v>
      </c>
      <c r="AU389" s="18" t="s">
        <v>90</v>
      </c>
    </row>
    <row r="390" spans="1:65" s="2" customFormat="1" ht="16.5" customHeight="1">
      <c r="A390" s="33"/>
      <c r="B390" s="149"/>
      <c r="C390" s="150" t="s">
        <v>1288</v>
      </c>
      <c r="D390" s="150" t="s">
        <v>202</v>
      </c>
      <c r="E390" s="151" t="s">
        <v>5198</v>
      </c>
      <c r="F390" s="152" t="s">
        <v>5199</v>
      </c>
      <c r="G390" s="153" t="s">
        <v>4180</v>
      </c>
      <c r="H390" s="154">
        <v>48</v>
      </c>
      <c r="I390" s="155"/>
      <c r="J390" s="156">
        <f>ROUND(I390*H390,2)</f>
        <v>0</v>
      </c>
      <c r="K390" s="152" t="s">
        <v>1</v>
      </c>
      <c r="L390" s="34"/>
      <c r="M390" s="157" t="s">
        <v>1</v>
      </c>
      <c r="N390" s="158" t="s">
        <v>46</v>
      </c>
      <c r="O390" s="59"/>
      <c r="P390" s="159">
        <f>O390*H390</f>
        <v>0</v>
      </c>
      <c r="Q390" s="159">
        <v>0</v>
      </c>
      <c r="R390" s="159">
        <f>Q390*H390</f>
        <v>0</v>
      </c>
      <c r="S390" s="159">
        <v>0</v>
      </c>
      <c r="T390" s="160">
        <f>S390*H390</f>
        <v>0</v>
      </c>
      <c r="U390" s="33"/>
      <c r="V390" s="33"/>
      <c r="W390" s="33"/>
      <c r="X390" s="33"/>
      <c r="Y390" s="33"/>
      <c r="Z390" s="33"/>
      <c r="AA390" s="33"/>
      <c r="AB390" s="33"/>
      <c r="AC390" s="33"/>
      <c r="AD390" s="33"/>
      <c r="AE390" s="33"/>
      <c r="AR390" s="161" t="s">
        <v>969</v>
      </c>
      <c r="AT390" s="161" t="s">
        <v>202</v>
      </c>
      <c r="AU390" s="161" t="s">
        <v>90</v>
      </c>
      <c r="AY390" s="18" t="s">
        <v>199</v>
      </c>
      <c r="BE390" s="162">
        <f>IF(N390="základní",J390,0)</f>
        <v>0</v>
      </c>
      <c r="BF390" s="162">
        <f>IF(N390="snížená",J390,0)</f>
        <v>0</v>
      </c>
      <c r="BG390" s="162">
        <f>IF(N390="zákl. přenesená",J390,0)</f>
        <v>0</v>
      </c>
      <c r="BH390" s="162">
        <f>IF(N390="sníž. přenesená",J390,0)</f>
        <v>0</v>
      </c>
      <c r="BI390" s="162">
        <f>IF(N390="nulová",J390,0)</f>
        <v>0</v>
      </c>
      <c r="BJ390" s="18" t="s">
        <v>88</v>
      </c>
      <c r="BK390" s="162">
        <f>ROUND(I390*H390,2)</f>
        <v>0</v>
      </c>
      <c r="BL390" s="18" t="s">
        <v>969</v>
      </c>
      <c r="BM390" s="161" t="s">
        <v>6585</v>
      </c>
    </row>
    <row r="391" spans="1:65" s="12" customFormat="1" ht="25.95" customHeight="1">
      <c r="B391" s="136"/>
      <c r="D391" s="137" t="s">
        <v>80</v>
      </c>
      <c r="E391" s="138" t="s">
        <v>5205</v>
      </c>
      <c r="F391" s="138" t="s">
        <v>5206</v>
      </c>
      <c r="I391" s="139"/>
      <c r="J391" s="140">
        <f>BK391</f>
        <v>0</v>
      </c>
      <c r="L391" s="136"/>
      <c r="M391" s="141"/>
      <c r="N391" s="142"/>
      <c r="O391" s="142"/>
      <c r="P391" s="143">
        <f>SUM(P392:P444)</f>
        <v>0</v>
      </c>
      <c r="Q391" s="142"/>
      <c r="R391" s="143">
        <f>SUM(R392:R444)</f>
        <v>0.12186999999999999</v>
      </c>
      <c r="S391" s="142"/>
      <c r="T391" s="144">
        <f>SUM(T392:T444)</f>
        <v>0</v>
      </c>
      <c r="AR391" s="137" t="s">
        <v>213</v>
      </c>
      <c r="AT391" s="145" t="s">
        <v>80</v>
      </c>
      <c r="AU391" s="145" t="s">
        <v>81</v>
      </c>
      <c r="AY391" s="137" t="s">
        <v>199</v>
      </c>
      <c r="BK391" s="146">
        <f>SUM(BK392:BK444)</f>
        <v>0</v>
      </c>
    </row>
    <row r="392" spans="1:65" s="2" customFormat="1" ht="24.15" customHeight="1">
      <c r="A392" s="33"/>
      <c r="B392" s="149"/>
      <c r="C392" s="150" t="s">
        <v>1296</v>
      </c>
      <c r="D392" s="150" t="s">
        <v>202</v>
      </c>
      <c r="E392" s="151" t="s">
        <v>4644</v>
      </c>
      <c r="F392" s="152" t="s">
        <v>4645</v>
      </c>
      <c r="G392" s="153" t="s">
        <v>376</v>
      </c>
      <c r="H392" s="154">
        <v>190</v>
      </c>
      <c r="I392" s="155"/>
      <c r="J392" s="156">
        <f>ROUND(I392*H392,2)</f>
        <v>0</v>
      </c>
      <c r="K392" s="152" t="s">
        <v>333</v>
      </c>
      <c r="L392" s="34"/>
      <c r="M392" s="157" t="s">
        <v>1</v>
      </c>
      <c r="N392" s="158" t="s">
        <v>46</v>
      </c>
      <c r="O392" s="59"/>
      <c r="P392" s="159">
        <f>O392*H392</f>
        <v>0</v>
      </c>
      <c r="Q392" s="159">
        <v>0</v>
      </c>
      <c r="R392" s="159">
        <f>Q392*H392</f>
        <v>0</v>
      </c>
      <c r="S392" s="159">
        <v>0</v>
      </c>
      <c r="T392" s="160">
        <f>S392*H392</f>
        <v>0</v>
      </c>
      <c r="U392" s="33"/>
      <c r="V392" s="33"/>
      <c r="W392" s="33"/>
      <c r="X392" s="33"/>
      <c r="Y392" s="33"/>
      <c r="Z392" s="33"/>
      <c r="AA392" s="33"/>
      <c r="AB392" s="33"/>
      <c r="AC392" s="33"/>
      <c r="AD392" s="33"/>
      <c r="AE392" s="33"/>
      <c r="AR392" s="161" t="s">
        <v>276</v>
      </c>
      <c r="AT392" s="161" t="s">
        <v>202</v>
      </c>
      <c r="AU392" s="161" t="s">
        <v>88</v>
      </c>
      <c r="AY392" s="18" t="s">
        <v>199</v>
      </c>
      <c r="BE392" s="162">
        <f>IF(N392="základní",J392,0)</f>
        <v>0</v>
      </c>
      <c r="BF392" s="162">
        <f>IF(N392="snížená",J392,0)</f>
        <v>0</v>
      </c>
      <c r="BG392" s="162">
        <f>IF(N392="zákl. přenesená",J392,0)</f>
        <v>0</v>
      </c>
      <c r="BH392" s="162">
        <f>IF(N392="sníž. přenesená",J392,0)</f>
        <v>0</v>
      </c>
      <c r="BI392" s="162">
        <f>IF(N392="nulová",J392,0)</f>
        <v>0</v>
      </c>
      <c r="BJ392" s="18" t="s">
        <v>88</v>
      </c>
      <c r="BK392" s="162">
        <f>ROUND(I392*H392,2)</f>
        <v>0</v>
      </c>
      <c r="BL392" s="18" t="s">
        <v>276</v>
      </c>
      <c r="BM392" s="161" t="s">
        <v>6586</v>
      </c>
    </row>
    <row r="393" spans="1:65" s="2" customFormat="1" ht="21.75" customHeight="1">
      <c r="A393" s="33"/>
      <c r="B393" s="149"/>
      <c r="C393" s="195" t="s">
        <v>1311</v>
      </c>
      <c r="D393" s="195" t="s">
        <v>416</v>
      </c>
      <c r="E393" s="196" t="s">
        <v>4648</v>
      </c>
      <c r="F393" s="197" t="s">
        <v>4649</v>
      </c>
      <c r="G393" s="198" t="s">
        <v>376</v>
      </c>
      <c r="H393" s="199">
        <v>190</v>
      </c>
      <c r="I393" s="200"/>
      <c r="J393" s="201">
        <f>ROUND(I393*H393,2)</f>
        <v>0</v>
      </c>
      <c r="K393" s="197" t="s">
        <v>333</v>
      </c>
      <c r="L393" s="202"/>
      <c r="M393" s="203" t="s">
        <v>1</v>
      </c>
      <c r="N393" s="204" t="s">
        <v>46</v>
      </c>
      <c r="O393" s="59"/>
      <c r="P393" s="159">
        <f>O393*H393</f>
        <v>0</v>
      </c>
      <c r="Q393" s="159">
        <v>6.9999999999999994E-5</v>
      </c>
      <c r="R393" s="159">
        <f>Q393*H393</f>
        <v>1.3299999999999999E-2</v>
      </c>
      <c r="S393" s="159">
        <v>0</v>
      </c>
      <c r="T393" s="160">
        <f>S393*H393</f>
        <v>0</v>
      </c>
      <c r="U393" s="33"/>
      <c r="V393" s="33"/>
      <c r="W393" s="33"/>
      <c r="X393" s="33"/>
      <c r="Y393" s="33"/>
      <c r="Z393" s="33"/>
      <c r="AA393" s="33"/>
      <c r="AB393" s="33"/>
      <c r="AC393" s="33"/>
      <c r="AD393" s="33"/>
      <c r="AE393" s="33"/>
      <c r="AR393" s="161" t="s">
        <v>573</v>
      </c>
      <c r="AT393" s="161" t="s">
        <v>416</v>
      </c>
      <c r="AU393" s="161" t="s">
        <v>88</v>
      </c>
      <c r="AY393" s="18" t="s">
        <v>199</v>
      </c>
      <c r="BE393" s="162">
        <f>IF(N393="základní",J393,0)</f>
        <v>0</v>
      </c>
      <c r="BF393" s="162">
        <f>IF(N393="snížená",J393,0)</f>
        <v>0</v>
      </c>
      <c r="BG393" s="162">
        <f>IF(N393="zákl. přenesená",J393,0)</f>
        <v>0</v>
      </c>
      <c r="BH393" s="162">
        <f>IF(N393="sníž. přenesená",J393,0)</f>
        <v>0</v>
      </c>
      <c r="BI393" s="162">
        <f>IF(N393="nulová",J393,0)</f>
        <v>0</v>
      </c>
      <c r="BJ393" s="18" t="s">
        <v>88</v>
      </c>
      <c r="BK393" s="162">
        <f>ROUND(I393*H393,2)</f>
        <v>0</v>
      </c>
      <c r="BL393" s="18" t="s">
        <v>276</v>
      </c>
      <c r="BM393" s="161" t="s">
        <v>6587</v>
      </c>
    </row>
    <row r="394" spans="1:65" s="14" customFormat="1" ht="10.199999999999999">
      <c r="B394" s="179"/>
      <c r="D394" s="163" t="s">
        <v>336</v>
      </c>
      <c r="E394" s="180" t="s">
        <v>1</v>
      </c>
      <c r="F394" s="181" t="s">
        <v>6588</v>
      </c>
      <c r="H394" s="182">
        <v>190</v>
      </c>
      <c r="I394" s="183"/>
      <c r="L394" s="179"/>
      <c r="M394" s="184"/>
      <c r="N394" s="185"/>
      <c r="O394" s="185"/>
      <c r="P394" s="185"/>
      <c r="Q394" s="185"/>
      <c r="R394" s="185"/>
      <c r="S394" s="185"/>
      <c r="T394" s="186"/>
      <c r="AT394" s="180" t="s">
        <v>336</v>
      </c>
      <c r="AU394" s="180" t="s">
        <v>88</v>
      </c>
      <c r="AV394" s="14" t="s">
        <v>90</v>
      </c>
      <c r="AW394" s="14" t="s">
        <v>36</v>
      </c>
      <c r="AX394" s="14" t="s">
        <v>88</v>
      </c>
      <c r="AY394" s="180" t="s">
        <v>199</v>
      </c>
    </row>
    <row r="395" spans="1:65" s="2" customFormat="1" ht="16.5" customHeight="1">
      <c r="A395" s="33"/>
      <c r="B395" s="149"/>
      <c r="C395" s="150" t="s">
        <v>1323</v>
      </c>
      <c r="D395" s="150" t="s">
        <v>202</v>
      </c>
      <c r="E395" s="151" t="s">
        <v>5235</v>
      </c>
      <c r="F395" s="152" t="s">
        <v>5236</v>
      </c>
      <c r="G395" s="153" t="s">
        <v>529</v>
      </c>
      <c r="H395" s="154">
        <v>52</v>
      </c>
      <c r="I395" s="155"/>
      <c r="J395" s="156">
        <f>ROUND(I395*H395,2)</f>
        <v>0</v>
      </c>
      <c r="K395" s="152" t="s">
        <v>333</v>
      </c>
      <c r="L395" s="34"/>
      <c r="M395" s="157" t="s">
        <v>1</v>
      </c>
      <c r="N395" s="158" t="s">
        <v>46</v>
      </c>
      <c r="O395" s="59"/>
      <c r="P395" s="159">
        <f>O395*H395</f>
        <v>0</v>
      </c>
      <c r="Q395" s="159">
        <v>0</v>
      </c>
      <c r="R395" s="159">
        <f>Q395*H395</f>
        <v>0</v>
      </c>
      <c r="S395" s="159">
        <v>0</v>
      </c>
      <c r="T395" s="160">
        <f>S395*H395</f>
        <v>0</v>
      </c>
      <c r="U395" s="33"/>
      <c r="V395" s="33"/>
      <c r="W395" s="33"/>
      <c r="X395" s="33"/>
      <c r="Y395" s="33"/>
      <c r="Z395" s="33"/>
      <c r="AA395" s="33"/>
      <c r="AB395" s="33"/>
      <c r="AC395" s="33"/>
      <c r="AD395" s="33"/>
      <c r="AE395" s="33"/>
      <c r="AR395" s="161" t="s">
        <v>276</v>
      </c>
      <c r="AT395" s="161" t="s">
        <v>202</v>
      </c>
      <c r="AU395" s="161" t="s">
        <v>88</v>
      </c>
      <c r="AY395" s="18" t="s">
        <v>199</v>
      </c>
      <c r="BE395" s="162">
        <f>IF(N395="základní",J395,0)</f>
        <v>0</v>
      </c>
      <c r="BF395" s="162">
        <f>IF(N395="snížená",J395,0)</f>
        <v>0</v>
      </c>
      <c r="BG395" s="162">
        <f>IF(N395="zákl. přenesená",J395,0)</f>
        <v>0</v>
      </c>
      <c r="BH395" s="162">
        <f>IF(N395="sníž. přenesená",J395,0)</f>
        <v>0</v>
      </c>
      <c r="BI395" s="162">
        <f>IF(N395="nulová",J395,0)</f>
        <v>0</v>
      </c>
      <c r="BJ395" s="18" t="s">
        <v>88</v>
      </c>
      <c r="BK395" s="162">
        <f>ROUND(I395*H395,2)</f>
        <v>0</v>
      </c>
      <c r="BL395" s="18" t="s">
        <v>276</v>
      </c>
      <c r="BM395" s="161" t="s">
        <v>6589</v>
      </c>
    </row>
    <row r="396" spans="1:65" s="2" customFormat="1" ht="28.8">
      <c r="A396" s="33"/>
      <c r="B396" s="34"/>
      <c r="C396" s="33"/>
      <c r="D396" s="163" t="s">
        <v>207</v>
      </c>
      <c r="E396" s="33"/>
      <c r="F396" s="164" t="s">
        <v>5238</v>
      </c>
      <c r="G396" s="33"/>
      <c r="H396" s="33"/>
      <c r="I396" s="165"/>
      <c r="J396" s="33"/>
      <c r="K396" s="33"/>
      <c r="L396" s="34"/>
      <c r="M396" s="166"/>
      <c r="N396" s="167"/>
      <c r="O396" s="59"/>
      <c r="P396" s="59"/>
      <c r="Q396" s="59"/>
      <c r="R396" s="59"/>
      <c r="S396" s="59"/>
      <c r="T396" s="60"/>
      <c r="U396" s="33"/>
      <c r="V396" s="33"/>
      <c r="W396" s="33"/>
      <c r="X396" s="33"/>
      <c r="Y396" s="33"/>
      <c r="Z396" s="33"/>
      <c r="AA396" s="33"/>
      <c r="AB396" s="33"/>
      <c r="AC396" s="33"/>
      <c r="AD396" s="33"/>
      <c r="AE396" s="33"/>
      <c r="AT396" s="18" t="s">
        <v>207</v>
      </c>
      <c r="AU396" s="18" t="s">
        <v>88</v>
      </c>
    </row>
    <row r="397" spans="1:65" s="2" customFormat="1" ht="21.75" customHeight="1">
      <c r="A397" s="33"/>
      <c r="B397" s="149"/>
      <c r="C397" s="195" t="s">
        <v>1328</v>
      </c>
      <c r="D397" s="195" t="s">
        <v>416</v>
      </c>
      <c r="E397" s="196" t="s">
        <v>4675</v>
      </c>
      <c r="F397" s="197" t="s">
        <v>4676</v>
      </c>
      <c r="G397" s="198" t="s">
        <v>529</v>
      </c>
      <c r="H397" s="199">
        <v>40</v>
      </c>
      <c r="I397" s="200"/>
      <c r="J397" s="201">
        <f>ROUND(I397*H397,2)</f>
        <v>0</v>
      </c>
      <c r="K397" s="197" t="s">
        <v>333</v>
      </c>
      <c r="L397" s="202"/>
      <c r="M397" s="203" t="s">
        <v>1</v>
      </c>
      <c r="N397" s="204" t="s">
        <v>46</v>
      </c>
      <c r="O397" s="59"/>
      <c r="P397" s="159">
        <f>O397*H397</f>
        <v>0</v>
      </c>
      <c r="Q397" s="159">
        <v>4.0000000000000003E-5</v>
      </c>
      <c r="R397" s="159">
        <f>Q397*H397</f>
        <v>1.6000000000000001E-3</v>
      </c>
      <c r="S397" s="159">
        <v>0</v>
      </c>
      <c r="T397" s="160">
        <f>S397*H397</f>
        <v>0</v>
      </c>
      <c r="U397" s="33"/>
      <c r="V397" s="33"/>
      <c r="W397" s="33"/>
      <c r="X397" s="33"/>
      <c r="Y397" s="33"/>
      <c r="Z397" s="33"/>
      <c r="AA397" s="33"/>
      <c r="AB397" s="33"/>
      <c r="AC397" s="33"/>
      <c r="AD397" s="33"/>
      <c r="AE397" s="33"/>
      <c r="AR397" s="161" t="s">
        <v>573</v>
      </c>
      <c r="AT397" s="161" t="s">
        <v>416</v>
      </c>
      <c r="AU397" s="161" t="s">
        <v>88</v>
      </c>
      <c r="AY397" s="18" t="s">
        <v>199</v>
      </c>
      <c r="BE397" s="162">
        <f>IF(N397="základní",J397,0)</f>
        <v>0</v>
      </c>
      <c r="BF397" s="162">
        <f>IF(N397="snížená",J397,0)</f>
        <v>0</v>
      </c>
      <c r="BG397" s="162">
        <f>IF(N397="zákl. přenesená",J397,0)</f>
        <v>0</v>
      </c>
      <c r="BH397" s="162">
        <f>IF(N397="sníž. přenesená",J397,0)</f>
        <v>0</v>
      </c>
      <c r="BI397" s="162">
        <f>IF(N397="nulová",J397,0)</f>
        <v>0</v>
      </c>
      <c r="BJ397" s="18" t="s">
        <v>88</v>
      </c>
      <c r="BK397" s="162">
        <f>ROUND(I397*H397,2)</f>
        <v>0</v>
      </c>
      <c r="BL397" s="18" t="s">
        <v>276</v>
      </c>
      <c r="BM397" s="161" t="s">
        <v>6590</v>
      </c>
    </row>
    <row r="398" spans="1:65" s="2" customFormat="1" ht="10.199999999999999">
      <c r="A398" s="33"/>
      <c r="B398" s="34"/>
      <c r="C398" s="33"/>
      <c r="D398" s="163" t="s">
        <v>207</v>
      </c>
      <c r="E398" s="33"/>
      <c r="F398" s="164" t="s">
        <v>4676</v>
      </c>
      <c r="G398" s="33"/>
      <c r="H398" s="33"/>
      <c r="I398" s="165"/>
      <c r="J398" s="33"/>
      <c r="K398" s="33"/>
      <c r="L398" s="34"/>
      <c r="M398" s="166"/>
      <c r="N398" s="167"/>
      <c r="O398" s="59"/>
      <c r="P398" s="59"/>
      <c r="Q398" s="59"/>
      <c r="R398" s="59"/>
      <c r="S398" s="59"/>
      <c r="T398" s="60"/>
      <c r="U398" s="33"/>
      <c r="V398" s="33"/>
      <c r="W398" s="33"/>
      <c r="X398" s="33"/>
      <c r="Y398" s="33"/>
      <c r="Z398" s="33"/>
      <c r="AA398" s="33"/>
      <c r="AB398" s="33"/>
      <c r="AC398" s="33"/>
      <c r="AD398" s="33"/>
      <c r="AE398" s="33"/>
      <c r="AT398" s="18" t="s">
        <v>207</v>
      </c>
      <c r="AU398" s="18" t="s">
        <v>88</v>
      </c>
    </row>
    <row r="399" spans="1:65" s="14" customFormat="1" ht="10.199999999999999">
      <c r="B399" s="179"/>
      <c r="D399" s="163" t="s">
        <v>336</v>
      </c>
      <c r="E399" s="180" t="s">
        <v>1</v>
      </c>
      <c r="F399" s="181" t="s">
        <v>690</v>
      </c>
      <c r="H399" s="182">
        <v>40</v>
      </c>
      <c r="I399" s="183"/>
      <c r="L399" s="179"/>
      <c r="M399" s="184"/>
      <c r="N399" s="185"/>
      <c r="O399" s="185"/>
      <c r="P399" s="185"/>
      <c r="Q399" s="185"/>
      <c r="R399" s="185"/>
      <c r="S399" s="185"/>
      <c r="T399" s="186"/>
      <c r="AT399" s="180" t="s">
        <v>336</v>
      </c>
      <c r="AU399" s="180" t="s">
        <v>88</v>
      </c>
      <c r="AV399" s="14" t="s">
        <v>90</v>
      </c>
      <c r="AW399" s="14" t="s">
        <v>36</v>
      </c>
      <c r="AX399" s="14" t="s">
        <v>88</v>
      </c>
      <c r="AY399" s="180" t="s">
        <v>199</v>
      </c>
    </row>
    <row r="400" spans="1:65" s="2" customFormat="1" ht="24.15" customHeight="1">
      <c r="A400" s="33"/>
      <c r="B400" s="149"/>
      <c r="C400" s="195" t="s">
        <v>1337</v>
      </c>
      <c r="D400" s="195" t="s">
        <v>416</v>
      </c>
      <c r="E400" s="196" t="s">
        <v>4679</v>
      </c>
      <c r="F400" s="197" t="s">
        <v>4680</v>
      </c>
      <c r="G400" s="198" t="s">
        <v>529</v>
      </c>
      <c r="H400" s="199">
        <v>2</v>
      </c>
      <c r="I400" s="200"/>
      <c r="J400" s="201">
        <f>ROUND(I400*H400,2)</f>
        <v>0</v>
      </c>
      <c r="K400" s="197" t="s">
        <v>333</v>
      </c>
      <c r="L400" s="202"/>
      <c r="M400" s="203" t="s">
        <v>1</v>
      </c>
      <c r="N400" s="204" t="s">
        <v>46</v>
      </c>
      <c r="O400" s="59"/>
      <c r="P400" s="159">
        <f>O400*H400</f>
        <v>0</v>
      </c>
      <c r="Q400" s="159">
        <v>5.0000000000000002E-5</v>
      </c>
      <c r="R400" s="159">
        <f>Q400*H400</f>
        <v>1E-4</v>
      </c>
      <c r="S400" s="159">
        <v>0</v>
      </c>
      <c r="T400" s="160">
        <f>S400*H400</f>
        <v>0</v>
      </c>
      <c r="U400" s="33"/>
      <c r="V400" s="33"/>
      <c r="W400" s="33"/>
      <c r="X400" s="33"/>
      <c r="Y400" s="33"/>
      <c r="Z400" s="33"/>
      <c r="AA400" s="33"/>
      <c r="AB400" s="33"/>
      <c r="AC400" s="33"/>
      <c r="AD400" s="33"/>
      <c r="AE400" s="33"/>
      <c r="AR400" s="161" t="s">
        <v>573</v>
      </c>
      <c r="AT400" s="161" t="s">
        <v>416</v>
      </c>
      <c r="AU400" s="161" t="s">
        <v>88</v>
      </c>
      <c r="AY400" s="18" t="s">
        <v>199</v>
      </c>
      <c r="BE400" s="162">
        <f>IF(N400="základní",J400,0)</f>
        <v>0</v>
      </c>
      <c r="BF400" s="162">
        <f>IF(N400="snížená",J400,0)</f>
        <v>0</v>
      </c>
      <c r="BG400" s="162">
        <f>IF(N400="zákl. přenesená",J400,0)</f>
        <v>0</v>
      </c>
      <c r="BH400" s="162">
        <f>IF(N400="sníž. přenesená",J400,0)</f>
        <v>0</v>
      </c>
      <c r="BI400" s="162">
        <f>IF(N400="nulová",J400,0)</f>
        <v>0</v>
      </c>
      <c r="BJ400" s="18" t="s">
        <v>88</v>
      </c>
      <c r="BK400" s="162">
        <f>ROUND(I400*H400,2)</f>
        <v>0</v>
      </c>
      <c r="BL400" s="18" t="s">
        <v>276</v>
      </c>
      <c r="BM400" s="161" t="s">
        <v>6591</v>
      </c>
    </row>
    <row r="401" spans="1:65" s="2" customFormat="1" ht="10.199999999999999">
      <c r="A401" s="33"/>
      <c r="B401" s="34"/>
      <c r="C401" s="33"/>
      <c r="D401" s="163" t="s">
        <v>207</v>
      </c>
      <c r="E401" s="33"/>
      <c r="F401" s="164" t="s">
        <v>4680</v>
      </c>
      <c r="G401" s="33"/>
      <c r="H401" s="33"/>
      <c r="I401" s="165"/>
      <c r="J401" s="33"/>
      <c r="K401" s="33"/>
      <c r="L401" s="34"/>
      <c r="M401" s="166"/>
      <c r="N401" s="167"/>
      <c r="O401" s="59"/>
      <c r="P401" s="59"/>
      <c r="Q401" s="59"/>
      <c r="R401" s="59"/>
      <c r="S401" s="59"/>
      <c r="T401" s="60"/>
      <c r="U401" s="33"/>
      <c r="V401" s="33"/>
      <c r="W401" s="33"/>
      <c r="X401" s="33"/>
      <c r="Y401" s="33"/>
      <c r="Z401" s="33"/>
      <c r="AA401" s="33"/>
      <c r="AB401" s="33"/>
      <c r="AC401" s="33"/>
      <c r="AD401" s="33"/>
      <c r="AE401" s="33"/>
      <c r="AT401" s="18" t="s">
        <v>207</v>
      </c>
      <c r="AU401" s="18" t="s">
        <v>88</v>
      </c>
    </row>
    <row r="402" spans="1:65" s="14" customFormat="1" ht="10.199999999999999">
      <c r="B402" s="179"/>
      <c r="D402" s="163" t="s">
        <v>336</v>
      </c>
      <c r="E402" s="180" t="s">
        <v>1</v>
      </c>
      <c r="F402" s="181" t="s">
        <v>90</v>
      </c>
      <c r="H402" s="182">
        <v>2</v>
      </c>
      <c r="I402" s="183"/>
      <c r="L402" s="179"/>
      <c r="M402" s="184"/>
      <c r="N402" s="185"/>
      <c r="O402" s="185"/>
      <c r="P402" s="185"/>
      <c r="Q402" s="185"/>
      <c r="R402" s="185"/>
      <c r="S402" s="185"/>
      <c r="T402" s="186"/>
      <c r="AT402" s="180" t="s">
        <v>336</v>
      </c>
      <c r="AU402" s="180" t="s">
        <v>88</v>
      </c>
      <c r="AV402" s="14" t="s">
        <v>90</v>
      </c>
      <c r="AW402" s="14" t="s">
        <v>36</v>
      </c>
      <c r="AX402" s="14" t="s">
        <v>88</v>
      </c>
      <c r="AY402" s="180" t="s">
        <v>199</v>
      </c>
    </row>
    <row r="403" spans="1:65" s="2" customFormat="1" ht="24.15" customHeight="1">
      <c r="A403" s="33"/>
      <c r="B403" s="149"/>
      <c r="C403" s="195" t="s">
        <v>1357</v>
      </c>
      <c r="D403" s="195" t="s">
        <v>416</v>
      </c>
      <c r="E403" s="196" t="s">
        <v>6592</v>
      </c>
      <c r="F403" s="197" t="s">
        <v>6593</v>
      </c>
      <c r="G403" s="198" t="s">
        <v>529</v>
      </c>
      <c r="H403" s="199">
        <v>1</v>
      </c>
      <c r="I403" s="200"/>
      <c r="J403" s="201">
        <f>ROUND(I403*H403,2)</f>
        <v>0</v>
      </c>
      <c r="K403" s="197" t="s">
        <v>333</v>
      </c>
      <c r="L403" s="202"/>
      <c r="M403" s="203" t="s">
        <v>1</v>
      </c>
      <c r="N403" s="204" t="s">
        <v>46</v>
      </c>
      <c r="O403" s="59"/>
      <c r="P403" s="159">
        <f>O403*H403</f>
        <v>0</v>
      </c>
      <c r="Q403" s="159">
        <v>1.8000000000000001E-4</v>
      </c>
      <c r="R403" s="159">
        <f>Q403*H403</f>
        <v>1.8000000000000001E-4</v>
      </c>
      <c r="S403" s="159">
        <v>0</v>
      </c>
      <c r="T403" s="160">
        <f>S403*H403</f>
        <v>0</v>
      </c>
      <c r="U403" s="33"/>
      <c r="V403" s="33"/>
      <c r="W403" s="33"/>
      <c r="X403" s="33"/>
      <c r="Y403" s="33"/>
      <c r="Z403" s="33"/>
      <c r="AA403" s="33"/>
      <c r="AB403" s="33"/>
      <c r="AC403" s="33"/>
      <c r="AD403" s="33"/>
      <c r="AE403" s="33"/>
      <c r="AR403" s="161" t="s">
        <v>573</v>
      </c>
      <c r="AT403" s="161" t="s">
        <v>416</v>
      </c>
      <c r="AU403" s="161" t="s">
        <v>88</v>
      </c>
      <c r="AY403" s="18" t="s">
        <v>199</v>
      </c>
      <c r="BE403" s="162">
        <f>IF(N403="základní",J403,0)</f>
        <v>0</v>
      </c>
      <c r="BF403" s="162">
        <f>IF(N403="snížená",J403,0)</f>
        <v>0</v>
      </c>
      <c r="BG403" s="162">
        <f>IF(N403="zákl. přenesená",J403,0)</f>
        <v>0</v>
      </c>
      <c r="BH403" s="162">
        <f>IF(N403="sníž. přenesená",J403,0)</f>
        <v>0</v>
      </c>
      <c r="BI403" s="162">
        <f>IF(N403="nulová",J403,0)</f>
        <v>0</v>
      </c>
      <c r="BJ403" s="18" t="s">
        <v>88</v>
      </c>
      <c r="BK403" s="162">
        <f>ROUND(I403*H403,2)</f>
        <v>0</v>
      </c>
      <c r="BL403" s="18" t="s">
        <v>276</v>
      </c>
      <c r="BM403" s="161" t="s">
        <v>6594</v>
      </c>
    </row>
    <row r="404" spans="1:65" s="2" customFormat="1" ht="19.2">
      <c r="A404" s="33"/>
      <c r="B404" s="34"/>
      <c r="C404" s="33"/>
      <c r="D404" s="163" t="s">
        <v>207</v>
      </c>
      <c r="E404" s="33"/>
      <c r="F404" s="164" t="s">
        <v>6593</v>
      </c>
      <c r="G404" s="33"/>
      <c r="H404" s="33"/>
      <c r="I404" s="165"/>
      <c r="J404" s="33"/>
      <c r="K404" s="33"/>
      <c r="L404" s="34"/>
      <c r="M404" s="166"/>
      <c r="N404" s="167"/>
      <c r="O404" s="59"/>
      <c r="P404" s="59"/>
      <c r="Q404" s="59"/>
      <c r="R404" s="59"/>
      <c r="S404" s="59"/>
      <c r="T404" s="60"/>
      <c r="U404" s="33"/>
      <c r="V404" s="33"/>
      <c r="W404" s="33"/>
      <c r="X404" s="33"/>
      <c r="Y404" s="33"/>
      <c r="Z404" s="33"/>
      <c r="AA404" s="33"/>
      <c r="AB404" s="33"/>
      <c r="AC404" s="33"/>
      <c r="AD404" s="33"/>
      <c r="AE404" s="33"/>
      <c r="AT404" s="18" t="s">
        <v>207</v>
      </c>
      <c r="AU404" s="18" t="s">
        <v>88</v>
      </c>
    </row>
    <row r="405" spans="1:65" s="2" customFormat="1" ht="24.15" customHeight="1">
      <c r="A405" s="33"/>
      <c r="B405" s="149"/>
      <c r="C405" s="195" t="s">
        <v>1366</v>
      </c>
      <c r="D405" s="195" t="s">
        <v>416</v>
      </c>
      <c r="E405" s="196" t="s">
        <v>6344</v>
      </c>
      <c r="F405" s="197" t="s">
        <v>6345</v>
      </c>
      <c r="G405" s="198" t="s">
        <v>529</v>
      </c>
      <c r="H405" s="199">
        <v>2</v>
      </c>
      <c r="I405" s="200"/>
      <c r="J405" s="201">
        <f>ROUND(I405*H405,2)</f>
        <v>0</v>
      </c>
      <c r="K405" s="197" t="s">
        <v>333</v>
      </c>
      <c r="L405" s="202"/>
      <c r="M405" s="203" t="s">
        <v>1</v>
      </c>
      <c r="N405" s="204" t="s">
        <v>46</v>
      </c>
      <c r="O405" s="59"/>
      <c r="P405" s="159">
        <f>O405*H405</f>
        <v>0</v>
      </c>
      <c r="Q405" s="159">
        <v>1.3999999999999999E-4</v>
      </c>
      <c r="R405" s="159">
        <f>Q405*H405</f>
        <v>2.7999999999999998E-4</v>
      </c>
      <c r="S405" s="159">
        <v>0</v>
      </c>
      <c r="T405" s="160">
        <f>S405*H405</f>
        <v>0</v>
      </c>
      <c r="U405" s="33"/>
      <c r="V405" s="33"/>
      <c r="W405" s="33"/>
      <c r="X405" s="33"/>
      <c r="Y405" s="33"/>
      <c r="Z405" s="33"/>
      <c r="AA405" s="33"/>
      <c r="AB405" s="33"/>
      <c r="AC405" s="33"/>
      <c r="AD405" s="33"/>
      <c r="AE405" s="33"/>
      <c r="AR405" s="161" t="s">
        <v>573</v>
      </c>
      <c r="AT405" s="161" t="s">
        <v>416</v>
      </c>
      <c r="AU405" s="161" t="s">
        <v>88</v>
      </c>
      <c r="AY405" s="18" t="s">
        <v>199</v>
      </c>
      <c r="BE405" s="162">
        <f>IF(N405="základní",J405,0)</f>
        <v>0</v>
      </c>
      <c r="BF405" s="162">
        <f>IF(N405="snížená",J405,0)</f>
        <v>0</v>
      </c>
      <c r="BG405" s="162">
        <f>IF(N405="zákl. přenesená",J405,0)</f>
        <v>0</v>
      </c>
      <c r="BH405" s="162">
        <f>IF(N405="sníž. přenesená",J405,0)</f>
        <v>0</v>
      </c>
      <c r="BI405" s="162">
        <f>IF(N405="nulová",J405,0)</f>
        <v>0</v>
      </c>
      <c r="BJ405" s="18" t="s">
        <v>88</v>
      </c>
      <c r="BK405" s="162">
        <f>ROUND(I405*H405,2)</f>
        <v>0</v>
      </c>
      <c r="BL405" s="18" t="s">
        <v>276</v>
      </c>
      <c r="BM405" s="161" t="s">
        <v>6595</v>
      </c>
    </row>
    <row r="406" spans="1:65" s="2" customFormat="1" ht="19.2">
      <c r="A406" s="33"/>
      <c r="B406" s="34"/>
      <c r="C406" s="33"/>
      <c r="D406" s="163" t="s">
        <v>207</v>
      </c>
      <c r="E406" s="33"/>
      <c r="F406" s="164" t="s">
        <v>6345</v>
      </c>
      <c r="G406" s="33"/>
      <c r="H406" s="33"/>
      <c r="I406" s="165"/>
      <c r="J406" s="33"/>
      <c r="K406" s="33"/>
      <c r="L406" s="34"/>
      <c r="M406" s="166"/>
      <c r="N406" s="167"/>
      <c r="O406" s="59"/>
      <c r="P406" s="59"/>
      <c r="Q406" s="59"/>
      <c r="R406" s="59"/>
      <c r="S406" s="59"/>
      <c r="T406" s="60"/>
      <c r="U406" s="33"/>
      <c r="V406" s="33"/>
      <c r="W406" s="33"/>
      <c r="X406" s="33"/>
      <c r="Y406" s="33"/>
      <c r="Z406" s="33"/>
      <c r="AA406" s="33"/>
      <c r="AB406" s="33"/>
      <c r="AC406" s="33"/>
      <c r="AD406" s="33"/>
      <c r="AE406" s="33"/>
      <c r="AT406" s="18" t="s">
        <v>207</v>
      </c>
      <c r="AU406" s="18" t="s">
        <v>88</v>
      </c>
    </row>
    <row r="407" spans="1:65" s="2" customFormat="1" ht="24.15" customHeight="1">
      <c r="A407" s="33"/>
      <c r="B407" s="149"/>
      <c r="C407" s="195" t="s">
        <v>1374</v>
      </c>
      <c r="D407" s="195" t="s">
        <v>416</v>
      </c>
      <c r="E407" s="196" t="s">
        <v>6347</v>
      </c>
      <c r="F407" s="197" t="s">
        <v>6348</v>
      </c>
      <c r="G407" s="198" t="s">
        <v>529</v>
      </c>
      <c r="H407" s="199">
        <v>1</v>
      </c>
      <c r="I407" s="200"/>
      <c r="J407" s="201">
        <f>ROUND(I407*H407,2)</f>
        <v>0</v>
      </c>
      <c r="K407" s="197" t="s">
        <v>333</v>
      </c>
      <c r="L407" s="202"/>
      <c r="M407" s="203" t="s">
        <v>1</v>
      </c>
      <c r="N407" s="204" t="s">
        <v>46</v>
      </c>
      <c r="O407" s="59"/>
      <c r="P407" s="159">
        <f>O407*H407</f>
        <v>0</v>
      </c>
      <c r="Q407" s="159">
        <v>1E-4</v>
      </c>
      <c r="R407" s="159">
        <f>Q407*H407</f>
        <v>1E-4</v>
      </c>
      <c r="S407" s="159">
        <v>0</v>
      </c>
      <c r="T407" s="160">
        <f>S407*H407</f>
        <v>0</v>
      </c>
      <c r="U407" s="33"/>
      <c r="V407" s="33"/>
      <c r="W407" s="33"/>
      <c r="X407" s="33"/>
      <c r="Y407" s="33"/>
      <c r="Z407" s="33"/>
      <c r="AA407" s="33"/>
      <c r="AB407" s="33"/>
      <c r="AC407" s="33"/>
      <c r="AD407" s="33"/>
      <c r="AE407" s="33"/>
      <c r="AR407" s="161" t="s">
        <v>573</v>
      </c>
      <c r="AT407" s="161" t="s">
        <v>416</v>
      </c>
      <c r="AU407" s="161" t="s">
        <v>88</v>
      </c>
      <c r="AY407" s="18" t="s">
        <v>199</v>
      </c>
      <c r="BE407" s="162">
        <f>IF(N407="základní",J407,0)</f>
        <v>0</v>
      </c>
      <c r="BF407" s="162">
        <f>IF(N407="snížená",J407,0)</f>
        <v>0</v>
      </c>
      <c r="BG407" s="162">
        <f>IF(N407="zákl. přenesená",J407,0)</f>
        <v>0</v>
      </c>
      <c r="BH407" s="162">
        <f>IF(N407="sníž. přenesená",J407,0)</f>
        <v>0</v>
      </c>
      <c r="BI407" s="162">
        <f>IF(N407="nulová",J407,0)</f>
        <v>0</v>
      </c>
      <c r="BJ407" s="18" t="s">
        <v>88</v>
      </c>
      <c r="BK407" s="162">
        <f>ROUND(I407*H407,2)</f>
        <v>0</v>
      </c>
      <c r="BL407" s="18" t="s">
        <v>276</v>
      </c>
      <c r="BM407" s="161" t="s">
        <v>6596</v>
      </c>
    </row>
    <row r="408" spans="1:65" s="2" customFormat="1" ht="19.2">
      <c r="A408" s="33"/>
      <c r="B408" s="34"/>
      <c r="C408" s="33"/>
      <c r="D408" s="163" t="s">
        <v>207</v>
      </c>
      <c r="E408" s="33"/>
      <c r="F408" s="164" t="s">
        <v>6348</v>
      </c>
      <c r="G408" s="33"/>
      <c r="H408" s="33"/>
      <c r="I408" s="165"/>
      <c r="J408" s="33"/>
      <c r="K408" s="33"/>
      <c r="L408" s="34"/>
      <c r="M408" s="166"/>
      <c r="N408" s="167"/>
      <c r="O408" s="59"/>
      <c r="P408" s="59"/>
      <c r="Q408" s="59"/>
      <c r="R408" s="59"/>
      <c r="S408" s="59"/>
      <c r="T408" s="60"/>
      <c r="U408" s="33"/>
      <c r="V408" s="33"/>
      <c r="W408" s="33"/>
      <c r="X408" s="33"/>
      <c r="Y408" s="33"/>
      <c r="Z408" s="33"/>
      <c r="AA408" s="33"/>
      <c r="AB408" s="33"/>
      <c r="AC408" s="33"/>
      <c r="AD408" s="33"/>
      <c r="AE408" s="33"/>
      <c r="AT408" s="18" t="s">
        <v>207</v>
      </c>
      <c r="AU408" s="18" t="s">
        <v>88</v>
      </c>
    </row>
    <row r="409" spans="1:65" s="2" customFormat="1" ht="24.15" customHeight="1">
      <c r="A409" s="33"/>
      <c r="B409" s="149"/>
      <c r="C409" s="195" t="s">
        <v>1378</v>
      </c>
      <c r="D409" s="195" t="s">
        <v>416</v>
      </c>
      <c r="E409" s="196" t="s">
        <v>6597</v>
      </c>
      <c r="F409" s="197" t="s">
        <v>6598</v>
      </c>
      <c r="G409" s="198" t="s">
        <v>529</v>
      </c>
      <c r="H409" s="199">
        <v>6</v>
      </c>
      <c r="I409" s="200"/>
      <c r="J409" s="201">
        <f>ROUND(I409*H409,2)</f>
        <v>0</v>
      </c>
      <c r="K409" s="197" t="s">
        <v>333</v>
      </c>
      <c r="L409" s="202"/>
      <c r="M409" s="203" t="s">
        <v>1</v>
      </c>
      <c r="N409" s="204" t="s">
        <v>46</v>
      </c>
      <c r="O409" s="59"/>
      <c r="P409" s="159">
        <f>O409*H409</f>
        <v>0</v>
      </c>
      <c r="Q409" s="159">
        <v>9.0000000000000006E-5</v>
      </c>
      <c r="R409" s="159">
        <f>Q409*H409</f>
        <v>5.4000000000000001E-4</v>
      </c>
      <c r="S409" s="159">
        <v>0</v>
      </c>
      <c r="T409" s="160">
        <f>S409*H409</f>
        <v>0</v>
      </c>
      <c r="U409" s="33"/>
      <c r="V409" s="33"/>
      <c r="W409" s="33"/>
      <c r="X409" s="33"/>
      <c r="Y409" s="33"/>
      <c r="Z409" s="33"/>
      <c r="AA409" s="33"/>
      <c r="AB409" s="33"/>
      <c r="AC409" s="33"/>
      <c r="AD409" s="33"/>
      <c r="AE409" s="33"/>
      <c r="AR409" s="161" t="s">
        <v>573</v>
      </c>
      <c r="AT409" s="161" t="s">
        <v>416</v>
      </c>
      <c r="AU409" s="161" t="s">
        <v>88</v>
      </c>
      <c r="AY409" s="18" t="s">
        <v>199</v>
      </c>
      <c r="BE409" s="162">
        <f>IF(N409="základní",J409,0)</f>
        <v>0</v>
      </c>
      <c r="BF409" s="162">
        <f>IF(N409="snížená",J409,0)</f>
        <v>0</v>
      </c>
      <c r="BG409" s="162">
        <f>IF(N409="zákl. přenesená",J409,0)</f>
        <v>0</v>
      </c>
      <c r="BH409" s="162">
        <f>IF(N409="sníž. přenesená",J409,0)</f>
        <v>0</v>
      </c>
      <c r="BI409" s="162">
        <f>IF(N409="nulová",J409,0)</f>
        <v>0</v>
      </c>
      <c r="BJ409" s="18" t="s">
        <v>88</v>
      </c>
      <c r="BK409" s="162">
        <f>ROUND(I409*H409,2)</f>
        <v>0</v>
      </c>
      <c r="BL409" s="18" t="s">
        <v>276</v>
      </c>
      <c r="BM409" s="161" t="s">
        <v>6599</v>
      </c>
    </row>
    <row r="410" spans="1:65" s="2" customFormat="1" ht="10.199999999999999">
      <c r="A410" s="33"/>
      <c r="B410" s="34"/>
      <c r="C410" s="33"/>
      <c r="D410" s="163" t="s">
        <v>207</v>
      </c>
      <c r="E410" s="33"/>
      <c r="F410" s="164" t="s">
        <v>6598</v>
      </c>
      <c r="G410" s="33"/>
      <c r="H410" s="33"/>
      <c r="I410" s="165"/>
      <c r="J410" s="33"/>
      <c r="K410" s="33"/>
      <c r="L410" s="34"/>
      <c r="M410" s="166"/>
      <c r="N410" s="167"/>
      <c r="O410" s="59"/>
      <c r="P410" s="59"/>
      <c r="Q410" s="59"/>
      <c r="R410" s="59"/>
      <c r="S410" s="59"/>
      <c r="T410" s="60"/>
      <c r="U410" s="33"/>
      <c r="V410" s="33"/>
      <c r="W410" s="33"/>
      <c r="X410" s="33"/>
      <c r="Y410" s="33"/>
      <c r="Z410" s="33"/>
      <c r="AA410" s="33"/>
      <c r="AB410" s="33"/>
      <c r="AC410" s="33"/>
      <c r="AD410" s="33"/>
      <c r="AE410" s="33"/>
      <c r="AT410" s="18" t="s">
        <v>207</v>
      </c>
      <c r="AU410" s="18" t="s">
        <v>88</v>
      </c>
    </row>
    <row r="411" spans="1:65" s="14" customFormat="1" ht="10.199999999999999">
      <c r="B411" s="179"/>
      <c r="D411" s="163" t="s">
        <v>336</v>
      </c>
      <c r="E411" s="180" t="s">
        <v>1</v>
      </c>
      <c r="F411" s="181" t="s">
        <v>227</v>
      </c>
      <c r="H411" s="182">
        <v>6</v>
      </c>
      <c r="I411" s="183"/>
      <c r="L411" s="179"/>
      <c r="M411" s="184"/>
      <c r="N411" s="185"/>
      <c r="O411" s="185"/>
      <c r="P411" s="185"/>
      <c r="Q411" s="185"/>
      <c r="R411" s="185"/>
      <c r="S411" s="185"/>
      <c r="T411" s="186"/>
      <c r="AT411" s="180" t="s">
        <v>336</v>
      </c>
      <c r="AU411" s="180" t="s">
        <v>88</v>
      </c>
      <c r="AV411" s="14" t="s">
        <v>90</v>
      </c>
      <c r="AW411" s="14" t="s">
        <v>36</v>
      </c>
      <c r="AX411" s="14" t="s">
        <v>88</v>
      </c>
      <c r="AY411" s="180" t="s">
        <v>199</v>
      </c>
    </row>
    <row r="412" spans="1:65" s="2" customFormat="1" ht="24.15" customHeight="1">
      <c r="A412" s="33"/>
      <c r="B412" s="149"/>
      <c r="C412" s="150" t="s">
        <v>1383</v>
      </c>
      <c r="D412" s="150" t="s">
        <v>202</v>
      </c>
      <c r="E412" s="151" t="s">
        <v>4759</v>
      </c>
      <c r="F412" s="152" t="s">
        <v>4760</v>
      </c>
      <c r="G412" s="153" t="s">
        <v>376</v>
      </c>
      <c r="H412" s="154">
        <v>520</v>
      </c>
      <c r="I412" s="155"/>
      <c r="J412" s="156">
        <f>ROUND(I412*H412,2)</f>
        <v>0</v>
      </c>
      <c r="K412" s="152" t="s">
        <v>333</v>
      </c>
      <c r="L412" s="34"/>
      <c r="M412" s="157" t="s">
        <v>1</v>
      </c>
      <c r="N412" s="158" t="s">
        <v>46</v>
      </c>
      <c r="O412" s="59"/>
      <c r="P412" s="159">
        <f>O412*H412</f>
        <v>0</v>
      </c>
      <c r="Q412" s="159">
        <v>0</v>
      </c>
      <c r="R412" s="159">
        <f>Q412*H412</f>
        <v>0</v>
      </c>
      <c r="S412" s="159">
        <v>0</v>
      </c>
      <c r="T412" s="160">
        <f>S412*H412</f>
        <v>0</v>
      </c>
      <c r="U412" s="33"/>
      <c r="V412" s="33"/>
      <c r="W412" s="33"/>
      <c r="X412" s="33"/>
      <c r="Y412" s="33"/>
      <c r="Z412" s="33"/>
      <c r="AA412" s="33"/>
      <c r="AB412" s="33"/>
      <c r="AC412" s="33"/>
      <c r="AD412" s="33"/>
      <c r="AE412" s="33"/>
      <c r="AR412" s="161" t="s">
        <v>276</v>
      </c>
      <c r="AT412" s="161" t="s">
        <v>202</v>
      </c>
      <c r="AU412" s="161" t="s">
        <v>88</v>
      </c>
      <c r="AY412" s="18" t="s">
        <v>199</v>
      </c>
      <c r="BE412" s="162">
        <f>IF(N412="základní",J412,0)</f>
        <v>0</v>
      </c>
      <c r="BF412" s="162">
        <f>IF(N412="snížená",J412,0)</f>
        <v>0</v>
      </c>
      <c r="BG412" s="162">
        <f>IF(N412="zákl. přenesená",J412,0)</f>
        <v>0</v>
      </c>
      <c r="BH412" s="162">
        <f>IF(N412="sníž. přenesená",J412,0)</f>
        <v>0</v>
      </c>
      <c r="BI412" s="162">
        <f>IF(N412="nulová",J412,0)</f>
        <v>0</v>
      </c>
      <c r="BJ412" s="18" t="s">
        <v>88</v>
      </c>
      <c r="BK412" s="162">
        <f>ROUND(I412*H412,2)</f>
        <v>0</v>
      </c>
      <c r="BL412" s="18" t="s">
        <v>276</v>
      </c>
      <c r="BM412" s="161" t="s">
        <v>6600</v>
      </c>
    </row>
    <row r="413" spans="1:65" s="2" customFormat="1" ht="16.5" customHeight="1">
      <c r="A413" s="33"/>
      <c r="B413" s="149"/>
      <c r="C413" s="195" t="s">
        <v>1389</v>
      </c>
      <c r="D413" s="195" t="s">
        <v>416</v>
      </c>
      <c r="E413" s="196" t="s">
        <v>4762</v>
      </c>
      <c r="F413" s="197" t="s">
        <v>4763</v>
      </c>
      <c r="G413" s="198" t="s">
        <v>376</v>
      </c>
      <c r="H413" s="199">
        <v>520</v>
      </c>
      <c r="I413" s="200"/>
      <c r="J413" s="201">
        <f>ROUND(I413*H413,2)</f>
        <v>0</v>
      </c>
      <c r="K413" s="197" t="s">
        <v>333</v>
      </c>
      <c r="L413" s="202"/>
      <c r="M413" s="203" t="s">
        <v>1</v>
      </c>
      <c r="N413" s="204" t="s">
        <v>46</v>
      </c>
      <c r="O413" s="59"/>
      <c r="P413" s="159">
        <f>O413*H413</f>
        <v>0</v>
      </c>
      <c r="Q413" s="159">
        <v>1.7000000000000001E-4</v>
      </c>
      <c r="R413" s="159">
        <f>Q413*H413</f>
        <v>8.8400000000000006E-2</v>
      </c>
      <c r="S413" s="159">
        <v>0</v>
      </c>
      <c r="T413" s="160">
        <f>S413*H413</f>
        <v>0</v>
      </c>
      <c r="U413" s="33"/>
      <c r="V413" s="33"/>
      <c r="W413" s="33"/>
      <c r="X413" s="33"/>
      <c r="Y413" s="33"/>
      <c r="Z413" s="33"/>
      <c r="AA413" s="33"/>
      <c r="AB413" s="33"/>
      <c r="AC413" s="33"/>
      <c r="AD413" s="33"/>
      <c r="AE413" s="33"/>
      <c r="AR413" s="161" t="s">
        <v>573</v>
      </c>
      <c r="AT413" s="161" t="s">
        <v>416</v>
      </c>
      <c r="AU413" s="161" t="s">
        <v>88</v>
      </c>
      <c r="AY413" s="18" t="s">
        <v>199</v>
      </c>
      <c r="BE413" s="162">
        <f>IF(N413="základní",J413,0)</f>
        <v>0</v>
      </c>
      <c r="BF413" s="162">
        <f>IF(N413="snížená",J413,0)</f>
        <v>0</v>
      </c>
      <c r="BG413" s="162">
        <f>IF(N413="zákl. přenesená",J413,0)</f>
        <v>0</v>
      </c>
      <c r="BH413" s="162">
        <f>IF(N413="sníž. přenesená",J413,0)</f>
        <v>0</v>
      </c>
      <c r="BI413" s="162">
        <f>IF(N413="nulová",J413,0)</f>
        <v>0</v>
      </c>
      <c r="BJ413" s="18" t="s">
        <v>88</v>
      </c>
      <c r="BK413" s="162">
        <f>ROUND(I413*H413,2)</f>
        <v>0</v>
      </c>
      <c r="BL413" s="18" t="s">
        <v>276</v>
      </c>
      <c r="BM413" s="161" t="s">
        <v>6601</v>
      </c>
    </row>
    <row r="414" spans="1:65" s="14" customFormat="1" ht="10.199999999999999">
      <c r="B414" s="179"/>
      <c r="D414" s="163" t="s">
        <v>336</v>
      </c>
      <c r="E414" s="180" t="s">
        <v>1</v>
      </c>
      <c r="F414" s="181" t="s">
        <v>6602</v>
      </c>
      <c r="H414" s="182">
        <v>240</v>
      </c>
      <c r="I414" s="183"/>
      <c r="L414" s="179"/>
      <c r="M414" s="184"/>
      <c r="N414" s="185"/>
      <c r="O414" s="185"/>
      <c r="P414" s="185"/>
      <c r="Q414" s="185"/>
      <c r="R414" s="185"/>
      <c r="S414" s="185"/>
      <c r="T414" s="186"/>
      <c r="AT414" s="180" t="s">
        <v>336</v>
      </c>
      <c r="AU414" s="180" t="s">
        <v>88</v>
      </c>
      <c r="AV414" s="14" t="s">
        <v>90</v>
      </c>
      <c r="AW414" s="14" t="s">
        <v>36</v>
      </c>
      <c r="AX414" s="14" t="s">
        <v>81</v>
      </c>
      <c r="AY414" s="180" t="s">
        <v>199</v>
      </c>
    </row>
    <row r="415" spans="1:65" s="14" customFormat="1" ht="10.199999999999999">
      <c r="B415" s="179"/>
      <c r="D415" s="163" t="s">
        <v>336</v>
      </c>
      <c r="E415" s="180" t="s">
        <v>1</v>
      </c>
      <c r="F415" s="181" t="s">
        <v>6603</v>
      </c>
      <c r="H415" s="182">
        <v>180</v>
      </c>
      <c r="I415" s="183"/>
      <c r="L415" s="179"/>
      <c r="M415" s="184"/>
      <c r="N415" s="185"/>
      <c r="O415" s="185"/>
      <c r="P415" s="185"/>
      <c r="Q415" s="185"/>
      <c r="R415" s="185"/>
      <c r="S415" s="185"/>
      <c r="T415" s="186"/>
      <c r="AT415" s="180" t="s">
        <v>336</v>
      </c>
      <c r="AU415" s="180" t="s">
        <v>88</v>
      </c>
      <c r="AV415" s="14" t="s">
        <v>90</v>
      </c>
      <c r="AW415" s="14" t="s">
        <v>36</v>
      </c>
      <c r="AX415" s="14" t="s">
        <v>81</v>
      </c>
      <c r="AY415" s="180" t="s">
        <v>199</v>
      </c>
    </row>
    <row r="416" spans="1:65" s="14" customFormat="1" ht="10.199999999999999">
      <c r="B416" s="179"/>
      <c r="D416" s="163" t="s">
        <v>336</v>
      </c>
      <c r="E416" s="180" t="s">
        <v>1</v>
      </c>
      <c r="F416" s="181" t="s">
        <v>1242</v>
      </c>
      <c r="H416" s="182">
        <v>100</v>
      </c>
      <c r="I416" s="183"/>
      <c r="L416" s="179"/>
      <c r="M416" s="184"/>
      <c r="N416" s="185"/>
      <c r="O416" s="185"/>
      <c r="P416" s="185"/>
      <c r="Q416" s="185"/>
      <c r="R416" s="185"/>
      <c r="S416" s="185"/>
      <c r="T416" s="186"/>
      <c r="AT416" s="180" t="s">
        <v>336</v>
      </c>
      <c r="AU416" s="180" t="s">
        <v>88</v>
      </c>
      <c r="AV416" s="14" t="s">
        <v>90</v>
      </c>
      <c r="AW416" s="14" t="s">
        <v>36</v>
      </c>
      <c r="AX416" s="14" t="s">
        <v>81</v>
      </c>
      <c r="AY416" s="180" t="s">
        <v>199</v>
      </c>
    </row>
    <row r="417" spans="1:65" s="15" customFormat="1" ht="10.199999999999999">
      <c r="B417" s="187"/>
      <c r="D417" s="163" t="s">
        <v>336</v>
      </c>
      <c r="E417" s="188" t="s">
        <v>1</v>
      </c>
      <c r="F417" s="189" t="s">
        <v>339</v>
      </c>
      <c r="H417" s="190">
        <v>520</v>
      </c>
      <c r="I417" s="191"/>
      <c r="L417" s="187"/>
      <c r="M417" s="192"/>
      <c r="N417" s="193"/>
      <c r="O417" s="193"/>
      <c r="P417" s="193"/>
      <c r="Q417" s="193"/>
      <c r="R417" s="193"/>
      <c r="S417" s="193"/>
      <c r="T417" s="194"/>
      <c r="AT417" s="188" t="s">
        <v>336</v>
      </c>
      <c r="AU417" s="188" t="s">
        <v>88</v>
      </c>
      <c r="AV417" s="15" t="s">
        <v>198</v>
      </c>
      <c r="AW417" s="15" t="s">
        <v>36</v>
      </c>
      <c r="AX417" s="15" t="s">
        <v>88</v>
      </c>
      <c r="AY417" s="188" t="s">
        <v>199</v>
      </c>
    </row>
    <row r="418" spans="1:65" s="2" customFormat="1" ht="24.15" customHeight="1">
      <c r="A418" s="33"/>
      <c r="B418" s="149"/>
      <c r="C418" s="150" t="s">
        <v>1397</v>
      </c>
      <c r="D418" s="150" t="s">
        <v>202</v>
      </c>
      <c r="E418" s="151" t="s">
        <v>4768</v>
      </c>
      <c r="F418" s="152" t="s">
        <v>4769</v>
      </c>
      <c r="G418" s="153" t="s">
        <v>376</v>
      </c>
      <c r="H418" s="154">
        <v>30</v>
      </c>
      <c r="I418" s="155"/>
      <c r="J418" s="156">
        <f>ROUND(I418*H418,2)</f>
        <v>0</v>
      </c>
      <c r="K418" s="152" t="s">
        <v>333</v>
      </c>
      <c r="L418" s="34"/>
      <c r="M418" s="157" t="s">
        <v>1</v>
      </c>
      <c r="N418" s="158" t="s">
        <v>46</v>
      </c>
      <c r="O418" s="59"/>
      <c r="P418" s="159">
        <f>O418*H418</f>
        <v>0</v>
      </c>
      <c r="Q418" s="159">
        <v>0</v>
      </c>
      <c r="R418" s="159">
        <f>Q418*H418</f>
        <v>0</v>
      </c>
      <c r="S418" s="159">
        <v>0</v>
      </c>
      <c r="T418" s="160">
        <f>S418*H418</f>
        <v>0</v>
      </c>
      <c r="U418" s="33"/>
      <c r="V418" s="33"/>
      <c r="W418" s="33"/>
      <c r="X418" s="33"/>
      <c r="Y418" s="33"/>
      <c r="Z418" s="33"/>
      <c r="AA418" s="33"/>
      <c r="AB418" s="33"/>
      <c r="AC418" s="33"/>
      <c r="AD418" s="33"/>
      <c r="AE418" s="33"/>
      <c r="AR418" s="161" t="s">
        <v>276</v>
      </c>
      <c r="AT418" s="161" t="s">
        <v>202</v>
      </c>
      <c r="AU418" s="161" t="s">
        <v>88</v>
      </c>
      <c r="AY418" s="18" t="s">
        <v>199</v>
      </c>
      <c r="BE418" s="162">
        <f>IF(N418="základní",J418,0)</f>
        <v>0</v>
      </c>
      <c r="BF418" s="162">
        <f>IF(N418="snížená",J418,0)</f>
        <v>0</v>
      </c>
      <c r="BG418" s="162">
        <f>IF(N418="zákl. přenesená",J418,0)</f>
        <v>0</v>
      </c>
      <c r="BH418" s="162">
        <f>IF(N418="sníž. přenesená",J418,0)</f>
        <v>0</v>
      </c>
      <c r="BI418" s="162">
        <f>IF(N418="nulová",J418,0)</f>
        <v>0</v>
      </c>
      <c r="BJ418" s="18" t="s">
        <v>88</v>
      </c>
      <c r="BK418" s="162">
        <f>ROUND(I418*H418,2)</f>
        <v>0</v>
      </c>
      <c r="BL418" s="18" t="s">
        <v>276</v>
      </c>
      <c r="BM418" s="161" t="s">
        <v>6604</v>
      </c>
    </row>
    <row r="419" spans="1:65" s="2" customFormat="1" ht="19.2">
      <c r="A419" s="33"/>
      <c r="B419" s="34"/>
      <c r="C419" s="33"/>
      <c r="D419" s="163" t="s">
        <v>207</v>
      </c>
      <c r="E419" s="33"/>
      <c r="F419" s="164" t="s">
        <v>4771</v>
      </c>
      <c r="G419" s="33"/>
      <c r="H419" s="33"/>
      <c r="I419" s="165"/>
      <c r="J419" s="33"/>
      <c r="K419" s="33"/>
      <c r="L419" s="34"/>
      <c r="M419" s="166"/>
      <c r="N419" s="167"/>
      <c r="O419" s="59"/>
      <c r="P419" s="59"/>
      <c r="Q419" s="59"/>
      <c r="R419" s="59"/>
      <c r="S419" s="59"/>
      <c r="T419" s="60"/>
      <c r="U419" s="33"/>
      <c r="V419" s="33"/>
      <c r="W419" s="33"/>
      <c r="X419" s="33"/>
      <c r="Y419" s="33"/>
      <c r="Z419" s="33"/>
      <c r="AA419" s="33"/>
      <c r="AB419" s="33"/>
      <c r="AC419" s="33"/>
      <c r="AD419" s="33"/>
      <c r="AE419" s="33"/>
      <c r="AT419" s="18" t="s">
        <v>207</v>
      </c>
      <c r="AU419" s="18" t="s">
        <v>88</v>
      </c>
    </row>
    <row r="420" spans="1:65" s="2" customFormat="1" ht="24.15" customHeight="1">
      <c r="A420" s="33"/>
      <c r="B420" s="149"/>
      <c r="C420" s="195" t="s">
        <v>1402</v>
      </c>
      <c r="D420" s="195" t="s">
        <v>416</v>
      </c>
      <c r="E420" s="196" t="s">
        <v>6401</v>
      </c>
      <c r="F420" s="197" t="s">
        <v>6402</v>
      </c>
      <c r="G420" s="198" t="s">
        <v>376</v>
      </c>
      <c r="H420" s="199">
        <v>30</v>
      </c>
      <c r="I420" s="200"/>
      <c r="J420" s="201">
        <f>ROUND(I420*H420,2)</f>
        <v>0</v>
      </c>
      <c r="K420" s="197" t="s">
        <v>333</v>
      </c>
      <c r="L420" s="202"/>
      <c r="M420" s="203" t="s">
        <v>1</v>
      </c>
      <c r="N420" s="204" t="s">
        <v>46</v>
      </c>
      <c r="O420" s="59"/>
      <c r="P420" s="159">
        <f>O420*H420</f>
        <v>0</v>
      </c>
      <c r="Q420" s="159">
        <v>2.5000000000000001E-4</v>
      </c>
      <c r="R420" s="159">
        <f>Q420*H420</f>
        <v>7.4999999999999997E-3</v>
      </c>
      <c r="S420" s="159">
        <v>0</v>
      </c>
      <c r="T420" s="160">
        <f>S420*H420</f>
        <v>0</v>
      </c>
      <c r="U420" s="33"/>
      <c r="V420" s="33"/>
      <c r="W420" s="33"/>
      <c r="X420" s="33"/>
      <c r="Y420" s="33"/>
      <c r="Z420" s="33"/>
      <c r="AA420" s="33"/>
      <c r="AB420" s="33"/>
      <c r="AC420" s="33"/>
      <c r="AD420" s="33"/>
      <c r="AE420" s="33"/>
      <c r="AR420" s="161" t="s">
        <v>573</v>
      </c>
      <c r="AT420" s="161" t="s">
        <v>416</v>
      </c>
      <c r="AU420" s="161" t="s">
        <v>88</v>
      </c>
      <c r="AY420" s="18" t="s">
        <v>199</v>
      </c>
      <c r="BE420" s="162">
        <f>IF(N420="základní",J420,0)</f>
        <v>0</v>
      </c>
      <c r="BF420" s="162">
        <f>IF(N420="snížená",J420,0)</f>
        <v>0</v>
      </c>
      <c r="BG420" s="162">
        <f>IF(N420="zákl. přenesená",J420,0)</f>
        <v>0</v>
      </c>
      <c r="BH420" s="162">
        <f>IF(N420="sníž. přenesená",J420,0)</f>
        <v>0</v>
      </c>
      <c r="BI420" s="162">
        <f>IF(N420="nulová",J420,0)</f>
        <v>0</v>
      </c>
      <c r="BJ420" s="18" t="s">
        <v>88</v>
      </c>
      <c r="BK420" s="162">
        <f>ROUND(I420*H420,2)</f>
        <v>0</v>
      </c>
      <c r="BL420" s="18" t="s">
        <v>276</v>
      </c>
      <c r="BM420" s="161" t="s">
        <v>6605</v>
      </c>
    </row>
    <row r="421" spans="1:65" s="2" customFormat="1" ht="19.2">
      <c r="A421" s="33"/>
      <c r="B421" s="34"/>
      <c r="C421" s="33"/>
      <c r="D421" s="163" t="s">
        <v>207</v>
      </c>
      <c r="E421" s="33"/>
      <c r="F421" s="164" t="s">
        <v>6402</v>
      </c>
      <c r="G421" s="33"/>
      <c r="H421" s="33"/>
      <c r="I421" s="165"/>
      <c r="J421" s="33"/>
      <c r="K421" s="33"/>
      <c r="L421" s="34"/>
      <c r="M421" s="166"/>
      <c r="N421" s="167"/>
      <c r="O421" s="59"/>
      <c r="P421" s="59"/>
      <c r="Q421" s="59"/>
      <c r="R421" s="59"/>
      <c r="S421" s="59"/>
      <c r="T421" s="60"/>
      <c r="U421" s="33"/>
      <c r="V421" s="33"/>
      <c r="W421" s="33"/>
      <c r="X421" s="33"/>
      <c r="Y421" s="33"/>
      <c r="Z421" s="33"/>
      <c r="AA421" s="33"/>
      <c r="AB421" s="33"/>
      <c r="AC421" s="33"/>
      <c r="AD421" s="33"/>
      <c r="AE421" s="33"/>
      <c r="AT421" s="18" t="s">
        <v>207</v>
      </c>
      <c r="AU421" s="18" t="s">
        <v>88</v>
      </c>
    </row>
    <row r="422" spans="1:65" s="14" customFormat="1" ht="10.199999999999999">
      <c r="B422" s="179"/>
      <c r="D422" s="163" t="s">
        <v>336</v>
      </c>
      <c r="E422" s="180" t="s">
        <v>1</v>
      </c>
      <c r="F422" s="181" t="s">
        <v>547</v>
      </c>
      <c r="H422" s="182">
        <v>30</v>
      </c>
      <c r="I422" s="183"/>
      <c r="L422" s="179"/>
      <c r="M422" s="184"/>
      <c r="N422" s="185"/>
      <c r="O422" s="185"/>
      <c r="P422" s="185"/>
      <c r="Q422" s="185"/>
      <c r="R422" s="185"/>
      <c r="S422" s="185"/>
      <c r="T422" s="186"/>
      <c r="AT422" s="180" t="s">
        <v>336</v>
      </c>
      <c r="AU422" s="180" t="s">
        <v>88</v>
      </c>
      <c r="AV422" s="14" t="s">
        <v>90</v>
      </c>
      <c r="AW422" s="14" t="s">
        <v>36</v>
      </c>
      <c r="AX422" s="14" t="s">
        <v>88</v>
      </c>
      <c r="AY422" s="180" t="s">
        <v>199</v>
      </c>
    </row>
    <row r="423" spans="1:65" s="2" customFormat="1" ht="24.15" customHeight="1">
      <c r="A423" s="33"/>
      <c r="B423" s="149"/>
      <c r="C423" s="150" t="s">
        <v>1408</v>
      </c>
      <c r="D423" s="150" t="s">
        <v>202</v>
      </c>
      <c r="E423" s="151" t="s">
        <v>4777</v>
      </c>
      <c r="F423" s="152" t="s">
        <v>4778</v>
      </c>
      <c r="G423" s="153" t="s">
        <v>529</v>
      </c>
      <c r="H423" s="154">
        <v>60</v>
      </c>
      <c r="I423" s="155"/>
      <c r="J423" s="156">
        <f>ROUND(I423*H423,2)</f>
        <v>0</v>
      </c>
      <c r="K423" s="152" t="s">
        <v>333</v>
      </c>
      <c r="L423" s="34"/>
      <c r="M423" s="157" t="s">
        <v>1</v>
      </c>
      <c r="N423" s="158" t="s">
        <v>46</v>
      </c>
      <c r="O423" s="59"/>
      <c r="P423" s="159">
        <f>O423*H423</f>
        <v>0</v>
      </c>
      <c r="Q423" s="159">
        <v>0</v>
      </c>
      <c r="R423" s="159">
        <f>Q423*H423</f>
        <v>0</v>
      </c>
      <c r="S423" s="159">
        <v>0</v>
      </c>
      <c r="T423" s="160">
        <f>S423*H423</f>
        <v>0</v>
      </c>
      <c r="U423" s="33"/>
      <c r="V423" s="33"/>
      <c r="W423" s="33"/>
      <c r="X423" s="33"/>
      <c r="Y423" s="33"/>
      <c r="Z423" s="33"/>
      <c r="AA423" s="33"/>
      <c r="AB423" s="33"/>
      <c r="AC423" s="33"/>
      <c r="AD423" s="33"/>
      <c r="AE423" s="33"/>
      <c r="AR423" s="161" t="s">
        <v>276</v>
      </c>
      <c r="AT423" s="161" t="s">
        <v>202</v>
      </c>
      <c r="AU423" s="161" t="s">
        <v>88</v>
      </c>
      <c r="AY423" s="18" t="s">
        <v>199</v>
      </c>
      <c r="BE423" s="162">
        <f>IF(N423="základní",J423,0)</f>
        <v>0</v>
      </c>
      <c r="BF423" s="162">
        <f>IF(N423="snížená",J423,0)</f>
        <v>0</v>
      </c>
      <c r="BG423" s="162">
        <f>IF(N423="zákl. přenesená",J423,0)</f>
        <v>0</v>
      </c>
      <c r="BH423" s="162">
        <f>IF(N423="sníž. přenesená",J423,0)</f>
        <v>0</v>
      </c>
      <c r="BI423" s="162">
        <f>IF(N423="nulová",J423,0)</f>
        <v>0</v>
      </c>
      <c r="BJ423" s="18" t="s">
        <v>88</v>
      </c>
      <c r="BK423" s="162">
        <f>ROUND(I423*H423,2)</f>
        <v>0</v>
      </c>
      <c r="BL423" s="18" t="s">
        <v>276</v>
      </c>
      <c r="BM423" s="161" t="s">
        <v>6606</v>
      </c>
    </row>
    <row r="424" spans="1:65" s="14" customFormat="1" ht="10.199999999999999">
      <c r="B424" s="179"/>
      <c r="D424" s="163" t="s">
        <v>336</v>
      </c>
      <c r="E424" s="180" t="s">
        <v>1</v>
      </c>
      <c r="F424" s="181" t="s">
        <v>634</v>
      </c>
      <c r="H424" s="182">
        <v>38</v>
      </c>
      <c r="I424" s="183"/>
      <c r="L424" s="179"/>
      <c r="M424" s="184"/>
      <c r="N424" s="185"/>
      <c r="O424" s="185"/>
      <c r="P424" s="185"/>
      <c r="Q424" s="185"/>
      <c r="R424" s="185"/>
      <c r="S424" s="185"/>
      <c r="T424" s="186"/>
      <c r="AT424" s="180" t="s">
        <v>336</v>
      </c>
      <c r="AU424" s="180" t="s">
        <v>88</v>
      </c>
      <c r="AV424" s="14" t="s">
        <v>90</v>
      </c>
      <c r="AW424" s="14" t="s">
        <v>36</v>
      </c>
      <c r="AX424" s="14" t="s">
        <v>81</v>
      </c>
      <c r="AY424" s="180" t="s">
        <v>199</v>
      </c>
    </row>
    <row r="425" spans="1:65" s="14" customFormat="1" ht="10.199999999999999">
      <c r="B425" s="179"/>
      <c r="D425" s="163" t="s">
        <v>336</v>
      </c>
      <c r="E425" s="180" t="s">
        <v>1</v>
      </c>
      <c r="F425" s="181" t="s">
        <v>5393</v>
      </c>
      <c r="H425" s="182">
        <v>22</v>
      </c>
      <c r="I425" s="183"/>
      <c r="L425" s="179"/>
      <c r="M425" s="184"/>
      <c r="N425" s="185"/>
      <c r="O425" s="185"/>
      <c r="P425" s="185"/>
      <c r="Q425" s="185"/>
      <c r="R425" s="185"/>
      <c r="S425" s="185"/>
      <c r="T425" s="186"/>
      <c r="AT425" s="180" t="s">
        <v>336</v>
      </c>
      <c r="AU425" s="180" t="s">
        <v>88</v>
      </c>
      <c r="AV425" s="14" t="s">
        <v>90</v>
      </c>
      <c r="AW425" s="14" t="s">
        <v>36</v>
      </c>
      <c r="AX425" s="14" t="s">
        <v>81</v>
      </c>
      <c r="AY425" s="180" t="s">
        <v>199</v>
      </c>
    </row>
    <row r="426" spans="1:65" s="15" customFormat="1" ht="10.199999999999999">
      <c r="B426" s="187"/>
      <c r="D426" s="163" t="s">
        <v>336</v>
      </c>
      <c r="E426" s="188" t="s">
        <v>1</v>
      </c>
      <c r="F426" s="189" t="s">
        <v>339</v>
      </c>
      <c r="H426" s="190">
        <v>60</v>
      </c>
      <c r="I426" s="191"/>
      <c r="L426" s="187"/>
      <c r="M426" s="192"/>
      <c r="N426" s="193"/>
      <c r="O426" s="193"/>
      <c r="P426" s="193"/>
      <c r="Q426" s="193"/>
      <c r="R426" s="193"/>
      <c r="S426" s="193"/>
      <c r="T426" s="194"/>
      <c r="AT426" s="188" t="s">
        <v>336</v>
      </c>
      <c r="AU426" s="188" t="s">
        <v>88</v>
      </c>
      <c r="AV426" s="15" t="s">
        <v>198</v>
      </c>
      <c r="AW426" s="15" t="s">
        <v>36</v>
      </c>
      <c r="AX426" s="15" t="s">
        <v>88</v>
      </c>
      <c r="AY426" s="188" t="s">
        <v>199</v>
      </c>
    </row>
    <row r="427" spans="1:65" s="2" customFormat="1" ht="24.15" customHeight="1">
      <c r="A427" s="33"/>
      <c r="B427" s="149"/>
      <c r="C427" s="150" t="s">
        <v>1418</v>
      </c>
      <c r="D427" s="150" t="s">
        <v>202</v>
      </c>
      <c r="E427" s="151" t="s">
        <v>5228</v>
      </c>
      <c r="F427" s="152" t="s">
        <v>5229</v>
      </c>
      <c r="G427" s="153" t="s">
        <v>529</v>
      </c>
      <c r="H427" s="154">
        <v>38</v>
      </c>
      <c r="I427" s="155"/>
      <c r="J427" s="156">
        <f>ROUND(I427*H427,2)</f>
        <v>0</v>
      </c>
      <c r="K427" s="152" t="s">
        <v>333</v>
      </c>
      <c r="L427" s="34"/>
      <c r="M427" s="157" t="s">
        <v>1</v>
      </c>
      <c r="N427" s="158" t="s">
        <v>46</v>
      </c>
      <c r="O427" s="59"/>
      <c r="P427" s="159">
        <f>O427*H427</f>
        <v>0</v>
      </c>
      <c r="Q427" s="159">
        <v>0</v>
      </c>
      <c r="R427" s="159">
        <f>Q427*H427</f>
        <v>0</v>
      </c>
      <c r="S427" s="159">
        <v>0</v>
      </c>
      <c r="T427" s="160">
        <f>S427*H427</f>
        <v>0</v>
      </c>
      <c r="U427" s="33"/>
      <c r="V427" s="33"/>
      <c r="W427" s="33"/>
      <c r="X427" s="33"/>
      <c r="Y427" s="33"/>
      <c r="Z427" s="33"/>
      <c r="AA427" s="33"/>
      <c r="AB427" s="33"/>
      <c r="AC427" s="33"/>
      <c r="AD427" s="33"/>
      <c r="AE427" s="33"/>
      <c r="AR427" s="161" t="s">
        <v>276</v>
      </c>
      <c r="AT427" s="161" t="s">
        <v>202</v>
      </c>
      <c r="AU427" s="161" t="s">
        <v>88</v>
      </c>
      <c r="AY427" s="18" t="s">
        <v>199</v>
      </c>
      <c r="BE427" s="162">
        <f>IF(N427="základní",J427,0)</f>
        <v>0</v>
      </c>
      <c r="BF427" s="162">
        <f>IF(N427="snížená",J427,0)</f>
        <v>0</v>
      </c>
      <c r="BG427" s="162">
        <f>IF(N427="zákl. přenesená",J427,0)</f>
        <v>0</v>
      </c>
      <c r="BH427" s="162">
        <f>IF(N427="sníž. přenesená",J427,0)</f>
        <v>0</v>
      </c>
      <c r="BI427" s="162">
        <f>IF(N427="nulová",J427,0)</f>
        <v>0</v>
      </c>
      <c r="BJ427" s="18" t="s">
        <v>88</v>
      </c>
      <c r="BK427" s="162">
        <f>ROUND(I427*H427,2)</f>
        <v>0</v>
      </c>
      <c r="BL427" s="18" t="s">
        <v>276</v>
      </c>
      <c r="BM427" s="161" t="s">
        <v>6607</v>
      </c>
    </row>
    <row r="428" spans="1:65" s="2" customFormat="1" ht="28.8">
      <c r="A428" s="33"/>
      <c r="B428" s="34"/>
      <c r="C428" s="33"/>
      <c r="D428" s="163" t="s">
        <v>207</v>
      </c>
      <c r="E428" s="33"/>
      <c r="F428" s="164" t="s">
        <v>5231</v>
      </c>
      <c r="G428" s="33"/>
      <c r="H428" s="33"/>
      <c r="I428" s="165"/>
      <c r="J428" s="33"/>
      <c r="K428" s="33"/>
      <c r="L428" s="34"/>
      <c r="M428" s="166"/>
      <c r="N428" s="167"/>
      <c r="O428" s="59"/>
      <c r="P428" s="59"/>
      <c r="Q428" s="59"/>
      <c r="R428" s="59"/>
      <c r="S428" s="59"/>
      <c r="T428" s="60"/>
      <c r="U428" s="33"/>
      <c r="V428" s="33"/>
      <c r="W428" s="33"/>
      <c r="X428" s="33"/>
      <c r="Y428" s="33"/>
      <c r="Z428" s="33"/>
      <c r="AA428" s="33"/>
      <c r="AB428" s="33"/>
      <c r="AC428" s="33"/>
      <c r="AD428" s="33"/>
      <c r="AE428" s="33"/>
      <c r="AT428" s="18" t="s">
        <v>207</v>
      </c>
      <c r="AU428" s="18" t="s">
        <v>88</v>
      </c>
    </row>
    <row r="429" spans="1:65" s="2" customFormat="1" ht="24.15" customHeight="1">
      <c r="A429" s="33"/>
      <c r="B429" s="149"/>
      <c r="C429" s="195" t="s">
        <v>1423</v>
      </c>
      <c r="D429" s="195" t="s">
        <v>416</v>
      </c>
      <c r="E429" s="196" t="s">
        <v>5232</v>
      </c>
      <c r="F429" s="197" t="s">
        <v>5233</v>
      </c>
      <c r="G429" s="198" t="s">
        <v>529</v>
      </c>
      <c r="H429" s="199">
        <v>35</v>
      </c>
      <c r="I429" s="200"/>
      <c r="J429" s="201">
        <f>ROUND(I429*H429,2)</f>
        <v>0</v>
      </c>
      <c r="K429" s="197" t="s">
        <v>333</v>
      </c>
      <c r="L429" s="202"/>
      <c r="M429" s="203" t="s">
        <v>1</v>
      </c>
      <c r="N429" s="204" t="s">
        <v>46</v>
      </c>
      <c r="O429" s="59"/>
      <c r="P429" s="159">
        <f>O429*H429</f>
        <v>0</v>
      </c>
      <c r="Q429" s="159">
        <v>6.9999999999999994E-5</v>
      </c>
      <c r="R429" s="159">
        <f>Q429*H429</f>
        <v>2.4499999999999999E-3</v>
      </c>
      <c r="S429" s="159">
        <v>0</v>
      </c>
      <c r="T429" s="160">
        <f>S429*H429</f>
        <v>0</v>
      </c>
      <c r="U429" s="33"/>
      <c r="V429" s="33"/>
      <c r="W429" s="33"/>
      <c r="X429" s="33"/>
      <c r="Y429" s="33"/>
      <c r="Z429" s="33"/>
      <c r="AA429" s="33"/>
      <c r="AB429" s="33"/>
      <c r="AC429" s="33"/>
      <c r="AD429" s="33"/>
      <c r="AE429" s="33"/>
      <c r="AR429" s="161" t="s">
        <v>573</v>
      </c>
      <c r="AT429" s="161" t="s">
        <v>416</v>
      </c>
      <c r="AU429" s="161" t="s">
        <v>88</v>
      </c>
      <c r="AY429" s="18" t="s">
        <v>199</v>
      </c>
      <c r="BE429" s="162">
        <f>IF(N429="základní",J429,0)</f>
        <v>0</v>
      </c>
      <c r="BF429" s="162">
        <f>IF(N429="snížená",J429,0)</f>
        <v>0</v>
      </c>
      <c r="BG429" s="162">
        <f>IF(N429="zákl. přenesená",J429,0)</f>
        <v>0</v>
      </c>
      <c r="BH429" s="162">
        <f>IF(N429="sníž. přenesená",J429,0)</f>
        <v>0</v>
      </c>
      <c r="BI429" s="162">
        <f>IF(N429="nulová",J429,0)</f>
        <v>0</v>
      </c>
      <c r="BJ429" s="18" t="s">
        <v>88</v>
      </c>
      <c r="BK429" s="162">
        <f>ROUND(I429*H429,2)</f>
        <v>0</v>
      </c>
      <c r="BL429" s="18" t="s">
        <v>276</v>
      </c>
      <c r="BM429" s="161" t="s">
        <v>6608</v>
      </c>
    </row>
    <row r="430" spans="1:65" s="2" customFormat="1" ht="10.199999999999999">
      <c r="A430" s="33"/>
      <c r="B430" s="34"/>
      <c r="C430" s="33"/>
      <c r="D430" s="163" t="s">
        <v>207</v>
      </c>
      <c r="E430" s="33"/>
      <c r="F430" s="164" t="s">
        <v>5233</v>
      </c>
      <c r="G430" s="33"/>
      <c r="H430" s="33"/>
      <c r="I430" s="165"/>
      <c r="J430" s="33"/>
      <c r="K430" s="33"/>
      <c r="L430" s="34"/>
      <c r="M430" s="166"/>
      <c r="N430" s="167"/>
      <c r="O430" s="59"/>
      <c r="P430" s="59"/>
      <c r="Q430" s="59"/>
      <c r="R430" s="59"/>
      <c r="S430" s="59"/>
      <c r="T430" s="60"/>
      <c r="U430" s="33"/>
      <c r="V430" s="33"/>
      <c r="W430" s="33"/>
      <c r="X430" s="33"/>
      <c r="Y430" s="33"/>
      <c r="Z430" s="33"/>
      <c r="AA430" s="33"/>
      <c r="AB430" s="33"/>
      <c r="AC430" s="33"/>
      <c r="AD430" s="33"/>
      <c r="AE430" s="33"/>
      <c r="AT430" s="18" t="s">
        <v>207</v>
      </c>
      <c r="AU430" s="18" t="s">
        <v>88</v>
      </c>
    </row>
    <row r="431" spans="1:65" s="14" customFormat="1" ht="10.199999999999999">
      <c r="B431" s="179"/>
      <c r="D431" s="163" t="s">
        <v>336</v>
      </c>
      <c r="E431" s="180" t="s">
        <v>1</v>
      </c>
      <c r="F431" s="181" t="s">
        <v>609</v>
      </c>
      <c r="H431" s="182">
        <v>35</v>
      </c>
      <c r="I431" s="183"/>
      <c r="L431" s="179"/>
      <c r="M431" s="184"/>
      <c r="N431" s="185"/>
      <c r="O431" s="185"/>
      <c r="P431" s="185"/>
      <c r="Q431" s="185"/>
      <c r="R431" s="185"/>
      <c r="S431" s="185"/>
      <c r="T431" s="186"/>
      <c r="AT431" s="180" t="s">
        <v>336</v>
      </c>
      <c r="AU431" s="180" t="s">
        <v>88</v>
      </c>
      <c r="AV431" s="14" t="s">
        <v>90</v>
      </c>
      <c r="AW431" s="14" t="s">
        <v>36</v>
      </c>
      <c r="AX431" s="14" t="s">
        <v>88</v>
      </c>
      <c r="AY431" s="180" t="s">
        <v>199</v>
      </c>
    </row>
    <row r="432" spans="1:65" s="2" customFormat="1" ht="33" customHeight="1">
      <c r="A432" s="33"/>
      <c r="B432" s="149"/>
      <c r="C432" s="195" t="s">
        <v>1429</v>
      </c>
      <c r="D432" s="195" t="s">
        <v>416</v>
      </c>
      <c r="E432" s="196" t="s">
        <v>6459</v>
      </c>
      <c r="F432" s="197" t="s">
        <v>6460</v>
      </c>
      <c r="G432" s="198" t="s">
        <v>529</v>
      </c>
      <c r="H432" s="199">
        <v>3</v>
      </c>
      <c r="I432" s="200"/>
      <c r="J432" s="201">
        <f>ROUND(I432*H432,2)</f>
        <v>0</v>
      </c>
      <c r="K432" s="197" t="s">
        <v>333</v>
      </c>
      <c r="L432" s="202"/>
      <c r="M432" s="203" t="s">
        <v>1</v>
      </c>
      <c r="N432" s="204" t="s">
        <v>46</v>
      </c>
      <c r="O432" s="59"/>
      <c r="P432" s="159">
        <f>O432*H432</f>
        <v>0</v>
      </c>
      <c r="Q432" s="159">
        <v>1.6000000000000001E-4</v>
      </c>
      <c r="R432" s="159">
        <f>Q432*H432</f>
        <v>4.8000000000000007E-4</v>
      </c>
      <c r="S432" s="159">
        <v>0</v>
      </c>
      <c r="T432" s="160">
        <f>S432*H432</f>
        <v>0</v>
      </c>
      <c r="U432" s="33"/>
      <c r="V432" s="33"/>
      <c r="W432" s="33"/>
      <c r="X432" s="33"/>
      <c r="Y432" s="33"/>
      <c r="Z432" s="33"/>
      <c r="AA432" s="33"/>
      <c r="AB432" s="33"/>
      <c r="AC432" s="33"/>
      <c r="AD432" s="33"/>
      <c r="AE432" s="33"/>
      <c r="AR432" s="161" t="s">
        <v>573</v>
      </c>
      <c r="AT432" s="161" t="s">
        <v>416</v>
      </c>
      <c r="AU432" s="161" t="s">
        <v>88</v>
      </c>
      <c r="AY432" s="18" t="s">
        <v>199</v>
      </c>
      <c r="BE432" s="162">
        <f>IF(N432="základní",J432,0)</f>
        <v>0</v>
      </c>
      <c r="BF432" s="162">
        <f>IF(N432="snížená",J432,0)</f>
        <v>0</v>
      </c>
      <c r="BG432" s="162">
        <f>IF(N432="zákl. přenesená",J432,0)</f>
        <v>0</v>
      </c>
      <c r="BH432" s="162">
        <f>IF(N432="sníž. přenesená",J432,0)</f>
        <v>0</v>
      </c>
      <c r="BI432" s="162">
        <f>IF(N432="nulová",J432,0)</f>
        <v>0</v>
      </c>
      <c r="BJ432" s="18" t="s">
        <v>88</v>
      </c>
      <c r="BK432" s="162">
        <f>ROUND(I432*H432,2)</f>
        <v>0</v>
      </c>
      <c r="BL432" s="18" t="s">
        <v>276</v>
      </c>
      <c r="BM432" s="161" t="s">
        <v>6609</v>
      </c>
    </row>
    <row r="433" spans="1:65" s="2" customFormat="1" ht="19.2">
      <c r="A433" s="33"/>
      <c r="B433" s="34"/>
      <c r="C433" s="33"/>
      <c r="D433" s="163" t="s">
        <v>207</v>
      </c>
      <c r="E433" s="33"/>
      <c r="F433" s="164" t="s">
        <v>6460</v>
      </c>
      <c r="G433" s="33"/>
      <c r="H433" s="33"/>
      <c r="I433" s="165"/>
      <c r="J433" s="33"/>
      <c r="K433" s="33"/>
      <c r="L433" s="34"/>
      <c r="M433" s="166"/>
      <c r="N433" s="167"/>
      <c r="O433" s="59"/>
      <c r="P433" s="59"/>
      <c r="Q433" s="59"/>
      <c r="R433" s="59"/>
      <c r="S433" s="59"/>
      <c r="T433" s="60"/>
      <c r="U433" s="33"/>
      <c r="V433" s="33"/>
      <c r="W433" s="33"/>
      <c r="X433" s="33"/>
      <c r="Y433" s="33"/>
      <c r="Z433" s="33"/>
      <c r="AA433" s="33"/>
      <c r="AB433" s="33"/>
      <c r="AC433" s="33"/>
      <c r="AD433" s="33"/>
      <c r="AE433" s="33"/>
      <c r="AT433" s="18" t="s">
        <v>207</v>
      </c>
      <c r="AU433" s="18" t="s">
        <v>88</v>
      </c>
    </row>
    <row r="434" spans="1:65" s="2" customFormat="1" ht="16.5" customHeight="1">
      <c r="A434" s="33"/>
      <c r="B434" s="149"/>
      <c r="C434" s="150" t="s">
        <v>1435</v>
      </c>
      <c r="D434" s="150" t="s">
        <v>202</v>
      </c>
      <c r="E434" s="151" t="s">
        <v>4925</v>
      </c>
      <c r="F434" s="152" t="s">
        <v>4926</v>
      </c>
      <c r="G434" s="153" t="s">
        <v>529</v>
      </c>
      <c r="H434" s="154">
        <v>2</v>
      </c>
      <c r="I434" s="155"/>
      <c r="J434" s="156">
        <f>ROUND(I434*H434,2)</f>
        <v>0</v>
      </c>
      <c r="K434" s="152" t="s">
        <v>333</v>
      </c>
      <c r="L434" s="34"/>
      <c r="M434" s="157" t="s">
        <v>1</v>
      </c>
      <c r="N434" s="158" t="s">
        <v>46</v>
      </c>
      <c r="O434" s="59"/>
      <c r="P434" s="159">
        <f>O434*H434</f>
        <v>0</v>
      </c>
      <c r="Q434" s="159">
        <v>0</v>
      </c>
      <c r="R434" s="159">
        <f>Q434*H434</f>
        <v>0</v>
      </c>
      <c r="S434" s="159">
        <v>0</v>
      </c>
      <c r="T434" s="160">
        <f>S434*H434</f>
        <v>0</v>
      </c>
      <c r="U434" s="33"/>
      <c r="V434" s="33"/>
      <c r="W434" s="33"/>
      <c r="X434" s="33"/>
      <c r="Y434" s="33"/>
      <c r="Z434" s="33"/>
      <c r="AA434" s="33"/>
      <c r="AB434" s="33"/>
      <c r="AC434" s="33"/>
      <c r="AD434" s="33"/>
      <c r="AE434" s="33"/>
      <c r="AR434" s="161" t="s">
        <v>276</v>
      </c>
      <c r="AT434" s="161" t="s">
        <v>202</v>
      </c>
      <c r="AU434" s="161" t="s">
        <v>88</v>
      </c>
      <c r="AY434" s="18" t="s">
        <v>199</v>
      </c>
      <c r="BE434" s="162">
        <f>IF(N434="základní",J434,0)</f>
        <v>0</v>
      </c>
      <c r="BF434" s="162">
        <f>IF(N434="snížená",J434,0)</f>
        <v>0</v>
      </c>
      <c r="BG434" s="162">
        <f>IF(N434="zákl. přenesená",J434,0)</f>
        <v>0</v>
      </c>
      <c r="BH434" s="162">
        <f>IF(N434="sníž. přenesená",J434,0)</f>
        <v>0</v>
      </c>
      <c r="BI434" s="162">
        <f>IF(N434="nulová",J434,0)</f>
        <v>0</v>
      </c>
      <c r="BJ434" s="18" t="s">
        <v>88</v>
      </c>
      <c r="BK434" s="162">
        <f>ROUND(I434*H434,2)</f>
        <v>0</v>
      </c>
      <c r="BL434" s="18" t="s">
        <v>276</v>
      </c>
      <c r="BM434" s="161" t="s">
        <v>6610</v>
      </c>
    </row>
    <row r="435" spans="1:65" s="2" customFormat="1" ht="10.199999999999999">
      <c r="A435" s="33"/>
      <c r="B435" s="34"/>
      <c r="C435" s="33"/>
      <c r="D435" s="163" t="s">
        <v>207</v>
      </c>
      <c r="E435" s="33"/>
      <c r="F435" s="164" t="s">
        <v>4926</v>
      </c>
      <c r="G435" s="33"/>
      <c r="H435" s="33"/>
      <c r="I435" s="165"/>
      <c r="J435" s="33"/>
      <c r="K435" s="33"/>
      <c r="L435" s="34"/>
      <c r="M435" s="166"/>
      <c r="N435" s="167"/>
      <c r="O435" s="59"/>
      <c r="P435" s="59"/>
      <c r="Q435" s="59"/>
      <c r="R435" s="59"/>
      <c r="S435" s="59"/>
      <c r="T435" s="60"/>
      <c r="U435" s="33"/>
      <c r="V435" s="33"/>
      <c r="W435" s="33"/>
      <c r="X435" s="33"/>
      <c r="Y435" s="33"/>
      <c r="Z435" s="33"/>
      <c r="AA435" s="33"/>
      <c r="AB435" s="33"/>
      <c r="AC435" s="33"/>
      <c r="AD435" s="33"/>
      <c r="AE435" s="33"/>
      <c r="AT435" s="18" t="s">
        <v>207</v>
      </c>
      <c r="AU435" s="18" t="s">
        <v>88</v>
      </c>
    </row>
    <row r="436" spans="1:65" s="2" customFormat="1" ht="16.5" customHeight="1">
      <c r="A436" s="33"/>
      <c r="B436" s="149"/>
      <c r="C436" s="195" t="s">
        <v>1444</v>
      </c>
      <c r="D436" s="195" t="s">
        <v>416</v>
      </c>
      <c r="E436" s="196" t="s">
        <v>4932</v>
      </c>
      <c r="F436" s="197" t="s">
        <v>4933</v>
      </c>
      <c r="G436" s="198" t="s">
        <v>529</v>
      </c>
      <c r="H436" s="199">
        <v>13</v>
      </c>
      <c r="I436" s="200"/>
      <c r="J436" s="201">
        <f>ROUND(I436*H436,2)</f>
        <v>0</v>
      </c>
      <c r="K436" s="197" t="s">
        <v>333</v>
      </c>
      <c r="L436" s="202"/>
      <c r="M436" s="203" t="s">
        <v>1</v>
      </c>
      <c r="N436" s="204" t="s">
        <v>46</v>
      </c>
      <c r="O436" s="59"/>
      <c r="P436" s="159">
        <f>O436*H436</f>
        <v>0</v>
      </c>
      <c r="Q436" s="159">
        <v>4.0000000000000002E-4</v>
      </c>
      <c r="R436" s="159">
        <f>Q436*H436</f>
        <v>5.2000000000000006E-3</v>
      </c>
      <c r="S436" s="159">
        <v>0</v>
      </c>
      <c r="T436" s="160">
        <f>S436*H436</f>
        <v>0</v>
      </c>
      <c r="U436" s="33"/>
      <c r="V436" s="33"/>
      <c r="W436" s="33"/>
      <c r="X436" s="33"/>
      <c r="Y436" s="33"/>
      <c r="Z436" s="33"/>
      <c r="AA436" s="33"/>
      <c r="AB436" s="33"/>
      <c r="AC436" s="33"/>
      <c r="AD436" s="33"/>
      <c r="AE436" s="33"/>
      <c r="AR436" s="161" t="s">
        <v>573</v>
      </c>
      <c r="AT436" s="161" t="s">
        <v>416</v>
      </c>
      <c r="AU436" s="161" t="s">
        <v>88</v>
      </c>
      <c r="AY436" s="18" t="s">
        <v>199</v>
      </c>
      <c r="BE436" s="162">
        <f>IF(N436="základní",J436,0)</f>
        <v>0</v>
      </c>
      <c r="BF436" s="162">
        <f>IF(N436="snížená",J436,0)</f>
        <v>0</v>
      </c>
      <c r="BG436" s="162">
        <f>IF(N436="zákl. přenesená",J436,0)</f>
        <v>0</v>
      </c>
      <c r="BH436" s="162">
        <f>IF(N436="sníž. přenesená",J436,0)</f>
        <v>0</v>
      </c>
      <c r="BI436" s="162">
        <f>IF(N436="nulová",J436,0)</f>
        <v>0</v>
      </c>
      <c r="BJ436" s="18" t="s">
        <v>88</v>
      </c>
      <c r="BK436" s="162">
        <f>ROUND(I436*H436,2)</f>
        <v>0</v>
      </c>
      <c r="BL436" s="18" t="s">
        <v>276</v>
      </c>
      <c r="BM436" s="161" t="s">
        <v>6611</v>
      </c>
    </row>
    <row r="437" spans="1:65" s="14" customFormat="1" ht="10.199999999999999">
      <c r="B437" s="179"/>
      <c r="D437" s="163" t="s">
        <v>336</v>
      </c>
      <c r="E437" s="180" t="s">
        <v>1</v>
      </c>
      <c r="F437" s="181" t="s">
        <v>262</v>
      </c>
      <c r="H437" s="182">
        <v>13</v>
      </c>
      <c r="I437" s="183"/>
      <c r="L437" s="179"/>
      <c r="M437" s="184"/>
      <c r="N437" s="185"/>
      <c r="O437" s="185"/>
      <c r="P437" s="185"/>
      <c r="Q437" s="185"/>
      <c r="R437" s="185"/>
      <c r="S437" s="185"/>
      <c r="T437" s="186"/>
      <c r="AT437" s="180" t="s">
        <v>336</v>
      </c>
      <c r="AU437" s="180" t="s">
        <v>88</v>
      </c>
      <c r="AV437" s="14" t="s">
        <v>90</v>
      </c>
      <c r="AW437" s="14" t="s">
        <v>36</v>
      </c>
      <c r="AX437" s="14" t="s">
        <v>88</v>
      </c>
      <c r="AY437" s="180" t="s">
        <v>199</v>
      </c>
    </row>
    <row r="438" spans="1:65" s="2" customFormat="1" ht="16.5" customHeight="1">
      <c r="A438" s="33"/>
      <c r="B438" s="149"/>
      <c r="C438" s="195" t="s">
        <v>1456</v>
      </c>
      <c r="D438" s="195" t="s">
        <v>416</v>
      </c>
      <c r="E438" s="196" t="s">
        <v>6612</v>
      </c>
      <c r="F438" s="197" t="s">
        <v>5153</v>
      </c>
      <c r="G438" s="198" t="s">
        <v>529</v>
      </c>
      <c r="H438" s="199">
        <v>2</v>
      </c>
      <c r="I438" s="200"/>
      <c r="J438" s="201">
        <f>ROUND(I438*H438,2)</f>
        <v>0</v>
      </c>
      <c r="K438" s="197" t="s">
        <v>333</v>
      </c>
      <c r="L438" s="202"/>
      <c r="M438" s="203" t="s">
        <v>1</v>
      </c>
      <c r="N438" s="204" t="s">
        <v>46</v>
      </c>
      <c r="O438" s="59"/>
      <c r="P438" s="159">
        <f>O438*H438</f>
        <v>0</v>
      </c>
      <c r="Q438" s="159">
        <v>4.0000000000000002E-4</v>
      </c>
      <c r="R438" s="159">
        <f>Q438*H438</f>
        <v>8.0000000000000004E-4</v>
      </c>
      <c r="S438" s="159">
        <v>0</v>
      </c>
      <c r="T438" s="160">
        <f>S438*H438</f>
        <v>0</v>
      </c>
      <c r="U438" s="33"/>
      <c r="V438" s="33"/>
      <c r="W438" s="33"/>
      <c r="X438" s="33"/>
      <c r="Y438" s="33"/>
      <c r="Z438" s="33"/>
      <c r="AA438" s="33"/>
      <c r="AB438" s="33"/>
      <c r="AC438" s="33"/>
      <c r="AD438" s="33"/>
      <c r="AE438" s="33"/>
      <c r="AR438" s="161" t="s">
        <v>573</v>
      </c>
      <c r="AT438" s="161" t="s">
        <v>416</v>
      </c>
      <c r="AU438" s="161" t="s">
        <v>88</v>
      </c>
      <c r="AY438" s="18" t="s">
        <v>199</v>
      </c>
      <c r="BE438" s="162">
        <f>IF(N438="základní",J438,0)</f>
        <v>0</v>
      </c>
      <c r="BF438" s="162">
        <f>IF(N438="snížená",J438,0)</f>
        <v>0</v>
      </c>
      <c r="BG438" s="162">
        <f>IF(N438="zákl. přenesená",J438,0)</f>
        <v>0</v>
      </c>
      <c r="BH438" s="162">
        <f>IF(N438="sníž. přenesená",J438,0)</f>
        <v>0</v>
      </c>
      <c r="BI438" s="162">
        <f>IF(N438="nulová",J438,0)</f>
        <v>0</v>
      </c>
      <c r="BJ438" s="18" t="s">
        <v>88</v>
      </c>
      <c r="BK438" s="162">
        <f>ROUND(I438*H438,2)</f>
        <v>0</v>
      </c>
      <c r="BL438" s="18" t="s">
        <v>276</v>
      </c>
      <c r="BM438" s="161" t="s">
        <v>6613</v>
      </c>
    </row>
    <row r="439" spans="1:65" s="2" customFormat="1" ht="10.199999999999999">
      <c r="A439" s="33"/>
      <c r="B439" s="34"/>
      <c r="C439" s="33"/>
      <c r="D439" s="163" t="s">
        <v>207</v>
      </c>
      <c r="E439" s="33"/>
      <c r="F439" s="164" t="s">
        <v>5153</v>
      </c>
      <c r="G439" s="33"/>
      <c r="H439" s="33"/>
      <c r="I439" s="165"/>
      <c r="J439" s="33"/>
      <c r="K439" s="33"/>
      <c r="L439" s="34"/>
      <c r="M439" s="166"/>
      <c r="N439" s="167"/>
      <c r="O439" s="59"/>
      <c r="P439" s="59"/>
      <c r="Q439" s="59"/>
      <c r="R439" s="59"/>
      <c r="S439" s="59"/>
      <c r="T439" s="60"/>
      <c r="U439" s="33"/>
      <c r="V439" s="33"/>
      <c r="W439" s="33"/>
      <c r="X439" s="33"/>
      <c r="Y439" s="33"/>
      <c r="Z439" s="33"/>
      <c r="AA439" s="33"/>
      <c r="AB439" s="33"/>
      <c r="AC439" s="33"/>
      <c r="AD439" s="33"/>
      <c r="AE439" s="33"/>
      <c r="AT439" s="18" t="s">
        <v>207</v>
      </c>
      <c r="AU439" s="18" t="s">
        <v>88</v>
      </c>
    </row>
    <row r="440" spans="1:65" s="14" customFormat="1" ht="10.199999999999999">
      <c r="B440" s="179"/>
      <c r="D440" s="163" t="s">
        <v>336</v>
      </c>
      <c r="E440" s="180" t="s">
        <v>1</v>
      </c>
      <c r="F440" s="181" t="s">
        <v>90</v>
      </c>
      <c r="H440" s="182">
        <v>2</v>
      </c>
      <c r="I440" s="183"/>
      <c r="L440" s="179"/>
      <c r="M440" s="184"/>
      <c r="N440" s="185"/>
      <c r="O440" s="185"/>
      <c r="P440" s="185"/>
      <c r="Q440" s="185"/>
      <c r="R440" s="185"/>
      <c r="S440" s="185"/>
      <c r="T440" s="186"/>
      <c r="AT440" s="180" t="s">
        <v>336</v>
      </c>
      <c r="AU440" s="180" t="s">
        <v>88</v>
      </c>
      <c r="AV440" s="14" t="s">
        <v>90</v>
      </c>
      <c r="AW440" s="14" t="s">
        <v>36</v>
      </c>
      <c r="AX440" s="14" t="s">
        <v>88</v>
      </c>
      <c r="AY440" s="180" t="s">
        <v>199</v>
      </c>
    </row>
    <row r="441" spans="1:65" s="2" customFormat="1" ht="24.15" customHeight="1">
      <c r="A441" s="33"/>
      <c r="B441" s="149"/>
      <c r="C441" s="150" t="s">
        <v>1479</v>
      </c>
      <c r="D441" s="150" t="s">
        <v>202</v>
      </c>
      <c r="E441" s="151" t="s">
        <v>5157</v>
      </c>
      <c r="F441" s="152" t="s">
        <v>5158</v>
      </c>
      <c r="G441" s="153" t="s">
        <v>529</v>
      </c>
      <c r="H441" s="154">
        <v>2</v>
      </c>
      <c r="I441" s="155"/>
      <c r="J441" s="156">
        <f>ROUND(I441*H441,2)</f>
        <v>0</v>
      </c>
      <c r="K441" s="152" t="s">
        <v>333</v>
      </c>
      <c r="L441" s="34"/>
      <c r="M441" s="157" t="s">
        <v>1</v>
      </c>
      <c r="N441" s="158" t="s">
        <v>46</v>
      </c>
      <c r="O441" s="59"/>
      <c r="P441" s="159">
        <f>O441*H441</f>
        <v>0</v>
      </c>
      <c r="Q441" s="159">
        <v>0</v>
      </c>
      <c r="R441" s="159">
        <f>Q441*H441</f>
        <v>0</v>
      </c>
      <c r="S441" s="159">
        <v>0</v>
      </c>
      <c r="T441" s="160">
        <f>S441*H441</f>
        <v>0</v>
      </c>
      <c r="U441" s="33"/>
      <c r="V441" s="33"/>
      <c r="W441" s="33"/>
      <c r="X441" s="33"/>
      <c r="Y441" s="33"/>
      <c r="Z441" s="33"/>
      <c r="AA441" s="33"/>
      <c r="AB441" s="33"/>
      <c r="AC441" s="33"/>
      <c r="AD441" s="33"/>
      <c r="AE441" s="33"/>
      <c r="AR441" s="161" t="s">
        <v>276</v>
      </c>
      <c r="AT441" s="161" t="s">
        <v>202</v>
      </c>
      <c r="AU441" s="161" t="s">
        <v>88</v>
      </c>
      <c r="AY441" s="18" t="s">
        <v>199</v>
      </c>
      <c r="BE441" s="162">
        <f>IF(N441="základní",J441,0)</f>
        <v>0</v>
      </c>
      <c r="BF441" s="162">
        <f>IF(N441="snížená",J441,0)</f>
        <v>0</v>
      </c>
      <c r="BG441" s="162">
        <f>IF(N441="zákl. přenesená",J441,0)</f>
        <v>0</v>
      </c>
      <c r="BH441" s="162">
        <f>IF(N441="sníž. přenesená",J441,0)</f>
        <v>0</v>
      </c>
      <c r="BI441" s="162">
        <f>IF(N441="nulová",J441,0)</f>
        <v>0</v>
      </c>
      <c r="BJ441" s="18" t="s">
        <v>88</v>
      </c>
      <c r="BK441" s="162">
        <f>ROUND(I441*H441,2)</f>
        <v>0</v>
      </c>
      <c r="BL441" s="18" t="s">
        <v>276</v>
      </c>
      <c r="BM441" s="161" t="s">
        <v>6614</v>
      </c>
    </row>
    <row r="442" spans="1:65" s="14" customFormat="1" ht="10.199999999999999">
      <c r="B442" s="179"/>
      <c r="D442" s="163" t="s">
        <v>336</v>
      </c>
      <c r="E442" s="180" t="s">
        <v>1</v>
      </c>
      <c r="F442" s="181" t="s">
        <v>90</v>
      </c>
      <c r="H442" s="182">
        <v>2</v>
      </c>
      <c r="I442" s="183"/>
      <c r="L442" s="179"/>
      <c r="M442" s="184"/>
      <c r="N442" s="185"/>
      <c r="O442" s="185"/>
      <c r="P442" s="185"/>
      <c r="Q442" s="185"/>
      <c r="R442" s="185"/>
      <c r="S442" s="185"/>
      <c r="T442" s="186"/>
      <c r="AT442" s="180" t="s">
        <v>336</v>
      </c>
      <c r="AU442" s="180" t="s">
        <v>88</v>
      </c>
      <c r="AV442" s="14" t="s">
        <v>90</v>
      </c>
      <c r="AW442" s="14" t="s">
        <v>36</v>
      </c>
      <c r="AX442" s="14" t="s">
        <v>88</v>
      </c>
      <c r="AY442" s="180" t="s">
        <v>199</v>
      </c>
    </row>
    <row r="443" spans="1:65" s="2" customFormat="1" ht="24.15" customHeight="1">
      <c r="A443" s="33"/>
      <c r="B443" s="149"/>
      <c r="C443" s="195" t="s">
        <v>1485</v>
      </c>
      <c r="D443" s="195" t="s">
        <v>416</v>
      </c>
      <c r="E443" s="196" t="s">
        <v>5253</v>
      </c>
      <c r="F443" s="197" t="s">
        <v>5254</v>
      </c>
      <c r="G443" s="198" t="s">
        <v>529</v>
      </c>
      <c r="H443" s="199">
        <v>2</v>
      </c>
      <c r="I443" s="200"/>
      <c r="J443" s="201">
        <f>ROUND(I443*H443,2)</f>
        <v>0</v>
      </c>
      <c r="K443" s="197" t="s">
        <v>1</v>
      </c>
      <c r="L443" s="202"/>
      <c r="M443" s="203" t="s">
        <v>1</v>
      </c>
      <c r="N443" s="204" t="s">
        <v>46</v>
      </c>
      <c r="O443" s="59"/>
      <c r="P443" s="159">
        <f>O443*H443</f>
        <v>0</v>
      </c>
      <c r="Q443" s="159">
        <v>4.6999999999999999E-4</v>
      </c>
      <c r="R443" s="159">
        <f>Q443*H443</f>
        <v>9.3999999999999997E-4</v>
      </c>
      <c r="S443" s="159">
        <v>0</v>
      </c>
      <c r="T443" s="160">
        <f>S443*H443</f>
        <v>0</v>
      </c>
      <c r="U443" s="33"/>
      <c r="V443" s="33"/>
      <c r="W443" s="33"/>
      <c r="X443" s="33"/>
      <c r="Y443" s="33"/>
      <c r="Z443" s="33"/>
      <c r="AA443" s="33"/>
      <c r="AB443" s="33"/>
      <c r="AC443" s="33"/>
      <c r="AD443" s="33"/>
      <c r="AE443" s="33"/>
      <c r="AR443" s="161" t="s">
        <v>573</v>
      </c>
      <c r="AT443" s="161" t="s">
        <v>416</v>
      </c>
      <c r="AU443" s="161" t="s">
        <v>88</v>
      </c>
      <c r="AY443" s="18" t="s">
        <v>199</v>
      </c>
      <c r="BE443" s="162">
        <f>IF(N443="základní",J443,0)</f>
        <v>0</v>
      </c>
      <c r="BF443" s="162">
        <f>IF(N443="snížená",J443,0)</f>
        <v>0</v>
      </c>
      <c r="BG443" s="162">
        <f>IF(N443="zákl. přenesená",J443,0)</f>
        <v>0</v>
      </c>
      <c r="BH443" s="162">
        <f>IF(N443="sníž. přenesená",J443,0)</f>
        <v>0</v>
      </c>
      <c r="BI443" s="162">
        <f>IF(N443="nulová",J443,0)</f>
        <v>0</v>
      </c>
      <c r="BJ443" s="18" t="s">
        <v>88</v>
      </c>
      <c r="BK443" s="162">
        <f>ROUND(I443*H443,2)</f>
        <v>0</v>
      </c>
      <c r="BL443" s="18" t="s">
        <v>276</v>
      </c>
      <c r="BM443" s="161" t="s">
        <v>6615</v>
      </c>
    </row>
    <row r="444" spans="1:65" s="14" customFormat="1" ht="10.199999999999999">
      <c r="B444" s="179"/>
      <c r="D444" s="163" t="s">
        <v>336</v>
      </c>
      <c r="E444" s="180" t="s">
        <v>1</v>
      </c>
      <c r="F444" s="181" t="s">
        <v>90</v>
      </c>
      <c r="H444" s="182">
        <v>2</v>
      </c>
      <c r="I444" s="183"/>
      <c r="L444" s="179"/>
      <c r="M444" s="184"/>
      <c r="N444" s="185"/>
      <c r="O444" s="185"/>
      <c r="P444" s="185"/>
      <c r="Q444" s="185"/>
      <c r="R444" s="185"/>
      <c r="S444" s="185"/>
      <c r="T444" s="186"/>
      <c r="AT444" s="180" t="s">
        <v>336</v>
      </c>
      <c r="AU444" s="180" t="s">
        <v>88</v>
      </c>
      <c r="AV444" s="14" t="s">
        <v>90</v>
      </c>
      <c r="AW444" s="14" t="s">
        <v>36</v>
      </c>
      <c r="AX444" s="14" t="s">
        <v>88</v>
      </c>
      <c r="AY444" s="180" t="s">
        <v>199</v>
      </c>
    </row>
    <row r="445" spans="1:65" s="12" customFormat="1" ht="25.95" customHeight="1">
      <c r="B445" s="136"/>
      <c r="D445" s="137" t="s">
        <v>80</v>
      </c>
      <c r="E445" s="138" t="s">
        <v>5274</v>
      </c>
      <c r="F445" s="138" t="s">
        <v>5275</v>
      </c>
      <c r="I445" s="139"/>
      <c r="J445" s="140">
        <f>BK445</f>
        <v>0</v>
      </c>
      <c r="L445" s="136"/>
      <c r="M445" s="141"/>
      <c r="N445" s="142"/>
      <c r="O445" s="142"/>
      <c r="P445" s="143">
        <f>SUM(P446:P457)</f>
        <v>0</v>
      </c>
      <c r="Q445" s="142"/>
      <c r="R445" s="143">
        <f>SUM(R446:R457)</f>
        <v>0</v>
      </c>
      <c r="S445" s="142"/>
      <c r="T445" s="144">
        <f>SUM(T446:T457)</f>
        <v>0</v>
      </c>
      <c r="AR445" s="137" t="s">
        <v>213</v>
      </c>
      <c r="AT445" s="145" t="s">
        <v>80</v>
      </c>
      <c r="AU445" s="145" t="s">
        <v>81</v>
      </c>
      <c r="AY445" s="137" t="s">
        <v>199</v>
      </c>
      <c r="BK445" s="146">
        <f>SUM(BK446:BK457)</f>
        <v>0</v>
      </c>
    </row>
    <row r="446" spans="1:65" s="2" customFormat="1" ht="24.15" customHeight="1">
      <c r="A446" s="33"/>
      <c r="B446" s="149"/>
      <c r="C446" s="150" t="s">
        <v>1489</v>
      </c>
      <c r="D446" s="150" t="s">
        <v>202</v>
      </c>
      <c r="E446" s="151" t="s">
        <v>5174</v>
      </c>
      <c r="F446" s="152" t="s">
        <v>5175</v>
      </c>
      <c r="G446" s="153" t="s">
        <v>4180</v>
      </c>
      <c r="H446" s="154">
        <v>36</v>
      </c>
      <c r="I446" s="155"/>
      <c r="J446" s="156">
        <f>ROUND(I446*H446,2)</f>
        <v>0</v>
      </c>
      <c r="K446" s="152" t="s">
        <v>1</v>
      </c>
      <c r="L446" s="34"/>
      <c r="M446" s="157" t="s">
        <v>1</v>
      </c>
      <c r="N446" s="158" t="s">
        <v>46</v>
      </c>
      <c r="O446" s="59"/>
      <c r="P446" s="159">
        <f>O446*H446</f>
        <v>0</v>
      </c>
      <c r="Q446" s="159">
        <v>0</v>
      </c>
      <c r="R446" s="159">
        <f>Q446*H446</f>
        <v>0</v>
      </c>
      <c r="S446" s="159">
        <v>0</v>
      </c>
      <c r="T446" s="160">
        <f>S446*H446</f>
        <v>0</v>
      </c>
      <c r="U446" s="33"/>
      <c r="V446" s="33"/>
      <c r="W446" s="33"/>
      <c r="X446" s="33"/>
      <c r="Y446" s="33"/>
      <c r="Z446" s="33"/>
      <c r="AA446" s="33"/>
      <c r="AB446" s="33"/>
      <c r="AC446" s="33"/>
      <c r="AD446" s="33"/>
      <c r="AE446" s="33"/>
      <c r="AR446" s="161" t="s">
        <v>276</v>
      </c>
      <c r="AT446" s="161" t="s">
        <v>202</v>
      </c>
      <c r="AU446" s="161" t="s">
        <v>88</v>
      </c>
      <c r="AY446" s="18" t="s">
        <v>199</v>
      </c>
      <c r="BE446" s="162">
        <f>IF(N446="základní",J446,0)</f>
        <v>0</v>
      </c>
      <c r="BF446" s="162">
        <f>IF(N446="snížená",J446,0)</f>
        <v>0</v>
      </c>
      <c r="BG446" s="162">
        <f>IF(N446="zákl. přenesená",J446,0)</f>
        <v>0</v>
      </c>
      <c r="BH446" s="162">
        <f>IF(N446="sníž. přenesená",J446,0)</f>
        <v>0</v>
      </c>
      <c r="BI446" s="162">
        <f>IF(N446="nulová",J446,0)</f>
        <v>0</v>
      </c>
      <c r="BJ446" s="18" t="s">
        <v>88</v>
      </c>
      <c r="BK446" s="162">
        <f>ROUND(I446*H446,2)</f>
        <v>0</v>
      </c>
      <c r="BL446" s="18" t="s">
        <v>276</v>
      </c>
      <c r="BM446" s="161" t="s">
        <v>6616</v>
      </c>
    </row>
    <row r="447" spans="1:65" s="2" customFormat="1" ht="24.15" customHeight="1">
      <c r="A447" s="33"/>
      <c r="B447" s="149"/>
      <c r="C447" s="150" t="s">
        <v>2297</v>
      </c>
      <c r="D447" s="150" t="s">
        <v>202</v>
      </c>
      <c r="E447" s="151" t="s">
        <v>5177</v>
      </c>
      <c r="F447" s="152" t="s">
        <v>5178</v>
      </c>
      <c r="G447" s="153" t="s">
        <v>4180</v>
      </c>
      <c r="H447" s="154">
        <v>24</v>
      </c>
      <c r="I447" s="155"/>
      <c r="J447" s="156">
        <f>ROUND(I447*H447,2)</f>
        <v>0</v>
      </c>
      <c r="K447" s="152" t="s">
        <v>1</v>
      </c>
      <c r="L447" s="34"/>
      <c r="M447" s="157" t="s">
        <v>1</v>
      </c>
      <c r="N447" s="158" t="s">
        <v>46</v>
      </c>
      <c r="O447" s="59"/>
      <c r="P447" s="159">
        <f>O447*H447</f>
        <v>0</v>
      </c>
      <c r="Q447" s="159">
        <v>0</v>
      </c>
      <c r="R447" s="159">
        <f>Q447*H447</f>
        <v>0</v>
      </c>
      <c r="S447" s="159">
        <v>0</v>
      </c>
      <c r="T447" s="160">
        <f>S447*H447</f>
        <v>0</v>
      </c>
      <c r="U447" s="33"/>
      <c r="V447" s="33"/>
      <c r="W447" s="33"/>
      <c r="X447" s="33"/>
      <c r="Y447" s="33"/>
      <c r="Z447" s="33"/>
      <c r="AA447" s="33"/>
      <c r="AB447" s="33"/>
      <c r="AC447" s="33"/>
      <c r="AD447" s="33"/>
      <c r="AE447" s="33"/>
      <c r="AR447" s="161" t="s">
        <v>276</v>
      </c>
      <c r="AT447" s="161" t="s">
        <v>202</v>
      </c>
      <c r="AU447" s="161" t="s">
        <v>88</v>
      </c>
      <c r="AY447" s="18" t="s">
        <v>199</v>
      </c>
      <c r="BE447" s="162">
        <f>IF(N447="základní",J447,0)</f>
        <v>0</v>
      </c>
      <c r="BF447" s="162">
        <f>IF(N447="snížená",J447,0)</f>
        <v>0</v>
      </c>
      <c r="BG447" s="162">
        <f>IF(N447="zákl. přenesená",J447,0)</f>
        <v>0</v>
      </c>
      <c r="BH447" s="162">
        <f>IF(N447="sníž. přenesená",J447,0)</f>
        <v>0</v>
      </c>
      <c r="BI447" s="162">
        <f>IF(N447="nulová",J447,0)</f>
        <v>0</v>
      </c>
      <c r="BJ447" s="18" t="s">
        <v>88</v>
      </c>
      <c r="BK447" s="162">
        <f>ROUND(I447*H447,2)</f>
        <v>0</v>
      </c>
      <c r="BL447" s="18" t="s">
        <v>276</v>
      </c>
      <c r="BM447" s="161" t="s">
        <v>6617</v>
      </c>
    </row>
    <row r="448" spans="1:65" s="2" customFormat="1" ht="24.15" customHeight="1">
      <c r="A448" s="33"/>
      <c r="B448" s="149"/>
      <c r="C448" s="150" t="s">
        <v>2301</v>
      </c>
      <c r="D448" s="150" t="s">
        <v>202</v>
      </c>
      <c r="E448" s="151" t="s">
        <v>5180</v>
      </c>
      <c r="F448" s="152" t="s">
        <v>5181</v>
      </c>
      <c r="G448" s="153" t="s">
        <v>205</v>
      </c>
      <c r="H448" s="154">
        <v>1</v>
      </c>
      <c r="I448" s="155"/>
      <c r="J448" s="156">
        <f>ROUND(I448*H448,2)</f>
        <v>0</v>
      </c>
      <c r="K448" s="152" t="s">
        <v>1</v>
      </c>
      <c r="L448" s="34"/>
      <c r="M448" s="157" t="s">
        <v>1</v>
      </c>
      <c r="N448" s="158" t="s">
        <v>46</v>
      </c>
      <c r="O448" s="59"/>
      <c r="P448" s="159">
        <f>O448*H448</f>
        <v>0</v>
      </c>
      <c r="Q448" s="159">
        <v>0</v>
      </c>
      <c r="R448" s="159">
        <f>Q448*H448</f>
        <v>0</v>
      </c>
      <c r="S448" s="159">
        <v>0</v>
      </c>
      <c r="T448" s="160">
        <f>S448*H448</f>
        <v>0</v>
      </c>
      <c r="U448" s="33"/>
      <c r="V448" s="33"/>
      <c r="W448" s="33"/>
      <c r="X448" s="33"/>
      <c r="Y448" s="33"/>
      <c r="Z448" s="33"/>
      <c r="AA448" s="33"/>
      <c r="AB448" s="33"/>
      <c r="AC448" s="33"/>
      <c r="AD448" s="33"/>
      <c r="AE448" s="33"/>
      <c r="AR448" s="161" t="s">
        <v>276</v>
      </c>
      <c r="AT448" s="161" t="s">
        <v>202</v>
      </c>
      <c r="AU448" s="161" t="s">
        <v>88</v>
      </c>
      <c r="AY448" s="18" t="s">
        <v>199</v>
      </c>
      <c r="BE448" s="162">
        <f>IF(N448="základní",J448,0)</f>
        <v>0</v>
      </c>
      <c r="BF448" s="162">
        <f>IF(N448="snížená",J448,0)</f>
        <v>0</v>
      </c>
      <c r="BG448" s="162">
        <f>IF(N448="zákl. přenesená",J448,0)</f>
        <v>0</v>
      </c>
      <c r="BH448" s="162">
        <f>IF(N448="sníž. přenesená",J448,0)</f>
        <v>0</v>
      </c>
      <c r="BI448" s="162">
        <f>IF(N448="nulová",J448,0)</f>
        <v>0</v>
      </c>
      <c r="BJ448" s="18" t="s">
        <v>88</v>
      </c>
      <c r="BK448" s="162">
        <f>ROUND(I448*H448,2)</f>
        <v>0</v>
      </c>
      <c r="BL448" s="18" t="s">
        <v>276</v>
      </c>
      <c r="BM448" s="161" t="s">
        <v>6618</v>
      </c>
    </row>
    <row r="449" spans="1:65" s="2" customFormat="1" ht="24.15" customHeight="1">
      <c r="A449" s="33"/>
      <c r="B449" s="149"/>
      <c r="C449" s="150" t="s">
        <v>2306</v>
      </c>
      <c r="D449" s="150" t="s">
        <v>202</v>
      </c>
      <c r="E449" s="151" t="s">
        <v>5288</v>
      </c>
      <c r="F449" s="152" t="s">
        <v>5289</v>
      </c>
      <c r="G449" s="153" t="s">
        <v>529</v>
      </c>
      <c r="H449" s="154">
        <v>1</v>
      </c>
      <c r="I449" s="155"/>
      <c r="J449" s="156">
        <f>ROUND(I449*H449,2)</f>
        <v>0</v>
      </c>
      <c r="K449" s="152" t="s">
        <v>333</v>
      </c>
      <c r="L449" s="34"/>
      <c r="M449" s="157" t="s">
        <v>1</v>
      </c>
      <c r="N449" s="158" t="s">
        <v>46</v>
      </c>
      <c r="O449" s="59"/>
      <c r="P449" s="159">
        <f>O449*H449</f>
        <v>0</v>
      </c>
      <c r="Q449" s="159">
        <v>0</v>
      </c>
      <c r="R449" s="159">
        <f>Q449*H449</f>
        <v>0</v>
      </c>
      <c r="S449" s="159">
        <v>0</v>
      </c>
      <c r="T449" s="160">
        <f>S449*H449</f>
        <v>0</v>
      </c>
      <c r="U449" s="33"/>
      <c r="V449" s="33"/>
      <c r="W449" s="33"/>
      <c r="X449" s="33"/>
      <c r="Y449" s="33"/>
      <c r="Z449" s="33"/>
      <c r="AA449" s="33"/>
      <c r="AB449" s="33"/>
      <c r="AC449" s="33"/>
      <c r="AD449" s="33"/>
      <c r="AE449" s="33"/>
      <c r="AR449" s="161" t="s">
        <v>276</v>
      </c>
      <c r="AT449" s="161" t="s">
        <v>202</v>
      </c>
      <c r="AU449" s="161" t="s">
        <v>88</v>
      </c>
      <c r="AY449" s="18" t="s">
        <v>199</v>
      </c>
      <c r="BE449" s="162">
        <f>IF(N449="základní",J449,0)</f>
        <v>0</v>
      </c>
      <c r="BF449" s="162">
        <f>IF(N449="snížená",J449,0)</f>
        <v>0</v>
      </c>
      <c r="BG449" s="162">
        <f>IF(N449="zákl. přenesená",J449,0)</f>
        <v>0</v>
      </c>
      <c r="BH449" s="162">
        <f>IF(N449="sníž. přenesená",J449,0)</f>
        <v>0</v>
      </c>
      <c r="BI449" s="162">
        <f>IF(N449="nulová",J449,0)</f>
        <v>0</v>
      </c>
      <c r="BJ449" s="18" t="s">
        <v>88</v>
      </c>
      <c r="BK449" s="162">
        <f>ROUND(I449*H449,2)</f>
        <v>0</v>
      </c>
      <c r="BL449" s="18" t="s">
        <v>276</v>
      </c>
      <c r="BM449" s="161" t="s">
        <v>6619</v>
      </c>
    </row>
    <row r="450" spans="1:65" s="2" customFormat="1" ht="28.8">
      <c r="A450" s="33"/>
      <c r="B450" s="34"/>
      <c r="C450" s="33"/>
      <c r="D450" s="163" t="s">
        <v>207</v>
      </c>
      <c r="E450" s="33"/>
      <c r="F450" s="164" t="s">
        <v>5291</v>
      </c>
      <c r="G450" s="33"/>
      <c r="H450" s="33"/>
      <c r="I450" s="165"/>
      <c r="J450" s="33"/>
      <c r="K450" s="33"/>
      <c r="L450" s="34"/>
      <c r="M450" s="166"/>
      <c r="N450" s="167"/>
      <c r="O450" s="59"/>
      <c r="P450" s="59"/>
      <c r="Q450" s="59"/>
      <c r="R450" s="59"/>
      <c r="S450" s="59"/>
      <c r="T450" s="60"/>
      <c r="U450" s="33"/>
      <c r="V450" s="33"/>
      <c r="W450" s="33"/>
      <c r="X450" s="33"/>
      <c r="Y450" s="33"/>
      <c r="Z450" s="33"/>
      <c r="AA450" s="33"/>
      <c r="AB450" s="33"/>
      <c r="AC450" s="33"/>
      <c r="AD450" s="33"/>
      <c r="AE450" s="33"/>
      <c r="AT450" s="18" t="s">
        <v>207</v>
      </c>
      <c r="AU450" s="18" t="s">
        <v>88</v>
      </c>
    </row>
    <row r="451" spans="1:65" s="2" customFormat="1" ht="24.15" customHeight="1">
      <c r="A451" s="33"/>
      <c r="B451" s="149"/>
      <c r="C451" s="195" t="s">
        <v>2310</v>
      </c>
      <c r="D451" s="195" t="s">
        <v>416</v>
      </c>
      <c r="E451" s="196" t="s">
        <v>5187</v>
      </c>
      <c r="F451" s="197" t="s">
        <v>5188</v>
      </c>
      <c r="G451" s="198" t="s">
        <v>205</v>
      </c>
      <c r="H451" s="199">
        <v>1</v>
      </c>
      <c r="I451" s="200"/>
      <c r="J451" s="201">
        <f>ROUND(I451*H451,2)</f>
        <v>0</v>
      </c>
      <c r="K451" s="197" t="s">
        <v>1</v>
      </c>
      <c r="L451" s="202"/>
      <c r="M451" s="203" t="s">
        <v>1</v>
      </c>
      <c r="N451" s="204" t="s">
        <v>46</v>
      </c>
      <c r="O451" s="59"/>
      <c r="P451" s="159">
        <f>O451*H451</f>
        <v>0</v>
      </c>
      <c r="Q451" s="159">
        <v>0</v>
      </c>
      <c r="R451" s="159">
        <f>Q451*H451</f>
        <v>0</v>
      </c>
      <c r="S451" s="159">
        <v>0</v>
      </c>
      <c r="T451" s="160">
        <f>S451*H451</f>
        <v>0</v>
      </c>
      <c r="U451" s="33"/>
      <c r="V451" s="33"/>
      <c r="W451" s="33"/>
      <c r="X451" s="33"/>
      <c r="Y451" s="33"/>
      <c r="Z451" s="33"/>
      <c r="AA451" s="33"/>
      <c r="AB451" s="33"/>
      <c r="AC451" s="33"/>
      <c r="AD451" s="33"/>
      <c r="AE451" s="33"/>
      <c r="AR451" s="161" t="s">
        <v>573</v>
      </c>
      <c r="AT451" s="161" t="s">
        <v>416</v>
      </c>
      <c r="AU451" s="161" t="s">
        <v>88</v>
      </c>
      <c r="AY451" s="18" t="s">
        <v>199</v>
      </c>
      <c r="BE451" s="162">
        <f>IF(N451="základní",J451,0)</f>
        <v>0</v>
      </c>
      <c r="BF451" s="162">
        <f>IF(N451="snížená",J451,0)</f>
        <v>0</v>
      </c>
      <c r="BG451" s="162">
        <f>IF(N451="zákl. přenesená",J451,0)</f>
        <v>0</v>
      </c>
      <c r="BH451" s="162">
        <f>IF(N451="sníž. přenesená",J451,0)</f>
        <v>0</v>
      </c>
      <c r="BI451" s="162">
        <f>IF(N451="nulová",J451,0)</f>
        <v>0</v>
      </c>
      <c r="BJ451" s="18" t="s">
        <v>88</v>
      </c>
      <c r="BK451" s="162">
        <f>ROUND(I451*H451,2)</f>
        <v>0</v>
      </c>
      <c r="BL451" s="18" t="s">
        <v>276</v>
      </c>
      <c r="BM451" s="161" t="s">
        <v>6620</v>
      </c>
    </row>
    <row r="452" spans="1:65" s="2" customFormat="1" ht="28.8">
      <c r="A452" s="33"/>
      <c r="B452" s="34"/>
      <c r="C452" s="33"/>
      <c r="D452" s="163" t="s">
        <v>207</v>
      </c>
      <c r="E452" s="33"/>
      <c r="F452" s="164" t="s">
        <v>6621</v>
      </c>
      <c r="G452" s="33"/>
      <c r="H452" s="33"/>
      <c r="I452" s="165"/>
      <c r="J452" s="33"/>
      <c r="K452" s="33"/>
      <c r="L452" s="34"/>
      <c r="M452" s="166"/>
      <c r="N452" s="167"/>
      <c r="O452" s="59"/>
      <c r="P452" s="59"/>
      <c r="Q452" s="59"/>
      <c r="R452" s="59"/>
      <c r="S452" s="59"/>
      <c r="T452" s="60"/>
      <c r="U452" s="33"/>
      <c r="V452" s="33"/>
      <c r="W452" s="33"/>
      <c r="X452" s="33"/>
      <c r="Y452" s="33"/>
      <c r="Z452" s="33"/>
      <c r="AA452" s="33"/>
      <c r="AB452" s="33"/>
      <c r="AC452" s="33"/>
      <c r="AD452" s="33"/>
      <c r="AE452" s="33"/>
      <c r="AT452" s="18" t="s">
        <v>207</v>
      </c>
      <c r="AU452" s="18" t="s">
        <v>88</v>
      </c>
    </row>
    <row r="453" spans="1:65" s="2" customFormat="1" ht="16.5" customHeight="1">
      <c r="A453" s="33"/>
      <c r="B453" s="149"/>
      <c r="C453" s="195" t="s">
        <v>2314</v>
      </c>
      <c r="D453" s="195" t="s">
        <v>416</v>
      </c>
      <c r="E453" s="196" t="s">
        <v>5194</v>
      </c>
      <c r="F453" s="197" t="s">
        <v>5195</v>
      </c>
      <c r="G453" s="198" t="s">
        <v>205</v>
      </c>
      <c r="H453" s="199">
        <v>1</v>
      </c>
      <c r="I453" s="200"/>
      <c r="J453" s="201">
        <f>ROUND(I453*H453,2)</f>
        <v>0</v>
      </c>
      <c r="K453" s="197" t="s">
        <v>1</v>
      </c>
      <c r="L453" s="202"/>
      <c r="M453" s="203" t="s">
        <v>1</v>
      </c>
      <c r="N453" s="204" t="s">
        <v>46</v>
      </c>
      <c r="O453" s="59"/>
      <c r="P453" s="159">
        <f>O453*H453</f>
        <v>0</v>
      </c>
      <c r="Q453" s="159">
        <v>0</v>
      </c>
      <c r="R453" s="159">
        <f>Q453*H453</f>
        <v>0</v>
      </c>
      <c r="S453" s="159">
        <v>0</v>
      </c>
      <c r="T453" s="160">
        <f>S453*H453</f>
        <v>0</v>
      </c>
      <c r="U453" s="33"/>
      <c r="V453" s="33"/>
      <c r="W453" s="33"/>
      <c r="X453" s="33"/>
      <c r="Y453" s="33"/>
      <c r="Z453" s="33"/>
      <c r="AA453" s="33"/>
      <c r="AB453" s="33"/>
      <c r="AC453" s="33"/>
      <c r="AD453" s="33"/>
      <c r="AE453" s="33"/>
      <c r="AR453" s="161" t="s">
        <v>573</v>
      </c>
      <c r="AT453" s="161" t="s">
        <v>416</v>
      </c>
      <c r="AU453" s="161" t="s">
        <v>88</v>
      </c>
      <c r="AY453" s="18" t="s">
        <v>199</v>
      </c>
      <c r="BE453" s="162">
        <f>IF(N453="základní",J453,0)</f>
        <v>0</v>
      </c>
      <c r="BF453" s="162">
        <f>IF(N453="snížená",J453,0)</f>
        <v>0</v>
      </c>
      <c r="BG453" s="162">
        <f>IF(N453="zákl. přenesená",J453,0)</f>
        <v>0</v>
      </c>
      <c r="BH453" s="162">
        <f>IF(N453="sníž. přenesená",J453,0)</f>
        <v>0</v>
      </c>
      <c r="BI453" s="162">
        <f>IF(N453="nulová",J453,0)</f>
        <v>0</v>
      </c>
      <c r="BJ453" s="18" t="s">
        <v>88</v>
      </c>
      <c r="BK453" s="162">
        <f>ROUND(I453*H453,2)</f>
        <v>0</v>
      </c>
      <c r="BL453" s="18" t="s">
        <v>276</v>
      </c>
      <c r="BM453" s="161" t="s">
        <v>6622</v>
      </c>
    </row>
    <row r="454" spans="1:65" s="2" customFormat="1" ht="19.2">
      <c r="A454" s="33"/>
      <c r="B454" s="34"/>
      <c r="C454" s="33"/>
      <c r="D454" s="163" t="s">
        <v>207</v>
      </c>
      <c r="E454" s="33"/>
      <c r="F454" s="164" t="s">
        <v>5197</v>
      </c>
      <c r="G454" s="33"/>
      <c r="H454" s="33"/>
      <c r="I454" s="165"/>
      <c r="J454" s="33"/>
      <c r="K454" s="33"/>
      <c r="L454" s="34"/>
      <c r="M454" s="166"/>
      <c r="N454" s="167"/>
      <c r="O454" s="59"/>
      <c r="P454" s="59"/>
      <c r="Q454" s="59"/>
      <c r="R454" s="59"/>
      <c r="S454" s="59"/>
      <c r="T454" s="60"/>
      <c r="U454" s="33"/>
      <c r="V454" s="33"/>
      <c r="W454" s="33"/>
      <c r="X454" s="33"/>
      <c r="Y454" s="33"/>
      <c r="Z454" s="33"/>
      <c r="AA454" s="33"/>
      <c r="AB454" s="33"/>
      <c r="AC454" s="33"/>
      <c r="AD454" s="33"/>
      <c r="AE454" s="33"/>
      <c r="AT454" s="18" t="s">
        <v>207</v>
      </c>
      <c r="AU454" s="18" t="s">
        <v>88</v>
      </c>
    </row>
    <row r="455" spans="1:65" s="2" customFormat="1" ht="24.15" customHeight="1">
      <c r="A455" s="33"/>
      <c r="B455" s="149"/>
      <c r="C455" s="150" t="s">
        <v>2318</v>
      </c>
      <c r="D455" s="150" t="s">
        <v>202</v>
      </c>
      <c r="E455" s="151" t="s">
        <v>5116</v>
      </c>
      <c r="F455" s="152" t="s">
        <v>5117</v>
      </c>
      <c r="G455" s="153" t="s">
        <v>396</v>
      </c>
      <c r="H455" s="154">
        <v>0.122</v>
      </c>
      <c r="I455" s="155"/>
      <c r="J455" s="156">
        <f>ROUND(I455*H455,2)</f>
        <v>0</v>
      </c>
      <c r="K455" s="152" t="s">
        <v>333</v>
      </c>
      <c r="L455" s="34"/>
      <c r="M455" s="157" t="s">
        <v>1</v>
      </c>
      <c r="N455" s="158" t="s">
        <v>46</v>
      </c>
      <c r="O455" s="59"/>
      <c r="P455" s="159">
        <f>O455*H455</f>
        <v>0</v>
      </c>
      <c r="Q455" s="159">
        <v>0</v>
      </c>
      <c r="R455" s="159">
        <f>Q455*H455</f>
        <v>0</v>
      </c>
      <c r="S455" s="159">
        <v>0</v>
      </c>
      <c r="T455" s="160">
        <f>S455*H455</f>
        <v>0</v>
      </c>
      <c r="U455" s="33"/>
      <c r="V455" s="33"/>
      <c r="W455" s="33"/>
      <c r="X455" s="33"/>
      <c r="Y455" s="33"/>
      <c r="Z455" s="33"/>
      <c r="AA455" s="33"/>
      <c r="AB455" s="33"/>
      <c r="AC455" s="33"/>
      <c r="AD455" s="33"/>
      <c r="AE455" s="33"/>
      <c r="AR455" s="161" t="s">
        <v>276</v>
      </c>
      <c r="AT455" s="161" t="s">
        <v>202</v>
      </c>
      <c r="AU455" s="161" t="s">
        <v>88</v>
      </c>
      <c r="AY455" s="18" t="s">
        <v>199</v>
      </c>
      <c r="BE455" s="162">
        <f>IF(N455="základní",J455,0)</f>
        <v>0</v>
      </c>
      <c r="BF455" s="162">
        <f>IF(N455="snížená",J455,0)</f>
        <v>0</v>
      </c>
      <c r="BG455" s="162">
        <f>IF(N455="zákl. přenesená",J455,0)</f>
        <v>0</v>
      </c>
      <c r="BH455" s="162">
        <f>IF(N455="sníž. přenesená",J455,0)</f>
        <v>0</v>
      </c>
      <c r="BI455" s="162">
        <f>IF(N455="nulová",J455,0)</f>
        <v>0</v>
      </c>
      <c r="BJ455" s="18" t="s">
        <v>88</v>
      </c>
      <c r="BK455" s="162">
        <f>ROUND(I455*H455,2)</f>
        <v>0</v>
      </c>
      <c r="BL455" s="18" t="s">
        <v>276</v>
      </c>
      <c r="BM455" s="161" t="s">
        <v>6623</v>
      </c>
    </row>
    <row r="456" spans="1:65" s="2" customFormat="1" ht="28.8">
      <c r="A456" s="33"/>
      <c r="B456" s="34"/>
      <c r="C456" s="33"/>
      <c r="D456" s="163" t="s">
        <v>207</v>
      </c>
      <c r="E456" s="33"/>
      <c r="F456" s="164" t="s">
        <v>5119</v>
      </c>
      <c r="G456" s="33"/>
      <c r="H456" s="33"/>
      <c r="I456" s="165"/>
      <c r="J456" s="33"/>
      <c r="K456" s="33"/>
      <c r="L456" s="34"/>
      <c r="M456" s="166"/>
      <c r="N456" s="167"/>
      <c r="O456" s="59"/>
      <c r="P456" s="59"/>
      <c r="Q456" s="59"/>
      <c r="R456" s="59"/>
      <c r="S456" s="59"/>
      <c r="T456" s="60"/>
      <c r="U456" s="33"/>
      <c r="V456" s="33"/>
      <c r="W456" s="33"/>
      <c r="X456" s="33"/>
      <c r="Y456" s="33"/>
      <c r="Z456" s="33"/>
      <c r="AA456" s="33"/>
      <c r="AB456" s="33"/>
      <c r="AC456" s="33"/>
      <c r="AD456" s="33"/>
      <c r="AE456" s="33"/>
      <c r="AT456" s="18" t="s">
        <v>207</v>
      </c>
      <c r="AU456" s="18" t="s">
        <v>88</v>
      </c>
    </row>
    <row r="457" spans="1:65" s="2" customFormat="1" ht="16.5" customHeight="1">
      <c r="A457" s="33"/>
      <c r="B457" s="149"/>
      <c r="C457" s="150" t="s">
        <v>2323</v>
      </c>
      <c r="D457" s="150" t="s">
        <v>202</v>
      </c>
      <c r="E457" s="151" t="s">
        <v>5198</v>
      </c>
      <c r="F457" s="152" t="s">
        <v>5199</v>
      </c>
      <c r="G457" s="153" t="s">
        <v>4180</v>
      </c>
      <c r="H457" s="154">
        <v>36</v>
      </c>
      <c r="I457" s="155"/>
      <c r="J457" s="156">
        <f>ROUND(I457*H457,2)</f>
        <v>0</v>
      </c>
      <c r="K457" s="152" t="s">
        <v>1</v>
      </c>
      <c r="L457" s="34"/>
      <c r="M457" s="216" t="s">
        <v>1</v>
      </c>
      <c r="N457" s="217" t="s">
        <v>46</v>
      </c>
      <c r="O457" s="170"/>
      <c r="P457" s="218">
        <f>O457*H457</f>
        <v>0</v>
      </c>
      <c r="Q457" s="218">
        <v>0</v>
      </c>
      <c r="R457" s="218">
        <f>Q457*H457</f>
        <v>0</v>
      </c>
      <c r="S457" s="218">
        <v>0</v>
      </c>
      <c r="T457" s="219">
        <f>S457*H457</f>
        <v>0</v>
      </c>
      <c r="U457" s="33"/>
      <c r="V457" s="33"/>
      <c r="W457" s="33"/>
      <c r="X457" s="33"/>
      <c r="Y457" s="33"/>
      <c r="Z457" s="33"/>
      <c r="AA457" s="33"/>
      <c r="AB457" s="33"/>
      <c r="AC457" s="33"/>
      <c r="AD457" s="33"/>
      <c r="AE457" s="33"/>
      <c r="AR457" s="161" t="s">
        <v>969</v>
      </c>
      <c r="AT457" s="161" t="s">
        <v>202</v>
      </c>
      <c r="AU457" s="161" t="s">
        <v>88</v>
      </c>
      <c r="AY457" s="18" t="s">
        <v>199</v>
      </c>
      <c r="BE457" s="162">
        <f>IF(N457="základní",J457,0)</f>
        <v>0</v>
      </c>
      <c r="BF457" s="162">
        <f>IF(N457="snížená",J457,0)</f>
        <v>0</v>
      </c>
      <c r="BG457" s="162">
        <f>IF(N457="zákl. přenesená",J457,0)</f>
        <v>0</v>
      </c>
      <c r="BH457" s="162">
        <f>IF(N457="sníž. přenesená",J457,0)</f>
        <v>0</v>
      </c>
      <c r="BI457" s="162">
        <f>IF(N457="nulová",J457,0)</f>
        <v>0</v>
      </c>
      <c r="BJ457" s="18" t="s">
        <v>88</v>
      </c>
      <c r="BK457" s="162">
        <f>ROUND(I457*H457,2)</f>
        <v>0</v>
      </c>
      <c r="BL457" s="18" t="s">
        <v>969</v>
      </c>
      <c r="BM457" s="161" t="s">
        <v>6624</v>
      </c>
    </row>
    <row r="458" spans="1:65" s="2" customFormat="1" ht="6.9" customHeight="1">
      <c r="A458" s="33"/>
      <c r="B458" s="48"/>
      <c r="C458" s="49"/>
      <c r="D458" s="49"/>
      <c r="E458" s="49"/>
      <c r="F458" s="49"/>
      <c r="G458" s="49"/>
      <c r="H458" s="49"/>
      <c r="I458" s="49"/>
      <c r="J458" s="49"/>
      <c r="K458" s="49"/>
      <c r="L458" s="34"/>
      <c r="M458" s="33"/>
      <c r="O458" s="33"/>
      <c r="P458" s="33"/>
      <c r="Q458" s="33"/>
      <c r="R458" s="33"/>
      <c r="S458" s="33"/>
      <c r="T458" s="33"/>
      <c r="U458" s="33"/>
      <c r="V458" s="33"/>
      <c r="W458" s="33"/>
      <c r="X458" s="33"/>
      <c r="Y458" s="33"/>
      <c r="Z458" s="33"/>
      <c r="AA458" s="33"/>
      <c r="AB458" s="33"/>
      <c r="AC458" s="33"/>
      <c r="AD458" s="33"/>
      <c r="AE458" s="33"/>
    </row>
  </sheetData>
  <autoFilter ref="C124:K457"/>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130</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5516</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6625</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100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6626</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ROUND(J132,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ROUND((SUM(BE132:BE566)),  2)</f>
        <v>0</v>
      </c>
      <c r="G35" s="33"/>
      <c r="H35" s="33"/>
      <c r="I35" s="106">
        <v>0.21</v>
      </c>
      <c r="J35" s="105">
        <f>ROUND(((SUM(BE132:BE566))*I35),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ROUND((SUM(BF132:BF566)),  2)</f>
        <v>0</v>
      </c>
      <c r="G36" s="33"/>
      <c r="H36" s="33"/>
      <c r="I36" s="106">
        <v>0.15</v>
      </c>
      <c r="J36" s="105">
        <f>ROUND(((SUM(BF132:BF566))*I36),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ROUND((SUM(BG132:BG566)),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ROUND((SUM(BH132:BH566)),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ROUND((SUM(BI132:BI566)),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5516</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014B_E - Zařízení slaboproudé elektroinstalace - neuznatelné</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J132</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J133</f>
        <v>0</v>
      </c>
      <c r="L99" s="118"/>
    </row>
    <row r="100" spans="1:47" s="10" customFormat="1" ht="19.95" customHeight="1">
      <c r="B100" s="122"/>
      <c r="D100" s="123" t="s">
        <v>318</v>
      </c>
      <c r="E100" s="124"/>
      <c r="F100" s="124"/>
      <c r="G100" s="124"/>
      <c r="H100" s="124"/>
      <c r="I100" s="124"/>
      <c r="J100" s="125">
        <f>J134</f>
        <v>0</v>
      </c>
      <c r="L100" s="122"/>
    </row>
    <row r="101" spans="1:47" s="10" customFormat="1" ht="19.95" customHeight="1">
      <c r="B101" s="122"/>
      <c r="D101" s="123" t="s">
        <v>6627</v>
      </c>
      <c r="E101" s="124"/>
      <c r="F101" s="124"/>
      <c r="G101" s="124"/>
      <c r="H101" s="124"/>
      <c r="I101" s="124"/>
      <c r="J101" s="125">
        <f>J148</f>
        <v>0</v>
      </c>
      <c r="L101" s="122"/>
    </row>
    <row r="102" spans="1:47" s="10" customFormat="1" ht="19.95" customHeight="1">
      <c r="B102" s="122"/>
      <c r="D102" s="123" t="s">
        <v>6628</v>
      </c>
      <c r="E102" s="124"/>
      <c r="F102" s="124"/>
      <c r="G102" s="124"/>
      <c r="H102" s="124"/>
      <c r="I102" s="124"/>
      <c r="J102" s="125">
        <f>J282</f>
        <v>0</v>
      </c>
      <c r="L102" s="122"/>
    </row>
    <row r="103" spans="1:47" s="10" customFormat="1" ht="19.95" customHeight="1">
      <c r="B103" s="122"/>
      <c r="D103" s="123" t="s">
        <v>6629</v>
      </c>
      <c r="E103" s="124"/>
      <c r="F103" s="124"/>
      <c r="G103" s="124"/>
      <c r="H103" s="124"/>
      <c r="I103" s="124"/>
      <c r="J103" s="125">
        <f>J365</f>
        <v>0</v>
      </c>
      <c r="L103" s="122"/>
    </row>
    <row r="104" spans="1:47" s="10" customFormat="1" ht="19.95" customHeight="1">
      <c r="B104" s="122"/>
      <c r="D104" s="123" t="s">
        <v>6630</v>
      </c>
      <c r="E104" s="124"/>
      <c r="F104" s="124"/>
      <c r="G104" s="124"/>
      <c r="H104" s="124"/>
      <c r="I104" s="124"/>
      <c r="J104" s="125">
        <f>J411</f>
        <v>0</v>
      </c>
      <c r="L104" s="122"/>
    </row>
    <row r="105" spans="1:47" s="10" customFormat="1" ht="19.95" customHeight="1">
      <c r="B105" s="122"/>
      <c r="D105" s="123" t="s">
        <v>5295</v>
      </c>
      <c r="E105" s="124"/>
      <c r="F105" s="124"/>
      <c r="G105" s="124"/>
      <c r="H105" s="124"/>
      <c r="I105" s="124"/>
      <c r="J105" s="125">
        <f>J464</f>
        <v>0</v>
      </c>
      <c r="L105" s="122"/>
    </row>
    <row r="106" spans="1:47" s="9" customFormat="1" ht="24.9" customHeight="1">
      <c r="B106" s="118"/>
      <c r="D106" s="119" t="s">
        <v>4641</v>
      </c>
      <c r="E106" s="120"/>
      <c r="F106" s="120"/>
      <c r="G106" s="120"/>
      <c r="H106" s="120"/>
      <c r="I106" s="120"/>
      <c r="J106" s="121">
        <f>J477</f>
        <v>0</v>
      </c>
      <c r="L106" s="118"/>
    </row>
    <row r="107" spans="1:47" s="10" customFormat="1" ht="19.95" customHeight="1">
      <c r="B107" s="122"/>
      <c r="D107" s="123" t="s">
        <v>6631</v>
      </c>
      <c r="E107" s="124"/>
      <c r="F107" s="124"/>
      <c r="G107" s="124"/>
      <c r="H107" s="124"/>
      <c r="I107" s="124"/>
      <c r="J107" s="125">
        <f>J478</f>
        <v>0</v>
      </c>
      <c r="L107" s="122"/>
    </row>
    <row r="108" spans="1:47" s="10" customFormat="1" ht="19.95" customHeight="1">
      <c r="B108" s="122"/>
      <c r="D108" s="123" t="s">
        <v>6632</v>
      </c>
      <c r="E108" s="124"/>
      <c r="F108" s="124"/>
      <c r="G108" s="124"/>
      <c r="H108" s="124"/>
      <c r="I108" s="124"/>
      <c r="J108" s="125">
        <f>J506</f>
        <v>0</v>
      </c>
      <c r="L108" s="122"/>
    </row>
    <row r="109" spans="1:47" s="10" customFormat="1" ht="19.95" customHeight="1">
      <c r="B109" s="122"/>
      <c r="D109" s="123" t="s">
        <v>6633</v>
      </c>
      <c r="E109" s="124"/>
      <c r="F109" s="124"/>
      <c r="G109" s="124"/>
      <c r="H109" s="124"/>
      <c r="I109" s="124"/>
      <c r="J109" s="125">
        <f>J537</f>
        <v>0</v>
      </c>
      <c r="L109" s="122"/>
    </row>
    <row r="110" spans="1:47" s="10" customFormat="1" ht="14.85" customHeight="1">
      <c r="B110" s="122"/>
      <c r="D110" s="123" t="s">
        <v>6634</v>
      </c>
      <c r="E110" s="124"/>
      <c r="F110" s="124"/>
      <c r="G110" s="124"/>
      <c r="H110" s="124"/>
      <c r="I110" s="124"/>
      <c r="J110" s="125">
        <f>J560</f>
        <v>0</v>
      </c>
      <c r="L110" s="122"/>
    </row>
    <row r="111" spans="1:47" s="2" customFormat="1" ht="21.7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 customHeight="1">
      <c r="A112" s="33"/>
      <c r="B112" s="48"/>
      <c r="C112" s="49"/>
      <c r="D112" s="49"/>
      <c r="E112" s="49"/>
      <c r="F112" s="49"/>
      <c r="G112" s="49"/>
      <c r="H112" s="49"/>
      <c r="I112" s="49"/>
      <c r="J112" s="49"/>
      <c r="K112" s="49"/>
      <c r="L112" s="43"/>
      <c r="S112" s="33"/>
      <c r="T112" s="33"/>
      <c r="U112" s="33"/>
      <c r="V112" s="33"/>
      <c r="W112" s="33"/>
      <c r="X112" s="33"/>
      <c r="Y112" s="33"/>
      <c r="Z112" s="33"/>
      <c r="AA112" s="33"/>
      <c r="AB112" s="33"/>
      <c r="AC112" s="33"/>
      <c r="AD112" s="33"/>
      <c r="AE112" s="33"/>
    </row>
    <row r="116" spans="1:31" s="2" customFormat="1" ht="6.9" customHeight="1">
      <c r="A116" s="33"/>
      <c r="B116" s="50"/>
      <c r="C116" s="51"/>
      <c r="D116" s="51"/>
      <c r="E116" s="51"/>
      <c r="F116" s="51"/>
      <c r="G116" s="51"/>
      <c r="H116" s="51"/>
      <c r="I116" s="51"/>
      <c r="J116" s="51"/>
      <c r="K116" s="51"/>
      <c r="L116" s="43"/>
      <c r="S116" s="33"/>
      <c r="T116" s="33"/>
      <c r="U116" s="33"/>
      <c r="V116" s="33"/>
      <c r="W116" s="33"/>
      <c r="X116" s="33"/>
      <c r="Y116" s="33"/>
      <c r="Z116" s="33"/>
      <c r="AA116" s="33"/>
      <c r="AB116" s="33"/>
      <c r="AC116" s="33"/>
      <c r="AD116" s="33"/>
      <c r="AE116" s="33"/>
    </row>
    <row r="117" spans="1:31" s="2" customFormat="1" ht="24.9" customHeight="1">
      <c r="A117" s="33"/>
      <c r="B117" s="34"/>
      <c r="C117" s="22" t="s">
        <v>183</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26.25" customHeight="1">
      <c r="A120" s="33"/>
      <c r="B120" s="34"/>
      <c r="C120" s="33"/>
      <c r="D120" s="33"/>
      <c r="E120" s="263" t="str">
        <f>E7</f>
        <v>SPŠ a SOU Pelhřimov - objekt dílen Kamenice nad Lipou - úspora energie</v>
      </c>
      <c r="F120" s="264"/>
      <c r="G120" s="264"/>
      <c r="H120" s="264"/>
      <c r="I120" s="3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172</v>
      </c>
      <c r="L121" s="21"/>
    </row>
    <row r="122" spans="1:31" s="2" customFormat="1" ht="16.5" customHeight="1">
      <c r="A122" s="33"/>
      <c r="B122" s="34"/>
      <c r="C122" s="33"/>
      <c r="D122" s="33"/>
      <c r="E122" s="263" t="s">
        <v>5516</v>
      </c>
      <c r="F122" s="265"/>
      <c r="G122" s="265"/>
      <c r="H122" s="265"/>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174</v>
      </c>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6.5" customHeight="1">
      <c r="A124" s="33"/>
      <c r="B124" s="34"/>
      <c r="C124" s="33"/>
      <c r="D124" s="33"/>
      <c r="E124" s="227" t="str">
        <f>E11</f>
        <v>014B_E - Zařízení slaboproudé elektroinstalace - neuznatelné</v>
      </c>
      <c r="F124" s="265"/>
      <c r="G124" s="265"/>
      <c r="H124" s="265"/>
      <c r="I124" s="33"/>
      <c r="J124" s="33"/>
      <c r="K124" s="33"/>
      <c r="L124" s="43"/>
      <c r="S124" s="33"/>
      <c r="T124" s="33"/>
      <c r="U124" s="33"/>
      <c r="V124" s="33"/>
      <c r="W124" s="33"/>
      <c r="X124" s="33"/>
      <c r="Y124" s="33"/>
      <c r="Z124" s="33"/>
      <c r="AA124" s="33"/>
      <c r="AB124" s="33"/>
      <c r="AC124" s="33"/>
      <c r="AD124" s="33"/>
      <c r="AE124" s="33"/>
    </row>
    <row r="125" spans="1:31" s="2" customFormat="1" ht="6.9"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F14</f>
        <v>Kamenice nad Lipu, ul. Lhotecká</v>
      </c>
      <c r="G126" s="33"/>
      <c r="H126" s="33"/>
      <c r="I126" s="28" t="s">
        <v>22</v>
      </c>
      <c r="J126" s="56" t="str">
        <f>IF(J14="","",J14)</f>
        <v>17. 3. 2021</v>
      </c>
      <c r="K126" s="33"/>
      <c r="L126" s="43"/>
      <c r="S126" s="33"/>
      <c r="T126" s="33"/>
      <c r="U126" s="33"/>
      <c r="V126" s="33"/>
      <c r="W126" s="33"/>
      <c r="X126" s="33"/>
      <c r="Y126" s="33"/>
      <c r="Z126" s="33"/>
      <c r="AA126" s="33"/>
      <c r="AB126" s="33"/>
      <c r="AC126" s="33"/>
      <c r="AD126" s="33"/>
      <c r="AE126" s="33"/>
    </row>
    <row r="127" spans="1:31" s="2" customFormat="1" ht="6.9"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25.65" customHeight="1">
      <c r="A128" s="33"/>
      <c r="B128" s="34"/>
      <c r="C128" s="28" t="s">
        <v>24</v>
      </c>
      <c r="D128" s="33"/>
      <c r="E128" s="33"/>
      <c r="F128" s="26" t="str">
        <f>E17</f>
        <v>Kraj Vysočina</v>
      </c>
      <c r="G128" s="33"/>
      <c r="H128" s="33"/>
      <c r="I128" s="28" t="s">
        <v>32</v>
      </c>
      <c r="J128" s="31" t="str">
        <f>E23</f>
        <v>PROJEKT CENTRUM NOVA s.r.o.</v>
      </c>
      <c r="K128" s="33"/>
      <c r="L128" s="43"/>
      <c r="S128" s="33"/>
      <c r="T128" s="33"/>
      <c r="U128" s="33"/>
      <c r="V128" s="33"/>
      <c r="W128" s="33"/>
      <c r="X128" s="33"/>
      <c r="Y128" s="33"/>
      <c r="Z128" s="33"/>
      <c r="AA128" s="33"/>
      <c r="AB128" s="33"/>
      <c r="AC128" s="33"/>
      <c r="AD128" s="33"/>
      <c r="AE128" s="33"/>
    </row>
    <row r="129" spans="1:65" s="2" customFormat="1" ht="15.15" customHeight="1">
      <c r="A129" s="33"/>
      <c r="B129" s="34"/>
      <c r="C129" s="28" t="s">
        <v>30</v>
      </c>
      <c r="D129" s="33"/>
      <c r="E129" s="33"/>
      <c r="F129" s="26" t="str">
        <f>IF(E20="","",E20)</f>
        <v>Vyplň údaj</v>
      </c>
      <c r="G129" s="33"/>
      <c r="H129" s="33"/>
      <c r="I129" s="28" t="s">
        <v>37</v>
      </c>
      <c r="J129" s="31" t="str">
        <f>E26</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11" customFormat="1" ht="29.25" customHeight="1">
      <c r="A131" s="126"/>
      <c r="B131" s="127"/>
      <c r="C131" s="128" t="s">
        <v>184</v>
      </c>
      <c r="D131" s="129" t="s">
        <v>66</v>
      </c>
      <c r="E131" s="129" t="s">
        <v>62</v>
      </c>
      <c r="F131" s="129" t="s">
        <v>63</v>
      </c>
      <c r="G131" s="129" t="s">
        <v>185</v>
      </c>
      <c r="H131" s="129" t="s">
        <v>186</v>
      </c>
      <c r="I131" s="129" t="s">
        <v>187</v>
      </c>
      <c r="J131" s="129" t="s">
        <v>178</v>
      </c>
      <c r="K131" s="130" t="s">
        <v>188</v>
      </c>
      <c r="L131" s="131"/>
      <c r="M131" s="63" t="s">
        <v>1</v>
      </c>
      <c r="N131" s="64" t="s">
        <v>45</v>
      </c>
      <c r="O131" s="64" t="s">
        <v>189</v>
      </c>
      <c r="P131" s="64" t="s">
        <v>190</v>
      </c>
      <c r="Q131" s="64" t="s">
        <v>191</v>
      </c>
      <c r="R131" s="64" t="s">
        <v>192</v>
      </c>
      <c r="S131" s="64" t="s">
        <v>193</v>
      </c>
      <c r="T131" s="65" t="s">
        <v>194</v>
      </c>
      <c r="U131" s="126"/>
      <c r="V131" s="126"/>
      <c r="W131" s="126"/>
      <c r="X131" s="126"/>
      <c r="Y131" s="126"/>
      <c r="Z131" s="126"/>
      <c r="AA131" s="126"/>
      <c r="AB131" s="126"/>
      <c r="AC131" s="126"/>
      <c r="AD131" s="126"/>
      <c r="AE131" s="126"/>
    </row>
    <row r="132" spans="1:65" s="2" customFormat="1" ht="22.8" customHeight="1">
      <c r="A132" s="33"/>
      <c r="B132" s="34"/>
      <c r="C132" s="70" t="s">
        <v>195</v>
      </c>
      <c r="D132" s="33"/>
      <c r="E132" s="33"/>
      <c r="F132" s="33"/>
      <c r="G132" s="33"/>
      <c r="H132" s="33"/>
      <c r="I132" s="33"/>
      <c r="J132" s="132">
        <f>BK132</f>
        <v>0</v>
      </c>
      <c r="K132" s="33"/>
      <c r="L132" s="34"/>
      <c r="M132" s="66"/>
      <c r="N132" s="57"/>
      <c r="O132" s="67"/>
      <c r="P132" s="133">
        <f>P133+P477</f>
        <v>0</v>
      </c>
      <c r="Q132" s="67"/>
      <c r="R132" s="133">
        <f>R133+R477</f>
        <v>0.98472500000000007</v>
      </c>
      <c r="S132" s="67"/>
      <c r="T132" s="134">
        <f>T133+T477</f>
        <v>4.4999999999999998E-2</v>
      </c>
      <c r="U132" s="33"/>
      <c r="V132" s="33"/>
      <c r="W132" s="33"/>
      <c r="X132" s="33"/>
      <c r="Y132" s="33"/>
      <c r="Z132" s="33"/>
      <c r="AA132" s="33"/>
      <c r="AB132" s="33"/>
      <c r="AC132" s="33"/>
      <c r="AD132" s="33"/>
      <c r="AE132" s="33"/>
      <c r="AT132" s="18" t="s">
        <v>80</v>
      </c>
      <c r="AU132" s="18" t="s">
        <v>180</v>
      </c>
      <c r="BK132" s="135">
        <f>BK133+BK477</f>
        <v>0</v>
      </c>
    </row>
    <row r="133" spans="1:65" s="12" customFormat="1" ht="25.95" customHeight="1">
      <c r="B133" s="136"/>
      <c r="D133" s="137" t="s">
        <v>80</v>
      </c>
      <c r="E133" s="138" t="s">
        <v>1094</v>
      </c>
      <c r="F133" s="138" t="s">
        <v>1095</v>
      </c>
      <c r="I133" s="139"/>
      <c r="J133" s="140">
        <f>BK133</f>
        <v>0</v>
      </c>
      <c r="L133" s="136"/>
      <c r="M133" s="141"/>
      <c r="N133" s="142"/>
      <c r="O133" s="142"/>
      <c r="P133" s="143">
        <f>P134+P148+P282+P365+P411+P464</f>
        <v>0</v>
      </c>
      <c r="Q133" s="142"/>
      <c r="R133" s="143">
        <f>R134+R148+R282+R365+R411+R464</f>
        <v>0.95626500000000003</v>
      </c>
      <c r="S133" s="142"/>
      <c r="T133" s="144">
        <f>T134+T148+T282+T365+T411+T464</f>
        <v>4.1999999999999996E-2</v>
      </c>
      <c r="AR133" s="137" t="s">
        <v>90</v>
      </c>
      <c r="AT133" s="145" t="s">
        <v>80</v>
      </c>
      <c r="AU133" s="145" t="s">
        <v>81</v>
      </c>
      <c r="AY133" s="137" t="s">
        <v>199</v>
      </c>
      <c r="BK133" s="146">
        <f>BK134+BK148+BK282+BK365+BK411+BK464</f>
        <v>0</v>
      </c>
    </row>
    <row r="134" spans="1:65" s="12" customFormat="1" ht="22.8" customHeight="1">
      <c r="B134" s="136"/>
      <c r="D134" s="137" t="s">
        <v>80</v>
      </c>
      <c r="E134" s="147" t="s">
        <v>1183</v>
      </c>
      <c r="F134" s="147" t="s">
        <v>1184</v>
      </c>
      <c r="I134" s="139"/>
      <c r="J134" s="148">
        <f>BK134</f>
        <v>0</v>
      </c>
      <c r="L134" s="136"/>
      <c r="M134" s="141"/>
      <c r="N134" s="142"/>
      <c r="O134" s="142"/>
      <c r="P134" s="143">
        <f>SUM(P135:P147)</f>
        <v>0</v>
      </c>
      <c r="Q134" s="142"/>
      <c r="R134" s="143">
        <f>SUM(R135:R147)</f>
        <v>1.1300000000000001E-2</v>
      </c>
      <c r="S134" s="142"/>
      <c r="T134" s="144">
        <f>SUM(T135:T147)</f>
        <v>0</v>
      </c>
      <c r="AR134" s="137" t="s">
        <v>90</v>
      </c>
      <c r="AT134" s="145" t="s">
        <v>80</v>
      </c>
      <c r="AU134" s="145" t="s">
        <v>88</v>
      </c>
      <c r="AY134" s="137" t="s">
        <v>199</v>
      </c>
      <c r="BK134" s="146">
        <f>SUM(BK135:BK147)</f>
        <v>0</v>
      </c>
    </row>
    <row r="135" spans="1:65" s="2" customFormat="1" ht="24.15" customHeight="1">
      <c r="A135" s="33"/>
      <c r="B135" s="149"/>
      <c r="C135" s="150" t="s">
        <v>88</v>
      </c>
      <c r="D135" s="150" t="s">
        <v>202</v>
      </c>
      <c r="E135" s="151" t="s">
        <v>6635</v>
      </c>
      <c r="F135" s="152" t="s">
        <v>6636</v>
      </c>
      <c r="G135" s="153" t="s">
        <v>376</v>
      </c>
      <c r="H135" s="154">
        <v>40</v>
      </c>
      <c r="I135" s="155"/>
      <c r="J135" s="156">
        <f>ROUND(I135*H135,2)</f>
        <v>0</v>
      </c>
      <c r="K135" s="152" t="s">
        <v>333</v>
      </c>
      <c r="L135" s="34"/>
      <c r="M135" s="157" t="s">
        <v>1</v>
      </c>
      <c r="N135" s="158" t="s">
        <v>46</v>
      </c>
      <c r="O135" s="59"/>
      <c r="P135" s="159">
        <f>O135*H135</f>
        <v>0</v>
      </c>
      <c r="Q135" s="159">
        <v>0</v>
      </c>
      <c r="R135" s="159">
        <f>Q135*H135</f>
        <v>0</v>
      </c>
      <c r="S135" s="159">
        <v>0</v>
      </c>
      <c r="T135" s="160">
        <f>S135*H135</f>
        <v>0</v>
      </c>
      <c r="U135" s="33"/>
      <c r="V135" s="33"/>
      <c r="W135" s="33"/>
      <c r="X135" s="33"/>
      <c r="Y135" s="33"/>
      <c r="Z135" s="33"/>
      <c r="AA135" s="33"/>
      <c r="AB135" s="33"/>
      <c r="AC135" s="33"/>
      <c r="AD135" s="33"/>
      <c r="AE135" s="33"/>
      <c r="AR135" s="161" t="s">
        <v>276</v>
      </c>
      <c r="AT135" s="161" t="s">
        <v>202</v>
      </c>
      <c r="AU135" s="161" t="s">
        <v>90</v>
      </c>
      <c r="AY135" s="18" t="s">
        <v>199</v>
      </c>
      <c r="BE135" s="162">
        <f>IF(N135="základní",J135,0)</f>
        <v>0</v>
      </c>
      <c r="BF135" s="162">
        <f>IF(N135="snížená",J135,0)</f>
        <v>0</v>
      </c>
      <c r="BG135" s="162">
        <f>IF(N135="zákl. přenesená",J135,0)</f>
        <v>0</v>
      </c>
      <c r="BH135" s="162">
        <f>IF(N135="sníž. přenesená",J135,0)</f>
        <v>0</v>
      </c>
      <c r="BI135" s="162">
        <f>IF(N135="nulová",J135,0)</f>
        <v>0</v>
      </c>
      <c r="BJ135" s="18" t="s">
        <v>88</v>
      </c>
      <c r="BK135" s="162">
        <f>ROUND(I135*H135,2)</f>
        <v>0</v>
      </c>
      <c r="BL135" s="18" t="s">
        <v>276</v>
      </c>
      <c r="BM135" s="161" t="s">
        <v>6637</v>
      </c>
    </row>
    <row r="136" spans="1:65" s="2" customFormat="1" ht="28.8">
      <c r="A136" s="33"/>
      <c r="B136" s="34"/>
      <c r="C136" s="33"/>
      <c r="D136" s="163" t="s">
        <v>207</v>
      </c>
      <c r="E136" s="33"/>
      <c r="F136" s="164" t="s">
        <v>6638</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207</v>
      </c>
      <c r="AU136" s="18" t="s">
        <v>90</v>
      </c>
    </row>
    <row r="137" spans="1:65" s="2" customFormat="1" ht="21.75" customHeight="1">
      <c r="A137" s="33"/>
      <c r="B137" s="149"/>
      <c r="C137" s="195" t="s">
        <v>90</v>
      </c>
      <c r="D137" s="195" t="s">
        <v>416</v>
      </c>
      <c r="E137" s="196" t="s">
        <v>6639</v>
      </c>
      <c r="F137" s="197" t="s">
        <v>6640</v>
      </c>
      <c r="G137" s="198" t="s">
        <v>376</v>
      </c>
      <c r="H137" s="199">
        <v>40</v>
      </c>
      <c r="I137" s="200"/>
      <c r="J137" s="201">
        <f>ROUND(I137*H137,2)</f>
        <v>0</v>
      </c>
      <c r="K137" s="197" t="s">
        <v>333</v>
      </c>
      <c r="L137" s="202"/>
      <c r="M137" s="203" t="s">
        <v>1</v>
      </c>
      <c r="N137" s="204" t="s">
        <v>46</v>
      </c>
      <c r="O137" s="59"/>
      <c r="P137" s="159">
        <f>O137*H137</f>
        <v>0</v>
      </c>
      <c r="Q137" s="159">
        <v>1.2E-4</v>
      </c>
      <c r="R137" s="159">
        <f>Q137*H137</f>
        <v>4.8000000000000004E-3</v>
      </c>
      <c r="S137" s="159">
        <v>0</v>
      </c>
      <c r="T137" s="160">
        <f>S137*H137</f>
        <v>0</v>
      </c>
      <c r="U137" s="33"/>
      <c r="V137" s="33"/>
      <c r="W137" s="33"/>
      <c r="X137" s="33"/>
      <c r="Y137" s="33"/>
      <c r="Z137" s="33"/>
      <c r="AA137" s="33"/>
      <c r="AB137" s="33"/>
      <c r="AC137" s="33"/>
      <c r="AD137" s="33"/>
      <c r="AE137" s="33"/>
      <c r="AR137" s="161" t="s">
        <v>573</v>
      </c>
      <c r="AT137" s="161" t="s">
        <v>416</v>
      </c>
      <c r="AU137" s="161" t="s">
        <v>90</v>
      </c>
      <c r="AY137" s="18" t="s">
        <v>199</v>
      </c>
      <c r="BE137" s="162">
        <f>IF(N137="základní",J137,0)</f>
        <v>0</v>
      </c>
      <c r="BF137" s="162">
        <f>IF(N137="snížená",J137,0)</f>
        <v>0</v>
      </c>
      <c r="BG137" s="162">
        <f>IF(N137="zákl. přenesená",J137,0)</f>
        <v>0</v>
      </c>
      <c r="BH137" s="162">
        <f>IF(N137="sníž. přenesená",J137,0)</f>
        <v>0</v>
      </c>
      <c r="BI137" s="162">
        <f>IF(N137="nulová",J137,0)</f>
        <v>0</v>
      </c>
      <c r="BJ137" s="18" t="s">
        <v>88</v>
      </c>
      <c r="BK137" s="162">
        <f>ROUND(I137*H137,2)</f>
        <v>0</v>
      </c>
      <c r="BL137" s="18" t="s">
        <v>276</v>
      </c>
      <c r="BM137" s="161" t="s">
        <v>6641</v>
      </c>
    </row>
    <row r="138" spans="1:65" s="2" customFormat="1" ht="10.199999999999999">
      <c r="A138" s="33"/>
      <c r="B138" s="34"/>
      <c r="C138" s="33"/>
      <c r="D138" s="163" t="s">
        <v>207</v>
      </c>
      <c r="E138" s="33"/>
      <c r="F138" s="164" t="s">
        <v>6640</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207</v>
      </c>
      <c r="AU138" s="18" t="s">
        <v>90</v>
      </c>
    </row>
    <row r="139" spans="1:65" s="2" customFormat="1" ht="21.75" customHeight="1">
      <c r="A139" s="33"/>
      <c r="B139" s="149"/>
      <c r="C139" s="150" t="s">
        <v>213</v>
      </c>
      <c r="D139" s="150" t="s">
        <v>202</v>
      </c>
      <c r="E139" s="151" t="s">
        <v>4665</v>
      </c>
      <c r="F139" s="152" t="s">
        <v>4666</v>
      </c>
      <c r="G139" s="153" t="s">
        <v>376</v>
      </c>
      <c r="H139" s="154">
        <v>50</v>
      </c>
      <c r="I139" s="155"/>
      <c r="J139" s="156">
        <f>ROUND(I139*H139,2)</f>
        <v>0</v>
      </c>
      <c r="K139" s="152" t="s">
        <v>333</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276</v>
      </c>
      <c r="AT139" s="161" t="s">
        <v>202</v>
      </c>
      <c r="AU139" s="161" t="s">
        <v>90</v>
      </c>
      <c r="AY139" s="18" t="s">
        <v>199</v>
      </c>
      <c r="BE139" s="162">
        <f>IF(N139="základní",J139,0)</f>
        <v>0</v>
      </c>
      <c r="BF139" s="162">
        <f>IF(N139="snížená",J139,0)</f>
        <v>0</v>
      </c>
      <c r="BG139" s="162">
        <f>IF(N139="zákl. přenesená",J139,0)</f>
        <v>0</v>
      </c>
      <c r="BH139" s="162">
        <f>IF(N139="sníž. přenesená",J139,0)</f>
        <v>0</v>
      </c>
      <c r="BI139" s="162">
        <f>IF(N139="nulová",J139,0)</f>
        <v>0</v>
      </c>
      <c r="BJ139" s="18" t="s">
        <v>88</v>
      </c>
      <c r="BK139" s="162">
        <f>ROUND(I139*H139,2)</f>
        <v>0</v>
      </c>
      <c r="BL139" s="18" t="s">
        <v>276</v>
      </c>
      <c r="BM139" s="161" t="s">
        <v>6642</v>
      </c>
    </row>
    <row r="140" spans="1:65" s="2" customFormat="1" ht="19.2">
      <c r="A140" s="33"/>
      <c r="B140" s="34"/>
      <c r="C140" s="33"/>
      <c r="D140" s="163" t="s">
        <v>207</v>
      </c>
      <c r="E140" s="33"/>
      <c r="F140" s="164" t="s">
        <v>4668</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207</v>
      </c>
      <c r="AU140" s="18" t="s">
        <v>90</v>
      </c>
    </row>
    <row r="141" spans="1:65" s="2" customFormat="1" ht="16.5" customHeight="1">
      <c r="A141" s="33"/>
      <c r="B141" s="149"/>
      <c r="C141" s="195" t="s">
        <v>198</v>
      </c>
      <c r="D141" s="195" t="s">
        <v>416</v>
      </c>
      <c r="E141" s="196" t="s">
        <v>6643</v>
      </c>
      <c r="F141" s="197" t="s">
        <v>6644</v>
      </c>
      <c r="G141" s="198" t="s">
        <v>376</v>
      </c>
      <c r="H141" s="199">
        <v>50</v>
      </c>
      <c r="I141" s="200"/>
      <c r="J141" s="201">
        <f>ROUND(I141*H141,2)</f>
        <v>0</v>
      </c>
      <c r="K141" s="197" t="s">
        <v>333</v>
      </c>
      <c r="L141" s="202"/>
      <c r="M141" s="203" t="s">
        <v>1</v>
      </c>
      <c r="N141" s="204" t="s">
        <v>46</v>
      </c>
      <c r="O141" s="59"/>
      <c r="P141" s="159">
        <f>O141*H141</f>
        <v>0</v>
      </c>
      <c r="Q141" s="159">
        <v>1.2999999999999999E-4</v>
      </c>
      <c r="R141" s="159">
        <f>Q141*H141</f>
        <v>6.4999999999999997E-3</v>
      </c>
      <c r="S141" s="159">
        <v>0</v>
      </c>
      <c r="T141" s="160">
        <f>S141*H141</f>
        <v>0</v>
      </c>
      <c r="U141" s="33"/>
      <c r="V141" s="33"/>
      <c r="W141" s="33"/>
      <c r="X141" s="33"/>
      <c r="Y141" s="33"/>
      <c r="Z141" s="33"/>
      <c r="AA141" s="33"/>
      <c r="AB141" s="33"/>
      <c r="AC141" s="33"/>
      <c r="AD141" s="33"/>
      <c r="AE141" s="33"/>
      <c r="AR141" s="161" t="s">
        <v>573</v>
      </c>
      <c r="AT141" s="161" t="s">
        <v>416</v>
      </c>
      <c r="AU141" s="161" t="s">
        <v>90</v>
      </c>
      <c r="AY141" s="18" t="s">
        <v>199</v>
      </c>
      <c r="BE141" s="162">
        <f>IF(N141="základní",J141,0)</f>
        <v>0</v>
      </c>
      <c r="BF141" s="162">
        <f>IF(N141="snížená",J141,0)</f>
        <v>0</v>
      </c>
      <c r="BG141" s="162">
        <f>IF(N141="zákl. přenesená",J141,0)</f>
        <v>0</v>
      </c>
      <c r="BH141" s="162">
        <f>IF(N141="sníž. přenesená",J141,0)</f>
        <v>0</v>
      </c>
      <c r="BI141" s="162">
        <f>IF(N141="nulová",J141,0)</f>
        <v>0</v>
      </c>
      <c r="BJ141" s="18" t="s">
        <v>88</v>
      </c>
      <c r="BK141" s="162">
        <f>ROUND(I141*H141,2)</f>
        <v>0</v>
      </c>
      <c r="BL141" s="18" t="s">
        <v>276</v>
      </c>
      <c r="BM141" s="161" t="s">
        <v>6645</v>
      </c>
    </row>
    <row r="142" spans="1:65" s="2" customFormat="1" ht="10.199999999999999">
      <c r="A142" s="33"/>
      <c r="B142" s="34"/>
      <c r="C142" s="33"/>
      <c r="D142" s="163" t="s">
        <v>207</v>
      </c>
      <c r="E142" s="33"/>
      <c r="F142" s="164" t="s">
        <v>6644</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207</v>
      </c>
      <c r="AU142" s="18" t="s">
        <v>90</v>
      </c>
    </row>
    <row r="143" spans="1:65" s="14" customFormat="1" ht="10.199999999999999">
      <c r="B143" s="179"/>
      <c r="D143" s="163" t="s">
        <v>336</v>
      </c>
      <c r="E143" s="180" t="s">
        <v>1</v>
      </c>
      <c r="F143" s="181" t="s">
        <v>783</v>
      </c>
      <c r="H143" s="182">
        <v>50</v>
      </c>
      <c r="I143" s="183"/>
      <c r="L143" s="179"/>
      <c r="M143" s="184"/>
      <c r="N143" s="185"/>
      <c r="O143" s="185"/>
      <c r="P143" s="185"/>
      <c r="Q143" s="185"/>
      <c r="R143" s="185"/>
      <c r="S143" s="185"/>
      <c r="T143" s="186"/>
      <c r="AT143" s="180" t="s">
        <v>336</v>
      </c>
      <c r="AU143" s="180" t="s">
        <v>90</v>
      </c>
      <c r="AV143" s="14" t="s">
        <v>90</v>
      </c>
      <c r="AW143" s="14" t="s">
        <v>36</v>
      </c>
      <c r="AX143" s="14" t="s">
        <v>88</v>
      </c>
      <c r="AY143" s="180" t="s">
        <v>199</v>
      </c>
    </row>
    <row r="144" spans="1:65" s="2" customFormat="1" ht="16.5" customHeight="1">
      <c r="A144" s="33"/>
      <c r="B144" s="149"/>
      <c r="C144" s="150" t="s">
        <v>222</v>
      </c>
      <c r="D144" s="150" t="s">
        <v>202</v>
      </c>
      <c r="E144" s="151" t="s">
        <v>5101</v>
      </c>
      <c r="F144" s="152" t="s">
        <v>5102</v>
      </c>
      <c r="G144" s="153" t="s">
        <v>529</v>
      </c>
      <c r="H144" s="154">
        <v>13</v>
      </c>
      <c r="I144" s="155"/>
      <c r="J144" s="156">
        <f>ROUND(I144*H144,2)</f>
        <v>0</v>
      </c>
      <c r="K144" s="152" t="s">
        <v>5103</v>
      </c>
      <c r="L144" s="34"/>
      <c r="M144" s="157" t="s">
        <v>1</v>
      </c>
      <c r="N144" s="158" t="s">
        <v>46</v>
      </c>
      <c r="O144" s="59"/>
      <c r="P144" s="159">
        <f>O144*H144</f>
        <v>0</v>
      </c>
      <c r="Q144" s="159">
        <v>0</v>
      </c>
      <c r="R144" s="159">
        <f>Q144*H144</f>
        <v>0</v>
      </c>
      <c r="S144" s="159">
        <v>0</v>
      </c>
      <c r="T144" s="160">
        <f>S144*H144</f>
        <v>0</v>
      </c>
      <c r="U144" s="33"/>
      <c r="V144" s="33"/>
      <c r="W144" s="33"/>
      <c r="X144" s="33"/>
      <c r="Y144" s="33"/>
      <c r="Z144" s="33"/>
      <c r="AA144" s="33"/>
      <c r="AB144" s="33"/>
      <c r="AC144" s="33"/>
      <c r="AD144" s="33"/>
      <c r="AE144" s="33"/>
      <c r="AR144" s="161" t="s">
        <v>276</v>
      </c>
      <c r="AT144" s="161" t="s">
        <v>202</v>
      </c>
      <c r="AU144" s="161" t="s">
        <v>90</v>
      </c>
      <c r="AY144" s="18" t="s">
        <v>199</v>
      </c>
      <c r="BE144" s="162">
        <f>IF(N144="základní",J144,0)</f>
        <v>0</v>
      </c>
      <c r="BF144" s="162">
        <f>IF(N144="snížená",J144,0)</f>
        <v>0</v>
      </c>
      <c r="BG144" s="162">
        <f>IF(N144="zákl. přenesená",J144,0)</f>
        <v>0</v>
      </c>
      <c r="BH144" s="162">
        <f>IF(N144="sníž. přenesená",J144,0)</f>
        <v>0</v>
      </c>
      <c r="BI144" s="162">
        <f>IF(N144="nulová",J144,0)</f>
        <v>0</v>
      </c>
      <c r="BJ144" s="18" t="s">
        <v>88</v>
      </c>
      <c r="BK144" s="162">
        <f>ROUND(I144*H144,2)</f>
        <v>0</v>
      </c>
      <c r="BL144" s="18" t="s">
        <v>276</v>
      </c>
      <c r="BM144" s="161" t="s">
        <v>6646</v>
      </c>
    </row>
    <row r="145" spans="1:65" s="2" customFormat="1" ht="10.199999999999999">
      <c r="A145" s="33"/>
      <c r="B145" s="34"/>
      <c r="C145" s="33"/>
      <c r="D145" s="163" t="s">
        <v>207</v>
      </c>
      <c r="E145" s="33"/>
      <c r="F145" s="164" t="s">
        <v>5105</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207</v>
      </c>
      <c r="AU145" s="18" t="s">
        <v>90</v>
      </c>
    </row>
    <row r="146" spans="1:65" s="2" customFormat="1" ht="16.5" customHeight="1">
      <c r="A146" s="33"/>
      <c r="B146" s="149"/>
      <c r="C146" s="195" t="s">
        <v>227</v>
      </c>
      <c r="D146" s="195" t="s">
        <v>416</v>
      </c>
      <c r="E146" s="196" t="s">
        <v>5106</v>
      </c>
      <c r="F146" s="197" t="s">
        <v>5107</v>
      </c>
      <c r="G146" s="198" t="s">
        <v>529</v>
      </c>
      <c r="H146" s="199">
        <v>13</v>
      </c>
      <c r="I146" s="200"/>
      <c r="J146" s="201">
        <f>ROUND(I146*H146,2)</f>
        <v>0</v>
      </c>
      <c r="K146" s="197" t="s">
        <v>1</v>
      </c>
      <c r="L146" s="202"/>
      <c r="M146" s="203" t="s">
        <v>1</v>
      </c>
      <c r="N146" s="204"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573</v>
      </c>
      <c r="AT146" s="161" t="s">
        <v>416</v>
      </c>
      <c r="AU146" s="161" t="s">
        <v>90</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276</v>
      </c>
      <c r="BM146" s="161" t="s">
        <v>6647</v>
      </c>
    </row>
    <row r="147" spans="1:65" s="14" customFormat="1" ht="10.199999999999999">
      <c r="B147" s="179"/>
      <c r="D147" s="163" t="s">
        <v>336</v>
      </c>
      <c r="E147" s="180" t="s">
        <v>1</v>
      </c>
      <c r="F147" s="181" t="s">
        <v>6648</v>
      </c>
      <c r="H147" s="182">
        <v>13</v>
      </c>
      <c r="I147" s="183"/>
      <c r="L147" s="179"/>
      <c r="M147" s="184"/>
      <c r="N147" s="185"/>
      <c r="O147" s="185"/>
      <c r="P147" s="185"/>
      <c r="Q147" s="185"/>
      <c r="R147" s="185"/>
      <c r="S147" s="185"/>
      <c r="T147" s="186"/>
      <c r="AT147" s="180" t="s">
        <v>336</v>
      </c>
      <c r="AU147" s="180" t="s">
        <v>90</v>
      </c>
      <c r="AV147" s="14" t="s">
        <v>90</v>
      </c>
      <c r="AW147" s="14" t="s">
        <v>36</v>
      </c>
      <c r="AX147" s="14" t="s">
        <v>88</v>
      </c>
      <c r="AY147" s="180" t="s">
        <v>199</v>
      </c>
    </row>
    <row r="148" spans="1:65" s="12" customFormat="1" ht="22.8" customHeight="1">
      <c r="B148" s="136"/>
      <c r="D148" s="137" t="s">
        <v>80</v>
      </c>
      <c r="E148" s="147" t="s">
        <v>6649</v>
      </c>
      <c r="F148" s="147" t="s">
        <v>6650</v>
      </c>
      <c r="I148" s="139"/>
      <c r="J148" s="148">
        <f>BK148</f>
        <v>0</v>
      </c>
      <c r="L148" s="136"/>
      <c r="M148" s="141"/>
      <c r="N148" s="142"/>
      <c r="O148" s="142"/>
      <c r="P148" s="143">
        <f>SUM(P149:P281)</f>
        <v>0</v>
      </c>
      <c r="Q148" s="142"/>
      <c r="R148" s="143">
        <f>SUM(R149:R281)</f>
        <v>0.81089000000000011</v>
      </c>
      <c r="S148" s="142"/>
      <c r="T148" s="144">
        <f>SUM(T149:T281)</f>
        <v>4.1999999999999996E-2</v>
      </c>
      <c r="AR148" s="137" t="s">
        <v>90</v>
      </c>
      <c r="AT148" s="145" t="s">
        <v>80</v>
      </c>
      <c r="AU148" s="145" t="s">
        <v>88</v>
      </c>
      <c r="AY148" s="137" t="s">
        <v>199</v>
      </c>
      <c r="BK148" s="146">
        <f>SUM(BK149:BK281)</f>
        <v>0</v>
      </c>
    </row>
    <row r="149" spans="1:65" s="2" customFormat="1" ht="24.15" customHeight="1">
      <c r="A149" s="33"/>
      <c r="B149" s="149"/>
      <c r="C149" s="150" t="s">
        <v>232</v>
      </c>
      <c r="D149" s="150" t="s">
        <v>202</v>
      </c>
      <c r="E149" s="151" t="s">
        <v>6651</v>
      </c>
      <c r="F149" s="152" t="s">
        <v>6652</v>
      </c>
      <c r="G149" s="153" t="s">
        <v>376</v>
      </c>
      <c r="H149" s="154">
        <v>150</v>
      </c>
      <c r="I149" s="155"/>
      <c r="J149" s="156">
        <f>ROUND(I149*H149,2)</f>
        <v>0</v>
      </c>
      <c r="K149" s="152" t="s">
        <v>333</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276</v>
      </c>
      <c r="AT149" s="161" t="s">
        <v>202</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276</v>
      </c>
      <c r="BM149" s="161" t="s">
        <v>6653</v>
      </c>
    </row>
    <row r="150" spans="1:65" s="2" customFormat="1" ht="28.8">
      <c r="A150" s="33"/>
      <c r="B150" s="34"/>
      <c r="C150" s="33"/>
      <c r="D150" s="163" t="s">
        <v>207</v>
      </c>
      <c r="E150" s="33"/>
      <c r="F150" s="164" t="s">
        <v>6654</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2" customFormat="1" ht="21.75" customHeight="1">
      <c r="A151" s="33"/>
      <c r="B151" s="149"/>
      <c r="C151" s="195" t="s">
        <v>237</v>
      </c>
      <c r="D151" s="195" t="s">
        <v>416</v>
      </c>
      <c r="E151" s="196" t="s">
        <v>6655</v>
      </c>
      <c r="F151" s="197" t="s">
        <v>4649</v>
      </c>
      <c r="G151" s="198" t="s">
        <v>376</v>
      </c>
      <c r="H151" s="199">
        <v>150</v>
      </c>
      <c r="I151" s="200"/>
      <c r="J151" s="201">
        <f>ROUND(I151*H151,2)</f>
        <v>0</v>
      </c>
      <c r="K151" s="197" t="s">
        <v>333</v>
      </c>
      <c r="L151" s="202"/>
      <c r="M151" s="203" t="s">
        <v>1</v>
      </c>
      <c r="N151" s="204" t="s">
        <v>46</v>
      </c>
      <c r="O151" s="59"/>
      <c r="P151" s="159">
        <f>O151*H151</f>
        <v>0</v>
      </c>
      <c r="Q151" s="159">
        <v>6.9999999999999994E-5</v>
      </c>
      <c r="R151" s="159">
        <f>Q151*H151</f>
        <v>1.0499999999999999E-2</v>
      </c>
      <c r="S151" s="159">
        <v>0</v>
      </c>
      <c r="T151" s="160">
        <f>S151*H151</f>
        <v>0</v>
      </c>
      <c r="U151" s="33"/>
      <c r="V151" s="33"/>
      <c r="W151" s="33"/>
      <c r="X151" s="33"/>
      <c r="Y151" s="33"/>
      <c r="Z151" s="33"/>
      <c r="AA151" s="33"/>
      <c r="AB151" s="33"/>
      <c r="AC151" s="33"/>
      <c r="AD151" s="33"/>
      <c r="AE151" s="33"/>
      <c r="AR151" s="161" t="s">
        <v>573</v>
      </c>
      <c r="AT151" s="161" t="s">
        <v>416</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276</v>
      </c>
      <c r="BM151" s="161" t="s">
        <v>6656</v>
      </c>
    </row>
    <row r="152" spans="1:65" s="2" customFormat="1" ht="10.199999999999999">
      <c r="A152" s="33"/>
      <c r="B152" s="34"/>
      <c r="C152" s="33"/>
      <c r="D152" s="163" t="s">
        <v>207</v>
      </c>
      <c r="E152" s="33"/>
      <c r="F152" s="164" t="s">
        <v>4649</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14" customFormat="1" ht="10.199999999999999">
      <c r="B153" s="179"/>
      <c r="D153" s="163" t="s">
        <v>336</v>
      </c>
      <c r="E153" s="180" t="s">
        <v>1</v>
      </c>
      <c r="F153" s="181" t="s">
        <v>2393</v>
      </c>
      <c r="H153" s="182">
        <v>150</v>
      </c>
      <c r="I153" s="183"/>
      <c r="L153" s="179"/>
      <c r="M153" s="184"/>
      <c r="N153" s="185"/>
      <c r="O153" s="185"/>
      <c r="P153" s="185"/>
      <c r="Q153" s="185"/>
      <c r="R153" s="185"/>
      <c r="S153" s="185"/>
      <c r="T153" s="186"/>
      <c r="AT153" s="180" t="s">
        <v>336</v>
      </c>
      <c r="AU153" s="180" t="s">
        <v>90</v>
      </c>
      <c r="AV153" s="14" t="s">
        <v>90</v>
      </c>
      <c r="AW153" s="14" t="s">
        <v>36</v>
      </c>
      <c r="AX153" s="14" t="s">
        <v>88</v>
      </c>
      <c r="AY153" s="180" t="s">
        <v>199</v>
      </c>
    </row>
    <row r="154" spans="1:65" s="2" customFormat="1" ht="24.15" customHeight="1">
      <c r="A154" s="33"/>
      <c r="B154" s="149"/>
      <c r="C154" s="150" t="s">
        <v>242</v>
      </c>
      <c r="D154" s="150" t="s">
        <v>202</v>
      </c>
      <c r="E154" s="151" t="s">
        <v>6657</v>
      </c>
      <c r="F154" s="152" t="s">
        <v>6658</v>
      </c>
      <c r="G154" s="153" t="s">
        <v>376</v>
      </c>
      <c r="H154" s="154">
        <v>100</v>
      </c>
      <c r="I154" s="155"/>
      <c r="J154" s="156">
        <f>ROUND(I154*H154,2)</f>
        <v>0</v>
      </c>
      <c r="K154" s="152" t="s">
        <v>333</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276</v>
      </c>
      <c r="AT154" s="161" t="s">
        <v>202</v>
      </c>
      <c r="AU154" s="161" t="s">
        <v>90</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276</v>
      </c>
      <c r="BM154" s="161" t="s">
        <v>6659</v>
      </c>
    </row>
    <row r="155" spans="1:65" s="2" customFormat="1" ht="10.199999999999999">
      <c r="A155" s="33"/>
      <c r="B155" s="34"/>
      <c r="C155" s="33"/>
      <c r="D155" s="163" t="s">
        <v>207</v>
      </c>
      <c r="E155" s="33"/>
      <c r="F155" s="164" t="s">
        <v>6660</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207</v>
      </c>
      <c r="AU155" s="18" t="s">
        <v>90</v>
      </c>
    </row>
    <row r="156" spans="1:65" s="14" customFormat="1" ht="10.199999999999999">
      <c r="B156" s="179"/>
      <c r="D156" s="163" t="s">
        <v>336</v>
      </c>
      <c r="E156" s="180" t="s">
        <v>1</v>
      </c>
      <c r="F156" s="181" t="s">
        <v>4766</v>
      </c>
      <c r="H156" s="182">
        <v>100</v>
      </c>
      <c r="I156" s="183"/>
      <c r="L156" s="179"/>
      <c r="M156" s="184"/>
      <c r="N156" s="185"/>
      <c r="O156" s="185"/>
      <c r="P156" s="185"/>
      <c r="Q156" s="185"/>
      <c r="R156" s="185"/>
      <c r="S156" s="185"/>
      <c r="T156" s="186"/>
      <c r="AT156" s="180" t="s">
        <v>336</v>
      </c>
      <c r="AU156" s="180" t="s">
        <v>90</v>
      </c>
      <c r="AV156" s="14" t="s">
        <v>90</v>
      </c>
      <c r="AW156" s="14" t="s">
        <v>36</v>
      </c>
      <c r="AX156" s="14" t="s">
        <v>88</v>
      </c>
      <c r="AY156" s="180" t="s">
        <v>199</v>
      </c>
    </row>
    <row r="157" spans="1:65" s="2" customFormat="1" ht="24.15" customHeight="1">
      <c r="A157" s="33"/>
      <c r="B157" s="149"/>
      <c r="C157" s="195" t="s">
        <v>247</v>
      </c>
      <c r="D157" s="195" t="s">
        <v>416</v>
      </c>
      <c r="E157" s="196" t="s">
        <v>6543</v>
      </c>
      <c r="F157" s="197" t="s">
        <v>5146</v>
      </c>
      <c r="G157" s="198" t="s">
        <v>376</v>
      </c>
      <c r="H157" s="199">
        <v>50</v>
      </c>
      <c r="I157" s="200"/>
      <c r="J157" s="201">
        <f>ROUND(I157*H157,2)</f>
        <v>0</v>
      </c>
      <c r="K157" s="197" t="s">
        <v>1</v>
      </c>
      <c r="L157" s="202"/>
      <c r="M157" s="203" t="s">
        <v>1</v>
      </c>
      <c r="N157" s="204" t="s">
        <v>46</v>
      </c>
      <c r="O157" s="59"/>
      <c r="P157" s="159">
        <f>O157*H157</f>
        <v>0</v>
      </c>
      <c r="Q157" s="159">
        <v>6.4999999999999997E-3</v>
      </c>
      <c r="R157" s="159">
        <f>Q157*H157</f>
        <v>0.32500000000000001</v>
      </c>
      <c r="S157" s="159">
        <v>0</v>
      </c>
      <c r="T157" s="160">
        <f>S157*H157</f>
        <v>0</v>
      </c>
      <c r="U157" s="33"/>
      <c r="V157" s="33"/>
      <c r="W157" s="33"/>
      <c r="X157" s="33"/>
      <c r="Y157" s="33"/>
      <c r="Z157" s="33"/>
      <c r="AA157" s="33"/>
      <c r="AB157" s="33"/>
      <c r="AC157" s="33"/>
      <c r="AD157" s="33"/>
      <c r="AE157" s="33"/>
      <c r="AR157" s="161" t="s">
        <v>573</v>
      </c>
      <c r="AT157" s="161" t="s">
        <v>416</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276</v>
      </c>
      <c r="BM157" s="161" t="s">
        <v>6661</v>
      </c>
    </row>
    <row r="158" spans="1:65" s="2" customFormat="1" ht="10.199999999999999">
      <c r="A158" s="33"/>
      <c r="B158" s="34"/>
      <c r="C158" s="33"/>
      <c r="D158" s="163" t="s">
        <v>207</v>
      </c>
      <c r="E158" s="33"/>
      <c r="F158" s="164" t="s">
        <v>5139</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14" customFormat="1" ht="10.199999999999999">
      <c r="B159" s="179"/>
      <c r="D159" s="163" t="s">
        <v>336</v>
      </c>
      <c r="E159" s="180" t="s">
        <v>1</v>
      </c>
      <c r="F159" s="181" t="s">
        <v>783</v>
      </c>
      <c r="H159" s="182">
        <v>50</v>
      </c>
      <c r="I159" s="183"/>
      <c r="L159" s="179"/>
      <c r="M159" s="184"/>
      <c r="N159" s="185"/>
      <c r="O159" s="185"/>
      <c r="P159" s="185"/>
      <c r="Q159" s="185"/>
      <c r="R159" s="185"/>
      <c r="S159" s="185"/>
      <c r="T159" s="186"/>
      <c r="AT159" s="180" t="s">
        <v>336</v>
      </c>
      <c r="AU159" s="180" t="s">
        <v>90</v>
      </c>
      <c r="AV159" s="14" t="s">
        <v>90</v>
      </c>
      <c r="AW159" s="14" t="s">
        <v>36</v>
      </c>
      <c r="AX159" s="14" t="s">
        <v>88</v>
      </c>
      <c r="AY159" s="180" t="s">
        <v>199</v>
      </c>
    </row>
    <row r="160" spans="1:65" s="2" customFormat="1" ht="24.15" customHeight="1">
      <c r="A160" s="33"/>
      <c r="B160" s="149"/>
      <c r="C160" s="195" t="s">
        <v>252</v>
      </c>
      <c r="D160" s="195" t="s">
        <v>416</v>
      </c>
      <c r="E160" s="196" t="s">
        <v>6552</v>
      </c>
      <c r="F160" s="197" t="s">
        <v>6553</v>
      </c>
      <c r="G160" s="198" t="s">
        <v>376</v>
      </c>
      <c r="H160" s="199">
        <v>50</v>
      </c>
      <c r="I160" s="200"/>
      <c r="J160" s="201">
        <f>ROUND(I160*H160,2)</f>
        <v>0</v>
      </c>
      <c r="K160" s="197" t="s">
        <v>1</v>
      </c>
      <c r="L160" s="202"/>
      <c r="M160" s="203" t="s">
        <v>1</v>
      </c>
      <c r="N160" s="204" t="s">
        <v>46</v>
      </c>
      <c r="O160" s="59"/>
      <c r="P160" s="159">
        <f>O160*H160</f>
        <v>0</v>
      </c>
      <c r="Q160" s="159">
        <v>6.4999999999999997E-3</v>
      </c>
      <c r="R160" s="159">
        <f>Q160*H160</f>
        <v>0.32500000000000001</v>
      </c>
      <c r="S160" s="159">
        <v>0</v>
      </c>
      <c r="T160" s="160">
        <f>S160*H160</f>
        <v>0</v>
      </c>
      <c r="U160" s="33"/>
      <c r="V160" s="33"/>
      <c r="W160" s="33"/>
      <c r="X160" s="33"/>
      <c r="Y160" s="33"/>
      <c r="Z160" s="33"/>
      <c r="AA160" s="33"/>
      <c r="AB160" s="33"/>
      <c r="AC160" s="33"/>
      <c r="AD160" s="33"/>
      <c r="AE160" s="33"/>
      <c r="AR160" s="161" t="s">
        <v>573</v>
      </c>
      <c r="AT160" s="161" t="s">
        <v>416</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276</v>
      </c>
      <c r="BM160" s="161" t="s">
        <v>6662</v>
      </c>
    </row>
    <row r="161" spans="1:65" s="2" customFormat="1" ht="10.199999999999999">
      <c r="A161" s="33"/>
      <c r="B161" s="34"/>
      <c r="C161" s="33"/>
      <c r="D161" s="163" t="s">
        <v>207</v>
      </c>
      <c r="E161" s="33"/>
      <c r="F161" s="164" t="s">
        <v>5139</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14" customFormat="1" ht="10.199999999999999">
      <c r="B162" s="179"/>
      <c r="D162" s="163" t="s">
        <v>336</v>
      </c>
      <c r="E162" s="180" t="s">
        <v>1</v>
      </c>
      <c r="F162" s="181" t="s">
        <v>783</v>
      </c>
      <c r="H162" s="182">
        <v>50</v>
      </c>
      <c r="I162" s="183"/>
      <c r="L162" s="179"/>
      <c r="M162" s="184"/>
      <c r="N162" s="185"/>
      <c r="O162" s="185"/>
      <c r="P162" s="185"/>
      <c r="Q162" s="185"/>
      <c r="R162" s="185"/>
      <c r="S162" s="185"/>
      <c r="T162" s="186"/>
      <c r="AT162" s="180" t="s">
        <v>336</v>
      </c>
      <c r="AU162" s="180" t="s">
        <v>90</v>
      </c>
      <c r="AV162" s="14" t="s">
        <v>90</v>
      </c>
      <c r="AW162" s="14" t="s">
        <v>36</v>
      </c>
      <c r="AX162" s="14" t="s">
        <v>88</v>
      </c>
      <c r="AY162" s="180" t="s">
        <v>199</v>
      </c>
    </row>
    <row r="163" spans="1:65" s="2" customFormat="1" ht="24.15" customHeight="1">
      <c r="A163" s="33"/>
      <c r="B163" s="149"/>
      <c r="C163" s="150" t="s">
        <v>257</v>
      </c>
      <c r="D163" s="150" t="s">
        <v>202</v>
      </c>
      <c r="E163" s="151" t="s">
        <v>4644</v>
      </c>
      <c r="F163" s="152" t="s">
        <v>4645</v>
      </c>
      <c r="G163" s="153" t="s">
        <v>376</v>
      </c>
      <c r="H163" s="154">
        <v>80</v>
      </c>
      <c r="I163" s="155"/>
      <c r="J163" s="156">
        <f>ROUND(I163*H163,2)</f>
        <v>0</v>
      </c>
      <c r="K163" s="152" t="s">
        <v>333</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276</v>
      </c>
      <c r="AT163" s="161" t="s">
        <v>202</v>
      </c>
      <c r="AU163" s="161" t="s">
        <v>90</v>
      </c>
      <c r="AY163" s="18" t="s">
        <v>199</v>
      </c>
      <c r="BE163" s="162">
        <f>IF(N163="základní",J163,0)</f>
        <v>0</v>
      </c>
      <c r="BF163" s="162">
        <f>IF(N163="snížená",J163,0)</f>
        <v>0</v>
      </c>
      <c r="BG163" s="162">
        <f>IF(N163="zákl. přenesená",J163,0)</f>
        <v>0</v>
      </c>
      <c r="BH163" s="162">
        <f>IF(N163="sníž. přenesená",J163,0)</f>
        <v>0</v>
      </c>
      <c r="BI163" s="162">
        <f>IF(N163="nulová",J163,0)</f>
        <v>0</v>
      </c>
      <c r="BJ163" s="18" t="s">
        <v>88</v>
      </c>
      <c r="BK163" s="162">
        <f>ROUND(I163*H163,2)</f>
        <v>0</v>
      </c>
      <c r="BL163" s="18" t="s">
        <v>276</v>
      </c>
      <c r="BM163" s="161" t="s">
        <v>6663</v>
      </c>
    </row>
    <row r="164" spans="1:65" s="2" customFormat="1" ht="28.8">
      <c r="A164" s="33"/>
      <c r="B164" s="34"/>
      <c r="C164" s="33"/>
      <c r="D164" s="163" t="s">
        <v>207</v>
      </c>
      <c r="E164" s="33"/>
      <c r="F164" s="164" t="s">
        <v>6664</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207</v>
      </c>
      <c r="AU164" s="18" t="s">
        <v>90</v>
      </c>
    </row>
    <row r="165" spans="1:65" s="14" customFormat="1" ht="10.199999999999999">
      <c r="B165" s="179"/>
      <c r="D165" s="163" t="s">
        <v>336</v>
      </c>
      <c r="E165" s="180" t="s">
        <v>1</v>
      </c>
      <c r="F165" s="181" t="s">
        <v>6665</v>
      </c>
      <c r="H165" s="182">
        <v>80</v>
      </c>
      <c r="I165" s="183"/>
      <c r="L165" s="179"/>
      <c r="M165" s="184"/>
      <c r="N165" s="185"/>
      <c r="O165" s="185"/>
      <c r="P165" s="185"/>
      <c r="Q165" s="185"/>
      <c r="R165" s="185"/>
      <c r="S165" s="185"/>
      <c r="T165" s="186"/>
      <c r="AT165" s="180" t="s">
        <v>336</v>
      </c>
      <c r="AU165" s="180" t="s">
        <v>90</v>
      </c>
      <c r="AV165" s="14" t="s">
        <v>90</v>
      </c>
      <c r="AW165" s="14" t="s">
        <v>36</v>
      </c>
      <c r="AX165" s="14" t="s">
        <v>88</v>
      </c>
      <c r="AY165" s="180" t="s">
        <v>199</v>
      </c>
    </row>
    <row r="166" spans="1:65" s="2" customFormat="1" ht="24.15" customHeight="1">
      <c r="A166" s="33"/>
      <c r="B166" s="149"/>
      <c r="C166" s="195" t="s">
        <v>262</v>
      </c>
      <c r="D166" s="195" t="s">
        <v>416</v>
      </c>
      <c r="E166" s="196" t="s">
        <v>4656</v>
      </c>
      <c r="F166" s="197" t="s">
        <v>4657</v>
      </c>
      <c r="G166" s="198" t="s">
        <v>376</v>
      </c>
      <c r="H166" s="199">
        <v>50</v>
      </c>
      <c r="I166" s="200"/>
      <c r="J166" s="201">
        <f>ROUND(I166*H166,2)</f>
        <v>0</v>
      </c>
      <c r="K166" s="197" t="s">
        <v>333</v>
      </c>
      <c r="L166" s="202"/>
      <c r="M166" s="203" t="s">
        <v>1</v>
      </c>
      <c r="N166" s="204" t="s">
        <v>46</v>
      </c>
      <c r="O166" s="59"/>
      <c r="P166" s="159">
        <f>O166*H166</f>
        <v>0</v>
      </c>
      <c r="Q166" s="159">
        <v>1.3999999999999999E-4</v>
      </c>
      <c r="R166" s="159">
        <f>Q166*H166</f>
        <v>6.9999999999999993E-3</v>
      </c>
      <c r="S166" s="159">
        <v>0</v>
      </c>
      <c r="T166" s="160">
        <f>S166*H166</f>
        <v>0</v>
      </c>
      <c r="U166" s="33"/>
      <c r="V166" s="33"/>
      <c r="W166" s="33"/>
      <c r="X166" s="33"/>
      <c r="Y166" s="33"/>
      <c r="Z166" s="33"/>
      <c r="AA166" s="33"/>
      <c r="AB166" s="33"/>
      <c r="AC166" s="33"/>
      <c r="AD166" s="33"/>
      <c r="AE166" s="33"/>
      <c r="AR166" s="161" t="s">
        <v>573</v>
      </c>
      <c r="AT166" s="161" t="s">
        <v>416</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276</v>
      </c>
      <c r="BM166" s="161" t="s">
        <v>6666</v>
      </c>
    </row>
    <row r="167" spans="1:65" s="2" customFormat="1" ht="19.2">
      <c r="A167" s="33"/>
      <c r="B167" s="34"/>
      <c r="C167" s="33"/>
      <c r="D167" s="163" t="s">
        <v>207</v>
      </c>
      <c r="E167" s="33"/>
      <c r="F167" s="164" t="s">
        <v>4657</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207</v>
      </c>
      <c r="AU167" s="18" t="s">
        <v>90</v>
      </c>
    </row>
    <row r="168" spans="1:65" s="14" customFormat="1" ht="10.199999999999999">
      <c r="B168" s="179"/>
      <c r="D168" s="163" t="s">
        <v>336</v>
      </c>
      <c r="E168" s="180" t="s">
        <v>1</v>
      </c>
      <c r="F168" s="181" t="s">
        <v>783</v>
      </c>
      <c r="H168" s="182">
        <v>50</v>
      </c>
      <c r="I168" s="183"/>
      <c r="L168" s="179"/>
      <c r="M168" s="184"/>
      <c r="N168" s="185"/>
      <c r="O168" s="185"/>
      <c r="P168" s="185"/>
      <c r="Q168" s="185"/>
      <c r="R168" s="185"/>
      <c r="S168" s="185"/>
      <c r="T168" s="186"/>
      <c r="AT168" s="180" t="s">
        <v>336</v>
      </c>
      <c r="AU168" s="180" t="s">
        <v>90</v>
      </c>
      <c r="AV168" s="14" t="s">
        <v>90</v>
      </c>
      <c r="AW168" s="14" t="s">
        <v>36</v>
      </c>
      <c r="AX168" s="14" t="s">
        <v>88</v>
      </c>
      <c r="AY168" s="180" t="s">
        <v>199</v>
      </c>
    </row>
    <row r="169" spans="1:65" s="2" customFormat="1" ht="21.75" customHeight="1">
      <c r="A169" s="33"/>
      <c r="B169" s="149"/>
      <c r="C169" s="195" t="s">
        <v>267</v>
      </c>
      <c r="D169" s="195" t="s">
        <v>416</v>
      </c>
      <c r="E169" s="196" t="s">
        <v>4660</v>
      </c>
      <c r="F169" s="197" t="s">
        <v>4661</v>
      </c>
      <c r="G169" s="198" t="s">
        <v>529</v>
      </c>
      <c r="H169" s="199">
        <v>90</v>
      </c>
      <c r="I169" s="200"/>
      <c r="J169" s="201">
        <f>ROUND(I169*H169,2)</f>
        <v>0</v>
      </c>
      <c r="K169" s="197" t="s">
        <v>333</v>
      </c>
      <c r="L169" s="202"/>
      <c r="M169" s="203" t="s">
        <v>1</v>
      </c>
      <c r="N169" s="204" t="s">
        <v>46</v>
      </c>
      <c r="O169" s="59"/>
      <c r="P169" s="159">
        <f>O169*H169</f>
        <v>0</v>
      </c>
      <c r="Q169" s="159">
        <v>0</v>
      </c>
      <c r="R169" s="159">
        <f>Q169*H169</f>
        <v>0</v>
      </c>
      <c r="S169" s="159">
        <v>0</v>
      </c>
      <c r="T169" s="160">
        <f>S169*H169</f>
        <v>0</v>
      </c>
      <c r="U169" s="33"/>
      <c r="V169" s="33"/>
      <c r="W169" s="33"/>
      <c r="X169" s="33"/>
      <c r="Y169" s="33"/>
      <c r="Z169" s="33"/>
      <c r="AA169" s="33"/>
      <c r="AB169" s="33"/>
      <c r="AC169" s="33"/>
      <c r="AD169" s="33"/>
      <c r="AE169" s="33"/>
      <c r="AR169" s="161" t="s">
        <v>573</v>
      </c>
      <c r="AT169" s="161" t="s">
        <v>416</v>
      </c>
      <c r="AU169" s="161" t="s">
        <v>90</v>
      </c>
      <c r="AY169" s="18" t="s">
        <v>199</v>
      </c>
      <c r="BE169" s="162">
        <f>IF(N169="základní",J169,0)</f>
        <v>0</v>
      </c>
      <c r="BF169" s="162">
        <f>IF(N169="snížená",J169,0)</f>
        <v>0</v>
      </c>
      <c r="BG169" s="162">
        <f>IF(N169="zákl. přenesená",J169,0)</f>
        <v>0</v>
      </c>
      <c r="BH169" s="162">
        <f>IF(N169="sníž. přenesená",J169,0)</f>
        <v>0</v>
      </c>
      <c r="BI169" s="162">
        <f>IF(N169="nulová",J169,0)</f>
        <v>0</v>
      </c>
      <c r="BJ169" s="18" t="s">
        <v>88</v>
      </c>
      <c r="BK169" s="162">
        <f>ROUND(I169*H169,2)</f>
        <v>0</v>
      </c>
      <c r="BL169" s="18" t="s">
        <v>276</v>
      </c>
      <c r="BM169" s="161" t="s">
        <v>6667</v>
      </c>
    </row>
    <row r="170" spans="1:65" s="2" customFormat="1" ht="19.2">
      <c r="A170" s="33"/>
      <c r="B170" s="34"/>
      <c r="C170" s="33"/>
      <c r="D170" s="163" t="s">
        <v>207</v>
      </c>
      <c r="E170" s="33"/>
      <c r="F170" s="164" t="s">
        <v>4663</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207</v>
      </c>
      <c r="AU170" s="18" t="s">
        <v>90</v>
      </c>
    </row>
    <row r="171" spans="1:65" s="2" customFormat="1" ht="24.15" customHeight="1">
      <c r="A171" s="33"/>
      <c r="B171" s="149"/>
      <c r="C171" s="195" t="s">
        <v>8</v>
      </c>
      <c r="D171" s="195" t="s">
        <v>416</v>
      </c>
      <c r="E171" s="196" t="s">
        <v>6668</v>
      </c>
      <c r="F171" s="197" t="s">
        <v>6669</v>
      </c>
      <c r="G171" s="198" t="s">
        <v>376</v>
      </c>
      <c r="H171" s="199">
        <v>30</v>
      </c>
      <c r="I171" s="200"/>
      <c r="J171" s="201">
        <f>ROUND(I171*H171,2)</f>
        <v>0</v>
      </c>
      <c r="K171" s="197" t="s">
        <v>333</v>
      </c>
      <c r="L171" s="202"/>
      <c r="M171" s="203" t="s">
        <v>1</v>
      </c>
      <c r="N171" s="204" t="s">
        <v>46</v>
      </c>
      <c r="O171" s="59"/>
      <c r="P171" s="159">
        <f>O171*H171</f>
        <v>0</v>
      </c>
      <c r="Q171" s="159">
        <v>6.9999999999999999E-4</v>
      </c>
      <c r="R171" s="159">
        <f>Q171*H171</f>
        <v>2.1000000000000001E-2</v>
      </c>
      <c r="S171" s="159">
        <v>0</v>
      </c>
      <c r="T171" s="160">
        <f>S171*H171</f>
        <v>0</v>
      </c>
      <c r="U171" s="33"/>
      <c r="V171" s="33"/>
      <c r="W171" s="33"/>
      <c r="X171" s="33"/>
      <c r="Y171" s="33"/>
      <c r="Z171" s="33"/>
      <c r="AA171" s="33"/>
      <c r="AB171" s="33"/>
      <c r="AC171" s="33"/>
      <c r="AD171" s="33"/>
      <c r="AE171" s="33"/>
      <c r="AR171" s="161" t="s">
        <v>573</v>
      </c>
      <c r="AT171" s="161" t="s">
        <v>416</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276</v>
      </c>
      <c r="BM171" s="161" t="s">
        <v>6670</v>
      </c>
    </row>
    <row r="172" spans="1:65" s="2" customFormat="1" ht="19.2">
      <c r="A172" s="33"/>
      <c r="B172" s="34"/>
      <c r="C172" s="33"/>
      <c r="D172" s="163" t="s">
        <v>207</v>
      </c>
      <c r="E172" s="33"/>
      <c r="F172" s="164" t="s">
        <v>6669</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14" customFormat="1" ht="10.199999999999999">
      <c r="B173" s="179"/>
      <c r="D173" s="163" t="s">
        <v>336</v>
      </c>
      <c r="E173" s="180" t="s">
        <v>1</v>
      </c>
      <c r="F173" s="181" t="s">
        <v>547</v>
      </c>
      <c r="H173" s="182">
        <v>30</v>
      </c>
      <c r="I173" s="183"/>
      <c r="L173" s="179"/>
      <c r="M173" s="184"/>
      <c r="N173" s="185"/>
      <c r="O173" s="185"/>
      <c r="P173" s="185"/>
      <c r="Q173" s="185"/>
      <c r="R173" s="185"/>
      <c r="S173" s="185"/>
      <c r="T173" s="186"/>
      <c r="AT173" s="180" t="s">
        <v>336</v>
      </c>
      <c r="AU173" s="180" t="s">
        <v>90</v>
      </c>
      <c r="AV173" s="14" t="s">
        <v>90</v>
      </c>
      <c r="AW173" s="14" t="s">
        <v>36</v>
      </c>
      <c r="AX173" s="14" t="s">
        <v>88</v>
      </c>
      <c r="AY173" s="180" t="s">
        <v>199</v>
      </c>
    </row>
    <row r="174" spans="1:65" s="2" customFormat="1" ht="24.15" customHeight="1">
      <c r="A174" s="33"/>
      <c r="B174" s="149"/>
      <c r="C174" s="195" t="s">
        <v>276</v>
      </c>
      <c r="D174" s="195" t="s">
        <v>416</v>
      </c>
      <c r="E174" s="196" t="s">
        <v>6327</v>
      </c>
      <c r="F174" s="197" t="s">
        <v>6671</v>
      </c>
      <c r="G174" s="198" t="s">
        <v>529</v>
      </c>
      <c r="H174" s="199">
        <v>50</v>
      </c>
      <c r="I174" s="200"/>
      <c r="J174" s="201">
        <f>ROUND(I174*H174,2)</f>
        <v>0</v>
      </c>
      <c r="K174" s="197" t="s">
        <v>333</v>
      </c>
      <c r="L174" s="202"/>
      <c r="M174" s="203" t="s">
        <v>1</v>
      </c>
      <c r="N174" s="204" t="s">
        <v>46</v>
      </c>
      <c r="O174" s="59"/>
      <c r="P174" s="159">
        <f>O174*H174</f>
        <v>0</v>
      </c>
      <c r="Q174" s="159">
        <v>2.0000000000000002E-5</v>
      </c>
      <c r="R174" s="159">
        <f>Q174*H174</f>
        <v>1E-3</v>
      </c>
      <c r="S174" s="159">
        <v>0</v>
      </c>
      <c r="T174" s="160">
        <f>S174*H174</f>
        <v>0</v>
      </c>
      <c r="U174" s="33"/>
      <c r="V174" s="33"/>
      <c r="W174" s="33"/>
      <c r="X174" s="33"/>
      <c r="Y174" s="33"/>
      <c r="Z174" s="33"/>
      <c r="AA174" s="33"/>
      <c r="AB174" s="33"/>
      <c r="AC174" s="33"/>
      <c r="AD174" s="33"/>
      <c r="AE174" s="33"/>
      <c r="AR174" s="161" t="s">
        <v>573</v>
      </c>
      <c r="AT174" s="161" t="s">
        <v>416</v>
      </c>
      <c r="AU174" s="161" t="s">
        <v>90</v>
      </c>
      <c r="AY174" s="18" t="s">
        <v>199</v>
      </c>
      <c r="BE174" s="162">
        <f>IF(N174="základní",J174,0)</f>
        <v>0</v>
      </c>
      <c r="BF174" s="162">
        <f>IF(N174="snížená",J174,0)</f>
        <v>0</v>
      </c>
      <c r="BG174" s="162">
        <f>IF(N174="zákl. přenesená",J174,0)</f>
        <v>0</v>
      </c>
      <c r="BH174" s="162">
        <f>IF(N174="sníž. přenesená",J174,0)</f>
        <v>0</v>
      </c>
      <c r="BI174" s="162">
        <f>IF(N174="nulová",J174,0)</f>
        <v>0</v>
      </c>
      <c r="BJ174" s="18" t="s">
        <v>88</v>
      </c>
      <c r="BK174" s="162">
        <f>ROUND(I174*H174,2)</f>
        <v>0</v>
      </c>
      <c r="BL174" s="18" t="s">
        <v>276</v>
      </c>
      <c r="BM174" s="161" t="s">
        <v>6672</v>
      </c>
    </row>
    <row r="175" spans="1:65" s="2" customFormat="1" ht="19.2">
      <c r="A175" s="33"/>
      <c r="B175" s="34"/>
      <c r="C175" s="33"/>
      <c r="D175" s="163" t="s">
        <v>207</v>
      </c>
      <c r="E175" s="33"/>
      <c r="F175" s="164" t="s">
        <v>6330</v>
      </c>
      <c r="G175" s="33"/>
      <c r="H175" s="33"/>
      <c r="I175" s="165"/>
      <c r="J175" s="33"/>
      <c r="K175" s="33"/>
      <c r="L175" s="34"/>
      <c r="M175" s="166"/>
      <c r="N175" s="167"/>
      <c r="O175" s="59"/>
      <c r="P175" s="59"/>
      <c r="Q175" s="59"/>
      <c r="R175" s="59"/>
      <c r="S175" s="59"/>
      <c r="T175" s="60"/>
      <c r="U175" s="33"/>
      <c r="V175" s="33"/>
      <c r="W175" s="33"/>
      <c r="X175" s="33"/>
      <c r="Y175" s="33"/>
      <c r="Z175" s="33"/>
      <c r="AA175" s="33"/>
      <c r="AB175" s="33"/>
      <c r="AC175" s="33"/>
      <c r="AD175" s="33"/>
      <c r="AE175" s="33"/>
      <c r="AT175" s="18" t="s">
        <v>207</v>
      </c>
      <c r="AU175" s="18" t="s">
        <v>90</v>
      </c>
    </row>
    <row r="176" spans="1:65" s="14" customFormat="1" ht="20.399999999999999">
      <c r="B176" s="179"/>
      <c r="D176" s="163" t="s">
        <v>336</v>
      </c>
      <c r="F176" s="181" t="s">
        <v>6673</v>
      </c>
      <c r="H176" s="182">
        <v>50</v>
      </c>
      <c r="I176" s="183"/>
      <c r="L176" s="179"/>
      <c r="M176" s="184"/>
      <c r="N176" s="185"/>
      <c r="O176" s="185"/>
      <c r="P176" s="185"/>
      <c r="Q176" s="185"/>
      <c r="R176" s="185"/>
      <c r="S176" s="185"/>
      <c r="T176" s="186"/>
      <c r="AT176" s="180" t="s">
        <v>336</v>
      </c>
      <c r="AU176" s="180" t="s">
        <v>90</v>
      </c>
      <c r="AV176" s="14" t="s">
        <v>90</v>
      </c>
      <c r="AW176" s="14" t="s">
        <v>3</v>
      </c>
      <c r="AX176" s="14" t="s">
        <v>88</v>
      </c>
      <c r="AY176" s="180" t="s">
        <v>199</v>
      </c>
    </row>
    <row r="177" spans="1:65" s="2" customFormat="1" ht="21.75" customHeight="1">
      <c r="A177" s="33"/>
      <c r="B177" s="149"/>
      <c r="C177" s="150" t="s">
        <v>281</v>
      </c>
      <c r="D177" s="150" t="s">
        <v>202</v>
      </c>
      <c r="E177" s="151" t="s">
        <v>4672</v>
      </c>
      <c r="F177" s="152" t="s">
        <v>4673</v>
      </c>
      <c r="G177" s="153" t="s">
        <v>529</v>
      </c>
      <c r="H177" s="154">
        <v>20</v>
      </c>
      <c r="I177" s="155"/>
      <c r="J177" s="156">
        <f>ROUND(I177*H177,2)</f>
        <v>0</v>
      </c>
      <c r="K177" s="152" t="s">
        <v>333</v>
      </c>
      <c r="L177" s="34"/>
      <c r="M177" s="157" t="s">
        <v>1</v>
      </c>
      <c r="N177" s="158" t="s">
        <v>46</v>
      </c>
      <c r="O177" s="59"/>
      <c r="P177" s="159">
        <f>O177*H177</f>
        <v>0</v>
      </c>
      <c r="Q177" s="159">
        <v>0</v>
      </c>
      <c r="R177" s="159">
        <f>Q177*H177</f>
        <v>0</v>
      </c>
      <c r="S177" s="159">
        <v>0</v>
      </c>
      <c r="T177" s="160">
        <f>S177*H177</f>
        <v>0</v>
      </c>
      <c r="U177" s="33"/>
      <c r="V177" s="33"/>
      <c r="W177" s="33"/>
      <c r="X177" s="33"/>
      <c r="Y177" s="33"/>
      <c r="Z177" s="33"/>
      <c r="AA177" s="33"/>
      <c r="AB177" s="33"/>
      <c r="AC177" s="33"/>
      <c r="AD177" s="33"/>
      <c r="AE177" s="33"/>
      <c r="AR177" s="161" t="s">
        <v>276</v>
      </c>
      <c r="AT177" s="161" t="s">
        <v>202</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276</v>
      </c>
      <c r="BM177" s="161" t="s">
        <v>6674</v>
      </c>
    </row>
    <row r="178" spans="1:65" s="2" customFormat="1" ht="28.8">
      <c r="A178" s="33"/>
      <c r="B178" s="34"/>
      <c r="C178" s="33"/>
      <c r="D178" s="163" t="s">
        <v>207</v>
      </c>
      <c r="E178" s="33"/>
      <c r="F178" s="164" t="s">
        <v>6675</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2" customFormat="1" ht="21.75" customHeight="1">
      <c r="A179" s="33"/>
      <c r="B179" s="149"/>
      <c r="C179" s="195" t="s">
        <v>287</v>
      </c>
      <c r="D179" s="195" t="s">
        <v>416</v>
      </c>
      <c r="E179" s="196" t="s">
        <v>4675</v>
      </c>
      <c r="F179" s="197" t="s">
        <v>4676</v>
      </c>
      <c r="G179" s="198" t="s">
        <v>529</v>
      </c>
      <c r="H179" s="199">
        <v>20</v>
      </c>
      <c r="I179" s="200"/>
      <c r="J179" s="201">
        <f>ROUND(I179*H179,2)</f>
        <v>0</v>
      </c>
      <c r="K179" s="197" t="s">
        <v>333</v>
      </c>
      <c r="L179" s="202"/>
      <c r="M179" s="203" t="s">
        <v>1</v>
      </c>
      <c r="N179" s="204" t="s">
        <v>46</v>
      </c>
      <c r="O179" s="59"/>
      <c r="P179" s="159">
        <f>O179*H179</f>
        <v>0</v>
      </c>
      <c r="Q179" s="159">
        <v>4.0000000000000003E-5</v>
      </c>
      <c r="R179" s="159">
        <f>Q179*H179</f>
        <v>8.0000000000000004E-4</v>
      </c>
      <c r="S179" s="159">
        <v>0</v>
      </c>
      <c r="T179" s="160">
        <f>S179*H179</f>
        <v>0</v>
      </c>
      <c r="U179" s="33"/>
      <c r="V179" s="33"/>
      <c r="W179" s="33"/>
      <c r="X179" s="33"/>
      <c r="Y179" s="33"/>
      <c r="Z179" s="33"/>
      <c r="AA179" s="33"/>
      <c r="AB179" s="33"/>
      <c r="AC179" s="33"/>
      <c r="AD179" s="33"/>
      <c r="AE179" s="33"/>
      <c r="AR179" s="161" t="s">
        <v>573</v>
      </c>
      <c r="AT179" s="161" t="s">
        <v>416</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276</v>
      </c>
      <c r="BM179" s="161" t="s">
        <v>6676</v>
      </c>
    </row>
    <row r="180" spans="1:65" s="2" customFormat="1" ht="10.199999999999999">
      <c r="A180" s="33"/>
      <c r="B180" s="34"/>
      <c r="C180" s="33"/>
      <c r="D180" s="163" t="s">
        <v>207</v>
      </c>
      <c r="E180" s="33"/>
      <c r="F180" s="164" t="s">
        <v>4676</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14" customFormat="1" ht="10.199999999999999">
      <c r="B181" s="179"/>
      <c r="D181" s="163" t="s">
        <v>336</v>
      </c>
      <c r="E181" s="180" t="s">
        <v>1</v>
      </c>
      <c r="F181" s="181" t="s">
        <v>296</v>
      </c>
      <c r="H181" s="182">
        <v>20</v>
      </c>
      <c r="I181" s="183"/>
      <c r="L181" s="179"/>
      <c r="M181" s="184"/>
      <c r="N181" s="185"/>
      <c r="O181" s="185"/>
      <c r="P181" s="185"/>
      <c r="Q181" s="185"/>
      <c r="R181" s="185"/>
      <c r="S181" s="185"/>
      <c r="T181" s="186"/>
      <c r="AT181" s="180" t="s">
        <v>336</v>
      </c>
      <c r="AU181" s="180" t="s">
        <v>90</v>
      </c>
      <c r="AV181" s="14" t="s">
        <v>90</v>
      </c>
      <c r="AW181" s="14" t="s">
        <v>36</v>
      </c>
      <c r="AX181" s="14" t="s">
        <v>88</v>
      </c>
      <c r="AY181" s="180" t="s">
        <v>199</v>
      </c>
    </row>
    <row r="182" spans="1:65" s="2" customFormat="1" ht="24.15" customHeight="1">
      <c r="A182" s="33"/>
      <c r="B182" s="149"/>
      <c r="C182" s="150" t="s">
        <v>292</v>
      </c>
      <c r="D182" s="150" t="s">
        <v>202</v>
      </c>
      <c r="E182" s="151" t="s">
        <v>6677</v>
      </c>
      <c r="F182" s="152" t="s">
        <v>6678</v>
      </c>
      <c r="G182" s="153" t="s">
        <v>529</v>
      </c>
      <c r="H182" s="154">
        <v>10</v>
      </c>
      <c r="I182" s="155"/>
      <c r="J182" s="156">
        <f>ROUND(I182*H182,2)</f>
        <v>0</v>
      </c>
      <c r="K182" s="152" t="s">
        <v>6679</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276</v>
      </c>
      <c r="AT182" s="161" t="s">
        <v>202</v>
      </c>
      <c r="AU182" s="161" t="s">
        <v>90</v>
      </c>
      <c r="AY182" s="18" t="s">
        <v>199</v>
      </c>
      <c r="BE182" s="162">
        <f>IF(N182="základní",J182,0)</f>
        <v>0</v>
      </c>
      <c r="BF182" s="162">
        <f>IF(N182="snížená",J182,0)</f>
        <v>0</v>
      </c>
      <c r="BG182" s="162">
        <f>IF(N182="zákl. přenesená",J182,0)</f>
        <v>0</v>
      </c>
      <c r="BH182" s="162">
        <f>IF(N182="sníž. přenesená",J182,0)</f>
        <v>0</v>
      </c>
      <c r="BI182" s="162">
        <f>IF(N182="nulová",J182,0)</f>
        <v>0</v>
      </c>
      <c r="BJ182" s="18" t="s">
        <v>88</v>
      </c>
      <c r="BK182" s="162">
        <f>ROUND(I182*H182,2)</f>
        <v>0</v>
      </c>
      <c r="BL182" s="18" t="s">
        <v>276</v>
      </c>
      <c r="BM182" s="161" t="s">
        <v>6680</v>
      </c>
    </row>
    <row r="183" spans="1:65" s="2" customFormat="1" ht="24.15" customHeight="1">
      <c r="A183" s="33"/>
      <c r="B183" s="149"/>
      <c r="C183" s="195" t="s">
        <v>296</v>
      </c>
      <c r="D183" s="195" t="s">
        <v>416</v>
      </c>
      <c r="E183" s="196" t="s">
        <v>6681</v>
      </c>
      <c r="F183" s="197" t="s">
        <v>6682</v>
      </c>
      <c r="G183" s="198" t="s">
        <v>529</v>
      </c>
      <c r="H183" s="199">
        <v>10</v>
      </c>
      <c r="I183" s="200"/>
      <c r="J183" s="201">
        <f>ROUND(I183*H183,2)</f>
        <v>0</v>
      </c>
      <c r="K183" s="197" t="s">
        <v>333</v>
      </c>
      <c r="L183" s="202"/>
      <c r="M183" s="203" t="s">
        <v>1</v>
      </c>
      <c r="N183" s="204" t="s">
        <v>46</v>
      </c>
      <c r="O183" s="59"/>
      <c r="P183" s="159">
        <f>O183*H183</f>
        <v>0</v>
      </c>
      <c r="Q183" s="159">
        <v>2.3000000000000001E-4</v>
      </c>
      <c r="R183" s="159">
        <f>Q183*H183</f>
        <v>2.3E-3</v>
      </c>
      <c r="S183" s="159">
        <v>0</v>
      </c>
      <c r="T183" s="160">
        <f>S183*H183</f>
        <v>0</v>
      </c>
      <c r="U183" s="33"/>
      <c r="V183" s="33"/>
      <c r="W183" s="33"/>
      <c r="X183" s="33"/>
      <c r="Y183" s="33"/>
      <c r="Z183" s="33"/>
      <c r="AA183" s="33"/>
      <c r="AB183" s="33"/>
      <c r="AC183" s="33"/>
      <c r="AD183" s="33"/>
      <c r="AE183" s="33"/>
      <c r="AR183" s="161" t="s">
        <v>573</v>
      </c>
      <c r="AT183" s="161" t="s">
        <v>416</v>
      </c>
      <c r="AU183" s="161" t="s">
        <v>90</v>
      </c>
      <c r="AY183" s="18" t="s">
        <v>199</v>
      </c>
      <c r="BE183" s="162">
        <f>IF(N183="základní",J183,0)</f>
        <v>0</v>
      </c>
      <c r="BF183" s="162">
        <f>IF(N183="snížená",J183,0)</f>
        <v>0</v>
      </c>
      <c r="BG183" s="162">
        <f>IF(N183="zákl. přenesená",J183,0)</f>
        <v>0</v>
      </c>
      <c r="BH183" s="162">
        <f>IF(N183="sníž. přenesená",J183,0)</f>
        <v>0</v>
      </c>
      <c r="BI183" s="162">
        <f>IF(N183="nulová",J183,0)</f>
        <v>0</v>
      </c>
      <c r="BJ183" s="18" t="s">
        <v>88</v>
      </c>
      <c r="BK183" s="162">
        <f>ROUND(I183*H183,2)</f>
        <v>0</v>
      </c>
      <c r="BL183" s="18" t="s">
        <v>276</v>
      </c>
      <c r="BM183" s="161" t="s">
        <v>6683</v>
      </c>
    </row>
    <row r="184" spans="1:65" s="2" customFormat="1" ht="19.2">
      <c r="A184" s="33"/>
      <c r="B184" s="34"/>
      <c r="C184" s="33"/>
      <c r="D184" s="163" t="s">
        <v>207</v>
      </c>
      <c r="E184" s="33"/>
      <c r="F184" s="164" t="s">
        <v>6682</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207</v>
      </c>
      <c r="AU184" s="18" t="s">
        <v>90</v>
      </c>
    </row>
    <row r="185" spans="1:65" s="14" customFormat="1" ht="10.199999999999999">
      <c r="B185" s="179"/>
      <c r="D185" s="163" t="s">
        <v>336</v>
      </c>
      <c r="E185" s="180" t="s">
        <v>1</v>
      </c>
      <c r="F185" s="181" t="s">
        <v>6684</v>
      </c>
      <c r="H185" s="182">
        <v>10</v>
      </c>
      <c r="I185" s="183"/>
      <c r="L185" s="179"/>
      <c r="M185" s="184"/>
      <c r="N185" s="185"/>
      <c r="O185" s="185"/>
      <c r="P185" s="185"/>
      <c r="Q185" s="185"/>
      <c r="R185" s="185"/>
      <c r="S185" s="185"/>
      <c r="T185" s="186"/>
      <c r="AT185" s="180" t="s">
        <v>336</v>
      </c>
      <c r="AU185" s="180" t="s">
        <v>90</v>
      </c>
      <c r="AV185" s="14" t="s">
        <v>90</v>
      </c>
      <c r="AW185" s="14" t="s">
        <v>36</v>
      </c>
      <c r="AX185" s="14" t="s">
        <v>88</v>
      </c>
      <c r="AY185" s="180" t="s">
        <v>199</v>
      </c>
    </row>
    <row r="186" spans="1:65" s="2" customFormat="1" ht="21.75" customHeight="1">
      <c r="A186" s="33"/>
      <c r="B186" s="149"/>
      <c r="C186" s="150" t="s">
        <v>7</v>
      </c>
      <c r="D186" s="150" t="s">
        <v>202</v>
      </c>
      <c r="E186" s="151" t="s">
        <v>6685</v>
      </c>
      <c r="F186" s="152" t="s">
        <v>6686</v>
      </c>
      <c r="G186" s="153" t="s">
        <v>529</v>
      </c>
      <c r="H186" s="154">
        <v>2500</v>
      </c>
      <c r="I186" s="155"/>
      <c r="J186" s="156">
        <f>ROUND(I186*H186,2)</f>
        <v>0</v>
      </c>
      <c r="K186" s="152" t="s">
        <v>333</v>
      </c>
      <c r="L186" s="34"/>
      <c r="M186" s="157" t="s">
        <v>1</v>
      </c>
      <c r="N186" s="158" t="s">
        <v>46</v>
      </c>
      <c r="O186" s="59"/>
      <c r="P186" s="159">
        <f>O186*H186</f>
        <v>0</v>
      </c>
      <c r="Q186" s="159">
        <v>0</v>
      </c>
      <c r="R186" s="159">
        <f>Q186*H186</f>
        <v>0</v>
      </c>
      <c r="S186" s="159">
        <v>0</v>
      </c>
      <c r="T186" s="160">
        <f>S186*H186</f>
        <v>0</v>
      </c>
      <c r="U186" s="33"/>
      <c r="V186" s="33"/>
      <c r="W186" s="33"/>
      <c r="X186" s="33"/>
      <c r="Y186" s="33"/>
      <c r="Z186" s="33"/>
      <c r="AA186" s="33"/>
      <c r="AB186" s="33"/>
      <c r="AC186" s="33"/>
      <c r="AD186" s="33"/>
      <c r="AE186" s="33"/>
      <c r="AR186" s="161" t="s">
        <v>276</v>
      </c>
      <c r="AT186" s="161" t="s">
        <v>202</v>
      </c>
      <c r="AU186" s="161" t="s">
        <v>90</v>
      </c>
      <c r="AY186" s="18" t="s">
        <v>199</v>
      </c>
      <c r="BE186" s="162">
        <f>IF(N186="základní",J186,0)</f>
        <v>0</v>
      </c>
      <c r="BF186" s="162">
        <f>IF(N186="snížená",J186,0)</f>
        <v>0</v>
      </c>
      <c r="BG186" s="162">
        <f>IF(N186="zákl. přenesená",J186,0)</f>
        <v>0</v>
      </c>
      <c r="BH186" s="162">
        <f>IF(N186="sníž. přenesená",J186,0)</f>
        <v>0</v>
      </c>
      <c r="BI186" s="162">
        <f>IF(N186="nulová",J186,0)</f>
        <v>0</v>
      </c>
      <c r="BJ186" s="18" t="s">
        <v>88</v>
      </c>
      <c r="BK186" s="162">
        <f>ROUND(I186*H186,2)</f>
        <v>0</v>
      </c>
      <c r="BL186" s="18" t="s">
        <v>276</v>
      </c>
      <c r="BM186" s="161" t="s">
        <v>6687</v>
      </c>
    </row>
    <row r="187" spans="1:65" s="2" customFormat="1" ht="10.199999999999999">
      <c r="A187" s="33"/>
      <c r="B187" s="34"/>
      <c r="C187" s="33"/>
      <c r="D187" s="163" t="s">
        <v>207</v>
      </c>
      <c r="E187" s="33"/>
      <c r="F187" s="164" t="s">
        <v>6688</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207</v>
      </c>
      <c r="AU187" s="18" t="s">
        <v>90</v>
      </c>
    </row>
    <row r="188" spans="1:65" s="2" customFormat="1" ht="21.75" customHeight="1">
      <c r="A188" s="33"/>
      <c r="B188" s="149"/>
      <c r="C188" s="150" t="s">
        <v>487</v>
      </c>
      <c r="D188" s="150" t="s">
        <v>202</v>
      </c>
      <c r="E188" s="151" t="s">
        <v>6689</v>
      </c>
      <c r="F188" s="152" t="s">
        <v>6690</v>
      </c>
      <c r="G188" s="153" t="s">
        <v>376</v>
      </c>
      <c r="H188" s="154">
        <v>2305</v>
      </c>
      <c r="I188" s="155"/>
      <c r="J188" s="156">
        <f>ROUND(I188*H188,2)</f>
        <v>0</v>
      </c>
      <c r="K188" s="152" t="s">
        <v>333</v>
      </c>
      <c r="L188" s="34"/>
      <c r="M188" s="157" t="s">
        <v>1</v>
      </c>
      <c r="N188" s="158" t="s">
        <v>46</v>
      </c>
      <c r="O188" s="59"/>
      <c r="P188" s="159">
        <f>O188*H188</f>
        <v>0</v>
      </c>
      <c r="Q188" s="159">
        <v>0</v>
      </c>
      <c r="R188" s="159">
        <f>Q188*H188</f>
        <v>0</v>
      </c>
      <c r="S188" s="159">
        <v>0</v>
      </c>
      <c r="T188" s="160">
        <f>S188*H188</f>
        <v>0</v>
      </c>
      <c r="U188" s="33"/>
      <c r="V188" s="33"/>
      <c r="W188" s="33"/>
      <c r="X188" s="33"/>
      <c r="Y188" s="33"/>
      <c r="Z188" s="33"/>
      <c r="AA188" s="33"/>
      <c r="AB188" s="33"/>
      <c r="AC188" s="33"/>
      <c r="AD188" s="33"/>
      <c r="AE188" s="33"/>
      <c r="AR188" s="161" t="s">
        <v>276</v>
      </c>
      <c r="AT188" s="161" t="s">
        <v>202</v>
      </c>
      <c r="AU188" s="161" t="s">
        <v>90</v>
      </c>
      <c r="AY188" s="18" t="s">
        <v>199</v>
      </c>
      <c r="BE188" s="162">
        <f>IF(N188="základní",J188,0)</f>
        <v>0</v>
      </c>
      <c r="BF188" s="162">
        <f>IF(N188="snížená",J188,0)</f>
        <v>0</v>
      </c>
      <c r="BG188" s="162">
        <f>IF(N188="zákl. přenesená",J188,0)</f>
        <v>0</v>
      </c>
      <c r="BH188" s="162">
        <f>IF(N188="sníž. přenesená",J188,0)</f>
        <v>0</v>
      </c>
      <c r="BI188" s="162">
        <f>IF(N188="nulová",J188,0)</f>
        <v>0</v>
      </c>
      <c r="BJ188" s="18" t="s">
        <v>88</v>
      </c>
      <c r="BK188" s="162">
        <f>ROUND(I188*H188,2)</f>
        <v>0</v>
      </c>
      <c r="BL188" s="18" t="s">
        <v>276</v>
      </c>
      <c r="BM188" s="161" t="s">
        <v>6691</v>
      </c>
    </row>
    <row r="189" spans="1:65" s="2" customFormat="1" ht="10.199999999999999">
      <c r="A189" s="33"/>
      <c r="B189" s="34"/>
      <c r="C189" s="33"/>
      <c r="D189" s="163" t="s">
        <v>207</v>
      </c>
      <c r="E189" s="33"/>
      <c r="F189" s="164" t="s">
        <v>6692</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207</v>
      </c>
      <c r="AU189" s="18" t="s">
        <v>90</v>
      </c>
    </row>
    <row r="190" spans="1:65" s="14" customFormat="1" ht="10.199999999999999">
      <c r="B190" s="179"/>
      <c r="D190" s="163" t="s">
        <v>336</v>
      </c>
      <c r="E190" s="180" t="s">
        <v>1</v>
      </c>
      <c r="F190" s="181" t="s">
        <v>6693</v>
      </c>
      <c r="H190" s="182">
        <v>2305</v>
      </c>
      <c r="I190" s="183"/>
      <c r="L190" s="179"/>
      <c r="M190" s="184"/>
      <c r="N190" s="185"/>
      <c r="O190" s="185"/>
      <c r="P190" s="185"/>
      <c r="Q190" s="185"/>
      <c r="R190" s="185"/>
      <c r="S190" s="185"/>
      <c r="T190" s="186"/>
      <c r="AT190" s="180" t="s">
        <v>336</v>
      </c>
      <c r="AU190" s="180" t="s">
        <v>90</v>
      </c>
      <c r="AV190" s="14" t="s">
        <v>90</v>
      </c>
      <c r="AW190" s="14" t="s">
        <v>36</v>
      </c>
      <c r="AX190" s="14" t="s">
        <v>88</v>
      </c>
      <c r="AY190" s="180" t="s">
        <v>199</v>
      </c>
    </row>
    <row r="191" spans="1:65" s="2" customFormat="1" ht="24.15" customHeight="1">
      <c r="A191" s="33"/>
      <c r="B191" s="149"/>
      <c r="C191" s="195" t="s">
        <v>492</v>
      </c>
      <c r="D191" s="195" t="s">
        <v>416</v>
      </c>
      <c r="E191" s="196" t="s">
        <v>6694</v>
      </c>
      <c r="F191" s="197" t="s">
        <v>6695</v>
      </c>
      <c r="G191" s="198" t="s">
        <v>376</v>
      </c>
      <c r="H191" s="199">
        <v>100</v>
      </c>
      <c r="I191" s="200"/>
      <c r="J191" s="201">
        <f>ROUND(I191*H191,2)</f>
        <v>0</v>
      </c>
      <c r="K191" s="197" t="s">
        <v>1</v>
      </c>
      <c r="L191" s="202"/>
      <c r="M191" s="203" t="s">
        <v>1</v>
      </c>
      <c r="N191" s="204" t="s">
        <v>46</v>
      </c>
      <c r="O191" s="59"/>
      <c r="P191" s="159">
        <f>O191*H191</f>
        <v>0</v>
      </c>
      <c r="Q191" s="159">
        <v>1.2E-4</v>
      </c>
      <c r="R191" s="159">
        <f>Q191*H191</f>
        <v>1.2E-2</v>
      </c>
      <c r="S191" s="159">
        <v>0</v>
      </c>
      <c r="T191" s="160">
        <f>S191*H191</f>
        <v>0</v>
      </c>
      <c r="U191" s="33"/>
      <c r="V191" s="33"/>
      <c r="W191" s="33"/>
      <c r="X191" s="33"/>
      <c r="Y191" s="33"/>
      <c r="Z191" s="33"/>
      <c r="AA191" s="33"/>
      <c r="AB191" s="33"/>
      <c r="AC191" s="33"/>
      <c r="AD191" s="33"/>
      <c r="AE191" s="33"/>
      <c r="AR191" s="161" t="s">
        <v>573</v>
      </c>
      <c r="AT191" s="161" t="s">
        <v>416</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276</v>
      </c>
      <c r="BM191" s="161" t="s">
        <v>6696</v>
      </c>
    </row>
    <row r="192" spans="1:65" s="14" customFormat="1" ht="10.199999999999999">
      <c r="B192" s="179"/>
      <c r="D192" s="163" t="s">
        <v>336</v>
      </c>
      <c r="E192" s="180" t="s">
        <v>1</v>
      </c>
      <c r="F192" s="181" t="s">
        <v>1242</v>
      </c>
      <c r="H192" s="182">
        <v>100</v>
      </c>
      <c r="I192" s="183"/>
      <c r="L192" s="179"/>
      <c r="M192" s="184"/>
      <c r="N192" s="185"/>
      <c r="O192" s="185"/>
      <c r="P192" s="185"/>
      <c r="Q192" s="185"/>
      <c r="R192" s="185"/>
      <c r="S192" s="185"/>
      <c r="T192" s="186"/>
      <c r="AT192" s="180" t="s">
        <v>336</v>
      </c>
      <c r="AU192" s="180" t="s">
        <v>90</v>
      </c>
      <c r="AV192" s="14" t="s">
        <v>90</v>
      </c>
      <c r="AW192" s="14" t="s">
        <v>36</v>
      </c>
      <c r="AX192" s="14" t="s">
        <v>81</v>
      </c>
      <c r="AY192" s="180" t="s">
        <v>199</v>
      </c>
    </row>
    <row r="193" spans="1:65" s="15" customFormat="1" ht="10.199999999999999">
      <c r="B193" s="187"/>
      <c r="D193" s="163" t="s">
        <v>336</v>
      </c>
      <c r="E193" s="188" t="s">
        <v>1</v>
      </c>
      <c r="F193" s="189" t="s">
        <v>339</v>
      </c>
      <c r="H193" s="190">
        <v>100</v>
      </c>
      <c r="I193" s="191"/>
      <c r="L193" s="187"/>
      <c r="M193" s="192"/>
      <c r="N193" s="193"/>
      <c r="O193" s="193"/>
      <c r="P193" s="193"/>
      <c r="Q193" s="193"/>
      <c r="R193" s="193"/>
      <c r="S193" s="193"/>
      <c r="T193" s="194"/>
      <c r="AT193" s="188" t="s">
        <v>336</v>
      </c>
      <c r="AU193" s="188" t="s">
        <v>90</v>
      </c>
      <c r="AV193" s="15" t="s">
        <v>198</v>
      </c>
      <c r="AW193" s="15" t="s">
        <v>36</v>
      </c>
      <c r="AX193" s="15" t="s">
        <v>88</v>
      </c>
      <c r="AY193" s="188" t="s">
        <v>199</v>
      </c>
    </row>
    <row r="194" spans="1:65" s="2" customFormat="1" ht="24.15" customHeight="1">
      <c r="A194" s="33"/>
      <c r="B194" s="149"/>
      <c r="C194" s="195" t="s">
        <v>497</v>
      </c>
      <c r="D194" s="195" t="s">
        <v>416</v>
      </c>
      <c r="E194" s="196" t="s">
        <v>6697</v>
      </c>
      <c r="F194" s="197" t="s">
        <v>6698</v>
      </c>
      <c r="G194" s="198" t="s">
        <v>376</v>
      </c>
      <c r="H194" s="199">
        <v>1870</v>
      </c>
      <c r="I194" s="200"/>
      <c r="J194" s="201">
        <f>ROUND(I194*H194,2)</f>
        <v>0</v>
      </c>
      <c r="K194" s="197" t="s">
        <v>333</v>
      </c>
      <c r="L194" s="202"/>
      <c r="M194" s="203" t="s">
        <v>1</v>
      </c>
      <c r="N194" s="204" t="s">
        <v>46</v>
      </c>
      <c r="O194" s="59"/>
      <c r="P194" s="159">
        <f>O194*H194</f>
        <v>0</v>
      </c>
      <c r="Q194" s="159">
        <v>4.0000000000000003E-5</v>
      </c>
      <c r="R194" s="159">
        <f>Q194*H194</f>
        <v>7.4800000000000005E-2</v>
      </c>
      <c r="S194" s="159">
        <v>0</v>
      </c>
      <c r="T194" s="160">
        <f>S194*H194</f>
        <v>0</v>
      </c>
      <c r="U194" s="33"/>
      <c r="V194" s="33"/>
      <c r="W194" s="33"/>
      <c r="X194" s="33"/>
      <c r="Y194" s="33"/>
      <c r="Z194" s="33"/>
      <c r="AA194" s="33"/>
      <c r="AB194" s="33"/>
      <c r="AC194" s="33"/>
      <c r="AD194" s="33"/>
      <c r="AE194" s="33"/>
      <c r="AR194" s="161" t="s">
        <v>573</v>
      </c>
      <c r="AT194" s="161" t="s">
        <v>416</v>
      </c>
      <c r="AU194" s="161" t="s">
        <v>90</v>
      </c>
      <c r="AY194" s="18" t="s">
        <v>199</v>
      </c>
      <c r="BE194" s="162">
        <f>IF(N194="základní",J194,0)</f>
        <v>0</v>
      </c>
      <c r="BF194" s="162">
        <f>IF(N194="snížená",J194,0)</f>
        <v>0</v>
      </c>
      <c r="BG194" s="162">
        <f>IF(N194="zákl. přenesená",J194,0)</f>
        <v>0</v>
      </c>
      <c r="BH194" s="162">
        <f>IF(N194="sníž. přenesená",J194,0)</f>
        <v>0</v>
      </c>
      <c r="BI194" s="162">
        <f>IF(N194="nulová",J194,0)</f>
        <v>0</v>
      </c>
      <c r="BJ194" s="18" t="s">
        <v>88</v>
      </c>
      <c r="BK194" s="162">
        <f>ROUND(I194*H194,2)</f>
        <v>0</v>
      </c>
      <c r="BL194" s="18" t="s">
        <v>276</v>
      </c>
      <c r="BM194" s="161" t="s">
        <v>6699</v>
      </c>
    </row>
    <row r="195" spans="1:65" s="2" customFormat="1" ht="10.199999999999999">
      <c r="A195" s="33"/>
      <c r="B195" s="34"/>
      <c r="C195" s="33"/>
      <c r="D195" s="163" t="s">
        <v>207</v>
      </c>
      <c r="E195" s="33"/>
      <c r="F195" s="164" t="s">
        <v>6698</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207</v>
      </c>
      <c r="AU195" s="18" t="s">
        <v>90</v>
      </c>
    </row>
    <row r="196" spans="1:65" s="14" customFormat="1" ht="10.199999999999999">
      <c r="B196" s="179"/>
      <c r="D196" s="163" t="s">
        <v>336</v>
      </c>
      <c r="E196" s="180" t="s">
        <v>1</v>
      </c>
      <c r="F196" s="181" t="s">
        <v>6700</v>
      </c>
      <c r="H196" s="182">
        <v>240</v>
      </c>
      <c r="I196" s="183"/>
      <c r="L196" s="179"/>
      <c r="M196" s="184"/>
      <c r="N196" s="185"/>
      <c r="O196" s="185"/>
      <c r="P196" s="185"/>
      <c r="Q196" s="185"/>
      <c r="R196" s="185"/>
      <c r="S196" s="185"/>
      <c r="T196" s="186"/>
      <c r="AT196" s="180" t="s">
        <v>336</v>
      </c>
      <c r="AU196" s="180" t="s">
        <v>90</v>
      </c>
      <c r="AV196" s="14" t="s">
        <v>90</v>
      </c>
      <c r="AW196" s="14" t="s">
        <v>36</v>
      </c>
      <c r="AX196" s="14" t="s">
        <v>81</v>
      </c>
      <c r="AY196" s="180" t="s">
        <v>199</v>
      </c>
    </row>
    <row r="197" spans="1:65" s="14" customFormat="1" ht="10.199999999999999">
      <c r="B197" s="179"/>
      <c r="D197" s="163" t="s">
        <v>336</v>
      </c>
      <c r="E197" s="180" t="s">
        <v>1</v>
      </c>
      <c r="F197" s="181" t="s">
        <v>6701</v>
      </c>
      <c r="H197" s="182">
        <v>200</v>
      </c>
      <c r="I197" s="183"/>
      <c r="L197" s="179"/>
      <c r="M197" s="184"/>
      <c r="N197" s="185"/>
      <c r="O197" s="185"/>
      <c r="P197" s="185"/>
      <c r="Q197" s="185"/>
      <c r="R197" s="185"/>
      <c r="S197" s="185"/>
      <c r="T197" s="186"/>
      <c r="AT197" s="180" t="s">
        <v>336</v>
      </c>
      <c r="AU197" s="180" t="s">
        <v>90</v>
      </c>
      <c r="AV197" s="14" t="s">
        <v>90</v>
      </c>
      <c r="AW197" s="14" t="s">
        <v>36</v>
      </c>
      <c r="AX197" s="14" t="s">
        <v>81</v>
      </c>
      <c r="AY197" s="180" t="s">
        <v>199</v>
      </c>
    </row>
    <row r="198" spans="1:65" s="14" customFormat="1" ht="10.199999999999999">
      <c r="B198" s="179"/>
      <c r="D198" s="163" t="s">
        <v>336</v>
      </c>
      <c r="E198" s="180" t="s">
        <v>1</v>
      </c>
      <c r="F198" s="181" t="s">
        <v>6702</v>
      </c>
      <c r="H198" s="182">
        <v>160</v>
      </c>
      <c r="I198" s="183"/>
      <c r="L198" s="179"/>
      <c r="M198" s="184"/>
      <c r="N198" s="185"/>
      <c r="O198" s="185"/>
      <c r="P198" s="185"/>
      <c r="Q198" s="185"/>
      <c r="R198" s="185"/>
      <c r="S198" s="185"/>
      <c r="T198" s="186"/>
      <c r="AT198" s="180" t="s">
        <v>336</v>
      </c>
      <c r="AU198" s="180" t="s">
        <v>90</v>
      </c>
      <c r="AV198" s="14" t="s">
        <v>90</v>
      </c>
      <c r="AW198" s="14" t="s">
        <v>36</v>
      </c>
      <c r="AX198" s="14" t="s">
        <v>81</v>
      </c>
      <c r="AY198" s="180" t="s">
        <v>199</v>
      </c>
    </row>
    <row r="199" spans="1:65" s="14" customFormat="1" ht="10.199999999999999">
      <c r="B199" s="179"/>
      <c r="D199" s="163" t="s">
        <v>336</v>
      </c>
      <c r="E199" s="180" t="s">
        <v>1</v>
      </c>
      <c r="F199" s="181" t="s">
        <v>6703</v>
      </c>
      <c r="H199" s="182">
        <v>120</v>
      </c>
      <c r="I199" s="183"/>
      <c r="L199" s="179"/>
      <c r="M199" s="184"/>
      <c r="N199" s="185"/>
      <c r="O199" s="185"/>
      <c r="P199" s="185"/>
      <c r="Q199" s="185"/>
      <c r="R199" s="185"/>
      <c r="S199" s="185"/>
      <c r="T199" s="186"/>
      <c r="AT199" s="180" t="s">
        <v>336</v>
      </c>
      <c r="AU199" s="180" t="s">
        <v>90</v>
      </c>
      <c r="AV199" s="14" t="s">
        <v>90</v>
      </c>
      <c r="AW199" s="14" t="s">
        <v>36</v>
      </c>
      <c r="AX199" s="14" t="s">
        <v>81</v>
      </c>
      <c r="AY199" s="180" t="s">
        <v>199</v>
      </c>
    </row>
    <row r="200" spans="1:65" s="14" customFormat="1" ht="10.199999999999999">
      <c r="B200" s="179"/>
      <c r="D200" s="163" t="s">
        <v>336</v>
      </c>
      <c r="E200" s="180" t="s">
        <v>1</v>
      </c>
      <c r="F200" s="181" t="s">
        <v>6704</v>
      </c>
      <c r="H200" s="182">
        <v>460</v>
      </c>
      <c r="I200" s="183"/>
      <c r="L200" s="179"/>
      <c r="M200" s="184"/>
      <c r="N200" s="185"/>
      <c r="O200" s="185"/>
      <c r="P200" s="185"/>
      <c r="Q200" s="185"/>
      <c r="R200" s="185"/>
      <c r="S200" s="185"/>
      <c r="T200" s="186"/>
      <c r="AT200" s="180" t="s">
        <v>336</v>
      </c>
      <c r="AU200" s="180" t="s">
        <v>90</v>
      </c>
      <c r="AV200" s="14" t="s">
        <v>90</v>
      </c>
      <c r="AW200" s="14" t="s">
        <v>36</v>
      </c>
      <c r="AX200" s="14" t="s">
        <v>81</v>
      </c>
      <c r="AY200" s="180" t="s">
        <v>199</v>
      </c>
    </row>
    <row r="201" spans="1:65" s="14" customFormat="1" ht="10.199999999999999">
      <c r="B201" s="179"/>
      <c r="D201" s="163" t="s">
        <v>336</v>
      </c>
      <c r="E201" s="180" t="s">
        <v>1</v>
      </c>
      <c r="F201" s="181" t="s">
        <v>6701</v>
      </c>
      <c r="H201" s="182">
        <v>200</v>
      </c>
      <c r="I201" s="183"/>
      <c r="L201" s="179"/>
      <c r="M201" s="184"/>
      <c r="N201" s="185"/>
      <c r="O201" s="185"/>
      <c r="P201" s="185"/>
      <c r="Q201" s="185"/>
      <c r="R201" s="185"/>
      <c r="S201" s="185"/>
      <c r="T201" s="186"/>
      <c r="AT201" s="180" t="s">
        <v>336</v>
      </c>
      <c r="AU201" s="180" t="s">
        <v>90</v>
      </c>
      <c r="AV201" s="14" t="s">
        <v>90</v>
      </c>
      <c r="AW201" s="14" t="s">
        <v>36</v>
      </c>
      <c r="AX201" s="14" t="s">
        <v>81</v>
      </c>
      <c r="AY201" s="180" t="s">
        <v>199</v>
      </c>
    </row>
    <row r="202" spans="1:65" s="14" customFormat="1" ht="10.199999999999999">
      <c r="B202" s="179"/>
      <c r="D202" s="163" t="s">
        <v>336</v>
      </c>
      <c r="E202" s="180" t="s">
        <v>1</v>
      </c>
      <c r="F202" s="181" t="s">
        <v>6705</v>
      </c>
      <c r="H202" s="182">
        <v>160</v>
      </c>
      <c r="I202" s="183"/>
      <c r="L202" s="179"/>
      <c r="M202" s="184"/>
      <c r="N202" s="185"/>
      <c r="O202" s="185"/>
      <c r="P202" s="185"/>
      <c r="Q202" s="185"/>
      <c r="R202" s="185"/>
      <c r="S202" s="185"/>
      <c r="T202" s="186"/>
      <c r="AT202" s="180" t="s">
        <v>336</v>
      </c>
      <c r="AU202" s="180" t="s">
        <v>90</v>
      </c>
      <c r="AV202" s="14" t="s">
        <v>90</v>
      </c>
      <c r="AW202" s="14" t="s">
        <v>36</v>
      </c>
      <c r="AX202" s="14" t="s">
        <v>81</v>
      </c>
      <c r="AY202" s="180" t="s">
        <v>199</v>
      </c>
    </row>
    <row r="203" spans="1:65" s="14" customFormat="1" ht="10.199999999999999">
      <c r="B203" s="179"/>
      <c r="D203" s="163" t="s">
        <v>336</v>
      </c>
      <c r="E203" s="180" t="s">
        <v>1</v>
      </c>
      <c r="F203" s="181" t="s">
        <v>3461</v>
      </c>
      <c r="H203" s="182">
        <v>330</v>
      </c>
      <c r="I203" s="183"/>
      <c r="L203" s="179"/>
      <c r="M203" s="184"/>
      <c r="N203" s="185"/>
      <c r="O203" s="185"/>
      <c r="P203" s="185"/>
      <c r="Q203" s="185"/>
      <c r="R203" s="185"/>
      <c r="S203" s="185"/>
      <c r="T203" s="186"/>
      <c r="AT203" s="180" t="s">
        <v>336</v>
      </c>
      <c r="AU203" s="180" t="s">
        <v>90</v>
      </c>
      <c r="AV203" s="14" t="s">
        <v>90</v>
      </c>
      <c r="AW203" s="14" t="s">
        <v>36</v>
      </c>
      <c r="AX203" s="14" t="s">
        <v>81</v>
      </c>
      <c r="AY203" s="180" t="s">
        <v>199</v>
      </c>
    </row>
    <row r="204" spans="1:65" s="15" customFormat="1" ht="10.199999999999999">
      <c r="B204" s="187"/>
      <c r="D204" s="163" t="s">
        <v>336</v>
      </c>
      <c r="E204" s="188" t="s">
        <v>1</v>
      </c>
      <c r="F204" s="189" t="s">
        <v>339</v>
      </c>
      <c r="H204" s="190">
        <v>1870</v>
      </c>
      <c r="I204" s="191"/>
      <c r="L204" s="187"/>
      <c r="M204" s="192"/>
      <c r="N204" s="193"/>
      <c r="O204" s="193"/>
      <c r="P204" s="193"/>
      <c r="Q204" s="193"/>
      <c r="R204" s="193"/>
      <c r="S204" s="193"/>
      <c r="T204" s="194"/>
      <c r="AT204" s="188" t="s">
        <v>336</v>
      </c>
      <c r="AU204" s="188" t="s">
        <v>90</v>
      </c>
      <c r="AV204" s="15" t="s">
        <v>198</v>
      </c>
      <c r="AW204" s="15" t="s">
        <v>36</v>
      </c>
      <c r="AX204" s="15" t="s">
        <v>88</v>
      </c>
      <c r="AY204" s="188" t="s">
        <v>199</v>
      </c>
    </row>
    <row r="205" spans="1:65" s="2" customFormat="1" ht="24.15" customHeight="1">
      <c r="A205" s="33"/>
      <c r="B205" s="149"/>
      <c r="C205" s="195" t="s">
        <v>518</v>
      </c>
      <c r="D205" s="195" t="s">
        <v>416</v>
      </c>
      <c r="E205" s="196" t="s">
        <v>6706</v>
      </c>
      <c r="F205" s="197" t="s">
        <v>6707</v>
      </c>
      <c r="G205" s="198" t="s">
        <v>376</v>
      </c>
      <c r="H205" s="199">
        <v>335</v>
      </c>
      <c r="I205" s="200"/>
      <c r="J205" s="201">
        <f>ROUND(I205*H205,2)</f>
        <v>0</v>
      </c>
      <c r="K205" s="197" t="s">
        <v>333</v>
      </c>
      <c r="L205" s="202"/>
      <c r="M205" s="203" t="s">
        <v>1</v>
      </c>
      <c r="N205" s="204" t="s">
        <v>46</v>
      </c>
      <c r="O205" s="59"/>
      <c r="P205" s="159">
        <f>O205*H205</f>
        <v>0</v>
      </c>
      <c r="Q205" s="159">
        <v>5.0000000000000002E-5</v>
      </c>
      <c r="R205" s="159">
        <f>Q205*H205</f>
        <v>1.6750000000000001E-2</v>
      </c>
      <c r="S205" s="159">
        <v>0</v>
      </c>
      <c r="T205" s="160">
        <f>S205*H205</f>
        <v>0</v>
      </c>
      <c r="U205" s="33"/>
      <c r="V205" s="33"/>
      <c r="W205" s="33"/>
      <c r="X205" s="33"/>
      <c r="Y205" s="33"/>
      <c r="Z205" s="33"/>
      <c r="AA205" s="33"/>
      <c r="AB205" s="33"/>
      <c r="AC205" s="33"/>
      <c r="AD205" s="33"/>
      <c r="AE205" s="33"/>
      <c r="AR205" s="161" t="s">
        <v>573</v>
      </c>
      <c r="AT205" s="161" t="s">
        <v>416</v>
      </c>
      <c r="AU205" s="161" t="s">
        <v>90</v>
      </c>
      <c r="AY205" s="18" t="s">
        <v>199</v>
      </c>
      <c r="BE205" s="162">
        <f>IF(N205="základní",J205,0)</f>
        <v>0</v>
      </c>
      <c r="BF205" s="162">
        <f>IF(N205="snížená",J205,0)</f>
        <v>0</v>
      </c>
      <c r="BG205" s="162">
        <f>IF(N205="zákl. přenesená",J205,0)</f>
        <v>0</v>
      </c>
      <c r="BH205" s="162">
        <f>IF(N205="sníž. přenesená",J205,0)</f>
        <v>0</v>
      </c>
      <c r="BI205" s="162">
        <f>IF(N205="nulová",J205,0)</f>
        <v>0</v>
      </c>
      <c r="BJ205" s="18" t="s">
        <v>88</v>
      </c>
      <c r="BK205" s="162">
        <f>ROUND(I205*H205,2)</f>
        <v>0</v>
      </c>
      <c r="BL205" s="18" t="s">
        <v>276</v>
      </c>
      <c r="BM205" s="161" t="s">
        <v>6708</v>
      </c>
    </row>
    <row r="206" spans="1:65" s="2" customFormat="1" ht="19.2">
      <c r="A206" s="33"/>
      <c r="B206" s="34"/>
      <c r="C206" s="33"/>
      <c r="D206" s="163" t="s">
        <v>207</v>
      </c>
      <c r="E206" s="33"/>
      <c r="F206" s="164" t="s">
        <v>6707</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207</v>
      </c>
      <c r="AU206" s="18" t="s">
        <v>90</v>
      </c>
    </row>
    <row r="207" spans="1:65" s="14" customFormat="1" ht="10.199999999999999">
      <c r="B207" s="179"/>
      <c r="D207" s="163" t="s">
        <v>336</v>
      </c>
      <c r="E207" s="180" t="s">
        <v>1</v>
      </c>
      <c r="F207" s="181" t="s">
        <v>6709</v>
      </c>
      <c r="H207" s="182">
        <v>125</v>
      </c>
      <c r="I207" s="183"/>
      <c r="L207" s="179"/>
      <c r="M207" s="184"/>
      <c r="N207" s="185"/>
      <c r="O207" s="185"/>
      <c r="P207" s="185"/>
      <c r="Q207" s="185"/>
      <c r="R207" s="185"/>
      <c r="S207" s="185"/>
      <c r="T207" s="186"/>
      <c r="AT207" s="180" t="s">
        <v>336</v>
      </c>
      <c r="AU207" s="180" t="s">
        <v>90</v>
      </c>
      <c r="AV207" s="14" t="s">
        <v>90</v>
      </c>
      <c r="AW207" s="14" t="s">
        <v>36</v>
      </c>
      <c r="AX207" s="14" t="s">
        <v>81</v>
      </c>
      <c r="AY207" s="180" t="s">
        <v>199</v>
      </c>
    </row>
    <row r="208" spans="1:65" s="14" customFormat="1" ht="10.199999999999999">
      <c r="B208" s="179"/>
      <c r="D208" s="163" t="s">
        <v>336</v>
      </c>
      <c r="E208" s="180" t="s">
        <v>1</v>
      </c>
      <c r="F208" s="181" t="s">
        <v>6710</v>
      </c>
      <c r="H208" s="182">
        <v>160</v>
      </c>
      <c r="I208" s="183"/>
      <c r="L208" s="179"/>
      <c r="M208" s="184"/>
      <c r="N208" s="185"/>
      <c r="O208" s="185"/>
      <c r="P208" s="185"/>
      <c r="Q208" s="185"/>
      <c r="R208" s="185"/>
      <c r="S208" s="185"/>
      <c r="T208" s="186"/>
      <c r="AT208" s="180" t="s">
        <v>336</v>
      </c>
      <c r="AU208" s="180" t="s">
        <v>90</v>
      </c>
      <c r="AV208" s="14" t="s">
        <v>90</v>
      </c>
      <c r="AW208" s="14" t="s">
        <v>36</v>
      </c>
      <c r="AX208" s="14" t="s">
        <v>81</v>
      </c>
      <c r="AY208" s="180" t="s">
        <v>199</v>
      </c>
    </row>
    <row r="209" spans="1:65" s="14" customFormat="1" ht="10.199999999999999">
      <c r="B209" s="179"/>
      <c r="D209" s="163" t="s">
        <v>336</v>
      </c>
      <c r="E209" s="180" t="s">
        <v>1</v>
      </c>
      <c r="F209" s="181" t="s">
        <v>783</v>
      </c>
      <c r="H209" s="182">
        <v>50</v>
      </c>
      <c r="I209" s="183"/>
      <c r="L209" s="179"/>
      <c r="M209" s="184"/>
      <c r="N209" s="185"/>
      <c r="O209" s="185"/>
      <c r="P209" s="185"/>
      <c r="Q209" s="185"/>
      <c r="R209" s="185"/>
      <c r="S209" s="185"/>
      <c r="T209" s="186"/>
      <c r="AT209" s="180" t="s">
        <v>336</v>
      </c>
      <c r="AU209" s="180" t="s">
        <v>90</v>
      </c>
      <c r="AV209" s="14" t="s">
        <v>90</v>
      </c>
      <c r="AW209" s="14" t="s">
        <v>36</v>
      </c>
      <c r="AX209" s="14" t="s">
        <v>81</v>
      </c>
      <c r="AY209" s="180" t="s">
        <v>199</v>
      </c>
    </row>
    <row r="210" spans="1:65" s="15" customFormat="1" ht="10.199999999999999">
      <c r="B210" s="187"/>
      <c r="D210" s="163" t="s">
        <v>336</v>
      </c>
      <c r="E210" s="188" t="s">
        <v>1</v>
      </c>
      <c r="F210" s="189" t="s">
        <v>339</v>
      </c>
      <c r="H210" s="190">
        <v>335</v>
      </c>
      <c r="I210" s="191"/>
      <c r="L210" s="187"/>
      <c r="M210" s="192"/>
      <c r="N210" s="193"/>
      <c r="O210" s="193"/>
      <c r="P210" s="193"/>
      <c r="Q210" s="193"/>
      <c r="R210" s="193"/>
      <c r="S210" s="193"/>
      <c r="T210" s="194"/>
      <c r="AT210" s="188" t="s">
        <v>336</v>
      </c>
      <c r="AU210" s="188" t="s">
        <v>90</v>
      </c>
      <c r="AV210" s="15" t="s">
        <v>198</v>
      </c>
      <c r="AW210" s="15" t="s">
        <v>36</v>
      </c>
      <c r="AX210" s="15" t="s">
        <v>88</v>
      </c>
      <c r="AY210" s="188" t="s">
        <v>199</v>
      </c>
    </row>
    <row r="211" spans="1:65" s="2" customFormat="1" ht="16.5" customHeight="1">
      <c r="A211" s="33"/>
      <c r="B211" s="149"/>
      <c r="C211" s="150" t="s">
        <v>522</v>
      </c>
      <c r="D211" s="150" t="s">
        <v>202</v>
      </c>
      <c r="E211" s="151" t="s">
        <v>6711</v>
      </c>
      <c r="F211" s="152" t="s">
        <v>6712</v>
      </c>
      <c r="G211" s="153" t="s">
        <v>376</v>
      </c>
      <c r="H211" s="154">
        <v>50</v>
      </c>
      <c r="I211" s="155"/>
      <c r="J211" s="156">
        <f>ROUND(I211*H211,2)</f>
        <v>0</v>
      </c>
      <c r="K211" s="152" t="s">
        <v>6713</v>
      </c>
      <c r="L211" s="34"/>
      <c r="M211" s="157" t="s">
        <v>1</v>
      </c>
      <c r="N211" s="158"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276</v>
      </c>
      <c r="AT211" s="161" t="s">
        <v>202</v>
      </c>
      <c r="AU211" s="161" t="s">
        <v>90</v>
      </c>
      <c r="AY211" s="18" t="s">
        <v>199</v>
      </c>
      <c r="BE211" s="162">
        <f>IF(N211="základní",J211,0)</f>
        <v>0</v>
      </c>
      <c r="BF211" s="162">
        <f>IF(N211="snížená",J211,0)</f>
        <v>0</v>
      </c>
      <c r="BG211" s="162">
        <f>IF(N211="zákl. přenesená",J211,0)</f>
        <v>0</v>
      </c>
      <c r="BH211" s="162">
        <f>IF(N211="sníž. přenesená",J211,0)</f>
        <v>0</v>
      </c>
      <c r="BI211" s="162">
        <f>IF(N211="nulová",J211,0)</f>
        <v>0</v>
      </c>
      <c r="BJ211" s="18" t="s">
        <v>88</v>
      </c>
      <c r="BK211" s="162">
        <f>ROUND(I211*H211,2)</f>
        <v>0</v>
      </c>
      <c r="BL211" s="18" t="s">
        <v>276</v>
      </c>
      <c r="BM211" s="161" t="s">
        <v>6714</v>
      </c>
    </row>
    <row r="212" spans="1:65" s="2" customFormat="1" ht="10.199999999999999">
      <c r="A212" s="33"/>
      <c r="B212" s="34"/>
      <c r="C212" s="33"/>
      <c r="D212" s="163" t="s">
        <v>207</v>
      </c>
      <c r="E212" s="33"/>
      <c r="F212" s="164" t="s">
        <v>6692</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207</v>
      </c>
      <c r="AU212" s="18" t="s">
        <v>90</v>
      </c>
    </row>
    <row r="213" spans="1:65" s="2" customFormat="1" ht="37.799999999999997" customHeight="1">
      <c r="A213" s="33"/>
      <c r="B213" s="149"/>
      <c r="C213" s="195" t="s">
        <v>526</v>
      </c>
      <c r="D213" s="195" t="s">
        <v>416</v>
      </c>
      <c r="E213" s="196" t="s">
        <v>6715</v>
      </c>
      <c r="F213" s="197" t="s">
        <v>6716</v>
      </c>
      <c r="G213" s="198" t="s">
        <v>376</v>
      </c>
      <c r="H213" s="199">
        <v>50</v>
      </c>
      <c r="I213" s="200"/>
      <c r="J213" s="201">
        <f>ROUND(I213*H213,2)</f>
        <v>0</v>
      </c>
      <c r="K213" s="197" t="s">
        <v>333</v>
      </c>
      <c r="L213" s="202"/>
      <c r="M213" s="203" t="s">
        <v>1</v>
      </c>
      <c r="N213" s="204" t="s">
        <v>46</v>
      </c>
      <c r="O213" s="59"/>
      <c r="P213" s="159">
        <f>O213*H213</f>
        <v>0</v>
      </c>
      <c r="Q213" s="159">
        <v>2.9E-4</v>
      </c>
      <c r="R213" s="159">
        <f>Q213*H213</f>
        <v>1.4500000000000001E-2</v>
      </c>
      <c r="S213" s="159">
        <v>0</v>
      </c>
      <c r="T213" s="160">
        <f>S213*H213</f>
        <v>0</v>
      </c>
      <c r="U213" s="33"/>
      <c r="V213" s="33"/>
      <c r="W213" s="33"/>
      <c r="X213" s="33"/>
      <c r="Y213" s="33"/>
      <c r="Z213" s="33"/>
      <c r="AA213" s="33"/>
      <c r="AB213" s="33"/>
      <c r="AC213" s="33"/>
      <c r="AD213" s="33"/>
      <c r="AE213" s="33"/>
      <c r="AR213" s="161" t="s">
        <v>573</v>
      </c>
      <c r="AT213" s="161" t="s">
        <v>416</v>
      </c>
      <c r="AU213" s="161" t="s">
        <v>90</v>
      </c>
      <c r="AY213" s="18" t="s">
        <v>199</v>
      </c>
      <c r="BE213" s="162">
        <f>IF(N213="základní",J213,0)</f>
        <v>0</v>
      </c>
      <c r="BF213" s="162">
        <f>IF(N213="snížená",J213,0)</f>
        <v>0</v>
      </c>
      <c r="BG213" s="162">
        <f>IF(N213="zákl. přenesená",J213,0)</f>
        <v>0</v>
      </c>
      <c r="BH213" s="162">
        <f>IF(N213="sníž. přenesená",J213,0)</f>
        <v>0</v>
      </c>
      <c r="BI213" s="162">
        <f>IF(N213="nulová",J213,0)</f>
        <v>0</v>
      </c>
      <c r="BJ213" s="18" t="s">
        <v>88</v>
      </c>
      <c r="BK213" s="162">
        <f>ROUND(I213*H213,2)</f>
        <v>0</v>
      </c>
      <c r="BL213" s="18" t="s">
        <v>276</v>
      </c>
      <c r="BM213" s="161" t="s">
        <v>6717</v>
      </c>
    </row>
    <row r="214" spans="1:65" s="2" customFormat="1" ht="19.2">
      <c r="A214" s="33"/>
      <c r="B214" s="34"/>
      <c r="C214" s="33"/>
      <c r="D214" s="163" t="s">
        <v>207</v>
      </c>
      <c r="E214" s="33"/>
      <c r="F214" s="164" t="s">
        <v>6716</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207</v>
      </c>
      <c r="AU214" s="18" t="s">
        <v>90</v>
      </c>
    </row>
    <row r="215" spans="1:65" s="14" customFormat="1" ht="10.199999999999999">
      <c r="B215" s="179"/>
      <c r="D215" s="163" t="s">
        <v>336</v>
      </c>
      <c r="E215" s="180" t="s">
        <v>1</v>
      </c>
      <c r="F215" s="181" t="s">
        <v>783</v>
      </c>
      <c r="H215" s="182">
        <v>50</v>
      </c>
      <c r="I215" s="183"/>
      <c r="L215" s="179"/>
      <c r="M215" s="184"/>
      <c r="N215" s="185"/>
      <c r="O215" s="185"/>
      <c r="P215" s="185"/>
      <c r="Q215" s="185"/>
      <c r="R215" s="185"/>
      <c r="S215" s="185"/>
      <c r="T215" s="186"/>
      <c r="AT215" s="180" t="s">
        <v>336</v>
      </c>
      <c r="AU215" s="180" t="s">
        <v>90</v>
      </c>
      <c r="AV215" s="14" t="s">
        <v>90</v>
      </c>
      <c r="AW215" s="14" t="s">
        <v>36</v>
      </c>
      <c r="AX215" s="14" t="s">
        <v>88</v>
      </c>
      <c r="AY215" s="180" t="s">
        <v>199</v>
      </c>
    </row>
    <row r="216" spans="1:65" s="2" customFormat="1" ht="16.5" customHeight="1">
      <c r="A216" s="33"/>
      <c r="B216" s="149"/>
      <c r="C216" s="150" t="s">
        <v>531</v>
      </c>
      <c r="D216" s="150" t="s">
        <v>202</v>
      </c>
      <c r="E216" s="151" t="s">
        <v>6718</v>
      </c>
      <c r="F216" s="152" t="s">
        <v>6719</v>
      </c>
      <c r="G216" s="153" t="s">
        <v>529</v>
      </c>
      <c r="H216" s="154">
        <v>1</v>
      </c>
      <c r="I216" s="155"/>
      <c r="J216" s="156">
        <f>ROUND(I216*H216,2)</f>
        <v>0</v>
      </c>
      <c r="K216" s="152" t="s">
        <v>1</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276</v>
      </c>
      <c r="AT216" s="161" t="s">
        <v>202</v>
      </c>
      <c r="AU216" s="161" t="s">
        <v>90</v>
      </c>
      <c r="AY216" s="18" t="s">
        <v>199</v>
      </c>
      <c r="BE216" s="162">
        <f>IF(N216="základní",J216,0)</f>
        <v>0</v>
      </c>
      <c r="BF216" s="162">
        <f>IF(N216="snížená",J216,0)</f>
        <v>0</v>
      </c>
      <c r="BG216" s="162">
        <f>IF(N216="zákl. přenesená",J216,0)</f>
        <v>0</v>
      </c>
      <c r="BH216" s="162">
        <f>IF(N216="sníž. přenesená",J216,0)</f>
        <v>0</v>
      </c>
      <c r="BI216" s="162">
        <f>IF(N216="nulová",J216,0)</f>
        <v>0</v>
      </c>
      <c r="BJ216" s="18" t="s">
        <v>88</v>
      </c>
      <c r="BK216" s="162">
        <f>ROUND(I216*H216,2)</f>
        <v>0</v>
      </c>
      <c r="BL216" s="18" t="s">
        <v>276</v>
      </c>
      <c r="BM216" s="161" t="s">
        <v>6720</v>
      </c>
    </row>
    <row r="217" spans="1:65" s="2" customFormat="1" ht="10.199999999999999">
      <c r="A217" s="33"/>
      <c r="B217" s="34"/>
      <c r="C217" s="33"/>
      <c r="D217" s="163" t="s">
        <v>207</v>
      </c>
      <c r="E217" s="33"/>
      <c r="F217" s="164" t="s">
        <v>6721</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207</v>
      </c>
      <c r="AU217" s="18" t="s">
        <v>90</v>
      </c>
    </row>
    <row r="218" spans="1:65" s="2" customFormat="1" ht="16.5" customHeight="1">
      <c r="A218" s="33"/>
      <c r="B218" s="149"/>
      <c r="C218" s="195" t="s">
        <v>537</v>
      </c>
      <c r="D218" s="195" t="s">
        <v>416</v>
      </c>
      <c r="E218" s="196" t="s">
        <v>6722</v>
      </c>
      <c r="F218" s="197" t="s">
        <v>6723</v>
      </c>
      <c r="G218" s="198" t="s">
        <v>529</v>
      </c>
      <c r="H218" s="199">
        <v>1</v>
      </c>
      <c r="I218" s="200"/>
      <c r="J218" s="201">
        <f>ROUND(I218*H218,2)</f>
        <v>0</v>
      </c>
      <c r="K218" s="197" t="s">
        <v>1</v>
      </c>
      <c r="L218" s="202"/>
      <c r="M218" s="203" t="s">
        <v>1</v>
      </c>
      <c r="N218" s="204" t="s">
        <v>46</v>
      </c>
      <c r="O218" s="59"/>
      <c r="P218" s="159">
        <f>O218*H218</f>
        <v>0</v>
      </c>
      <c r="Q218" s="159">
        <v>0</v>
      </c>
      <c r="R218" s="159">
        <f>Q218*H218</f>
        <v>0</v>
      </c>
      <c r="S218" s="159">
        <v>0</v>
      </c>
      <c r="T218" s="160">
        <f>S218*H218</f>
        <v>0</v>
      </c>
      <c r="U218" s="33"/>
      <c r="V218" s="33"/>
      <c r="W218" s="33"/>
      <c r="X218" s="33"/>
      <c r="Y218" s="33"/>
      <c r="Z218" s="33"/>
      <c r="AA218" s="33"/>
      <c r="AB218" s="33"/>
      <c r="AC218" s="33"/>
      <c r="AD218" s="33"/>
      <c r="AE218" s="33"/>
      <c r="AR218" s="161" t="s">
        <v>573</v>
      </c>
      <c r="AT218" s="161" t="s">
        <v>416</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276</v>
      </c>
      <c r="BM218" s="161" t="s">
        <v>6724</v>
      </c>
    </row>
    <row r="219" spans="1:65" s="2" customFormat="1" ht="57.6">
      <c r="A219" s="33"/>
      <c r="B219" s="34"/>
      <c r="C219" s="33"/>
      <c r="D219" s="163" t="s">
        <v>207</v>
      </c>
      <c r="E219" s="33"/>
      <c r="F219" s="164" t="s">
        <v>6725</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14" customFormat="1" ht="10.199999999999999">
      <c r="B220" s="179"/>
      <c r="D220" s="163" t="s">
        <v>336</v>
      </c>
      <c r="E220" s="180" t="s">
        <v>1</v>
      </c>
      <c r="F220" s="181" t="s">
        <v>88</v>
      </c>
      <c r="H220" s="182">
        <v>1</v>
      </c>
      <c r="I220" s="183"/>
      <c r="L220" s="179"/>
      <c r="M220" s="184"/>
      <c r="N220" s="185"/>
      <c r="O220" s="185"/>
      <c r="P220" s="185"/>
      <c r="Q220" s="185"/>
      <c r="R220" s="185"/>
      <c r="S220" s="185"/>
      <c r="T220" s="186"/>
      <c r="AT220" s="180" t="s">
        <v>336</v>
      </c>
      <c r="AU220" s="180" t="s">
        <v>90</v>
      </c>
      <c r="AV220" s="14" t="s">
        <v>90</v>
      </c>
      <c r="AW220" s="14" t="s">
        <v>36</v>
      </c>
      <c r="AX220" s="14" t="s">
        <v>88</v>
      </c>
      <c r="AY220" s="180" t="s">
        <v>199</v>
      </c>
    </row>
    <row r="221" spans="1:65" s="2" customFormat="1" ht="16.5" customHeight="1">
      <c r="A221" s="33"/>
      <c r="B221" s="149"/>
      <c r="C221" s="150" t="s">
        <v>547</v>
      </c>
      <c r="D221" s="150" t="s">
        <v>202</v>
      </c>
      <c r="E221" s="151" t="s">
        <v>6726</v>
      </c>
      <c r="F221" s="152" t="s">
        <v>6727</v>
      </c>
      <c r="G221" s="153" t="s">
        <v>529</v>
      </c>
      <c r="H221" s="154">
        <v>1</v>
      </c>
      <c r="I221" s="155"/>
      <c r="J221" s="156">
        <f>ROUND(I221*H221,2)</f>
        <v>0</v>
      </c>
      <c r="K221" s="152" t="s">
        <v>1</v>
      </c>
      <c r="L221" s="34"/>
      <c r="M221" s="157" t="s">
        <v>1</v>
      </c>
      <c r="N221" s="158" t="s">
        <v>46</v>
      </c>
      <c r="O221" s="59"/>
      <c r="P221" s="159">
        <f>O221*H221</f>
        <v>0</v>
      </c>
      <c r="Q221" s="159">
        <v>0</v>
      </c>
      <c r="R221" s="159">
        <f>Q221*H221</f>
        <v>0</v>
      </c>
      <c r="S221" s="159">
        <v>0</v>
      </c>
      <c r="T221" s="160">
        <f>S221*H221</f>
        <v>0</v>
      </c>
      <c r="U221" s="33"/>
      <c r="V221" s="33"/>
      <c r="W221" s="33"/>
      <c r="X221" s="33"/>
      <c r="Y221" s="33"/>
      <c r="Z221" s="33"/>
      <c r="AA221" s="33"/>
      <c r="AB221" s="33"/>
      <c r="AC221" s="33"/>
      <c r="AD221" s="33"/>
      <c r="AE221" s="33"/>
      <c r="AR221" s="161" t="s">
        <v>276</v>
      </c>
      <c r="AT221" s="161" t="s">
        <v>202</v>
      </c>
      <c r="AU221" s="161" t="s">
        <v>90</v>
      </c>
      <c r="AY221" s="18" t="s">
        <v>199</v>
      </c>
      <c r="BE221" s="162">
        <f>IF(N221="základní",J221,0)</f>
        <v>0</v>
      </c>
      <c r="BF221" s="162">
        <f>IF(N221="snížená",J221,0)</f>
        <v>0</v>
      </c>
      <c r="BG221" s="162">
        <f>IF(N221="zákl. přenesená",J221,0)</f>
        <v>0</v>
      </c>
      <c r="BH221" s="162">
        <f>IF(N221="sníž. přenesená",J221,0)</f>
        <v>0</v>
      </c>
      <c r="BI221" s="162">
        <f>IF(N221="nulová",J221,0)</f>
        <v>0</v>
      </c>
      <c r="BJ221" s="18" t="s">
        <v>88</v>
      </c>
      <c r="BK221" s="162">
        <f>ROUND(I221*H221,2)</f>
        <v>0</v>
      </c>
      <c r="BL221" s="18" t="s">
        <v>276</v>
      </c>
      <c r="BM221" s="161" t="s">
        <v>6728</v>
      </c>
    </row>
    <row r="222" spans="1:65" s="2" customFormat="1" ht="10.199999999999999">
      <c r="A222" s="33"/>
      <c r="B222" s="34"/>
      <c r="C222" s="33"/>
      <c r="D222" s="163" t="s">
        <v>207</v>
      </c>
      <c r="E222" s="33"/>
      <c r="F222" s="164" t="s">
        <v>6721</v>
      </c>
      <c r="G222" s="33"/>
      <c r="H222" s="33"/>
      <c r="I222" s="165"/>
      <c r="J222" s="33"/>
      <c r="K222" s="33"/>
      <c r="L222" s="34"/>
      <c r="M222" s="166"/>
      <c r="N222" s="167"/>
      <c r="O222" s="59"/>
      <c r="P222" s="59"/>
      <c r="Q222" s="59"/>
      <c r="R222" s="59"/>
      <c r="S222" s="59"/>
      <c r="T222" s="60"/>
      <c r="U222" s="33"/>
      <c r="V222" s="33"/>
      <c r="W222" s="33"/>
      <c r="X222" s="33"/>
      <c r="Y222" s="33"/>
      <c r="Z222" s="33"/>
      <c r="AA222" s="33"/>
      <c r="AB222" s="33"/>
      <c r="AC222" s="33"/>
      <c r="AD222" s="33"/>
      <c r="AE222" s="33"/>
      <c r="AT222" s="18" t="s">
        <v>207</v>
      </c>
      <c r="AU222" s="18" t="s">
        <v>90</v>
      </c>
    </row>
    <row r="223" spans="1:65" s="2" customFormat="1" ht="16.5" customHeight="1">
      <c r="A223" s="33"/>
      <c r="B223" s="149"/>
      <c r="C223" s="150" t="s">
        <v>554</v>
      </c>
      <c r="D223" s="150" t="s">
        <v>202</v>
      </c>
      <c r="E223" s="151" t="s">
        <v>6729</v>
      </c>
      <c r="F223" s="152" t="s">
        <v>6730</v>
      </c>
      <c r="G223" s="153" t="s">
        <v>529</v>
      </c>
      <c r="H223" s="154">
        <v>1</v>
      </c>
      <c r="I223" s="155"/>
      <c r="J223" s="156">
        <f>ROUND(I223*H223,2)</f>
        <v>0</v>
      </c>
      <c r="K223" s="152" t="s">
        <v>333</v>
      </c>
      <c r="L223" s="34"/>
      <c r="M223" s="157" t="s">
        <v>1</v>
      </c>
      <c r="N223" s="158" t="s">
        <v>46</v>
      </c>
      <c r="O223" s="59"/>
      <c r="P223" s="159">
        <f>O223*H223</f>
        <v>0</v>
      </c>
      <c r="Q223" s="159">
        <v>0</v>
      </c>
      <c r="R223" s="159">
        <f>Q223*H223</f>
        <v>0</v>
      </c>
      <c r="S223" s="159">
        <v>0</v>
      </c>
      <c r="T223" s="160">
        <f>S223*H223</f>
        <v>0</v>
      </c>
      <c r="U223" s="33"/>
      <c r="V223" s="33"/>
      <c r="W223" s="33"/>
      <c r="X223" s="33"/>
      <c r="Y223" s="33"/>
      <c r="Z223" s="33"/>
      <c r="AA223" s="33"/>
      <c r="AB223" s="33"/>
      <c r="AC223" s="33"/>
      <c r="AD223" s="33"/>
      <c r="AE223" s="33"/>
      <c r="AR223" s="161" t="s">
        <v>276</v>
      </c>
      <c r="AT223" s="161" t="s">
        <v>202</v>
      </c>
      <c r="AU223" s="161" t="s">
        <v>90</v>
      </c>
      <c r="AY223" s="18" t="s">
        <v>199</v>
      </c>
      <c r="BE223" s="162">
        <f>IF(N223="základní",J223,0)</f>
        <v>0</v>
      </c>
      <c r="BF223" s="162">
        <f>IF(N223="snížená",J223,0)</f>
        <v>0</v>
      </c>
      <c r="BG223" s="162">
        <f>IF(N223="zákl. přenesená",J223,0)</f>
        <v>0</v>
      </c>
      <c r="BH223" s="162">
        <f>IF(N223="sníž. přenesená",J223,0)</f>
        <v>0</v>
      </c>
      <c r="BI223" s="162">
        <f>IF(N223="nulová",J223,0)</f>
        <v>0</v>
      </c>
      <c r="BJ223" s="18" t="s">
        <v>88</v>
      </c>
      <c r="BK223" s="162">
        <f>ROUND(I223*H223,2)</f>
        <v>0</v>
      </c>
      <c r="BL223" s="18" t="s">
        <v>276</v>
      </c>
      <c r="BM223" s="161" t="s">
        <v>6731</v>
      </c>
    </row>
    <row r="224" spans="1:65" s="2" customFormat="1" ht="10.199999999999999">
      <c r="A224" s="33"/>
      <c r="B224" s="34"/>
      <c r="C224" s="33"/>
      <c r="D224" s="163" t="s">
        <v>207</v>
      </c>
      <c r="E224" s="33"/>
      <c r="F224" s="164" t="s">
        <v>6732</v>
      </c>
      <c r="G224" s="33"/>
      <c r="H224" s="33"/>
      <c r="I224" s="165"/>
      <c r="J224" s="33"/>
      <c r="K224" s="33"/>
      <c r="L224" s="34"/>
      <c r="M224" s="166"/>
      <c r="N224" s="167"/>
      <c r="O224" s="59"/>
      <c r="P224" s="59"/>
      <c r="Q224" s="59"/>
      <c r="R224" s="59"/>
      <c r="S224" s="59"/>
      <c r="T224" s="60"/>
      <c r="U224" s="33"/>
      <c r="V224" s="33"/>
      <c r="W224" s="33"/>
      <c r="X224" s="33"/>
      <c r="Y224" s="33"/>
      <c r="Z224" s="33"/>
      <c r="AA224" s="33"/>
      <c r="AB224" s="33"/>
      <c r="AC224" s="33"/>
      <c r="AD224" s="33"/>
      <c r="AE224" s="33"/>
      <c r="AT224" s="18" t="s">
        <v>207</v>
      </c>
      <c r="AU224" s="18" t="s">
        <v>90</v>
      </c>
    </row>
    <row r="225" spans="1:65" s="2" customFormat="1" ht="16.5" customHeight="1">
      <c r="A225" s="33"/>
      <c r="B225" s="149"/>
      <c r="C225" s="195" t="s">
        <v>573</v>
      </c>
      <c r="D225" s="195" t="s">
        <v>416</v>
      </c>
      <c r="E225" s="196" t="s">
        <v>6733</v>
      </c>
      <c r="F225" s="197" t="s">
        <v>6734</v>
      </c>
      <c r="G225" s="198" t="s">
        <v>529</v>
      </c>
      <c r="H225" s="199">
        <v>1</v>
      </c>
      <c r="I225" s="200"/>
      <c r="J225" s="201">
        <f>ROUND(I225*H225,2)</f>
        <v>0</v>
      </c>
      <c r="K225" s="197" t="s">
        <v>1</v>
      </c>
      <c r="L225" s="202"/>
      <c r="M225" s="203" t="s">
        <v>1</v>
      </c>
      <c r="N225" s="204" t="s">
        <v>46</v>
      </c>
      <c r="O225" s="59"/>
      <c r="P225" s="159">
        <f>O225*H225</f>
        <v>0</v>
      </c>
      <c r="Q225" s="159">
        <v>0</v>
      </c>
      <c r="R225" s="159">
        <f>Q225*H225</f>
        <v>0</v>
      </c>
      <c r="S225" s="159">
        <v>0</v>
      </c>
      <c r="T225" s="160">
        <f>S225*H225</f>
        <v>0</v>
      </c>
      <c r="U225" s="33"/>
      <c r="V225" s="33"/>
      <c r="W225" s="33"/>
      <c r="X225" s="33"/>
      <c r="Y225" s="33"/>
      <c r="Z225" s="33"/>
      <c r="AA225" s="33"/>
      <c r="AB225" s="33"/>
      <c r="AC225" s="33"/>
      <c r="AD225" s="33"/>
      <c r="AE225" s="33"/>
      <c r="AR225" s="161" t="s">
        <v>573</v>
      </c>
      <c r="AT225" s="161" t="s">
        <v>416</v>
      </c>
      <c r="AU225" s="161" t="s">
        <v>90</v>
      </c>
      <c r="AY225" s="18" t="s">
        <v>199</v>
      </c>
      <c r="BE225" s="162">
        <f>IF(N225="základní",J225,0)</f>
        <v>0</v>
      </c>
      <c r="BF225" s="162">
        <f>IF(N225="snížená",J225,0)</f>
        <v>0</v>
      </c>
      <c r="BG225" s="162">
        <f>IF(N225="zákl. přenesená",J225,0)</f>
        <v>0</v>
      </c>
      <c r="BH225" s="162">
        <f>IF(N225="sníž. přenesená",J225,0)</f>
        <v>0</v>
      </c>
      <c r="BI225" s="162">
        <f>IF(N225="nulová",J225,0)</f>
        <v>0</v>
      </c>
      <c r="BJ225" s="18" t="s">
        <v>88</v>
      </c>
      <c r="BK225" s="162">
        <f>ROUND(I225*H225,2)</f>
        <v>0</v>
      </c>
      <c r="BL225" s="18" t="s">
        <v>276</v>
      </c>
      <c r="BM225" s="161" t="s">
        <v>6735</v>
      </c>
    </row>
    <row r="226" spans="1:65" s="2" customFormat="1" ht="105.6">
      <c r="A226" s="33"/>
      <c r="B226" s="34"/>
      <c r="C226" s="33"/>
      <c r="D226" s="163" t="s">
        <v>207</v>
      </c>
      <c r="E226" s="33"/>
      <c r="F226" s="164" t="s">
        <v>6736</v>
      </c>
      <c r="G226" s="33"/>
      <c r="H226" s="33"/>
      <c r="I226" s="165"/>
      <c r="J226" s="33"/>
      <c r="K226" s="33"/>
      <c r="L226" s="34"/>
      <c r="M226" s="166"/>
      <c r="N226" s="167"/>
      <c r="O226" s="59"/>
      <c r="P226" s="59"/>
      <c r="Q226" s="59"/>
      <c r="R226" s="59"/>
      <c r="S226" s="59"/>
      <c r="T226" s="60"/>
      <c r="U226" s="33"/>
      <c r="V226" s="33"/>
      <c r="W226" s="33"/>
      <c r="X226" s="33"/>
      <c r="Y226" s="33"/>
      <c r="Z226" s="33"/>
      <c r="AA226" s="33"/>
      <c r="AB226" s="33"/>
      <c r="AC226" s="33"/>
      <c r="AD226" s="33"/>
      <c r="AE226" s="33"/>
      <c r="AT226" s="18" t="s">
        <v>207</v>
      </c>
      <c r="AU226" s="18" t="s">
        <v>90</v>
      </c>
    </row>
    <row r="227" spans="1:65" s="2" customFormat="1" ht="16.5" customHeight="1">
      <c r="A227" s="33"/>
      <c r="B227" s="149"/>
      <c r="C227" s="150" t="s">
        <v>585</v>
      </c>
      <c r="D227" s="150" t="s">
        <v>202</v>
      </c>
      <c r="E227" s="151" t="s">
        <v>6737</v>
      </c>
      <c r="F227" s="152" t="s">
        <v>6738</v>
      </c>
      <c r="G227" s="153" t="s">
        <v>529</v>
      </c>
      <c r="H227" s="154">
        <v>2</v>
      </c>
      <c r="I227" s="155"/>
      <c r="J227" s="156">
        <f>ROUND(I227*H227,2)</f>
        <v>0</v>
      </c>
      <c r="K227" s="152" t="s">
        <v>333</v>
      </c>
      <c r="L227" s="34"/>
      <c r="M227" s="157" t="s">
        <v>1</v>
      </c>
      <c r="N227" s="158" t="s">
        <v>46</v>
      </c>
      <c r="O227" s="59"/>
      <c r="P227" s="159">
        <f>O227*H227</f>
        <v>0</v>
      </c>
      <c r="Q227" s="159">
        <v>0</v>
      </c>
      <c r="R227" s="159">
        <f>Q227*H227</f>
        <v>0</v>
      </c>
      <c r="S227" s="159">
        <v>0</v>
      </c>
      <c r="T227" s="160">
        <f>S227*H227</f>
        <v>0</v>
      </c>
      <c r="U227" s="33"/>
      <c r="V227" s="33"/>
      <c r="W227" s="33"/>
      <c r="X227" s="33"/>
      <c r="Y227" s="33"/>
      <c r="Z227" s="33"/>
      <c r="AA227" s="33"/>
      <c r="AB227" s="33"/>
      <c r="AC227" s="33"/>
      <c r="AD227" s="33"/>
      <c r="AE227" s="33"/>
      <c r="AR227" s="161" t="s">
        <v>276</v>
      </c>
      <c r="AT227" s="161" t="s">
        <v>202</v>
      </c>
      <c r="AU227" s="161" t="s">
        <v>90</v>
      </c>
      <c r="AY227" s="18" t="s">
        <v>199</v>
      </c>
      <c r="BE227" s="162">
        <f>IF(N227="základní",J227,0)</f>
        <v>0</v>
      </c>
      <c r="BF227" s="162">
        <f>IF(N227="snížená",J227,0)</f>
        <v>0</v>
      </c>
      <c r="BG227" s="162">
        <f>IF(N227="zákl. přenesená",J227,0)</f>
        <v>0</v>
      </c>
      <c r="BH227" s="162">
        <f>IF(N227="sníž. přenesená",J227,0)</f>
        <v>0</v>
      </c>
      <c r="BI227" s="162">
        <f>IF(N227="nulová",J227,0)</f>
        <v>0</v>
      </c>
      <c r="BJ227" s="18" t="s">
        <v>88</v>
      </c>
      <c r="BK227" s="162">
        <f>ROUND(I227*H227,2)</f>
        <v>0</v>
      </c>
      <c r="BL227" s="18" t="s">
        <v>276</v>
      </c>
      <c r="BM227" s="161" t="s">
        <v>6739</v>
      </c>
    </row>
    <row r="228" spans="1:65" s="2" customFormat="1" ht="19.2">
      <c r="A228" s="33"/>
      <c r="B228" s="34"/>
      <c r="C228" s="33"/>
      <c r="D228" s="163" t="s">
        <v>207</v>
      </c>
      <c r="E228" s="33"/>
      <c r="F228" s="164" t="s">
        <v>6740</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207</v>
      </c>
      <c r="AU228" s="18" t="s">
        <v>90</v>
      </c>
    </row>
    <row r="229" spans="1:65" s="2" customFormat="1" ht="16.5" customHeight="1">
      <c r="A229" s="33"/>
      <c r="B229" s="149"/>
      <c r="C229" s="195" t="s">
        <v>600</v>
      </c>
      <c r="D229" s="195" t="s">
        <v>416</v>
      </c>
      <c r="E229" s="196" t="s">
        <v>6741</v>
      </c>
      <c r="F229" s="197" t="s">
        <v>6742</v>
      </c>
      <c r="G229" s="198" t="s">
        <v>529</v>
      </c>
      <c r="H229" s="199">
        <v>2</v>
      </c>
      <c r="I229" s="200"/>
      <c r="J229" s="201">
        <f>ROUND(I229*H229,2)</f>
        <v>0</v>
      </c>
      <c r="K229" s="197" t="s">
        <v>1</v>
      </c>
      <c r="L229" s="202"/>
      <c r="M229" s="203" t="s">
        <v>1</v>
      </c>
      <c r="N229" s="204" t="s">
        <v>46</v>
      </c>
      <c r="O229" s="59"/>
      <c r="P229" s="159">
        <f>O229*H229</f>
        <v>0</v>
      </c>
      <c r="Q229" s="159">
        <v>0</v>
      </c>
      <c r="R229" s="159">
        <f>Q229*H229</f>
        <v>0</v>
      </c>
      <c r="S229" s="159">
        <v>0</v>
      </c>
      <c r="T229" s="160">
        <f>S229*H229</f>
        <v>0</v>
      </c>
      <c r="U229" s="33"/>
      <c r="V229" s="33"/>
      <c r="W229" s="33"/>
      <c r="X229" s="33"/>
      <c r="Y229" s="33"/>
      <c r="Z229" s="33"/>
      <c r="AA229" s="33"/>
      <c r="AB229" s="33"/>
      <c r="AC229" s="33"/>
      <c r="AD229" s="33"/>
      <c r="AE229" s="33"/>
      <c r="AR229" s="161" t="s">
        <v>573</v>
      </c>
      <c r="AT229" s="161" t="s">
        <v>416</v>
      </c>
      <c r="AU229" s="161" t="s">
        <v>90</v>
      </c>
      <c r="AY229" s="18" t="s">
        <v>199</v>
      </c>
      <c r="BE229" s="162">
        <f>IF(N229="základní",J229,0)</f>
        <v>0</v>
      </c>
      <c r="BF229" s="162">
        <f>IF(N229="snížená",J229,0)</f>
        <v>0</v>
      </c>
      <c r="BG229" s="162">
        <f>IF(N229="zákl. přenesená",J229,0)</f>
        <v>0</v>
      </c>
      <c r="BH229" s="162">
        <f>IF(N229="sníž. přenesená",J229,0)</f>
        <v>0</v>
      </c>
      <c r="BI229" s="162">
        <f>IF(N229="nulová",J229,0)</f>
        <v>0</v>
      </c>
      <c r="BJ229" s="18" t="s">
        <v>88</v>
      </c>
      <c r="BK229" s="162">
        <f>ROUND(I229*H229,2)</f>
        <v>0</v>
      </c>
      <c r="BL229" s="18" t="s">
        <v>276</v>
      </c>
      <c r="BM229" s="161" t="s">
        <v>6743</v>
      </c>
    </row>
    <row r="230" spans="1:65" s="2" customFormat="1" ht="16.5" customHeight="1">
      <c r="A230" s="33"/>
      <c r="B230" s="149"/>
      <c r="C230" s="150" t="s">
        <v>609</v>
      </c>
      <c r="D230" s="150" t="s">
        <v>202</v>
      </c>
      <c r="E230" s="151" t="s">
        <v>6744</v>
      </c>
      <c r="F230" s="152" t="s">
        <v>6745</v>
      </c>
      <c r="G230" s="153" t="s">
        <v>529</v>
      </c>
      <c r="H230" s="154">
        <v>2</v>
      </c>
      <c r="I230" s="155"/>
      <c r="J230" s="156">
        <f>ROUND(I230*H230,2)</f>
        <v>0</v>
      </c>
      <c r="K230" s="152" t="s">
        <v>333</v>
      </c>
      <c r="L230" s="34"/>
      <c r="M230" s="157" t="s">
        <v>1</v>
      </c>
      <c r="N230" s="158" t="s">
        <v>46</v>
      </c>
      <c r="O230" s="59"/>
      <c r="P230" s="159">
        <f>O230*H230</f>
        <v>0</v>
      </c>
      <c r="Q230" s="159">
        <v>0</v>
      </c>
      <c r="R230" s="159">
        <f>Q230*H230</f>
        <v>0</v>
      </c>
      <c r="S230" s="159">
        <v>0</v>
      </c>
      <c r="T230" s="160">
        <f>S230*H230</f>
        <v>0</v>
      </c>
      <c r="U230" s="33"/>
      <c r="V230" s="33"/>
      <c r="W230" s="33"/>
      <c r="X230" s="33"/>
      <c r="Y230" s="33"/>
      <c r="Z230" s="33"/>
      <c r="AA230" s="33"/>
      <c r="AB230" s="33"/>
      <c r="AC230" s="33"/>
      <c r="AD230" s="33"/>
      <c r="AE230" s="33"/>
      <c r="AR230" s="161" t="s">
        <v>276</v>
      </c>
      <c r="AT230" s="161" t="s">
        <v>202</v>
      </c>
      <c r="AU230" s="161" t="s">
        <v>90</v>
      </c>
      <c r="AY230" s="18" t="s">
        <v>199</v>
      </c>
      <c r="BE230" s="162">
        <f>IF(N230="základní",J230,0)</f>
        <v>0</v>
      </c>
      <c r="BF230" s="162">
        <f>IF(N230="snížená",J230,0)</f>
        <v>0</v>
      </c>
      <c r="BG230" s="162">
        <f>IF(N230="zákl. přenesená",J230,0)</f>
        <v>0</v>
      </c>
      <c r="BH230" s="162">
        <f>IF(N230="sníž. přenesená",J230,0)</f>
        <v>0</v>
      </c>
      <c r="BI230" s="162">
        <f>IF(N230="nulová",J230,0)</f>
        <v>0</v>
      </c>
      <c r="BJ230" s="18" t="s">
        <v>88</v>
      </c>
      <c r="BK230" s="162">
        <f>ROUND(I230*H230,2)</f>
        <v>0</v>
      </c>
      <c r="BL230" s="18" t="s">
        <v>276</v>
      </c>
      <c r="BM230" s="161" t="s">
        <v>6746</v>
      </c>
    </row>
    <row r="231" spans="1:65" s="2" customFormat="1" ht="19.2">
      <c r="A231" s="33"/>
      <c r="B231" s="34"/>
      <c r="C231" s="33"/>
      <c r="D231" s="163" t="s">
        <v>207</v>
      </c>
      <c r="E231" s="33"/>
      <c r="F231" s="164" t="s">
        <v>6747</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207</v>
      </c>
      <c r="AU231" s="18" t="s">
        <v>90</v>
      </c>
    </row>
    <row r="232" spans="1:65" s="2" customFormat="1" ht="16.5" customHeight="1">
      <c r="A232" s="33"/>
      <c r="B232" s="149"/>
      <c r="C232" s="195" t="s">
        <v>616</v>
      </c>
      <c r="D232" s="195" t="s">
        <v>416</v>
      </c>
      <c r="E232" s="196" t="s">
        <v>6748</v>
      </c>
      <c r="F232" s="197" t="s">
        <v>6749</v>
      </c>
      <c r="G232" s="198" t="s">
        <v>529</v>
      </c>
      <c r="H232" s="199">
        <v>2</v>
      </c>
      <c r="I232" s="200"/>
      <c r="J232" s="201">
        <f>ROUND(I232*H232,2)</f>
        <v>0</v>
      </c>
      <c r="K232" s="197" t="s">
        <v>1</v>
      </c>
      <c r="L232" s="202"/>
      <c r="M232" s="203" t="s">
        <v>1</v>
      </c>
      <c r="N232" s="204" t="s">
        <v>46</v>
      </c>
      <c r="O232" s="59"/>
      <c r="P232" s="159">
        <f>O232*H232</f>
        <v>0</v>
      </c>
      <c r="Q232" s="159">
        <v>0</v>
      </c>
      <c r="R232" s="159">
        <f>Q232*H232</f>
        <v>0</v>
      </c>
      <c r="S232" s="159">
        <v>0</v>
      </c>
      <c r="T232" s="160">
        <f>S232*H232</f>
        <v>0</v>
      </c>
      <c r="U232" s="33"/>
      <c r="V232" s="33"/>
      <c r="W232" s="33"/>
      <c r="X232" s="33"/>
      <c r="Y232" s="33"/>
      <c r="Z232" s="33"/>
      <c r="AA232" s="33"/>
      <c r="AB232" s="33"/>
      <c r="AC232" s="33"/>
      <c r="AD232" s="33"/>
      <c r="AE232" s="33"/>
      <c r="AR232" s="161" t="s">
        <v>573</v>
      </c>
      <c r="AT232" s="161" t="s">
        <v>416</v>
      </c>
      <c r="AU232" s="161" t="s">
        <v>90</v>
      </c>
      <c r="AY232" s="18" t="s">
        <v>199</v>
      </c>
      <c r="BE232" s="162">
        <f>IF(N232="základní",J232,0)</f>
        <v>0</v>
      </c>
      <c r="BF232" s="162">
        <f>IF(N232="snížená",J232,0)</f>
        <v>0</v>
      </c>
      <c r="BG232" s="162">
        <f>IF(N232="zákl. přenesená",J232,0)</f>
        <v>0</v>
      </c>
      <c r="BH232" s="162">
        <f>IF(N232="sníž. přenesená",J232,0)</f>
        <v>0</v>
      </c>
      <c r="BI232" s="162">
        <f>IF(N232="nulová",J232,0)</f>
        <v>0</v>
      </c>
      <c r="BJ232" s="18" t="s">
        <v>88</v>
      </c>
      <c r="BK232" s="162">
        <f>ROUND(I232*H232,2)</f>
        <v>0</v>
      </c>
      <c r="BL232" s="18" t="s">
        <v>276</v>
      </c>
      <c r="BM232" s="161" t="s">
        <v>6750</v>
      </c>
    </row>
    <row r="233" spans="1:65" s="2" customFormat="1" ht="16.5" customHeight="1">
      <c r="A233" s="33"/>
      <c r="B233" s="149"/>
      <c r="C233" s="195" t="s">
        <v>623</v>
      </c>
      <c r="D233" s="195" t="s">
        <v>416</v>
      </c>
      <c r="E233" s="196" t="s">
        <v>6751</v>
      </c>
      <c r="F233" s="197" t="s">
        <v>6752</v>
      </c>
      <c r="G233" s="198" t="s">
        <v>529</v>
      </c>
      <c r="H233" s="199">
        <v>10</v>
      </c>
      <c r="I233" s="200"/>
      <c r="J233" s="201">
        <f>ROUND(I233*H233,2)</f>
        <v>0</v>
      </c>
      <c r="K233" s="197" t="s">
        <v>1</v>
      </c>
      <c r="L233" s="202"/>
      <c r="M233" s="203" t="s">
        <v>1</v>
      </c>
      <c r="N233" s="204" t="s">
        <v>46</v>
      </c>
      <c r="O233" s="59"/>
      <c r="P233" s="159">
        <f>O233*H233</f>
        <v>0</v>
      </c>
      <c r="Q233" s="159">
        <v>0</v>
      </c>
      <c r="R233" s="159">
        <f>Q233*H233</f>
        <v>0</v>
      </c>
      <c r="S233" s="159">
        <v>0</v>
      </c>
      <c r="T233" s="160">
        <f>S233*H233</f>
        <v>0</v>
      </c>
      <c r="U233" s="33"/>
      <c r="V233" s="33"/>
      <c r="W233" s="33"/>
      <c r="X233" s="33"/>
      <c r="Y233" s="33"/>
      <c r="Z233" s="33"/>
      <c r="AA233" s="33"/>
      <c r="AB233" s="33"/>
      <c r="AC233" s="33"/>
      <c r="AD233" s="33"/>
      <c r="AE233" s="33"/>
      <c r="AR233" s="161" t="s">
        <v>573</v>
      </c>
      <c r="AT233" s="161" t="s">
        <v>416</v>
      </c>
      <c r="AU233" s="161" t="s">
        <v>90</v>
      </c>
      <c r="AY233" s="18" t="s">
        <v>199</v>
      </c>
      <c r="BE233" s="162">
        <f>IF(N233="základní",J233,0)</f>
        <v>0</v>
      </c>
      <c r="BF233" s="162">
        <f>IF(N233="snížená",J233,0)</f>
        <v>0</v>
      </c>
      <c r="BG233" s="162">
        <f>IF(N233="zákl. přenesená",J233,0)</f>
        <v>0</v>
      </c>
      <c r="BH233" s="162">
        <f>IF(N233="sníž. přenesená",J233,0)</f>
        <v>0</v>
      </c>
      <c r="BI233" s="162">
        <f>IF(N233="nulová",J233,0)</f>
        <v>0</v>
      </c>
      <c r="BJ233" s="18" t="s">
        <v>88</v>
      </c>
      <c r="BK233" s="162">
        <f>ROUND(I233*H233,2)</f>
        <v>0</v>
      </c>
      <c r="BL233" s="18" t="s">
        <v>276</v>
      </c>
      <c r="BM233" s="161" t="s">
        <v>6753</v>
      </c>
    </row>
    <row r="234" spans="1:65" s="2" customFormat="1" ht="16.5" customHeight="1">
      <c r="A234" s="33"/>
      <c r="B234" s="149"/>
      <c r="C234" s="195" t="s">
        <v>634</v>
      </c>
      <c r="D234" s="195" t="s">
        <v>416</v>
      </c>
      <c r="E234" s="196" t="s">
        <v>6754</v>
      </c>
      <c r="F234" s="197" t="s">
        <v>6755</v>
      </c>
      <c r="G234" s="198" t="s">
        <v>529</v>
      </c>
      <c r="H234" s="199">
        <v>24</v>
      </c>
      <c r="I234" s="200"/>
      <c r="J234" s="201">
        <f>ROUND(I234*H234,2)</f>
        <v>0</v>
      </c>
      <c r="K234" s="197" t="s">
        <v>1</v>
      </c>
      <c r="L234" s="202"/>
      <c r="M234" s="203" t="s">
        <v>1</v>
      </c>
      <c r="N234" s="204" t="s">
        <v>46</v>
      </c>
      <c r="O234" s="59"/>
      <c r="P234" s="159">
        <f>O234*H234</f>
        <v>0</v>
      </c>
      <c r="Q234" s="159">
        <v>0</v>
      </c>
      <c r="R234" s="159">
        <f>Q234*H234</f>
        <v>0</v>
      </c>
      <c r="S234" s="159">
        <v>0</v>
      </c>
      <c r="T234" s="160">
        <f>S234*H234</f>
        <v>0</v>
      </c>
      <c r="U234" s="33"/>
      <c r="V234" s="33"/>
      <c r="W234" s="33"/>
      <c r="X234" s="33"/>
      <c r="Y234" s="33"/>
      <c r="Z234" s="33"/>
      <c r="AA234" s="33"/>
      <c r="AB234" s="33"/>
      <c r="AC234" s="33"/>
      <c r="AD234" s="33"/>
      <c r="AE234" s="33"/>
      <c r="AR234" s="161" t="s">
        <v>573</v>
      </c>
      <c r="AT234" s="161" t="s">
        <v>416</v>
      </c>
      <c r="AU234" s="161" t="s">
        <v>90</v>
      </c>
      <c r="AY234" s="18" t="s">
        <v>199</v>
      </c>
      <c r="BE234" s="162">
        <f>IF(N234="základní",J234,0)</f>
        <v>0</v>
      </c>
      <c r="BF234" s="162">
        <f>IF(N234="snížená",J234,0)</f>
        <v>0</v>
      </c>
      <c r="BG234" s="162">
        <f>IF(N234="zákl. přenesená",J234,0)</f>
        <v>0</v>
      </c>
      <c r="BH234" s="162">
        <f>IF(N234="sníž. přenesená",J234,0)</f>
        <v>0</v>
      </c>
      <c r="BI234" s="162">
        <f>IF(N234="nulová",J234,0)</f>
        <v>0</v>
      </c>
      <c r="BJ234" s="18" t="s">
        <v>88</v>
      </c>
      <c r="BK234" s="162">
        <f>ROUND(I234*H234,2)</f>
        <v>0</v>
      </c>
      <c r="BL234" s="18" t="s">
        <v>276</v>
      </c>
      <c r="BM234" s="161" t="s">
        <v>6756</v>
      </c>
    </row>
    <row r="235" spans="1:65" s="2" customFormat="1" ht="16.5" customHeight="1">
      <c r="A235" s="33"/>
      <c r="B235" s="149"/>
      <c r="C235" s="150" t="s">
        <v>664</v>
      </c>
      <c r="D235" s="150" t="s">
        <v>202</v>
      </c>
      <c r="E235" s="151" t="s">
        <v>6757</v>
      </c>
      <c r="F235" s="152" t="s">
        <v>6758</v>
      </c>
      <c r="G235" s="153" t="s">
        <v>529</v>
      </c>
      <c r="H235" s="154">
        <v>43</v>
      </c>
      <c r="I235" s="155"/>
      <c r="J235" s="156">
        <f>ROUND(I235*H235,2)</f>
        <v>0</v>
      </c>
      <c r="K235" s="152" t="s">
        <v>1</v>
      </c>
      <c r="L235" s="34"/>
      <c r="M235" s="157" t="s">
        <v>1</v>
      </c>
      <c r="N235" s="158" t="s">
        <v>46</v>
      </c>
      <c r="O235" s="59"/>
      <c r="P235" s="159">
        <f>O235*H235</f>
        <v>0</v>
      </c>
      <c r="Q235" s="159">
        <v>0</v>
      </c>
      <c r="R235" s="159">
        <f>Q235*H235</f>
        <v>0</v>
      </c>
      <c r="S235" s="159">
        <v>0</v>
      </c>
      <c r="T235" s="160">
        <f>S235*H235</f>
        <v>0</v>
      </c>
      <c r="U235" s="33"/>
      <c r="V235" s="33"/>
      <c r="W235" s="33"/>
      <c r="X235" s="33"/>
      <c r="Y235" s="33"/>
      <c r="Z235" s="33"/>
      <c r="AA235" s="33"/>
      <c r="AB235" s="33"/>
      <c r="AC235" s="33"/>
      <c r="AD235" s="33"/>
      <c r="AE235" s="33"/>
      <c r="AR235" s="161" t="s">
        <v>276</v>
      </c>
      <c r="AT235" s="161" t="s">
        <v>202</v>
      </c>
      <c r="AU235" s="161" t="s">
        <v>90</v>
      </c>
      <c r="AY235" s="18" t="s">
        <v>199</v>
      </c>
      <c r="BE235" s="162">
        <f>IF(N235="základní",J235,0)</f>
        <v>0</v>
      </c>
      <c r="BF235" s="162">
        <f>IF(N235="snížená",J235,0)</f>
        <v>0</v>
      </c>
      <c r="BG235" s="162">
        <f>IF(N235="zákl. přenesená",J235,0)</f>
        <v>0</v>
      </c>
      <c r="BH235" s="162">
        <f>IF(N235="sníž. přenesená",J235,0)</f>
        <v>0</v>
      </c>
      <c r="BI235" s="162">
        <f>IF(N235="nulová",J235,0)</f>
        <v>0</v>
      </c>
      <c r="BJ235" s="18" t="s">
        <v>88</v>
      </c>
      <c r="BK235" s="162">
        <f>ROUND(I235*H235,2)</f>
        <v>0</v>
      </c>
      <c r="BL235" s="18" t="s">
        <v>276</v>
      </c>
      <c r="BM235" s="161" t="s">
        <v>6759</v>
      </c>
    </row>
    <row r="236" spans="1:65" s="2" customFormat="1" ht="28.8">
      <c r="A236" s="33"/>
      <c r="B236" s="34"/>
      <c r="C236" s="33"/>
      <c r="D236" s="163" t="s">
        <v>207</v>
      </c>
      <c r="E236" s="33"/>
      <c r="F236" s="164" t="s">
        <v>6760</v>
      </c>
      <c r="G236" s="33"/>
      <c r="H236" s="33"/>
      <c r="I236" s="165"/>
      <c r="J236" s="33"/>
      <c r="K236" s="33"/>
      <c r="L236" s="34"/>
      <c r="M236" s="166"/>
      <c r="N236" s="167"/>
      <c r="O236" s="59"/>
      <c r="P236" s="59"/>
      <c r="Q236" s="59"/>
      <c r="R236" s="59"/>
      <c r="S236" s="59"/>
      <c r="T236" s="60"/>
      <c r="U236" s="33"/>
      <c r="V236" s="33"/>
      <c r="W236" s="33"/>
      <c r="X236" s="33"/>
      <c r="Y236" s="33"/>
      <c r="Z236" s="33"/>
      <c r="AA236" s="33"/>
      <c r="AB236" s="33"/>
      <c r="AC236" s="33"/>
      <c r="AD236" s="33"/>
      <c r="AE236" s="33"/>
      <c r="AT236" s="18" t="s">
        <v>207</v>
      </c>
      <c r="AU236" s="18" t="s">
        <v>90</v>
      </c>
    </row>
    <row r="237" spans="1:65" s="14" customFormat="1" ht="10.199999999999999">
      <c r="B237" s="179"/>
      <c r="D237" s="163" t="s">
        <v>336</v>
      </c>
      <c r="E237" s="180" t="s">
        <v>1</v>
      </c>
      <c r="F237" s="181" t="s">
        <v>6761</v>
      </c>
      <c r="H237" s="182">
        <v>43</v>
      </c>
      <c r="I237" s="183"/>
      <c r="L237" s="179"/>
      <c r="M237" s="184"/>
      <c r="N237" s="185"/>
      <c r="O237" s="185"/>
      <c r="P237" s="185"/>
      <c r="Q237" s="185"/>
      <c r="R237" s="185"/>
      <c r="S237" s="185"/>
      <c r="T237" s="186"/>
      <c r="AT237" s="180" t="s">
        <v>336</v>
      </c>
      <c r="AU237" s="180" t="s">
        <v>90</v>
      </c>
      <c r="AV237" s="14" t="s">
        <v>90</v>
      </c>
      <c r="AW237" s="14" t="s">
        <v>36</v>
      </c>
      <c r="AX237" s="14" t="s">
        <v>88</v>
      </c>
      <c r="AY237" s="180" t="s">
        <v>199</v>
      </c>
    </row>
    <row r="238" spans="1:65" s="2" customFormat="1" ht="16.5" customHeight="1">
      <c r="A238" s="33"/>
      <c r="B238" s="149"/>
      <c r="C238" s="195" t="s">
        <v>690</v>
      </c>
      <c r="D238" s="195" t="s">
        <v>416</v>
      </c>
      <c r="E238" s="196" t="s">
        <v>6762</v>
      </c>
      <c r="F238" s="197" t="s">
        <v>6763</v>
      </c>
      <c r="G238" s="198" t="s">
        <v>529</v>
      </c>
      <c r="H238" s="199">
        <v>2</v>
      </c>
      <c r="I238" s="200"/>
      <c r="J238" s="201">
        <f t="shared" ref="J238:J245" si="0">ROUND(I238*H238,2)</f>
        <v>0</v>
      </c>
      <c r="K238" s="197" t="s">
        <v>1</v>
      </c>
      <c r="L238" s="202"/>
      <c r="M238" s="203" t="s">
        <v>1</v>
      </c>
      <c r="N238" s="204" t="s">
        <v>46</v>
      </c>
      <c r="O238" s="59"/>
      <c r="P238" s="159">
        <f t="shared" ref="P238:P245" si="1">O238*H238</f>
        <v>0</v>
      </c>
      <c r="Q238" s="159">
        <v>0</v>
      </c>
      <c r="R238" s="159">
        <f t="shared" ref="R238:R245" si="2">Q238*H238</f>
        <v>0</v>
      </c>
      <c r="S238" s="159">
        <v>0</v>
      </c>
      <c r="T238" s="160">
        <f t="shared" ref="T238:T245" si="3">S238*H238</f>
        <v>0</v>
      </c>
      <c r="U238" s="33"/>
      <c r="V238" s="33"/>
      <c r="W238" s="33"/>
      <c r="X238" s="33"/>
      <c r="Y238" s="33"/>
      <c r="Z238" s="33"/>
      <c r="AA238" s="33"/>
      <c r="AB238" s="33"/>
      <c r="AC238" s="33"/>
      <c r="AD238" s="33"/>
      <c r="AE238" s="33"/>
      <c r="AR238" s="161" t="s">
        <v>573</v>
      </c>
      <c r="AT238" s="161" t="s">
        <v>416</v>
      </c>
      <c r="AU238" s="161" t="s">
        <v>90</v>
      </c>
      <c r="AY238" s="18" t="s">
        <v>199</v>
      </c>
      <c r="BE238" s="162">
        <f t="shared" ref="BE238:BE245" si="4">IF(N238="základní",J238,0)</f>
        <v>0</v>
      </c>
      <c r="BF238" s="162">
        <f t="shared" ref="BF238:BF245" si="5">IF(N238="snížená",J238,0)</f>
        <v>0</v>
      </c>
      <c r="BG238" s="162">
        <f t="shared" ref="BG238:BG245" si="6">IF(N238="zákl. přenesená",J238,0)</f>
        <v>0</v>
      </c>
      <c r="BH238" s="162">
        <f t="shared" ref="BH238:BH245" si="7">IF(N238="sníž. přenesená",J238,0)</f>
        <v>0</v>
      </c>
      <c r="BI238" s="162">
        <f t="shared" ref="BI238:BI245" si="8">IF(N238="nulová",J238,0)</f>
        <v>0</v>
      </c>
      <c r="BJ238" s="18" t="s">
        <v>88</v>
      </c>
      <c r="BK238" s="162">
        <f t="shared" ref="BK238:BK245" si="9">ROUND(I238*H238,2)</f>
        <v>0</v>
      </c>
      <c r="BL238" s="18" t="s">
        <v>276</v>
      </c>
      <c r="BM238" s="161" t="s">
        <v>6764</v>
      </c>
    </row>
    <row r="239" spans="1:65" s="2" customFormat="1" ht="16.5" customHeight="1">
      <c r="A239" s="33"/>
      <c r="B239" s="149"/>
      <c r="C239" s="195" t="s">
        <v>696</v>
      </c>
      <c r="D239" s="195" t="s">
        <v>416</v>
      </c>
      <c r="E239" s="196" t="s">
        <v>6765</v>
      </c>
      <c r="F239" s="197" t="s">
        <v>6766</v>
      </c>
      <c r="G239" s="198" t="s">
        <v>529</v>
      </c>
      <c r="H239" s="199">
        <v>25</v>
      </c>
      <c r="I239" s="200"/>
      <c r="J239" s="201">
        <f t="shared" si="0"/>
        <v>0</v>
      </c>
      <c r="K239" s="197" t="s">
        <v>1</v>
      </c>
      <c r="L239" s="202"/>
      <c r="M239" s="203" t="s">
        <v>1</v>
      </c>
      <c r="N239" s="204" t="s">
        <v>46</v>
      </c>
      <c r="O239" s="59"/>
      <c r="P239" s="159">
        <f t="shared" si="1"/>
        <v>0</v>
      </c>
      <c r="Q239" s="159">
        <v>0</v>
      </c>
      <c r="R239" s="159">
        <f t="shared" si="2"/>
        <v>0</v>
      </c>
      <c r="S239" s="159">
        <v>0</v>
      </c>
      <c r="T239" s="160">
        <f t="shared" si="3"/>
        <v>0</v>
      </c>
      <c r="U239" s="33"/>
      <c r="V239" s="33"/>
      <c r="W239" s="33"/>
      <c r="X239" s="33"/>
      <c r="Y239" s="33"/>
      <c r="Z239" s="33"/>
      <c r="AA239" s="33"/>
      <c r="AB239" s="33"/>
      <c r="AC239" s="33"/>
      <c r="AD239" s="33"/>
      <c r="AE239" s="33"/>
      <c r="AR239" s="161" t="s">
        <v>573</v>
      </c>
      <c r="AT239" s="161" t="s">
        <v>416</v>
      </c>
      <c r="AU239" s="161" t="s">
        <v>90</v>
      </c>
      <c r="AY239" s="18" t="s">
        <v>199</v>
      </c>
      <c r="BE239" s="162">
        <f t="shared" si="4"/>
        <v>0</v>
      </c>
      <c r="BF239" s="162">
        <f t="shared" si="5"/>
        <v>0</v>
      </c>
      <c r="BG239" s="162">
        <f t="shared" si="6"/>
        <v>0</v>
      </c>
      <c r="BH239" s="162">
        <f t="shared" si="7"/>
        <v>0</v>
      </c>
      <c r="BI239" s="162">
        <f t="shared" si="8"/>
        <v>0</v>
      </c>
      <c r="BJ239" s="18" t="s">
        <v>88</v>
      </c>
      <c r="BK239" s="162">
        <f t="shared" si="9"/>
        <v>0</v>
      </c>
      <c r="BL239" s="18" t="s">
        <v>276</v>
      </c>
      <c r="BM239" s="161" t="s">
        <v>6767</v>
      </c>
    </row>
    <row r="240" spans="1:65" s="2" customFormat="1" ht="16.5" customHeight="1">
      <c r="A240" s="33"/>
      <c r="B240" s="149"/>
      <c r="C240" s="195" t="s">
        <v>702</v>
      </c>
      <c r="D240" s="195" t="s">
        <v>416</v>
      </c>
      <c r="E240" s="196" t="s">
        <v>6768</v>
      </c>
      <c r="F240" s="197" t="s">
        <v>6769</v>
      </c>
      <c r="G240" s="198" t="s">
        <v>529</v>
      </c>
      <c r="H240" s="199">
        <v>6</v>
      </c>
      <c r="I240" s="200"/>
      <c r="J240" s="201">
        <f t="shared" si="0"/>
        <v>0</v>
      </c>
      <c r="K240" s="197" t="s">
        <v>1</v>
      </c>
      <c r="L240" s="202"/>
      <c r="M240" s="203" t="s">
        <v>1</v>
      </c>
      <c r="N240" s="204" t="s">
        <v>46</v>
      </c>
      <c r="O240" s="59"/>
      <c r="P240" s="159">
        <f t="shared" si="1"/>
        <v>0</v>
      </c>
      <c r="Q240" s="159">
        <v>0</v>
      </c>
      <c r="R240" s="159">
        <f t="shared" si="2"/>
        <v>0</v>
      </c>
      <c r="S240" s="159">
        <v>0</v>
      </c>
      <c r="T240" s="160">
        <f t="shared" si="3"/>
        <v>0</v>
      </c>
      <c r="U240" s="33"/>
      <c r="V240" s="33"/>
      <c r="W240" s="33"/>
      <c r="X240" s="33"/>
      <c r="Y240" s="33"/>
      <c r="Z240" s="33"/>
      <c r="AA240" s="33"/>
      <c r="AB240" s="33"/>
      <c r="AC240" s="33"/>
      <c r="AD240" s="33"/>
      <c r="AE240" s="33"/>
      <c r="AR240" s="161" t="s">
        <v>573</v>
      </c>
      <c r="AT240" s="161" t="s">
        <v>416</v>
      </c>
      <c r="AU240" s="161" t="s">
        <v>90</v>
      </c>
      <c r="AY240" s="18" t="s">
        <v>199</v>
      </c>
      <c r="BE240" s="162">
        <f t="shared" si="4"/>
        <v>0</v>
      </c>
      <c r="BF240" s="162">
        <f t="shared" si="5"/>
        <v>0</v>
      </c>
      <c r="BG240" s="162">
        <f t="shared" si="6"/>
        <v>0</v>
      </c>
      <c r="BH240" s="162">
        <f t="shared" si="7"/>
        <v>0</v>
      </c>
      <c r="BI240" s="162">
        <f t="shared" si="8"/>
        <v>0</v>
      </c>
      <c r="BJ240" s="18" t="s">
        <v>88</v>
      </c>
      <c r="BK240" s="162">
        <f t="shared" si="9"/>
        <v>0</v>
      </c>
      <c r="BL240" s="18" t="s">
        <v>276</v>
      </c>
      <c r="BM240" s="161" t="s">
        <v>6770</v>
      </c>
    </row>
    <row r="241" spans="1:65" s="2" customFormat="1" ht="16.5" customHeight="1">
      <c r="A241" s="33"/>
      <c r="B241" s="149"/>
      <c r="C241" s="195" t="s">
        <v>709</v>
      </c>
      <c r="D241" s="195" t="s">
        <v>416</v>
      </c>
      <c r="E241" s="196" t="s">
        <v>6771</v>
      </c>
      <c r="F241" s="197" t="s">
        <v>6772</v>
      </c>
      <c r="G241" s="198" t="s">
        <v>529</v>
      </c>
      <c r="H241" s="199">
        <v>2</v>
      </c>
      <c r="I241" s="200"/>
      <c r="J241" s="201">
        <f t="shared" si="0"/>
        <v>0</v>
      </c>
      <c r="K241" s="197" t="s">
        <v>1</v>
      </c>
      <c r="L241" s="202"/>
      <c r="M241" s="203" t="s">
        <v>1</v>
      </c>
      <c r="N241" s="204" t="s">
        <v>46</v>
      </c>
      <c r="O241" s="59"/>
      <c r="P241" s="159">
        <f t="shared" si="1"/>
        <v>0</v>
      </c>
      <c r="Q241" s="159">
        <v>0</v>
      </c>
      <c r="R241" s="159">
        <f t="shared" si="2"/>
        <v>0</v>
      </c>
      <c r="S241" s="159">
        <v>0</v>
      </c>
      <c r="T241" s="160">
        <f t="shared" si="3"/>
        <v>0</v>
      </c>
      <c r="U241" s="33"/>
      <c r="V241" s="33"/>
      <c r="W241" s="33"/>
      <c r="X241" s="33"/>
      <c r="Y241" s="33"/>
      <c r="Z241" s="33"/>
      <c r="AA241" s="33"/>
      <c r="AB241" s="33"/>
      <c r="AC241" s="33"/>
      <c r="AD241" s="33"/>
      <c r="AE241" s="33"/>
      <c r="AR241" s="161" t="s">
        <v>573</v>
      </c>
      <c r="AT241" s="161" t="s">
        <v>416</v>
      </c>
      <c r="AU241" s="161" t="s">
        <v>90</v>
      </c>
      <c r="AY241" s="18" t="s">
        <v>199</v>
      </c>
      <c r="BE241" s="162">
        <f t="shared" si="4"/>
        <v>0</v>
      </c>
      <c r="BF241" s="162">
        <f t="shared" si="5"/>
        <v>0</v>
      </c>
      <c r="BG241" s="162">
        <f t="shared" si="6"/>
        <v>0</v>
      </c>
      <c r="BH241" s="162">
        <f t="shared" si="7"/>
        <v>0</v>
      </c>
      <c r="BI241" s="162">
        <f t="shared" si="8"/>
        <v>0</v>
      </c>
      <c r="BJ241" s="18" t="s">
        <v>88</v>
      </c>
      <c r="BK241" s="162">
        <f t="shared" si="9"/>
        <v>0</v>
      </c>
      <c r="BL241" s="18" t="s">
        <v>276</v>
      </c>
      <c r="BM241" s="161" t="s">
        <v>6773</v>
      </c>
    </row>
    <row r="242" spans="1:65" s="2" customFormat="1" ht="16.5" customHeight="1">
      <c r="A242" s="33"/>
      <c r="B242" s="149"/>
      <c r="C242" s="195" t="s">
        <v>717</v>
      </c>
      <c r="D242" s="195" t="s">
        <v>416</v>
      </c>
      <c r="E242" s="196" t="s">
        <v>6774</v>
      </c>
      <c r="F242" s="197" t="s">
        <v>6775</v>
      </c>
      <c r="G242" s="198" t="s">
        <v>529</v>
      </c>
      <c r="H242" s="199">
        <v>4</v>
      </c>
      <c r="I242" s="200"/>
      <c r="J242" s="201">
        <f t="shared" si="0"/>
        <v>0</v>
      </c>
      <c r="K242" s="197" t="s">
        <v>1</v>
      </c>
      <c r="L242" s="202"/>
      <c r="M242" s="203" t="s">
        <v>1</v>
      </c>
      <c r="N242" s="204" t="s">
        <v>46</v>
      </c>
      <c r="O242" s="59"/>
      <c r="P242" s="159">
        <f t="shared" si="1"/>
        <v>0</v>
      </c>
      <c r="Q242" s="159">
        <v>0</v>
      </c>
      <c r="R242" s="159">
        <f t="shared" si="2"/>
        <v>0</v>
      </c>
      <c r="S242" s="159">
        <v>0</v>
      </c>
      <c r="T242" s="160">
        <f t="shared" si="3"/>
        <v>0</v>
      </c>
      <c r="U242" s="33"/>
      <c r="V242" s="33"/>
      <c r="W242" s="33"/>
      <c r="X242" s="33"/>
      <c r="Y242" s="33"/>
      <c r="Z242" s="33"/>
      <c r="AA242" s="33"/>
      <c r="AB242" s="33"/>
      <c r="AC242" s="33"/>
      <c r="AD242" s="33"/>
      <c r="AE242" s="33"/>
      <c r="AR242" s="161" t="s">
        <v>573</v>
      </c>
      <c r="AT242" s="161" t="s">
        <v>416</v>
      </c>
      <c r="AU242" s="161" t="s">
        <v>90</v>
      </c>
      <c r="AY242" s="18" t="s">
        <v>199</v>
      </c>
      <c r="BE242" s="162">
        <f t="shared" si="4"/>
        <v>0</v>
      </c>
      <c r="BF242" s="162">
        <f t="shared" si="5"/>
        <v>0</v>
      </c>
      <c r="BG242" s="162">
        <f t="shared" si="6"/>
        <v>0</v>
      </c>
      <c r="BH242" s="162">
        <f t="shared" si="7"/>
        <v>0</v>
      </c>
      <c r="BI242" s="162">
        <f t="shared" si="8"/>
        <v>0</v>
      </c>
      <c r="BJ242" s="18" t="s">
        <v>88</v>
      </c>
      <c r="BK242" s="162">
        <f t="shared" si="9"/>
        <v>0</v>
      </c>
      <c r="BL242" s="18" t="s">
        <v>276</v>
      </c>
      <c r="BM242" s="161" t="s">
        <v>6776</v>
      </c>
    </row>
    <row r="243" spans="1:65" s="2" customFormat="1" ht="16.5" customHeight="1">
      <c r="A243" s="33"/>
      <c r="B243" s="149"/>
      <c r="C243" s="195" t="s">
        <v>724</v>
      </c>
      <c r="D243" s="195" t="s">
        <v>416</v>
      </c>
      <c r="E243" s="196" t="s">
        <v>6777</v>
      </c>
      <c r="F243" s="197" t="s">
        <v>6778</v>
      </c>
      <c r="G243" s="198" t="s">
        <v>529</v>
      </c>
      <c r="H243" s="199">
        <v>2</v>
      </c>
      <c r="I243" s="200"/>
      <c r="J243" s="201">
        <f t="shared" si="0"/>
        <v>0</v>
      </c>
      <c r="K243" s="197" t="s">
        <v>1</v>
      </c>
      <c r="L243" s="202"/>
      <c r="M243" s="203" t="s">
        <v>1</v>
      </c>
      <c r="N243" s="204" t="s">
        <v>46</v>
      </c>
      <c r="O243" s="59"/>
      <c r="P243" s="159">
        <f t="shared" si="1"/>
        <v>0</v>
      </c>
      <c r="Q243" s="159">
        <v>0</v>
      </c>
      <c r="R243" s="159">
        <f t="shared" si="2"/>
        <v>0</v>
      </c>
      <c r="S243" s="159">
        <v>0</v>
      </c>
      <c r="T243" s="160">
        <f t="shared" si="3"/>
        <v>0</v>
      </c>
      <c r="U243" s="33"/>
      <c r="V243" s="33"/>
      <c r="W243" s="33"/>
      <c r="X243" s="33"/>
      <c r="Y243" s="33"/>
      <c r="Z243" s="33"/>
      <c r="AA243" s="33"/>
      <c r="AB243" s="33"/>
      <c r="AC243" s="33"/>
      <c r="AD243" s="33"/>
      <c r="AE243" s="33"/>
      <c r="AR243" s="161" t="s">
        <v>573</v>
      </c>
      <c r="AT243" s="161" t="s">
        <v>416</v>
      </c>
      <c r="AU243" s="161" t="s">
        <v>90</v>
      </c>
      <c r="AY243" s="18" t="s">
        <v>199</v>
      </c>
      <c r="BE243" s="162">
        <f t="shared" si="4"/>
        <v>0</v>
      </c>
      <c r="BF243" s="162">
        <f t="shared" si="5"/>
        <v>0</v>
      </c>
      <c r="BG243" s="162">
        <f t="shared" si="6"/>
        <v>0</v>
      </c>
      <c r="BH243" s="162">
        <f t="shared" si="7"/>
        <v>0</v>
      </c>
      <c r="BI243" s="162">
        <f t="shared" si="8"/>
        <v>0</v>
      </c>
      <c r="BJ243" s="18" t="s">
        <v>88</v>
      </c>
      <c r="BK243" s="162">
        <f t="shared" si="9"/>
        <v>0</v>
      </c>
      <c r="BL243" s="18" t="s">
        <v>276</v>
      </c>
      <c r="BM243" s="161" t="s">
        <v>6779</v>
      </c>
    </row>
    <row r="244" spans="1:65" s="2" customFormat="1" ht="16.5" customHeight="1">
      <c r="A244" s="33"/>
      <c r="B244" s="149"/>
      <c r="C244" s="195" t="s">
        <v>732</v>
      </c>
      <c r="D244" s="195" t="s">
        <v>416</v>
      </c>
      <c r="E244" s="196" t="s">
        <v>6780</v>
      </c>
      <c r="F244" s="197" t="s">
        <v>6781</v>
      </c>
      <c r="G244" s="198" t="s">
        <v>529</v>
      </c>
      <c r="H244" s="199">
        <v>2</v>
      </c>
      <c r="I244" s="200"/>
      <c r="J244" s="201">
        <f t="shared" si="0"/>
        <v>0</v>
      </c>
      <c r="K244" s="197" t="s">
        <v>1</v>
      </c>
      <c r="L244" s="202"/>
      <c r="M244" s="203" t="s">
        <v>1</v>
      </c>
      <c r="N244" s="204" t="s">
        <v>46</v>
      </c>
      <c r="O244" s="59"/>
      <c r="P244" s="159">
        <f t="shared" si="1"/>
        <v>0</v>
      </c>
      <c r="Q244" s="159">
        <v>0</v>
      </c>
      <c r="R244" s="159">
        <f t="shared" si="2"/>
        <v>0</v>
      </c>
      <c r="S244" s="159">
        <v>0</v>
      </c>
      <c r="T244" s="160">
        <f t="shared" si="3"/>
        <v>0</v>
      </c>
      <c r="U244" s="33"/>
      <c r="V244" s="33"/>
      <c r="W244" s="33"/>
      <c r="X244" s="33"/>
      <c r="Y244" s="33"/>
      <c r="Z244" s="33"/>
      <c r="AA244" s="33"/>
      <c r="AB244" s="33"/>
      <c r="AC244" s="33"/>
      <c r="AD244" s="33"/>
      <c r="AE244" s="33"/>
      <c r="AR244" s="161" t="s">
        <v>573</v>
      </c>
      <c r="AT244" s="161" t="s">
        <v>416</v>
      </c>
      <c r="AU244" s="161" t="s">
        <v>90</v>
      </c>
      <c r="AY244" s="18" t="s">
        <v>199</v>
      </c>
      <c r="BE244" s="162">
        <f t="shared" si="4"/>
        <v>0</v>
      </c>
      <c r="BF244" s="162">
        <f t="shared" si="5"/>
        <v>0</v>
      </c>
      <c r="BG244" s="162">
        <f t="shared" si="6"/>
        <v>0</v>
      </c>
      <c r="BH244" s="162">
        <f t="shared" si="7"/>
        <v>0</v>
      </c>
      <c r="BI244" s="162">
        <f t="shared" si="8"/>
        <v>0</v>
      </c>
      <c r="BJ244" s="18" t="s">
        <v>88</v>
      </c>
      <c r="BK244" s="162">
        <f t="shared" si="9"/>
        <v>0</v>
      </c>
      <c r="BL244" s="18" t="s">
        <v>276</v>
      </c>
      <c r="BM244" s="161" t="s">
        <v>6782</v>
      </c>
    </row>
    <row r="245" spans="1:65" s="2" customFormat="1" ht="16.5" customHeight="1">
      <c r="A245" s="33"/>
      <c r="B245" s="149"/>
      <c r="C245" s="150" t="s">
        <v>745</v>
      </c>
      <c r="D245" s="150" t="s">
        <v>202</v>
      </c>
      <c r="E245" s="151" t="s">
        <v>6783</v>
      </c>
      <c r="F245" s="152" t="s">
        <v>6784</v>
      </c>
      <c r="G245" s="153" t="s">
        <v>529</v>
      </c>
      <c r="H245" s="154">
        <v>33</v>
      </c>
      <c r="I245" s="155"/>
      <c r="J245" s="156">
        <f t="shared" si="0"/>
        <v>0</v>
      </c>
      <c r="K245" s="152" t="s">
        <v>333</v>
      </c>
      <c r="L245" s="34"/>
      <c r="M245" s="157" t="s">
        <v>1</v>
      </c>
      <c r="N245" s="158" t="s">
        <v>46</v>
      </c>
      <c r="O245" s="59"/>
      <c r="P245" s="159">
        <f t="shared" si="1"/>
        <v>0</v>
      </c>
      <c r="Q245" s="159">
        <v>0</v>
      </c>
      <c r="R245" s="159">
        <f t="shared" si="2"/>
        <v>0</v>
      </c>
      <c r="S245" s="159">
        <v>0</v>
      </c>
      <c r="T245" s="160">
        <f t="shared" si="3"/>
        <v>0</v>
      </c>
      <c r="U245" s="33"/>
      <c r="V245" s="33"/>
      <c r="W245" s="33"/>
      <c r="X245" s="33"/>
      <c r="Y245" s="33"/>
      <c r="Z245" s="33"/>
      <c r="AA245" s="33"/>
      <c r="AB245" s="33"/>
      <c r="AC245" s="33"/>
      <c r="AD245" s="33"/>
      <c r="AE245" s="33"/>
      <c r="AR245" s="161" t="s">
        <v>276</v>
      </c>
      <c r="AT245" s="161" t="s">
        <v>202</v>
      </c>
      <c r="AU245" s="161" t="s">
        <v>90</v>
      </c>
      <c r="AY245" s="18" t="s">
        <v>199</v>
      </c>
      <c r="BE245" s="162">
        <f t="shared" si="4"/>
        <v>0</v>
      </c>
      <c r="BF245" s="162">
        <f t="shared" si="5"/>
        <v>0</v>
      </c>
      <c r="BG245" s="162">
        <f t="shared" si="6"/>
        <v>0</v>
      </c>
      <c r="BH245" s="162">
        <f t="shared" si="7"/>
        <v>0</v>
      </c>
      <c r="BI245" s="162">
        <f t="shared" si="8"/>
        <v>0</v>
      </c>
      <c r="BJ245" s="18" t="s">
        <v>88</v>
      </c>
      <c r="BK245" s="162">
        <f t="shared" si="9"/>
        <v>0</v>
      </c>
      <c r="BL245" s="18" t="s">
        <v>276</v>
      </c>
      <c r="BM245" s="161" t="s">
        <v>6785</v>
      </c>
    </row>
    <row r="246" spans="1:65" s="2" customFormat="1" ht="19.2">
      <c r="A246" s="33"/>
      <c r="B246" s="34"/>
      <c r="C246" s="33"/>
      <c r="D246" s="163" t="s">
        <v>207</v>
      </c>
      <c r="E246" s="33"/>
      <c r="F246" s="164" t="s">
        <v>6786</v>
      </c>
      <c r="G246" s="33"/>
      <c r="H246" s="33"/>
      <c r="I246" s="165"/>
      <c r="J246" s="33"/>
      <c r="K246" s="33"/>
      <c r="L246" s="34"/>
      <c r="M246" s="166"/>
      <c r="N246" s="167"/>
      <c r="O246" s="59"/>
      <c r="P246" s="59"/>
      <c r="Q246" s="59"/>
      <c r="R246" s="59"/>
      <c r="S246" s="59"/>
      <c r="T246" s="60"/>
      <c r="U246" s="33"/>
      <c r="V246" s="33"/>
      <c r="W246" s="33"/>
      <c r="X246" s="33"/>
      <c r="Y246" s="33"/>
      <c r="Z246" s="33"/>
      <c r="AA246" s="33"/>
      <c r="AB246" s="33"/>
      <c r="AC246" s="33"/>
      <c r="AD246" s="33"/>
      <c r="AE246" s="33"/>
      <c r="AT246" s="18" t="s">
        <v>207</v>
      </c>
      <c r="AU246" s="18" t="s">
        <v>90</v>
      </c>
    </row>
    <row r="247" spans="1:65" s="14" customFormat="1" ht="10.199999999999999">
      <c r="B247" s="179"/>
      <c r="D247" s="163" t="s">
        <v>336</v>
      </c>
      <c r="E247" s="180" t="s">
        <v>1</v>
      </c>
      <c r="F247" s="181" t="s">
        <v>6787</v>
      </c>
      <c r="H247" s="182">
        <v>33</v>
      </c>
      <c r="I247" s="183"/>
      <c r="L247" s="179"/>
      <c r="M247" s="184"/>
      <c r="N247" s="185"/>
      <c r="O247" s="185"/>
      <c r="P247" s="185"/>
      <c r="Q247" s="185"/>
      <c r="R247" s="185"/>
      <c r="S247" s="185"/>
      <c r="T247" s="186"/>
      <c r="AT247" s="180" t="s">
        <v>336</v>
      </c>
      <c r="AU247" s="180" t="s">
        <v>90</v>
      </c>
      <c r="AV247" s="14" t="s">
        <v>90</v>
      </c>
      <c r="AW247" s="14" t="s">
        <v>36</v>
      </c>
      <c r="AX247" s="14" t="s">
        <v>88</v>
      </c>
      <c r="AY247" s="180" t="s">
        <v>199</v>
      </c>
    </row>
    <row r="248" spans="1:65" s="2" customFormat="1" ht="16.5" customHeight="1">
      <c r="A248" s="33"/>
      <c r="B248" s="149"/>
      <c r="C248" s="150" t="s">
        <v>753</v>
      </c>
      <c r="D248" s="150" t="s">
        <v>202</v>
      </c>
      <c r="E248" s="151" t="s">
        <v>6788</v>
      </c>
      <c r="F248" s="152" t="s">
        <v>6789</v>
      </c>
      <c r="G248" s="153" t="s">
        <v>529</v>
      </c>
      <c r="H248" s="154">
        <v>34</v>
      </c>
      <c r="I248" s="155"/>
      <c r="J248" s="156">
        <f>ROUND(I248*H248,2)</f>
        <v>0</v>
      </c>
      <c r="K248" s="152" t="s">
        <v>333</v>
      </c>
      <c r="L248" s="34"/>
      <c r="M248" s="157" t="s">
        <v>1</v>
      </c>
      <c r="N248" s="158" t="s">
        <v>46</v>
      </c>
      <c r="O248" s="59"/>
      <c r="P248" s="159">
        <f>O248*H248</f>
        <v>0</v>
      </c>
      <c r="Q248" s="159">
        <v>0</v>
      </c>
      <c r="R248" s="159">
        <f>Q248*H248</f>
        <v>0</v>
      </c>
      <c r="S248" s="159">
        <v>0</v>
      </c>
      <c r="T248" s="160">
        <f>S248*H248</f>
        <v>0</v>
      </c>
      <c r="U248" s="33"/>
      <c r="V248" s="33"/>
      <c r="W248" s="33"/>
      <c r="X248" s="33"/>
      <c r="Y248" s="33"/>
      <c r="Z248" s="33"/>
      <c r="AA248" s="33"/>
      <c r="AB248" s="33"/>
      <c r="AC248" s="33"/>
      <c r="AD248" s="33"/>
      <c r="AE248" s="33"/>
      <c r="AR248" s="161" t="s">
        <v>276</v>
      </c>
      <c r="AT248" s="161" t="s">
        <v>202</v>
      </c>
      <c r="AU248" s="161" t="s">
        <v>90</v>
      </c>
      <c r="AY248" s="18" t="s">
        <v>199</v>
      </c>
      <c r="BE248" s="162">
        <f>IF(N248="základní",J248,0)</f>
        <v>0</v>
      </c>
      <c r="BF248" s="162">
        <f>IF(N248="snížená",J248,0)</f>
        <v>0</v>
      </c>
      <c r="BG248" s="162">
        <f>IF(N248="zákl. přenesená",J248,0)</f>
        <v>0</v>
      </c>
      <c r="BH248" s="162">
        <f>IF(N248="sníž. přenesená",J248,0)</f>
        <v>0</v>
      </c>
      <c r="BI248" s="162">
        <f>IF(N248="nulová",J248,0)</f>
        <v>0</v>
      </c>
      <c r="BJ248" s="18" t="s">
        <v>88</v>
      </c>
      <c r="BK248" s="162">
        <f>ROUND(I248*H248,2)</f>
        <v>0</v>
      </c>
      <c r="BL248" s="18" t="s">
        <v>276</v>
      </c>
      <c r="BM248" s="161" t="s">
        <v>6790</v>
      </c>
    </row>
    <row r="249" spans="1:65" s="2" customFormat="1" ht="19.2">
      <c r="A249" s="33"/>
      <c r="B249" s="34"/>
      <c r="C249" s="33"/>
      <c r="D249" s="163" t="s">
        <v>207</v>
      </c>
      <c r="E249" s="33"/>
      <c r="F249" s="164" t="s">
        <v>6791</v>
      </c>
      <c r="G249" s="33"/>
      <c r="H249" s="33"/>
      <c r="I249" s="165"/>
      <c r="J249" s="33"/>
      <c r="K249" s="33"/>
      <c r="L249" s="34"/>
      <c r="M249" s="166"/>
      <c r="N249" s="167"/>
      <c r="O249" s="59"/>
      <c r="P249" s="59"/>
      <c r="Q249" s="59"/>
      <c r="R249" s="59"/>
      <c r="S249" s="59"/>
      <c r="T249" s="60"/>
      <c r="U249" s="33"/>
      <c r="V249" s="33"/>
      <c r="W249" s="33"/>
      <c r="X249" s="33"/>
      <c r="Y249" s="33"/>
      <c r="Z249" s="33"/>
      <c r="AA249" s="33"/>
      <c r="AB249" s="33"/>
      <c r="AC249" s="33"/>
      <c r="AD249" s="33"/>
      <c r="AE249" s="33"/>
      <c r="AT249" s="18" t="s">
        <v>207</v>
      </c>
      <c r="AU249" s="18" t="s">
        <v>90</v>
      </c>
    </row>
    <row r="250" spans="1:65" s="14" customFormat="1" ht="10.199999999999999">
      <c r="B250" s="179"/>
      <c r="D250" s="163" t="s">
        <v>336</v>
      </c>
      <c r="E250" s="180" t="s">
        <v>1</v>
      </c>
      <c r="F250" s="181" t="s">
        <v>6792</v>
      </c>
      <c r="H250" s="182">
        <v>34</v>
      </c>
      <c r="I250" s="183"/>
      <c r="L250" s="179"/>
      <c r="M250" s="184"/>
      <c r="N250" s="185"/>
      <c r="O250" s="185"/>
      <c r="P250" s="185"/>
      <c r="Q250" s="185"/>
      <c r="R250" s="185"/>
      <c r="S250" s="185"/>
      <c r="T250" s="186"/>
      <c r="AT250" s="180" t="s">
        <v>336</v>
      </c>
      <c r="AU250" s="180" t="s">
        <v>90</v>
      </c>
      <c r="AV250" s="14" t="s">
        <v>90</v>
      </c>
      <c r="AW250" s="14" t="s">
        <v>36</v>
      </c>
      <c r="AX250" s="14" t="s">
        <v>88</v>
      </c>
      <c r="AY250" s="180" t="s">
        <v>199</v>
      </c>
    </row>
    <row r="251" spans="1:65" s="2" customFormat="1" ht="21.75" customHeight="1">
      <c r="A251" s="33"/>
      <c r="B251" s="149"/>
      <c r="C251" s="150" t="s">
        <v>762</v>
      </c>
      <c r="D251" s="150" t="s">
        <v>202</v>
      </c>
      <c r="E251" s="151" t="s">
        <v>6793</v>
      </c>
      <c r="F251" s="152" t="s">
        <v>6794</v>
      </c>
      <c r="G251" s="153" t="s">
        <v>529</v>
      </c>
      <c r="H251" s="154">
        <v>34</v>
      </c>
      <c r="I251" s="155"/>
      <c r="J251" s="156">
        <f>ROUND(I251*H251,2)</f>
        <v>0</v>
      </c>
      <c r="K251" s="152" t="s">
        <v>333</v>
      </c>
      <c r="L251" s="34"/>
      <c r="M251" s="157" t="s">
        <v>1</v>
      </c>
      <c r="N251" s="158" t="s">
        <v>46</v>
      </c>
      <c r="O251" s="59"/>
      <c r="P251" s="159">
        <f>O251*H251</f>
        <v>0</v>
      </c>
      <c r="Q251" s="159">
        <v>0</v>
      </c>
      <c r="R251" s="159">
        <f>Q251*H251</f>
        <v>0</v>
      </c>
      <c r="S251" s="159">
        <v>0</v>
      </c>
      <c r="T251" s="160">
        <f>S251*H251</f>
        <v>0</v>
      </c>
      <c r="U251" s="33"/>
      <c r="V251" s="33"/>
      <c r="W251" s="33"/>
      <c r="X251" s="33"/>
      <c r="Y251" s="33"/>
      <c r="Z251" s="33"/>
      <c r="AA251" s="33"/>
      <c r="AB251" s="33"/>
      <c r="AC251" s="33"/>
      <c r="AD251" s="33"/>
      <c r="AE251" s="33"/>
      <c r="AR251" s="161" t="s">
        <v>276</v>
      </c>
      <c r="AT251" s="161" t="s">
        <v>202</v>
      </c>
      <c r="AU251" s="161" t="s">
        <v>90</v>
      </c>
      <c r="AY251" s="18" t="s">
        <v>199</v>
      </c>
      <c r="BE251" s="162">
        <f>IF(N251="základní",J251,0)</f>
        <v>0</v>
      </c>
      <c r="BF251" s="162">
        <f>IF(N251="snížená",J251,0)</f>
        <v>0</v>
      </c>
      <c r="BG251" s="162">
        <f>IF(N251="zákl. přenesená",J251,0)</f>
        <v>0</v>
      </c>
      <c r="BH251" s="162">
        <f>IF(N251="sníž. přenesená",J251,0)</f>
        <v>0</v>
      </c>
      <c r="BI251" s="162">
        <f>IF(N251="nulová",J251,0)</f>
        <v>0</v>
      </c>
      <c r="BJ251" s="18" t="s">
        <v>88</v>
      </c>
      <c r="BK251" s="162">
        <f>ROUND(I251*H251,2)</f>
        <v>0</v>
      </c>
      <c r="BL251" s="18" t="s">
        <v>276</v>
      </c>
      <c r="BM251" s="161" t="s">
        <v>6795</v>
      </c>
    </row>
    <row r="252" spans="1:65" s="2" customFormat="1" ht="19.2">
      <c r="A252" s="33"/>
      <c r="B252" s="34"/>
      <c r="C252" s="33"/>
      <c r="D252" s="163" t="s">
        <v>207</v>
      </c>
      <c r="E252" s="33"/>
      <c r="F252" s="164" t="s">
        <v>6796</v>
      </c>
      <c r="G252" s="33"/>
      <c r="H252" s="33"/>
      <c r="I252" s="165"/>
      <c r="J252" s="33"/>
      <c r="K252" s="33"/>
      <c r="L252" s="34"/>
      <c r="M252" s="166"/>
      <c r="N252" s="167"/>
      <c r="O252" s="59"/>
      <c r="P252" s="59"/>
      <c r="Q252" s="59"/>
      <c r="R252" s="59"/>
      <c r="S252" s="59"/>
      <c r="T252" s="60"/>
      <c r="U252" s="33"/>
      <c r="V252" s="33"/>
      <c r="W252" s="33"/>
      <c r="X252" s="33"/>
      <c r="Y252" s="33"/>
      <c r="Z252" s="33"/>
      <c r="AA252" s="33"/>
      <c r="AB252" s="33"/>
      <c r="AC252" s="33"/>
      <c r="AD252" s="33"/>
      <c r="AE252" s="33"/>
      <c r="AT252" s="18" t="s">
        <v>207</v>
      </c>
      <c r="AU252" s="18" t="s">
        <v>90</v>
      </c>
    </row>
    <row r="253" spans="1:65" s="2" customFormat="1" ht="24.15" customHeight="1">
      <c r="A253" s="33"/>
      <c r="B253" s="149"/>
      <c r="C253" s="150" t="s">
        <v>783</v>
      </c>
      <c r="D253" s="150" t="s">
        <v>202</v>
      </c>
      <c r="E253" s="151" t="s">
        <v>6797</v>
      </c>
      <c r="F253" s="152" t="s">
        <v>6798</v>
      </c>
      <c r="G253" s="153" t="s">
        <v>529</v>
      </c>
      <c r="H253" s="154">
        <v>2</v>
      </c>
      <c r="I253" s="155"/>
      <c r="J253" s="156">
        <f>ROUND(I253*H253,2)</f>
        <v>0</v>
      </c>
      <c r="K253" s="152" t="s">
        <v>333</v>
      </c>
      <c r="L253" s="34"/>
      <c r="M253" s="157" t="s">
        <v>1</v>
      </c>
      <c r="N253" s="158" t="s">
        <v>46</v>
      </c>
      <c r="O253" s="59"/>
      <c r="P253" s="159">
        <f>O253*H253</f>
        <v>0</v>
      </c>
      <c r="Q253" s="159">
        <v>0</v>
      </c>
      <c r="R253" s="159">
        <f>Q253*H253</f>
        <v>0</v>
      </c>
      <c r="S253" s="159">
        <v>0</v>
      </c>
      <c r="T253" s="160">
        <f>S253*H253</f>
        <v>0</v>
      </c>
      <c r="U253" s="33"/>
      <c r="V253" s="33"/>
      <c r="W253" s="33"/>
      <c r="X253" s="33"/>
      <c r="Y253" s="33"/>
      <c r="Z253" s="33"/>
      <c r="AA253" s="33"/>
      <c r="AB253" s="33"/>
      <c r="AC253" s="33"/>
      <c r="AD253" s="33"/>
      <c r="AE253" s="33"/>
      <c r="AR253" s="161" t="s">
        <v>276</v>
      </c>
      <c r="AT253" s="161" t="s">
        <v>202</v>
      </c>
      <c r="AU253" s="161" t="s">
        <v>90</v>
      </c>
      <c r="AY253" s="18" t="s">
        <v>199</v>
      </c>
      <c r="BE253" s="162">
        <f>IF(N253="základní",J253,0)</f>
        <v>0</v>
      </c>
      <c r="BF253" s="162">
        <f>IF(N253="snížená",J253,0)</f>
        <v>0</v>
      </c>
      <c r="BG253" s="162">
        <f>IF(N253="zákl. přenesená",J253,0)</f>
        <v>0</v>
      </c>
      <c r="BH253" s="162">
        <f>IF(N253="sníž. přenesená",J253,0)</f>
        <v>0</v>
      </c>
      <c r="BI253" s="162">
        <f>IF(N253="nulová",J253,0)</f>
        <v>0</v>
      </c>
      <c r="BJ253" s="18" t="s">
        <v>88</v>
      </c>
      <c r="BK253" s="162">
        <f>ROUND(I253*H253,2)</f>
        <v>0</v>
      </c>
      <c r="BL253" s="18" t="s">
        <v>276</v>
      </c>
      <c r="BM253" s="161" t="s">
        <v>6799</v>
      </c>
    </row>
    <row r="254" spans="1:65" s="2" customFormat="1" ht="19.2">
      <c r="A254" s="33"/>
      <c r="B254" s="34"/>
      <c r="C254" s="33"/>
      <c r="D254" s="163" t="s">
        <v>207</v>
      </c>
      <c r="E254" s="33"/>
      <c r="F254" s="164" t="s">
        <v>6800</v>
      </c>
      <c r="G254" s="33"/>
      <c r="H254" s="33"/>
      <c r="I254" s="165"/>
      <c r="J254" s="33"/>
      <c r="K254" s="33"/>
      <c r="L254" s="34"/>
      <c r="M254" s="166"/>
      <c r="N254" s="167"/>
      <c r="O254" s="59"/>
      <c r="P254" s="59"/>
      <c r="Q254" s="59"/>
      <c r="R254" s="59"/>
      <c r="S254" s="59"/>
      <c r="T254" s="60"/>
      <c r="U254" s="33"/>
      <c r="V254" s="33"/>
      <c r="W254" s="33"/>
      <c r="X254" s="33"/>
      <c r="Y254" s="33"/>
      <c r="Z254" s="33"/>
      <c r="AA254" s="33"/>
      <c r="AB254" s="33"/>
      <c r="AC254" s="33"/>
      <c r="AD254" s="33"/>
      <c r="AE254" s="33"/>
      <c r="AT254" s="18" t="s">
        <v>207</v>
      </c>
      <c r="AU254" s="18" t="s">
        <v>90</v>
      </c>
    </row>
    <row r="255" spans="1:65" s="2" customFormat="1" ht="16.5" customHeight="1">
      <c r="A255" s="33"/>
      <c r="B255" s="149"/>
      <c r="C255" s="195" t="s">
        <v>791</v>
      </c>
      <c r="D255" s="195" t="s">
        <v>416</v>
      </c>
      <c r="E255" s="196" t="s">
        <v>6801</v>
      </c>
      <c r="F255" s="197" t="s">
        <v>6802</v>
      </c>
      <c r="G255" s="198" t="s">
        <v>529</v>
      </c>
      <c r="H255" s="199">
        <v>3</v>
      </c>
      <c r="I255" s="200"/>
      <c r="J255" s="201">
        <f>ROUND(I255*H255,2)</f>
        <v>0</v>
      </c>
      <c r="K255" s="197" t="s">
        <v>1</v>
      </c>
      <c r="L255" s="202"/>
      <c r="M255" s="203" t="s">
        <v>1</v>
      </c>
      <c r="N255" s="204" t="s">
        <v>46</v>
      </c>
      <c r="O255" s="59"/>
      <c r="P255" s="159">
        <f>O255*H255</f>
        <v>0</v>
      </c>
      <c r="Q255" s="159">
        <v>0</v>
      </c>
      <c r="R255" s="159">
        <f>Q255*H255</f>
        <v>0</v>
      </c>
      <c r="S255" s="159">
        <v>0</v>
      </c>
      <c r="T255" s="160">
        <f>S255*H255</f>
        <v>0</v>
      </c>
      <c r="U255" s="33"/>
      <c r="V255" s="33"/>
      <c r="W255" s="33"/>
      <c r="X255" s="33"/>
      <c r="Y255" s="33"/>
      <c r="Z255" s="33"/>
      <c r="AA255" s="33"/>
      <c r="AB255" s="33"/>
      <c r="AC255" s="33"/>
      <c r="AD255" s="33"/>
      <c r="AE255" s="33"/>
      <c r="AR255" s="161" t="s">
        <v>573</v>
      </c>
      <c r="AT255" s="161" t="s">
        <v>416</v>
      </c>
      <c r="AU255" s="161" t="s">
        <v>90</v>
      </c>
      <c r="AY255" s="18" t="s">
        <v>199</v>
      </c>
      <c r="BE255" s="162">
        <f>IF(N255="základní",J255,0)</f>
        <v>0</v>
      </c>
      <c r="BF255" s="162">
        <f>IF(N255="snížená",J255,0)</f>
        <v>0</v>
      </c>
      <c r="BG255" s="162">
        <f>IF(N255="zákl. přenesená",J255,0)</f>
        <v>0</v>
      </c>
      <c r="BH255" s="162">
        <f>IF(N255="sníž. přenesená",J255,0)</f>
        <v>0</v>
      </c>
      <c r="BI255" s="162">
        <f>IF(N255="nulová",J255,0)</f>
        <v>0</v>
      </c>
      <c r="BJ255" s="18" t="s">
        <v>88</v>
      </c>
      <c r="BK255" s="162">
        <f>ROUND(I255*H255,2)</f>
        <v>0</v>
      </c>
      <c r="BL255" s="18" t="s">
        <v>276</v>
      </c>
      <c r="BM255" s="161" t="s">
        <v>6803</v>
      </c>
    </row>
    <row r="256" spans="1:65" s="2" customFormat="1" ht="24.15" customHeight="1">
      <c r="A256" s="33"/>
      <c r="B256" s="149"/>
      <c r="C256" s="150" t="s">
        <v>800</v>
      </c>
      <c r="D256" s="150" t="s">
        <v>202</v>
      </c>
      <c r="E256" s="151" t="s">
        <v>6804</v>
      </c>
      <c r="F256" s="152" t="s">
        <v>6805</v>
      </c>
      <c r="G256" s="153" t="s">
        <v>529</v>
      </c>
      <c r="H256" s="154">
        <v>6</v>
      </c>
      <c r="I256" s="155"/>
      <c r="J256" s="156">
        <f>ROUND(I256*H256,2)</f>
        <v>0</v>
      </c>
      <c r="K256" s="152" t="s">
        <v>333</v>
      </c>
      <c r="L256" s="34"/>
      <c r="M256" s="157" t="s">
        <v>1</v>
      </c>
      <c r="N256" s="158" t="s">
        <v>46</v>
      </c>
      <c r="O256" s="59"/>
      <c r="P256" s="159">
        <f>O256*H256</f>
        <v>0</v>
      </c>
      <c r="Q256" s="159">
        <v>0</v>
      </c>
      <c r="R256" s="159">
        <f>Q256*H256</f>
        <v>0</v>
      </c>
      <c r="S256" s="159">
        <v>0</v>
      </c>
      <c r="T256" s="160">
        <f>S256*H256</f>
        <v>0</v>
      </c>
      <c r="U256" s="33"/>
      <c r="V256" s="33"/>
      <c r="W256" s="33"/>
      <c r="X256" s="33"/>
      <c r="Y256" s="33"/>
      <c r="Z256" s="33"/>
      <c r="AA256" s="33"/>
      <c r="AB256" s="33"/>
      <c r="AC256" s="33"/>
      <c r="AD256" s="33"/>
      <c r="AE256" s="33"/>
      <c r="AR256" s="161" t="s">
        <v>276</v>
      </c>
      <c r="AT256" s="161" t="s">
        <v>202</v>
      </c>
      <c r="AU256" s="161" t="s">
        <v>90</v>
      </c>
      <c r="AY256" s="18" t="s">
        <v>199</v>
      </c>
      <c r="BE256" s="162">
        <f>IF(N256="základní",J256,0)</f>
        <v>0</v>
      </c>
      <c r="BF256" s="162">
        <f>IF(N256="snížená",J256,0)</f>
        <v>0</v>
      </c>
      <c r="BG256" s="162">
        <f>IF(N256="zákl. přenesená",J256,0)</f>
        <v>0</v>
      </c>
      <c r="BH256" s="162">
        <f>IF(N256="sníž. přenesená",J256,0)</f>
        <v>0</v>
      </c>
      <c r="BI256" s="162">
        <f>IF(N256="nulová",J256,0)</f>
        <v>0</v>
      </c>
      <c r="BJ256" s="18" t="s">
        <v>88</v>
      </c>
      <c r="BK256" s="162">
        <f>ROUND(I256*H256,2)</f>
        <v>0</v>
      </c>
      <c r="BL256" s="18" t="s">
        <v>276</v>
      </c>
      <c r="BM256" s="161" t="s">
        <v>6806</v>
      </c>
    </row>
    <row r="257" spans="1:65" s="2" customFormat="1" ht="19.2">
      <c r="A257" s="33"/>
      <c r="B257" s="34"/>
      <c r="C257" s="33"/>
      <c r="D257" s="163" t="s">
        <v>207</v>
      </c>
      <c r="E257" s="33"/>
      <c r="F257" s="164" t="s">
        <v>6807</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207</v>
      </c>
      <c r="AU257" s="18" t="s">
        <v>90</v>
      </c>
    </row>
    <row r="258" spans="1:65" s="2" customFormat="1" ht="16.5" customHeight="1">
      <c r="A258" s="33"/>
      <c r="B258" s="149"/>
      <c r="C258" s="195" t="s">
        <v>809</v>
      </c>
      <c r="D258" s="195" t="s">
        <v>416</v>
      </c>
      <c r="E258" s="196" t="s">
        <v>6808</v>
      </c>
      <c r="F258" s="197" t="s">
        <v>6809</v>
      </c>
      <c r="G258" s="198" t="s">
        <v>529</v>
      </c>
      <c r="H258" s="199">
        <v>4</v>
      </c>
      <c r="I258" s="200"/>
      <c r="J258" s="201">
        <f>ROUND(I258*H258,2)</f>
        <v>0</v>
      </c>
      <c r="K258" s="197" t="s">
        <v>1</v>
      </c>
      <c r="L258" s="202"/>
      <c r="M258" s="203" t="s">
        <v>1</v>
      </c>
      <c r="N258" s="204" t="s">
        <v>46</v>
      </c>
      <c r="O258" s="59"/>
      <c r="P258" s="159">
        <f>O258*H258</f>
        <v>0</v>
      </c>
      <c r="Q258" s="159">
        <v>4.0000000000000003E-5</v>
      </c>
      <c r="R258" s="159">
        <f>Q258*H258</f>
        <v>1.6000000000000001E-4</v>
      </c>
      <c r="S258" s="159">
        <v>0</v>
      </c>
      <c r="T258" s="160">
        <f>S258*H258</f>
        <v>0</v>
      </c>
      <c r="U258" s="33"/>
      <c r="V258" s="33"/>
      <c r="W258" s="33"/>
      <c r="X258" s="33"/>
      <c r="Y258" s="33"/>
      <c r="Z258" s="33"/>
      <c r="AA258" s="33"/>
      <c r="AB258" s="33"/>
      <c r="AC258" s="33"/>
      <c r="AD258" s="33"/>
      <c r="AE258" s="33"/>
      <c r="AR258" s="161" t="s">
        <v>573</v>
      </c>
      <c r="AT258" s="161" t="s">
        <v>416</v>
      </c>
      <c r="AU258" s="161" t="s">
        <v>90</v>
      </c>
      <c r="AY258" s="18" t="s">
        <v>199</v>
      </c>
      <c r="BE258" s="162">
        <f>IF(N258="základní",J258,0)</f>
        <v>0</v>
      </c>
      <c r="BF258" s="162">
        <f>IF(N258="snížená",J258,0)</f>
        <v>0</v>
      </c>
      <c r="BG258" s="162">
        <f>IF(N258="zákl. přenesená",J258,0)</f>
        <v>0</v>
      </c>
      <c r="BH258" s="162">
        <f>IF(N258="sníž. přenesená",J258,0)</f>
        <v>0</v>
      </c>
      <c r="BI258" s="162">
        <f>IF(N258="nulová",J258,0)</f>
        <v>0</v>
      </c>
      <c r="BJ258" s="18" t="s">
        <v>88</v>
      </c>
      <c r="BK258" s="162">
        <f>ROUND(I258*H258,2)</f>
        <v>0</v>
      </c>
      <c r="BL258" s="18" t="s">
        <v>276</v>
      </c>
      <c r="BM258" s="161" t="s">
        <v>6810</v>
      </c>
    </row>
    <row r="259" spans="1:65" s="2" customFormat="1" ht="19.2">
      <c r="A259" s="33"/>
      <c r="B259" s="34"/>
      <c r="C259" s="33"/>
      <c r="D259" s="163" t="s">
        <v>207</v>
      </c>
      <c r="E259" s="33"/>
      <c r="F259" s="164" t="s">
        <v>6811</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207</v>
      </c>
      <c r="AU259" s="18" t="s">
        <v>90</v>
      </c>
    </row>
    <row r="260" spans="1:65" s="2" customFormat="1" ht="16.5" customHeight="1">
      <c r="A260" s="33"/>
      <c r="B260" s="149"/>
      <c r="C260" s="195" t="s">
        <v>818</v>
      </c>
      <c r="D260" s="195" t="s">
        <v>416</v>
      </c>
      <c r="E260" s="196" t="s">
        <v>6812</v>
      </c>
      <c r="F260" s="197" t="s">
        <v>6813</v>
      </c>
      <c r="G260" s="198" t="s">
        <v>529</v>
      </c>
      <c r="H260" s="199">
        <v>2</v>
      </c>
      <c r="I260" s="200"/>
      <c r="J260" s="201">
        <f>ROUND(I260*H260,2)</f>
        <v>0</v>
      </c>
      <c r="K260" s="197" t="s">
        <v>1</v>
      </c>
      <c r="L260" s="202"/>
      <c r="M260" s="203" t="s">
        <v>1</v>
      </c>
      <c r="N260" s="204" t="s">
        <v>46</v>
      </c>
      <c r="O260" s="59"/>
      <c r="P260" s="159">
        <f>O260*H260</f>
        <v>0</v>
      </c>
      <c r="Q260" s="159">
        <v>4.0000000000000003E-5</v>
      </c>
      <c r="R260" s="159">
        <f>Q260*H260</f>
        <v>8.0000000000000007E-5</v>
      </c>
      <c r="S260" s="159">
        <v>0</v>
      </c>
      <c r="T260" s="160">
        <f>S260*H260</f>
        <v>0</v>
      </c>
      <c r="U260" s="33"/>
      <c r="V260" s="33"/>
      <c r="W260" s="33"/>
      <c r="X260" s="33"/>
      <c r="Y260" s="33"/>
      <c r="Z260" s="33"/>
      <c r="AA260" s="33"/>
      <c r="AB260" s="33"/>
      <c r="AC260" s="33"/>
      <c r="AD260" s="33"/>
      <c r="AE260" s="33"/>
      <c r="AR260" s="161" t="s">
        <v>573</v>
      </c>
      <c r="AT260" s="161" t="s">
        <v>416</v>
      </c>
      <c r="AU260" s="161" t="s">
        <v>90</v>
      </c>
      <c r="AY260" s="18" t="s">
        <v>199</v>
      </c>
      <c r="BE260" s="162">
        <f>IF(N260="základní",J260,0)</f>
        <v>0</v>
      </c>
      <c r="BF260" s="162">
        <f>IF(N260="snížená",J260,0)</f>
        <v>0</v>
      </c>
      <c r="BG260" s="162">
        <f>IF(N260="zákl. přenesená",J260,0)</f>
        <v>0</v>
      </c>
      <c r="BH260" s="162">
        <f>IF(N260="sníž. přenesená",J260,0)</f>
        <v>0</v>
      </c>
      <c r="BI260" s="162">
        <f>IF(N260="nulová",J260,0)</f>
        <v>0</v>
      </c>
      <c r="BJ260" s="18" t="s">
        <v>88</v>
      </c>
      <c r="BK260" s="162">
        <f>ROUND(I260*H260,2)</f>
        <v>0</v>
      </c>
      <c r="BL260" s="18" t="s">
        <v>276</v>
      </c>
      <c r="BM260" s="161" t="s">
        <v>6814</v>
      </c>
    </row>
    <row r="261" spans="1:65" s="2" customFormat="1" ht="24.15" customHeight="1">
      <c r="A261" s="33"/>
      <c r="B261" s="149"/>
      <c r="C261" s="150" t="s">
        <v>825</v>
      </c>
      <c r="D261" s="150" t="s">
        <v>202</v>
      </c>
      <c r="E261" s="151" t="s">
        <v>6815</v>
      </c>
      <c r="F261" s="152" t="s">
        <v>6816</v>
      </c>
      <c r="G261" s="153" t="s">
        <v>529</v>
      </c>
      <c r="H261" s="154">
        <v>2</v>
      </c>
      <c r="I261" s="155"/>
      <c r="J261" s="156">
        <f>ROUND(I261*H261,2)</f>
        <v>0</v>
      </c>
      <c r="K261" s="152" t="s">
        <v>333</v>
      </c>
      <c r="L261" s="34"/>
      <c r="M261" s="157" t="s">
        <v>1</v>
      </c>
      <c r="N261" s="158" t="s">
        <v>46</v>
      </c>
      <c r="O261" s="59"/>
      <c r="P261" s="159">
        <f>O261*H261</f>
        <v>0</v>
      </c>
      <c r="Q261" s="159">
        <v>0</v>
      </c>
      <c r="R261" s="159">
        <f>Q261*H261</f>
        <v>0</v>
      </c>
      <c r="S261" s="159">
        <v>2E-3</v>
      </c>
      <c r="T261" s="160">
        <f>S261*H261</f>
        <v>4.0000000000000001E-3</v>
      </c>
      <c r="U261" s="33"/>
      <c r="V261" s="33"/>
      <c r="W261" s="33"/>
      <c r="X261" s="33"/>
      <c r="Y261" s="33"/>
      <c r="Z261" s="33"/>
      <c r="AA261" s="33"/>
      <c r="AB261" s="33"/>
      <c r="AC261" s="33"/>
      <c r="AD261" s="33"/>
      <c r="AE261" s="33"/>
      <c r="AR261" s="161" t="s">
        <v>276</v>
      </c>
      <c r="AT261" s="161" t="s">
        <v>202</v>
      </c>
      <c r="AU261" s="161" t="s">
        <v>90</v>
      </c>
      <c r="AY261" s="18" t="s">
        <v>199</v>
      </c>
      <c r="BE261" s="162">
        <f>IF(N261="základní",J261,0)</f>
        <v>0</v>
      </c>
      <c r="BF261" s="162">
        <f>IF(N261="snížená",J261,0)</f>
        <v>0</v>
      </c>
      <c r="BG261" s="162">
        <f>IF(N261="zákl. přenesená",J261,0)</f>
        <v>0</v>
      </c>
      <c r="BH261" s="162">
        <f>IF(N261="sníž. přenesená",J261,0)</f>
        <v>0</v>
      </c>
      <c r="BI261" s="162">
        <f>IF(N261="nulová",J261,0)</f>
        <v>0</v>
      </c>
      <c r="BJ261" s="18" t="s">
        <v>88</v>
      </c>
      <c r="BK261" s="162">
        <f>ROUND(I261*H261,2)</f>
        <v>0</v>
      </c>
      <c r="BL261" s="18" t="s">
        <v>276</v>
      </c>
      <c r="BM261" s="161" t="s">
        <v>6817</v>
      </c>
    </row>
    <row r="262" spans="1:65" s="2" customFormat="1" ht="10.199999999999999">
      <c r="A262" s="33"/>
      <c r="B262" s="34"/>
      <c r="C262" s="33"/>
      <c r="D262" s="163" t="s">
        <v>207</v>
      </c>
      <c r="E262" s="33"/>
      <c r="F262" s="164" t="s">
        <v>6818</v>
      </c>
      <c r="G262" s="33"/>
      <c r="H262" s="33"/>
      <c r="I262" s="165"/>
      <c r="J262" s="33"/>
      <c r="K262" s="33"/>
      <c r="L262" s="34"/>
      <c r="M262" s="166"/>
      <c r="N262" s="167"/>
      <c r="O262" s="59"/>
      <c r="P262" s="59"/>
      <c r="Q262" s="59"/>
      <c r="R262" s="59"/>
      <c r="S262" s="59"/>
      <c r="T262" s="60"/>
      <c r="U262" s="33"/>
      <c r="V262" s="33"/>
      <c r="W262" s="33"/>
      <c r="X262" s="33"/>
      <c r="Y262" s="33"/>
      <c r="Z262" s="33"/>
      <c r="AA262" s="33"/>
      <c r="AB262" s="33"/>
      <c r="AC262" s="33"/>
      <c r="AD262" s="33"/>
      <c r="AE262" s="33"/>
      <c r="AT262" s="18" t="s">
        <v>207</v>
      </c>
      <c r="AU262" s="18" t="s">
        <v>90</v>
      </c>
    </row>
    <row r="263" spans="1:65" s="2" customFormat="1" ht="16.5" customHeight="1">
      <c r="A263" s="33"/>
      <c r="B263" s="149"/>
      <c r="C263" s="150" t="s">
        <v>830</v>
      </c>
      <c r="D263" s="150" t="s">
        <v>202</v>
      </c>
      <c r="E263" s="151" t="s">
        <v>6819</v>
      </c>
      <c r="F263" s="152" t="s">
        <v>6820</v>
      </c>
      <c r="G263" s="153" t="s">
        <v>529</v>
      </c>
      <c r="H263" s="154">
        <v>2</v>
      </c>
      <c r="I263" s="155"/>
      <c r="J263" s="156">
        <f>ROUND(I263*H263,2)</f>
        <v>0</v>
      </c>
      <c r="K263" s="152" t="s">
        <v>333</v>
      </c>
      <c r="L263" s="34"/>
      <c r="M263" s="157" t="s">
        <v>1</v>
      </c>
      <c r="N263" s="158" t="s">
        <v>46</v>
      </c>
      <c r="O263" s="59"/>
      <c r="P263" s="159">
        <f>O263*H263</f>
        <v>0</v>
      </c>
      <c r="Q263" s="159">
        <v>0</v>
      </c>
      <c r="R263" s="159">
        <f>Q263*H263</f>
        <v>0</v>
      </c>
      <c r="S263" s="159">
        <v>1.9E-2</v>
      </c>
      <c r="T263" s="160">
        <f>S263*H263</f>
        <v>3.7999999999999999E-2</v>
      </c>
      <c r="U263" s="33"/>
      <c r="V263" s="33"/>
      <c r="W263" s="33"/>
      <c r="X263" s="33"/>
      <c r="Y263" s="33"/>
      <c r="Z263" s="33"/>
      <c r="AA263" s="33"/>
      <c r="AB263" s="33"/>
      <c r="AC263" s="33"/>
      <c r="AD263" s="33"/>
      <c r="AE263" s="33"/>
      <c r="AR263" s="161" t="s">
        <v>276</v>
      </c>
      <c r="AT263" s="161" t="s">
        <v>202</v>
      </c>
      <c r="AU263" s="161" t="s">
        <v>90</v>
      </c>
      <c r="AY263" s="18" t="s">
        <v>199</v>
      </c>
      <c r="BE263" s="162">
        <f>IF(N263="základní",J263,0)</f>
        <v>0</v>
      </c>
      <c r="BF263" s="162">
        <f>IF(N263="snížená",J263,0)</f>
        <v>0</v>
      </c>
      <c r="BG263" s="162">
        <f>IF(N263="zákl. přenesená",J263,0)</f>
        <v>0</v>
      </c>
      <c r="BH263" s="162">
        <f>IF(N263="sníž. přenesená",J263,0)</f>
        <v>0</v>
      </c>
      <c r="BI263" s="162">
        <f>IF(N263="nulová",J263,0)</f>
        <v>0</v>
      </c>
      <c r="BJ263" s="18" t="s">
        <v>88</v>
      </c>
      <c r="BK263" s="162">
        <f>ROUND(I263*H263,2)</f>
        <v>0</v>
      </c>
      <c r="BL263" s="18" t="s">
        <v>276</v>
      </c>
      <c r="BM263" s="161" t="s">
        <v>6821</v>
      </c>
    </row>
    <row r="264" spans="1:65" s="2" customFormat="1" ht="10.199999999999999">
      <c r="A264" s="33"/>
      <c r="B264" s="34"/>
      <c r="C264" s="33"/>
      <c r="D264" s="163" t="s">
        <v>207</v>
      </c>
      <c r="E264" s="33"/>
      <c r="F264" s="164" t="s">
        <v>6822</v>
      </c>
      <c r="G264" s="33"/>
      <c r="H264" s="33"/>
      <c r="I264" s="165"/>
      <c r="J264" s="33"/>
      <c r="K264" s="33"/>
      <c r="L264" s="34"/>
      <c r="M264" s="166"/>
      <c r="N264" s="167"/>
      <c r="O264" s="59"/>
      <c r="P264" s="59"/>
      <c r="Q264" s="59"/>
      <c r="R264" s="59"/>
      <c r="S264" s="59"/>
      <c r="T264" s="60"/>
      <c r="U264" s="33"/>
      <c r="V264" s="33"/>
      <c r="W264" s="33"/>
      <c r="X264" s="33"/>
      <c r="Y264" s="33"/>
      <c r="Z264" s="33"/>
      <c r="AA264" s="33"/>
      <c r="AB264" s="33"/>
      <c r="AC264" s="33"/>
      <c r="AD264" s="33"/>
      <c r="AE264" s="33"/>
      <c r="AT264" s="18" t="s">
        <v>207</v>
      </c>
      <c r="AU264" s="18" t="s">
        <v>90</v>
      </c>
    </row>
    <row r="265" spans="1:65" s="2" customFormat="1" ht="16.5" customHeight="1">
      <c r="A265" s="33"/>
      <c r="B265" s="149"/>
      <c r="C265" s="150" t="s">
        <v>835</v>
      </c>
      <c r="D265" s="150" t="s">
        <v>202</v>
      </c>
      <c r="E265" s="151" t="s">
        <v>6823</v>
      </c>
      <c r="F265" s="152" t="s">
        <v>6824</v>
      </c>
      <c r="G265" s="153" t="s">
        <v>205</v>
      </c>
      <c r="H265" s="154">
        <v>1</v>
      </c>
      <c r="I265" s="155"/>
      <c r="J265" s="156">
        <f>ROUND(I265*H265,2)</f>
        <v>0</v>
      </c>
      <c r="K265" s="152" t="s">
        <v>1</v>
      </c>
      <c r="L265" s="34"/>
      <c r="M265" s="157" t="s">
        <v>1</v>
      </c>
      <c r="N265" s="158" t="s">
        <v>46</v>
      </c>
      <c r="O265" s="59"/>
      <c r="P265" s="159">
        <f>O265*H265</f>
        <v>0</v>
      </c>
      <c r="Q265" s="159">
        <v>0</v>
      </c>
      <c r="R265" s="159">
        <f>Q265*H265</f>
        <v>0</v>
      </c>
      <c r="S265" s="159">
        <v>0</v>
      </c>
      <c r="T265" s="160">
        <f>S265*H265</f>
        <v>0</v>
      </c>
      <c r="U265" s="33"/>
      <c r="V265" s="33"/>
      <c r="W265" s="33"/>
      <c r="X265" s="33"/>
      <c r="Y265" s="33"/>
      <c r="Z265" s="33"/>
      <c r="AA265" s="33"/>
      <c r="AB265" s="33"/>
      <c r="AC265" s="33"/>
      <c r="AD265" s="33"/>
      <c r="AE265" s="33"/>
      <c r="AR265" s="161" t="s">
        <v>276</v>
      </c>
      <c r="AT265" s="161" t="s">
        <v>202</v>
      </c>
      <c r="AU265" s="161" t="s">
        <v>90</v>
      </c>
      <c r="AY265" s="18" t="s">
        <v>199</v>
      </c>
      <c r="BE265" s="162">
        <f>IF(N265="základní",J265,0)</f>
        <v>0</v>
      </c>
      <c r="BF265" s="162">
        <f>IF(N265="snížená",J265,0)</f>
        <v>0</v>
      </c>
      <c r="BG265" s="162">
        <f>IF(N265="zákl. přenesená",J265,0)</f>
        <v>0</v>
      </c>
      <c r="BH265" s="162">
        <f>IF(N265="sníž. přenesená",J265,0)</f>
        <v>0</v>
      </c>
      <c r="BI265" s="162">
        <f>IF(N265="nulová",J265,0)</f>
        <v>0</v>
      </c>
      <c r="BJ265" s="18" t="s">
        <v>88</v>
      </c>
      <c r="BK265" s="162">
        <f>ROUND(I265*H265,2)</f>
        <v>0</v>
      </c>
      <c r="BL265" s="18" t="s">
        <v>276</v>
      </c>
      <c r="BM265" s="161" t="s">
        <v>6825</v>
      </c>
    </row>
    <row r="266" spans="1:65" s="2" customFormat="1" ht="16.5" customHeight="1">
      <c r="A266" s="33"/>
      <c r="B266" s="149"/>
      <c r="C266" s="195" t="s">
        <v>840</v>
      </c>
      <c r="D266" s="195" t="s">
        <v>416</v>
      </c>
      <c r="E266" s="196" t="s">
        <v>6826</v>
      </c>
      <c r="F266" s="197" t="s">
        <v>6827</v>
      </c>
      <c r="G266" s="198" t="s">
        <v>205</v>
      </c>
      <c r="H266" s="199">
        <v>1</v>
      </c>
      <c r="I266" s="200"/>
      <c r="J266" s="201">
        <f>ROUND(I266*H266,2)</f>
        <v>0</v>
      </c>
      <c r="K266" s="197" t="s">
        <v>1</v>
      </c>
      <c r="L266" s="202"/>
      <c r="M266" s="203" t="s">
        <v>1</v>
      </c>
      <c r="N266" s="204" t="s">
        <v>46</v>
      </c>
      <c r="O266" s="59"/>
      <c r="P266" s="159">
        <f>O266*H266</f>
        <v>0</v>
      </c>
      <c r="Q266" s="159">
        <v>0</v>
      </c>
      <c r="R266" s="159">
        <f>Q266*H266</f>
        <v>0</v>
      </c>
      <c r="S266" s="159">
        <v>0</v>
      </c>
      <c r="T266" s="160">
        <f>S266*H266</f>
        <v>0</v>
      </c>
      <c r="U266" s="33"/>
      <c r="V266" s="33"/>
      <c r="W266" s="33"/>
      <c r="X266" s="33"/>
      <c r="Y266" s="33"/>
      <c r="Z266" s="33"/>
      <c r="AA266" s="33"/>
      <c r="AB266" s="33"/>
      <c r="AC266" s="33"/>
      <c r="AD266" s="33"/>
      <c r="AE266" s="33"/>
      <c r="AR266" s="161" t="s">
        <v>573</v>
      </c>
      <c r="AT266" s="161" t="s">
        <v>416</v>
      </c>
      <c r="AU266" s="161" t="s">
        <v>90</v>
      </c>
      <c r="AY266" s="18" t="s">
        <v>199</v>
      </c>
      <c r="BE266" s="162">
        <f>IF(N266="základní",J266,0)</f>
        <v>0</v>
      </c>
      <c r="BF266" s="162">
        <f>IF(N266="snížená",J266,0)</f>
        <v>0</v>
      </c>
      <c r="BG266" s="162">
        <f>IF(N266="zákl. přenesená",J266,0)</f>
        <v>0</v>
      </c>
      <c r="BH266" s="162">
        <f>IF(N266="sníž. přenesená",J266,0)</f>
        <v>0</v>
      </c>
      <c r="BI266" s="162">
        <f>IF(N266="nulová",J266,0)</f>
        <v>0</v>
      </c>
      <c r="BJ266" s="18" t="s">
        <v>88</v>
      </c>
      <c r="BK266" s="162">
        <f>ROUND(I266*H266,2)</f>
        <v>0</v>
      </c>
      <c r="BL266" s="18" t="s">
        <v>276</v>
      </c>
      <c r="BM266" s="161" t="s">
        <v>6828</v>
      </c>
    </row>
    <row r="267" spans="1:65" s="2" customFormat="1" ht="10.199999999999999">
      <c r="A267" s="33"/>
      <c r="B267" s="34"/>
      <c r="C267" s="33"/>
      <c r="D267" s="163" t="s">
        <v>207</v>
      </c>
      <c r="E267" s="33"/>
      <c r="F267" s="164" t="s">
        <v>6829</v>
      </c>
      <c r="G267" s="33"/>
      <c r="H267" s="33"/>
      <c r="I267" s="165"/>
      <c r="J267" s="33"/>
      <c r="K267" s="33"/>
      <c r="L267" s="34"/>
      <c r="M267" s="166"/>
      <c r="N267" s="167"/>
      <c r="O267" s="59"/>
      <c r="P267" s="59"/>
      <c r="Q267" s="59"/>
      <c r="R267" s="59"/>
      <c r="S267" s="59"/>
      <c r="T267" s="60"/>
      <c r="U267" s="33"/>
      <c r="V267" s="33"/>
      <c r="W267" s="33"/>
      <c r="X267" s="33"/>
      <c r="Y267" s="33"/>
      <c r="Z267" s="33"/>
      <c r="AA267" s="33"/>
      <c r="AB267" s="33"/>
      <c r="AC267" s="33"/>
      <c r="AD267" s="33"/>
      <c r="AE267" s="33"/>
      <c r="AT267" s="18" t="s">
        <v>207</v>
      </c>
      <c r="AU267" s="18" t="s">
        <v>90</v>
      </c>
    </row>
    <row r="268" spans="1:65" s="2" customFormat="1" ht="16.5" customHeight="1">
      <c r="A268" s="33"/>
      <c r="B268" s="149"/>
      <c r="C268" s="150" t="s">
        <v>849</v>
      </c>
      <c r="D268" s="150" t="s">
        <v>202</v>
      </c>
      <c r="E268" s="151" t="s">
        <v>6830</v>
      </c>
      <c r="F268" s="152" t="s">
        <v>6831</v>
      </c>
      <c r="G268" s="153" t="s">
        <v>529</v>
      </c>
      <c r="H268" s="154">
        <v>1</v>
      </c>
      <c r="I268" s="155"/>
      <c r="J268" s="156">
        <f>ROUND(I268*H268,2)</f>
        <v>0</v>
      </c>
      <c r="K268" s="152" t="s">
        <v>1</v>
      </c>
      <c r="L268" s="34"/>
      <c r="M268" s="157" t="s">
        <v>1</v>
      </c>
      <c r="N268" s="158" t="s">
        <v>46</v>
      </c>
      <c r="O268" s="59"/>
      <c r="P268" s="159">
        <f>O268*H268</f>
        <v>0</v>
      </c>
      <c r="Q268" s="159">
        <v>0</v>
      </c>
      <c r="R268" s="159">
        <f>Q268*H268</f>
        <v>0</v>
      </c>
      <c r="S268" s="159">
        <v>0</v>
      </c>
      <c r="T268" s="160">
        <f>S268*H268</f>
        <v>0</v>
      </c>
      <c r="U268" s="33"/>
      <c r="V268" s="33"/>
      <c r="W268" s="33"/>
      <c r="X268" s="33"/>
      <c r="Y268" s="33"/>
      <c r="Z268" s="33"/>
      <c r="AA268" s="33"/>
      <c r="AB268" s="33"/>
      <c r="AC268" s="33"/>
      <c r="AD268" s="33"/>
      <c r="AE268" s="33"/>
      <c r="AR268" s="161" t="s">
        <v>276</v>
      </c>
      <c r="AT268" s="161" t="s">
        <v>202</v>
      </c>
      <c r="AU268" s="161" t="s">
        <v>90</v>
      </c>
      <c r="AY268" s="18" t="s">
        <v>199</v>
      </c>
      <c r="BE268" s="162">
        <f>IF(N268="základní",J268,0)</f>
        <v>0</v>
      </c>
      <c r="BF268" s="162">
        <f>IF(N268="snížená",J268,0)</f>
        <v>0</v>
      </c>
      <c r="BG268" s="162">
        <f>IF(N268="zákl. přenesená",J268,0)</f>
        <v>0</v>
      </c>
      <c r="BH268" s="162">
        <f>IF(N268="sníž. přenesená",J268,0)</f>
        <v>0</v>
      </c>
      <c r="BI268" s="162">
        <f>IF(N268="nulová",J268,0)</f>
        <v>0</v>
      </c>
      <c r="BJ268" s="18" t="s">
        <v>88</v>
      </c>
      <c r="BK268" s="162">
        <f>ROUND(I268*H268,2)</f>
        <v>0</v>
      </c>
      <c r="BL268" s="18" t="s">
        <v>276</v>
      </c>
      <c r="BM268" s="161" t="s">
        <v>6832</v>
      </c>
    </row>
    <row r="269" spans="1:65" s="2" customFormat="1" ht="16.5" customHeight="1">
      <c r="A269" s="33"/>
      <c r="B269" s="149"/>
      <c r="C269" s="195" t="s">
        <v>856</v>
      </c>
      <c r="D269" s="195" t="s">
        <v>416</v>
      </c>
      <c r="E269" s="196" t="s">
        <v>6833</v>
      </c>
      <c r="F269" s="197" t="s">
        <v>6834</v>
      </c>
      <c r="G269" s="198" t="s">
        <v>529</v>
      </c>
      <c r="H269" s="199">
        <v>1</v>
      </c>
      <c r="I269" s="200"/>
      <c r="J269" s="201">
        <f>ROUND(I269*H269,2)</f>
        <v>0</v>
      </c>
      <c r="K269" s="197" t="s">
        <v>1</v>
      </c>
      <c r="L269" s="202"/>
      <c r="M269" s="203" t="s">
        <v>1</v>
      </c>
      <c r="N269" s="204" t="s">
        <v>46</v>
      </c>
      <c r="O269" s="59"/>
      <c r="P269" s="159">
        <f>O269*H269</f>
        <v>0</v>
      </c>
      <c r="Q269" s="159">
        <v>0</v>
      </c>
      <c r="R269" s="159">
        <f>Q269*H269</f>
        <v>0</v>
      </c>
      <c r="S269" s="159">
        <v>0</v>
      </c>
      <c r="T269" s="160">
        <f>S269*H269</f>
        <v>0</v>
      </c>
      <c r="U269" s="33"/>
      <c r="V269" s="33"/>
      <c r="W269" s="33"/>
      <c r="X269" s="33"/>
      <c r="Y269" s="33"/>
      <c r="Z269" s="33"/>
      <c r="AA269" s="33"/>
      <c r="AB269" s="33"/>
      <c r="AC269" s="33"/>
      <c r="AD269" s="33"/>
      <c r="AE269" s="33"/>
      <c r="AR269" s="161" t="s">
        <v>573</v>
      </c>
      <c r="AT269" s="161" t="s">
        <v>416</v>
      </c>
      <c r="AU269" s="161" t="s">
        <v>90</v>
      </c>
      <c r="AY269" s="18" t="s">
        <v>199</v>
      </c>
      <c r="BE269" s="162">
        <f>IF(N269="základní",J269,0)</f>
        <v>0</v>
      </c>
      <c r="BF269" s="162">
        <f>IF(N269="snížená",J269,0)</f>
        <v>0</v>
      </c>
      <c r="BG269" s="162">
        <f>IF(N269="zákl. přenesená",J269,0)</f>
        <v>0</v>
      </c>
      <c r="BH269" s="162">
        <f>IF(N269="sníž. přenesená",J269,0)</f>
        <v>0</v>
      </c>
      <c r="BI269" s="162">
        <f>IF(N269="nulová",J269,0)</f>
        <v>0</v>
      </c>
      <c r="BJ269" s="18" t="s">
        <v>88</v>
      </c>
      <c r="BK269" s="162">
        <f>ROUND(I269*H269,2)</f>
        <v>0</v>
      </c>
      <c r="BL269" s="18" t="s">
        <v>276</v>
      </c>
      <c r="BM269" s="161" t="s">
        <v>6835</v>
      </c>
    </row>
    <row r="270" spans="1:65" s="2" customFormat="1" ht="24.15" customHeight="1">
      <c r="A270" s="33"/>
      <c r="B270" s="149"/>
      <c r="C270" s="150" t="s">
        <v>865</v>
      </c>
      <c r="D270" s="150" t="s">
        <v>202</v>
      </c>
      <c r="E270" s="151" t="s">
        <v>6836</v>
      </c>
      <c r="F270" s="152" t="s">
        <v>6837</v>
      </c>
      <c r="G270" s="153" t="s">
        <v>529</v>
      </c>
      <c r="H270" s="154">
        <v>2</v>
      </c>
      <c r="I270" s="155"/>
      <c r="J270" s="156">
        <f>ROUND(I270*H270,2)</f>
        <v>0</v>
      </c>
      <c r="K270" s="152" t="s">
        <v>1</v>
      </c>
      <c r="L270" s="34"/>
      <c r="M270" s="157" t="s">
        <v>1</v>
      </c>
      <c r="N270" s="158" t="s">
        <v>46</v>
      </c>
      <c r="O270" s="59"/>
      <c r="P270" s="159">
        <f>O270*H270</f>
        <v>0</v>
      </c>
      <c r="Q270" s="159">
        <v>0</v>
      </c>
      <c r="R270" s="159">
        <f>Q270*H270</f>
        <v>0</v>
      </c>
      <c r="S270" s="159">
        <v>0</v>
      </c>
      <c r="T270" s="160">
        <f>S270*H270</f>
        <v>0</v>
      </c>
      <c r="U270" s="33"/>
      <c r="V270" s="33"/>
      <c r="W270" s="33"/>
      <c r="X270" s="33"/>
      <c r="Y270" s="33"/>
      <c r="Z270" s="33"/>
      <c r="AA270" s="33"/>
      <c r="AB270" s="33"/>
      <c r="AC270" s="33"/>
      <c r="AD270" s="33"/>
      <c r="AE270" s="33"/>
      <c r="AR270" s="161" t="s">
        <v>276</v>
      </c>
      <c r="AT270" s="161" t="s">
        <v>202</v>
      </c>
      <c r="AU270" s="161" t="s">
        <v>90</v>
      </c>
      <c r="AY270" s="18" t="s">
        <v>199</v>
      </c>
      <c r="BE270" s="162">
        <f>IF(N270="základní",J270,0)</f>
        <v>0</v>
      </c>
      <c r="BF270" s="162">
        <f>IF(N270="snížená",J270,0)</f>
        <v>0</v>
      </c>
      <c r="BG270" s="162">
        <f>IF(N270="zákl. přenesená",J270,0)</f>
        <v>0</v>
      </c>
      <c r="BH270" s="162">
        <f>IF(N270="sníž. přenesená",J270,0)</f>
        <v>0</v>
      </c>
      <c r="BI270" s="162">
        <f>IF(N270="nulová",J270,0)</f>
        <v>0</v>
      </c>
      <c r="BJ270" s="18" t="s">
        <v>88</v>
      </c>
      <c r="BK270" s="162">
        <f>ROUND(I270*H270,2)</f>
        <v>0</v>
      </c>
      <c r="BL270" s="18" t="s">
        <v>276</v>
      </c>
      <c r="BM270" s="161" t="s">
        <v>6838</v>
      </c>
    </row>
    <row r="271" spans="1:65" s="2" customFormat="1" ht="24.15" customHeight="1">
      <c r="A271" s="33"/>
      <c r="B271" s="149"/>
      <c r="C271" s="150" t="s">
        <v>874</v>
      </c>
      <c r="D271" s="150" t="s">
        <v>202</v>
      </c>
      <c r="E271" s="151" t="s">
        <v>6839</v>
      </c>
      <c r="F271" s="152" t="s">
        <v>6840</v>
      </c>
      <c r="G271" s="153" t="s">
        <v>529</v>
      </c>
      <c r="H271" s="154">
        <v>1</v>
      </c>
      <c r="I271" s="155"/>
      <c r="J271" s="156">
        <f>ROUND(I271*H271,2)</f>
        <v>0</v>
      </c>
      <c r="K271" s="152" t="s">
        <v>333</v>
      </c>
      <c r="L271" s="34"/>
      <c r="M271" s="157" t="s">
        <v>1</v>
      </c>
      <c r="N271" s="158" t="s">
        <v>46</v>
      </c>
      <c r="O271" s="59"/>
      <c r="P271" s="159">
        <f>O271*H271</f>
        <v>0</v>
      </c>
      <c r="Q271" s="159">
        <v>0</v>
      </c>
      <c r="R271" s="159">
        <f>Q271*H271</f>
        <v>0</v>
      </c>
      <c r="S271" s="159">
        <v>0</v>
      </c>
      <c r="T271" s="160">
        <f>S271*H271</f>
        <v>0</v>
      </c>
      <c r="U271" s="33"/>
      <c r="V271" s="33"/>
      <c r="W271" s="33"/>
      <c r="X271" s="33"/>
      <c r="Y271" s="33"/>
      <c r="Z271" s="33"/>
      <c r="AA271" s="33"/>
      <c r="AB271" s="33"/>
      <c r="AC271" s="33"/>
      <c r="AD271" s="33"/>
      <c r="AE271" s="33"/>
      <c r="AR271" s="161" t="s">
        <v>276</v>
      </c>
      <c r="AT271" s="161" t="s">
        <v>202</v>
      </c>
      <c r="AU271" s="161" t="s">
        <v>90</v>
      </c>
      <c r="AY271" s="18" t="s">
        <v>199</v>
      </c>
      <c r="BE271" s="162">
        <f>IF(N271="základní",J271,0)</f>
        <v>0</v>
      </c>
      <c r="BF271" s="162">
        <f>IF(N271="snížená",J271,0)</f>
        <v>0</v>
      </c>
      <c r="BG271" s="162">
        <f>IF(N271="zákl. přenesená",J271,0)</f>
        <v>0</v>
      </c>
      <c r="BH271" s="162">
        <f>IF(N271="sníž. přenesená",J271,0)</f>
        <v>0</v>
      </c>
      <c r="BI271" s="162">
        <f>IF(N271="nulová",J271,0)</f>
        <v>0</v>
      </c>
      <c r="BJ271" s="18" t="s">
        <v>88</v>
      </c>
      <c r="BK271" s="162">
        <f>ROUND(I271*H271,2)</f>
        <v>0</v>
      </c>
      <c r="BL271" s="18" t="s">
        <v>276</v>
      </c>
      <c r="BM271" s="161" t="s">
        <v>6841</v>
      </c>
    </row>
    <row r="272" spans="1:65" s="2" customFormat="1" ht="19.2">
      <c r="A272" s="33"/>
      <c r="B272" s="34"/>
      <c r="C272" s="33"/>
      <c r="D272" s="163" t="s">
        <v>207</v>
      </c>
      <c r="E272" s="33"/>
      <c r="F272" s="164" t="s">
        <v>6842</v>
      </c>
      <c r="G272" s="33"/>
      <c r="H272" s="33"/>
      <c r="I272" s="165"/>
      <c r="J272" s="33"/>
      <c r="K272" s="33"/>
      <c r="L272" s="34"/>
      <c r="M272" s="166"/>
      <c r="N272" s="167"/>
      <c r="O272" s="59"/>
      <c r="P272" s="59"/>
      <c r="Q272" s="59"/>
      <c r="R272" s="59"/>
      <c r="S272" s="59"/>
      <c r="T272" s="60"/>
      <c r="U272" s="33"/>
      <c r="V272" s="33"/>
      <c r="W272" s="33"/>
      <c r="X272" s="33"/>
      <c r="Y272" s="33"/>
      <c r="Z272" s="33"/>
      <c r="AA272" s="33"/>
      <c r="AB272" s="33"/>
      <c r="AC272" s="33"/>
      <c r="AD272" s="33"/>
      <c r="AE272" s="33"/>
      <c r="AT272" s="18" t="s">
        <v>207</v>
      </c>
      <c r="AU272" s="18" t="s">
        <v>90</v>
      </c>
    </row>
    <row r="273" spans="1:65" s="2" customFormat="1" ht="16.5" customHeight="1">
      <c r="A273" s="33"/>
      <c r="B273" s="149"/>
      <c r="C273" s="195" t="s">
        <v>962</v>
      </c>
      <c r="D273" s="195" t="s">
        <v>416</v>
      </c>
      <c r="E273" s="196" t="s">
        <v>6843</v>
      </c>
      <c r="F273" s="197" t="s">
        <v>6844</v>
      </c>
      <c r="G273" s="198" t="s">
        <v>529</v>
      </c>
      <c r="H273" s="199">
        <v>1</v>
      </c>
      <c r="I273" s="200"/>
      <c r="J273" s="201">
        <f>ROUND(I273*H273,2)</f>
        <v>0</v>
      </c>
      <c r="K273" s="197" t="s">
        <v>1</v>
      </c>
      <c r="L273" s="202"/>
      <c r="M273" s="203" t="s">
        <v>1</v>
      </c>
      <c r="N273" s="204" t="s">
        <v>46</v>
      </c>
      <c r="O273" s="59"/>
      <c r="P273" s="159">
        <f>O273*H273</f>
        <v>0</v>
      </c>
      <c r="Q273" s="159">
        <v>0</v>
      </c>
      <c r="R273" s="159">
        <f>Q273*H273</f>
        <v>0</v>
      </c>
      <c r="S273" s="159">
        <v>0</v>
      </c>
      <c r="T273" s="160">
        <f>S273*H273</f>
        <v>0</v>
      </c>
      <c r="U273" s="33"/>
      <c r="V273" s="33"/>
      <c r="W273" s="33"/>
      <c r="X273" s="33"/>
      <c r="Y273" s="33"/>
      <c r="Z273" s="33"/>
      <c r="AA273" s="33"/>
      <c r="AB273" s="33"/>
      <c r="AC273" s="33"/>
      <c r="AD273" s="33"/>
      <c r="AE273" s="33"/>
      <c r="AR273" s="161" t="s">
        <v>573</v>
      </c>
      <c r="AT273" s="161" t="s">
        <v>416</v>
      </c>
      <c r="AU273" s="161" t="s">
        <v>90</v>
      </c>
      <c r="AY273" s="18" t="s">
        <v>199</v>
      </c>
      <c r="BE273" s="162">
        <f>IF(N273="základní",J273,0)</f>
        <v>0</v>
      </c>
      <c r="BF273" s="162">
        <f>IF(N273="snížená",J273,0)</f>
        <v>0</v>
      </c>
      <c r="BG273" s="162">
        <f>IF(N273="zákl. přenesená",J273,0)</f>
        <v>0</v>
      </c>
      <c r="BH273" s="162">
        <f>IF(N273="sníž. přenesená",J273,0)</f>
        <v>0</v>
      </c>
      <c r="BI273" s="162">
        <f>IF(N273="nulová",J273,0)</f>
        <v>0</v>
      </c>
      <c r="BJ273" s="18" t="s">
        <v>88</v>
      </c>
      <c r="BK273" s="162">
        <f>ROUND(I273*H273,2)</f>
        <v>0</v>
      </c>
      <c r="BL273" s="18" t="s">
        <v>276</v>
      </c>
      <c r="BM273" s="161" t="s">
        <v>6845</v>
      </c>
    </row>
    <row r="274" spans="1:65" s="2" customFormat="1" ht="10.199999999999999">
      <c r="A274" s="33"/>
      <c r="B274" s="34"/>
      <c r="C274" s="33"/>
      <c r="D274" s="163" t="s">
        <v>207</v>
      </c>
      <c r="E274" s="33"/>
      <c r="F274" s="164" t="s">
        <v>6846</v>
      </c>
      <c r="G274" s="33"/>
      <c r="H274" s="33"/>
      <c r="I274" s="165"/>
      <c r="J274" s="33"/>
      <c r="K274" s="33"/>
      <c r="L274" s="34"/>
      <c r="M274" s="166"/>
      <c r="N274" s="167"/>
      <c r="O274" s="59"/>
      <c r="P274" s="59"/>
      <c r="Q274" s="59"/>
      <c r="R274" s="59"/>
      <c r="S274" s="59"/>
      <c r="T274" s="60"/>
      <c r="U274" s="33"/>
      <c r="V274" s="33"/>
      <c r="W274" s="33"/>
      <c r="X274" s="33"/>
      <c r="Y274" s="33"/>
      <c r="Z274" s="33"/>
      <c r="AA274" s="33"/>
      <c r="AB274" s="33"/>
      <c r="AC274" s="33"/>
      <c r="AD274" s="33"/>
      <c r="AE274" s="33"/>
      <c r="AT274" s="18" t="s">
        <v>207</v>
      </c>
      <c r="AU274" s="18" t="s">
        <v>90</v>
      </c>
    </row>
    <row r="275" spans="1:65" s="2" customFormat="1" ht="16.5" customHeight="1">
      <c r="A275" s="33"/>
      <c r="B275" s="149"/>
      <c r="C275" s="150" t="s">
        <v>969</v>
      </c>
      <c r="D275" s="150" t="s">
        <v>202</v>
      </c>
      <c r="E275" s="151" t="s">
        <v>6847</v>
      </c>
      <c r="F275" s="152" t="s">
        <v>6848</v>
      </c>
      <c r="G275" s="153" t="s">
        <v>529</v>
      </c>
      <c r="H275" s="154">
        <v>1</v>
      </c>
      <c r="I275" s="155"/>
      <c r="J275" s="156">
        <f>ROUND(I275*H275,2)</f>
        <v>0</v>
      </c>
      <c r="K275" s="152" t="s">
        <v>1</v>
      </c>
      <c r="L275" s="34"/>
      <c r="M275" s="157" t="s">
        <v>1</v>
      </c>
      <c r="N275" s="158" t="s">
        <v>46</v>
      </c>
      <c r="O275" s="59"/>
      <c r="P275" s="159">
        <f>O275*H275</f>
        <v>0</v>
      </c>
      <c r="Q275" s="159">
        <v>0</v>
      </c>
      <c r="R275" s="159">
        <f>Q275*H275</f>
        <v>0</v>
      </c>
      <c r="S275" s="159">
        <v>0</v>
      </c>
      <c r="T275" s="160">
        <f>S275*H275</f>
        <v>0</v>
      </c>
      <c r="U275" s="33"/>
      <c r="V275" s="33"/>
      <c r="W275" s="33"/>
      <c r="X275" s="33"/>
      <c r="Y275" s="33"/>
      <c r="Z275" s="33"/>
      <c r="AA275" s="33"/>
      <c r="AB275" s="33"/>
      <c r="AC275" s="33"/>
      <c r="AD275" s="33"/>
      <c r="AE275" s="33"/>
      <c r="AR275" s="161" t="s">
        <v>276</v>
      </c>
      <c r="AT275" s="161" t="s">
        <v>202</v>
      </c>
      <c r="AU275" s="161" t="s">
        <v>90</v>
      </c>
      <c r="AY275" s="18" t="s">
        <v>199</v>
      </c>
      <c r="BE275" s="162">
        <f>IF(N275="základní",J275,0)</f>
        <v>0</v>
      </c>
      <c r="BF275" s="162">
        <f>IF(N275="snížená",J275,0)</f>
        <v>0</v>
      </c>
      <c r="BG275" s="162">
        <f>IF(N275="zákl. přenesená",J275,0)</f>
        <v>0</v>
      </c>
      <c r="BH275" s="162">
        <f>IF(N275="sníž. přenesená",J275,0)</f>
        <v>0</v>
      </c>
      <c r="BI275" s="162">
        <f>IF(N275="nulová",J275,0)</f>
        <v>0</v>
      </c>
      <c r="BJ275" s="18" t="s">
        <v>88</v>
      </c>
      <c r="BK275" s="162">
        <f>ROUND(I275*H275,2)</f>
        <v>0</v>
      </c>
      <c r="BL275" s="18" t="s">
        <v>276</v>
      </c>
      <c r="BM275" s="161" t="s">
        <v>6849</v>
      </c>
    </row>
    <row r="276" spans="1:65" s="2" customFormat="1" ht="16.5" customHeight="1">
      <c r="A276" s="33"/>
      <c r="B276" s="149"/>
      <c r="C276" s="195" t="s">
        <v>976</v>
      </c>
      <c r="D276" s="195" t="s">
        <v>416</v>
      </c>
      <c r="E276" s="196" t="s">
        <v>6850</v>
      </c>
      <c r="F276" s="197" t="s">
        <v>6851</v>
      </c>
      <c r="G276" s="198" t="s">
        <v>529</v>
      </c>
      <c r="H276" s="199">
        <v>1</v>
      </c>
      <c r="I276" s="200"/>
      <c r="J276" s="201">
        <f>ROUND(I276*H276,2)</f>
        <v>0</v>
      </c>
      <c r="K276" s="197" t="s">
        <v>1</v>
      </c>
      <c r="L276" s="202"/>
      <c r="M276" s="203" t="s">
        <v>1</v>
      </c>
      <c r="N276" s="204" t="s">
        <v>46</v>
      </c>
      <c r="O276" s="59"/>
      <c r="P276" s="159">
        <f>O276*H276</f>
        <v>0</v>
      </c>
      <c r="Q276" s="159">
        <v>0</v>
      </c>
      <c r="R276" s="159">
        <f>Q276*H276</f>
        <v>0</v>
      </c>
      <c r="S276" s="159">
        <v>0</v>
      </c>
      <c r="T276" s="160">
        <f>S276*H276</f>
        <v>0</v>
      </c>
      <c r="U276" s="33"/>
      <c r="V276" s="33"/>
      <c r="W276" s="33"/>
      <c r="X276" s="33"/>
      <c r="Y276" s="33"/>
      <c r="Z276" s="33"/>
      <c r="AA276" s="33"/>
      <c r="AB276" s="33"/>
      <c r="AC276" s="33"/>
      <c r="AD276" s="33"/>
      <c r="AE276" s="33"/>
      <c r="AR276" s="161" t="s">
        <v>573</v>
      </c>
      <c r="AT276" s="161" t="s">
        <v>416</v>
      </c>
      <c r="AU276" s="161" t="s">
        <v>90</v>
      </c>
      <c r="AY276" s="18" t="s">
        <v>199</v>
      </c>
      <c r="BE276" s="162">
        <f>IF(N276="základní",J276,0)</f>
        <v>0</v>
      </c>
      <c r="BF276" s="162">
        <f>IF(N276="snížená",J276,0)</f>
        <v>0</v>
      </c>
      <c r="BG276" s="162">
        <f>IF(N276="zákl. přenesená",J276,0)</f>
        <v>0</v>
      </c>
      <c r="BH276" s="162">
        <f>IF(N276="sníž. přenesená",J276,0)</f>
        <v>0</v>
      </c>
      <c r="BI276" s="162">
        <f>IF(N276="nulová",J276,0)</f>
        <v>0</v>
      </c>
      <c r="BJ276" s="18" t="s">
        <v>88</v>
      </c>
      <c r="BK276" s="162">
        <f>ROUND(I276*H276,2)</f>
        <v>0</v>
      </c>
      <c r="BL276" s="18" t="s">
        <v>276</v>
      </c>
      <c r="BM276" s="161" t="s">
        <v>6852</v>
      </c>
    </row>
    <row r="277" spans="1:65" s="2" customFormat="1" ht="16.5" customHeight="1">
      <c r="A277" s="33"/>
      <c r="B277" s="149"/>
      <c r="C277" s="150" t="s">
        <v>982</v>
      </c>
      <c r="D277" s="150" t="s">
        <v>202</v>
      </c>
      <c r="E277" s="151" t="s">
        <v>6853</v>
      </c>
      <c r="F277" s="152" t="s">
        <v>6854</v>
      </c>
      <c r="G277" s="153" t="s">
        <v>529</v>
      </c>
      <c r="H277" s="154">
        <v>1</v>
      </c>
      <c r="I277" s="155"/>
      <c r="J277" s="156">
        <f>ROUND(I277*H277,2)</f>
        <v>0</v>
      </c>
      <c r="K277" s="152" t="s">
        <v>1</v>
      </c>
      <c r="L277" s="34"/>
      <c r="M277" s="157" t="s">
        <v>1</v>
      </c>
      <c r="N277" s="158" t="s">
        <v>46</v>
      </c>
      <c r="O277" s="59"/>
      <c r="P277" s="159">
        <f>O277*H277</f>
        <v>0</v>
      </c>
      <c r="Q277" s="159">
        <v>0</v>
      </c>
      <c r="R277" s="159">
        <f>Q277*H277</f>
        <v>0</v>
      </c>
      <c r="S277" s="159">
        <v>0</v>
      </c>
      <c r="T277" s="160">
        <f>S277*H277</f>
        <v>0</v>
      </c>
      <c r="U277" s="33"/>
      <c r="V277" s="33"/>
      <c r="W277" s="33"/>
      <c r="X277" s="33"/>
      <c r="Y277" s="33"/>
      <c r="Z277" s="33"/>
      <c r="AA277" s="33"/>
      <c r="AB277" s="33"/>
      <c r="AC277" s="33"/>
      <c r="AD277" s="33"/>
      <c r="AE277" s="33"/>
      <c r="AR277" s="161" t="s">
        <v>276</v>
      </c>
      <c r="AT277" s="161" t="s">
        <v>202</v>
      </c>
      <c r="AU277" s="161" t="s">
        <v>90</v>
      </c>
      <c r="AY277" s="18" t="s">
        <v>199</v>
      </c>
      <c r="BE277" s="162">
        <f>IF(N277="základní",J277,0)</f>
        <v>0</v>
      </c>
      <c r="BF277" s="162">
        <f>IF(N277="snížená",J277,0)</f>
        <v>0</v>
      </c>
      <c r="BG277" s="162">
        <f>IF(N277="zákl. přenesená",J277,0)</f>
        <v>0</v>
      </c>
      <c r="BH277" s="162">
        <f>IF(N277="sníž. přenesená",J277,0)</f>
        <v>0</v>
      </c>
      <c r="BI277" s="162">
        <f>IF(N277="nulová",J277,0)</f>
        <v>0</v>
      </c>
      <c r="BJ277" s="18" t="s">
        <v>88</v>
      </c>
      <c r="BK277" s="162">
        <f>ROUND(I277*H277,2)</f>
        <v>0</v>
      </c>
      <c r="BL277" s="18" t="s">
        <v>276</v>
      </c>
      <c r="BM277" s="161" t="s">
        <v>6855</v>
      </c>
    </row>
    <row r="278" spans="1:65" s="2" customFormat="1" ht="24.15" customHeight="1">
      <c r="A278" s="33"/>
      <c r="B278" s="149"/>
      <c r="C278" s="150" t="s">
        <v>1003</v>
      </c>
      <c r="D278" s="150" t="s">
        <v>202</v>
      </c>
      <c r="E278" s="151" t="s">
        <v>6856</v>
      </c>
      <c r="F278" s="152" t="s">
        <v>6857</v>
      </c>
      <c r="G278" s="153" t="s">
        <v>396</v>
      </c>
      <c r="H278" s="154">
        <v>0.89100000000000001</v>
      </c>
      <c r="I278" s="155"/>
      <c r="J278" s="156">
        <f>ROUND(I278*H278,2)</f>
        <v>0</v>
      </c>
      <c r="K278" s="152" t="s">
        <v>333</v>
      </c>
      <c r="L278" s="34"/>
      <c r="M278" s="157" t="s">
        <v>1</v>
      </c>
      <c r="N278" s="158" t="s">
        <v>46</v>
      </c>
      <c r="O278" s="59"/>
      <c r="P278" s="159">
        <f>O278*H278</f>
        <v>0</v>
      </c>
      <c r="Q278" s="159">
        <v>0</v>
      </c>
      <c r="R278" s="159">
        <f>Q278*H278</f>
        <v>0</v>
      </c>
      <c r="S278" s="159">
        <v>0</v>
      </c>
      <c r="T278" s="160">
        <f>S278*H278</f>
        <v>0</v>
      </c>
      <c r="U278" s="33"/>
      <c r="V278" s="33"/>
      <c r="W278" s="33"/>
      <c r="X278" s="33"/>
      <c r="Y278" s="33"/>
      <c r="Z278" s="33"/>
      <c r="AA278" s="33"/>
      <c r="AB278" s="33"/>
      <c r="AC278" s="33"/>
      <c r="AD278" s="33"/>
      <c r="AE278" s="33"/>
      <c r="AR278" s="161" t="s">
        <v>276</v>
      </c>
      <c r="AT278" s="161" t="s">
        <v>202</v>
      </c>
      <c r="AU278" s="161" t="s">
        <v>90</v>
      </c>
      <c r="AY278" s="18" t="s">
        <v>199</v>
      </c>
      <c r="BE278" s="162">
        <f>IF(N278="základní",J278,0)</f>
        <v>0</v>
      </c>
      <c r="BF278" s="162">
        <f>IF(N278="snížená",J278,0)</f>
        <v>0</v>
      </c>
      <c r="BG278" s="162">
        <f>IF(N278="zákl. přenesená",J278,0)</f>
        <v>0</v>
      </c>
      <c r="BH278" s="162">
        <f>IF(N278="sníž. přenesená",J278,0)</f>
        <v>0</v>
      </c>
      <c r="BI278" s="162">
        <f>IF(N278="nulová",J278,0)</f>
        <v>0</v>
      </c>
      <c r="BJ278" s="18" t="s">
        <v>88</v>
      </c>
      <c r="BK278" s="162">
        <f>ROUND(I278*H278,2)</f>
        <v>0</v>
      </c>
      <c r="BL278" s="18" t="s">
        <v>276</v>
      </c>
      <c r="BM278" s="161" t="s">
        <v>6858</v>
      </c>
    </row>
    <row r="279" spans="1:65" s="2" customFormat="1" ht="28.8">
      <c r="A279" s="33"/>
      <c r="B279" s="34"/>
      <c r="C279" s="33"/>
      <c r="D279" s="163" t="s">
        <v>207</v>
      </c>
      <c r="E279" s="33"/>
      <c r="F279" s="164" t="s">
        <v>6859</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207</v>
      </c>
      <c r="AU279" s="18" t="s">
        <v>90</v>
      </c>
    </row>
    <row r="280" spans="1:65" s="2" customFormat="1" ht="24.15" customHeight="1">
      <c r="A280" s="33"/>
      <c r="B280" s="149"/>
      <c r="C280" s="150" t="s">
        <v>1008</v>
      </c>
      <c r="D280" s="150" t="s">
        <v>202</v>
      </c>
      <c r="E280" s="151" t="s">
        <v>6860</v>
      </c>
      <c r="F280" s="152" t="s">
        <v>6861</v>
      </c>
      <c r="G280" s="153" t="s">
        <v>205</v>
      </c>
      <c r="H280" s="154">
        <v>1</v>
      </c>
      <c r="I280" s="155"/>
      <c r="J280" s="156">
        <f>ROUND(I280*H280,2)</f>
        <v>0</v>
      </c>
      <c r="K280" s="152" t="s">
        <v>1</v>
      </c>
      <c r="L280" s="34"/>
      <c r="M280" s="157" t="s">
        <v>1</v>
      </c>
      <c r="N280" s="158" t="s">
        <v>46</v>
      </c>
      <c r="O280" s="59"/>
      <c r="P280" s="159">
        <f>O280*H280</f>
        <v>0</v>
      </c>
      <c r="Q280" s="159">
        <v>0</v>
      </c>
      <c r="R280" s="159">
        <f>Q280*H280</f>
        <v>0</v>
      </c>
      <c r="S280" s="159">
        <v>0</v>
      </c>
      <c r="T280" s="160">
        <f>S280*H280</f>
        <v>0</v>
      </c>
      <c r="U280" s="33"/>
      <c r="V280" s="33"/>
      <c r="W280" s="33"/>
      <c r="X280" s="33"/>
      <c r="Y280" s="33"/>
      <c r="Z280" s="33"/>
      <c r="AA280" s="33"/>
      <c r="AB280" s="33"/>
      <c r="AC280" s="33"/>
      <c r="AD280" s="33"/>
      <c r="AE280" s="33"/>
      <c r="AR280" s="161" t="s">
        <v>276</v>
      </c>
      <c r="AT280" s="161" t="s">
        <v>202</v>
      </c>
      <c r="AU280" s="161" t="s">
        <v>90</v>
      </c>
      <c r="AY280" s="18" t="s">
        <v>199</v>
      </c>
      <c r="BE280" s="162">
        <f>IF(N280="základní",J280,0)</f>
        <v>0</v>
      </c>
      <c r="BF280" s="162">
        <f>IF(N280="snížená",J280,0)</f>
        <v>0</v>
      </c>
      <c r="BG280" s="162">
        <f>IF(N280="zákl. přenesená",J280,0)</f>
        <v>0</v>
      </c>
      <c r="BH280" s="162">
        <f>IF(N280="sníž. přenesená",J280,0)</f>
        <v>0</v>
      </c>
      <c r="BI280" s="162">
        <f>IF(N280="nulová",J280,0)</f>
        <v>0</v>
      </c>
      <c r="BJ280" s="18" t="s">
        <v>88</v>
      </c>
      <c r="BK280" s="162">
        <f>ROUND(I280*H280,2)</f>
        <v>0</v>
      </c>
      <c r="BL280" s="18" t="s">
        <v>276</v>
      </c>
      <c r="BM280" s="161" t="s">
        <v>6862</v>
      </c>
    </row>
    <row r="281" spans="1:65" s="2" customFormat="1" ht="38.4">
      <c r="A281" s="33"/>
      <c r="B281" s="34"/>
      <c r="C281" s="33"/>
      <c r="D281" s="163" t="s">
        <v>207</v>
      </c>
      <c r="E281" s="33"/>
      <c r="F281" s="164" t="s">
        <v>6863</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207</v>
      </c>
      <c r="AU281" s="18" t="s">
        <v>90</v>
      </c>
    </row>
    <row r="282" spans="1:65" s="12" customFormat="1" ht="22.8" customHeight="1">
      <c r="B282" s="136"/>
      <c r="D282" s="137" t="s">
        <v>80</v>
      </c>
      <c r="E282" s="147" t="s">
        <v>6864</v>
      </c>
      <c r="F282" s="147" t="s">
        <v>6865</v>
      </c>
      <c r="I282" s="139"/>
      <c r="J282" s="148">
        <f>BK282</f>
        <v>0</v>
      </c>
      <c r="L282" s="136"/>
      <c r="M282" s="141"/>
      <c r="N282" s="142"/>
      <c r="O282" s="142"/>
      <c r="P282" s="143">
        <f>SUM(P283:P364)</f>
        <v>0</v>
      </c>
      <c r="Q282" s="142"/>
      <c r="R282" s="143">
        <f>SUM(R283:R364)</f>
        <v>6.59E-2</v>
      </c>
      <c r="S282" s="142"/>
      <c r="T282" s="144">
        <f>SUM(T283:T364)</f>
        <v>0</v>
      </c>
      <c r="AR282" s="137" t="s">
        <v>90</v>
      </c>
      <c r="AT282" s="145" t="s">
        <v>80</v>
      </c>
      <c r="AU282" s="145" t="s">
        <v>88</v>
      </c>
      <c r="AY282" s="137" t="s">
        <v>199</v>
      </c>
      <c r="BK282" s="146">
        <f>SUM(BK283:BK364)</f>
        <v>0</v>
      </c>
    </row>
    <row r="283" spans="1:65" s="2" customFormat="1" ht="24.15" customHeight="1">
      <c r="A283" s="33"/>
      <c r="B283" s="149"/>
      <c r="C283" s="150" t="s">
        <v>1014</v>
      </c>
      <c r="D283" s="150" t="s">
        <v>202</v>
      </c>
      <c r="E283" s="151" t="s">
        <v>6866</v>
      </c>
      <c r="F283" s="152" t="s">
        <v>6867</v>
      </c>
      <c r="G283" s="153" t="s">
        <v>376</v>
      </c>
      <c r="H283" s="154">
        <v>80</v>
      </c>
      <c r="I283" s="155"/>
      <c r="J283" s="156">
        <f>ROUND(I283*H283,2)</f>
        <v>0</v>
      </c>
      <c r="K283" s="152" t="s">
        <v>333</v>
      </c>
      <c r="L283" s="34"/>
      <c r="M283" s="157" t="s">
        <v>1</v>
      </c>
      <c r="N283" s="158" t="s">
        <v>46</v>
      </c>
      <c r="O283" s="59"/>
      <c r="P283" s="159">
        <f>O283*H283</f>
        <v>0</v>
      </c>
      <c r="Q283" s="159">
        <v>0</v>
      </c>
      <c r="R283" s="159">
        <f>Q283*H283</f>
        <v>0</v>
      </c>
      <c r="S283" s="159">
        <v>0</v>
      </c>
      <c r="T283" s="160">
        <f>S283*H283</f>
        <v>0</v>
      </c>
      <c r="U283" s="33"/>
      <c r="V283" s="33"/>
      <c r="W283" s="33"/>
      <c r="X283" s="33"/>
      <c r="Y283" s="33"/>
      <c r="Z283" s="33"/>
      <c r="AA283" s="33"/>
      <c r="AB283" s="33"/>
      <c r="AC283" s="33"/>
      <c r="AD283" s="33"/>
      <c r="AE283" s="33"/>
      <c r="AR283" s="161" t="s">
        <v>276</v>
      </c>
      <c r="AT283" s="161" t="s">
        <v>202</v>
      </c>
      <c r="AU283" s="161" t="s">
        <v>90</v>
      </c>
      <c r="AY283" s="18" t="s">
        <v>199</v>
      </c>
      <c r="BE283" s="162">
        <f>IF(N283="základní",J283,0)</f>
        <v>0</v>
      </c>
      <c r="BF283" s="162">
        <f>IF(N283="snížená",J283,0)</f>
        <v>0</v>
      </c>
      <c r="BG283" s="162">
        <f>IF(N283="zákl. přenesená",J283,0)</f>
        <v>0</v>
      </c>
      <c r="BH283" s="162">
        <f>IF(N283="sníž. přenesená",J283,0)</f>
        <v>0</v>
      </c>
      <c r="BI283" s="162">
        <f>IF(N283="nulová",J283,0)</f>
        <v>0</v>
      </c>
      <c r="BJ283" s="18" t="s">
        <v>88</v>
      </c>
      <c r="BK283" s="162">
        <f>ROUND(I283*H283,2)</f>
        <v>0</v>
      </c>
      <c r="BL283" s="18" t="s">
        <v>276</v>
      </c>
      <c r="BM283" s="161" t="s">
        <v>6868</v>
      </c>
    </row>
    <row r="284" spans="1:65" s="2" customFormat="1" ht="28.8">
      <c r="A284" s="33"/>
      <c r="B284" s="34"/>
      <c r="C284" s="33"/>
      <c r="D284" s="163" t="s">
        <v>207</v>
      </c>
      <c r="E284" s="33"/>
      <c r="F284" s="164" t="s">
        <v>6869</v>
      </c>
      <c r="G284" s="33"/>
      <c r="H284" s="33"/>
      <c r="I284" s="165"/>
      <c r="J284" s="33"/>
      <c r="K284" s="33"/>
      <c r="L284" s="34"/>
      <c r="M284" s="166"/>
      <c r="N284" s="167"/>
      <c r="O284" s="59"/>
      <c r="P284" s="59"/>
      <c r="Q284" s="59"/>
      <c r="R284" s="59"/>
      <c r="S284" s="59"/>
      <c r="T284" s="60"/>
      <c r="U284" s="33"/>
      <c r="V284" s="33"/>
      <c r="W284" s="33"/>
      <c r="X284" s="33"/>
      <c r="Y284" s="33"/>
      <c r="Z284" s="33"/>
      <c r="AA284" s="33"/>
      <c r="AB284" s="33"/>
      <c r="AC284" s="33"/>
      <c r="AD284" s="33"/>
      <c r="AE284" s="33"/>
      <c r="AT284" s="18" t="s">
        <v>207</v>
      </c>
      <c r="AU284" s="18" t="s">
        <v>90</v>
      </c>
    </row>
    <row r="285" spans="1:65" s="2" customFormat="1" ht="21.75" customHeight="1">
      <c r="A285" s="33"/>
      <c r="B285" s="149"/>
      <c r="C285" s="195" t="s">
        <v>1020</v>
      </c>
      <c r="D285" s="195" t="s">
        <v>416</v>
      </c>
      <c r="E285" s="196" t="s">
        <v>6870</v>
      </c>
      <c r="F285" s="197" t="s">
        <v>6871</v>
      </c>
      <c r="G285" s="198" t="s">
        <v>376</v>
      </c>
      <c r="H285" s="199">
        <v>80</v>
      </c>
      <c r="I285" s="200"/>
      <c r="J285" s="201">
        <f>ROUND(I285*H285,2)</f>
        <v>0</v>
      </c>
      <c r="K285" s="197" t="s">
        <v>6713</v>
      </c>
      <c r="L285" s="202"/>
      <c r="M285" s="203" t="s">
        <v>1</v>
      </c>
      <c r="N285" s="204" t="s">
        <v>46</v>
      </c>
      <c r="O285" s="59"/>
      <c r="P285" s="159">
        <f>O285*H285</f>
        <v>0</v>
      </c>
      <c r="Q285" s="159">
        <v>4.0000000000000003E-5</v>
      </c>
      <c r="R285" s="159">
        <f>Q285*H285</f>
        <v>3.2000000000000002E-3</v>
      </c>
      <c r="S285" s="159">
        <v>0</v>
      </c>
      <c r="T285" s="160">
        <f>S285*H285</f>
        <v>0</v>
      </c>
      <c r="U285" s="33"/>
      <c r="V285" s="33"/>
      <c r="W285" s="33"/>
      <c r="X285" s="33"/>
      <c r="Y285" s="33"/>
      <c r="Z285" s="33"/>
      <c r="AA285" s="33"/>
      <c r="AB285" s="33"/>
      <c r="AC285" s="33"/>
      <c r="AD285" s="33"/>
      <c r="AE285" s="33"/>
      <c r="AR285" s="161" t="s">
        <v>573</v>
      </c>
      <c r="AT285" s="161" t="s">
        <v>416</v>
      </c>
      <c r="AU285" s="161" t="s">
        <v>90</v>
      </c>
      <c r="AY285" s="18" t="s">
        <v>199</v>
      </c>
      <c r="BE285" s="162">
        <f>IF(N285="základní",J285,0)</f>
        <v>0</v>
      </c>
      <c r="BF285" s="162">
        <f>IF(N285="snížená",J285,0)</f>
        <v>0</v>
      </c>
      <c r="BG285" s="162">
        <f>IF(N285="zákl. přenesená",J285,0)</f>
        <v>0</v>
      </c>
      <c r="BH285" s="162">
        <f>IF(N285="sníž. přenesená",J285,0)</f>
        <v>0</v>
      </c>
      <c r="BI285" s="162">
        <f>IF(N285="nulová",J285,0)</f>
        <v>0</v>
      </c>
      <c r="BJ285" s="18" t="s">
        <v>88</v>
      </c>
      <c r="BK285" s="162">
        <f>ROUND(I285*H285,2)</f>
        <v>0</v>
      </c>
      <c r="BL285" s="18" t="s">
        <v>276</v>
      </c>
      <c r="BM285" s="161" t="s">
        <v>6872</v>
      </c>
    </row>
    <row r="286" spans="1:65" s="2" customFormat="1" ht="10.199999999999999">
      <c r="A286" s="33"/>
      <c r="B286" s="34"/>
      <c r="C286" s="33"/>
      <c r="D286" s="163" t="s">
        <v>207</v>
      </c>
      <c r="E286" s="33"/>
      <c r="F286" s="164" t="s">
        <v>6871</v>
      </c>
      <c r="G286" s="33"/>
      <c r="H286" s="33"/>
      <c r="I286" s="165"/>
      <c r="J286" s="33"/>
      <c r="K286" s="33"/>
      <c r="L286" s="34"/>
      <c r="M286" s="166"/>
      <c r="N286" s="167"/>
      <c r="O286" s="59"/>
      <c r="P286" s="59"/>
      <c r="Q286" s="59"/>
      <c r="R286" s="59"/>
      <c r="S286" s="59"/>
      <c r="T286" s="60"/>
      <c r="U286" s="33"/>
      <c r="V286" s="33"/>
      <c r="W286" s="33"/>
      <c r="X286" s="33"/>
      <c r="Y286" s="33"/>
      <c r="Z286" s="33"/>
      <c r="AA286" s="33"/>
      <c r="AB286" s="33"/>
      <c r="AC286" s="33"/>
      <c r="AD286" s="33"/>
      <c r="AE286" s="33"/>
      <c r="AT286" s="18" t="s">
        <v>207</v>
      </c>
      <c r="AU286" s="18" t="s">
        <v>90</v>
      </c>
    </row>
    <row r="287" spans="1:65" s="14" customFormat="1" ht="10.199999999999999">
      <c r="B287" s="179"/>
      <c r="D287" s="163" t="s">
        <v>336</v>
      </c>
      <c r="E287" s="180" t="s">
        <v>1</v>
      </c>
      <c r="F287" s="181" t="s">
        <v>1098</v>
      </c>
      <c r="H287" s="182">
        <v>80</v>
      </c>
      <c r="I287" s="183"/>
      <c r="L287" s="179"/>
      <c r="M287" s="184"/>
      <c r="N287" s="185"/>
      <c r="O287" s="185"/>
      <c r="P287" s="185"/>
      <c r="Q287" s="185"/>
      <c r="R287" s="185"/>
      <c r="S287" s="185"/>
      <c r="T287" s="186"/>
      <c r="AT287" s="180" t="s">
        <v>336</v>
      </c>
      <c r="AU287" s="180" t="s">
        <v>90</v>
      </c>
      <c r="AV287" s="14" t="s">
        <v>90</v>
      </c>
      <c r="AW287" s="14" t="s">
        <v>36</v>
      </c>
      <c r="AX287" s="14" t="s">
        <v>88</v>
      </c>
      <c r="AY287" s="180" t="s">
        <v>199</v>
      </c>
    </row>
    <row r="288" spans="1:65" s="2" customFormat="1" ht="24.15" customHeight="1">
      <c r="A288" s="33"/>
      <c r="B288" s="149"/>
      <c r="C288" s="150" t="s">
        <v>1025</v>
      </c>
      <c r="D288" s="150" t="s">
        <v>202</v>
      </c>
      <c r="E288" s="151" t="s">
        <v>4644</v>
      </c>
      <c r="F288" s="152" t="s">
        <v>4645</v>
      </c>
      <c r="G288" s="153" t="s">
        <v>376</v>
      </c>
      <c r="H288" s="154">
        <v>300</v>
      </c>
      <c r="I288" s="155"/>
      <c r="J288" s="156">
        <f>ROUND(I288*H288,2)</f>
        <v>0</v>
      </c>
      <c r="K288" s="152" t="s">
        <v>333</v>
      </c>
      <c r="L288" s="34"/>
      <c r="M288" s="157" t="s">
        <v>1</v>
      </c>
      <c r="N288" s="158" t="s">
        <v>46</v>
      </c>
      <c r="O288" s="59"/>
      <c r="P288" s="159">
        <f>O288*H288</f>
        <v>0</v>
      </c>
      <c r="Q288" s="159">
        <v>0</v>
      </c>
      <c r="R288" s="159">
        <f>Q288*H288</f>
        <v>0</v>
      </c>
      <c r="S288" s="159">
        <v>0</v>
      </c>
      <c r="T288" s="160">
        <f>S288*H288</f>
        <v>0</v>
      </c>
      <c r="U288" s="33"/>
      <c r="V288" s="33"/>
      <c r="W288" s="33"/>
      <c r="X288" s="33"/>
      <c r="Y288" s="33"/>
      <c r="Z288" s="33"/>
      <c r="AA288" s="33"/>
      <c r="AB288" s="33"/>
      <c r="AC288" s="33"/>
      <c r="AD288" s="33"/>
      <c r="AE288" s="33"/>
      <c r="AR288" s="161" t="s">
        <v>276</v>
      </c>
      <c r="AT288" s="161" t="s">
        <v>202</v>
      </c>
      <c r="AU288" s="161" t="s">
        <v>90</v>
      </c>
      <c r="AY288" s="18" t="s">
        <v>199</v>
      </c>
      <c r="BE288" s="162">
        <f>IF(N288="základní",J288,0)</f>
        <v>0</v>
      </c>
      <c r="BF288" s="162">
        <f>IF(N288="snížená",J288,0)</f>
        <v>0</v>
      </c>
      <c r="BG288" s="162">
        <f>IF(N288="zákl. přenesená",J288,0)</f>
        <v>0</v>
      </c>
      <c r="BH288" s="162">
        <f>IF(N288="sníž. přenesená",J288,0)</f>
        <v>0</v>
      </c>
      <c r="BI288" s="162">
        <f>IF(N288="nulová",J288,0)</f>
        <v>0</v>
      </c>
      <c r="BJ288" s="18" t="s">
        <v>88</v>
      </c>
      <c r="BK288" s="162">
        <f>ROUND(I288*H288,2)</f>
        <v>0</v>
      </c>
      <c r="BL288" s="18" t="s">
        <v>276</v>
      </c>
      <c r="BM288" s="161" t="s">
        <v>6873</v>
      </c>
    </row>
    <row r="289" spans="1:65" s="2" customFormat="1" ht="28.8">
      <c r="A289" s="33"/>
      <c r="B289" s="34"/>
      <c r="C289" s="33"/>
      <c r="D289" s="163" t="s">
        <v>207</v>
      </c>
      <c r="E289" s="33"/>
      <c r="F289" s="164" t="s">
        <v>6664</v>
      </c>
      <c r="G289" s="33"/>
      <c r="H289" s="33"/>
      <c r="I289" s="165"/>
      <c r="J289" s="33"/>
      <c r="K289" s="33"/>
      <c r="L289" s="34"/>
      <c r="M289" s="166"/>
      <c r="N289" s="167"/>
      <c r="O289" s="59"/>
      <c r="P289" s="59"/>
      <c r="Q289" s="59"/>
      <c r="R289" s="59"/>
      <c r="S289" s="59"/>
      <c r="T289" s="60"/>
      <c r="U289" s="33"/>
      <c r="V289" s="33"/>
      <c r="W289" s="33"/>
      <c r="X289" s="33"/>
      <c r="Y289" s="33"/>
      <c r="Z289" s="33"/>
      <c r="AA289" s="33"/>
      <c r="AB289" s="33"/>
      <c r="AC289" s="33"/>
      <c r="AD289" s="33"/>
      <c r="AE289" s="33"/>
      <c r="AT289" s="18" t="s">
        <v>207</v>
      </c>
      <c r="AU289" s="18" t="s">
        <v>90</v>
      </c>
    </row>
    <row r="290" spans="1:65" s="2" customFormat="1" ht="24.15" customHeight="1">
      <c r="A290" s="33"/>
      <c r="B290" s="149"/>
      <c r="C290" s="195" t="s">
        <v>1031</v>
      </c>
      <c r="D290" s="195" t="s">
        <v>416</v>
      </c>
      <c r="E290" s="196" t="s">
        <v>4656</v>
      </c>
      <c r="F290" s="197" t="s">
        <v>4657</v>
      </c>
      <c r="G290" s="198" t="s">
        <v>376</v>
      </c>
      <c r="H290" s="199">
        <v>300</v>
      </c>
      <c r="I290" s="200"/>
      <c r="J290" s="201">
        <f>ROUND(I290*H290,2)</f>
        <v>0</v>
      </c>
      <c r="K290" s="197" t="s">
        <v>333</v>
      </c>
      <c r="L290" s="202"/>
      <c r="M290" s="203" t="s">
        <v>1</v>
      </c>
      <c r="N290" s="204" t="s">
        <v>46</v>
      </c>
      <c r="O290" s="59"/>
      <c r="P290" s="159">
        <f>O290*H290</f>
        <v>0</v>
      </c>
      <c r="Q290" s="159">
        <v>1.3999999999999999E-4</v>
      </c>
      <c r="R290" s="159">
        <f>Q290*H290</f>
        <v>4.1999999999999996E-2</v>
      </c>
      <c r="S290" s="159">
        <v>0</v>
      </c>
      <c r="T290" s="160">
        <f>S290*H290</f>
        <v>0</v>
      </c>
      <c r="U290" s="33"/>
      <c r="V290" s="33"/>
      <c r="W290" s="33"/>
      <c r="X290" s="33"/>
      <c r="Y290" s="33"/>
      <c r="Z290" s="33"/>
      <c r="AA290" s="33"/>
      <c r="AB290" s="33"/>
      <c r="AC290" s="33"/>
      <c r="AD290" s="33"/>
      <c r="AE290" s="33"/>
      <c r="AR290" s="161" t="s">
        <v>573</v>
      </c>
      <c r="AT290" s="161" t="s">
        <v>416</v>
      </c>
      <c r="AU290" s="161" t="s">
        <v>90</v>
      </c>
      <c r="AY290" s="18" t="s">
        <v>199</v>
      </c>
      <c r="BE290" s="162">
        <f>IF(N290="základní",J290,0)</f>
        <v>0</v>
      </c>
      <c r="BF290" s="162">
        <f>IF(N290="snížená",J290,0)</f>
        <v>0</v>
      </c>
      <c r="BG290" s="162">
        <f>IF(N290="zákl. přenesená",J290,0)</f>
        <v>0</v>
      </c>
      <c r="BH290" s="162">
        <f>IF(N290="sníž. přenesená",J290,0)</f>
        <v>0</v>
      </c>
      <c r="BI290" s="162">
        <f>IF(N290="nulová",J290,0)</f>
        <v>0</v>
      </c>
      <c r="BJ290" s="18" t="s">
        <v>88</v>
      </c>
      <c r="BK290" s="162">
        <f>ROUND(I290*H290,2)</f>
        <v>0</v>
      </c>
      <c r="BL290" s="18" t="s">
        <v>276</v>
      </c>
      <c r="BM290" s="161" t="s">
        <v>6874</v>
      </c>
    </row>
    <row r="291" spans="1:65" s="2" customFormat="1" ht="19.2">
      <c r="A291" s="33"/>
      <c r="B291" s="34"/>
      <c r="C291" s="33"/>
      <c r="D291" s="163" t="s">
        <v>207</v>
      </c>
      <c r="E291" s="33"/>
      <c r="F291" s="164" t="s">
        <v>4657</v>
      </c>
      <c r="G291" s="33"/>
      <c r="H291" s="33"/>
      <c r="I291" s="165"/>
      <c r="J291" s="33"/>
      <c r="K291" s="33"/>
      <c r="L291" s="34"/>
      <c r="M291" s="166"/>
      <c r="N291" s="167"/>
      <c r="O291" s="59"/>
      <c r="P291" s="59"/>
      <c r="Q291" s="59"/>
      <c r="R291" s="59"/>
      <c r="S291" s="59"/>
      <c r="T291" s="60"/>
      <c r="U291" s="33"/>
      <c r="V291" s="33"/>
      <c r="W291" s="33"/>
      <c r="X291" s="33"/>
      <c r="Y291" s="33"/>
      <c r="Z291" s="33"/>
      <c r="AA291" s="33"/>
      <c r="AB291" s="33"/>
      <c r="AC291" s="33"/>
      <c r="AD291" s="33"/>
      <c r="AE291" s="33"/>
      <c r="AT291" s="18" t="s">
        <v>207</v>
      </c>
      <c r="AU291" s="18" t="s">
        <v>90</v>
      </c>
    </row>
    <row r="292" spans="1:65" s="14" customFormat="1" ht="10.199999999999999">
      <c r="B292" s="179"/>
      <c r="D292" s="163" t="s">
        <v>336</v>
      </c>
      <c r="E292" s="180" t="s">
        <v>1</v>
      </c>
      <c r="F292" s="181" t="s">
        <v>3258</v>
      </c>
      <c r="H292" s="182">
        <v>300</v>
      </c>
      <c r="I292" s="183"/>
      <c r="L292" s="179"/>
      <c r="M292" s="184"/>
      <c r="N292" s="185"/>
      <c r="O292" s="185"/>
      <c r="P292" s="185"/>
      <c r="Q292" s="185"/>
      <c r="R292" s="185"/>
      <c r="S292" s="185"/>
      <c r="T292" s="186"/>
      <c r="AT292" s="180" t="s">
        <v>336</v>
      </c>
      <c r="AU292" s="180" t="s">
        <v>90</v>
      </c>
      <c r="AV292" s="14" t="s">
        <v>90</v>
      </c>
      <c r="AW292" s="14" t="s">
        <v>36</v>
      </c>
      <c r="AX292" s="14" t="s">
        <v>88</v>
      </c>
      <c r="AY292" s="180" t="s">
        <v>199</v>
      </c>
    </row>
    <row r="293" spans="1:65" s="2" customFormat="1" ht="21.75" customHeight="1">
      <c r="A293" s="33"/>
      <c r="B293" s="149"/>
      <c r="C293" s="195" t="s">
        <v>1044</v>
      </c>
      <c r="D293" s="195" t="s">
        <v>416</v>
      </c>
      <c r="E293" s="196" t="s">
        <v>4660</v>
      </c>
      <c r="F293" s="197" t="s">
        <v>4661</v>
      </c>
      <c r="G293" s="198" t="s">
        <v>529</v>
      </c>
      <c r="H293" s="199">
        <v>500</v>
      </c>
      <c r="I293" s="200"/>
      <c r="J293" s="201">
        <f>ROUND(I293*H293,2)</f>
        <v>0</v>
      </c>
      <c r="K293" s="197" t="s">
        <v>333</v>
      </c>
      <c r="L293" s="202"/>
      <c r="M293" s="203" t="s">
        <v>1</v>
      </c>
      <c r="N293" s="204" t="s">
        <v>46</v>
      </c>
      <c r="O293" s="59"/>
      <c r="P293" s="159">
        <f>O293*H293</f>
        <v>0</v>
      </c>
      <c r="Q293" s="159">
        <v>0</v>
      </c>
      <c r="R293" s="159">
        <f>Q293*H293</f>
        <v>0</v>
      </c>
      <c r="S293" s="159">
        <v>0</v>
      </c>
      <c r="T293" s="160">
        <f>S293*H293</f>
        <v>0</v>
      </c>
      <c r="U293" s="33"/>
      <c r="V293" s="33"/>
      <c r="W293" s="33"/>
      <c r="X293" s="33"/>
      <c r="Y293" s="33"/>
      <c r="Z293" s="33"/>
      <c r="AA293" s="33"/>
      <c r="AB293" s="33"/>
      <c r="AC293" s="33"/>
      <c r="AD293" s="33"/>
      <c r="AE293" s="33"/>
      <c r="AR293" s="161" t="s">
        <v>573</v>
      </c>
      <c r="AT293" s="161" t="s">
        <v>416</v>
      </c>
      <c r="AU293" s="161" t="s">
        <v>90</v>
      </c>
      <c r="AY293" s="18" t="s">
        <v>199</v>
      </c>
      <c r="BE293" s="162">
        <f>IF(N293="základní",J293,0)</f>
        <v>0</v>
      </c>
      <c r="BF293" s="162">
        <f>IF(N293="snížená",J293,0)</f>
        <v>0</v>
      </c>
      <c r="BG293" s="162">
        <f>IF(N293="zákl. přenesená",J293,0)</f>
        <v>0</v>
      </c>
      <c r="BH293" s="162">
        <f>IF(N293="sníž. přenesená",J293,0)</f>
        <v>0</v>
      </c>
      <c r="BI293" s="162">
        <f>IF(N293="nulová",J293,0)</f>
        <v>0</v>
      </c>
      <c r="BJ293" s="18" t="s">
        <v>88</v>
      </c>
      <c r="BK293" s="162">
        <f>ROUND(I293*H293,2)</f>
        <v>0</v>
      </c>
      <c r="BL293" s="18" t="s">
        <v>276</v>
      </c>
      <c r="BM293" s="161" t="s">
        <v>6875</v>
      </c>
    </row>
    <row r="294" spans="1:65" s="2" customFormat="1" ht="19.2">
      <c r="A294" s="33"/>
      <c r="B294" s="34"/>
      <c r="C294" s="33"/>
      <c r="D294" s="163" t="s">
        <v>207</v>
      </c>
      <c r="E294" s="33"/>
      <c r="F294" s="164" t="s">
        <v>4663</v>
      </c>
      <c r="G294" s="33"/>
      <c r="H294" s="33"/>
      <c r="I294" s="165"/>
      <c r="J294" s="33"/>
      <c r="K294" s="33"/>
      <c r="L294" s="34"/>
      <c r="M294" s="166"/>
      <c r="N294" s="167"/>
      <c r="O294" s="59"/>
      <c r="P294" s="59"/>
      <c r="Q294" s="59"/>
      <c r="R294" s="59"/>
      <c r="S294" s="59"/>
      <c r="T294" s="60"/>
      <c r="U294" s="33"/>
      <c r="V294" s="33"/>
      <c r="W294" s="33"/>
      <c r="X294" s="33"/>
      <c r="Y294" s="33"/>
      <c r="Z294" s="33"/>
      <c r="AA294" s="33"/>
      <c r="AB294" s="33"/>
      <c r="AC294" s="33"/>
      <c r="AD294" s="33"/>
      <c r="AE294" s="33"/>
      <c r="AT294" s="18" t="s">
        <v>207</v>
      </c>
      <c r="AU294" s="18" t="s">
        <v>90</v>
      </c>
    </row>
    <row r="295" spans="1:65" s="14" customFormat="1" ht="10.199999999999999">
      <c r="B295" s="179"/>
      <c r="D295" s="163" t="s">
        <v>336</v>
      </c>
      <c r="E295" s="180" t="s">
        <v>1</v>
      </c>
      <c r="F295" s="181" t="s">
        <v>6876</v>
      </c>
      <c r="H295" s="182">
        <v>500</v>
      </c>
      <c r="I295" s="183"/>
      <c r="L295" s="179"/>
      <c r="M295" s="184"/>
      <c r="N295" s="185"/>
      <c r="O295" s="185"/>
      <c r="P295" s="185"/>
      <c r="Q295" s="185"/>
      <c r="R295" s="185"/>
      <c r="S295" s="185"/>
      <c r="T295" s="186"/>
      <c r="AT295" s="180" t="s">
        <v>336</v>
      </c>
      <c r="AU295" s="180" t="s">
        <v>90</v>
      </c>
      <c r="AV295" s="14" t="s">
        <v>90</v>
      </c>
      <c r="AW295" s="14" t="s">
        <v>36</v>
      </c>
      <c r="AX295" s="14" t="s">
        <v>88</v>
      </c>
      <c r="AY295" s="180" t="s">
        <v>199</v>
      </c>
    </row>
    <row r="296" spans="1:65" s="2" customFormat="1" ht="21.75" customHeight="1">
      <c r="A296" s="33"/>
      <c r="B296" s="149"/>
      <c r="C296" s="150" t="s">
        <v>1051</v>
      </c>
      <c r="D296" s="150" t="s">
        <v>202</v>
      </c>
      <c r="E296" s="151" t="s">
        <v>6877</v>
      </c>
      <c r="F296" s="152" t="s">
        <v>6690</v>
      </c>
      <c r="G296" s="153" t="s">
        <v>376</v>
      </c>
      <c r="H296" s="154">
        <v>690</v>
      </c>
      <c r="I296" s="155"/>
      <c r="J296" s="156">
        <f>ROUND(I296*H296,2)</f>
        <v>0</v>
      </c>
      <c r="K296" s="152" t="s">
        <v>333</v>
      </c>
      <c r="L296" s="34"/>
      <c r="M296" s="157" t="s">
        <v>1</v>
      </c>
      <c r="N296" s="158" t="s">
        <v>46</v>
      </c>
      <c r="O296" s="59"/>
      <c r="P296" s="159">
        <f>O296*H296</f>
        <v>0</v>
      </c>
      <c r="Q296" s="159">
        <v>0</v>
      </c>
      <c r="R296" s="159">
        <f>Q296*H296</f>
        <v>0</v>
      </c>
      <c r="S296" s="159">
        <v>0</v>
      </c>
      <c r="T296" s="160">
        <f>S296*H296</f>
        <v>0</v>
      </c>
      <c r="U296" s="33"/>
      <c r="V296" s="33"/>
      <c r="W296" s="33"/>
      <c r="X296" s="33"/>
      <c r="Y296" s="33"/>
      <c r="Z296" s="33"/>
      <c r="AA296" s="33"/>
      <c r="AB296" s="33"/>
      <c r="AC296" s="33"/>
      <c r="AD296" s="33"/>
      <c r="AE296" s="33"/>
      <c r="AR296" s="161" t="s">
        <v>276</v>
      </c>
      <c r="AT296" s="161" t="s">
        <v>202</v>
      </c>
      <c r="AU296" s="161" t="s">
        <v>90</v>
      </c>
      <c r="AY296" s="18" t="s">
        <v>199</v>
      </c>
      <c r="BE296" s="162">
        <f>IF(N296="základní",J296,0)</f>
        <v>0</v>
      </c>
      <c r="BF296" s="162">
        <f>IF(N296="snížená",J296,0)</f>
        <v>0</v>
      </c>
      <c r="BG296" s="162">
        <f>IF(N296="zákl. přenesená",J296,0)</f>
        <v>0</v>
      </c>
      <c r="BH296" s="162">
        <f>IF(N296="sníž. přenesená",J296,0)</f>
        <v>0</v>
      </c>
      <c r="BI296" s="162">
        <f>IF(N296="nulová",J296,0)</f>
        <v>0</v>
      </c>
      <c r="BJ296" s="18" t="s">
        <v>88</v>
      </c>
      <c r="BK296" s="162">
        <f>ROUND(I296*H296,2)</f>
        <v>0</v>
      </c>
      <c r="BL296" s="18" t="s">
        <v>276</v>
      </c>
      <c r="BM296" s="161" t="s">
        <v>6878</v>
      </c>
    </row>
    <row r="297" spans="1:65" s="2" customFormat="1" ht="10.199999999999999">
      <c r="A297" s="33"/>
      <c r="B297" s="34"/>
      <c r="C297" s="33"/>
      <c r="D297" s="163" t="s">
        <v>207</v>
      </c>
      <c r="E297" s="33"/>
      <c r="F297" s="164" t="s">
        <v>6692</v>
      </c>
      <c r="G297" s="33"/>
      <c r="H297" s="33"/>
      <c r="I297" s="165"/>
      <c r="J297" s="33"/>
      <c r="K297" s="33"/>
      <c r="L297" s="34"/>
      <c r="M297" s="166"/>
      <c r="N297" s="167"/>
      <c r="O297" s="59"/>
      <c r="P297" s="59"/>
      <c r="Q297" s="59"/>
      <c r="R297" s="59"/>
      <c r="S297" s="59"/>
      <c r="T297" s="60"/>
      <c r="U297" s="33"/>
      <c r="V297" s="33"/>
      <c r="W297" s="33"/>
      <c r="X297" s="33"/>
      <c r="Y297" s="33"/>
      <c r="Z297" s="33"/>
      <c r="AA297" s="33"/>
      <c r="AB297" s="33"/>
      <c r="AC297" s="33"/>
      <c r="AD297" s="33"/>
      <c r="AE297" s="33"/>
      <c r="AT297" s="18" t="s">
        <v>207</v>
      </c>
      <c r="AU297" s="18" t="s">
        <v>90</v>
      </c>
    </row>
    <row r="298" spans="1:65" s="14" customFormat="1" ht="10.199999999999999">
      <c r="B298" s="179"/>
      <c r="D298" s="163" t="s">
        <v>336</v>
      </c>
      <c r="E298" s="180" t="s">
        <v>1</v>
      </c>
      <c r="F298" s="181" t="s">
        <v>6879</v>
      </c>
      <c r="H298" s="182">
        <v>690</v>
      </c>
      <c r="I298" s="183"/>
      <c r="L298" s="179"/>
      <c r="M298" s="184"/>
      <c r="N298" s="185"/>
      <c r="O298" s="185"/>
      <c r="P298" s="185"/>
      <c r="Q298" s="185"/>
      <c r="R298" s="185"/>
      <c r="S298" s="185"/>
      <c r="T298" s="186"/>
      <c r="AT298" s="180" t="s">
        <v>336</v>
      </c>
      <c r="AU298" s="180" t="s">
        <v>90</v>
      </c>
      <c r="AV298" s="14" t="s">
        <v>90</v>
      </c>
      <c r="AW298" s="14" t="s">
        <v>36</v>
      </c>
      <c r="AX298" s="14" t="s">
        <v>88</v>
      </c>
      <c r="AY298" s="180" t="s">
        <v>199</v>
      </c>
    </row>
    <row r="299" spans="1:65" s="2" customFormat="1" ht="16.5" customHeight="1">
      <c r="A299" s="33"/>
      <c r="B299" s="149"/>
      <c r="C299" s="195" t="s">
        <v>1058</v>
      </c>
      <c r="D299" s="195" t="s">
        <v>416</v>
      </c>
      <c r="E299" s="196" t="s">
        <v>6880</v>
      </c>
      <c r="F299" s="197" t="s">
        <v>6881</v>
      </c>
      <c r="G299" s="198" t="s">
        <v>376</v>
      </c>
      <c r="H299" s="199">
        <v>80</v>
      </c>
      <c r="I299" s="200"/>
      <c r="J299" s="201">
        <f>ROUND(I299*H299,2)</f>
        <v>0</v>
      </c>
      <c r="K299" s="197" t="s">
        <v>6713</v>
      </c>
      <c r="L299" s="202"/>
      <c r="M299" s="203" t="s">
        <v>1</v>
      </c>
      <c r="N299" s="204" t="s">
        <v>46</v>
      </c>
      <c r="O299" s="59"/>
      <c r="P299" s="159">
        <f>O299*H299</f>
        <v>0</v>
      </c>
      <c r="Q299" s="159">
        <v>3.0000000000000001E-5</v>
      </c>
      <c r="R299" s="159">
        <f>Q299*H299</f>
        <v>2.4000000000000002E-3</v>
      </c>
      <c r="S299" s="159">
        <v>0</v>
      </c>
      <c r="T299" s="160">
        <f>S299*H299</f>
        <v>0</v>
      </c>
      <c r="U299" s="33"/>
      <c r="V299" s="33"/>
      <c r="W299" s="33"/>
      <c r="X299" s="33"/>
      <c r="Y299" s="33"/>
      <c r="Z299" s="33"/>
      <c r="AA299" s="33"/>
      <c r="AB299" s="33"/>
      <c r="AC299" s="33"/>
      <c r="AD299" s="33"/>
      <c r="AE299" s="33"/>
      <c r="AR299" s="161" t="s">
        <v>573</v>
      </c>
      <c r="AT299" s="161" t="s">
        <v>416</v>
      </c>
      <c r="AU299" s="161" t="s">
        <v>90</v>
      </c>
      <c r="AY299" s="18" t="s">
        <v>199</v>
      </c>
      <c r="BE299" s="162">
        <f>IF(N299="základní",J299,0)</f>
        <v>0</v>
      </c>
      <c r="BF299" s="162">
        <f>IF(N299="snížená",J299,0)</f>
        <v>0</v>
      </c>
      <c r="BG299" s="162">
        <f>IF(N299="zákl. přenesená",J299,0)</f>
        <v>0</v>
      </c>
      <c r="BH299" s="162">
        <f>IF(N299="sníž. přenesená",J299,0)</f>
        <v>0</v>
      </c>
      <c r="BI299" s="162">
        <f>IF(N299="nulová",J299,0)</f>
        <v>0</v>
      </c>
      <c r="BJ299" s="18" t="s">
        <v>88</v>
      </c>
      <c r="BK299" s="162">
        <f>ROUND(I299*H299,2)</f>
        <v>0</v>
      </c>
      <c r="BL299" s="18" t="s">
        <v>276</v>
      </c>
      <c r="BM299" s="161" t="s">
        <v>6882</v>
      </c>
    </row>
    <row r="300" spans="1:65" s="2" customFormat="1" ht="10.199999999999999">
      <c r="A300" s="33"/>
      <c r="B300" s="34"/>
      <c r="C300" s="33"/>
      <c r="D300" s="163" t="s">
        <v>207</v>
      </c>
      <c r="E300" s="33"/>
      <c r="F300" s="164" t="s">
        <v>6883</v>
      </c>
      <c r="G300" s="33"/>
      <c r="H300" s="33"/>
      <c r="I300" s="165"/>
      <c r="J300" s="33"/>
      <c r="K300" s="33"/>
      <c r="L300" s="34"/>
      <c r="M300" s="166"/>
      <c r="N300" s="167"/>
      <c r="O300" s="59"/>
      <c r="P300" s="59"/>
      <c r="Q300" s="59"/>
      <c r="R300" s="59"/>
      <c r="S300" s="59"/>
      <c r="T300" s="60"/>
      <c r="U300" s="33"/>
      <c r="V300" s="33"/>
      <c r="W300" s="33"/>
      <c r="X300" s="33"/>
      <c r="Y300" s="33"/>
      <c r="Z300" s="33"/>
      <c r="AA300" s="33"/>
      <c r="AB300" s="33"/>
      <c r="AC300" s="33"/>
      <c r="AD300" s="33"/>
      <c r="AE300" s="33"/>
      <c r="AT300" s="18" t="s">
        <v>207</v>
      </c>
      <c r="AU300" s="18" t="s">
        <v>90</v>
      </c>
    </row>
    <row r="301" spans="1:65" s="14" customFormat="1" ht="10.199999999999999">
      <c r="B301" s="179"/>
      <c r="D301" s="163" t="s">
        <v>336</v>
      </c>
      <c r="E301" s="180" t="s">
        <v>1</v>
      </c>
      <c r="F301" s="181" t="s">
        <v>1098</v>
      </c>
      <c r="H301" s="182">
        <v>80</v>
      </c>
      <c r="I301" s="183"/>
      <c r="L301" s="179"/>
      <c r="M301" s="184"/>
      <c r="N301" s="185"/>
      <c r="O301" s="185"/>
      <c r="P301" s="185"/>
      <c r="Q301" s="185"/>
      <c r="R301" s="185"/>
      <c r="S301" s="185"/>
      <c r="T301" s="186"/>
      <c r="AT301" s="180" t="s">
        <v>336</v>
      </c>
      <c r="AU301" s="180" t="s">
        <v>90</v>
      </c>
      <c r="AV301" s="14" t="s">
        <v>90</v>
      </c>
      <c r="AW301" s="14" t="s">
        <v>36</v>
      </c>
      <c r="AX301" s="14" t="s">
        <v>88</v>
      </c>
      <c r="AY301" s="180" t="s">
        <v>199</v>
      </c>
    </row>
    <row r="302" spans="1:65" s="2" customFormat="1" ht="16.5" customHeight="1">
      <c r="A302" s="33"/>
      <c r="B302" s="149"/>
      <c r="C302" s="195" t="s">
        <v>1067</v>
      </c>
      <c r="D302" s="195" t="s">
        <v>416</v>
      </c>
      <c r="E302" s="196" t="s">
        <v>6884</v>
      </c>
      <c r="F302" s="197" t="s">
        <v>6885</v>
      </c>
      <c r="G302" s="198" t="s">
        <v>376</v>
      </c>
      <c r="H302" s="199">
        <v>450</v>
      </c>
      <c r="I302" s="200"/>
      <c r="J302" s="201">
        <f>ROUND(I302*H302,2)</f>
        <v>0</v>
      </c>
      <c r="K302" s="197" t="s">
        <v>333</v>
      </c>
      <c r="L302" s="202"/>
      <c r="M302" s="203" t="s">
        <v>1</v>
      </c>
      <c r="N302" s="204" t="s">
        <v>46</v>
      </c>
      <c r="O302" s="59"/>
      <c r="P302" s="159">
        <f>O302*H302</f>
        <v>0</v>
      </c>
      <c r="Q302" s="159">
        <v>3.0000000000000001E-5</v>
      </c>
      <c r="R302" s="159">
        <f>Q302*H302</f>
        <v>1.35E-2</v>
      </c>
      <c r="S302" s="159">
        <v>0</v>
      </c>
      <c r="T302" s="160">
        <f>S302*H302</f>
        <v>0</v>
      </c>
      <c r="U302" s="33"/>
      <c r="V302" s="33"/>
      <c r="W302" s="33"/>
      <c r="X302" s="33"/>
      <c r="Y302" s="33"/>
      <c r="Z302" s="33"/>
      <c r="AA302" s="33"/>
      <c r="AB302" s="33"/>
      <c r="AC302" s="33"/>
      <c r="AD302" s="33"/>
      <c r="AE302" s="33"/>
      <c r="AR302" s="161" t="s">
        <v>573</v>
      </c>
      <c r="AT302" s="161" t="s">
        <v>416</v>
      </c>
      <c r="AU302" s="161" t="s">
        <v>90</v>
      </c>
      <c r="AY302" s="18" t="s">
        <v>199</v>
      </c>
      <c r="BE302" s="162">
        <f>IF(N302="základní",J302,0)</f>
        <v>0</v>
      </c>
      <c r="BF302" s="162">
        <f>IF(N302="snížená",J302,0)</f>
        <v>0</v>
      </c>
      <c r="BG302" s="162">
        <f>IF(N302="zákl. přenesená",J302,0)</f>
        <v>0</v>
      </c>
      <c r="BH302" s="162">
        <f>IF(N302="sníž. přenesená",J302,0)</f>
        <v>0</v>
      </c>
      <c r="BI302" s="162">
        <f>IF(N302="nulová",J302,0)</f>
        <v>0</v>
      </c>
      <c r="BJ302" s="18" t="s">
        <v>88</v>
      </c>
      <c r="BK302" s="162">
        <f>ROUND(I302*H302,2)</f>
        <v>0</v>
      </c>
      <c r="BL302" s="18" t="s">
        <v>276</v>
      </c>
      <c r="BM302" s="161" t="s">
        <v>6886</v>
      </c>
    </row>
    <row r="303" spans="1:65" s="2" customFormat="1" ht="28.8">
      <c r="A303" s="33"/>
      <c r="B303" s="34"/>
      <c r="C303" s="33"/>
      <c r="D303" s="163" t="s">
        <v>207</v>
      </c>
      <c r="E303" s="33"/>
      <c r="F303" s="164" t="s">
        <v>6887</v>
      </c>
      <c r="G303" s="33"/>
      <c r="H303" s="33"/>
      <c r="I303" s="165"/>
      <c r="J303" s="33"/>
      <c r="K303" s="33"/>
      <c r="L303" s="34"/>
      <c r="M303" s="166"/>
      <c r="N303" s="167"/>
      <c r="O303" s="59"/>
      <c r="P303" s="59"/>
      <c r="Q303" s="59"/>
      <c r="R303" s="59"/>
      <c r="S303" s="59"/>
      <c r="T303" s="60"/>
      <c r="U303" s="33"/>
      <c r="V303" s="33"/>
      <c r="W303" s="33"/>
      <c r="X303" s="33"/>
      <c r="Y303" s="33"/>
      <c r="Z303" s="33"/>
      <c r="AA303" s="33"/>
      <c r="AB303" s="33"/>
      <c r="AC303" s="33"/>
      <c r="AD303" s="33"/>
      <c r="AE303" s="33"/>
      <c r="AT303" s="18" t="s">
        <v>207</v>
      </c>
      <c r="AU303" s="18" t="s">
        <v>90</v>
      </c>
    </row>
    <row r="304" spans="1:65" s="14" customFormat="1" ht="10.199999999999999">
      <c r="B304" s="179"/>
      <c r="D304" s="163" t="s">
        <v>336</v>
      </c>
      <c r="E304" s="180" t="s">
        <v>1</v>
      </c>
      <c r="F304" s="181" t="s">
        <v>6888</v>
      </c>
      <c r="H304" s="182">
        <v>200</v>
      </c>
      <c r="I304" s="183"/>
      <c r="L304" s="179"/>
      <c r="M304" s="184"/>
      <c r="N304" s="185"/>
      <c r="O304" s="185"/>
      <c r="P304" s="185"/>
      <c r="Q304" s="185"/>
      <c r="R304" s="185"/>
      <c r="S304" s="185"/>
      <c r="T304" s="186"/>
      <c r="AT304" s="180" t="s">
        <v>336</v>
      </c>
      <c r="AU304" s="180" t="s">
        <v>90</v>
      </c>
      <c r="AV304" s="14" t="s">
        <v>90</v>
      </c>
      <c r="AW304" s="14" t="s">
        <v>36</v>
      </c>
      <c r="AX304" s="14" t="s">
        <v>81</v>
      </c>
      <c r="AY304" s="180" t="s">
        <v>199</v>
      </c>
    </row>
    <row r="305" spans="1:65" s="14" customFormat="1" ht="10.199999999999999">
      <c r="B305" s="179"/>
      <c r="D305" s="163" t="s">
        <v>336</v>
      </c>
      <c r="E305" s="180" t="s">
        <v>1</v>
      </c>
      <c r="F305" s="181" t="s">
        <v>6889</v>
      </c>
      <c r="H305" s="182">
        <v>170</v>
      </c>
      <c r="I305" s="183"/>
      <c r="L305" s="179"/>
      <c r="M305" s="184"/>
      <c r="N305" s="185"/>
      <c r="O305" s="185"/>
      <c r="P305" s="185"/>
      <c r="Q305" s="185"/>
      <c r="R305" s="185"/>
      <c r="S305" s="185"/>
      <c r="T305" s="186"/>
      <c r="AT305" s="180" t="s">
        <v>336</v>
      </c>
      <c r="AU305" s="180" t="s">
        <v>90</v>
      </c>
      <c r="AV305" s="14" t="s">
        <v>90</v>
      </c>
      <c r="AW305" s="14" t="s">
        <v>36</v>
      </c>
      <c r="AX305" s="14" t="s">
        <v>81</v>
      </c>
      <c r="AY305" s="180" t="s">
        <v>199</v>
      </c>
    </row>
    <row r="306" spans="1:65" s="14" customFormat="1" ht="10.199999999999999">
      <c r="B306" s="179"/>
      <c r="D306" s="163" t="s">
        <v>336</v>
      </c>
      <c r="E306" s="180" t="s">
        <v>1</v>
      </c>
      <c r="F306" s="181" t="s">
        <v>1098</v>
      </c>
      <c r="H306" s="182">
        <v>80</v>
      </c>
      <c r="I306" s="183"/>
      <c r="L306" s="179"/>
      <c r="M306" s="184"/>
      <c r="N306" s="185"/>
      <c r="O306" s="185"/>
      <c r="P306" s="185"/>
      <c r="Q306" s="185"/>
      <c r="R306" s="185"/>
      <c r="S306" s="185"/>
      <c r="T306" s="186"/>
      <c r="AT306" s="180" t="s">
        <v>336</v>
      </c>
      <c r="AU306" s="180" t="s">
        <v>90</v>
      </c>
      <c r="AV306" s="14" t="s">
        <v>90</v>
      </c>
      <c r="AW306" s="14" t="s">
        <v>36</v>
      </c>
      <c r="AX306" s="14" t="s">
        <v>81</v>
      </c>
      <c r="AY306" s="180" t="s">
        <v>199</v>
      </c>
    </row>
    <row r="307" spans="1:65" s="15" customFormat="1" ht="10.199999999999999">
      <c r="B307" s="187"/>
      <c r="D307" s="163" t="s">
        <v>336</v>
      </c>
      <c r="E307" s="188" t="s">
        <v>1</v>
      </c>
      <c r="F307" s="189" t="s">
        <v>339</v>
      </c>
      <c r="H307" s="190">
        <v>450</v>
      </c>
      <c r="I307" s="191"/>
      <c r="L307" s="187"/>
      <c r="M307" s="192"/>
      <c r="N307" s="193"/>
      <c r="O307" s="193"/>
      <c r="P307" s="193"/>
      <c r="Q307" s="193"/>
      <c r="R307" s="193"/>
      <c r="S307" s="193"/>
      <c r="T307" s="194"/>
      <c r="AT307" s="188" t="s">
        <v>336</v>
      </c>
      <c r="AU307" s="188" t="s">
        <v>90</v>
      </c>
      <c r="AV307" s="15" t="s">
        <v>198</v>
      </c>
      <c r="AW307" s="15" t="s">
        <v>36</v>
      </c>
      <c r="AX307" s="15" t="s">
        <v>88</v>
      </c>
      <c r="AY307" s="188" t="s">
        <v>199</v>
      </c>
    </row>
    <row r="308" spans="1:65" s="2" customFormat="1" ht="21.75" customHeight="1">
      <c r="A308" s="33"/>
      <c r="B308" s="149"/>
      <c r="C308" s="195" t="s">
        <v>1074</v>
      </c>
      <c r="D308" s="195" t="s">
        <v>416</v>
      </c>
      <c r="E308" s="196" t="s">
        <v>6890</v>
      </c>
      <c r="F308" s="197" t="s">
        <v>6891</v>
      </c>
      <c r="G308" s="198" t="s">
        <v>376</v>
      </c>
      <c r="H308" s="199">
        <v>80</v>
      </c>
      <c r="I308" s="200"/>
      <c r="J308" s="201">
        <f>ROUND(I308*H308,2)</f>
        <v>0</v>
      </c>
      <c r="K308" s="197" t="s">
        <v>1</v>
      </c>
      <c r="L308" s="202"/>
      <c r="M308" s="203" t="s">
        <v>1</v>
      </c>
      <c r="N308" s="204" t="s">
        <v>46</v>
      </c>
      <c r="O308" s="59"/>
      <c r="P308" s="159">
        <f>O308*H308</f>
        <v>0</v>
      </c>
      <c r="Q308" s="159">
        <v>3.0000000000000001E-5</v>
      </c>
      <c r="R308" s="159">
        <f>Q308*H308</f>
        <v>2.4000000000000002E-3</v>
      </c>
      <c r="S308" s="159">
        <v>0</v>
      </c>
      <c r="T308" s="160">
        <f>S308*H308</f>
        <v>0</v>
      </c>
      <c r="U308" s="33"/>
      <c r="V308" s="33"/>
      <c r="W308" s="33"/>
      <c r="X308" s="33"/>
      <c r="Y308" s="33"/>
      <c r="Z308" s="33"/>
      <c r="AA308" s="33"/>
      <c r="AB308" s="33"/>
      <c r="AC308" s="33"/>
      <c r="AD308" s="33"/>
      <c r="AE308" s="33"/>
      <c r="AR308" s="161" t="s">
        <v>573</v>
      </c>
      <c r="AT308" s="161" t="s">
        <v>416</v>
      </c>
      <c r="AU308" s="161" t="s">
        <v>90</v>
      </c>
      <c r="AY308" s="18" t="s">
        <v>199</v>
      </c>
      <c r="BE308" s="162">
        <f>IF(N308="základní",J308,0)</f>
        <v>0</v>
      </c>
      <c r="BF308" s="162">
        <f>IF(N308="snížená",J308,0)</f>
        <v>0</v>
      </c>
      <c r="BG308" s="162">
        <f>IF(N308="zákl. přenesená",J308,0)</f>
        <v>0</v>
      </c>
      <c r="BH308" s="162">
        <f>IF(N308="sníž. přenesená",J308,0)</f>
        <v>0</v>
      </c>
      <c r="BI308" s="162">
        <f>IF(N308="nulová",J308,0)</f>
        <v>0</v>
      </c>
      <c r="BJ308" s="18" t="s">
        <v>88</v>
      </c>
      <c r="BK308" s="162">
        <f>ROUND(I308*H308,2)</f>
        <v>0</v>
      </c>
      <c r="BL308" s="18" t="s">
        <v>276</v>
      </c>
      <c r="BM308" s="161" t="s">
        <v>6892</v>
      </c>
    </row>
    <row r="309" spans="1:65" s="2" customFormat="1" ht="28.8">
      <c r="A309" s="33"/>
      <c r="B309" s="34"/>
      <c r="C309" s="33"/>
      <c r="D309" s="163" t="s">
        <v>207</v>
      </c>
      <c r="E309" s="33"/>
      <c r="F309" s="164" t="s">
        <v>6887</v>
      </c>
      <c r="G309" s="33"/>
      <c r="H309" s="33"/>
      <c r="I309" s="165"/>
      <c r="J309" s="33"/>
      <c r="K309" s="33"/>
      <c r="L309" s="34"/>
      <c r="M309" s="166"/>
      <c r="N309" s="167"/>
      <c r="O309" s="59"/>
      <c r="P309" s="59"/>
      <c r="Q309" s="59"/>
      <c r="R309" s="59"/>
      <c r="S309" s="59"/>
      <c r="T309" s="60"/>
      <c r="U309" s="33"/>
      <c r="V309" s="33"/>
      <c r="W309" s="33"/>
      <c r="X309" s="33"/>
      <c r="Y309" s="33"/>
      <c r="Z309" s="33"/>
      <c r="AA309" s="33"/>
      <c r="AB309" s="33"/>
      <c r="AC309" s="33"/>
      <c r="AD309" s="33"/>
      <c r="AE309" s="33"/>
      <c r="AT309" s="18" t="s">
        <v>207</v>
      </c>
      <c r="AU309" s="18" t="s">
        <v>90</v>
      </c>
    </row>
    <row r="310" spans="1:65" s="14" customFormat="1" ht="10.199999999999999">
      <c r="B310" s="179"/>
      <c r="D310" s="163" t="s">
        <v>336</v>
      </c>
      <c r="E310" s="180" t="s">
        <v>1</v>
      </c>
      <c r="F310" s="181" t="s">
        <v>1098</v>
      </c>
      <c r="H310" s="182">
        <v>80</v>
      </c>
      <c r="I310" s="183"/>
      <c r="L310" s="179"/>
      <c r="M310" s="184"/>
      <c r="N310" s="185"/>
      <c r="O310" s="185"/>
      <c r="P310" s="185"/>
      <c r="Q310" s="185"/>
      <c r="R310" s="185"/>
      <c r="S310" s="185"/>
      <c r="T310" s="186"/>
      <c r="AT310" s="180" t="s">
        <v>336</v>
      </c>
      <c r="AU310" s="180" t="s">
        <v>90</v>
      </c>
      <c r="AV310" s="14" t="s">
        <v>90</v>
      </c>
      <c r="AW310" s="14" t="s">
        <v>36</v>
      </c>
      <c r="AX310" s="14" t="s">
        <v>88</v>
      </c>
      <c r="AY310" s="180" t="s">
        <v>199</v>
      </c>
    </row>
    <row r="311" spans="1:65" s="2" customFormat="1" ht="21.75" customHeight="1">
      <c r="A311" s="33"/>
      <c r="B311" s="149"/>
      <c r="C311" s="195" t="s">
        <v>1081</v>
      </c>
      <c r="D311" s="195" t="s">
        <v>416</v>
      </c>
      <c r="E311" s="196" t="s">
        <v>6893</v>
      </c>
      <c r="F311" s="197" t="s">
        <v>6894</v>
      </c>
      <c r="G311" s="198" t="s">
        <v>376</v>
      </c>
      <c r="H311" s="199">
        <v>80</v>
      </c>
      <c r="I311" s="200"/>
      <c r="J311" s="201">
        <f>ROUND(I311*H311,2)</f>
        <v>0</v>
      </c>
      <c r="K311" s="197" t="s">
        <v>1</v>
      </c>
      <c r="L311" s="202"/>
      <c r="M311" s="203" t="s">
        <v>1</v>
      </c>
      <c r="N311" s="204" t="s">
        <v>46</v>
      </c>
      <c r="O311" s="59"/>
      <c r="P311" s="159">
        <f>O311*H311</f>
        <v>0</v>
      </c>
      <c r="Q311" s="159">
        <v>3.0000000000000001E-5</v>
      </c>
      <c r="R311" s="159">
        <f>Q311*H311</f>
        <v>2.4000000000000002E-3</v>
      </c>
      <c r="S311" s="159">
        <v>0</v>
      </c>
      <c r="T311" s="160">
        <f>S311*H311</f>
        <v>0</v>
      </c>
      <c r="U311" s="33"/>
      <c r="V311" s="33"/>
      <c r="W311" s="33"/>
      <c r="X311" s="33"/>
      <c r="Y311" s="33"/>
      <c r="Z311" s="33"/>
      <c r="AA311" s="33"/>
      <c r="AB311" s="33"/>
      <c r="AC311" s="33"/>
      <c r="AD311" s="33"/>
      <c r="AE311" s="33"/>
      <c r="AR311" s="161" t="s">
        <v>573</v>
      </c>
      <c r="AT311" s="161" t="s">
        <v>416</v>
      </c>
      <c r="AU311" s="161" t="s">
        <v>90</v>
      </c>
      <c r="AY311" s="18" t="s">
        <v>199</v>
      </c>
      <c r="BE311" s="162">
        <f>IF(N311="základní",J311,0)</f>
        <v>0</v>
      </c>
      <c r="BF311" s="162">
        <f>IF(N311="snížená",J311,0)</f>
        <v>0</v>
      </c>
      <c r="BG311" s="162">
        <f>IF(N311="zákl. přenesená",J311,0)</f>
        <v>0</v>
      </c>
      <c r="BH311" s="162">
        <f>IF(N311="sníž. přenesená",J311,0)</f>
        <v>0</v>
      </c>
      <c r="BI311" s="162">
        <f>IF(N311="nulová",J311,0)</f>
        <v>0</v>
      </c>
      <c r="BJ311" s="18" t="s">
        <v>88</v>
      </c>
      <c r="BK311" s="162">
        <f>ROUND(I311*H311,2)</f>
        <v>0</v>
      </c>
      <c r="BL311" s="18" t="s">
        <v>276</v>
      </c>
      <c r="BM311" s="161" t="s">
        <v>6895</v>
      </c>
    </row>
    <row r="312" spans="1:65" s="2" customFormat="1" ht="10.199999999999999">
      <c r="A312" s="33"/>
      <c r="B312" s="34"/>
      <c r="C312" s="33"/>
      <c r="D312" s="163" t="s">
        <v>207</v>
      </c>
      <c r="E312" s="33"/>
      <c r="F312" s="164" t="s">
        <v>6883</v>
      </c>
      <c r="G312" s="33"/>
      <c r="H312" s="33"/>
      <c r="I312" s="165"/>
      <c r="J312" s="33"/>
      <c r="K312" s="33"/>
      <c r="L312" s="34"/>
      <c r="M312" s="166"/>
      <c r="N312" s="167"/>
      <c r="O312" s="59"/>
      <c r="P312" s="59"/>
      <c r="Q312" s="59"/>
      <c r="R312" s="59"/>
      <c r="S312" s="59"/>
      <c r="T312" s="60"/>
      <c r="U312" s="33"/>
      <c r="V312" s="33"/>
      <c r="W312" s="33"/>
      <c r="X312" s="33"/>
      <c r="Y312" s="33"/>
      <c r="Z312" s="33"/>
      <c r="AA312" s="33"/>
      <c r="AB312" s="33"/>
      <c r="AC312" s="33"/>
      <c r="AD312" s="33"/>
      <c r="AE312" s="33"/>
      <c r="AT312" s="18" t="s">
        <v>207</v>
      </c>
      <c r="AU312" s="18" t="s">
        <v>90</v>
      </c>
    </row>
    <row r="313" spans="1:65" s="14" customFormat="1" ht="10.199999999999999">
      <c r="B313" s="179"/>
      <c r="D313" s="163" t="s">
        <v>336</v>
      </c>
      <c r="E313" s="180" t="s">
        <v>1</v>
      </c>
      <c r="F313" s="181" t="s">
        <v>1098</v>
      </c>
      <c r="H313" s="182">
        <v>80</v>
      </c>
      <c r="I313" s="183"/>
      <c r="L313" s="179"/>
      <c r="M313" s="184"/>
      <c r="N313" s="185"/>
      <c r="O313" s="185"/>
      <c r="P313" s="185"/>
      <c r="Q313" s="185"/>
      <c r="R313" s="185"/>
      <c r="S313" s="185"/>
      <c r="T313" s="186"/>
      <c r="AT313" s="180" t="s">
        <v>336</v>
      </c>
      <c r="AU313" s="180" t="s">
        <v>90</v>
      </c>
      <c r="AV313" s="14" t="s">
        <v>90</v>
      </c>
      <c r="AW313" s="14" t="s">
        <v>36</v>
      </c>
      <c r="AX313" s="14" t="s">
        <v>88</v>
      </c>
      <c r="AY313" s="180" t="s">
        <v>199</v>
      </c>
    </row>
    <row r="314" spans="1:65" s="2" customFormat="1" ht="33" customHeight="1">
      <c r="A314" s="33"/>
      <c r="B314" s="149"/>
      <c r="C314" s="150" t="s">
        <v>1089</v>
      </c>
      <c r="D314" s="150" t="s">
        <v>202</v>
      </c>
      <c r="E314" s="151" t="s">
        <v>6896</v>
      </c>
      <c r="F314" s="152" t="s">
        <v>6897</v>
      </c>
      <c r="G314" s="153" t="s">
        <v>529</v>
      </c>
      <c r="H314" s="154">
        <v>1</v>
      </c>
      <c r="I314" s="155"/>
      <c r="J314" s="156">
        <f>ROUND(I314*H314,2)</f>
        <v>0</v>
      </c>
      <c r="K314" s="152" t="s">
        <v>333</v>
      </c>
      <c r="L314" s="34"/>
      <c r="M314" s="157" t="s">
        <v>1</v>
      </c>
      <c r="N314" s="158" t="s">
        <v>46</v>
      </c>
      <c r="O314" s="59"/>
      <c r="P314" s="159">
        <f>O314*H314</f>
        <v>0</v>
      </c>
      <c r="Q314" s="159">
        <v>0</v>
      </c>
      <c r="R314" s="159">
        <f>Q314*H314</f>
        <v>0</v>
      </c>
      <c r="S314" s="159">
        <v>0</v>
      </c>
      <c r="T314" s="160">
        <f>S314*H314</f>
        <v>0</v>
      </c>
      <c r="U314" s="33"/>
      <c r="V314" s="33"/>
      <c r="W314" s="33"/>
      <c r="X314" s="33"/>
      <c r="Y314" s="33"/>
      <c r="Z314" s="33"/>
      <c r="AA314" s="33"/>
      <c r="AB314" s="33"/>
      <c r="AC314" s="33"/>
      <c r="AD314" s="33"/>
      <c r="AE314" s="33"/>
      <c r="AR314" s="161" t="s">
        <v>276</v>
      </c>
      <c r="AT314" s="161" t="s">
        <v>202</v>
      </c>
      <c r="AU314" s="161" t="s">
        <v>90</v>
      </c>
      <c r="AY314" s="18" t="s">
        <v>199</v>
      </c>
      <c r="BE314" s="162">
        <f>IF(N314="základní",J314,0)</f>
        <v>0</v>
      </c>
      <c r="BF314" s="162">
        <f>IF(N314="snížená",J314,0)</f>
        <v>0</v>
      </c>
      <c r="BG314" s="162">
        <f>IF(N314="zákl. přenesená",J314,0)</f>
        <v>0</v>
      </c>
      <c r="BH314" s="162">
        <f>IF(N314="sníž. přenesená",J314,0)</f>
        <v>0</v>
      </c>
      <c r="BI314" s="162">
        <f>IF(N314="nulová",J314,0)</f>
        <v>0</v>
      </c>
      <c r="BJ314" s="18" t="s">
        <v>88</v>
      </c>
      <c r="BK314" s="162">
        <f>ROUND(I314*H314,2)</f>
        <v>0</v>
      </c>
      <c r="BL314" s="18" t="s">
        <v>276</v>
      </c>
      <c r="BM314" s="161" t="s">
        <v>6898</v>
      </c>
    </row>
    <row r="315" spans="1:65" s="2" customFormat="1" ht="19.2">
      <c r="A315" s="33"/>
      <c r="B315" s="34"/>
      <c r="C315" s="33"/>
      <c r="D315" s="163" t="s">
        <v>207</v>
      </c>
      <c r="E315" s="33"/>
      <c r="F315" s="164" t="s">
        <v>6899</v>
      </c>
      <c r="G315" s="33"/>
      <c r="H315" s="33"/>
      <c r="I315" s="165"/>
      <c r="J315" s="33"/>
      <c r="K315" s="33"/>
      <c r="L315" s="34"/>
      <c r="M315" s="166"/>
      <c r="N315" s="167"/>
      <c r="O315" s="59"/>
      <c r="P315" s="59"/>
      <c r="Q315" s="59"/>
      <c r="R315" s="59"/>
      <c r="S315" s="59"/>
      <c r="T315" s="60"/>
      <c r="U315" s="33"/>
      <c r="V315" s="33"/>
      <c r="W315" s="33"/>
      <c r="X315" s="33"/>
      <c r="Y315" s="33"/>
      <c r="Z315" s="33"/>
      <c r="AA315" s="33"/>
      <c r="AB315" s="33"/>
      <c r="AC315" s="33"/>
      <c r="AD315" s="33"/>
      <c r="AE315" s="33"/>
      <c r="AT315" s="18" t="s">
        <v>207</v>
      </c>
      <c r="AU315" s="18" t="s">
        <v>90</v>
      </c>
    </row>
    <row r="316" spans="1:65" s="2" customFormat="1" ht="16.5" customHeight="1">
      <c r="A316" s="33"/>
      <c r="B316" s="149"/>
      <c r="C316" s="195" t="s">
        <v>1098</v>
      </c>
      <c r="D316" s="195" t="s">
        <v>416</v>
      </c>
      <c r="E316" s="196" t="s">
        <v>6900</v>
      </c>
      <c r="F316" s="197" t="s">
        <v>6901</v>
      </c>
      <c r="G316" s="198" t="s">
        <v>529</v>
      </c>
      <c r="H316" s="199">
        <v>1</v>
      </c>
      <c r="I316" s="200"/>
      <c r="J316" s="201">
        <f>ROUND(I316*H316,2)</f>
        <v>0</v>
      </c>
      <c r="K316" s="197" t="s">
        <v>1</v>
      </c>
      <c r="L316" s="202"/>
      <c r="M316" s="203" t="s">
        <v>1</v>
      </c>
      <c r="N316" s="204" t="s">
        <v>46</v>
      </c>
      <c r="O316" s="59"/>
      <c r="P316" s="159">
        <f>O316*H316</f>
        <v>0</v>
      </c>
      <c r="Q316" s="159">
        <v>0</v>
      </c>
      <c r="R316" s="159">
        <f>Q316*H316</f>
        <v>0</v>
      </c>
      <c r="S316" s="159">
        <v>0</v>
      </c>
      <c r="T316" s="160">
        <f>S316*H316</f>
        <v>0</v>
      </c>
      <c r="U316" s="33"/>
      <c r="V316" s="33"/>
      <c r="W316" s="33"/>
      <c r="X316" s="33"/>
      <c r="Y316" s="33"/>
      <c r="Z316" s="33"/>
      <c r="AA316" s="33"/>
      <c r="AB316" s="33"/>
      <c r="AC316" s="33"/>
      <c r="AD316" s="33"/>
      <c r="AE316" s="33"/>
      <c r="AR316" s="161" t="s">
        <v>573</v>
      </c>
      <c r="AT316" s="161" t="s">
        <v>416</v>
      </c>
      <c r="AU316" s="161" t="s">
        <v>90</v>
      </c>
      <c r="AY316" s="18" t="s">
        <v>199</v>
      </c>
      <c r="BE316" s="162">
        <f>IF(N316="základní",J316,0)</f>
        <v>0</v>
      </c>
      <c r="BF316" s="162">
        <f>IF(N316="snížená",J316,0)</f>
        <v>0</v>
      </c>
      <c r="BG316" s="162">
        <f>IF(N316="zákl. přenesená",J316,0)</f>
        <v>0</v>
      </c>
      <c r="BH316" s="162">
        <f>IF(N316="sníž. přenesená",J316,0)</f>
        <v>0</v>
      </c>
      <c r="BI316" s="162">
        <f>IF(N316="nulová",J316,0)</f>
        <v>0</v>
      </c>
      <c r="BJ316" s="18" t="s">
        <v>88</v>
      </c>
      <c r="BK316" s="162">
        <f>ROUND(I316*H316,2)</f>
        <v>0</v>
      </c>
      <c r="BL316" s="18" t="s">
        <v>276</v>
      </c>
      <c r="BM316" s="161" t="s">
        <v>6902</v>
      </c>
    </row>
    <row r="317" spans="1:65" s="2" customFormat="1" ht="201.6">
      <c r="A317" s="33"/>
      <c r="B317" s="34"/>
      <c r="C317" s="33"/>
      <c r="D317" s="163" t="s">
        <v>207</v>
      </c>
      <c r="E317" s="33"/>
      <c r="F317" s="164" t="s">
        <v>6903</v>
      </c>
      <c r="G317" s="33"/>
      <c r="H317" s="33"/>
      <c r="I317" s="165"/>
      <c r="J317" s="33"/>
      <c r="K317" s="33"/>
      <c r="L317" s="34"/>
      <c r="M317" s="166"/>
      <c r="N317" s="167"/>
      <c r="O317" s="59"/>
      <c r="P317" s="59"/>
      <c r="Q317" s="59"/>
      <c r="R317" s="59"/>
      <c r="S317" s="59"/>
      <c r="T317" s="60"/>
      <c r="U317" s="33"/>
      <c r="V317" s="33"/>
      <c r="W317" s="33"/>
      <c r="X317" s="33"/>
      <c r="Y317" s="33"/>
      <c r="Z317" s="33"/>
      <c r="AA317" s="33"/>
      <c r="AB317" s="33"/>
      <c r="AC317" s="33"/>
      <c r="AD317" s="33"/>
      <c r="AE317" s="33"/>
      <c r="AT317" s="18" t="s">
        <v>207</v>
      </c>
      <c r="AU317" s="18" t="s">
        <v>90</v>
      </c>
    </row>
    <row r="318" spans="1:65" s="2" customFormat="1" ht="16.5" customHeight="1">
      <c r="A318" s="33"/>
      <c r="B318" s="149"/>
      <c r="C318" s="150" t="s">
        <v>1110</v>
      </c>
      <c r="D318" s="150" t="s">
        <v>202</v>
      </c>
      <c r="E318" s="151" t="s">
        <v>6904</v>
      </c>
      <c r="F318" s="152" t="s">
        <v>6905</v>
      </c>
      <c r="G318" s="153" t="s">
        <v>529</v>
      </c>
      <c r="H318" s="154">
        <v>1</v>
      </c>
      <c r="I318" s="155"/>
      <c r="J318" s="156">
        <f>ROUND(I318*H318,2)</f>
        <v>0</v>
      </c>
      <c r="K318" s="152" t="s">
        <v>333</v>
      </c>
      <c r="L318" s="34"/>
      <c r="M318" s="157" t="s">
        <v>1</v>
      </c>
      <c r="N318" s="158" t="s">
        <v>46</v>
      </c>
      <c r="O318" s="59"/>
      <c r="P318" s="159">
        <f>O318*H318</f>
        <v>0</v>
      </c>
      <c r="Q318" s="159">
        <v>0</v>
      </c>
      <c r="R318" s="159">
        <f>Q318*H318</f>
        <v>0</v>
      </c>
      <c r="S318" s="159">
        <v>0</v>
      </c>
      <c r="T318" s="160">
        <f>S318*H318</f>
        <v>0</v>
      </c>
      <c r="U318" s="33"/>
      <c r="V318" s="33"/>
      <c r="W318" s="33"/>
      <c r="X318" s="33"/>
      <c r="Y318" s="33"/>
      <c r="Z318" s="33"/>
      <c r="AA318" s="33"/>
      <c r="AB318" s="33"/>
      <c r="AC318" s="33"/>
      <c r="AD318" s="33"/>
      <c r="AE318" s="33"/>
      <c r="AR318" s="161" t="s">
        <v>276</v>
      </c>
      <c r="AT318" s="161" t="s">
        <v>202</v>
      </c>
      <c r="AU318" s="161" t="s">
        <v>90</v>
      </c>
      <c r="AY318" s="18" t="s">
        <v>199</v>
      </c>
      <c r="BE318" s="162">
        <f>IF(N318="základní",J318,0)</f>
        <v>0</v>
      </c>
      <c r="BF318" s="162">
        <f>IF(N318="snížená",J318,0)</f>
        <v>0</v>
      </c>
      <c r="BG318" s="162">
        <f>IF(N318="zákl. přenesená",J318,0)</f>
        <v>0</v>
      </c>
      <c r="BH318" s="162">
        <f>IF(N318="sníž. přenesená",J318,0)</f>
        <v>0</v>
      </c>
      <c r="BI318" s="162">
        <f>IF(N318="nulová",J318,0)</f>
        <v>0</v>
      </c>
      <c r="BJ318" s="18" t="s">
        <v>88</v>
      </c>
      <c r="BK318" s="162">
        <f>ROUND(I318*H318,2)</f>
        <v>0</v>
      </c>
      <c r="BL318" s="18" t="s">
        <v>276</v>
      </c>
      <c r="BM318" s="161" t="s">
        <v>6906</v>
      </c>
    </row>
    <row r="319" spans="1:65" s="2" customFormat="1" ht="10.199999999999999">
      <c r="A319" s="33"/>
      <c r="B319" s="34"/>
      <c r="C319" s="33"/>
      <c r="D319" s="163" t="s">
        <v>207</v>
      </c>
      <c r="E319" s="33"/>
      <c r="F319" s="164" t="s">
        <v>6907</v>
      </c>
      <c r="G319" s="33"/>
      <c r="H319" s="33"/>
      <c r="I319" s="165"/>
      <c r="J319" s="33"/>
      <c r="K319" s="33"/>
      <c r="L319" s="34"/>
      <c r="M319" s="166"/>
      <c r="N319" s="167"/>
      <c r="O319" s="59"/>
      <c r="P319" s="59"/>
      <c r="Q319" s="59"/>
      <c r="R319" s="59"/>
      <c r="S319" s="59"/>
      <c r="T319" s="60"/>
      <c r="U319" s="33"/>
      <c r="V319" s="33"/>
      <c r="W319" s="33"/>
      <c r="X319" s="33"/>
      <c r="Y319" s="33"/>
      <c r="Z319" s="33"/>
      <c r="AA319" s="33"/>
      <c r="AB319" s="33"/>
      <c r="AC319" s="33"/>
      <c r="AD319" s="33"/>
      <c r="AE319" s="33"/>
      <c r="AT319" s="18" t="s">
        <v>207</v>
      </c>
      <c r="AU319" s="18" t="s">
        <v>90</v>
      </c>
    </row>
    <row r="320" spans="1:65" s="2" customFormat="1" ht="16.5" customHeight="1">
      <c r="A320" s="33"/>
      <c r="B320" s="149"/>
      <c r="C320" s="195" t="s">
        <v>1129</v>
      </c>
      <c r="D320" s="195" t="s">
        <v>416</v>
      </c>
      <c r="E320" s="196" t="s">
        <v>6908</v>
      </c>
      <c r="F320" s="197" t="s">
        <v>6909</v>
      </c>
      <c r="G320" s="198" t="s">
        <v>529</v>
      </c>
      <c r="H320" s="199">
        <v>1</v>
      </c>
      <c r="I320" s="200"/>
      <c r="J320" s="201">
        <f>ROUND(I320*H320,2)</f>
        <v>0</v>
      </c>
      <c r="K320" s="197" t="s">
        <v>1</v>
      </c>
      <c r="L320" s="202"/>
      <c r="M320" s="203" t="s">
        <v>1</v>
      </c>
      <c r="N320" s="204" t="s">
        <v>46</v>
      </c>
      <c r="O320" s="59"/>
      <c r="P320" s="159">
        <f>O320*H320</f>
        <v>0</v>
      </c>
      <c r="Q320" s="159">
        <v>0</v>
      </c>
      <c r="R320" s="159">
        <f>Q320*H320</f>
        <v>0</v>
      </c>
      <c r="S320" s="159">
        <v>0</v>
      </c>
      <c r="T320" s="160">
        <f>S320*H320</f>
        <v>0</v>
      </c>
      <c r="U320" s="33"/>
      <c r="V320" s="33"/>
      <c r="W320" s="33"/>
      <c r="X320" s="33"/>
      <c r="Y320" s="33"/>
      <c r="Z320" s="33"/>
      <c r="AA320" s="33"/>
      <c r="AB320" s="33"/>
      <c r="AC320" s="33"/>
      <c r="AD320" s="33"/>
      <c r="AE320" s="33"/>
      <c r="AR320" s="161" t="s">
        <v>573</v>
      </c>
      <c r="AT320" s="161" t="s">
        <v>416</v>
      </c>
      <c r="AU320" s="161" t="s">
        <v>90</v>
      </c>
      <c r="AY320" s="18" t="s">
        <v>199</v>
      </c>
      <c r="BE320" s="162">
        <f>IF(N320="základní",J320,0)</f>
        <v>0</v>
      </c>
      <c r="BF320" s="162">
        <f>IF(N320="snížená",J320,0)</f>
        <v>0</v>
      </c>
      <c r="BG320" s="162">
        <f>IF(N320="zákl. přenesená",J320,0)</f>
        <v>0</v>
      </c>
      <c r="BH320" s="162">
        <f>IF(N320="sníž. přenesená",J320,0)</f>
        <v>0</v>
      </c>
      <c r="BI320" s="162">
        <f>IF(N320="nulová",J320,0)</f>
        <v>0</v>
      </c>
      <c r="BJ320" s="18" t="s">
        <v>88</v>
      </c>
      <c r="BK320" s="162">
        <f>ROUND(I320*H320,2)</f>
        <v>0</v>
      </c>
      <c r="BL320" s="18" t="s">
        <v>276</v>
      </c>
      <c r="BM320" s="161" t="s">
        <v>6910</v>
      </c>
    </row>
    <row r="321" spans="1:65" s="2" customFormat="1" ht="10.199999999999999">
      <c r="A321" s="33"/>
      <c r="B321" s="34"/>
      <c r="C321" s="33"/>
      <c r="D321" s="163" t="s">
        <v>207</v>
      </c>
      <c r="E321" s="33"/>
      <c r="F321" s="164" t="s">
        <v>6909</v>
      </c>
      <c r="G321" s="33"/>
      <c r="H321" s="33"/>
      <c r="I321" s="165"/>
      <c r="J321" s="33"/>
      <c r="K321" s="33"/>
      <c r="L321" s="34"/>
      <c r="M321" s="166"/>
      <c r="N321" s="167"/>
      <c r="O321" s="59"/>
      <c r="P321" s="59"/>
      <c r="Q321" s="59"/>
      <c r="R321" s="59"/>
      <c r="S321" s="59"/>
      <c r="T321" s="60"/>
      <c r="U321" s="33"/>
      <c r="V321" s="33"/>
      <c r="W321" s="33"/>
      <c r="X321" s="33"/>
      <c r="Y321" s="33"/>
      <c r="Z321" s="33"/>
      <c r="AA321" s="33"/>
      <c r="AB321" s="33"/>
      <c r="AC321" s="33"/>
      <c r="AD321" s="33"/>
      <c r="AE321" s="33"/>
      <c r="AT321" s="18" t="s">
        <v>207</v>
      </c>
      <c r="AU321" s="18" t="s">
        <v>90</v>
      </c>
    </row>
    <row r="322" spans="1:65" s="2" customFormat="1" ht="16.5" customHeight="1">
      <c r="A322" s="33"/>
      <c r="B322" s="149"/>
      <c r="C322" s="150" t="s">
        <v>1143</v>
      </c>
      <c r="D322" s="150" t="s">
        <v>202</v>
      </c>
      <c r="E322" s="151" t="s">
        <v>6911</v>
      </c>
      <c r="F322" s="152" t="s">
        <v>6912</v>
      </c>
      <c r="G322" s="153" t="s">
        <v>529</v>
      </c>
      <c r="H322" s="154">
        <v>1</v>
      </c>
      <c r="I322" s="155"/>
      <c r="J322" s="156">
        <f>ROUND(I322*H322,2)</f>
        <v>0</v>
      </c>
      <c r="K322" s="152" t="s">
        <v>333</v>
      </c>
      <c r="L322" s="34"/>
      <c r="M322" s="157" t="s">
        <v>1</v>
      </c>
      <c r="N322" s="158" t="s">
        <v>46</v>
      </c>
      <c r="O322" s="59"/>
      <c r="P322" s="159">
        <f>O322*H322</f>
        <v>0</v>
      </c>
      <c r="Q322" s="159">
        <v>0</v>
      </c>
      <c r="R322" s="159">
        <f>Q322*H322</f>
        <v>0</v>
      </c>
      <c r="S322" s="159">
        <v>0</v>
      </c>
      <c r="T322" s="160">
        <f>S322*H322</f>
        <v>0</v>
      </c>
      <c r="U322" s="33"/>
      <c r="V322" s="33"/>
      <c r="W322" s="33"/>
      <c r="X322" s="33"/>
      <c r="Y322" s="33"/>
      <c r="Z322" s="33"/>
      <c r="AA322" s="33"/>
      <c r="AB322" s="33"/>
      <c r="AC322" s="33"/>
      <c r="AD322" s="33"/>
      <c r="AE322" s="33"/>
      <c r="AR322" s="161" t="s">
        <v>276</v>
      </c>
      <c r="AT322" s="161" t="s">
        <v>202</v>
      </c>
      <c r="AU322" s="161" t="s">
        <v>90</v>
      </c>
      <c r="AY322" s="18" t="s">
        <v>199</v>
      </c>
      <c r="BE322" s="162">
        <f>IF(N322="základní",J322,0)</f>
        <v>0</v>
      </c>
      <c r="BF322" s="162">
        <f>IF(N322="snížená",J322,0)</f>
        <v>0</v>
      </c>
      <c r="BG322" s="162">
        <f>IF(N322="zákl. přenesená",J322,0)</f>
        <v>0</v>
      </c>
      <c r="BH322" s="162">
        <f>IF(N322="sníž. přenesená",J322,0)</f>
        <v>0</v>
      </c>
      <c r="BI322" s="162">
        <f>IF(N322="nulová",J322,0)</f>
        <v>0</v>
      </c>
      <c r="BJ322" s="18" t="s">
        <v>88</v>
      </c>
      <c r="BK322" s="162">
        <f>ROUND(I322*H322,2)</f>
        <v>0</v>
      </c>
      <c r="BL322" s="18" t="s">
        <v>276</v>
      </c>
      <c r="BM322" s="161" t="s">
        <v>6913</v>
      </c>
    </row>
    <row r="323" spans="1:65" s="2" customFormat="1" ht="10.199999999999999">
      <c r="A323" s="33"/>
      <c r="B323" s="34"/>
      <c r="C323" s="33"/>
      <c r="D323" s="163" t="s">
        <v>207</v>
      </c>
      <c r="E323" s="33"/>
      <c r="F323" s="164" t="s">
        <v>6912</v>
      </c>
      <c r="G323" s="33"/>
      <c r="H323" s="33"/>
      <c r="I323" s="165"/>
      <c r="J323" s="33"/>
      <c r="K323" s="33"/>
      <c r="L323" s="34"/>
      <c r="M323" s="166"/>
      <c r="N323" s="167"/>
      <c r="O323" s="59"/>
      <c r="P323" s="59"/>
      <c r="Q323" s="59"/>
      <c r="R323" s="59"/>
      <c r="S323" s="59"/>
      <c r="T323" s="60"/>
      <c r="U323" s="33"/>
      <c r="V323" s="33"/>
      <c r="W323" s="33"/>
      <c r="X323" s="33"/>
      <c r="Y323" s="33"/>
      <c r="Z323" s="33"/>
      <c r="AA323" s="33"/>
      <c r="AB323" s="33"/>
      <c r="AC323" s="33"/>
      <c r="AD323" s="33"/>
      <c r="AE323" s="33"/>
      <c r="AT323" s="18" t="s">
        <v>207</v>
      </c>
      <c r="AU323" s="18" t="s">
        <v>90</v>
      </c>
    </row>
    <row r="324" spans="1:65" s="2" customFormat="1" ht="16.5" customHeight="1">
      <c r="A324" s="33"/>
      <c r="B324" s="149"/>
      <c r="C324" s="195" t="s">
        <v>1150</v>
      </c>
      <c r="D324" s="195" t="s">
        <v>416</v>
      </c>
      <c r="E324" s="196" t="s">
        <v>6914</v>
      </c>
      <c r="F324" s="197" t="s">
        <v>6915</v>
      </c>
      <c r="G324" s="198" t="s">
        <v>529</v>
      </c>
      <c r="H324" s="199">
        <v>1</v>
      </c>
      <c r="I324" s="200"/>
      <c r="J324" s="201">
        <f>ROUND(I324*H324,2)</f>
        <v>0</v>
      </c>
      <c r="K324" s="197" t="s">
        <v>1</v>
      </c>
      <c r="L324" s="202"/>
      <c r="M324" s="203" t="s">
        <v>1</v>
      </c>
      <c r="N324" s="204" t="s">
        <v>46</v>
      </c>
      <c r="O324" s="59"/>
      <c r="P324" s="159">
        <f>O324*H324</f>
        <v>0</v>
      </c>
      <c r="Q324" s="159">
        <v>0</v>
      </c>
      <c r="R324" s="159">
        <f>Q324*H324</f>
        <v>0</v>
      </c>
      <c r="S324" s="159">
        <v>0</v>
      </c>
      <c r="T324" s="160">
        <f>S324*H324</f>
        <v>0</v>
      </c>
      <c r="U324" s="33"/>
      <c r="V324" s="33"/>
      <c r="W324" s="33"/>
      <c r="X324" s="33"/>
      <c r="Y324" s="33"/>
      <c r="Z324" s="33"/>
      <c r="AA324" s="33"/>
      <c r="AB324" s="33"/>
      <c r="AC324" s="33"/>
      <c r="AD324" s="33"/>
      <c r="AE324" s="33"/>
      <c r="AR324" s="161" t="s">
        <v>573</v>
      </c>
      <c r="AT324" s="161" t="s">
        <v>416</v>
      </c>
      <c r="AU324" s="161" t="s">
        <v>90</v>
      </c>
      <c r="AY324" s="18" t="s">
        <v>199</v>
      </c>
      <c r="BE324" s="162">
        <f>IF(N324="základní",J324,0)</f>
        <v>0</v>
      </c>
      <c r="BF324" s="162">
        <f>IF(N324="snížená",J324,0)</f>
        <v>0</v>
      </c>
      <c r="BG324" s="162">
        <f>IF(N324="zákl. přenesená",J324,0)</f>
        <v>0</v>
      </c>
      <c r="BH324" s="162">
        <f>IF(N324="sníž. přenesená",J324,0)</f>
        <v>0</v>
      </c>
      <c r="BI324" s="162">
        <f>IF(N324="nulová",J324,0)</f>
        <v>0</v>
      </c>
      <c r="BJ324" s="18" t="s">
        <v>88</v>
      </c>
      <c r="BK324" s="162">
        <f>ROUND(I324*H324,2)</f>
        <v>0</v>
      </c>
      <c r="BL324" s="18" t="s">
        <v>276</v>
      </c>
      <c r="BM324" s="161" t="s">
        <v>6916</v>
      </c>
    </row>
    <row r="325" spans="1:65" s="2" customFormat="1" ht="10.199999999999999">
      <c r="A325" s="33"/>
      <c r="B325" s="34"/>
      <c r="C325" s="33"/>
      <c r="D325" s="163" t="s">
        <v>207</v>
      </c>
      <c r="E325" s="33"/>
      <c r="F325" s="164" t="s">
        <v>6917</v>
      </c>
      <c r="G325" s="33"/>
      <c r="H325" s="33"/>
      <c r="I325" s="165"/>
      <c r="J325" s="33"/>
      <c r="K325" s="33"/>
      <c r="L325" s="34"/>
      <c r="M325" s="166"/>
      <c r="N325" s="167"/>
      <c r="O325" s="59"/>
      <c r="P325" s="59"/>
      <c r="Q325" s="59"/>
      <c r="R325" s="59"/>
      <c r="S325" s="59"/>
      <c r="T325" s="60"/>
      <c r="U325" s="33"/>
      <c r="V325" s="33"/>
      <c r="W325" s="33"/>
      <c r="X325" s="33"/>
      <c r="Y325" s="33"/>
      <c r="Z325" s="33"/>
      <c r="AA325" s="33"/>
      <c r="AB325" s="33"/>
      <c r="AC325" s="33"/>
      <c r="AD325" s="33"/>
      <c r="AE325" s="33"/>
      <c r="AT325" s="18" t="s">
        <v>207</v>
      </c>
      <c r="AU325" s="18" t="s">
        <v>90</v>
      </c>
    </row>
    <row r="326" spans="1:65" s="2" customFormat="1" ht="16.5" customHeight="1">
      <c r="A326" s="33"/>
      <c r="B326" s="149"/>
      <c r="C326" s="150" t="s">
        <v>1157</v>
      </c>
      <c r="D326" s="150" t="s">
        <v>202</v>
      </c>
      <c r="E326" s="151" t="s">
        <v>6918</v>
      </c>
      <c r="F326" s="152" t="s">
        <v>6919</v>
      </c>
      <c r="G326" s="153" t="s">
        <v>529</v>
      </c>
      <c r="H326" s="154">
        <v>9</v>
      </c>
      <c r="I326" s="155"/>
      <c r="J326" s="156">
        <f>ROUND(I326*H326,2)</f>
        <v>0</v>
      </c>
      <c r="K326" s="152" t="s">
        <v>333</v>
      </c>
      <c r="L326" s="34"/>
      <c r="M326" s="157" t="s">
        <v>1</v>
      </c>
      <c r="N326" s="158" t="s">
        <v>46</v>
      </c>
      <c r="O326" s="59"/>
      <c r="P326" s="159">
        <f>O326*H326</f>
        <v>0</v>
      </c>
      <c r="Q326" s="159">
        <v>0</v>
      </c>
      <c r="R326" s="159">
        <f>Q326*H326</f>
        <v>0</v>
      </c>
      <c r="S326" s="159">
        <v>0</v>
      </c>
      <c r="T326" s="160">
        <f>S326*H326</f>
        <v>0</v>
      </c>
      <c r="U326" s="33"/>
      <c r="V326" s="33"/>
      <c r="W326" s="33"/>
      <c r="X326" s="33"/>
      <c r="Y326" s="33"/>
      <c r="Z326" s="33"/>
      <c r="AA326" s="33"/>
      <c r="AB326" s="33"/>
      <c r="AC326" s="33"/>
      <c r="AD326" s="33"/>
      <c r="AE326" s="33"/>
      <c r="AR326" s="161" t="s">
        <v>276</v>
      </c>
      <c r="AT326" s="161" t="s">
        <v>202</v>
      </c>
      <c r="AU326" s="161" t="s">
        <v>90</v>
      </c>
      <c r="AY326" s="18" t="s">
        <v>199</v>
      </c>
      <c r="BE326" s="162">
        <f>IF(N326="základní",J326,0)</f>
        <v>0</v>
      </c>
      <c r="BF326" s="162">
        <f>IF(N326="snížená",J326,0)</f>
        <v>0</v>
      </c>
      <c r="BG326" s="162">
        <f>IF(N326="zákl. přenesená",J326,0)</f>
        <v>0</v>
      </c>
      <c r="BH326" s="162">
        <f>IF(N326="sníž. přenesená",J326,0)</f>
        <v>0</v>
      </c>
      <c r="BI326" s="162">
        <f>IF(N326="nulová",J326,0)</f>
        <v>0</v>
      </c>
      <c r="BJ326" s="18" t="s">
        <v>88</v>
      </c>
      <c r="BK326" s="162">
        <f>ROUND(I326*H326,2)</f>
        <v>0</v>
      </c>
      <c r="BL326" s="18" t="s">
        <v>276</v>
      </c>
      <c r="BM326" s="161" t="s">
        <v>6920</v>
      </c>
    </row>
    <row r="327" spans="1:65" s="2" customFormat="1" ht="19.2">
      <c r="A327" s="33"/>
      <c r="B327" s="34"/>
      <c r="C327" s="33"/>
      <c r="D327" s="163" t="s">
        <v>207</v>
      </c>
      <c r="E327" s="33"/>
      <c r="F327" s="164" t="s">
        <v>6921</v>
      </c>
      <c r="G327" s="33"/>
      <c r="H327" s="33"/>
      <c r="I327" s="165"/>
      <c r="J327" s="33"/>
      <c r="K327" s="33"/>
      <c r="L327" s="34"/>
      <c r="M327" s="166"/>
      <c r="N327" s="167"/>
      <c r="O327" s="59"/>
      <c r="P327" s="59"/>
      <c r="Q327" s="59"/>
      <c r="R327" s="59"/>
      <c r="S327" s="59"/>
      <c r="T327" s="60"/>
      <c r="U327" s="33"/>
      <c r="V327" s="33"/>
      <c r="W327" s="33"/>
      <c r="X327" s="33"/>
      <c r="Y327" s="33"/>
      <c r="Z327" s="33"/>
      <c r="AA327" s="33"/>
      <c r="AB327" s="33"/>
      <c r="AC327" s="33"/>
      <c r="AD327" s="33"/>
      <c r="AE327" s="33"/>
      <c r="AT327" s="18" t="s">
        <v>207</v>
      </c>
      <c r="AU327" s="18" t="s">
        <v>90</v>
      </c>
    </row>
    <row r="328" spans="1:65" s="2" customFormat="1" ht="16.5" customHeight="1">
      <c r="A328" s="33"/>
      <c r="B328" s="149"/>
      <c r="C328" s="195" t="s">
        <v>1162</v>
      </c>
      <c r="D328" s="195" t="s">
        <v>416</v>
      </c>
      <c r="E328" s="196" t="s">
        <v>6922</v>
      </c>
      <c r="F328" s="197" t="s">
        <v>6923</v>
      </c>
      <c r="G328" s="198" t="s">
        <v>529</v>
      </c>
      <c r="H328" s="199">
        <v>9</v>
      </c>
      <c r="I328" s="200"/>
      <c r="J328" s="201">
        <f>ROUND(I328*H328,2)</f>
        <v>0</v>
      </c>
      <c r="K328" s="197" t="s">
        <v>1</v>
      </c>
      <c r="L328" s="202"/>
      <c r="M328" s="203" t="s">
        <v>1</v>
      </c>
      <c r="N328" s="204" t="s">
        <v>46</v>
      </c>
      <c r="O328" s="59"/>
      <c r="P328" s="159">
        <f>O328*H328</f>
        <v>0</v>
      </c>
      <c r="Q328" s="159">
        <v>0</v>
      </c>
      <c r="R328" s="159">
        <f>Q328*H328</f>
        <v>0</v>
      </c>
      <c r="S328" s="159">
        <v>0</v>
      </c>
      <c r="T328" s="160">
        <f>S328*H328</f>
        <v>0</v>
      </c>
      <c r="U328" s="33"/>
      <c r="V328" s="33"/>
      <c r="W328" s="33"/>
      <c r="X328" s="33"/>
      <c r="Y328" s="33"/>
      <c r="Z328" s="33"/>
      <c r="AA328" s="33"/>
      <c r="AB328" s="33"/>
      <c r="AC328" s="33"/>
      <c r="AD328" s="33"/>
      <c r="AE328" s="33"/>
      <c r="AR328" s="161" t="s">
        <v>573</v>
      </c>
      <c r="AT328" s="161" t="s">
        <v>416</v>
      </c>
      <c r="AU328" s="161" t="s">
        <v>90</v>
      </c>
      <c r="AY328" s="18" t="s">
        <v>199</v>
      </c>
      <c r="BE328" s="162">
        <f>IF(N328="základní",J328,0)</f>
        <v>0</v>
      </c>
      <c r="BF328" s="162">
        <f>IF(N328="snížená",J328,0)</f>
        <v>0</v>
      </c>
      <c r="BG328" s="162">
        <f>IF(N328="zákl. přenesená",J328,0)</f>
        <v>0</v>
      </c>
      <c r="BH328" s="162">
        <f>IF(N328="sníž. přenesená",J328,0)</f>
        <v>0</v>
      </c>
      <c r="BI328" s="162">
        <f>IF(N328="nulová",J328,0)</f>
        <v>0</v>
      </c>
      <c r="BJ328" s="18" t="s">
        <v>88</v>
      </c>
      <c r="BK328" s="162">
        <f>ROUND(I328*H328,2)</f>
        <v>0</v>
      </c>
      <c r="BL328" s="18" t="s">
        <v>276</v>
      </c>
      <c r="BM328" s="161" t="s">
        <v>6924</v>
      </c>
    </row>
    <row r="329" spans="1:65" s="2" customFormat="1" ht="134.4">
      <c r="A329" s="33"/>
      <c r="B329" s="34"/>
      <c r="C329" s="33"/>
      <c r="D329" s="163" t="s">
        <v>207</v>
      </c>
      <c r="E329" s="33"/>
      <c r="F329" s="164" t="s">
        <v>6925</v>
      </c>
      <c r="G329" s="33"/>
      <c r="H329" s="33"/>
      <c r="I329" s="165"/>
      <c r="J329" s="33"/>
      <c r="K329" s="33"/>
      <c r="L329" s="34"/>
      <c r="M329" s="166"/>
      <c r="N329" s="167"/>
      <c r="O329" s="59"/>
      <c r="P329" s="59"/>
      <c r="Q329" s="59"/>
      <c r="R329" s="59"/>
      <c r="S329" s="59"/>
      <c r="T329" s="60"/>
      <c r="U329" s="33"/>
      <c r="V329" s="33"/>
      <c r="W329" s="33"/>
      <c r="X329" s="33"/>
      <c r="Y329" s="33"/>
      <c r="Z329" s="33"/>
      <c r="AA329" s="33"/>
      <c r="AB329" s="33"/>
      <c r="AC329" s="33"/>
      <c r="AD329" s="33"/>
      <c r="AE329" s="33"/>
      <c r="AT329" s="18" t="s">
        <v>207</v>
      </c>
      <c r="AU329" s="18" t="s">
        <v>90</v>
      </c>
    </row>
    <row r="330" spans="1:65" s="14" customFormat="1" ht="10.199999999999999">
      <c r="B330" s="179"/>
      <c r="D330" s="163" t="s">
        <v>336</v>
      </c>
      <c r="E330" s="180" t="s">
        <v>1</v>
      </c>
      <c r="F330" s="181" t="s">
        <v>242</v>
      </c>
      <c r="H330" s="182">
        <v>9</v>
      </c>
      <c r="I330" s="183"/>
      <c r="L330" s="179"/>
      <c r="M330" s="184"/>
      <c r="N330" s="185"/>
      <c r="O330" s="185"/>
      <c r="P330" s="185"/>
      <c r="Q330" s="185"/>
      <c r="R330" s="185"/>
      <c r="S330" s="185"/>
      <c r="T330" s="186"/>
      <c r="AT330" s="180" t="s">
        <v>336</v>
      </c>
      <c r="AU330" s="180" t="s">
        <v>90</v>
      </c>
      <c r="AV330" s="14" t="s">
        <v>90</v>
      </c>
      <c r="AW330" s="14" t="s">
        <v>36</v>
      </c>
      <c r="AX330" s="14" t="s">
        <v>88</v>
      </c>
      <c r="AY330" s="180" t="s">
        <v>199</v>
      </c>
    </row>
    <row r="331" spans="1:65" s="2" customFormat="1" ht="24.15" customHeight="1">
      <c r="A331" s="33"/>
      <c r="B331" s="149"/>
      <c r="C331" s="150" t="s">
        <v>1167</v>
      </c>
      <c r="D331" s="150" t="s">
        <v>202</v>
      </c>
      <c r="E331" s="151" t="s">
        <v>6926</v>
      </c>
      <c r="F331" s="152" t="s">
        <v>6927</v>
      </c>
      <c r="G331" s="153" t="s">
        <v>529</v>
      </c>
      <c r="H331" s="154">
        <v>1</v>
      </c>
      <c r="I331" s="155"/>
      <c r="J331" s="156">
        <f>ROUND(I331*H331,2)</f>
        <v>0</v>
      </c>
      <c r="K331" s="152" t="s">
        <v>333</v>
      </c>
      <c r="L331" s="34"/>
      <c r="M331" s="157" t="s">
        <v>1</v>
      </c>
      <c r="N331" s="158" t="s">
        <v>46</v>
      </c>
      <c r="O331" s="59"/>
      <c r="P331" s="159">
        <f>O331*H331</f>
        <v>0</v>
      </c>
      <c r="Q331" s="159">
        <v>0</v>
      </c>
      <c r="R331" s="159">
        <f>Q331*H331</f>
        <v>0</v>
      </c>
      <c r="S331" s="159">
        <v>0</v>
      </c>
      <c r="T331" s="160">
        <f>S331*H331</f>
        <v>0</v>
      </c>
      <c r="U331" s="33"/>
      <c r="V331" s="33"/>
      <c r="W331" s="33"/>
      <c r="X331" s="33"/>
      <c r="Y331" s="33"/>
      <c r="Z331" s="33"/>
      <c r="AA331" s="33"/>
      <c r="AB331" s="33"/>
      <c r="AC331" s="33"/>
      <c r="AD331" s="33"/>
      <c r="AE331" s="33"/>
      <c r="AR331" s="161" t="s">
        <v>276</v>
      </c>
      <c r="AT331" s="161" t="s">
        <v>202</v>
      </c>
      <c r="AU331" s="161" t="s">
        <v>90</v>
      </c>
      <c r="AY331" s="18" t="s">
        <v>199</v>
      </c>
      <c r="BE331" s="162">
        <f>IF(N331="základní",J331,0)</f>
        <v>0</v>
      </c>
      <c r="BF331" s="162">
        <f>IF(N331="snížená",J331,0)</f>
        <v>0</v>
      </c>
      <c r="BG331" s="162">
        <f>IF(N331="zákl. přenesená",J331,0)</f>
        <v>0</v>
      </c>
      <c r="BH331" s="162">
        <f>IF(N331="sníž. přenesená",J331,0)</f>
        <v>0</v>
      </c>
      <c r="BI331" s="162">
        <f>IF(N331="nulová",J331,0)</f>
        <v>0</v>
      </c>
      <c r="BJ331" s="18" t="s">
        <v>88</v>
      </c>
      <c r="BK331" s="162">
        <f>ROUND(I331*H331,2)</f>
        <v>0</v>
      </c>
      <c r="BL331" s="18" t="s">
        <v>276</v>
      </c>
      <c r="BM331" s="161" t="s">
        <v>6928</v>
      </c>
    </row>
    <row r="332" spans="1:65" s="2" customFormat="1" ht="19.2">
      <c r="A332" s="33"/>
      <c r="B332" s="34"/>
      <c r="C332" s="33"/>
      <c r="D332" s="163" t="s">
        <v>207</v>
      </c>
      <c r="E332" s="33"/>
      <c r="F332" s="164" t="s">
        <v>6929</v>
      </c>
      <c r="G332" s="33"/>
      <c r="H332" s="33"/>
      <c r="I332" s="165"/>
      <c r="J332" s="33"/>
      <c r="K332" s="33"/>
      <c r="L332" s="34"/>
      <c r="M332" s="166"/>
      <c r="N332" s="167"/>
      <c r="O332" s="59"/>
      <c r="P332" s="59"/>
      <c r="Q332" s="59"/>
      <c r="R332" s="59"/>
      <c r="S332" s="59"/>
      <c r="T332" s="60"/>
      <c r="U332" s="33"/>
      <c r="V332" s="33"/>
      <c r="W332" s="33"/>
      <c r="X332" s="33"/>
      <c r="Y332" s="33"/>
      <c r="Z332" s="33"/>
      <c r="AA332" s="33"/>
      <c r="AB332" s="33"/>
      <c r="AC332" s="33"/>
      <c r="AD332" s="33"/>
      <c r="AE332" s="33"/>
      <c r="AT332" s="18" t="s">
        <v>207</v>
      </c>
      <c r="AU332" s="18" t="s">
        <v>90</v>
      </c>
    </row>
    <row r="333" spans="1:65" s="2" customFormat="1" ht="16.5" customHeight="1">
      <c r="A333" s="33"/>
      <c r="B333" s="149"/>
      <c r="C333" s="195" t="s">
        <v>1172</v>
      </c>
      <c r="D333" s="195" t="s">
        <v>416</v>
      </c>
      <c r="E333" s="196" t="s">
        <v>6930</v>
      </c>
      <c r="F333" s="197" t="s">
        <v>6931</v>
      </c>
      <c r="G333" s="198" t="s">
        <v>529</v>
      </c>
      <c r="H333" s="199">
        <v>1</v>
      </c>
      <c r="I333" s="200"/>
      <c r="J333" s="201">
        <f>ROUND(I333*H333,2)</f>
        <v>0</v>
      </c>
      <c r="K333" s="197" t="s">
        <v>1</v>
      </c>
      <c r="L333" s="202"/>
      <c r="M333" s="203" t="s">
        <v>1</v>
      </c>
      <c r="N333" s="204" t="s">
        <v>46</v>
      </c>
      <c r="O333" s="59"/>
      <c r="P333" s="159">
        <f>O333*H333</f>
        <v>0</v>
      </c>
      <c r="Q333" s="159">
        <v>0</v>
      </c>
      <c r="R333" s="159">
        <f>Q333*H333</f>
        <v>0</v>
      </c>
      <c r="S333" s="159">
        <v>0</v>
      </c>
      <c r="T333" s="160">
        <f>S333*H333</f>
        <v>0</v>
      </c>
      <c r="U333" s="33"/>
      <c r="V333" s="33"/>
      <c r="W333" s="33"/>
      <c r="X333" s="33"/>
      <c r="Y333" s="33"/>
      <c r="Z333" s="33"/>
      <c r="AA333" s="33"/>
      <c r="AB333" s="33"/>
      <c r="AC333" s="33"/>
      <c r="AD333" s="33"/>
      <c r="AE333" s="33"/>
      <c r="AR333" s="161" t="s">
        <v>573</v>
      </c>
      <c r="AT333" s="161" t="s">
        <v>416</v>
      </c>
      <c r="AU333" s="161" t="s">
        <v>90</v>
      </c>
      <c r="AY333" s="18" t="s">
        <v>199</v>
      </c>
      <c r="BE333" s="162">
        <f>IF(N333="základní",J333,0)</f>
        <v>0</v>
      </c>
      <c r="BF333" s="162">
        <f>IF(N333="snížená",J333,0)</f>
        <v>0</v>
      </c>
      <c r="BG333" s="162">
        <f>IF(N333="zákl. přenesená",J333,0)</f>
        <v>0</v>
      </c>
      <c r="BH333" s="162">
        <f>IF(N333="sníž. přenesená",J333,0)</f>
        <v>0</v>
      </c>
      <c r="BI333" s="162">
        <f>IF(N333="nulová",J333,0)</f>
        <v>0</v>
      </c>
      <c r="BJ333" s="18" t="s">
        <v>88</v>
      </c>
      <c r="BK333" s="162">
        <f>ROUND(I333*H333,2)</f>
        <v>0</v>
      </c>
      <c r="BL333" s="18" t="s">
        <v>276</v>
      </c>
      <c r="BM333" s="161" t="s">
        <v>6932</v>
      </c>
    </row>
    <row r="334" spans="1:65" s="2" customFormat="1" ht="134.4">
      <c r="A334" s="33"/>
      <c r="B334" s="34"/>
      <c r="C334" s="33"/>
      <c r="D334" s="163" t="s">
        <v>207</v>
      </c>
      <c r="E334" s="33"/>
      <c r="F334" s="164" t="s">
        <v>6933</v>
      </c>
      <c r="G334" s="33"/>
      <c r="H334" s="33"/>
      <c r="I334" s="165"/>
      <c r="J334" s="33"/>
      <c r="K334" s="33"/>
      <c r="L334" s="34"/>
      <c r="M334" s="166"/>
      <c r="N334" s="167"/>
      <c r="O334" s="59"/>
      <c r="P334" s="59"/>
      <c r="Q334" s="59"/>
      <c r="R334" s="59"/>
      <c r="S334" s="59"/>
      <c r="T334" s="60"/>
      <c r="U334" s="33"/>
      <c r="V334" s="33"/>
      <c r="W334" s="33"/>
      <c r="X334" s="33"/>
      <c r="Y334" s="33"/>
      <c r="Z334" s="33"/>
      <c r="AA334" s="33"/>
      <c r="AB334" s="33"/>
      <c r="AC334" s="33"/>
      <c r="AD334" s="33"/>
      <c r="AE334" s="33"/>
      <c r="AT334" s="18" t="s">
        <v>207</v>
      </c>
      <c r="AU334" s="18" t="s">
        <v>90</v>
      </c>
    </row>
    <row r="335" spans="1:65" s="14" customFormat="1" ht="10.199999999999999">
      <c r="B335" s="179"/>
      <c r="D335" s="163" t="s">
        <v>336</v>
      </c>
      <c r="E335" s="180" t="s">
        <v>1</v>
      </c>
      <c r="F335" s="181" t="s">
        <v>88</v>
      </c>
      <c r="H335" s="182">
        <v>1</v>
      </c>
      <c r="I335" s="183"/>
      <c r="L335" s="179"/>
      <c r="M335" s="184"/>
      <c r="N335" s="185"/>
      <c r="O335" s="185"/>
      <c r="P335" s="185"/>
      <c r="Q335" s="185"/>
      <c r="R335" s="185"/>
      <c r="S335" s="185"/>
      <c r="T335" s="186"/>
      <c r="AT335" s="180" t="s">
        <v>336</v>
      </c>
      <c r="AU335" s="180" t="s">
        <v>90</v>
      </c>
      <c r="AV335" s="14" t="s">
        <v>90</v>
      </c>
      <c r="AW335" s="14" t="s">
        <v>36</v>
      </c>
      <c r="AX335" s="14" t="s">
        <v>88</v>
      </c>
      <c r="AY335" s="180" t="s">
        <v>199</v>
      </c>
    </row>
    <row r="336" spans="1:65" s="2" customFormat="1" ht="21.75" customHeight="1">
      <c r="A336" s="33"/>
      <c r="B336" s="149"/>
      <c r="C336" s="150" t="s">
        <v>1179</v>
      </c>
      <c r="D336" s="150" t="s">
        <v>202</v>
      </c>
      <c r="E336" s="151" t="s">
        <v>6934</v>
      </c>
      <c r="F336" s="152" t="s">
        <v>6935</v>
      </c>
      <c r="G336" s="153" t="s">
        <v>529</v>
      </c>
      <c r="H336" s="154">
        <v>1</v>
      </c>
      <c r="I336" s="155"/>
      <c r="J336" s="156">
        <f>ROUND(I336*H336,2)</f>
        <v>0</v>
      </c>
      <c r="K336" s="152" t="s">
        <v>333</v>
      </c>
      <c r="L336" s="34"/>
      <c r="M336" s="157" t="s">
        <v>1</v>
      </c>
      <c r="N336" s="158" t="s">
        <v>46</v>
      </c>
      <c r="O336" s="59"/>
      <c r="P336" s="159">
        <f>O336*H336</f>
        <v>0</v>
      </c>
      <c r="Q336" s="159">
        <v>0</v>
      </c>
      <c r="R336" s="159">
        <f>Q336*H336</f>
        <v>0</v>
      </c>
      <c r="S336" s="159">
        <v>0</v>
      </c>
      <c r="T336" s="160">
        <f>S336*H336</f>
        <v>0</v>
      </c>
      <c r="U336" s="33"/>
      <c r="V336" s="33"/>
      <c r="W336" s="33"/>
      <c r="X336" s="33"/>
      <c r="Y336" s="33"/>
      <c r="Z336" s="33"/>
      <c r="AA336" s="33"/>
      <c r="AB336" s="33"/>
      <c r="AC336" s="33"/>
      <c r="AD336" s="33"/>
      <c r="AE336" s="33"/>
      <c r="AR336" s="161" t="s">
        <v>276</v>
      </c>
      <c r="AT336" s="161" t="s">
        <v>202</v>
      </c>
      <c r="AU336" s="161" t="s">
        <v>90</v>
      </c>
      <c r="AY336" s="18" t="s">
        <v>199</v>
      </c>
      <c r="BE336" s="162">
        <f>IF(N336="základní",J336,0)</f>
        <v>0</v>
      </c>
      <c r="BF336" s="162">
        <f>IF(N336="snížená",J336,0)</f>
        <v>0</v>
      </c>
      <c r="BG336" s="162">
        <f>IF(N336="zákl. přenesená",J336,0)</f>
        <v>0</v>
      </c>
      <c r="BH336" s="162">
        <f>IF(N336="sníž. přenesená",J336,0)</f>
        <v>0</v>
      </c>
      <c r="BI336" s="162">
        <f>IF(N336="nulová",J336,0)</f>
        <v>0</v>
      </c>
      <c r="BJ336" s="18" t="s">
        <v>88</v>
      </c>
      <c r="BK336" s="162">
        <f>ROUND(I336*H336,2)</f>
        <v>0</v>
      </c>
      <c r="BL336" s="18" t="s">
        <v>276</v>
      </c>
      <c r="BM336" s="161" t="s">
        <v>6936</v>
      </c>
    </row>
    <row r="337" spans="1:65" s="2" customFormat="1" ht="10.199999999999999">
      <c r="A337" s="33"/>
      <c r="B337" s="34"/>
      <c r="C337" s="33"/>
      <c r="D337" s="163" t="s">
        <v>207</v>
      </c>
      <c r="E337" s="33"/>
      <c r="F337" s="164" t="s">
        <v>6937</v>
      </c>
      <c r="G337" s="33"/>
      <c r="H337" s="33"/>
      <c r="I337" s="165"/>
      <c r="J337" s="33"/>
      <c r="K337" s="33"/>
      <c r="L337" s="34"/>
      <c r="M337" s="166"/>
      <c r="N337" s="167"/>
      <c r="O337" s="59"/>
      <c r="P337" s="59"/>
      <c r="Q337" s="59"/>
      <c r="R337" s="59"/>
      <c r="S337" s="59"/>
      <c r="T337" s="60"/>
      <c r="U337" s="33"/>
      <c r="V337" s="33"/>
      <c r="W337" s="33"/>
      <c r="X337" s="33"/>
      <c r="Y337" s="33"/>
      <c r="Z337" s="33"/>
      <c r="AA337" s="33"/>
      <c r="AB337" s="33"/>
      <c r="AC337" s="33"/>
      <c r="AD337" s="33"/>
      <c r="AE337" s="33"/>
      <c r="AT337" s="18" t="s">
        <v>207</v>
      </c>
      <c r="AU337" s="18" t="s">
        <v>90</v>
      </c>
    </row>
    <row r="338" spans="1:65" s="2" customFormat="1" ht="24.15" customHeight="1">
      <c r="A338" s="33"/>
      <c r="B338" s="149"/>
      <c r="C338" s="195" t="s">
        <v>1185</v>
      </c>
      <c r="D338" s="195" t="s">
        <v>416</v>
      </c>
      <c r="E338" s="196" t="s">
        <v>6938</v>
      </c>
      <c r="F338" s="197" t="s">
        <v>6939</v>
      </c>
      <c r="G338" s="198" t="s">
        <v>529</v>
      </c>
      <c r="H338" s="199">
        <v>1</v>
      </c>
      <c r="I338" s="200"/>
      <c r="J338" s="201">
        <f>ROUND(I338*H338,2)</f>
        <v>0</v>
      </c>
      <c r="K338" s="197" t="s">
        <v>1</v>
      </c>
      <c r="L338" s="202"/>
      <c r="M338" s="203" t="s">
        <v>1</v>
      </c>
      <c r="N338" s="204" t="s">
        <v>46</v>
      </c>
      <c r="O338" s="59"/>
      <c r="P338" s="159">
        <f>O338*H338</f>
        <v>0</v>
      </c>
      <c r="Q338" s="159">
        <v>0</v>
      </c>
      <c r="R338" s="159">
        <f>Q338*H338</f>
        <v>0</v>
      </c>
      <c r="S338" s="159">
        <v>0</v>
      </c>
      <c r="T338" s="160">
        <f>S338*H338</f>
        <v>0</v>
      </c>
      <c r="U338" s="33"/>
      <c r="V338" s="33"/>
      <c r="W338" s="33"/>
      <c r="X338" s="33"/>
      <c r="Y338" s="33"/>
      <c r="Z338" s="33"/>
      <c r="AA338" s="33"/>
      <c r="AB338" s="33"/>
      <c r="AC338" s="33"/>
      <c r="AD338" s="33"/>
      <c r="AE338" s="33"/>
      <c r="AR338" s="161" t="s">
        <v>573</v>
      </c>
      <c r="AT338" s="161" t="s">
        <v>416</v>
      </c>
      <c r="AU338" s="161" t="s">
        <v>90</v>
      </c>
      <c r="AY338" s="18" t="s">
        <v>199</v>
      </c>
      <c r="BE338" s="162">
        <f>IF(N338="základní",J338,0)</f>
        <v>0</v>
      </c>
      <c r="BF338" s="162">
        <f>IF(N338="snížená",J338,0)</f>
        <v>0</v>
      </c>
      <c r="BG338" s="162">
        <f>IF(N338="zákl. přenesená",J338,0)</f>
        <v>0</v>
      </c>
      <c r="BH338" s="162">
        <f>IF(N338="sníž. přenesená",J338,0)</f>
        <v>0</v>
      </c>
      <c r="BI338" s="162">
        <f>IF(N338="nulová",J338,0)</f>
        <v>0</v>
      </c>
      <c r="BJ338" s="18" t="s">
        <v>88</v>
      </c>
      <c r="BK338" s="162">
        <f>ROUND(I338*H338,2)</f>
        <v>0</v>
      </c>
      <c r="BL338" s="18" t="s">
        <v>276</v>
      </c>
      <c r="BM338" s="161" t="s">
        <v>6940</v>
      </c>
    </row>
    <row r="339" spans="1:65" s="2" customFormat="1" ht="96">
      <c r="A339" s="33"/>
      <c r="B339" s="34"/>
      <c r="C339" s="33"/>
      <c r="D339" s="163" t="s">
        <v>207</v>
      </c>
      <c r="E339" s="33"/>
      <c r="F339" s="164" t="s">
        <v>6941</v>
      </c>
      <c r="G339" s="33"/>
      <c r="H339" s="33"/>
      <c r="I339" s="165"/>
      <c r="J339" s="33"/>
      <c r="K339" s="33"/>
      <c r="L339" s="34"/>
      <c r="M339" s="166"/>
      <c r="N339" s="167"/>
      <c r="O339" s="59"/>
      <c r="P339" s="59"/>
      <c r="Q339" s="59"/>
      <c r="R339" s="59"/>
      <c r="S339" s="59"/>
      <c r="T339" s="60"/>
      <c r="U339" s="33"/>
      <c r="V339" s="33"/>
      <c r="W339" s="33"/>
      <c r="X339" s="33"/>
      <c r="Y339" s="33"/>
      <c r="Z339" s="33"/>
      <c r="AA339" s="33"/>
      <c r="AB339" s="33"/>
      <c r="AC339" s="33"/>
      <c r="AD339" s="33"/>
      <c r="AE339" s="33"/>
      <c r="AT339" s="18" t="s">
        <v>207</v>
      </c>
      <c r="AU339" s="18" t="s">
        <v>90</v>
      </c>
    </row>
    <row r="340" spans="1:65" s="14" customFormat="1" ht="10.199999999999999">
      <c r="B340" s="179"/>
      <c r="D340" s="163" t="s">
        <v>336</v>
      </c>
      <c r="E340" s="180" t="s">
        <v>1</v>
      </c>
      <c r="F340" s="181" t="s">
        <v>88</v>
      </c>
      <c r="H340" s="182">
        <v>1</v>
      </c>
      <c r="I340" s="183"/>
      <c r="L340" s="179"/>
      <c r="M340" s="184"/>
      <c r="N340" s="185"/>
      <c r="O340" s="185"/>
      <c r="P340" s="185"/>
      <c r="Q340" s="185"/>
      <c r="R340" s="185"/>
      <c r="S340" s="185"/>
      <c r="T340" s="186"/>
      <c r="AT340" s="180" t="s">
        <v>336</v>
      </c>
      <c r="AU340" s="180" t="s">
        <v>90</v>
      </c>
      <c r="AV340" s="14" t="s">
        <v>90</v>
      </c>
      <c r="AW340" s="14" t="s">
        <v>36</v>
      </c>
      <c r="AX340" s="14" t="s">
        <v>88</v>
      </c>
      <c r="AY340" s="180" t="s">
        <v>199</v>
      </c>
    </row>
    <row r="341" spans="1:65" s="2" customFormat="1" ht="16.5" customHeight="1">
      <c r="A341" s="33"/>
      <c r="B341" s="149"/>
      <c r="C341" s="150" t="s">
        <v>1191</v>
      </c>
      <c r="D341" s="150" t="s">
        <v>202</v>
      </c>
      <c r="E341" s="151" t="s">
        <v>6942</v>
      </c>
      <c r="F341" s="152" t="s">
        <v>6943</v>
      </c>
      <c r="G341" s="153" t="s">
        <v>529</v>
      </c>
      <c r="H341" s="154">
        <v>16</v>
      </c>
      <c r="I341" s="155"/>
      <c r="J341" s="156">
        <f>ROUND(I341*H341,2)</f>
        <v>0</v>
      </c>
      <c r="K341" s="152" t="s">
        <v>333</v>
      </c>
      <c r="L341" s="34"/>
      <c r="M341" s="157" t="s">
        <v>1</v>
      </c>
      <c r="N341" s="158" t="s">
        <v>46</v>
      </c>
      <c r="O341" s="59"/>
      <c r="P341" s="159">
        <f>O341*H341</f>
        <v>0</v>
      </c>
      <c r="Q341" s="159">
        <v>0</v>
      </c>
      <c r="R341" s="159">
        <f>Q341*H341</f>
        <v>0</v>
      </c>
      <c r="S341" s="159">
        <v>0</v>
      </c>
      <c r="T341" s="160">
        <f>S341*H341</f>
        <v>0</v>
      </c>
      <c r="U341" s="33"/>
      <c r="V341" s="33"/>
      <c r="W341" s="33"/>
      <c r="X341" s="33"/>
      <c r="Y341" s="33"/>
      <c r="Z341" s="33"/>
      <c r="AA341" s="33"/>
      <c r="AB341" s="33"/>
      <c r="AC341" s="33"/>
      <c r="AD341" s="33"/>
      <c r="AE341" s="33"/>
      <c r="AR341" s="161" t="s">
        <v>276</v>
      </c>
      <c r="AT341" s="161" t="s">
        <v>202</v>
      </c>
      <c r="AU341" s="161" t="s">
        <v>90</v>
      </c>
      <c r="AY341" s="18" t="s">
        <v>199</v>
      </c>
      <c r="BE341" s="162">
        <f>IF(N341="základní",J341,0)</f>
        <v>0</v>
      </c>
      <c r="BF341" s="162">
        <f>IF(N341="snížená",J341,0)</f>
        <v>0</v>
      </c>
      <c r="BG341" s="162">
        <f>IF(N341="zákl. přenesená",J341,0)</f>
        <v>0</v>
      </c>
      <c r="BH341" s="162">
        <f>IF(N341="sníž. přenesená",J341,0)</f>
        <v>0</v>
      </c>
      <c r="BI341" s="162">
        <f>IF(N341="nulová",J341,0)</f>
        <v>0</v>
      </c>
      <c r="BJ341" s="18" t="s">
        <v>88</v>
      </c>
      <c r="BK341" s="162">
        <f>ROUND(I341*H341,2)</f>
        <v>0</v>
      </c>
      <c r="BL341" s="18" t="s">
        <v>276</v>
      </c>
      <c r="BM341" s="161" t="s">
        <v>6944</v>
      </c>
    </row>
    <row r="342" spans="1:65" s="2" customFormat="1" ht="19.2">
      <c r="A342" s="33"/>
      <c r="B342" s="34"/>
      <c r="C342" s="33"/>
      <c r="D342" s="163" t="s">
        <v>207</v>
      </c>
      <c r="E342" s="33"/>
      <c r="F342" s="164" t="s">
        <v>6945</v>
      </c>
      <c r="G342" s="33"/>
      <c r="H342" s="33"/>
      <c r="I342" s="165"/>
      <c r="J342" s="33"/>
      <c r="K342" s="33"/>
      <c r="L342" s="34"/>
      <c r="M342" s="166"/>
      <c r="N342" s="167"/>
      <c r="O342" s="59"/>
      <c r="P342" s="59"/>
      <c r="Q342" s="59"/>
      <c r="R342" s="59"/>
      <c r="S342" s="59"/>
      <c r="T342" s="60"/>
      <c r="U342" s="33"/>
      <c r="V342" s="33"/>
      <c r="W342" s="33"/>
      <c r="X342" s="33"/>
      <c r="Y342" s="33"/>
      <c r="Z342" s="33"/>
      <c r="AA342" s="33"/>
      <c r="AB342" s="33"/>
      <c r="AC342" s="33"/>
      <c r="AD342" s="33"/>
      <c r="AE342" s="33"/>
      <c r="AT342" s="18" t="s">
        <v>207</v>
      </c>
      <c r="AU342" s="18" t="s">
        <v>90</v>
      </c>
    </row>
    <row r="343" spans="1:65" s="14" customFormat="1" ht="10.199999999999999">
      <c r="B343" s="179"/>
      <c r="D343" s="163" t="s">
        <v>336</v>
      </c>
      <c r="E343" s="180" t="s">
        <v>1</v>
      </c>
      <c r="F343" s="181" t="s">
        <v>6946</v>
      </c>
      <c r="H343" s="182">
        <v>16</v>
      </c>
      <c r="I343" s="183"/>
      <c r="L343" s="179"/>
      <c r="M343" s="184"/>
      <c r="N343" s="185"/>
      <c r="O343" s="185"/>
      <c r="P343" s="185"/>
      <c r="Q343" s="185"/>
      <c r="R343" s="185"/>
      <c r="S343" s="185"/>
      <c r="T343" s="186"/>
      <c r="AT343" s="180" t="s">
        <v>336</v>
      </c>
      <c r="AU343" s="180" t="s">
        <v>90</v>
      </c>
      <c r="AV343" s="14" t="s">
        <v>90</v>
      </c>
      <c r="AW343" s="14" t="s">
        <v>36</v>
      </c>
      <c r="AX343" s="14" t="s">
        <v>88</v>
      </c>
      <c r="AY343" s="180" t="s">
        <v>199</v>
      </c>
    </row>
    <row r="344" spans="1:65" s="2" customFormat="1" ht="16.5" customHeight="1">
      <c r="A344" s="33"/>
      <c r="B344" s="149"/>
      <c r="C344" s="195" t="s">
        <v>1197</v>
      </c>
      <c r="D344" s="195" t="s">
        <v>416</v>
      </c>
      <c r="E344" s="196" t="s">
        <v>6947</v>
      </c>
      <c r="F344" s="197" t="s">
        <v>6948</v>
      </c>
      <c r="G344" s="198" t="s">
        <v>529</v>
      </c>
      <c r="H344" s="199">
        <v>13</v>
      </c>
      <c r="I344" s="200"/>
      <c r="J344" s="201">
        <f>ROUND(I344*H344,2)</f>
        <v>0</v>
      </c>
      <c r="K344" s="197" t="s">
        <v>1</v>
      </c>
      <c r="L344" s="202"/>
      <c r="M344" s="203" t="s">
        <v>1</v>
      </c>
      <c r="N344" s="204" t="s">
        <v>46</v>
      </c>
      <c r="O344" s="59"/>
      <c r="P344" s="159">
        <f>O344*H344</f>
        <v>0</v>
      </c>
      <c r="Q344" s="159">
        <v>0</v>
      </c>
      <c r="R344" s="159">
        <f>Q344*H344</f>
        <v>0</v>
      </c>
      <c r="S344" s="159">
        <v>0</v>
      </c>
      <c r="T344" s="160">
        <f>S344*H344</f>
        <v>0</v>
      </c>
      <c r="U344" s="33"/>
      <c r="V344" s="33"/>
      <c r="W344" s="33"/>
      <c r="X344" s="33"/>
      <c r="Y344" s="33"/>
      <c r="Z344" s="33"/>
      <c r="AA344" s="33"/>
      <c r="AB344" s="33"/>
      <c r="AC344" s="33"/>
      <c r="AD344" s="33"/>
      <c r="AE344" s="33"/>
      <c r="AR344" s="161" t="s">
        <v>573</v>
      </c>
      <c r="AT344" s="161" t="s">
        <v>416</v>
      </c>
      <c r="AU344" s="161" t="s">
        <v>90</v>
      </c>
      <c r="AY344" s="18" t="s">
        <v>199</v>
      </c>
      <c r="BE344" s="162">
        <f>IF(N344="základní",J344,0)</f>
        <v>0</v>
      </c>
      <c r="BF344" s="162">
        <f>IF(N344="snížená",J344,0)</f>
        <v>0</v>
      </c>
      <c r="BG344" s="162">
        <f>IF(N344="zákl. přenesená",J344,0)</f>
        <v>0</v>
      </c>
      <c r="BH344" s="162">
        <f>IF(N344="sníž. přenesená",J344,0)</f>
        <v>0</v>
      </c>
      <c r="BI344" s="162">
        <f>IF(N344="nulová",J344,0)</f>
        <v>0</v>
      </c>
      <c r="BJ344" s="18" t="s">
        <v>88</v>
      </c>
      <c r="BK344" s="162">
        <f>ROUND(I344*H344,2)</f>
        <v>0</v>
      </c>
      <c r="BL344" s="18" t="s">
        <v>276</v>
      </c>
      <c r="BM344" s="161" t="s">
        <v>6949</v>
      </c>
    </row>
    <row r="345" spans="1:65" s="2" customFormat="1" ht="124.8">
      <c r="A345" s="33"/>
      <c r="B345" s="34"/>
      <c r="C345" s="33"/>
      <c r="D345" s="163" t="s">
        <v>207</v>
      </c>
      <c r="E345" s="33"/>
      <c r="F345" s="164" t="s">
        <v>6950</v>
      </c>
      <c r="G345" s="33"/>
      <c r="H345" s="33"/>
      <c r="I345" s="165"/>
      <c r="J345" s="33"/>
      <c r="K345" s="33"/>
      <c r="L345" s="34"/>
      <c r="M345" s="166"/>
      <c r="N345" s="167"/>
      <c r="O345" s="59"/>
      <c r="P345" s="59"/>
      <c r="Q345" s="59"/>
      <c r="R345" s="59"/>
      <c r="S345" s="59"/>
      <c r="T345" s="60"/>
      <c r="U345" s="33"/>
      <c r="V345" s="33"/>
      <c r="W345" s="33"/>
      <c r="X345" s="33"/>
      <c r="Y345" s="33"/>
      <c r="Z345" s="33"/>
      <c r="AA345" s="33"/>
      <c r="AB345" s="33"/>
      <c r="AC345" s="33"/>
      <c r="AD345" s="33"/>
      <c r="AE345" s="33"/>
      <c r="AT345" s="18" t="s">
        <v>207</v>
      </c>
      <c r="AU345" s="18" t="s">
        <v>90</v>
      </c>
    </row>
    <row r="346" spans="1:65" s="2" customFormat="1" ht="16.5" customHeight="1">
      <c r="A346" s="33"/>
      <c r="B346" s="149"/>
      <c r="C346" s="195" t="s">
        <v>1203</v>
      </c>
      <c r="D346" s="195" t="s">
        <v>416</v>
      </c>
      <c r="E346" s="196" t="s">
        <v>6951</v>
      </c>
      <c r="F346" s="197" t="s">
        <v>6952</v>
      </c>
      <c r="G346" s="198" t="s">
        <v>529</v>
      </c>
      <c r="H346" s="199">
        <v>3</v>
      </c>
      <c r="I346" s="200"/>
      <c r="J346" s="201">
        <f>ROUND(I346*H346,2)</f>
        <v>0</v>
      </c>
      <c r="K346" s="197" t="s">
        <v>1</v>
      </c>
      <c r="L346" s="202"/>
      <c r="M346" s="203" t="s">
        <v>1</v>
      </c>
      <c r="N346" s="204" t="s">
        <v>46</v>
      </c>
      <c r="O346" s="59"/>
      <c r="P346" s="159">
        <f>O346*H346</f>
        <v>0</v>
      </c>
      <c r="Q346" s="159">
        <v>0</v>
      </c>
      <c r="R346" s="159">
        <f>Q346*H346</f>
        <v>0</v>
      </c>
      <c r="S346" s="159">
        <v>0</v>
      </c>
      <c r="T346" s="160">
        <f>S346*H346</f>
        <v>0</v>
      </c>
      <c r="U346" s="33"/>
      <c r="V346" s="33"/>
      <c r="W346" s="33"/>
      <c r="X346" s="33"/>
      <c r="Y346" s="33"/>
      <c r="Z346" s="33"/>
      <c r="AA346" s="33"/>
      <c r="AB346" s="33"/>
      <c r="AC346" s="33"/>
      <c r="AD346" s="33"/>
      <c r="AE346" s="33"/>
      <c r="AR346" s="161" t="s">
        <v>573</v>
      </c>
      <c r="AT346" s="161" t="s">
        <v>416</v>
      </c>
      <c r="AU346" s="161" t="s">
        <v>90</v>
      </c>
      <c r="AY346" s="18" t="s">
        <v>199</v>
      </c>
      <c r="BE346" s="162">
        <f>IF(N346="základní",J346,0)</f>
        <v>0</v>
      </c>
      <c r="BF346" s="162">
        <f>IF(N346="snížená",J346,0)</f>
        <v>0</v>
      </c>
      <c r="BG346" s="162">
        <f>IF(N346="zákl. přenesená",J346,0)</f>
        <v>0</v>
      </c>
      <c r="BH346" s="162">
        <f>IF(N346="sníž. přenesená",J346,0)</f>
        <v>0</v>
      </c>
      <c r="BI346" s="162">
        <f>IF(N346="nulová",J346,0)</f>
        <v>0</v>
      </c>
      <c r="BJ346" s="18" t="s">
        <v>88</v>
      </c>
      <c r="BK346" s="162">
        <f>ROUND(I346*H346,2)</f>
        <v>0</v>
      </c>
      <c r="BL346" s="18" t="s">
        <v>276</v>
      </c>
      <c r="BM346" s="161" t="s">
        <v>6953</v>
      </c>
    </row>
    <row r="347" spans="1:65" s="2" customFormat="1" ht="134.4">
      <c r="A347" s="33"/>
      <c r="B347" s="34"/>
      <c r="C347" s="33"/>
      <c r="D347" s="163" t="s">
        <v>207</v>
      </c>
      <c r="E347" s="33"/>
      <c r="F347" s="164" t="s">
        <v>6954</v>
      </c>
      <c r="G347" s="33"/>
      <c r="H347" s="33"/>
      <c r="I347" s="165"/>
      <c r="J347" s="33"/>
      <c r="K347" s="33"/>
      <c r="L347" s="34"/>
      <c r="M347" s="166"/>
      <c r="N347" s="167"/>
      <c r="O347" s="59"/>
      <c r="P347" s="59"/>
      <c r="Q347" s="59"/>
      <c r="R347" s="59"/>
      <c r="S347" s="59"/>
      <c r="T347" s="60"/>
      <c r="U347" s="33"/>
      <c r="V347" s="33"/>
      <c r="W347" s="33"/>
      <c r="X347" s="33"/>
      <c r="Y347" s="33"/>
      <c r="Z347" s="33"/>
      <c r="AA347" s="33"/>
      <c r="AB347" s="33"/>
      <c r="AC347" s="33"/>
      <c r="AD347" s="33"/>
      <c r="AE347" s="33"/>
      <c r="AT347" s="18" t="s">
        <v>207</v>
      </c>
      <c r="AU347" s="18" t="s">
        <v>90</v>
      </c>
    </row>
    <row r="348" spans="1:65" s="2" customFormat="1" ht="24.15" customHeight="1">
      <c r="A348" s="33"/>
      <c r="B348" s="149"/>
      <c r="C348" s="150" t="s">
        <v>440</v>
      </c>
      <c r="D348" s="150" t="s">
        <v>202</v>
      </c>
      <c r="E348" s="151" t="s">
        <v>6955</v>
      </c>
      <c r="F348" s="152" t="s">
        <v>6956</v>
      </c>
      <c r="G348" s="153" t="s">
        <v>529</v>
      </c>
      <c r="H348" s="154">
        <v>1</v>
      </c>
      <c r="I348" s="155"/>
      <c r="J348" s="156">
        <f>ROUND(I348*H348,2)</f>
        <v>0</v>
      </c>
      <c r="K348" s="152" t="s">
        <v>333</v>
      </c>
      <c r="L348" s="34"/>
      <c r="M348" s="157" t="s">
        <v>1</v>
      </c>
      <c r="N348" s="158" t="s">
        <v>46</v>
      </c>
      <c r="O348" s="59"/>
      <c r="P348" s="159">
        <f>O348*H348</f>
        <v>0</v>
      </c>
      <c r="Q348" s="159">
        <v>0</v>
      </c>
      <c r="R348" s="159">
        <f>Q348*H348</f>
        <v>0</v>
      </c>
      <c r="S348" s="159">
        <v>0</v>
      </c>
      <c r="T348" s="160">
        <f>S348*H348</f>
        <v>0</v>
      </c>
      <c r="U348" s="33"/>
      <c r="V348" s="33"/>
      <c r="W348" s="33"/>
      <c r="X348" s="33"/>
      <c r="Y348" s="33"/>
      <c r="Z348" s="33"/>
      <c r="AA348" s="33"/>
      <c r="AB348" s="33"/>
      <c r="AC348" s="33"/>
      <c r="AD348" s="33"/>
      <c r="AE348" s="33"/>
      <c r="AR348" s="161" t="s">
        <v>276</v>
      </c>
      <c r="AT348" s="161" t="s">
        <v>202</v>
      </c>
      <c r="AU348" s="161" t="s">
        <v>90</v>
      </c>
      <c r="AY348" s="18" t="s">
        <v>199</v>
      </c>
      <c r="BE348" s="162">
        <f>IF(N348="základní",J348,0)</f>
        <v>0</v>
      </c>
      <c r="BF348" s="162">
        <f>IF(N348="snížená",J348,0)</f>
        <v>0</v>
      </c>
      <c r="BG348" s="162">
        <f>IF(N348="zákl. přenesená",J348,0)</f>
        <v>0</v>
      </c>
      <c r="BH348" s="162">
        <f>IF(N348="sníž. přenesená",J348,0)</f>
        <v>0</v>
      </c>
      <c r="BI348" s="162">
        <f>IF(N348="nulová",J348,0)</f>
        <v>0</v>
      </c>
      <c r="BJ348" s="18" t="s">
        <v>88</v>
      </c>
      <c r="BK348" s="162">
        <f>ROUND(I348*H348,2)</f>
        <v>0</v>
      </c>
      <c r="BL348" s="18" t="s">
        <v>276</v>
      </c>
      <c r="BM348" s="161" t="s">
        <v>6957</v>
      </c>
    </row>
    <row r="349" spans="1:65" s="2" customFormat="1" ht="19.2">
      <c r="A349" s="33"/>
      <c r="B349" s="34"/>
      <c r="C349" s="33"/>
      <c r="D349" s="163" t="s">
        <v>207</v>
      </c>
      <c r="E349" s="33"/>
      <c r="F349" s="164" t="s">
        <v>6958</v>
      </c>
      <c r="G349" s="33"/>
      <c r="H349" s="33"/>
      <c r="I349" s="165"/>
      <c r="J349" s="33"/>
      <c r="K349" s="33"/>
      <c r="L349" s="34"/>
      <c r="M349" s="166"/>
      <c r="N349" s="167"/>
      <c r="O349" s="59"/>
      <c r="P349" s="59"/>
      <c r="Q349" s="59"/>
      <c r="R349" s="59"/>
      <c r="S349" s="59"/>
      <c r="T349" s="60"/>
      <c r="U349" s="33"/>
      <c r="V349" s="33"/>
      <c r="W349" s="33"/>
      <c r="X349" s="33"/>
      <c r="Y349" s="33"/>
      <c r="Z349" s="33"/>
      <c r="AA349" s="33"/>
      <c r="AB349" s="33"/>
      <c r="AC349" s="33"/>
      <c r="AD349" s="33"/>
      <c r="AE349" s="33"/>
      <c r="AT349" s="18" t="s">
        <v>207</v>
      </c>
      <c r="AU349" s="18" t="s">
        <v>90</v>
      </c>
    </row>
    <row r="350" spans="1:65" s="2" customFormat="1" ht="16.5" customHeight="1">
      <c r="A350" s="33"/>
      <c r="B350" s="149"/>
      <c r="C350" s="195" t="s">
        <v>516</v>
      </c>
      <c r="D350" s="195" t="s">
        <v>416</v>
      </c>
      <c r="E350" s="196" t="s">
        <v>6959</v>
      </c>
      <c r="F350" s="197" t="s">
        <v>6960</v>
      </c>
      <c r="G350" s="198" t="s">
        <v>529</v>
      </c>
      <c r="H350" s="199">
        <v>1</v>
      </c>
      <c r="I350" s="200"/>
      <c r="J350" s="201">
        <f>ROUND(I350*H350,2)</f>
        <v>0</v>
      </c>
      <c r="K350" s="197" t="s">
        <v>1</v>
      </c>
      <c r="L350" s="202"/>
      <c r="M350" s="203" t="s">
        <v>1</v>
      </c>
      <c r="N350" s="204" t="s">
        <v>46</v>
      </c>
      <c r="O350" s="59"/>
      <c r="P350" s="159">
        <f>O350*H350</f>
        <v>0</v>
      </c>
      <c r="Q350" s="159">
        <v>0</v>
      </c>
      <c r="R350" s="159">
        <f>Q350*H350</f>
        <v>0</v>
      </c>
      <c r="S350" s="159">
        <v>0</v>
      </c>
      <c r="T350" s="160">
        <f>S350*H350</f>
        <v>0</v>
      </c>
      <c r="U350" s="33"/>
      <c r="V350" s="33"/>
      <c r="W350" s="33"/>
      <c r="X350" s="33"/>
      <c r="Y350" s="33"/>
      <c r="Z350" s="33"/>
      <c r="AA350" s="33"/>
      <c r="AB350" s="33"/>
      <c r="AC350" s="33"/>
      <c r="AD350" s="33"/>
      <c r="AE350" s="33"/>
      <c r="AR350" s="161" t="s">
        <v>573</v>
      </c>
      <c r="AT350" s="161" t="s">
        <v>416</v>
      </c>
      <c r="AU350" s="161" t="s">
        <v>90</v>
      </c>
      <c r="AY350" s="18" t="s">
        <v>199</v>
      </c>
      <c r="BE350" s="162">
        <f>IF(N350="základní",J350,0)</f>
        <v>0</v>
      </c>
      <c r="BF350" s="162">
        <f>IF(N350="snížená",J350,0)</f>
        <v>0</v>
      </c>
      <c r="BG350" s="162">
        <f>IF(N350="zákl. přenesená",J350,0)</f>
        <v>0</v>
      </c>
      <c r="BH350" s="162">
        <f>IF(N350="sníž. přenesená",J350,0)</f>
        <v>0</v>
      </c>
      <c r="BI350" s="162">
        <f>IF(N350="nulová",J350,0)</f>
        <v>0</v>
      </c>
      <c r="BJ350" s="18" t="s">
        <v>88</v>
      </c>
      <c r="BK350" s="162">
        <f>ROUND(I350*H350,2)</f>
        <v>0</v>
      </c>
      <c r="BL350" s="18" t="s">
        <v>276</v>
      </c>
      <c r="BM350" s="161" t="s">
        <v>6961</v>
      </c>
    </row>
    <row r="351" spans="1:65" s="2" customFormat="1" ht="10.199999999999999">
      <c r="A351" s="33"/>
      <c r="B351" s="34"/>
      <c r="C351" s="33"/>
      <c r="D351" s="163" t="s">
        <v>207</v>
      </c>
      <c r="E351" s="33"/>
      <c r="F351" s="164" t="s">
        <v>6960</v>
      </c>
      <c r="G351" s="33"/>
      <c r="H351" s="33"/>
      <c r="I351" s="165"/>
      <c r="J351" s="33"/>
      <c r="K351" s="33"/>
      <c r="L351" s="34"/>
      <c r="M351" s="166"/>
      <c r="N351" s="167"/>
      <c r="O351" s="59"/>
      <c r="P351" s="59"/>
      <c r="Q351" s="59"/>
      <c r="R351" s="59"/>
      <c r="S351" s="59"/>
      <c r="T351" s="60"/>
      <c r="U351" s="33"/>
      <c r="V351" s="33"/>
      <c r="W351" s="33"/>
      <c r="X351" s="33"/>
      <c r="Y351" s="33"/>
      <c r="Z351" s="33"/>
      <c r="AA351" s="33"/>
      <c r="AB351" s="33"/>
      <c r="AC351" s="33"/>
      <c r="AD351" s="33"/>
      <c r="AE351" s="33"/>
      <c r="AT351" s="18" t="s">
        <v>207</v>
      </c>
      <c r="AU351" s="18" t="s">
        <v>90</v>
      </c>
    </row>
    <row r="352" spans="1:65" s="2" customFormat="1" ht="21.75" customHeight="1">
      <c r="A352" s="33"/>
      <c r="B352" s="149"/>
      <c r="C352" s="150" t="s">
        <v>1216</v>
      </c>
      <c r="D352" s="150" t="s">
        <v>202</v>
      </c>
      <c r="E352" s="151" t="s">
        <v>6962</v>
      </c>
      <c r="F352" s="152" t="s">
        <v>6963</v>
      </c>
      <c r="G352" s="153" t="s">
        <v>529</v>
      </c>
      <c r="H352" s="154">
        <v>1</v>
      </c>
      <c r="I352" s="155"/>
      <c r="J352" s="156">
        <f>ROUND(I352*H352,2)</f>
        <v>0</v>
      </c>
      <c r="K352" s="152" t="s">
        <v>333</v>
      </c>
      <c r="L352" s="34"/>
      <c r="M352" s="157" t="s">
        <v>1</v>
      </c>
      <c r="N352" s="158" t="s">
        <v>46</v>
      </c>
      <c r="O352" s="59"/>
      <c r="P352" s="159">
        <f>O352*H352</f>
        <v>0</v>
      </c>
      <c r="Q352" s="159">
        <v>0</v>
      </c>
      <c r="R352" s="159">
        <f>Q352*H352</f>
        <v>0</v>
      </c>
      <c r="S352" s="159">
        <v>0</v>
      </c>
      <c r="T352" s="160">
        <f>S352*H352</f>
        <v>0</v>
      </c>
      <c r="U352" s="33"/>
      <c r="V352" s="33"/>
      <c r="W352" s="33"/>
      <c r="X352" s="33"/>
      <c r="Y352" s="33"/>
      <c r="Z352" s="33"/>
      <c r="AA352" s="33"/>
      <c r="AB352" s="33"/>
      <c r="AC352" s="33"/>
      <c r="AD352" s="33"/>
      <c r="AE352" s="33"/>
      <c r="AR352" s="161" t="s">
        <v>276</v>
      </c>
      <c r="AT352" s="161" t="s">
        <v>202</v>
      </c>
      <c r="AU352" s="161" t="s">
        <v>90</v>
      </c>
      <c r="AY352" s="18" t="s">
        <v>199</v>
      </c>
      <c r="BE352" s="162">
        <f>IF(N352="základní",J352,0)</f>
        <v>0</v>
      </c>
      <c r="BF352" s="162">
        <f>IF(N352="snížená",J352,0)</f>
        <v>0</v>
      </c>
      <c r="BG352" s="162">
        <f>IF(N352="zákl. přenesená",J352,0)</f>
        <v>0</v>
      </c>
      <c r="BH352" s="162">
        <f>IF(N352="sníž. přenesená",J352,0)</f>
        <v>0</v>
      </c>
      <c r="BI352" s="162">
        <f>IF(N352="nulová",J352,0)</f>
        <v>0</v>
      </c>
      <c r="BJ352" s="18" t="s">
        <v>88</v>
      </c>
      <c r="BK352" s="162">
        <f>ROUND(I352*H352,2)</f>
        <v>0</v>
      </c>
      <c r="BL352" s="18" t="s">
        <v>276</v>
      </c>
      <c r="BM352" s="161" t="s">
        <v>6964</v>
      </c>
    </row>
    <row r="353" spans="1:65" s="2" customFormat="1" ht="19.2">
      <c r="A353" s="33"/>
      <c r="B353" s="34"/>
      <c r="C353" s="33"/>
      <c r="D353" s="163" t="s">
        <v>207</v>
      </c>
      <c r="E353" s="33"/>
      <c r="F353" s="164" t="s">
        <v>6965</v>
      </c>
      <c r="G353" s="33"/>
      <c r="H353" s="33"/>
      <c r="I353" s="165"/>
      <c r="J353" s="33"/>
      <c r="K353" s="33"/>
      <c r="L353" s="34"/>
      <c r="M353" s="166"/>
      <c r="N353" s="167"/>
      <c r="O353" s="59"/>
      <c r="P353" s="59"/>
      <c r="Q353" s="59"/>
      <c r="R353" s="59"/>
      <c r="S353" s="59"/>
      <c r="T353" s="60"/>
      <c r="U353" s="33"/>
      <c r="V353" s="33"/>
      <c r="W353" s="33"/>
      <c r="X353" s="33"/>
      <c r="Y353" s="33"/>
      <c r="Z353" s="33"/>
      <c r="AA353" s="33"/>
      <c r="AB353" s="33"/>
      <c r="AC353" s="33"/>
      <c r="AD353" s="33"/>
      <c r="AE353" s="33"/>
      <c r="AT353" s="18" t="s">
        <v>207</v>
      </c>
      <c r="AU353" s="18" t="s">
        <v>90</v>
      </c>
    </row>
    <row r="354" spans="1:65" s="2" customFormat="1" ht="16.5" customHeight="1">
      <c r="A354" s="33"/>
      <c r="B354" s="149"/>
      <c r="C354" s="150" t="s">
        <v>1221</v>
      </c>
      <c r="D354" s="150" t="s">
        <v>202</v>
      </c>
      <c r="E354" s="151" t="s">
        <v>6966</v>
      </c>
      <c r="F354" s="152" t="s">
        <v>6967</v>
      </c>
      <c r="G354" s="153" t="s">
        <v>529</v>
      </c>
      <c r="H354" s="154">
        <v>25</v>
      </c>
      <c r="I354" s="155"/>
      <c r="J354" s="156">
        <f>ROUND(I354*H354,2)</f>
        <v>0</v>
      </c>
      <c r="K354" s="152" t="s">
        <v>333</v>
      </c>
      <c r="L354" s="34"/>
      <c r="M354" s="157" t="s">
        <v>1</v>
      </c>
      <c r="N354" s="158" t="s">
        <v>46</v>
      </c>
      <c r="O354" s="59"/>
      <c r="P354" s="159">
        <f>O354*H354</f>
        <v>0</v>
      </c>
      <c r="Q354" s="159">
        <v>0</v>
      </c>
      <c r="R354" s="159">
        <f>Q354*H354</f>
        <v>0</v>
      </c>
      <c r="S354" s="159">
        <v>0</v>
      </c>
      <c r="T354" s="160">
        <f>S354*H354</f>
        <v>0</v>
      </c>
      <c r="U354" s="33"/>
      <c r="V354" s="33"/>
      <c r="W354" s="33"/>
      <c r="X354" s="33"/>
      <c r="Y354" s="33"/>
      <c r="Z354" s="33"/>
      <c r="AA354" s="33"/>
      <c r="AB354" s="33"/>
      <c r="AC354" s="33"/>
      <c r="AD354" s="33"/>
      <c r="AE354" s="33"/>
      <c r="AR354" s="161" t="s">
        <v>276</v>
      </c>
      <c r="AT354" s="161" t="s">
        <v>202</v>
      </c>
      <c r="AU354" s="161" t="s">
        <v>90</v>
      </c>
      <c r="AY354" s="18" t="s">
        <v>199</v>
      </c>
      <c r="BE354" s="162">
        <f>IF(N354="základní",J354,0)</f>
        <v>0</v>
      </c>
      <c r="BF354" s="162">
        <f>IF(N354="snížená",J354,0)</f>
        <v>0</v>
      </c>
      <c r="BG354" s="162">
        <f>IF(N354="zákl. přenesená",J354,0)</f>
        <v>0</v>
      </c>
      <c r="BH354" s="162">
        <f>IF(N354="sníž. přenesená",J354,0)</f>
        <v>0</v>
      </c>
      <c r="BI354" s="162">
        <f>IF(N354="nulová",J354,0)</f>
        <v>0</v>
      </c>
      <c r="BJ354" s="18" t="s">
        <v>88</v>
      </c>
      <c r="BK354" s="162">
        <f>ROUND(I354*H354,2)</f>
        <v>0</v>
      </c>
      <c r="BL354" s="18" t="s">
        <v>276</v>
      </c>
      <c r="BM354" s="161" t="s">
        <v>6968</v>
      </c>
    </row>
    <row r="355" spans="1:65" s="2" customFormat="1" ht="10.199999999999999">
      <c r="A355" s="33"/>
      <c r="B355" s="34"/>
      <c r="C355" s="33"/>
      <c r="D355" s="163" t="s">
        <v>207</v>
      </c>
      <c r="E355" s="33"/>
      <c r="F355" s="164" t="s">
        <v>6969</v>
      </c>
      <c r="G355" s="33"/>
      <c r="H355" s="33"/>
      <c r="I355" s="165"/>
      <c r="J355" s="33"/>
      <c r="K355" s="33"/>
      <c r="L355" s="34"/>
      <c r="M355" s="166"/>
      <c r="N355" s="167"/>
      <c r="O355" s="59"/>
      <c r="P355" s="59"/>
      <c r="Q355" s="59"/>
      <c r="R355" s="59"/>
      <c r="S355" s="59"/>
      <c r="T355" s="60"/>
      <c r="U355" s="33"/>
      <c r="V355" s="33"/>
      <c r="W355" s="33"/>
      <c r="X355" s="33"/>
      <c r="Y355" s="33"/>
      <c r="Z355" s="33"/>
      <c r="AA355" s="33"/>
      <c r="AB355" s="33"/>
      <c r="AC355" s="33"/>
      <c r="AD355" s="33"/>
      <c r="AE355" s="33"/>
      <c r="AT355" s="18" t="s">
        <v>207</v>
      </c>
      <c r="AU355" s="18" t="s">
        <v>90</v>
      </c>
    </row>
    <row r="356" spans="1:65" s="14" customFormat="1" ht="10.199999999999999">
      <c r="B356" s="179"/>
      <c r="D356" s="163" t="s">
        <v>336</v>
      </c>
      <c r="E356" s="180" t="s">
        <v>1</v>
      </c>
      <c r="F356" s="181" t="s">
        <v>6970</v>
      </c>
      <c r="H356" s="182">
        <v>25</v>
      </c>
      <c r="I356" s="183"/>
      <c r="L356" s="179"/>
      <c r="M356" s="184"/>
      <c r="N356" s="185"/>
      <c r="O356" s="185"/>
      <c r="P356" s="185"/>
      <c r="Q356" s="185"/>
      <c r="R356" s="185"/>
      <c r="S356" s="185"/>
      <c r="T356" s="186"/>
      <c r="AT356" s="180" t="s">
        <v>336</v>
      </c>
      <c r="AU356" s="180" t="s">
        <v>90</v>
      </c>
      <c r="AV356" s="14" t="s">
        <v>90</v>
      </c>
      <c r="AW356" s="14" t="s">
        <v>36</v>
      </c>
      <c r="AX356" s="14" t="s">
        <v>88</v>
      </c>
      <c r="AY356" s="180" t="s">
        <v>199</v>
      </c>
    </row>
    <row r="357" spans="1:65" s="2" customFormat="1" ht="16.5" customHeight="1">
      <c r="A357" s="33"/>
      <c r="B357" s="149"/>
      <c r="C357" s="150" t="s">
        <v>1230</v>
      </c>
      <c r="D357" s="150" t="s">
        <v>202</v>
      </c>
      <c r="E357" s="151" t="s">
        <v>6971</v>
      </c>
      <c r="F357" s="152" t="s">
        <v>6972</v>
      </c>
      <c r="G357" s="153" t="s">
        <v>529</v>
      </c>
      <c r="H357" s="154">
        <v>1</v>
      </c>
      <c r="I357" s="155"/>
      <c r="J357" s="156">
        <f>ROUND(I357*H357,2)</f>
        <v>0</v>
      </c>
      <c r="K357" s="152" t="s">
        <v>333</v>
      </c>
      <c r="L357" s="34"/>
      <c r="M357" s="157" t="s">
        <v>1</v>
      </c>
      <c r="N357" s="158" t="s">
        <v>46</v>
      </c>
      <c r="O357" s="59"/>
      <c r="P357" s="159">
        <f>O357*H357</f>
        <v>0</v>
      </c>
      <c r="Q357" s="159">
        <v>0</v>
      </c>
      <c r="R357" s="159">
        <f>Q357*H357</f>
        <v>0</v>
      </c>
      <c r="S357" s="159">
        <v>0</v>
      </c>
      <c r="T357" s="160">
        <f>S357*H357</f>
        <v>0</v>
      </c>
      <c r="U357" s="33"/>
      <c r="V357" s="33"/>
      <c r="W357" s="33"/>
      <c r="X357" s="33"/>
      <c r="Y357" s="33"/>
      <c r="Z357" s="33"/>
      <c r="AA357" s="33"/>
      <c r="AB357" s="33"/>
      <c r="AC357" s="33"/>
      <c r="AD357" s="33"/>
      <c r="AE357" s="33"/>
      <c r="AR357" s="161" t="s">
        <v>276</v>
      </c>
      <c r="AT357" s="161" t="s">
        <v>202</v>
      </c>
      <c r="AU357" s="161" t="s">
        <v>90</v>
      </c>
      <c r="AY357" s="18" t="s">
        <v>199</v>
      </c>
      <c r="BE357" s="162">
        <f>IF(N357="základní",J357,0)</f>
        <v>0</v>
      </c>
      <c r="BF357" s="162">
        <f>IF(N357="snížená",J357,0)</f>
        <v>0</v>
      </c>
      <c r="BG357" s="162">
        <f>IF(N357="zákl. přenesená",J357,0)</f>
        <v>0</v>
      </c>
      <c r="BH357" s="162">
        <f>IF(N357="sníž. přenesená",J357,0)</f>
        <v>0</v>
      </c>
      <c r="BI357" s="162">
        <f>IF(N357="nulová",J357,0)</f>
        <v>0</v>
      </c>
      <c r="BJ357" s="18" t="s">
        <v>88</v>
      </c>
      <c r="BK357" s="162">
        <f>ROUND(I357*H357,2)</f>
        <v>0</v>
      </c>
      <c r="BL357" s="18" t="s">
        <v>276</v>
      </c>
      <c r="BM357" s="161" t="s">
        <v>6973</v>
      </c>
    </row>
    <row r="358" spans="1:65" s="2" customFormat="1" ht="10.199999999999999">
      <c r="A358" s="33"/>
      <c r="B358" s="34"/>
      <c r="C358" s="33"/>
      <c r="D358" s="163" t="s">
        <v>207</v>
      </c>
      <c r="E358" s="33"/>
      <c r="F358" s="164" t="s">
        <v>6974</v>
      </c>
      <c r="G358" s="33"/>
      <c r="H358" s="33"/>
      <c r="I358" s="165"/>
      <c r="J358" s="33"/>
      <c r="K358" s="33"/>
      <c r="L358" s="34"/>
      <c r="M358" s="166"/>
      <c r="N358" s="167"/>
      <c r="O358" s="59"/>
      <c r="P358" s="59"/>
      <c r="Q358" s="59"/>
      <c r="R358" s="59"/>
      <c r="S358" s="59"/>
      <c r="T358" s="60"/>
      <c r="U358" s="33"/>
      <c r="V358" s="33"/>
      <c r="W358" s="33"/>
      <c r="X358" s="33"/>
      <c r="Y358" s="33"/>
      <c r="Z358" s="33"/>
      <c r="AA358" s="33"/>
      <c r="AB358" s="33"/>
      <c r="AC358" s="33"/>
      <c r="AD358" s="33"/>
      <c r="AE358" s="33"/>
      <c r="AT358" s="18" t="s">
        <v>207</v>
      </c>
      <c r="AU358" s="18" t="s">
        <v>90</v>
      </c>
    </row>
    <row r="359" spans="1:65" s="2" customFormat="1" ht="16.5" customHeight="1">
      <c r="A359" s="33"/>
      <c r="B359" s="149"/>
      <c r="C359" s="150" t="s">
        <v>1235</v>
      </c>
      <c r="D359" s="150" t="s">
        <v>202</v>
      </c>
      <c r="E359" s="151" t="s">
        <v>6975</v>
      </c>
      <c r="F359" s="152" t="s">
        <v>6976</v>
      </c>
      <c r="G359" s="153" t="s">
        <v>529</v>
      </c>
      <c r="H359" s="154">
        <v>50</v>
      </c>
      <c r="I359" s="155"/>
      <c r="J359" s="156">
        <f>ROUND(I359*H359,2)</f>
        <v>0</v>
      </c>
      <c r="K359" s="152" t="s">
        <v>1</v>
      </c>
      <c r="L359" s="34"/>
      <c r="M359" s="157" t="s">
        <v>1</v>
      </c>
      <c r="N359" s="158" t="s">
        <v>46</v>
      </c>
      <c r="O359" s="59"/>
      <c r="P359" s="159">
        <f>O359*H359</f>
        <v>0</v>
      </c>
      <c r="Q359" s="159">
        <v>0</v>
      </c>
      <c r="R359" s="159">
        <f>Q359*H359</f>
        <v>0</v>
      </c>
      <c r="S359" s="159">
        <v>0</v>
      </c>
      <c r="T359" s="160">
        <f>S359*H359</f>
        <v>0</v>
      </c>
      <c r="U359" s="33"/>
      <c r="V359" s="33"/>
      <c r="W359" s="33"/>
      <c r="X359" s="33"/>
      <c r="Y359" s="33"/>
      <c r="Z359" s="33"/>
      <c r="AA359" s="33"/>
      <c r="AB359" s="33"/>
      <c r="AC359" s="33"/>
      <c r="AD359" s="33"/>
      <c r="AE359" s="33"/>
      <c r="AR359" s="161" t="s">
        <v>276</v>
      </c>
      <c r="AT359" s="161" t="s">
        <v>202</v>
      </c>
      <c r="AU359" s="161" t="s">
        <v>90</v>
      </c>
      <c r="AY359" s="18" t="s">
        <v>199</v>
      </c>
      <c r="BE359" s="162">
        <f>IF(N359="základní",J359,0)</f>
        <v>0</v>
      </c>
      <c r="BF359" s="162">
        <f>IF(N359="snížená",J359,0)</f>
        <v>0</v>
      </c>
      <c r="BG359" s="162">
        <f>IF(N359="zákl. přenesená",J359,0)</f>
        <v>0</v>
      </c>
      <c r="BH359" s="162">
        <f>IF(N359="sníž. přenesená",J359,0)</f>
        <v>0</v>
      </c>
      <c r="BI359" s="162">
        <f>IF(N359="nulová",J359,0)</f>
        <v>0</v>
      </c>
      <c r="BJ359" s="18" t="s">
        <v>88</v>
      </c>
      <c r="BK359" s="162">
        <f>ROUND(I359*H359,2)</f>
        <v>0</v>
      </c>
      <c r="BL359" s="18" t="s">
        <v>276</v>
      </c>
      <c r="BM359" s="161" t="s">
        <v>6977</v>
      </c>
    </row>
    <row r="360" spans="1:65" s="14" customFormat="1" ht="10.199999999999999">
      <c r="B360" s="179"/>
      <c r="D360" s="163" t="s">
        <v>336</v>
      </c>
      <c r="E360" s="180" t="s">
        <v>1</v>
      </c>
      <c r="F360" s="181" t="s">
        <v>6978</v>
      </c>
      <c r="H360" s="182">
        <v>50</v>
      </c>
      <c r="I360" s="183"/>
      <c r="L360" s="179"/>
      <c r="M360" s="184"/>
      <c r="N360" s="185"/>
      <c r="O360" s="185"/>
      <c r="P360" s="185"/>
      <c r="Q360" s="185"/>
      <c r="R360" s="185"/>
      <c r="S360" s="185"/>
      <c r="T360" s="186"/>
      <c r="AT360" s="180" t="s">
        <v>336</v>
      </c>
      <c r="AU360" s="180" t="s">
        <v>90</v>
      </c>
      <c r="AV360" s="14" t="s">
        <v>90</v>
      </c>
      <c r="AW360" s="14" t="s">
        <v>36</v>
      </c>
      <c r="AX360" s="14" t="s">
        <v>88</v>
      </c>
      <c r="AY360" s="180" t="s">
        <v>199</v>
      </c>
    </row>
    <row r="361" spans="1:65" s="2" customFormat="1" ht="16.5" customHeight="1">
      <c r="A361" s="33"/>
      <c r="B361" s="149"/>
      <c r="C361" s="150" t="s">
        <v>1242</v>
      </c>
      <c r="D361" s="150" t="s">
        <v>202</v>
      </c>
      <c r="E361" s="151" t="s">
        <v>6979</v>
      </c>
      <c r="F361" s="152" t="s">
        <v>6980</v>
      </c>
      <c r="G361" s="153" t="s">
        <v>205</v>
      </c>
      <c r="H361" s="154">
        <v>1</v>
      </c>
      <c r="I361" s="155"/>
      <c r="J361" s="156">
        <f>ROUND(I361*H361,2)</f>
        <v>0</v>
      </c>
      <c r="K361" s="152" t="s">
        <v>1</v>
      </c>
      <c r="L361" s="34"/>
      <c r="M361" s="157" t="s">
        <v>1</v>
      </c>
      <c r="N361" s="158" t="s">
        <v>46</v>
      </c>
      <c r="O361" s="59"/>
      <c r="P361" s="159">
        <f>O361*H361</f>
        <v>0</v>
      </c>
      <c r="Q361" s="159">
        <v>0</v>
      </c>
      <c r="R361" s="159">
        <f>Q361*H361</f>
        <v>0</v>
      </c>
      <c r="S361" s="159">
        <v>0</v>
      </c>
      <c r="T361" s="160">
        <f>S361*H361</f>
        <v>0</v>
      </c>
      <c r="U361" s="33"/>
      <c r="V361" s="33"/>
      <c r="W361" s="33"/>
      <c r="X361" s="33"/>
      <c r="Y361" s="33"/>
      <c r="Z361" s="33"/>
      <c r="AA361" s="33"/>
      <c r="AB361" s="33"/>
      <c r="AC361" s="33"/>
      <c r="AD361" s="33"/>
      <c r="AE361" s="33"/>
      <c r="AR361" s="161" t="s">
        <v>276</v>
      </c>
      <c r="AT361" s="161" t="s">
        <v>202</v>
      </c>
      <c r="AU361" s="161" t="s">
        <v>90</v>
      </c>
      <c r="AY361" s="18" t="s">
        <v>199</v>
      </c>
      <c r="BE361" s="162">
        <f>IF(N361="základní",J361,0)</f>
        <v>0</v>
      </c>
      <c r="BF361" s="162">
        <f>IF(N361="snížená",J361,0)</f>
        <v>0</v>
      </c>
      <c r="BG361" s="162">
        <f>IF(N361="zákl. přenesená",J361,0)</f>
        <v>0</v>
      </c>
      <c r="BH361" s="162">
        <f>IF(N361="sníž. přenesená",J361,0)</f>
        <v>0</v>
      </c>
      <c r="BI361" s="162">
        <f>IF(N361="nulová",J361,0)</f>
        <v>0</v>
      </c>
      <c r="BJ361" s="18" t="s">
        <v>88</v>
      </c>
      <c r="BK361" s="162">
        <f>ROUND(I361*H361,2)</f>
        <v>0</v>
      </c>
      <c r="BL361" s="18" t="s">
        <v>276</v>
      </c>
      <c r="BM361" s="161" t="s">
        <v>6981</v>
      </c>
    </row>
    <row r="362" spans="1:65" s="2" customFormat="1" ht="24.15" customHeight="1">
      <c r="A362" s="33"/>
      <c r="B362" s="149"/>
      <c r="C362" s="150" t="s">
        <v>1247</v>
      </c>
      <c r="D362" s="150" t="s">
        <v>202</v>
      </c>
      <c r="E362" s="151" t="s">
        <v>6982</v>
      </c>
      <c r="F362" s="152" t="s">
        <v>6983</v>
      </c>
      <c r="G362" s="153" t="s">
        <v>4180</v>
      </c>
      <c r="H362" s="154">
        <v>16</v>
      </c>
      <c r="I362" s="155"/>
      <c r="J362" s="156">
        <f>ROUND(I362*H362,2)</f>
        <v>0</v>
      </c>
      <c r="K362" s="152" t="s">
        <v>1</v>
      </c>
      <c r="L362" s="34"/>
      <c r="M362" s="157" t="s">
        <v>1</v>
      </c>
      <c r="N362" s="158" t="s">
        <v>46</v>
      </c>
      <c r="O362" s="59"/>
      <c r="P362" s="159">
        <f>O362*H362</f>
        <v>0</v>
      </c>
      <c r="Q362" s="159">
        <v>0</v>
      </c>
      <c r="R362" s="159">
        <f>Q362*H362</f>
        <v>0</v>
      </c>
      <c r="S362" s="159">
        <v>0</v>
      </c>
      <c r="T362" s="160">
        <f>S362*H362</f>
        <v>0</v>
      </c>
      <c r="U362" s="33"/>
      <c r="V362" s="33"/>
      <c r="W362" s="33"/>
      <c r="X362" s="33"/>
      <c r="Y362" s="33"/>
      <c r="Z362" s="33"/>
      <c r="AA362" s="33"/>
      <c r="AB362" s="33"/>
      <c r="AC362" s="33"/>
      <c r="AD362" s="33"/>
      <c r="AE362" s="33"/>
      <c r="AR362" s="161" t="s">
        <v>276</v>
      </c>
      <c r="AT362" s="161" t="s">
        <v>202</v>
      </c>
      <c r="AU362" s="161" t="s">
        <v>90</v>
      </c>
      <c r="AY362" s="18" t="s">
        <v>199</v>
      </c>
      <c r="BE362" s="162">
        <f>IF(N362="základní",J362,0)</f>
        <v>0</v>
      </c>
      <c r="BF362" s="162">
        <f>IF(N362="snížená",J362,0)</f>
        <v>0</v>
      </c>
      <c r="BG362" s="162">
        <f>IF(N362="zákl. přenesená",J362,0)</f>
        <v>0</v>
      </c>
      <c r="BH362" s="162">
        <f>IF(N362="sníž. přenesená",J362,0)</f>
        <v>0</v>
      </c>
      <c r="BI362" s="162">
        <f>IF(N362="nulová",J362,0)</f>
        <v>0</v>
      </c>
      <c r="BJ362" s="18" t="s">
        <v>88</v>
      </c>
      <c r="BK362" s="162">
        <f>ROUND(I362*H362,2)</f>
        <v>0</v>
      </c>
      <c r="BL362" s="18" t="s">
        <v>276</v>
      </c>
      <c r="BM362" s="161" t="s">
        <v>6984</v>
      </c>
    </row>
    <row r="363" spans="1:65" s="2" customFormat="1" ht="24.15" customHeight="1">
      <c r="A363" s="33"/>
      <c r="B363" s="149"/>
      <c r="C363" s="150" t="s">
        <v>1254</v>
      </c>
      <c r="D363" s="150" t="s">
        <v>202</v>
      </c>
      <c r="E363" s="151" t="s">
        <v>6985</v>
      </c>
      <c r="F363" s="152" t="s">
        <v>6986</v>
      </c>
      <c r="G363" s="153" t="s">
        <v>4180</v>
      </c>
      <c r="H363" s="154">
        <v>8</v>
      </c>
      <c r="I363" s="155"/>
      <c r="J363" s="156">
        <f>ROUND(I363*H363,2)</f>
        <v>0</v>
      </c>
      <c r="K363" s="152" t="s">
        <v>1</v>
      </c>
      <c r="L363" s="34"/>
      <c r="M363" s="157" t="s">
        <v>1</v>
      </c>
      <c r="N363" s="158" t="s">
        <v>46</v>
      </c>
      <c r="O363" s="59"/>
      <c r="P363" s="159">
        <f>O363*H363</f>
        <v>0</v>
      </c>
      <c r="Q363" s="159">
        <v>0</v>
      </c>
      <c r="R363" s="159">
        <f>Q363*H363</f>
        <v>0</v>
      </c>
      <c r="S363" s="159">
        <v>0</v>
      </c>
      <c r="T363" s="160">
        <f>S363*H363</f>
        <v>0</v>
      </c>
      <c r="U363" s="33"/>
      <c r="V363" s="33"/>
      <c r="W363" s="33"/>
      <c r="X363" s="33"/>
      <c r="Y363" s="33"/>
      <c r="Z363" s="33"/>
      <c r="AA363" s="33"/>
      <c r="AB363" s="33"/>
      <c r="AC363" s="33"/>
      <c r="AD363" s="33"/>
      <c r="AE363" s="33"/>
      <c r="AR363" s="161" t="s">
        <v>276</v>
      </c>
      <c r="AT363" s="161" t="s">
        <v>202</v>
      </c>
      <c r="AU363" s="161" t="s">
        <v>90</v>
      </c>
      <c r="AY363" s="18" t="s">
        <v>199</v>
      </c>
      <c r="BE363" s="162">
        <f>IF(N363="základní",J363,0)</f>
        <v>0</v>
      </c>
      <c r="BF363" s="162">
        <f>IF(N363="snížená",J363,0)</f>
        <v>0</v>
      </c>
      <c r="BG363" s="162">
        <f>IF(N363="zákl. přenesená",J363,0)</f>
        <v>0</v>
      </c>
      <c r="BH363" s="162">
        <f>IF(N363="sníž. přenesená",J363,0)</f>
        <v>0</v>
      </c>
      <c r="BI363" s="162">
        <f>IF(N363="nulová",J363,0)</f>
        <v>0</v>
      </c>
      <c r="BJ363" s="18" t="s">
        <v>88</v>
      </c>
      <c r="BK363" s="162">
        <f>ROUND(I363*H363,2)</f>
        <v>0</v>
      </c>
      <c r="BL363" s="18" t="s">
        <v>276</v>
      </c>
      <c r="BM363" s="161" t="s">
        <v>6987</v>
      </c>
    </row>
    <row r="364" spans="1:65" s="2" customFormat="1" ht="16.5" customHeight="1">
      <c r="A364" s="33"/>
      <c r="B364" s="149"/>
      <c r="C364" s="150" t="s">
        <v>1259</v>
      </c>
      <c r="D364" s="150" t="s">
        <v>202</v>
      </c>
      <c r="E364" s="151" t="s">
        <v>6988</v>
      </c>
      <c r="F364" s="152" t="s">
        <v>6989</v>
      </c>
      <c r="G364" s="153" t="s">
        <v>4180</v>
      </c>
      <c r="H364" s="154">
        <v>8</v>
      </c>
      <c r="I364" s="155"/>
      <c r="J364" s="156">
        <f>ROUND(I364*H364,2)</f>
        <v>0</v>
      </c>
      <c r="K364" s="152" t="s">
        <v>1</v>
      </c>
      <c r="L364" s="34"/>
      <c r="M364" s="157" t="s">
        <v>1</v>
      </c>
      <c r="N364" s="158" t="s">
        <v>46</v>
      </c>
      <c r="O364" s="59"/>
      <c r="P364" s="159">
        <f>O364*H364</f>
        <v>0</v>
      </c>
      <c r="Q364" s="159">
        <v>0</v>
      </c>
      <c r="R364" s="159">
        <f>Q364*H364</f>
        <v>0</v>
      </c>
      <c r="S364" s="159">
        <v>0</v>
      </c>
      <c r="T364" s="160">
        <f>S364*H364</f>
        <v>0</v>
      </c>
      <c r="U364" s="33"/>
      <c r="V364" s="33"/>
      <c r="W364" s="33"/>
      <c r="X364" s="33"/>
      <c r="Y364" s="33"/>
      <c r="Z364" s="33"/>
      <c r="AA364" s="33"/>
      <c r="AB364" s="33"/>
      <c r="AC364" s="33"/>
      <c r="AD364" s="33"/>
      <c r="AE364" s="33"/>
      <c r="AR364" s="161" t="s">
        <v>276</v>
      </c>
      <c r="AT364" s="161" t="s">
        <v>202</v>
      </c>
      <c r="AU364" s="161" t="s">
        <v>90</v>
      </c>
      <c r="AY364" s="18" t="s">
        <v>199</v>
      </c>
      <c r="BE364" s="162">
        <f>IF(N364="základní",J364,0)</f>
        <v>0</v>
      </c>
      <c r="BF364" s="162">
        <f>IF(N364="snížená",J364,0)</f>
        <v>0</v>
      </c>
      <c r="BG364" s="162">
        <f>IF(N364="zákl. přenesená",J364,0)</f>
        <v>0</v>
      </c>
      <c r="BH364" s="162">
        <f>IF(N364="sníž. přenesená",J364,0)</f>
        <v>0</v>
      </c>
      <c r="BI364" s="162">
        <f>IF(N364="nulová",J364,0)</f>
        <v>0</v>
      </c>
      <c r="BJ364" s="18" t="s">
        <v>88</v>
      </c>
      <c r="BK364" s="162">
        <f>ROUND(I364*H364,2)</f>
        <v>0</v>
      </c>
      <c r="BL364" s="18" t="s">
        <v>276</v>
      </c>
      <c r="BM364" s="161" t="s">
        <v>6990</v>
      </c>
    </row>
    <row r="365" spans="1:65" s="12" customFormat="1" ht="22.8" customHeight="1">
      <c r="B365" s="136"/>
      <c r="D365" s="137" t="s">
        <v>80</v>
      </c>
      <c r="E365" s="147" t="s">
        <v>6991</v>
      </c>
      <c r="F365" s="147" t="s">
        <v>6992</v>
      </c>
      <c r="I365" s="139"/>
      <c r="J365" s="148">
        <f>BK365</f>
        <v>0</v>
      </c>
      <c r="L365" s="136"/>
      <c r="M365" s="141"/>
      <c r="N365" s="142"/>
      <c r="O365" s="142"/>
      <c r="P365" s="143">
        <f>SUM(P366:P410)</f>
        <v>0</v>
      </c>
      <c r="Q365" s="142"/>
      <c r="R365" s="143">
        <f>SUM(R366:R410)</f>
        <v>2.7824999999999996E-2</v>
      </c>
      <c r="S365" s="142"/>
      <c r="T365" s="144">
        <f>SUM(T366:T410)</f>
        <v>0</v>
      </c>
      <c r="AR365" s="137" t="s">
        <v>90</v>
      </c>
      <c r="AT365" s="145" t="s">
        <v>80</v>
      </c>
      <c r="AU365" s="145" t="s">
        <v>88</v>
      </c>
      <c r="AY365" s="137" t="s">
        <v>199</v>
      </c>
      <c r="BK365" s="146">
        <f>SUM(BK366:BK410)</f>
        <v>0</v>
      </c>
    </row>
    <row r="366" spans="1:65" s="2" customFormat="1" ht="21.75" customHeight="1">
      <c r="A366" s="33"/>
      <c r="B366" s="149"/>
      <c r="C366" s="150" t="s">
        <v>1266</v>
      </c>
      <c r="D366" s="150" t="s">
        <v>202</v>
      </c>
      <c r="E366" s="151" t="s">
        <v>6993</v>
      </c>
      <c r="F366" s="152" t="s">
        <v>6994</v>
      </c>
      <c r="G366" s="153" t="s">
        <v>529</v>
      </c>
      <c r="H366" s="154">
        <v>1</v>
      </c>
      <c r="I366" s="155"/>
      <c r="J366" s="156">
        <f>ROUND(I366*H366,2)</f>
        <v>0</v>
      </c>
      <c r="K366" s="152" t="s">
        <v>333</v>
      </c>
      <c r="L366" s="34"/>
      <c r="M366" s="157" t="s">
        <v>1</v>
      </c>
      <c r="N366" s="158" t="s">
        <v>46</v>
      </c>
      <c r="O366" s="59"/>
      <c r="P366" s="159">
        <f>O366*H366</f>
        <v>0</v>
      </c>
      <c r="Q366" s="159">
        <v>0</v>
      </c>
      <c r="R366" s="159">
        <f>Q366*H366</f>
        <v>0</v>
      </c>
      <c r="S366" s="159">
        <v>0</v>
      </c>
      <c r="T366" s="160">
        <f>S366*H366</f>
        <v>0</v>
      </c>
      <c r="U366" s="33"/>
      <c r="V366" s="33"/>
      <c r="W366" s="33"/>
      <c r="X366" s="33"/>
      <c r="Y366" s="33"/>
      <c r="Z366" s="33"/>
      <c r="AA366" s="33"/>
      <c r="AB366" s="33"/>
      <c r="AC366" s="33"/>
      <c r="AD366" s="33"/>
      <c r="AE366" s="33"/>
      <c r="AR366" s="161" t="s">
        <v>276</v>
      </c>
      <c r="AT366" s="161" t="s">
        <v>202</v>
      </c>
      <c r="AU366" s="161" t="s">
        <v>90</v>
      </c>
      <c r="AY366" s="18" t="s">
        <v>199</v>
      </c>
      <c r="BE366" s="162">
        <f>IF(N366="základní",J366,0)</f>
        <v>0</v>
      </c>
      <c r="BF366" s="162">
        <f>IF(N366="snížená",J366,0)</f>
        <v>0</v>
      </c>
      <c r="BG366" s="162">
        <f>IF(N366="zákl. přenesená",J366,0)</f>
        <v>0</v>
      </c>
      <c r="BH366" s="162">
        <f>IF(N366="sníž. přenesená",J366,0)</f>
        <v>0</v>
      </c>
      <c r="BI366" s="162">
        <f>IF(N366="nulová",J366,0)</f>
        <v>0</v>
      </c>
      <c r="BJ366" s="18" t="s">
        <v>88</v>
      </c>
      <c r="BK366" s="162">
        <f>ROUND(I366*H366,2)</f>
        <v>0</v>
      </c>
      <c r="BL366" s="18" t="s">
        <v>276</v>
      </c>
      <c r="BM366" s="161" t="s">
        <v>6995</v>
      </c>
    </row>
    <row r="367" spans="1:65" s="2" customFormat="1" ht="10.199999999999999">
      <c r="A367" s="33"/>
      <c r="B367" s="34"/>
      <c r="C367" s="33"/>
      <c r="D367" s="163" t="s">
        <v>207</v>
      </c>
      <c r="E367" s="33"/>
      <c r="F367" s="164" t="s">
        <v>6996</v>
      </c>
      <c r="G367" s="33"/>
      <c r="H367" s="33"/>
      <c r="I367" s="165"/>
      <c r="J367" s="33"/>
      <c r="K367" s="33"/>
      <c r="L367" s="34"/>
      <c r="M367" s="166"/>
      <c r="N367" s="167"/>
      <c r="O367" s="59"/>
      <c r="P367" s="59"/>
      <c r="Q367" s="59"/>
      <c r="R367" s="59"/>
      <c r="S367" s="59"/>
      <c r="T367" s="60"/>
      <c r="U367" s="33"/>
      <c r="V367" s="33"/>
      <c r="W367" s="33"/>
      <c r="X367" s="33"/>
      <c r="Y367" s="33"/>
      <c r="Z367" s="33"/>
      <c r="AA367" s="33"/>
      <c r="AB367" s="33"/>
      <c r="AC367" s="33"/>
      <c r="AD367" s="33"/>
      <c r="AE367" s="33"/>
      <c r="AT367" s="18" t="s">
        <v>207</v>
      </c>
      <c r="AU367" s="18" t="s">
        <v>90</v>
      </c>
    </row>
    <row r="368" spans="1:65" s="2" customFormat="1" ht="24.15" customHeight="1">
      <c r="A368" s="33"/>
      <c r="B368" s="149"/>
      <c r="C368" s="150" t="s">
        <v>1282</v>
      </c>
      <c r="D368" s="150" t="s">
        <v>202</v>
      </c>
      <c r="E368" s="151" t="s">
        <v>6997</v>
      </c>
      <c r="F368" s="152" t="s">
        <v>6998</v>
      </c>
      <c r="G368" s="153" t="s">
        <v>376</v>
      </c>
      <c r="H368" s="154">
        <v>150</v>
      </c>
      <c r="I368" s="155"/>
      <c r="J368" s="156">
        <f>ROUND(I368*H368,2)</f>
        <v>0</v>
      </c>
      <c r="K368" s="152" t="s">
        <v>333</v>
      </c>
      <c r="L368" s="34"/>
      <c r="M368" s="157" t="s">
        <v>1</v>
      </c>
      <c r="N368" s="158" t="s">
        <v>46</v>
      </c>
      <c r="O368" s="59"/>
      <c r="P368" s="159">
        <f>O368*H368</f>
        <v>0</v>
      </c>
      <c r="Q368" s="159">
        <v>0</v>
      </c>
      <c r="R368" s="159">
        <f>Q368*H368</f>
        <v>0</v>
      </c>
      <c r="S368" s="159">
        <v>0</v>
      </c>
      <c r="T368" s="160">
        <f>S368*H368</f>
        <v>0</v>
      </c>
      <c r="U368" s="33"/>
      <c r="V368" s="33"/>
      <c r="W368" s="33"/>
      <c r="X368" s="33"/>
      <c r="Y368" s="33"/>
      <c r="Z368" s="33"/>
      <c r="AA368" s="33"/>
      <c r="AB368" s="33"/>
      <c r="AC368" s="33"/>
      <c r="AD368" s="33"/>
      <c r="AE368" s="33"/>
      <c r="AR368" s="161" t="s">
        <v>276</v>
      </c>
      <c r="AT368" s="161" t="s">
        <v>202</v>
      </c>
      <c r="AU368" s="161" t="s">
        <v>90</v>
      </c>
      <c r="AY368" s="18" t="s">
        <v>199</v>
      </c>
      <c r="BE368" s="162">
        <f>IF(N368="základní",J368,0)</f>
        <v>0</v>
      </c>
      <c r="BF368" s="162">
        <f>IF(N368="snížená",J368,0)</f>
        <v>0</v>
      </c>
      <c r="BG368" s="162">
        <f>IF(N368="zákl. přenesená",J368,0)</f>
        <v>0</v>
      </c>
      <c r="BH368" s="162">
        <f>IF(N368="sníž. přenesená",J368,0)</f>
        <v>0</v>
      </c>
      <c r="BI368" s="162">
        <f>IF(N368="nulová",J368,0)</f>
        <v>0</v>
      </c>
      <c r="BJ368" s="18" t="s">
        <v>88</v>
      </c>
      <c r="BK368" s="162">
        <f>ROUND(I368*H368,2)</f>
        <v>0</v>
      </c>
      <c r="BL368" s="18" t="s">
        <v>276</v>
      </c>
      <c r="BM368" s="161" t="s">
        <v>6999</v>
      </c>
    </row>
    <row r="369" spans="1:65" s="2" customFormat="1" ht="28.8">
      <c r="A369" s="33"/>
      <c r="B369" s="34"/>
      <c r="C369" s="33"/>
      <c r="D369" s="163" t="s">
        <v>207</v>
      </c>
      <c r="E369" s="33"/>
      <c r="F369" s="164" t="s">
        <v>7000</v>
      </c>
      <c r="G369" s="33"/>
      <c r="H369" s="33"/>
      <c r="I369" s="165"/>
      <c r="J369" s="33"/>
      <c r="K369" s="33"/>
      <c r="L369" s="34"/>
      <c r="M369" s="166"/>
      <c r="N369" s="167"/>
      <c r="O369" s="59"/>
      <c r="P369" s="59"/>
      <c r="Q369" s="59"/>
      <c r="R369" s="59"/>
      <c r="S369" s="59"/>
      <c r="T369" s="60"/>
      <c r="U369" s="33"/>
      <c r="V369" s="33"/>
      <c r="W369" s="33"/>
      <c r="X369" s="33"/>
      <c r="Y369" s="33"/>
      <c r="Z369" s="33"/>
      <c r="AA369" s="33"/>
      <c r="AB369" s="33"/>
      <c r="AC369" s="33"/>
      <c r="AD369" s="33"/>
      <c r="AE369" s="33"/>
      <c r="AT369" s="18" t="s">
        <v>207</v>
      </c>
      <c r="AU369" s="18" t="s">
        <v>90</v>
      </c>
    </row>
    <row r="370" spans="1:65" s="2" customFormat="1" ht="21.75" customHeight="1">
      <c r="A370" s="33"/>
      <c r="B370" s="149"/>
      <c r="C370" s="195" t="s">
        <v>1288</v>
      </c>
      <c r="D370" s="195" t="s">
        <v>416</v>
      </c>
      <c r="E370" s="196" t="s">
        <v>7001</v>
      </c>
      <c r="F370" s="197" t="s">
        <v>7002</v>
      </c>
      <c r="G370" s="198" t="s">
        <v>376</v>
      </c>
      <c r="H370" s="199">
        <v>157.5</v>
      </c>
      <c r="I370" s="200"/>
      <c r="J370" s="201">
        <f>ROUND(I370*H370,2)</f>
        <v>0</v>
      </c>
      <c r="K370" s="197" t="s">
        <v>333</v>
      </c>
      <c r="L370" s="202"/>
      <c r="M370" s="203" t="s">
        <v>1</v>
      </c>
      <c r="N370" s="204" t="s">
        <v>46</v>
      </c>
      <c r="O370" s="59"/>
      <c r="P370" s="159">
        <f>O370*H370</f>
        <v>0</v>
      </c>
      <c r="Q370" s="159">
        <v>6.9999999999999994E-5</v>
      </c>
      <c r="R370" s="159">
        <f>Q370*H370</f>
        <v>1.1024999999999998E-2</v>
      </c>
      <c r="S370" s="159">
        <v>0</v>
      </c>
      <c r="T370" s="160">
        <f>S370*H370</f>
        <v>0</v>
      </c>
      <c r="U370" s="33"/>
      <c r="V370" s="33"/>
      <c r="W370" s="33"/>
      <c r="X370" s="33"/>
      <c r="Y370" s="33"/>
      <c r="Z370" s="33"/>
      <c r="AA370" s="33"/>
      <c r="AB370" s="33"/>
      <c r="AC370" s="33"/>
      <c r="AD370" s="33"/>
      <c r="AE370" s="33"/>
      <c r="AR370" s="161" t="s">
        <v>573</v>
      </c>
      <c r="AT370" s="161" t="s">
        <v>416</v>
      </c>
      <c r="AU370" s="161" t="s">
        <v>90</v>
      </c>
      <c r="AY370" s="18" t="s">
        <v>199</v>
      </c>
      <c r="BE370" s="162">
        <f>IF(N370="základní",J370,0)</f>
        <v>0</v>
      </c>
      <c r="BF370" s="162">
        <f>IF(N370="snížená",J370,0)</f>
        <v>0</v>
      </c>
      <c r="BG370" s="162">
        <f>IF(N370="zákl. přenesená",J370,0)</f>
        <v>0</v>
      </c>
      <c r="BH370" s="162">
        <f>IF(N370="sníž. přenesená",J370,0)</f>
        <v>0</v>
      </c>
      <c r="BI370" s="162">
        <f>IF(N370="nulová",J370,0)</f>
        <v>0</v>
      </c>
      <c r="BJ370" s="18" t="s">
        <v>88</v>
      </c>
      <c r="BK370" s="162">
        <f>ROUND(I370*H370,2)</f>
        <v>0</v>
      </c>
      <c r="BL370" s="18" t="s">
        <v>276</v>
      </c>
      <c r="BM370" s="161" t="s">
        <v>7003</v>
      </c>
    </row>
    <row r="371" spans="1:65" s="2" customFormat="1" ht="10.199999999999999">
      <c r="A371" s="33"/>
      <c r="B371" s="34"/>
      <c r="C371" s="33"/>
      <c r="D371" s="163" t="s">
        <v>207</v>
      </c>
      <c r="E371" s="33"/>
      <c r="F371" s="164" t="s">
        <v>7002</v>
      </c>
      <c r="G371" s="33"/>
      <c r="H371" s="33"/>
      <c r="I371" s="165"/>
      <c r="J371" s="33"/>
      <c r="K371" s="33"/>
      <c r="L371" s="34"/>
      <c r="M371" s="166"/>
      <c r="N371" s="167"/>
      <c r="O371" s="59"/>
      <c r="P371" s="59"/>
      <c r="Q371" s="59"/>
      <c r="R371" s="59"/>
      <c r="S371" s="59"/>
      <c r="T371" s="60"/>
      <c r="U371" s="33"/>
      <c r="V371" s="33"/>
      <c r="W371" s="33"/>
      <c r="X371" s="33"/>
      <c r="Y371" s="33"/>
      <c r="Z371" s="33"/>
      <c r="AA371" s="33"/>
      <c r="AB371" s="33"/>
      <c r="AC371" s="33"/>
      <c r="AD371" s="33"/>
      <c r="AE371" s="33"/>
      <c r="AT371" s="18" t="s">
        <v>207</v>
      </c>
      <c r="AU371" s="18" t="s">
        <v>90</v>
      </c>
    </row>
    <row r="372" spans="1:65" s="14" customFormat="1" ht="10.199999999999999">
      <c r="B372" s="179"/>
      <c r="D372" s="163" t="s">
        <v>336</v>
      </c>
      <c r="E372" s="180" t="s">
        <v>1</v>
      </c>
      <c r="F372" s="181" t="s">
        <v>2393</v>
      </c>
      <c r="H372" s="182">
        <v>150</v>
      </c>
      <c r="I372" s="183"/>
      <c r="L372" s="179"/>
      <c r="M372" s="184"/>
      <c r="N372" s="185"/>
      <c r="O372" s="185"/>
      <c r="P372" s="185"/>
      <c r="Q372" s="185"/>
      <c r="R372" s="185"/>
      <c r="S372" s="185"/>
      <c r="T372" s="186"/>
      <c r="AT372" s="180" t="s">
        <v>336</v>
      </c>
      <c r="AU372" s="180" t="s">
        <v>90</v>
      </c>
      <c r="AV372" s="14" t="s">
        <v>90</v>
      </c>
      <c r="AW372" s="14" t="s">
        <v>36</v>
      </c>
      <c r="AX372" s="14" t="s">
        <v>88</v>
      </c>
      <c r="AY372" s="180" t="s">
        <v>199</v>
      </c>
    </row>
    <row r="373" spans="1:65" s="14" customFormat="1" ht="10.199999999999999">
      <c r="B373" s="179"/>
      <c r="D373" s="163" t="s">
        <v>336</v>
      </c>
      <c r="F373" s="181" t="s">
        <v>7004</v>
      </c>
      <c r="H373" s="182">
        <v>157.5</v>
      </c>
      <c r="I373" s="183"/>
      <c r="L373" s="179"/>
      <c r="M373" s="184"/>
      <c r="N373" s="185"/>
      <c r="O373" s="185"/>
      <c r="P373" s="185"/>
      <c r="Q373" s="185"/>
      <c r="R373" s="185"/>
      <c r="S373" s="185"/>
      <c r="T373" s="186"/>
      <c r="AT373" s="180" t="s">
        <v>336</v>
      </c>
      <c r="AU373" s="180" t="s">
        <v>90</v>
      </c>
      <c r="AV373" s="14" t="s">
        <v>90</v>
      </c>
      <c r="AW373" s="14" t="s">
        <v>3</v>
      </c>
      <c r="AX373" s="14" t="s">
        <v>88</v>
      </c>
      <c r="AY373" s="180" t="s">
        <v>199</v>
      </c>
    </row>
    <row r="374" spans="1:65" s="2" customFormat="1" ht="21.75" customHeight="1">
      <c r="A374" s="33"/>
      <c r="B374" s="149"/>
      <c r="C374" s="150" t="s">
        <v>1296</v>
      </c>
      <c r="D374" s="150" t="s">
        <v>202</v>
      </c>
      <c r="E374" s="151" t="s">
        <v>6689</v>
      </c>
      <c r="F374" s="152" t="s">
        <v>6690</v>
      </c>
      <c r="G374" s="153" t="s">
        <v>376</v>
      </c>
      <c r="H374" s="154">
        <v>240</v>
      </c>
      <c r="I374" s="155"/>
      <c r="J374" s="156">
        <f>ROUND(I374*H374,2)</f>
        <v>0</v>
      </c>
      <c r="K374" s="152" t="s">
        <v>333</v>
      </c>
      <c r="L374" s="34"/>
      <c r="M374" s="157" t="s">
        <v>1</v>
      </c>
      <c r="N374" s="158" t="s">
        <v>46</v>
      </c>
      <c r="O374" s="59"/>
      <c r="P374" s="159">
        <f>O374*H374</f>
        <v>0</v>
      </c>
      <c r="Q374" s="159">
        <v>0</v>
      </c>
      <c r="R374" s="159">
        <f>Q374*H374</f>
        <v>0</v>
      </c>
      <c r="S374" s="159">
        <v>0</v>
      </c>
      <c r="T374" s="160">
        <f>S374*H374</f>
        <v>0</v>
      </c>
      <c r="U374" s="33"/>
      <c r="V374" s="33"/>
      <c r="W374" s="33"/>
      <c r="X374" s="33"/>
      <c r="Y374" s="33"/>
      <c r="Z374" s="33"/>
      <c r="AA374" s="33"/>
      <c r="AB374" s="33"/>
      <c r="AC374" s="33"/>
      <c r="AD374" s="33"/>
      <c r="AE374" s="33"/>
      <c r="AR374" s="161" t="s">
        <v>276</v>
      </c>
      <c r="AT374" s="161" t="s">
        <v>202</v>
      </c>
      <c r="AU374" s="161" t="s">
        <v>90</v>
      </c>
      <c r="AY374" s="18" t="s">
        <v>199</v>
      </c>
      <c r="BE374" s="162">
        <f>IF(N374="základní",J374,0)</f>
        <v>0</v>
      </c>
      <c r="BF374" s="162">
        <f>IF(N374="snížená",J374,0)</f>
        <v>0</v>
      </c>
      <c r="BG374" s="162">
        <f>IF(N374="zákl. přenesená",J374,0)</f>
        <v>0</v>
      </c>
      <c r="BH374" s="162">
        <f>IF(N374="sníž. přenesená",J374,0)</f>
        <v>0</v>
      </c>
      <c r="BI374" s="162">
        <f>IF(N374="nulová",J374,0)</f>
        <v>0</v>
      </c>
      <c r="BJ374" s="18" t="s">
        <v>88</v>
      </c>
      <c r="BK374" s="162">
        <f>ROUND(I374*H374,2)</f>
        <v>0</v>
      </c>
      <c r="BL374" s="18" t="s">
        <v>276</v>
      </c>
      <c r="BM374" s="161" t="s">
        <v>7005</v>
      </c>
    </row>
    <row r="375" spans="1:65" s="2" customFormat="1" ht="10.199999999999999">
      <c r="A375" s="33"/>
      <c r="B375" s="34"/>
      <c r="C375" s="33"/>
      <c r="D375" s="163" t="s">
        <v>207</v>
      </c>
      <c r="E375" s="33"/>
      <c r="F375" s="164" t="s">
        <v>6692</v>
      </c>
      <c r="G375" s="33"/>
      <c r="H375" s="33"/>
      <c r="I375" s="165"/>
      <c r="J375" s="33"/>
      <c r="K375" s="33"/>
      <c r="L375" s="34"/>
      <c r="M375" s="166"/>
      <c r="N375" s="167"/>
      <c r="O375" s="59"/>
      <c r="P375" s="59"/>
      <c r="Q375" s="59"/>
      <c r="R375" s="59"/>
      <c r="S375" s="59"/>
      <c r="T375" s="60"/>
      <c r="U375" s="33"/>
      <c r="V375" s="33"/>
      <c r="W375" s="33"/>
      <c r="X375" s="33"/>
      <c r="Y375" s="33"/>
      <c r="Z375" s="33"/>
      <c r="AA375" s="33"/>
      <c r="AB375" s="33"/>
      <c r="AC375" s="33"/>
      <c r="AD375" s="33"/>
      <c r="AE375" s="33"/>
      <c r="AT375" s="18" t="s">
        <v>207</v>
      </c>
      <c r="AU375" s="18" t="s">
        <v>90</v>
      </c>
    </row>
    <row r="376" spans="1:65" s="14" customFormat="1" ht="10.199999999999999">
      <c r="B376" s="179"/>
      <c r="D376" s="163" t="s">
        <v>336</v>
      </c>
      <c r="E376" s="180" t="s">
        <v>1</v>
      </c>
      <c r="F376" s="181" t="s">
        <v>7006</v>
      </c>
      <c r="H376" s="182">
        <v>240</v>
      </c>
      <c r="I376" s="183"/>
      <c r="L376" s="179"/>
      <c r="M376" s="184"/>
      <c r="N376" s="185"/>
      <c r="O376" s="185"/>
      <c r="P376" s="185"/>
      <c r="Q376" s="185"/>
      <c r="R376" s="185"/>
      <c r="S376" s="185"/>
      <c r="T376" s="186"/>
      <c r="AT376" s="180" t="s">
        <v>336</v>
      </c>
      <c r="AU376" s="180" t="s">
        <v>90</v>
      </c>
      <c r="AV376" s="14" t="s">
        <v>90</v>
      </c>
      <c r="AW376" s="14" t="s">
        <v>36</v>
      </c>
      <c r="AX376" s="14" t="s">
        <v>88</v>
      </c>
      <c r="AY376" s="180" t="s">
        <v>199</v>
      </c>
    </row>
    <row r="377" spans="1:65" s="2" customFormat="1" ht="37.799999999999997" customHeight="1">
      <c r="A377" s="33"/>
      <c r="B377" s="149"/>
      <c r="C377" s="195" t="s">
        <v>1311</v>
      </c>
      <c r="D377" s="195" t="s">
        <v>416</v>
      </c>
      <c r="E377" s="196" t="s">
        <v>7007</v>
      </c>
      <c r="F377" s="197" t="s">
        <v>7008</v>
      </c>
      <c r="G377" s="198" t="s">
        <v>376</v>
      </c>
      <c r="H377" s="199">
        <v>160</v>
      </c>
      <c r="I377" s="200"/>
      <c r="J377" s="201">
        <f>ROUND(I377*H377,2)</f>
        <v>0</v>
      </c>
      <c r="K377" s="197" t="s">
        <v>333</v>
      </c>
      <c r="L377" s="202"/>
      <c r="M377" s="203" t="s">
        <v>1</v>
      </c>
      <c r="N377" s="204" t="s">
        <v>46</v>
      </c>
      <c r="O377" s="59"/>
      <c r="P377" s="159">
        <f>O377*H377</f>
        <v>0</v>
      </c>
      <c r="Q377" s="159">
        <v>6.9999999999999994E-5</v>
      </c>
      <c r="R377" s="159">
        <f>Q377*H377</f>
        <v>1.1199999999999998E-2</v>
      </c>
      <c r="S377" s="159">
        <v>0</v>
      </c>
      <c r="T377" s="160">
        <f>S377*H377</f>
        <v>0</v>
      </c>
      <c r="U377" s="33"/>
      <c r="V377" s="33"/>
      <c r="W377" s="33"/>
      <c r="X377" s="33"/>
      <c r="Y377" s="33"/>
      <c r="Z377" s="33"/>
      <c r="AA377" s="33"/>
      <c r="AB377" s="33"/>
      <c r="AC377" s="33"/>
      <c r="AD377" s="33"/>
      <c r="AE377" s="33"/>
      <c r="AR377" s="161" t="s">
        <v>573</v>
      </c>
      <c r="AT377" s="161" t="s">
        <v>416</v>
      </c>
      <c r="AU377" s="161" t="s">
        <v>90</v>
      </c>
      <c r="AY377" s="18" t="s">
        <v>199</v>
      </c>
      <c r="BE377" s="162">
        <f>IF(N377="základní",J377,0)</f>
        <v>0</v>
      </c>
      <c r="BF377" s="162">
        <f>IF(N377="snížená",J377,0)</f>
        <v>0</v>
      </c>
      <c r="BG377" s="162">
        <f>IF(N377="zákl. přenesená",J377,0)</f>
        <v>0</v>
      </c>
      <c r="BH377" s="162">
        <f>IF(N377="sníž. přenesená",J377,0)</f>
        <v>0</v>
      </c>
      <c r="BI377" s="162">
        <f>IF(N377="nulová",J377,0)</f>
        <v>0</v>
      </c>
      <c r="BJ377" s="18" t="s">
        <v>88</v>
      </c>
      <c r="BK377" s="162">
        <f>ROUND(I377*H377,2)</f>
        <v>0</v>
      </c>
      <c r="BL377" s="18" t="s">
        <v>276</v>
      </c>
      <c r="BM377" s="161" t="s">
        <v>7009</v>
      </c>
    </row>
    <row r="378" spans="1:65" s="2" customFormat="1" ht="28.8">
      <c r="A378" s="33"/>
      <c r="B378" s="34"/>
      <c r="C378" s="33"/>
      <c r="D378" s="163" t="s">
        <v>207</v>
      </c>
      <c r="E378" s="33"/>
      <c r="F378" s="164" t="s">
        <v>7008</v>
      </c>
      <c r="G378" s="33"/>
      <c r="H378" s="33"/>
      <c r="I378" s="165"/>
      <c r="J378" s="33"/>
      <c r="K378" s="33"/>
      <c r="L378" s="34"/>
      <c r="M378" s="166"/>
      <c r="N378" s="167"/>
      <c r="O378" s="59"/>
      <c r="P378" s="59"/>
      <c r="Q378" s="59"/>
      <c r="R378" s="59"/>
      <c r="S378" s="59"/>
      <c r="T378" s="60"/>
      <c r="U378" s="33"/>
      <c r="V378" s="33"/>
      <c r="W378" s="33"/>
      <c r="X378" s="33"/>
      <c r="Y378" s="33"/>
      <c r="Z378" s="33"/>
      <c r="AA378" s="33"/>
      <c r="AB378" s="33"/>
      <c r="AC378" s="33"/>
      <c r="AD378" s="33"/>
      <c r="AE378" s="33"/>
      <c r="AT378" s="18" t="s">
        <v>207</v>
      </c>
      <c r="AU378" s="18" t="s">
        <v>90</v>
      </c>
    </row>
    <row r="379" spans="1:65" s="14" customFormat="1" ht="10.199999999999999">
      <c r="B379" s="179"/>
      <c r="D379" s="163" t="s">
        <v>336</v>
      </c>
      <c r="E379" s="180" t="s">
        <v>1</v>
      </c>
      <c r="F379" s="181" t="s">
        <v>7010</v>
      </c>
      <c r="H379" s="182">
        <v>100</v>
      </c>
      <c r="I379" s="183"/>
      <c r="L379" s="179"/>
      <c r="M379" s="184"/>
      <c r="N379" s="185"/>
      <c r="O379" s="185"/>
      <c r="P379" s="185"/>
      <c r="Q379" s="185"/>
      <c r="R379" s="185"/>
      <c r="S379" s="185"/>
      <c r="T379" s="186"/>
      <c r="AT379" s="180" t="s">
        <v>336</v>
      </c>
      <c r="AU379" s="180" t="s">
        <v>90</v>
      </c>
      <c r="AV379" s="14" t="s">
        <v>90</v>
      </c>
      <c r="AW379" s="14" t="s">
        <v>36</v>
      </c>
      <c r="AX379" s="14" t="s">
        <v>81</v>
      </c>
      <c r="AY379" s="180" t="s">
        <v>199</v>
      </c>
    </row>
    <row r="380" spans="1:65" s="14" customFormat="1" ht="10.199999999999999">
      <c r="B380" s="179"/>
      <c r="D380" s="163" t="s">
        <v>336</v>
      </c>
      <c r="E380" s="180" t="s">
        <v>1</v>
      </c>
      <c r="F380" s="181" t="s">
        <v>7011</v>
      </c>
      <c r="H380" s="182">
        <v>60</v>
      </c>
      <c r="I380" s="183"/>
      <c r="L380" s="179"/>
      <c r="M380" s="184"/>
      <c r="N380" s="185"/>
      <c r="O380" s="185"/>
      <c r="P380" s="185"/>
      <c r="Q380" s="185"/>
      <c r="R380" s="185"/>
      <c r="S380" s="185"/>
      <c r="T380" s="186"/>
      <c r="AT380" s="180" t="s">
        <v>336</v>
      </c>
      <c r="AU380" s="180" t="s">
        <v>90</v>
      </c>
      <c r="AV380" s="14" t="s">
        <v>90</v>
      </c>
      <c r="AW380" s="14" t="s">
        <v>36</v>
      </c>
      <c r="AX380" s="14" t="s">
        <v>81</v>
      </c>
      <c r="AY380" s="180" t="s">
        <v>199</v>
      </c>
    </row>
    <row r="381" spans="1:65" s="15" customFormat="1" ht="10.199999999999999">
      <c r="B381" s="187"/>
      <c r="D381" s="163" t="s">
        <v>336</v>
      </c>
      <c r="E381" s="188" t="s">
        <v>1</v>
      </c>
      <c r="F381" s="189" t="s">
        <v>339</v>
      </c>
      <c r="H381" s="190">
        <v>160</v>
      </c>
      <c r="I381" s="191"/>
      <c r="L381" s="187"/>
      <c r="M381" s="192"/>
      <c r="N381" s="193"/>
      <c r="O381" s="193"/>
      <c r="P381" s="193"/>
      <c r="Q381" s="193"/>
      <c r="R381" s="193"/>
      <c r="S381" s="193"/>
      <c r="T381" s="194"/>
      <c r="AT381" s="188" t="s">
        <v>336</v>
      </c>
      <c r="AU381" s="188" t="s">
        <v>90</v>
      </c>
      <c r="AV381" s="15" t="s">
        <v>198</v>
      </c>
      <c r="AW381" s="15" t="s">
        <v>36</v>
      </c>
      <c r="AX381" s="15" t="s">
        <v>88</v>
      </c>
      <c r="AY381" s="188" t="s">
        <v>199</v>
      </c>
    </row>
    <row r="382" spans="1:65" s="2" customFormat="1" ht="44.25" customHeight="1">
      <c r="A382" s="33"/>
      <c r="B382" s="149"/>
      <c r="C382" s="195" t="s">
        <v>1323</v>
      </c>
      <c r="D382" s="195" t="s">
        <v>416</v>
      </c>
      <c r="E382" s="196" t="s">
        <v>7012</v>
      </c>
      <c r="F382" s="197" t="s">
        <v>7013</v>
      </c>
      <c r="G382" s="198" t="s">
        <v>376</v>
      </c>
      <c r="H382" s="199">
        <v>80</v>
      </c>
      <c r="I382" s="200"/>
      <c r="J382" s="201">
        <f>ROUND(I382*H382,2)</f>
        <v>0</v>
      </c>
      <c r="K382" s="197" t="s">
        <v>1</v>
      </c>
      <c r="L382" s="202"/>
      <c r="M382" s="203" t="s">
        <v>1</v>
      </c>
      <c r="N382" s="204" t="s">
        <v>46</v>
      </c>
      <c r="O382" s="59"/>
      <c r="P382" s="159">
        <f>O382*H382</f>
        <v>0</v>
      </c>
      <c r="Q382" s="159">
        <v>6.9999999999999994E-5</v>
      </c>
      <c r="R382" s="159">
        <f>Q382*H382</f>
        <v>5.5999999999999991E-3</v>
      </c>
      <c r="S382" s="159">
        <v>0</v>
      </c>
      <c r="T382" s="160">
        <f>S382*H382</f>
        <v>0</v>
      </c>
      <c r="U382" s="33"/>
      <c r="V382" s="33"/>
      <c r="W382" s="33"/>
      <c r="X382" s="33"/>
      <c r="Y382" s="33"/>
      <c r="Z382" s="33"/>
      <c r="AA382" s="33"/>
      <c r="AB382" s="33"/>
      <c r="AC382" s="33"/>
      <c r="AD382" s="33"/>
      <c r="AE382" s="33"/>
      <c r="AR382" s="161" t="s">
        <v>573</v>
      </c>
      <c r="AT382" s="161" t="s">
        <v>416</v>
      </c>
      <c r="AU382" s="161" t="s">
        <v>90</v>
      </c>
      <c r="AY382" s="18" t="s">
        <v>199</v>
      </c>
      <c r="BE382" s="162">
        <f>IF(N382="základní",J382,0)</f>
        <v>0</v>
      </c>
      <c r="BF382" s="162">
        <f>IF(N382="snížená",J382,0)</f>
        <v>0</v>
      </c>
      <c r="BG382" s="162">
        <f>IF(N382="zákl. přenesená",J382,0)</f>
        <v>0</v>
      </c>
      <c r="BH382" s="162">
        <f>IF(N382="sníž. přenesená",J382,0)</f>
        <v>0</v>
      </c>
      <c r="BI382" s="162">
        <f>IF(N382="nulová",J382,0)</f>
        <v>0</v>
      </c>
      <c r="BJ382" s="18" t="s">
        <v>88</v>
      </c>
      <c r="BK382" s="162">
        <f>ROUND(I382*H382,2)</f>
        <v>0</v>
      </c>
      <c r="BL382" s="18" t="s">
        <v>276</v>
      </c>
      <c r="BM382" s="161" t="s">
        <v>7014</v>
      </c>
    </row>
    <row r="383" spans="1:65" s="2" customFormat="1" ht="28.8">
      <c r="A383" s="33"/>
      <c r="B383" s="34"/>
      <c r="C383" s="33"/>
      <c r="D383" s="163" t="s">
        <v>207</v>
      </c>
      <c r="E383" s="33"/>
      <c r="F383" s="164" t="s">
        <v>7008</v>
      </c>
      <c r="G383" s="33"/>
      <c r="H383" s="33"/>
      <c r="I383" s="165"/>
      <c r="J383" s="33"/>
      <c r="K383" s="33"/>
      <c r="L383" s="34"/>
      <c r="M383" s="166"/>
      <c r="N383" s="167"/>
      <c r="O383" s="59"/>
      <c r="P383" s="59"/>
      <c r="Q383" s="59"/>
      <c r="R383" s="59"/>
      <c r="S383" s="59"/>
      <c r="T383" s="60"/>
      <c r="U383" s="33"/>
      <c r="V383" s="33"/>
      <c r="W383" s="33"/>
      <c r="X383" s="33"/>
      <c r="Y383" s="33"/>
      <c r="Z383" s="33"/>
      <c r="AA383" s="33"/>
      <c r="AB383" s="33"/>
      <c r="AC383" s="33"/>
      <c r="AD383" s="33"/>
      <c r="AE383" s="33"/>
      <c r="AT383" s="18" t="s">
        <v>207</v>
      </c>
      <c r="AU383" s="18" t="s">
        <v>90</v>
      </c>
    </row>
    <row r="384" spans="1:65" s="14" customFormat="1" ht="10.199999999999999">
      <c r="B384" s="179"/>
      <c r="D384" s="163" t="s">
        <v>336</v>
      </c>
      <c r="E384" s="180" t="s">
        <v>1</v>
      </c>
      <c r="F384" s="181" t="s">
        <v>1098</v>
      </c>
      <c r="H384" s="182">
        <v>80</v>
      </c>
      <c r="I384" s="183"/>
      <c r="L384" s="179"/>
      <c r="M384" s="184"/>
      <c r="N384" s="185"/>
      <c r="O384" s="185"/>
      <c r="P384" s="185"/>
      <c r="Q384" s="185"/>
      <c r="R384" s="185"/>
      <c r="S384" s="185"/>
      <c r="T384" s="186"/>
      <c r="AT384" s="180" t="s">
        <v>336</v>
      </c>
      <c r="AU384" s="180" t="s">
        <v>90</v>
      </c>
      <c r="AV384" s="14" t="s">
        <v>90</v>
      </c>
      <c r="AW384" s="14" t="s">
        <v>36</v>
      </c>
      <c r="AX384" s="14" t="s">
        <v>88</v>
      </c>
      <c r="AY384" s="180" t="s">
        <v>199</v>
      </c>
    </row>
    <row r="385" spans="1:65" s="2" customFormat="1" ht="16.5" customHeight="1">
      <c r="A385" s="33"/>
      <c r="B385" s="149"/>
      <c r="C385" s="195" t="s">
        <v>1328</v>
      </c>
      <c r="D385" s="195" t="s">
        <v>416</v>
      </c>
      <c r="E385" s="196" t="s">
        <v>7015</v>
      </c>
      <c r="F385" s="197" t="s">
        <v>7016</v>
      </c>
      <c r="G385" s="198" t="s">
        <v>529</v>
      </c>
      <c r="H385" s="199">
        <v>1</v>
      </c>
      <c r="I385" s="200"/>
      <c r="J385" s="201">
        <f>ROUND(I385*H385,2)</f>
        <v>0</v>
      </c>
      <c r="K385" s="197" t="s">
        <v>1</v>
      </c>
      <c r="L385" s="202"/>
      <c r="M385" s="203" t="s">
        <v>1</v>
      </c>
      <c r="N385" s="204" t="s">
        <v>46</v>
      </c>
      <c r="O385" s="59"/>
      <c r="P385" s="159">
        <f>O385*H385</f>
        <v>0</v>
      </c>
      <c r="Q385" s="159">
        <v>0</v>
      </c>
      <c r="R385" s="159">
        <f>Q385*H385</f>
        <v>0</v>
      </c>
      <c r="S385" s="159">
        <v>0</v>
      </c>
      <c r="T385" s="160">
        <f>S385*H385</f>
        <v>0</v>
      </c>
      <c r="U385" s="33"/>
      <c r="V385" s="33"/>
      <c r="W385" s="33"/>
      <c r="X385" s="33"/>
      <c r="Y385" s="33"/>
      <c r="Z385" s="33"/>
      <c r="AA385" s="33"/>
      <c r="AB385" s="33"/>
      <c r="AC385" s="33"/>
      <c r="AD385" s="33"/>
      <c r="AE385" s="33"/>
      <c r="AR385" s="161" t="s">
        <v>573</v>
      </c>
      <c r="AT385" s="161" t="s">
        <v>416</v>
      </c>
      <c r="AU385" s="161" t="s">
        <v>90</v>
      </c>
      <c r="AY385" s="18" t="s">
        <v>199</v>
      </c>
      <c r="BE385" s="162">
        <f>IF(N385="základní",J385,0)</f>
        <v>0</v>
      </c>
      <c r="BF385" s="162">
        <f>IF(N385="snížená",J385,0)</f>
        <v>0</v>
      </c>
      <c r="BG385" s="162">
        <f>IF(N385="zákl. přenesená",J385,0)</f>
        <v>0</v>
      </c>
      <c r="BH385" s="162">
        <f>IF(N385="sníž. přenesená",J385,0)</f>
        <v>0</v>
      </c>
      <c r="BI385" s="162">
        <f>IF(N385="nulová",J385,0)</f>
        <v>0</v>
      </c>
      <c r="BJ385" s="18" t="s">
        <v>88</v>
      </c>
      <c r="BK385" s="162">
        <f>ROUND(I385*H385,2)</f>
        <v>0</v>
      </c>
      <c r="BL385" s="18" t="s">
        <v>276</v>
      </c>
      <c r="BM385" s="161" t="s">
        <v>7017</v>
      </c>
    </row>
    <row r="386" spans="1:65" s="2" customFormat="1" ht="16.5" customHeight="1">
      <c r="A386" s="33"/>
      <c r="B386" s="149"/>
      <c r="C386" s="195" t="s">
        <v>1337</v>
      </c>
      <c r="D386" s="195" t="s">
        <v>416</v>
      </c>
      <c r="E386" s="196" t="s">
        <v>7018</v>
      </c>
      <c r="F386" s="197" t="s">
        <v>7019</v>
      </c>
      <c r="G386" s="198" t="s">
        <v>529</v>
      </c>
      <c r="H386" s="199">
        <v>1</v>
      </c>
      <c r="I386" s="200"/>
      <c r="J386" s="201">
        <f>ROUND(I386*H386,2)</f>
        <v>0</v>
      </c>
      <c r="K386" s="197" t="s">
        <v>1</v>
      </c>
      <c r="L386" s="202"/>
      <c r="M386" s="203" t="s">
        <v>1</v>
      </c>
      <c r="N386" s="204" t="s">
        <v>46</v>
      </c>
      <c r="O386" s="59"/>
      <c r="P386" s="159">
        <f>O386*H386</f>
        <v>0</v>
      </c>
      <c r="Q386" s="159">
        <v>0</v>
      </c>
      <c r="R386" s="159">
        <f>Q386*H386</f>
        <v>0</v>
      </c>
      <c r="S386" s="159">
        <v>0</v>
      </c>
      <c r="T386" s="160">
        <f>S386*H386</f>
        <v>0</v>
      </c>
      <c r="U386" s="33"/>
      <c r="V386" s="33"/>
      <c r="W386" s="33"/>
      <c r="X386" s="33"/>
      <c r="Y386" s="33"/>
      <c r="Z386" s="33"/>
      <c r="AA386" s="33"/>
      <c r="AB386" s="33"/>
      <c r="AC386" s="33"/>
      <c r="AD386" s="33"/>
      <c r="AE386" s="33"/>
      <c r="AR386" s="161" t="s">
        <v>573</v>
      </c>
      <c r="AT386" s="161" t="s">
        <v>416</v>
      </c>
      <c r="AU386" s="161" t="s">
        <v>90</v>
      </c>
      <c r="AY386" s="18" t="s">
        <v>199</v>
      </c>
      <c r="BE386" s="162">
        <f>IF(N386="základní",J386,0)</f>
        <v>0</v>
      </c>
      <c r="BF386" s="162">
        <f>IF(N386="snížená",J386,0)</f>
        <v>0</v>
      </c>
      <c r="BG386" s="162">
        <f>IF(N386="zákl. přenesená",J386,0)</f>
        <v>0</v>
      </c>
      <c r="BH386" s="162">
        <f>IF(N386="sníž. přenesená",J386,0)</f>
        <v>0</v>
      </c>
      <c r="BI386" s="162">
        <f>IF(N386="nulová",J386,0)</f>
        <v>0</v>
      </c>
      <c r="BJ386" s="18" t="s">
        <v>88</v>
      </c>
      <c r="BK386" s="162">
        <f>ROUND(I386*H386,2)</f>
        <v>0</v>
      </c>
      <c r="BL386" s="18" t="s">
        <v>276</v>
      </c>
      <c r="BM386" s="161" t="s">
        <v>7020</v>
      </c>
    </row>
    <row r="387" spans="1:65" s="2" customFormat="1" ht="259.2">
      <c r="A387" s="33"/>
      <c r="B387" s="34"/>
      <c r="C387" s="33"/>
      <c r="D387" s="163" t="s">
        <v>207</v>
      </c>
      <c r="E387" s="33"/>
      <c r="F387" s="164" t="s">
        <v>7021</v>
      </c>
      <c r="G387" s="33"/>
      <c r="H387" s="33"/>
      <c r="I387" s="165"/>
      <c r="J387" s="33"/>
      <c r="K387" s="33"/>
      <c r="L387" s="34"/>
      <c r="M387" s="166"/>
      <c r="N387" s="167"/>
      <c r="O387" s="59"/>
      <c r="P387" s="59"/>
      <c r="Q387" s="59"/>
      <c r="R387" s="59"/>
      <c r="S387" s="59"/>
      <c r="T387" s="60"/>
      <c r="U387" s="33"/>
      <c r="V387" s="33"/>
      <c r="W387" s="33"/>
      <c r="X387" s="33"/>
      <c r="Y387" s="33"/>
      <c r="Z387" s="33"/>
      <c r="AA387" s="33"/>
      <c r="AB387" s="33"/>
      <c r="AC387" s="33"/>
      <c r="AD387" s="33"/>
      <c r="AE387" s="33"/>
      <c r="AT387" s="18" t="s">
        <v>207</v>
      </c>
      <c r="AU387" s="18" t="s">
        <v>90</v>
      </c>
    </row>
    <row r="388" spans="1:65" s="2" customFormat="1" ht="24.15" customHeight="1">
      <c r="A388" s="33"/>
      <c r="B388" s="149"/>
      <c r="C388" s="150" t="s">
        <v>1357</v>
      </c>
      <c r="D388" s="150" t="s">
        <v>202</v>
      </c>
      <c r="E388" s="151" t="s">
        <v>7022</v>
      </c>
      <c r="F388" s="152" t="s">
        <v>7023</v>
      </c>
      <c r="G388" s="153" t="s">
        <v>529</v>
      </c>
      <c r="H388" s="154">
        <v>2</v>
      </c>
      <c r="I388" s="155"/>
      <c r="J388" s="156">
        <f>ROUND(I388*H388,2)</f>
        <v>0</v>
      </c>
      <c r="K388" s="152" t="s">
        <v>333</v>
      </c>
      <c r="L388" s="34"/>
      <c r="M388" s="157" t="s">
        <v>1</v>
      </c>
      <c r="N388" s="158" t="s">
        <v>46</v>
      </c>
      <c r="O388" s="59"/>
      <c r="P388" s="159">
        <f>O388*H388</f>
        <v>0</v>
      </c>
      <c r="Q388" s="159">
        <v>0</v>
      </c>
      <c r="R388" s="159">
        <f>Q388*H388</f>
        <v>0</v>
      </c>
      <c r="S388" s="159">
        <v>0</v>
      </c>
      <c r="T388" s="160">
        <f>S388*H388</f>
        <v>0</v>
      </c>
      <c r="U388" s="33"/>
      <c r="V388" s="33"/>
      <c r="W388" s="33"/>
      <c r="X388" s="33"/>
      <c r="Y388" s="33"/>
      <c r="Z388" s="33"/>
      <c r="AA388" s="33"/>
      <c r="AB388" s="33"/>
      <c r="AC388" s="33"/>
      <c r="AD388" s="33"/>
      <c r="AE388" s="33"/>
      <c r="AR388" s="161" t="s">
        <v>276</v>
      </c>
      <c r="AT388" s="161" t="s">
        <v>202</v>
      </c>
      <c r="AU388" s="161" t="s">
        <v>90</v>
      </c>
      <c r="AY388" s="18" t="s">
        <v>199</v>
      </c>
      <c r="BE388" s="162">
        <f>IF(N388="základní",J388,0)</f>
        <v>0</v>
      </c>
      <c r="BF388" s="162">
        <f>IF(N388="snížená",J388,0)</f>
        <v>0</v>
      </c>
      <c r="BG388" s="162">
        <f>IF(N388="zákl. přenesená",J388,0)</f>
        <v>0</v>
      </c>
      <c r="BH388" s="162">
        <f>IF(N388="sníž. přenesená",J388,0)</f>
        <v>0</v>
      </c>
      <c r="BI388" s="162">
        <f>IF(N388="nulová",J388,0)</f>
        <v>0</v>
      </c>
      <c r="BJ388" s="18" t="s">
        <v>88</v>
      </c>
      <c r="BK388" s="162">
        <f>ROUND(I388*H388,2)</f>
        <v>0</v>
      </c>
      <c r="BL388" s="18" t="s">
        <v>276</v>
      </c>
      <c r="BM388" s="161" t="s">
        <v>7024</v>
      </c>
    </row>
    <row r="389" spans="1:65" s="2" customFormat="1" ht="10.199999999999999">
      <c r="A389" s="33"/>
      <c r="B389" s="34"/>
      <c r="C389" s="33"/>
      <c r="D389" s="163" t="s">
        <v>207</v>
      </c>
      <c r="E389" s="33"/>
      <c r="F389" s="164" t="s">
        <v>7025</v>
      </c>
      <c r="G389" s="33"/>
      <c r="H389" s="33"/>
      <c r="I389" s="165"/>
      <c r="J389" s="33"/>
      <c r="K389" s="33"/>
      <c r="L389" s="34"/>
      <c r="M389" s="166"/>
      <c r="N389" s="167"/>
      <c r="O389" s="59"/>
      <c r="P389" s="59"/>
      <c r="Q389" s="59"/>
      <c r="R389" s="59"/>
      <c r="S389" s="59"/>
      <c r="T389" s="60"/>
      <c r="U389" s="33"/>
      <c r="V389" s="33"/>
      <c r="W389" s="33"/>
      <c r="X389" s="33"/>
      <c r="Y389" s="33"/>
      <c r="Z389" s="33"/>
      <c r="AA389" s="33"/>
      <c r="AB389" s="33"/>
      <c r="AC389" s="33"/>
      <c r="AD389" s="33"/>
      <c r="AE389" s="33"/>
      <c r="AT389" s="18" t="s">
        <v>207</v>
      </c>
      <c r="AU389" s="18" t="s">
        <v>90</v>
      </c>
    </row>
    <row r="390" spans="1:65" s="2" customFormat="1" ht="16.5" customHeight="1">
      <c r="A390" s="33"/>
      <c r="B390" s="149"/>
      <c r="C390" s="195" t="s">
        <v>1366</v>
      </c>
      <c r="D390" s="195" t="s">
        <v>416</v>
      </c>
      <c r="E390" s="196" t="s">
        <v>7026</v>
      </c>
      <c r="F390" s="197" t="s">
        <v>7027</v>
      </c>
      <c r="G390" s="198" t="s">
        <v>529</v>
      </c>
      <c r="H390" s="199">
        <v>1</v>
      </c>
      <c r="I390" s="200"/>
      <c r="J390" s="201">
        <f>ROUND(I390*H390,2)</f>
        <v>0</v>
      </c>
      <c r="K390" s="197" t="s">
        <v>1</v>
      </c>
      <c r="L390" s="202"/>
      <c r="M390" s="203" t="s">
        <v>1</v>
      </c>
      <c r="N390" s="204" t="s">
        <v>46</v>
      </c>
      <c r="O390" s="59"/>
      <c r="P390" s="159">
        <f>O390*H390</f>
        <v>0</v>
      </c>
      <c r="Q390" s="159">
        <v>0</v>
      </c>
      <c r="R390" s="159">
        <f>Q390*H390</f>
        <v>0</v>
      </c>
      <c r="S390" s="159">
        <v>0</v>
      </c>
      <c r="T390" s="160">
        <f>S390*H390</f>
        <v>0</v>
      </c>
      <c r="U390" s="33"/>
      <c r="V390" s="33"/>
      <c r="W390" s="33"/>
      <c r="X390" s="33"/>
      <c r="Y390" s="33"/>
      <c r="Z390" s="33"/>
      <c r="AA390" s="33"/>
      <c r="AB390" s="33"/>
      <c r="AC390" s="33"/>
      <c r="AD390" s="33"/>
      <c r="AE390" s="33"/>
      <c r="AR390" s="161" t="s">
        <v>573</v>
      </c>
      <c r="AT390" s="161" t="s">
        <v>416</v>
      </c>
      <c r="AU390" s="161" t="s">
        <v>90</v>
      </c>
      <c r="AY390" s="18" t="s">
        <v>199</v>
      </c>
      <c r="BE390" s="162">
        <f>IF(N390="základní",J390,0)</f>
        <v>0</v>
      </c>
      <c r="BF390" s="162">
        <f>IF(N390="snížená",J390,0)</f>
        <v>0</v>
      </c>
      <c r="BG390" s="162">
        <f>IF(N390="zákl. přenesená",J390,0)</f>
        <v>0</v>
      </c>
      <c r="BH390" s="162">
        <f>IF(N390="sníž. přenesená",J390,0)</f>
        <v>0</v>
      </c>
      <c r="BI390" s="162">
        <f>IF(N390="nulová",J390,0)</f>
        <v>0</v>
      </c>
      <c r="BJ390" s="18" t="s">
        <v>88</v>
      </c>
      <c r="BK390" s="162">
        <f>ROUND(I390*H390,2)</f>
        <v>0</v>
      </c>
      <c r="BL390" s="18" t="s">
        <v>276</v>
      </c>
      <c r="BM390" s="161" t="s">
        <v>7028</v>
      </c>
    </row>
    <row r="391" spans="1:65" s="2" customFormat="1" ht="38.4">
      <c r="A391" s="33"/>
      <c r="B391" s="34"/>
      <c r="C391" s="33"/>
      <c r="D391" s="163" t="s">
        <v>207</v>
      </c>
      <c r="E391" s="33"/>
      <c r="F391" s="164" t="s">
        <v>7029</v>
      </c>
      <c r="G391" s="33"/>
      <c r="H391" s="33"/>
      <c r="I391" s="165"/>
      <c r="J391" s="33"/>
      <c r="K391" s="33"/>
      <c r="L391" s="34"/>
      <c r="M391" s="166"/>
      <c r="N391" s="167"/>
      <c r="O391" s="59"/>
      <c r="P391" s="59"/>
      <c r="Q391" s="59"/>
      <c r="R391" s="59"/>
      <c r="S391" s="59"/>
      <c r="T391" s="60"/>
      <c r="U391" s="33"/>
      <c r="V391" s="33"/>
      <c r="W391" s="33"/>
      <c r="X391" s="33"/>
      <c r="Y391" s="33"/>
      <c r="Z391" s="33"/>
      <c r="AA391" s="33"/>
      <c r="AB391" s="33"/>
      <c r="AC391" s="33"/>
      <c r="AD391" s="33"/>
      <c r="AE391" s="33"/>
      <c r="AT391" s="18" t="s">
        <v>207</v>
      </c>
      <c r="AU391" s="18" t="s">
        <v>90</v>
      </c>
    </row>
    <row r="392" spans="1:65" s="2" customFormat="1" ht="16.5" customHeight="1">
      <c r="A392" s="33"/>
      <c r="B392" s="149"/>
      <c r="C392" s="195" t="s">
        <v>1374</v>
      </c>
      <c r="D392" s="195" t="s">
        <v>416</v>
      </c>
      <c r="E392" s="196" t="s">
        <v>7030</v>
      </c>
      <c r="F392" s="197" t="s">
        <v>7031</v>
      </c>
      <c r="G392" s="198" t="s">
        <v>529</v>
      </c>
      <c r="H392" s="199">
        <v>1</v>
      </c>
      <c r="I392" s="200"/>
      <c r="J392" s="201">
        <f>ROUND(I392*H392,2)</f>
        <v>0</v>
      </c>
      <c r="K392" s="197" t="s">
        <v>1</v>
      </c>
      <c r="L392" s="202"/>
      <c r="M392" s="203" t="s">
        <v>1</v>
      </c>
      <c r="N392" s="204" t="s">
        <v>46</v>
      </c>
      <c r="O392" s="59"/>
      <c r="P392" s="159">
        <f>O392*H392</f>
        <v>0</v>
      </c>
      <c r="Q392" s="159">
        <v>0</v>
      </c>
      <c r="R392" s="159">
        <f>Q392*H392</f>
        <v>0</v>
      </c>
      <c r="S392" s="159">
        <v>0</v>
      </c>
      <c r="T392" s="160">
        <f>S392*H392</f>
        <v>0</v>
      </c>
      <c r="U392" s="33"/>
      <c r="V392" s="33"/>
      <c r="W392" s="33"/>
      <c r="X392" s="33"/>
      <c r="Y392" s="33"/>
      <c r="Z392" s="33"/>
      <c r="AA392" s="33"/>
      <c r="AB392" s="33"/>
      <c r="AC392" s="33"/>
      <c r="AD392" s="33"/>
      <c r="AE392" s="33"/>
      <c r="AR392" s="161" t="s">
        <v>573</v>
      </c>
      <c r="AT392" s="161" t="s">
        <v>416</v>
      </c>
      <c r="AU392" s="161" t="s">
        <v>90</v>
      </c>
      <c r="AY392" s="18" t="s">
        <v>199</v>
      </c>
      <c r="BE392" s="162">
        <f>IF(N392="základní",J392,0)</f>
        <v>0</v>
      </c>
      <c r="BF392" s="162">
        <f>IF(N392="snížená",J392,0)</f>
        <v>0</v>
      </c>
      <c r="BG392" s="162">
        <f>IF(N392="zákl. přenesená",J392,0)</f>
        <v>0</v>
      </c>
      <c r="BH392" s="162">
        <f>IF(N392="sníž. přenesená",J392,0)</f>
        <v>0</v>
      </c>
      <c r="BI392" s="162">
        <f>IF(N392="nulová",J392,0)</f>
        <v>0</v>
      </c>
      <c r="BJ392" s="18" t="s">
        <v>88</v>
      </c>
      <c r="BK392" s="162">
        <f>ROUND(I392*H392,2)</f>
        <v>0</v>
      </c>
      <c r="BL392" s="18" t="s">
        <v>276</v>
      </c>
      <c r="BM392" s="161" t="s">
        <v>7032</v>
      </c>
    </row>
    <row r="393" spans="1:65" s="2" customFormat="1" ht="38.4">
      <c r="A393" s="33"/>
      <c r="B393" s="34"/>
      <c r="C393" s="33"/>
      <c r="D393" s="163" t="s">
        <v>207</v>
      </c>
      <c r="E393" s="33"/>
      <c r="F393" s="164" t="s">
        <v>7033</v>
      </c>
      <c r="G393" s="33"/>
      <c r="H393" s="33"/>
      <c r="I393" s="165"/>
      <c r="J393" s="33"/>
      <c r="K393" s="33"/>
      <c r="L393" s="34"/>
      <c r="M393" s="166"/>
      <c r="N393" s="167"/>
      <c r="O393" s="59"/>
      <c r="P393" s="59"/>
      <c r="Q393" s="59"/>
      <c r="R393" s="59"/>
      <c r="S393" s="59"/>
      <c r="T393" s="60"/>
      <c r="U393" s="33"/>
      <c r="V393" s="33"/>
      <c r="W393" s="33"/>
      <c r="X393" s="33"/>
      <c r="Y393" s="33"/>
      <c r="Z393" s="33"/>
      <c r="AA393" s="33"/>
      <c r="AB393" s="33"/>
      <c r="AC393" s="33"/>
      <c r="AD393" s="33"/>
      <c r="AE393" s="33"/>
      <c r="AT393" s="18" t="s">
        <v>207</v>
      </c>
      <c r="AU393" s="18" t="s">
        <v>90</v>
      </c>
    </row>
    <row r="394" spans="1:65" s="2" customFormat="1" ht="16.5" customHeight="1">
      <c r="A394" s="33"/>
      <c r="B394" s="149"/>
      <c r="C394" s="195" t="s">
        <v>1378</v>
      </c>
      <c r="D394" s="195" t="s">
        <v>416</v>
      </c>
      <c r="E394" s="196" t="s">
        <v>7034</v>
      </c>
      <c r="F394" s="197" t="s">
        <v>7035</v>
      </c>
      <c r="G394" s="198" t="s">
        <v>529</v>
      </c>
      <c r="H394" s="199">
        <v>2</v>
      </c>
      <c r="I394" s="200"/>
      <c r="J394" s="201">
        <f>ROUND(I394*H394,2)</f>
        <v>0</v>
      </c>
      <c r="K394" s="197" t="s">
        <v>1</v>
      </c>
      <c r="L394" s="202"/>
      <c r="M394" s="203" t="s">
        <v>1</v>
      </c>
      <c r="N394" s="204" t="s">
        <v>46</v>
      </c>
      <c r="O394" s="59"/>
      <c r="P394" s="159">
        <f>O394*H394</f>
        <v>0</v>
      </c>
      <c r="Q394" s="159">
        <v>0</v>
      </c>
      <c r="R394" s="159">
        <f>Q394*H394</f>
        <v>0</v>
      </c>
      <c r="S394" s="159">
        <v>0</v>
      </c>
      <c r="T394" s="160">
        <f>S394*H394</f>
        <v>0</v>
      </c>
      <c r="U394" s="33"/>
      <c r="V394" s="33"/>
      <c r="W394" s="33"/>
      <c r="X394" s="33"/>
      <c r="Y394" s="33"/>
      <c r="Z394" s="33"/>
      <c r="AA394" s="33"/>
      <c r="AB394" s="33"/>
      <c r="AC394" s="33"/>
      <c r="AD394" s="33"/>
      <c r="AE394" s="33"/>
      <c r="AR394" s="161" t="s">
        <v>573</v>
      </c>
      <c r="AT394" s="161" t="s">
        <v>416</v>
      </c>
      <c r="AU394" s="161" t="s">
        <v>90</v>
      </c>
      <c r="AY394" s="18" t="s">
        <v>199</v>
      </c>
      <c r="BE394" s="162">
        <f>IF(N394="základní",J394,0)</f>
        <v>0</v>
      </c>
      <c r="BF394" s="162">
        <f>IF(N394="snížená",J394,0)</f>
        <v>0</v>
      </c>
      <c r="BG394" s="162">
        <f>IF(N394="zákl. přenesená",J394,0)</f>
        <v>0</v>
      </c>
      <c r="BH394" s="162">
        <f>IF(N394="sníž. přenesená",J394,0)</f>
        <v>0</v>
      </c>
      <c r="BI394" s="162">
        <f>IF(N394="nulová",J394,0)</f>
        <v>0</v>
      </c>
      <c r="BJ394" s="18" t="s">
        <v>88</v>
      </c>
      <c r="BK394" s="162">
        <f>ROUND(I394*H394,2)</f>
        <v>0</v>
      </c>
      <c r="BL394" s="18" t="s">
        <v>276</v>
      </c>
      <c r="BM394" s="161" t="s">
        <v>7036</v>
      </c>
    </row>
    <row r="395" spans="1:65" s="2" customFormat="1" ht="76.8">
      <c r="A395" s="33"/>
      <c r="B395" s="34"/>
      <c r="C395" s="33"/>
      <c r="D395" s="163" t="s">
        <v>207</v>
      </c>
      <c r="E395" s="33"/>
      <c r="F395" s="164" t="s">
        <v>7037</v>
      </c>
      <c r="G395" s="33"/>
      <c r="H395" s="33"/>
      <c r="I395" s="165"/>
      <c r="J395" s="33"/>
      <c r="K395" s="33"/>
      <c r="L395" s="34"/>
      <c r="M395" s="166"/>
      <c r="N395" s="167"/>
      <c r="O395" s="59"/>
      <c r="P395" s="59"/>
      <c r="Q395" s="59"/>
      <c r="R395" s="59"/>
      <c r="S395" s="59"/>
      <c r="T395" s="60"/>
      <c r="U395" s="33"/>
      <c r="V395" s="33"/>
      <c r="W395" s="33"/>
      <c r="X395" s="33"/>
      <c r="Y395" s="33"/>
      <c r="Z395" s="33"/>
      <c r="AA395" s="33"/>
      <c r="AB395" s="33"/>
      <c r="AC395" s="33"/>
      <c r="AD395" s="33"/>
      <c r="AE395" s="33"/>
      <c r="AT395" s="18" t="s">
        <v>207</v>
      </c>
      <c r="AU395" s="18" t="s">
        <v>90</v>
      </c>
    </row>
    <row r="396" spans="1:65" s="2" customFormat="1" ht="21.75" customHeight="1">
      <c r="A396" s="33"/>
      <c r="B396" s="149"/>
      <c r="C396" s="150" t="s">
        <v>1383</v>
      </c>
      <c r="D396" s="150" t="s">
        <v>202</v>
      </c>
      <c r="E396" s="151" t="s">
        <v>7038</v>
      </c>
      <c r="F396" s="152" t="s">
        <v>7039</v>
      </c>
      <c r="G396" s="153" t="s">
        <v>529</v>
      </c>
      <c r="H396" s="154">
        <v>1</v>
      </c>
      <c r="I396" s="155"/>
      <c r="J396" s="156">
        <f>ROUND(I396*H396,2)</f>
        <v>0</v>
      </c>
      <c r="K396" s="152" t="s">
        <v>333</v>
      </c>
      <c r="L396" s="34"/>
      <c r="M396" s="157" t="s">
        <v>1</v>
      </c>
      <c r="N396" s="158" t="s">
        <v>46</v>
      </c>
      <c r="O396" s="59"/>
      <c r="P396" s="159">
        <f>O396*H396</f>
        <v>0</v>
      </c>
      <c r="Q396" s="159">
        <v>0</v>
      </c>
      <c r="R396" s="159">
        <f>Q396*H396</f>
        <v>0</v>
      </c>
      <c r="S396" s="159">
        <v>0</v>
      </c>
      <c r="T396" s="160">
        <f>S396*H396</f>
        <v>0</v>
      </c>
      <c r="U396" s="33"/>
      <c r="V396" s="33"/>
      <c r="W396" s="33"/>
      <c r="X396" s="33"/>
      <c r="Y396" s="33"/>
      <c r="Z396" s="33"/>
      <c r="AA396" s="33"/>
      <c r="AB396" s="33"/>
      <c r="AC396" s="33"/>
      <c r="AD396" s="33"/>
      <c r="AE396" s="33"/>
      <c r="AR396" s="161" t="s">
        <v>276</v>
      </c>
      <c r="AT396" s="161" t="s">
        <v>202</v>
      </c>
      <c r="AU396" s="161" t="s">
        <v>90</v>
      </c>
      <c r="AY396" s="18" t="s">
        <v>199</v>
      </c>
      <c r="BE396" s="162">
        <f>IF(N396="základní",J396,0)</f>
        <v>0</v>
      </c>
      <c r="BF396" s="162">
        <f>IF(N396="snížená",J396,0)</f>
        <v>0</v>
      </c>
      <c r="BG396" s="162">
        <f>IF(N396="zákl. přenesená",J396,0)</f>
        <v>0</v>
      </c>
      <c r="BH396" s="162">
        <f>IF(N396="sníž. přenesená",J396,0)</f>
        <v>0</v>
      </c>
      <c r="BI396" s="162">
        <f>IF(N396="nulová",J396,0)</f>
        <v>0</v>
      </c>
      <c r="BJ396" s="18" t="s">
        <v>88</v>
      </c>
      <c r="BK396" s="162">
        <f>ROUND(I396*H396,2)</f>
        <v>0</v>
      </c>
      <c r="BL396" s="18" t="s">
        <v>276</v>
      </c>
      <c r="BM396" s="161" t="s">
        <v>7040</v>
      </c>
    </row>
    <row r="397" spans="1:65" s="2" customFormat="1" ht="10.199999999999999">
      <c r="A397" s="33"/>
      <c r="B397" s="34"/>
      <c r="C397" s="33"/>
      <c r="D397" s="163" t="s">
        <v>207</v>
      </c>
      <c r="E397" s="33"/>
      <c r="F397" s="164" t="s">
        <v>7041</v>
      </c>
      <c r="G397" s="33"/>
      <c r="H397" s="33"/>
      <c r="I397" s="165"/>
      <c r="J397" s="33"/>
      <c r="K397" s="33"/>
      <c r="L397" s="34"/>
      <c r="M397" s="166"/>
      <c r="N397" s="167"/>
      <c r="O397" s="59"/>
      <c r="P397" s="59"/>
      <c r="Q397" s="59"/>
      <c r="R397" s="59"/>
      <c r="S397" s="59"/>
      <c r="T397" s="60"/>
      <c r="U397" s="33"/>
      <c r="V397" s="33"/>
      <c r="W397" s="33"/>
      <c r="X397" s="33"/>
      <c r="Y397" s="33"/>
      <c r="Z397" s="33"/>
      <c r="AA397" s="33"/>
      <c r="AB397" s="33"/>
      <c r="AC397" s="33"/>
      <c r="AD397" s="33"/>
      <c r="AE397" s="33"/>
      <c r="AT397" s="18" t="s">
        <v>207</v>
      </c>
      <c r="AU397" s="18" t="s">
        <v>90</v>
      </c>
    </row>
    <row r="398" spans="1:65" s="2" customFormat="1" ht="16.5" customHeight="1">
      <c r="A398" s="33"/>
      <c r="B398" s="149"/>
      <c r="C398" s="195" t="s">
        <v>1389</v>
      </c>
      <c r="D398" s="195" t="s">
        <v>416</v>
      </c>
      <c r="E398" s="196" t="s">
        <v>7042</v>
      </c>
      <c r="F398" s="197" t="s">
        <v>7043</v>
      </c>
      <c r="G398" s="198" t="s">
        <v>529</v>
      </c>
      <c r="H398" s="199">
        <v>1</v>
      </c>
      <c r="I398" s="200"/>
      <c r="J398" s="201">
        <f>ROUND(I398*H398,2)</f>
        <v>0</v>
      </c>
      <c r="K398" s="197" t="s">
        <v>1</v>
      </c>
      <c r="L398" s="202"/>
      <c r="M398" s="203" t="s">
        <v>1</v>
      </c>
      <c r="N398" s="204" t="s">
        <v>46</v>
      </c>
      <c r="O398" s="59"/>
      <c r="P398" s="159">
        <f>O398*H398</f>
        <v>0</v>
      </c>
      <c r="Q398" s="159">
        <v>0</v>
      </c>
      <c r="R398" s="159">
        <f>Q398*H398</f>
        <v>0</v>
      </c>
      <c r="S398" s="159">
        <v>0</v>
      </c>
      <c r="T398" s="160">
        <f>S398*H398</f>
        <v>0</v>
      </c>
      <c r="U398" s="33"/>
      <c r="V398" s="33"/>
      <c r="W398" s="33"/>
      <c r="X398" s="33"/>
      <c r="Y398" s="33"/>
      <c r="Z398" s="33"/>
      <c r="AA398" s="33"/>
      <c r="AB398" s="33"/>
      <c r="AC398" s="33"/>
      <c r="AD398" s="33"/>
      <c r="AE398" s="33"/>
      <c r="AR398" s="161" t="s">
        <v>573</v>
      </c>
      <c r="AT398" s="161" t="s">
        <v>416</v>
      </c>
      <c r="AU398" s="161" t="s">
        <v>90</v>
      </c>
      <c r="AY398" s="18" t="s">
        <v>199</v>
      </c>
      <c r="BE398" s="162">
        <f>IF(N398="základní",J398,0)</f>
        <v>0</v>
      </c>
      <c r="BF398" s="162">
        <f>IF(N398="snížená",J398,0)</f>
        <v>0</v>
      </c>
      <c r="BG398" s="162">
        <f>IF(N398="zákl. přenesená",J398,0)</f>
        <v>0</v>
      </c>
      <c r="BH398" s="162">
        <f>IF(N398="sníž. přenesená",J398,0)</f>
        <v>0</v>
      </c>
      <c r="BI398" s="162">
        <f>IF(N398="nulová",J398,0)</f>
        <v>0</v>
      </c>
      <c r="BJ398" s="18" t="s">
        <v>88</v>
      </c>
      <c r="BK398" s="162">
        <f>ROUND(I398*H398,2)</f>
        <v>0</v>
      </c>
      <c r="BL398" s="18" t="s">
        <v>276</v>
      </c>
      <c r="BM398" s="161" t="s">
        <v>7044</v>
      </c>
    </row>
    <row r="399" spans="1:65" s="2" customFormat="1" ht="16.5" customHeight="1">
      <c r="A399" s="33"/>
      <c r="B399" s="149"/>
      <c r="C399" s="195" t="s">
        <v>1397</v>
      </c>
      <c r="D399" s="195" t="s">
        <v>416</v>
      </c>
      <c r="E399" s="196" t="s">
        <v>7045</v>
      </c>
      <c r="F399" s="197" t="s">
        <v>7046</v>
      </c>
      <c r="G399" s="198" t="s">
        <v>529</v>
      </c>
      <c r="H399" s="199">
        <v>1</v>
      </c>
      <c r="I399" s="200"/>
      <c r="J399" s="201">
        <f>ROUND(I399*H399,2)</f>
        <v>0</v>
      </c>
      <c r="K399" s="197" t="s">
        <v>1</v>
      </c>
      <c r="L399" s="202"/>
      <c r="M399" s="203" t="s">
        <v>1</v>
      </c>
      <c r="N399" s="204" t="s">
        <v>46</v>
      </c>
      <c r="O399" s="59"/>
      <c r="P399" s="159">
        <f>O399*H399</f>
        <v>0</v>
      </c>
      <c r="Q399" s="159">
        <v>0</v>
      </c>
      <c r="R399" s="159">
        <f>Q399*H399</f>
        <v>0</v>
      </c>
      <c r="S399" s="159">
        <v>0</v>
      </c>
      <c r="T399" s="160">
        <f>S399*H399</f>
        <v>0</v>
      </c>
      <c r="U399" s="33"/>
      <c r="V399" s="33"/>
      <c r="W399" s="33"/>
      <c r="X399" s="33"/>
      <c r="Y399" s="33"/>
      <c r="Z399" s="33"/>
      <c r="AA399" s="33"/>
      <c r="AB399" s="33"/>
      <c r="AC399" s="33"/>
      <c r="AD399" s="33"/>
      <c r="AE399" s="33"/>
      <c r="AR399" s="161" t="s">
        <v>573</v>
      </c>
      <c r="AT399" s="161" t="s">
        <v>416</v>
      </c>
      <c r="AU399" s="161" t="s">
        <v>90</v>
      </c>
      <c r="AY399" s="18" t="s">
        <v>199</v>
      </c>
      <c r="BE399" s="162">
        <f>IF(N399="základní",J399,0)</f>
        <v>0</v>
      </c>
      <c r="BF399" s="162">
        <f>IF(N399="snížená",J399,0)</f>
        <v>0</v>
      </c>
      <c r="BG399" s="162">
        <f>IF(N399="zákl. přenesená",J399,0)</f>
        <v>0</v>
      </c>
      <c r="BH399" s="162">
        <f>IF(N399="sníž. přenesená",J399,0)</f>
        <v>0</v>
      </c>
      <c r="BI399" s="162">
        <f>IF(N399="nulová",J399,0)</f>
        <v>0</v>
      </c>
      <c r="BJ399" s="18" t="s">
        <v>88</v>
      </c>
      <c r="BK399" s="162">
        <f>ROUND(I399*H399,2)</f>
        <v>0</v>
      </c>
      <c r="BL399" s="18" t="s">
        <v>276</v>
      </c>
      <c r="BM399" s="161" t="s">
        <v>7047</v>
      </c>
    </row>
    <row r="400" spans="1:65" s="2" customFormat="1" ht="24.15" customHeight="1">
      <c r="A400" s="33"/>
      <c r="B400" s="149"/>
      <c r="C400" s="150" t="s">
        <v>1402</v>
      </c>
      <c r="D400" s="150" t="s">
        <v>202</v>
      </c>
      <c r="E400" s="151" t="s">
        <v>7048</v>
      </c>
      <c r="F400" s="152" t="s">
        <v>7049</v>
      </c>
      <c r="G400" s="153" t="s">
        <v>529</v>
      </c>
      <c r="H400" s="154">
        <v>1</v>
      </c>
      <c r="I400" s="155"/>
      <c r="J400" s="156">
        <f>ROUND(I400*H400,2)</f>
        <v>0</v>
      </c>
      <c r="K400" s="152" t="s">
        <v>333</v>
      </c>
      <c r="L400" s="34"/>
      <c r="M400" s="157" t="s">
        <v>1</v>
      </c>
      <c r="N400" s="158" t="s">
        <v>46</v>
      </c>
      <c r="O400" s="59"/>
      <c r="P400" s="159">
        <f>O400*H400</f>
        <v>0</v>
      </c>
      <c r="Q400" s="159">
        <v>0</v>
      </c>
      <c r="R400" s="159">
        <f>Q400*H400</f>
        <v>0</v>
      </c>
      <c r="S400" s="159">
        <v>0</v>
      </c>
      <c r="T400" s="160">
        <f>S400*H400</f>
        <v>0</v>
      </c>
      <c r="U400" s="33"/>
      <c r="V400" s="33"/>
      <c r="W400" s="33"/>
      <c r="X400" s="33"/>
      <c r="Y400" s="33"/>
      <c r="Z400" s="33"/>
      <c r="AA400" s="33"/>
      <c r="AB400" s="33"/>
      <c r="AC400" s="33"/>
      <c r="AD400" s="33"/>
      <c r="AE400" s="33"/>
      <c r="AR400" s="161" t="s">
        <v>276</v>
      </c>
      <c r="AT400" s="161" t="s">
        <v>202</v>
      </c>
      <c r="AU400" s="161" t="s">
        <v>90</v>
      </c>
      <c r="AY400" s="18" t="s">
        <v>199</v>
      </c>
      <c r="BE400" s="162">
        <f>IF(N400="základní",J400,0)</f>
        <v>0</v>
      </c>
      <c r="BF400" s="162">
        <f>IF(N400="snížená",J400,0)</f>
        <v>0</v>
      </c>
      <c r="BG400" s="162">
        <f>IF(N400="zákl. přenesená",J400,0)</f>
        <v>0</v>
      </c>
      <c r="BH400" s="162">
        <f>IF(N400="sníž. přenesená",J400,0)</f>
        <v>0</v>
      </c>
      <c r="BI400" s="162">
        <f>IF(N400="nulová",J400,0)</f>
        <v>0</v>
      </c>
      <c r="BJ400" s="18" t="s">
        <v>88</v>
      </c>
      <c r="BK400" s="162">
        <f>ROUND(I400*H400,2)</f>
        <v>0</v>
      </c>
      <c r="BL400" s="18" t="s">
        <v>276</v>
      </c>
      <c r="BM400" s="161" t="s">
        <v>7050</v>
      </c>
    </row>
    <row r="401" spans="1:65" s="2" customFormat="1" ht="19.2">
      <c r="A401" s="33"/>
      <c r="B401" s="34"/>
      <c r="C401" s="33"/>
      <c r="D401" s="163" t="s">
        <v>207</v>
      </c>
      <c r="E401" s="33"/>
      <c r="F401" s="164" t="s">
        <v>7051</v>
      </c>
      <c r="G401" s="33"/>
      <c r="H401" s="33"/>
      <c r="I401" s="165"/>
      <c r="J401" s="33"/>
      <c r="K401" s="33"/>
      <c r="L401" s="34"/>
      <c r="M401" s="166"/>
      <c r="N401" s="167"/>
      <c r="O401" s="59"/>
      <c r="P401" s="59"/>
      <c r="Q401" s="59"/>
      <c r="R401" s="59"/>
      <c r="S401" s="59"/>
      <c r="T401" s="60"/>
      <c r="U401" s="33"/>
      <c r="V401" s="33"/>
      <c r="W401" s="33"/>
      <c r="X401" s="33"/>
      <c r="Y401" s="33"/>
      <c r="Z401" s="33"/>
      <c r="AA401" s="33"/>
      <c r="AB401" s="33"/>
      <c r="AC401" s="33"/>
      <c r="AD401" s="33"/>
      <c r="AE401" s="33"/>
      <c r="AT401" s="18" t="s">
        <v>207</v>
      </c>
      <c r="AU401" s="18" t="s">
        <v>90</v>
      </c>
    </row>
    <row r="402" spans="1:65" s="2" customFormat="1" ht="16.5" customHeight="1">
      <c r="A402" s="33"/>
      <c r="B402" s="149"/>
      <c r="C402" s="195" t="s">
        <v>1408</v>
      </c>
      <c r="D402" s="195" t="s">
        <v>416</v>
      </c>
      <c r="E402" s="196" t="s">
        <v>7052</v>
      </c>
      <c r="F402" s="197" t="s">
        <v>7053</v>
      </c>
      <c r="G402" s="198" t="s">
        <v>529</v>
      </c>
      <c r="H402" s="199">
        <v>1</v>
      </c>
      <c r="I402" s="200"/>
      <c r="J402" s="201">
        <f>ROUND(I402*H402,2)</f>
        <v>0</v>
      </c>
      <c r="K402" s="197" t="s">
        <v>1</v>
      </c>
      <c r="L402" s="202"/>
      <c r="M402" s="203" t="s">
        <v>1</v>
      </c>
      <c r="N402" s="204" t="s">
        <v>46</v>
      </c>
      <c r="O402" s="59"/>
      <c r="P402" s="159">
        <f>O402*H402</f>
        <v>0</v>
      </c>
      <c r="Q402" s="159">
        <v>0</v>
      </c>
      <c r="R402" s="159">
        <f>Q402*H402</f>
        <v>0</v>
      </c>
      <c r="S402" s="159">
        <v>0</v>
      </c>
      <c r="T402" s="160">
        <f>S402*H402</f>
        <v>0</v>
      </c>
      <c r="U402" s="33"/>
      <c r="V402" s="33"/>
      <c r="W402" s="33"/>
      <c r="X402" s="33"/>
      <c r="Y402" s="33"/>
      <c r="Z402" s="33"/>
      <c r="AA402" s="33"/>
      <c r="AB402" s="33"/>
      <c r="AC402" s="33"/>
      <c r="AD402" s="33"/>
      <c r="AE402" s="33"/>
      <c r="AR402" s="161" t="s">
        <v>573</v>
      </c>
      <c r="AT402" s="161" t="s">
        <v>416</v>
      </c>
      <c r="AU402" s="161" t="s">
        <v>90</v>
      </c>
      <c r="AY402" s="18" t="s">
        <v>199</v>
      </c>
      <c r="BE402" s="162">
        <f>IF(N402="základní",J402,0)</f>
        <v>0</v>
      </c>
      <c r="BF402" s="162">
        <f>IF(N402="snížená",J402,0)</f>
        <v>0</v>
      </c>
      <c r="BG402" s="162">
        <f>IF(N402="zákl. přenesená",J402,0)</f>
        <v>0</v>
      </c>
      <c r="BH402" s="162">
        <f>IF(N402="sníž. přenesená",J402,0)</f>
        <v>0</v>
      </c>
      <c r="BI402" s="162">
        <f>IF(N402="nulová",J402,0)</f>
        <v>0</v>
      </c>
      <c r="BJ402" s="18" t="s">
        <v>88</v>
      </c>
      <c r="BK402" s="162">
        <f>ROUND(I402*H402,2)</f>
        <v>0</v>
      </c>
      <c r="BL402" s="18" t="s">
        <v>276</v>
      </c>
      <c r="BM402" s="161" t="s">
        <v>7054</v>
      </c>
    </row>
    <row r="403" spans="1:65" s="2" customFormat="1" ht="24.15" customHeight="1">
      <c r="A403" s="33"/>
      <c r="B403" s="149"/>
      <c r="C403" s="150" t="s">
        <v>1418</v>
      </c>
      <c r="D403" s="150" t="s">
        <v>202</v>
      </c>
      <c r="E403" s="151" t="s">
        <v>7055</v>
      </c>
      <c r="F403" s="152" t="s">
        <v>7056</v>
      </c>
      <c r="G403" s="153" t="s">
        <v>529</v>
      </c>
      <c r="H403" s="154">
        <v>1</v>
      </c>
      <c r="I403" s="155"/>
      <c r="J403" s="156">
        <f>ROUND(I403*H403,2)</f>
        <v>0</v>
      </c>
      <c r="K403" s="152" t="s">
        <v>333</v>
      </c>
      <c r="L403" s="34"/>
      <c r="M403" s="157" t="s">
        <v>1</v>
      </c>
      <c r="N403" s="158" t="s">
        <v>46</v>
      </c>
      <c r="O403" s="59"/>
      <c r="P403" s="159">
        <f>O403*H403</f>
        <v>0</v>
      </c>
      <c r="Q403" s="159">
        <v>0</v>
      </c>
      <c r="R403" s="159">
        <f>Q403*H403</f>
        <v>0</v>
      </c>
      <c r="S403" s="159">
        <v>0</v>
      </c>
      <c r="T403" s="160">
        <f>S403*H403</f>
        <v>0</v>
      </c>
      <c r="U403" s="33"/>
      <c r="V403" s="33"/>
      <c r="W403" s="33"/>
      <c r="X403" s="33"/>
      <c r="Y403" s="33"/>
      <c r="Z403" s="33"/>
      <c r="AA403" s="33"/>
      <c r="AB403" s="33"/>
      <c r="AC403" s="33"/>
      <c r="AD403" s="33"/>
      <c r="AE403" s="33"/>
      <c r="AR403" s="161" t="s">
        <v>276</v>
      </c>
      <c r="AT403" s="161" t="s">
        <v>202</v>
      </c>
      <c r="AU403" s="161" t="s">
        <v>90</v>
      </c>
      <c r="AY403" s="18" t="s">
        <v>199</v>
      </c>
      <c r="BE403" s="162">
        <f>IF(N403="základní",J403,0)</f>
        <v>0</v>
      </c>
      <c r="BF403" s="162">
        <f>IF(N403="snížená",J403,0)</f>
        <v>0</v>
      </c>
      <c r="BG403" s="162">
        <f>IF(N403="zákl. přenesená",J403,0)</f>
        <v>0</v>
      </c>
      <c r="BH403" s="162">
        <f>IF(N403="sníž. přenesená",J403,0)</f>
        <v>0</v>
      </c>
      <c r="BI403" s="162">
        <f>IF(N403="nulová",J403,0)</f>
        <v>0</v>
      </c>
      <c r="BJ403" s="18" t="s">
        <v>88</v>
      </c>
      <c r="BK403" s="162">
        <f>ROUND(I403*H403,2)</f>
        <v>0</v>
      </c>
      <c r="BL403" s="18" t="s">
        <v>276</v>
      </c>
      <c r="BM403" s="161" t="s">
        <v>7057</v>
      </c>
    </row>
    <row r="404" spans="1:65" s="2" customFormat="1" ht="10.199999999999999">
      <c r="A404" s="33"/>
      <c r="B404" s="34"/>
      <c r="C404" s="33"/>
      <c r="D404" s="163" t="s">
        <v>207</v>
      </c>
      <c r="E404" s="33"/>
      <c r="F404" s="164" t="s">
        <v>7058</v>
      </c>
      <c r="G404" s="33"/>
      <c r="H404" s="33"/>
      <c r="I404" s="165"/>
      <c r="J404" s="33"/>
      <c r="K404" s="33"/>
      <c r="L404" s="34"/>
      <c r="M404" s="166"/>
      <c r="N404" s="167"/>
      <c r="O404" s="59"/>
      <c r="P404" s="59"/>
      <c r="Q404" s="59"/>
      <c r="R404" s="59"/>
      <c r="S404" s="59"/>
      <c r="T404" s="60"/>
      <c r="U404" s="33"/>
      <c r="V404" s="33"/>
      <c r="W404" s="33"/>
      <c r="X404" s="33"/>
      <c r="Y404" s="33"/>
      <c r="Z404" s="33"/>
      <c r="AA404" s="33"/>
      <c r="AB404" s="33"/>
      <c r="AC404" s="33"/>
      <c r="AD404" s="33"/>
      <c r="AE404" s="33"/>
      <c r="AT404" s="18" t="s">
        <v>207</v>
      </c>
      <c r="AU404" s="18" t="s">
        <v>90</v>
      </c>
    </row>
    <row r="405" spans="1:65" s="2" customFormat="1" ht="16.5" customHeight="1">
      <c r="A405" s="33"/>
      <c r="B405" s="149"/>
      <c r="C405" s="195" t="s">
        <v>1423</v>
      </c>
      <c r="D405" s="195" t="s">
        <v>416</v>
      </c>
      <c r="E405" s="196" t="s">
        <v>7059</v>
      </c>
      <c r="F405" s="197" t="s">
        <v>7060</v>
      </c>
      <c r="G405" s="198" t="s">
        <v>529</v>
      </c>
      <c r="H405" s="199">
        <v>1</v>
      </c>
      <c r="I405" s="200"/>
      <c r="J405" s="201">
        <f>ROUND(I405*H405,2)</f>
        <v>0</v>
      </c>
      <c r="K405" s="197" t="s">
        <v>1</v>
      </c>
      <c r="L405" s="202"/>
      <c r="M405" s="203" t="s">
        <v>1</v>
      </c>
      <c r="N405" s="204" t="s">
        <v>46</v>
      </c>
      <c r="O405" s="59"/>
      <c r="P405" s="159">
        <f>O405*H405</f>
        <v>0</v>
      </c>
      <c r="Q405" s="159">
        <v>0</v>
      </c>
      <c r="R405" s="159">
        <f>Q405*H405</f>
        <v>0</v>
      </c>
      <c r="S405" s="159">
        <v>0</v>
      </c>
      <c r="T405" s="160">
        <f>S405*H405</f>
        <v>0</v>
      </c>
      <c r="U405" s="33"/>
      <c r="V405" s="33"/>
      <c r="W405" s="33"/>
      <c r="X405" s="33"/>
      <c r="Y405" s="33"/>
      <c r="Z405" s="33"/>
      <c r="AA405" s="33"/>
      <c r="AB405" s="33"/>
      <c r="AC405" s="33"/>
      <c r="AD405" s="33"/>
      <c r="AE405" s="33"/>
      <c r="AR405" s="161" t="s">
        <v>573</v>
      </c>
      <c r="AT405" s="161" t="s">
        <v>416</v>
      </c>
      <c r="AU405" s="161" t="s">
        <v>90</v>
      </c>
      <c r="AY405" s="18" t="s">
        <v>199</v>
      </c>
      <c r="BE405" s="162">
        <f>IF(N405="základní",J405,0)</f>
        <v>0</v>
      </c>
      <c r="BF405" s="162">
        <f>IF(N405="snížená",J405,0)</f>
        <v>0</v>
      </c>
      <c r="BG405" s="162">
        <f>IF(N405="zákl. přenesená",J405,0)</f>
        <v>0</v>
      </c>
      <c r="BH405" s="162">
        <f>IF(N405="sníž. přenesená",J405,0)</f>
        <v>0</v>
      </c>
      <c r="BI405" s="162">
        <f>IF(N405="nulová",J405,0)</f>
        <v>0</v>
      </c>
      <c r="BJ405" s="18" t="s">
        <v>88</v>
      </c>
      <c r="BK405" s="162">
        <f>ROUND(I405*H405,2)</f>
        <v>0</v>
      </c>
      <c r="BL405" s="18" t="s">
        <v>276</v>
      </c>
      <c r="BM405" s="161" t="s">
        <v>7061</v>
      </c>
    </row>
    <row r="406" spans="1:65" s="2" customFormat="1" ht="24.15" customHeight="1">
      <c r="A406" s="33"/>
      <c r="B406" s="149"/>
      <c r="C406" s="150" t="s">
        <v>1429</v>
      </c>
      <c r="D406" s="150" t="s">
        <v>202</v>
      </c>
      <c r="E406" s="151" t="s">
        <v>7055</v>
      </c>
      <c r="F406" s="152" t="s">
        <v>7056</v>
      </c>
      <c r="G406" s="153" t="s">
        <v>529</v>
      </c>
      <c r="H406" s="154">
        <v>1</v>
      </c>
      <c r="I406" s="155"/>
      <c r="J406" s="156">
        <f>ROUND(I406*H406,2)</f>
        <v>0</v>
      </c>
      <c r="K406" s="152" t="s">
        <v>333</v>
      </c>
      <c r="L406" s="34"/>
      <c r="M406" s="157" t="s">
        <v>1</v>
      </c>
      <c r="N406" s="158" t="s">
        <v>46</v>
      </c>
      <c r="O406" s="59"/>
      <c r="P406" s="159">
        <f>O406*H406</f>
        <v>0</v>
      </c>
      <c r="Q406" s="159">
        <v>0</v>
      </c>
      <c r="R406" s="159">
        <f>Q406*H406</f>
        <v>0</v>
      </c>
      <c r="S406" s="159">
        <v>0</v>
      </c>
      <c r="T406" s="160">
        <f>S406*H406</f>
        <v>0</v>
      </c>
      <c r="U406" s="33"/>
      <c r="V406" s="33"/>
      <c r="W406" s="33"/>
      <c r="X406" s="33"/>
      <c r="Y406" s="33"/>
      <c r="Z406" s="33"/>
      <c r="AA406" s="33"/>
      <c r="AB406" s="33"/>
      <c r="AC406" s="33"/>
      <c r="AD406" s="33"/>
      <c r="AE406" s="33"/>
      <c r="AR406" s="161" t="s">
        <v>276</v>
      </c>
      <c r="AT406" s="161" t="s">
        <v>202</v>
      </c>
      <c r="AU406" s="161" t="s">
        <v>90</v>
      </c>
      <c r="AY406" s="18" t="s">
        <v>199</v>
      </c>
      <c r="BE406" s="162">
        <f>IF(N406="základní",J406,0)</f>
        <v>0</v>
      </c>
      <c r="BF406" s="162">
        <f>IF(N406="snížená",J406,0)</f>
        <v>0</v>
      </c>
      <c r="BG406" s="162">
        <f>IF(N406="zákl. přenesená",J406,0)</f>
        <v>0</v>
      </c>
      <c r="BH406" s="162">
        <f>IF(N406="sníž. přenesená",J406,0)</f>
        <v>0</v>
      </c>
      <c r="BI406" s="162">
        <f>IF(N406="nulová",J406,0)</f>
        <v>0</v>
      </c>
      <c r="BJ406" s="18" t="s">
        <v>88</v>
      </c>
      <c r="BK406" s="162">
        <f>ROUND(I406*H406,2)</f>
        <v>0</v>
      </c>
      <c r="BL406" s="18" t="s">
        <v>276</v>
      </c>
      <c r="BM406" s="161" t="s">
        <v>7062</v>
      </c>
    </row>
    <row r="407" spans="1:65" s="2" customFormat="1" ht="10.199999999999999">
      <c r="A407" s="33"/>
      <c r="B407" s="34"/>
      <c r="C407" s="33"/>
      <c r="D407" s="163" t="s">
        <v>207</v>
      </c>
      <c r="E407" s="33"/>
      <c r="F407" s="164" t="s">
        <v>7058</v>
      </c>
      <c r="G407" s="33"/>
      <c r="H407" s="33"/>
      <c r="I407" s="165"/>
      <c r="J407" s="33"/>
      <c r="K407" s="33"/>
      <c r="L407" s="34"/>
      <c r="M407" s="166"/>
      <c r="N407" s="167"/>
      <c r="O407" s="59"/>
      <c r="P407" s="59"/>
      <c r="Q407" s="59"/>
      <c r="R407" s="59"/>
      <c r="S407" s="59"/>
      <c r="T407" s="60"/>
      <c r="U407" s="33"/>
      <c r="V407" s="33"/>
      <c r="W407" s="33"/>
      <c r="X407" s="33"/>
      <c r="Y407" s="33"/>
      <c r="Z407" s="33"/>
      <c r="AA407" s="33"/>
      <c r="AB407" s="33"/>
      <c r="AC407" s="33"/>
      <c r="AD407" s="33"/>
      <c r="AE407" s="33"/>
      <c r="AT407" s="18" t="s">
        <v>207</v>
      </c>
      <c r="AU407" s="18" t="s">
        <v>90</v>
      </c>
    </row>
    <row r="408" spans="1:65" s="2" customFormat="1" ht="24.15" customHeight="1">
      <c r="A408" s="33"/>
      <c r="B408" s="149"/>
      <c r="C408" s="150" t="s">
        <v>1435</v>
      </c>
      <c r="D408" s="150" t="s">
        <v>202</v>
      </c>
      <c r="E408" s="151" t="s">
        <v>7063</v>
      </c>
      <c r="F408" s="152" t="s">
        <v>7064</v>
      </c>
      <c r="G408" s="153" t="s">
        <v>529</v>
      </c>
      <c r="H408" s="154">
        <v>1</v>
      </c>
      <c r="I408" s="155"/>
      <c r="J408" s="156">
        <f>ROUND(I408*H408,2)</f>
        <v>0</v>
      </c>
      <c r="K408" s="152" t="s">
        <v>333</v>
      </c>
      <c r="L408" s="34"/>
      <c r="M408" s="157" t="s">
        <v>1</v>
      </c>
      <c r="N408" s="158" t="s">
        <v>46</v>
      </c>
      <c r="O408" s="59"/>
      <c r="P408" s="159">
        <f>O408*H408</f>
        <v>0</v>
      </c>
      <c r="Q408" s="159">
        <v>0</v>
      </c>
      <c r="R408" s="159">
        <f>Q408*H408</f>
        <v>0</v>
      </c>
      <c r="S408" s="159">
        <v>0</v>
      </c>
      <c r="T408" s="160">
        <f>S408*H408</f>
        <v>0</v>
      </c>
      <c r="U408" s="33"/>
      <c r="V408" s="33"/>
      <c r="W408" s="33"/>
      <c r="X408" s="33"/>
      <c r="Y408" s="33"/>
      <c r="Z408" s="33"/>
      <c r="AA408" s="33"/>
      <c r="AB408" s="33"/>
      <c r="AC408" s="33"/>
      <c r="AD408" s="33"/>
      <c r="AE408" s="33"/>
      <c r="AR408" s="161" t="s">
        <v>276</v>
      </c>
      <c r="AT408" s="161" t="s">
        <v>202</v>
      </c>
      <c r="AU408" s="161" t="s">
        <v>90</v>
      </c>
      <c r="AY408" s="18" t="s">
        <v>199</v>
      </c>
      <c r="BE408" s="162">
        <f>IF(N408="základní",J408,0)</f>
        <v>0</v>
      </c>
      <c r="BF408" s="162">
        <f>IF(N408="snížená",J408,0)</f>
        <v>0</v>
      </c>
      <c r="BG408" s="162">
        <f>IF(N408="zákl. přenesená",J408,0)</f>
        <v>0</v>
      </c>
      <c r="BH408" s="162">
        <f>IF(N408="sníž. přenesená",J408,0)</f>
        <v>0</v>
      </c>
      <c r="BI408" s="162">
        <f>IF(N408="nulová",J408,0)</f>
        <v>0</v>
      </c>
      <c r="BJ408" s="18" t="s">
        <v>88</v>
      </c>
      <c r="BK408" s="162">
        <f>ROUND(I408*H408,2)</f>
        <v>0</v>
      </c>
      <c r="BL408" s="18" t="s">
        <v>276</v>
      </c>
      <c r="BM408" s="161" t="s">
        <v>7065</v>
      </c>
    </row>
    <row r="409" spans="1:65" s="2" customFormat="1" ht="38.4">
      <c r="A409" s="33"/>
      <c r="B409" s="34"/>
      <c r="C409" s="33"/>
      <c r="D409" s="163" t="s">
        <v>207</v>
      </c>
      <c r="E409" s="33"/>
      <c r="F409" s="164" t="s">
        <v>7066</v>
      </c>
      <c r="G409" s="33"/>
      <c r="H409" s="33"/>
      <c r="I409" s="165"/>
      <c r="J409" s="33"/>
      <c r="K409" s="33"/>
      <c r="L409" s="34"/>
      <c r="M409" s="166"/>
      <c r="N409" s="167"/>
      <c r="O409" s="59"/>
      <c r="P409" s="59"/>
      <c r="Q409" s="59"/>
      <c r="R409" s="59"/>
      <c r="S409" s="59"/>
      <c r="T409" s="60"/>
      <c r="U409" s="33"/>
      <c r="V409" s="33"/>
      <c r="W409" s="33"/>
      <c r="X409" s="33"/>
      <c r="Y409" s="33"/>
      <c r="Z409" s="33"/>
      <c r="AA409" s="33"/>
      <c r="AB409" s="33"/>
      <c r="AC409" s="33"/>
      <c r="AD409" s="33"/>
      <c r="AE409" s="33"/>
      <c r="AT409" s="18" t="s">
        <v>207</v>
      </c>
      <c r="AU409" s="18" t="s">
        <v>90</v>
      </c>
    </row>
    <row r="410" spans="1:65" s="2" customFormat="1" ht="16.5" customHeight="1">
      <c r="A410" s="33"/>
      <c r="B410" s="149"/>
      <c r="C410" s="150" t="s">
        <v>1444</v>
      </c>
      <c r="D410" s="150" t="s">
        <v>202</v>
      </c>
      <c r="E410" s="151" t="s">
        <v>7067</v>
      </c>
      <c r="F410" s="152" t="s">
        <v>7068</v>
      </c>
      <c r="G410" s="153" t="s">
        <v>205</v>
      </c>
      <c r="H410" s="154">
        <v>1</v>
      </c>
      <c r="I410" s="155"/>
      <c r="J410" s="156">
        <f>ROUND(I410*H410,2)</f>
        <v>0</v>
      </c>
      <c r="K410" s="152" t="s">
        <v>1</v>
      </c>
      <c r="L410" s="34"/>
      <c r="M410" s="157" t="s">
        <v>1</v>
      </c>
      <c r="N410" s="158" t="s">
        <v>46</v>
      </c>
      <c r="O410" s="59"/>
      <c r="P410" s="159">
        <f>O410*H410</f>
        <v>0</v>
      </c>
      <c r="Q410" s="159">
        <v>0</v>
      </c>
      <c r="R410" s="159">
        <f>Q410*H410</f>
        <v>0</v>
      </c>
      <c r="S410" s="159">
        <v>0</v>
      </c>
      <c r="T410" s="160">
        <f>S410*H410</f>
        <v>0</v>
      </c>
      <c r="U410" s="33"/>
      <c r="V410" s="33"/>
      <c r="W410" s="33"/>
      <c r="X410" s="33"/>
      <c r="Y410" s="33"/>
      <c r="Z410" s="33"/>
      <c r="AA410" s="33"/>
      <c r="AB410" s="33"/>
      <c r="AC410" s="33"/>
      <c r="AD410" s="33"/>
      <c r="AE410" s="33"/>
      <c r="AR410" s="161" t="s">
        <v>276</v>
      </c>
      <c r="AT410" s="161" t="s">
        <v>202</v>
      </c>
      <c r="AU410" s="161" t="s">
        <v>90</v>
      </c>
      <c r="AY410" s="18" t="s">
        <v>199</v>
      </c>
      <c r="BE410" s="162">
        <f>IF(N410="základní",J410,0)</f>
        <v>0</v>
      </c>
      <c r="BF410" s="162">
        <f>IF(N410="snížená",J410,0)</f>
        <v>0</v>
      </c>
      <c r="BG410" s="162">
        <f>IF(N410="zákl. přenesená",J410,0)</f>
        <v>0</v>
      </c>
      <c r="BH410" s="162">
        <f>IF(N410="sníž. přenesená",J410,0)</f>
        <v>0</v>
      </c>
      <c r="BI410" s="162">
        <f>IF(N410="nulová",J410,0)</f>
        <v>0</v>
      </c>
      <c r="BJ410" s="18" t="s">
        <v>88</v>
      </c>
      <c r="BK410" s="162">
        <f>ROUND(I410*H410,2)</f>
        <v>0</v>
      </c>
      <c r="BL410" s="18" t="s">
        <v>276</v>
      </c>
      <c r="BM410" s="161" t="s">
        <v>7069</v>
      </c>
    </row>
    <row r="411" spans="1:65" s="12" customFormat="1" ht="22.8" customHeight="1">
      <c r="B411" s="136"/>
      <c r="D411" s="137" t="s">
        <v>80</v>
      </c>
      <c r="E411" s="147" t="s">
        <v>7070</v>
      </c>
      <c r="F411" s="147" t="s">
        <v>7071</v>
      </c>
      <c r="I411" s="139"/>
      <c r="J411" s="148">
        <f>BK411</f>
        <v>0</v>
      </c>
      <c r="L411" s="136"/>
      <c r="M411" s="141"/>
      <c r="N411" s="142"/>
      <c r="O411" s="142"/>
      <c r="P411" s="143">
        <f>SUM(P412:P463)</f>
        <v>0</v>
      </c>
      <c r="Q411" s="142"/>
      <c r="R411" s="143">
        <f>SUM(R412:R463)</f>
        <v>4.0349999999999997E-2</v>
      </c>
      <c r="S411" s="142"/>
      <c r="T411" s="144">
        <f>SUM(T412:T463)</f>
        <v>0</v>
      </c>
      <c r="AR411" s="137" t="s">
        <v>90</v>
      </c>
      <c r="AT411" s="145" t="s">
        <v>80</v>
      </c>
      <c r="AU411" s="145" t="s">
        <v>88</v>
      </c>
      <c r="AY411" s="137" t="s">
        <v>199</v>
      </c>
      <c r="BK411" s="146">
        <f>SUM(BK412:BK463)</f>
        <v>0</v>
      </c>
    </row>
    <row r="412" spans="1:65" s="2" customFormat="1" ht="24.15" customHeight="1">
      <c r="A412" s="33"/>
      <c r="B412" s="149"/>
      <c r="C412" s="150" t="s">
        <v>1456</v>
      </c>
      <c r="D412" s="150" t="s">
        <v>202</v>
      </c>
      <c r="E412" s="151" t="s">
        <v>7072</v>
      </c>
      <c r="F412" s="152" t="s">
        <v>6652</v>
      </c>
      <c r="G412" s="153" t="s">
        <v>376</v>
      </c>
      <c r="H412" s="154">
        <v>40</v>
      </c>
      <c r="I412" s="155"/>
      <c r="J412" s="156">
        <f>ROUND(I412*H412,2)</f>
        <v>0</v>
      </c>
      <c r="K412" s="152" t="s">
        <v>6713</v>
      </c>
      <c r="L412" s="34"/>
      <c r="M412" s="157" t="s">
        <v>1</v>
      </c>
      <c r="N412" s="158" t="s">
        <v>46</v>
      </c>
      <c r="O412" s="59"/>
      <c r="P412" s="159">
        <f>O412*H412</f>
        <v>0</v>
      </c>
      <c r="Q412" s="159">
        <v>0</v>
      </c>
      <c r="R412" s="159">
        <f>Q412*H412</f>
        <v>0</v>
      </c>
      <c r="S412" s="159">
        <v>0</v>
      </c>
      <c r="T412" s="160">
        <f>S412*H412</f>
        <v>0</v>
      </c>
      <c r="U412" s="33"/>
      <c r="V412" s="33"/>
      <c r="W412" s="33"/>
      <c r="X412" s="33"/>
      <c r="Y412" s="33"/>
      <c r="Z412" s="33"/>
      <c r="AA412" s="33"/>
      <c r="AB412" s="33"/>
      <c r="AC412" s="33"/>
      <c r="AD412" s="33"/>
      <c r="AE412" s="33"/>
      <c r="AR412" s="161" t="s">
        <v>276</v>
      </c>
      <c r="AT412" s="161" t="s">
        <v>202</v>
      </c>
      <c r="AU412" s="161" t="s">
        <v>90</v>
      </c>
      <c r="AY412" s="18" t="s">
        <v>199</v>
      </c>
      <c r="BE412" s="162">
        <f>IF(N412="základní",J412,0)</f>
        <v>0</v>
      </c>
      <c r="BF412" s="162">
        <f>IF(N412="snížená",J412,0)</f>
        <v>0</v>
      </c>
      <c r="BG412" s="162">
        <f>IF(N412="zákl. přenesená",J412,0)</f>
        <v>0</v>
      </c>
      <c r="BH412" s="162">
        <f>IF(N412="sníž. přenesená",J412,0)</f>
        <v>0</v>
      </c>
      <c r="BI412" s="162">
        <f>IF(N412="nulová",J412,0)</f>
        <v>0</v>
      </c>
      <c r="BJ412" s="18" t="s">
        <v>88</v>
      </c>
      <c r="BK412" s="162">
        <f>ROUND(I412*H412,2)</f>
        <v>0</v>
      </c>
      <c r="BL412" s="18" t="s">
        <v>276</v>
      </c>
      <c r="BM412" s="161" t="s">
        <v>7073</v>
      </c>
    </row>
    <row r="413" spans="1:65" s="2" customFormat="1" ht="21.75" customHeight="1">
      <c r="A413" s="33"/>
      <c r="B413" s="149"/>
      <c r="C413" s="195" t="s">
        <v>1479</v>
      </c>
      <c r="D413" s="195" t="s">
        <v>416</v>
      </c>
      <c r="E413" s="196" t="s">
        <v>6870</v>
      </c>
      <c r="F413" s="197" t="s">
        <v>6871</v>
      </c>
      <c r="G413" s="198" t="s">
        <v>376</v>
      </c>
      <c r="H413" s="199">
        <v>40</v>
      </c>
      <c r="I413" s="200"/>
      <c r="J413" s="201">
        <f>ROUND(I413*H413,2)</f>
        <v>0</v>
      </c>
      <c r="K413" s="197" t="s">
        <v>6713</v>
      </c>
      <c r="L413" s="202"/>
      <c r="M413" s="203" t="s">
        <v>1</v>
      </c>
      <c r="N413" s="204" t="s">
        <v>46</v>
      </c>
      <c r="O413" s="59"/>
      <c r="P413" s="159">
        <f>O413*H413</f>
        <v>0</v>
      </c>
      <c r="Q413" s="159">
        <v>4.0000000000000003E-5</v>
      </c>
      <c r="R413" s="159">
        <f>Q413*H413</f>
        <v>1.6000000000000001E-3</v>
      </c>
      <c r="S413" s="159">
        <v>0</v>
      </c>
      <c r="T413" s="160">
        <f>S413*H413</f>
        <v>0</v>
      </c>
      <c r="U413" s="33"/>
      <c r="V413" s="33"/>
      <c r="W413" s="33"/>
      <c r="X413" s="33"/>
      <c r="Y413" s="33"/>
      <c r="Z413" s="33"/>
      <c r="AA413" s="33"/>
      <c r="AB413" s="33"/>
      <c r="AC413" s="33"/>
      <c r="AD413" s="33"/>
      <c r="AE413" s="33"/>
      <c r="AR413" s="161" t="s">
        <v>573</v>
      </c>
      <c r="AT413" s="161" t="s">
        <v>416</v>
      </c>
      <c r="AU413" s="161" t="s">
        <v>90</v>
      </c>
      <c r="AY413" s="18" t="s">
        <v>199</v>
      </c>
      <c r="BE413" s="162">
        <f>IF(N413="základní",J413,0)</f>
        <v>0</v>
      </c>
      <c r="BF413" s="162">
        <f>IF(N413="snížená",J413,0)</f>
        <v>0</v>
      </c>
      <c r="BG413" s="162">
        <f>IF(N413="zákl. přenesená",J413,0)</f>
        <v>0</v>
      </c>
      <c r="BH413" s="162">
        <f>IF(N413="sníž. přenesená",J413,0)</f>
        <v>0</v>
      </c>
      <c r="BI413" s="162">
        <f>IF(N413="nulová",J413,0)</f>
        <v>0</v>
      </c>
      <c r="BJ413" s="18" t="s">
        <v>88</v>
      </c>
      <c r="BK413" s="162">
        <f>ROUND(I413*H413,2)</f>
        <v>0</v>
      </c>
      <c r="BL413" s="18" t="s">
        <v>276</v>
      </c>
      <c r="BM413" s="161" t="s">
        <v>7074</v>
      </c>
    </row>
    <row r="414" spans="1:65" s="2" customFormat="1" ht="10.199999999999999">
      <c r="A414" s="33"/>
      <c r="B414" s="34"/>
      <c r="C414" s="33"/>
      <c r="D414" s="163" t="s">
        <v>207</v>
      </c>
      <c r="E414" s="33"/>
      <c r="F414" s="164" t="s">
        <v>6871</v>
      </c>
      <c r="G414" s="33"/>
      <c r="H414" s="33"/>
      <c r="I414" s="165"/>
      <c r="J414" s="33"/>
      <c r="K414" s="33"/>
      <c r="L414" s="34"/>
      <c r="M414" s="166"/>
      <c r="N414" s="167"/>
      <c r="O414" s="59"/>
      <c r="P414" s="59"/>
      <c r="Q414" s="59"/>
      <c r="R414" s="59"/>
      <c r="S414" s="59"/>
      <c r="T414" s="60"/>
      <c r="U414" s="33"/>
      <c r="V414" s="33"/>
      <c r="W414" s="33"/>
      <c r="X414" s="33"/>
      <c r="Y414" s="33"/>
      <c r="Z414" s="33"/>
      <c r="AA414" s="33"/>
      <c r="AB414" s="33"/>
      <c r="AC414" s="33"/>
      <c r="AD414" s="33"/>
      <c r="AE414" s="33"/>
      <c r="AT414" s="18" t="s">
        <v>207</v>
      </c>
      <c r="AU414" s="18" t="s">
        <v>90</v>
      </c>
    </row>
    <row r="415" spans="1:65" s="14" customFormat="1" ht="10.199999999999999">
      <c r="B415" s="179"/>
      <c r="D415" s="163" t="s">
        <v>336</v>
      </c>
      <c r="E415" s="180" t="s">
        <v>1</v>
      </c>
      <c r="F415" s="181" t="s">
        <v>690</v>
      </c>
      <c r="H415" s="182">
        <v>40</v>
      </c>
      <c r="I415" s="183"/>
      <c r="L415" s="179"/>
      <c r="M415" s="184"/>
      <c r="N415" s="185"/>
      <c r="O415" s="185"/>
      <c r="P415" s="185"/>
      <c r="Q415" s="185"/>
      <c r="R415" s="185"/>
      <c r="S415" s="185"/>
      <c r="T415" s="186"/>
      <c r="AT415" s="180" t="s">
        <v>336</v>
      </c>
      <c r="AU415" s="180" t="s">
        <v>90</v>
      </c>
      <c r="AV415" s="14" t="s">
        <v>90</v>
      </c>
      <c r="AW415" s="14" t="s">
        <v>36</v>
      </c>
      <c r="AX415" s="14" t="s">
        <v>88</v>
      </c>
      <c r="AY415" s="180" t="s">
        <v>199</v>
      </c>
    </row>
    <row r="416" spans="1:65" s="2" customFormat="1" ht="24.15" customHeight="1">
      <c r="A416" s="33"/>
      <c r="B416" s="149"/>
      <c r="C416" s="150" t="s">
        <v>1485</v>
      </c>
      <c r="D416" s="150" t="s">
        <v>202</v>
      </c>
      <c r="E416" s="151" t="s">
        <v>4644</v>
      </c>
      <c r="F416" s="152" t="s">
        <v>4645</v>
      </c>
      <c r="G416" s="153" t="s">
        <v>376</v>
      </c>
      <c r="H416" s="154">
        <v>120</v>
      </c>
      <c r="I416" s="155"/>
      <c r="J416" s="156">
        <f>ROUND(I416*H416,2)</f>
        <v>0</v>
      </c>
      <c r="K416" s="152" t="s">
        <v>333</v>
      </c>
      <c r="L416" s="34"/>
      <c r="M416" s="157" t="s">
        <v>1</v>
      </c>
      <c r="N416" s="158" t="s">
        <v>46</v>
      </c>
      <c r="O416" s="59"/>
      <c r="P416" s="159">
        <f>O416*H416</f>
        <v>0</v>
      </c>
      <c r="Q416" s="159">
        <v>0</v>
      </c>
      <c r="R416" s="159">
        <f>Q416*H416</f>
        <v>0</v>
      </c>
      <c r="S416" s="159">
        <v>0</v>
      </c>
      <c r="T416" s="160">
        <f>S416*H416</f>
        <v>0</v>
      </c>
      <c r="U416" s="33"/>
      <c r="V416" s="33"/>
      <c r="W416" s="33"/>
      <c r="X416" s="33"/>
      <c r="Y416" s="33"/>
      <c r="Z416" s="33"/>
      <c r="AA416" s="33"/>
      <c r="AB416" s="33"/>
      <c r="AC416" s="33"/>
      <c r="AD416" s="33"/>
      <c r="AE416" s="33"/>
      <c r="AR416" s="161" t="s">
        <v>276</v>
      </c>
      <c r="AT416" s="161" t="s">
        <v>202</v>
      </c>
      <c r="AU416" s="161" t="s">
        <v>90</v>
      </c>
      <c r="AY416" s="18" t="s">
        <v>199</v>
      </c>
      <c r="BE416" s="162">
        <f>IF(N416="základní",J416,0)</f>
        <v>0</v>
      </c>
      <c r="BF416" s="162">
        <f>IF(N416="snížená",J416,0)</f>
        <v>0</v>
      </c>
      <c r="BG416" s="162">
        <f>IF(N416="zákl. přenesená",J416,0)</f>
        <v>0</v>
      </c>
      <c r="BH416" s="162">
        <f>IF(N416="sníž. přenesená",J416,0)</f>
        <v>0</v>
      </c>
      <c r="BI416" s="162">
        <f>IF(N416="nulová",J416,0)</f>
        <v>0</v>
      </c>
      <c r="BJ416" s="18" t="s">
        <v>88</v>
      </c>
      <c r="BK416" s="162">
        <f>ROUND(I416*H416,2)</f>
        <v>0</v>
      </c>
      <c r="BL416" s="18" t="s">
        <v>276</v>
      </c>
      <c r="BM416" s="161" t="s">
        <v>7075</v>
      </c>
    </row>
    <row r="417" spans="1:65" s="2" customFormat="1" ht="28.8">
      <c r="A417" s="33"/>
      <c r="B417" s="34"/>
      <c r="C417" s="33"/>
      <c r="D417" s="163" t="s">
        <v>207</v>
      </c>
      <c r="E417" s="33"/>
      <c r="F417" s="164" t="s">
        <v>6664</v>
      </c>
      <c r="G417" s="33"/>
      <c r="H417" s="33"/>
      <c r="I417" s="165"/>
      <c r="J417" s="33"/>
      <c r="K417" s="33"/>
      <c r="L417" s="34"/>
      <c r="M417" s="166"/>
      <c r="N417" s="167"/>
      <c r="O417" s="59"/>
      <c r="P417" s="59"/>
      <c r="Q417" s="59"/>
      <c r="R417" s="59"/>
      <c r="S417" s="59"/>
      <c r="T417" s="60"/>
      <c r="U417" s="33"/>
      <c r="V417" s="33"/>
      <c r="W417" s="33"/>
      <c r="X417" s="33"/>
      <c r="Y417" s="33"/>
      <c r="Z417" s="33"/>
      <c r="AA417" s="33"/>
      <c r="AB417" s="33"/>
      <c r="AC417" s="33"/>
      <c r="AD417" s="33"/>
      <c r="AE417" s="33"/>
      <c r="AT417" s="18" t="s">
        <v>207</v>
      </c>
      <c r="AU417" s="18" t="s">
        <v>90</v>
      </c>
    </row>
    <row r="418" spans="1:65" s="2" customFormat="1" ht="24.15" customHeight="1">
      <c r="A418" s="33"/>
      <c r="B418" s="149"/>
      <c r="C418" s="195" t="s">
        <v>1489</v>
      </c>
      <c r="D418" s="195" t="s">
        <v>416</v>
      </c>
      <c r="E418" s="196" t="s">
        <v>4656</v>
      </c>
      <c r="F418" s="197" t="s">
        <v>4657</v>
      </c>
      <c r="G418" s="198" t="s">
        <v>376</v>
      </c>
      <c r="H418" s="199">
        <v>120</v>
      </c>
      <c r="I418" s="200"/>
      <c r="J418" s="201">
        <f>ROUND(I418*H418,2)</f>
        <v>0</v>
      </c>
      <c r="K418" s="197" t="s">
        <v>333</v>
      </c>
      <c r="L418" s="202"/>
      <c r="M418" s="203" t="s">
        <v>1</v>
      </c>
      <c r="N418" s="204" t="s">
        <v>46</v>
      </c>
      <c r="O418" s="59"/>
      <c r="P418" s="159">
        <f>O418*H418</f>
        <v>0</v>
      </c>
      <c r="Q418" s="159">
        <v>1.3999999999999999E-4</v>
      </c>
      <c r="R418" s="159">
        <f>Q418*H418</f>
        <v>1.6799999999999999E-2</v>
      </c>
      <c r="S418" s="159">
        <v>0</v>
      </c>
      <c r="T418" s="160">
        <f>S418*H418</f>
        <v>0</v>
      </c>
      <c r="U418" s="33"/>
      <c r="V418" s="33"/>
      <c r="W418" s="33"/>
      <c r="X418" s="33"/>
      <c r="Y418" s="33"/>
      <c r="Z418" s="33"/>
      <c r="AA418" s="33"/>
      <c r="AB418" s="33"/>
      <c r="AC418" s="33"/>
      <c r="AD418" s="33"/>
      <c r="AE418" s="33"/>
      <c r="AR418" s="161" t="s">
        <v>573</v>
      </c>
      <c r="AT418" s="161" t="s">
        <v>416</v>
      </c>
      <c r="AU418" s="161" t="s">
        <v>90</v>
      </c>
      <c r="AY418" s="18" t="s">
        <v>199</v>
      </c>
      <c r="BE418" s="162">
        <f>IF(N418="základní",J418,0)</f>
        <v>0</v>
      </c>
      <c r="BF418" s="162">
        <f>IF(N418="snížená",J418,0)</f>
        <v>0</v>
      </c>
      <c r="BG418" s="162">
        <f>IF(N418="zákl. přenesená",J418,0)</f>
        <v>0</v>
      </c>
      <c r="BH418" s="162">
        <f>IF(N418="sníž. přenesená",J418,0)</f>
        <v>0</v>
      </c>
      <c r="BI418" s="162">
        <f>IF(N418="nulová",J418,0)</f>
        <v>0</v>
      </c>
      <c r="BJ418" s="18" t="s">
        <v>88</v>
      </c>
      <c r="BK418" s="162">
        <f>ROUND(I418*H418,2)</f>
        <v>0</v>
      </c>
      <c r="BL418" s="18" t="s">
        <v>276</v>
      </c>
      <c r="BM418" s="161" t="s">
        <v>7076</v>
      </c>
    </row>
    <row r="419" spans="1:65" s="2" customFormat="1" ht="19.2">
      <c r="A419" s="33"/>
      <c r="B419" s="34"/>
      <c r="C419" s="33"/>
      <c r="D419" s="163" t="s">
        <v>207</v>
      </c>
      <c r="E419" s="33"/>
      <c r="F419" s="164" t="s">
        <v>4657</v>
      </c>
      <c r="G419" s="33"/>
      <c r="H419" s="33"/>
      <c r="I419" s="165"/>
      <c r="J419" s="33"/>
      <c r="K419" s="33"/>
      <c r="L419" s="34"/>
      <c r="M419" s="166"/>
      <c r="N419" s="167"/>
      <c r="O419" s="59"/>
      <c r="P419" s="59"/>
      <c r="Q419" s="59"/>
      <c r="R419" s="59"/>
      <c r="S419" s="59"/>
      <c r="T419" s="60"/>
      <c r="U419" s="33"/>
      <c r="V419" s="33"/>
      <c r="W419" s="33"/>
      <c r="X419" s="33"/>
      <c r="Y419" s="33"/>
      <c r="Z419" s="33"/>
      <c r="AA419" s="33"/>
      <c r="AB419" s="33"/>
      <c r="AC419" s="33"/>
      <c r="AD419" s="33"/>
      <c r="AE419" s="33"/>
      <c r="AT419" s="18" t="s">
        <v>207</v>
      </c>
      <c r="AU419" s="18" t="s">
        <v>90</v>
      </c>
    </row>
    <row r="420" spans="1:65" s="14" customFormat="1" ht="10.199999999999999">
      <c r="B420" s="179"/>
      <c r="D420" s="163" t="s">
        <v>336</v>
      </c>
      <c r="E420" s="180" t="s">
        <v>1</v>
      </c>
      <c r="F420" s="181" t="s">
        <v>7077</v>
      </c>
      <c r="H420" s="182">
        <v>120</v>
      </c>
      <c r="I420" s="183"/>
      <c r="L420" s="179"/>
      <c r="M420" s="184"/>
      <c r="N420" s="185"/>
      <c r="O420" s="185"/>
      <c r="P420" s="185"/>
      <c r="Q420" s="185"/>
      <c r="R420" s="185"/>
      <c r="S420" s="185"/>
      <c r="T420" s="186"/>
      <c r="AT420" s="180" t="s">
        <v>336</v>
      </c>
      <c r="AU420" s="180" t="s">
        <v>90</v>
      </c>
      <c r="AV420" s="14" t="s">
        <v>90</v>
      </c>
      <c r="AW420" s="14" t="s">
        <v>36</v>
      </c>
      <c r="AX420" s="14" t="s">
        <v>88</v>
      </c>
      <c r="AY420" s="180" t="s">
        <v>199</v>
      </c>
    </row>
    <row r="421" spans="1:65" s="2" customFormat="1" ht="21.75" customHeight="1">
      <c r="A421" s="33"/>
      <c r="B421" s="149"/>
      <c r="C421" s="195" t="s">
        <v>2297</v>
      </c>
      <c r="D421" s="195" t="s">
        <v>416</v>
      </c>
      <c r="E421" s="196" t="s">
        <v>4660</v>
      </c>
      <c r="F421" s="197" t="s">
        <v>4661</v>
      </c>
      <c r="G421" s="198" t="s">
        <v>529</v>
      </c>
      <c r="H421" s="199">
        <v>200</v>
      </c>
      <c r="I421" s="200"/>
      <c r="J421" s="201">
        <f>ROUND(I421*H421,2)</f>
        <v>0</v>
      </c>
      <c r="K421" s="197" t="s">
        <v>333</v>
      </c>
      <c r="L421" s="202"/>
      <c r="M421" s="203" t="s">
        <v>1</v>
      </c>
      <c r="N421" s="204" t="s">
        <v>46</v>
      </c>
      <c r="O421" s="59"/>
      <c r="P421" s="159">
        <f>O421*H421</f>
        <v>0</v>
      </c>
      <c r="Q421" s="159">
        <v>0</v>
      </c>
      <c r="R421" s="159">
        <f>Q421*H421</f>
        <v>0</v>
      </c>
      <c r="S421" s="159">
        <v>0</v>
      </c>
      <c r="T421" s="160">
        <f>S421*H421</f>
        <v>0</v>
      </c>
      <c r="U421" s="33"/>
      <c r="V421" s="33"/>
      <c r="W421" s="33"/>
      <c r="X421" s="33"/>
      <c r="Y421" s="33"/>
      <c r="Z421" s="33"/>
      <c r="AA421" s="33"/>
      <c r="AB421" s="33"/>
      <c r="AC421" s="33"/>
      <c r="AD421" s="33"/>
      <c r="AE421" s="33"/>
      <c r="AR421" s="161" t="s">
        <v>573</v>
      </c>
      <c r="AT421" s="161" t="s">
        <v>416</v>
      </c>
      <c r="AU421" s="161" t="s">
        <v>90</v>
      </c>
      <c r="AY421" s="18" t="s">
        <v>199</v>
      </c>
      <c r="BE421" s="162">
        <f>IF(N421="základní",J421,0)</f>
        <v>0</v>
      </c>
      <c r="BF421" s="162">
        <f>IF(N421="snížená",J421,0)</f>
        <v>0</v>
      </c>
      <c r="BG421" s="162">
        <f>IF(N421="zákl. přenesená",J421,0)</f>
        <v>0</v>
      </c>
      <c r="BH421" s="162">
        <f>IF(N421="sníž. přenesená",J421,0)</f>
        <v>0</v>
      </c>
      <c r="BI421" s="162">
        <f>IF(N421="nulová",J421,0)</f>
        <v>0</v>
      </c>
      <c r="BJ421" s="18" t="s">
        <v>88</v>
      </c>
      <c r="BK421" s="162">
        <f>ROUND(I421*H421,2)</f>
        <v>0</v>
      </c>
      <c r="BL421" s="18" t="s">
        <v>276</v>
      </c>
      <c r="BM421" s="161" t="s">
        <v>7078</v>
      </c>
    </row>
    <row r="422" spans="1:65" s="2" customFormat="1" ht="19.2">
      <c r="A422" s="33"/>
      <c r="B422" s="34"/>
      <c r="C422" s="33"/>
      <c r="D422" s="163" t="s">
        <v>207</v>
      </c>
      <c r="E422" s="33"/>
      <c r="F422" s="164" t="s">
        <v>4663</v>
      </c>
      <c r="G422" s="33"/>
      <c r="H422" s="33"/>
      <c r="I422" s="165"/>
      <c r="J422" s="33"/>
      <c r="K422" s="33"/>
      <c r="L422" s="34"/>
      <c r="M422" s="166"/>
      <c r="N422" s="167"/>
      <c r="O422" s="59"/>
      <c r="P422" s="59"/>
      <c r="Q422" s="59"/>
      <c r="R422" s="59"/>
      <c r="S422" s="59"/>
      <c r="T422" s="60"/>
      <c r="U422" s="33"/>
      <c r="V422" s="33"/>
      <c r="W422" s="33"/>
      <c r="X422" s="33"/>
      <c r="Y422" s="33"/>
      <c r="Z422" s="33"/>
      <c r="AA422" s="33"/>
      <c r="AB422" s="33"/>
      <c r="AC422" s="33"/>
      <c r="AD422" s="33"/>
      <c r="AE422" s="33"/>
      <c r="AT422" s="18" t="s">
        <v>207</v>
      </c>
      <c r="AU422" s="18" t="s">
        <v>90</v>
      </c>
    </row>
    <row r="423" spans="1:65" s="14" customFormat="1" ht="10.199999999999999">
      <c r="B423" s="179"/>
      <c r="D423" s="163" t="s">
        <v>336</v>
      </c>
      <c r="E423" s="180" t="s">
        <v>1</v>
      </c>
      <c r="F423" s="181" t="s">
        <v>7079</v>
      </c>
      <c r="H423" s="182">
        <v>200</v>
      </c>
      <c r="I423" s="183"/>
      <c r="L423" s="179"/>
      <c r="M423" s="184"/>
      <c r="N423" s="185"/>
      <c r="O423" s="185"/>
      <c r="P423" s="185"/>
      <c r="Q423" s="185"/>
      <c r="R423" s="185"/>
      <c r="S423" s="185"/>
      <c r="T423" s="186"/>
      <c r="AT423" s="180" t="s">
        <v>336</v>
      </c>
      <c r="AU423" s="180" t="s">
        <v>90</v>
      </c>
      <c r="AV423" s="14" t="s">
        <v>90</v>
      </c>
      <c r="AW423" s="14" t="s">
        <v>36</v>
      </c>
      <c r="AX423" s="14" t="s">
        <v>88</v>
      </c>
      <c r="AY423" s="180" t="s">
        <v>199</v>
      </c>
    </row>
    <row r="424" spans="1:65" s="2" customFormat="1" ht="21.75" customHeight="1">
      <c r="A424" s="33"/>
      <c r="B424" s="149"/>
      <c r="C424" s="150" t="s">
        <v>2301</v>
      </c>
      <c r="D424" s="150" t="s">
        <v>202</v>
      </c>
      <c r="E424" s="151" t="s">
        <v>7080</v>
      </c>
      <c r="F424" s="152" t="s">
        <v>4666</v>
      </c>
      <c r="G424" s="153" t="s">
        <v>376</v>
      </c>
      <c r="H424" s="154">
        <v>20</v>
      </c>
      <c r="I424" s="155"/>
      <c r="J424" s="156">
        <f>ROUND(I424*H424,2)</f>
        <v>0</v>
      </c>
      <c r="K424" s="152" t="s">
        <v>6713</v>
      </c>
      <c r="L424" s="34"/>
      <c r="M424" s="157" t="s">
        <v>1</v>
      </c>
      <c r="N424" s="158" t="s">
        <v>46</v>
      </c>
      <c r="O424" s="59"/>
      <c r="P424" s="159">
        <f>O424*H424</f>
        <v>0</v>
      </c>
      <c r="Q424" s="159">
        <v>0</v>
      </c>
      <c r="R424" s="159">
        <f>Q424*H424</f>
        <v>0</v>
      </c>
      <c r="S424" s="159">
        <v>0</v>
      </c>
      <c r="T424" s="160">
        <f>S424*H424</f>
        <v>0</v>
      </c>
      <c r="U424" s="33"/>
      <c r="V424" s="33"/>
      <c r="W424" s="33"/>
      <c r="X424" s="33"/>
      <c r="Y424" s="33"/>
      <c r="Z424" s="33"/>
      <c r="AA424" s="33"/>
      <c r="AB424" s="33"/>
      <c r="AC424" s="33"/>
      <c r="AD424" s="33"/>
      <c r="AE424" s="33"/>
      <c r="AR424" s="161" t="s">
        <v>276</v>
      </c>
      <c r="AT424" s="161" t="s">
        <v>202</v>
      </c>
      <c r="AU424" s="161" t="s">
        <v>90</v>
      </c>
      <c r="AY424" s="18" t="s">
        <v>199</v>
      </c>
      <c r="BE424" s="162">
        <f>IF(N424="základní",J424,0)</f>
        <v>0</v>
      </c>
      <c r="BF424" s="162">
        <f>IF(N424="snížená",J424,0)</f>
        <v>0</v>
      </c>
      <c r="BG424" s="162">
        <f>IF(N424="zákl. přenesená",J424,0)</f>
        <v>0</v>
      </c>
      <c r="BH424" s="162">
        <f>IF(N424="sníž. přenesená",J424,0)</f>
        <v>0</v>
      </c>
      <c r="BI424" s="162">
        <f>IF(N424="nulová",J424,0)</f>
        <v>0</v>
      </c>
      <c r="BJ424" s="18" t="s">
        <v>88</v>
      </c>
      <c r="BK424" s="162">
        <f>ROUND(I424*H424,2)</f>
        <v>0</v>
      </c>
      <c r="BL424" s="18" t="s">
        <v>276</v>
      </c>
      <c r="BM424" s="161" t="s">
        <v>7081</v>
      </c>
    </row>
    <row r="425" spans="1:65" s="2" customFormat="1" ht="19.2">
      <c r="A425" s="33"/>
      <c r="B425" s="34"/>
      <c r="C425" s="33"/>
      <c r="D425" s="163" t="s">
        <v>207</v>
      </c>
      <c r="E425" s="33"/>
      <c r="F425" s="164" t="s">
        <v>4668</v>
      </c>
      <c r="G425" s="33"/>
      <c r="H425" s="33"/>
      <c r="I425" s="165"/>
      <c r="J425" s="33"/>
      <c r="K425" s="33"/>
      <c r="L425" s="34"/>
      <c r="M425" s="166"/>
      <c r="N425" s="167"/>
      <c r="O425" s="59"/>
      <c r="P425" s="59"/>
      <c r="Q425" s="59"/>
      <c r="R425" s="59"/>
      <c r="S425" s="59"/>
      <c r="T425" s="60"/>
      <c r="U425" s="33"/>
      <c r="V425" s="33"/>
      <c r="W425" s="33"/>
      <c r="X425" s="33"/>
      <c r="Y425" s="33"/>
      <c r="Z425" s="33"/>
      <c r="AA425" s="33"/>
      <c r="AB425" s="33"/>
      <c r="AC425" s="33"/>
      <c r="AD425" s="33"/>
      <c r="AE425" s="33"/>
      <c r="AT425" s="18" t="s">
        <v>207</v>
      </c>
      <c r="AU425" s="18" t="s">
        <v>90</v>
      </c>
    </row>
    <row r="426" spans="1:65" s="2" customFormat="1" ht="16.5" customHeight="1">
      <c r="A426" s="33"/>
      <c r="B426" s="149"/>
      <c r="C426" s="195" t="s">
        <v>2306</v>
      </c>
      <c r="D426" s="195" t="s">
        <v>416</v>
      </c>
      <c r="E426" s="196" t="s">
        <v>4669</v>
      </c>
      <c r="F426" s="197" t="s">
        <v>4670</v>
      </c>
      <c r="G426" s="198" t="s">
        <v>376</v>
      </c>
      <c r="H426" s="199">
        <v>20</v>
      </c>
      <c r="I426" s="200"/>
      <c r="J426" s="201">
        <f>ROUND(I426*H426,2)</f>
        <v>0</v>
      </c>
      <c r="K426" s="197" t="s">
        <v>6713</v>
      </c>
      <c r="L426" s="202"/>
      <c r="M426" s="203" t="s">
        <v>1</v>
      </c>
      <c r="N426" s="204" t="s">
        <v>46</v>
      </c>
      <c r="O426" s="59"/>
      <c r="P426" s="159">
        <f>O426*H426</f>
        <v>0</v>
      </c>
      <c r="Q426" s="159">
        <v>3.8999999999999999E-4</v>
      </c>
      <c r="R426" s="159">
        <f>Q426*H426</f>
        <v>7.7999999999999996E-3</v>
      </c>
      <c r="S426" s="159">
        <v>0</v>
      </c>
      <c r="T426" s="160">
        <f>S426*H426</f>
        <v>0</v>
      </c>
      <c r="U426" s="33"/>
      <c r="V426" s="33"/>
      <c r="W426" s="33"/>
      <c r="X426" s="33"/>
      <c r="Y426" s="33"/>
      <c r="Z426" s="33"/>
      <c r="AA426" s="33"/>
      <c r="AB426" s="33"/>
      <c r="AC426" s="33"/>
      <c r="AD426" s="33"/>
      <c r="AE426" s="33"/>
      <c r="AR426" s="161" t="s">
        <v>573</v>
      </c>
      <c r="AT426" s="161" t="s">
        <v>416</v>
      </c>
      <c r="AU426" s="161" t="s">
        <v>90</v>
      </c>
      <c r="AY426" s="18" t="s">
        <v>199</v>
      </c>
      <c r="BE426" s="162">
        <f>IF(N426="základní",J426,0)</f>
        <v>0</v>
      </c>
      <c r="BF426" s="162">
        <f>IF(N426="snížená",J426,0)</f>
        <v>0</v>
      </c>
      <c r="BG426" s="162">
        <f>IF(N426="zákl. přenesená",J426,0)</f>
        <v>0</v>
      </c>
      <c r="BH426" s="162">
        <f>IF(N426="sníž. přenesená",J426,0)</f>
        <v>0</v>
      </c>
      <c r="BI426" s="162">
        <f>IF(N426="nulová",J426,0)</f>
        <v>0</v>
      </c>
      <c r="BJ426" s="18" t="s">
        <v>88</v>
      </c>
      <c r="BK426" s="162">
        <f>ROUND(I426*H426,2)</f>
        <v>0</v>
      </c>
      <c r="BL426" s="18" t="s">
        <v>276</v>
      </c>
      <c r="BM426" s="161" t="s">
        <v>7082</v>
      </c>
    </row>
    <row r="427" spans="1:65" s="2" customFormat="1" ht="10.199999999999999">
      <c r="A427" s="33"/>
      <c r="B427" s="34"/>
      <c r="C427" s="33"/>
      <c r="D427" s="163" t="s">
        <v>207</v>
      </c>
      <c r="E427" s="33"/>
      <c r="F427" s="164" t="s">
        <v>4670</v>
      </c>
      <c r="G427" s="33"/>
      <c r="H427" s="33"/>
      <c r="I427" s="165"/>
      <c r="J427" s="33"/>
      <c r="K427" s="33"/>
      <c r="L427" s="34"/>
      <c r="M427" s="166"/>
      <c r="N427" s="167"/>
      <c r="O427" s="59"/>
      <c r="P427" s="59"/>
      <c r="Q427" s="59"/>
      <c r="R427" s="59"/>
      <c r="S427" s="59"/>
      <c r="T427" s="60"/>
      <c r="U427" s="33"/>
      <c r="V427" s="33"/>
      <c r="W427" s="33"/>
      <c r="X427" s="33"/>
      <c r="Y427" s="33"/>
      <c r="Z427" s="33"/>
      <c r="AA427" s="33"/>
      <c r="AB427" s="33"/>
      <c r="AC427" s="33"/>
      <c r="AD427" s="33"/>
      <c r="AE427" s="33"/>
      <c r="AT427" s="18" t="s">
        <v>207</v>
      </c>
      <c r="AU427" s="18" t="s">
        <v>90</v>
      </c>
    </row>
    <row r="428" spans="1:65" s="14" customFormat="1" ht="10.199999999999999">
      <c r="B428" s="179"/>
      <c r="D428" s="163" t="s">
        <v>336</v>
      </c>
      <c r="E428" s="180" t="s">
        <v>1</v>
      </c>
      <c r="F428" s="181" t="s">
        <v>296</v>
      </c>
      <c r="H428" s="182">
        <v>20</v>
      </c>
      <c r="I428" s="183"/>
      <c r="L428" s="179"/>
      <c r="M428" s="184"/>
      <c r="N428" s="185"/>
      <c r="O428" s="185"/>
      <c r="P428" s="185"/>
      <c r="Q428" s="185"/>
      <c r="R428" s="185"/>
      <c r="S428" s="185"/>
      <c r="T428" s="186"/>
      <c r="AT428" s="180" t="s">
        <v>336</v>
      </c>
      <c r="AU428" s="180" t="s">
        <v>90</v>
      </c>
      <c r="AV428" s="14" t="s">
        <v>90</v>
      </c>
      <c r="AW428" s="14" t="s">
        <v>36</v>
      </c>
      <c r="AX428" s="14" t="s">
        <v>88</v>
      </c>
      <c r="AY428" s="180" t="s">
        <v>199</v>
      </c>
    </row>
    <row r="429" spans="1:65" s="2" customFormat="1" ht="24.15" customHeight="1">
      <c r="A429" s="33"/>
      <c r="B429" s="149"/>
      <c r="C429" s="150" t="s">
        <v>2310</v>
      </c>
      <c r="D429" s="150" t="s">
        <v>202</v>
      </c>
      <c r="E429" s="151" t="s">
        <v>7083</v>
      </c>
      <c r="F429" s="152" t="s">
        <v>7084</v>
      </c>
      <c r="G429" s="153" t="s">
        <v>529</v>
      </c>
      <c r="H429" s="154">
        <v>5</v>
      </c>
      <c r="I429" s="155"/>
      <c r="J429" s="156">
        <f>ROUND(I429*H429,2)</f>
        <v>0</v>
      </c>
      <c r="K429" s="152" t="s">
        <v>6713</v>
      </c>
      <c r="L429" s="34"/>
      <c r="M429" s="157" t="s">
        <v>1</v>
      </c>
      <c r="N429" s="158" t="s">
        <v>46</v>
      </c>
      <c r="O429" s="59"/>
      <c r="P429" s="159">
        <f>O429*H429</f>
        <v>0</v>
      </c>
      <c r="Q429" s="159">
        <v>0</v>
      </c>
      <c r="R429" s="159">
        <f>Q429*H429</f>
        <v>0</v>
      </c>
      <c r="S429" s="159">
        <v>0</v>
      </c>
      <c r="T429" s="160">
        <f>S429*H429</f>
        <v>0</v>
      </c>
      <c r="U429" s="33"/>
      <c r="V429" s="33"/>
      <c r="W429" s="33"/>
      <c r="X429" s="33"/>
      <c r="Y429" s="33"/>
      <c r="Z429" s="33"/>
      <c r="AA429" s="33"/>
      <c r="AB429" s="33"/>
      <c r="AC429" s="33"/>
      <c r="AD429" s="33"/>
      <c r="AE429" s="33"/>
      <c r="AR429" s="161" t="s">
        <v>276</v>
      </c>
      <c r="AT429" s="161" t="s">
        <v>202</v>
      </c>
      <c r="AU429" s="161" t="s">
        <v>90</v>
      </c>
      <c r="AY429" s="18" t="s">
        <v>199</v>
      </c>
      <c r="BE429" s="162">
        <f>IF(N429="základní",J429,0)</f>
        <v>0</v>
      </c>
      <c r="BF429" s="162">
        <f>IF(N429="snížená",J429,0)</f>
        <v>0</v>
      </c>
      <c r="BG429" s="162">
        <f>IF(N429="zákl. přenesená",J429,0)</f>
        <v>0</v>
      </c>
      <c r="BH429" s="162">
        <f>IF(N429="sníž. přenesená",J429,0)</f>
        <v>0</v>
      </c>
      <c r="BI429" s="162">
        <f>IF(N429="nulová",J429,0)</f>
        <v>0</v>
      </c>
      <c r="BJ429" s="18" t="s">
        <v>88</v>
      </c>
      <c r="BK429" s="162">
        <f>ROUND(I429*H429,2)</f>
        <v>0</v>
      </c>
      <c r="BL429" s="18" t="s">
        <v>276</v>
      </c>
      <c r="BM429" s="161" t="s">
        <v>7085</v>
      </c>
    </row>
    <row r="430" spans="1:65" s="2" customFormat="1" ht="28.8">
      <c r="A430" s="33"/>
      <c r="B430" s="34"/>
      <c r="C430" s="33"/>
      <c r="D430" s="163" t="s">
        <v>207</v>
      </c>
      <c r="E430" s="33"/>
      <c r="F430" s="164" t="s">
        <v>7086</v>
      </c>
      <c r="G430" s="33"/>
      <c r="H430" s="33"/>
      <c r="I430" s="165"/>
      <c r="J430" s="33"/>
      <c r="K430" s="33"/>
      <c r="L430" s="34"/>
      <c r="M430" s="166"/>
      <c r="N430" s="167"/>
      <c r="O430" s="59"/>
      <c r="P430" s="59"/>
      <c r="Q430" s="59"/>
      <c r="R430" s="59"/>
      <c r="S430" s="59"/>
      <c r="T430" s="60"/>
      <c r="U430" s="33"/>
      <c r="V430" s="33"/>
      <c r="W430" s="33"/>
      <c r="X430" s="33"/>
      <c r="Y430" s="33"/>
      <c r="Z430" s="33"/>
      <c r="AA430" s="33"/>
      <c r="AB430" s="33"/>
      <c r="AC430" s="33"/>
      <c r="AD430" s="33"/>
      <c r="AE430" s="33"/>
      <c r="AT430" s="18" t="s">
        <v>207</v>
      </c>
      <c r="AU430" s="18" t="s">
        <v>90</v>
      </c>
    </row>
    <row r="431" spans="1:65" s="2" customFormat="1" ht="16.5" customHeight="1">
      <c r="A431" s="33"/>
      <c r="B431" s="149"/>
      <c r="C431" s="195" t="s">
        <v>2314</v>
      </c>
      <c r="D431" s="195" t="s">
        <v>416</v>
      </c>
      <c r="E431" s="196" t="s">
        <v>7087</v>
      </c>
      <c r="F431" s="197" t="s">
        <v>7088</v>
      </c>
      <c r="G431" s="198" t="s">
        <v>529</v>
      </c>
      <c r="H431" s="199">
        <v>5</v>
      </c>
      <c r="I431" s="200"/>
      <c r="J431" s="201">
        <f>ROUND(I431*H431,2)</f>
        <v>0</v>
      </c>
      <c r="K431" s="197" t="s">
        <v>6713</v>
      </c>
      <c r="L431" s="202"/>
      <c r="M431" s="203" t="s">
        <v>1</v>
      </c>
      <c r="N431" s="204" t="s">
        <v>46</v>
      </c>
      <c r="O431" s="59"/>
      <c r="P431" s="159">
        <f>O431*H431</f>
        <v>0</v>
      </c>
      <c r="Q431" s="159">
        <v>1.1E-4</v>
      </c>
      <c r="R431" s="159">
        <f>Q431*H431</f>
        <v>5.5000000000000003E-4</v>
      </c>
      <c r="S431" s="159">
        <v>0</v>
      </c>
      <c r="T431" s="160">
        <f>S431*H431</f>
        <v>0</v>
      </c>
      <c r="U431" s="33"/>
      <c r="V431" s="33"/>
      <c r="W431" s="33"/>
      <c r="X431" s="33"/>
      <c r="Y431" s="33"/>
      <c r="Z431" s="33"/>
      <c r="AA431" s="33"/>
      <c r="AB431" s="33"/>
      <c r="AC431" s="33"/>
      <c r="AD431" s="33"/>
      <c r="AE431" s="33"/>
      <c r="AR431" s="161" t="s">
        <v>573</v>
      </c>
      <c r="AT431" s="161" t="s">
        <v>416</v>
      </c>
      <c r="AU431" s="161" t="s">
        <v>90</v>
      </c>
      <c r="AY431" s="18" t="s">
        <v>199</v>
      </c>
      <c r="BE431" s="162">
        <f>IF(N431="základní",J431,0)</f>
        <v>0</v>
      </c>
      <c r="BF431" s="162">
        <f>IF(N431="snížená",J431,0)</f>
        <v>0</v>
      </c>
      <c r="BG431" s="162">
        <f>IF(N431="zákl. přenesená",J431,0)</f>
        <v>0</v>
      </c>
      <c r="BH431" s="162">
        <f>IF(N431="sníž. přenesená",J431,0)</f>
        <v>0</v>
      </c>
      <c r="BI431" s="162">
        <f>IF(N431="nulová",J431,0)</f>
        <v>0</v>
      </c>
      <c r="BJ431" s="18" t="s">
        <v>88</v>
      </c>
      <c r="BK431" s="162">
        <f>ROUND(I431*H431,2)</f>
        <v>0</v>
      </c>
      <c r="BL431" s="18" t="s">
        <v>276</v>
      </c>
      <c r="BM431" s="161" t="s">
        <v>7089</v>
      </c>
    </row>
    <row r="432" spans="1:65" s="2" customFormat="1" ht="10.199999999999999">
      <c r="A432" s="33"/>
      <c r="B432" s="34"/>
      <c r="C432" s="33"/>
      <c r="D432" s="163" t="s">
        <v>207</v>
      </c>
      <c r="E432" s="33"/>
      <c r="F432" s="164" t="s">
        <v>7088</v>
      </c>
      <c r="G432" s="33"/>
      <c r="H432" s="33"/>
      <c r="I432" s="165"/>
      <c r="J432" s="33"/>
      <c r="K432" s="33"/>
      <c r="L432" s="34"/>
      <c r="M432" s="166"/>
      <c r="N432" s="167"/>
      <c r="O432" s="59"/>
      <c r="P432" s="59"/>
      <c r="Q432" s="59"/>
      <c r="R432" s="59"/>
      <c r="S432" s="59"/>
      <c r="T432" s="60"/>
      <c r="U432" s="33"/>
      <c r="V432" s="33"/>
      <c r="W432" s="33"/>
      <c r="X432" s="33"/>
      <c r="Y432" s="33"/>
      <c r="Z432" s="33"/>
      <c r="AA432" s="33"/>
      <c r="AB432" s="33"/>
      <c r="AC432" s="33"/>
      <c r="AD432" s="33"/>
      <c r="AE432" s="33"/>
      <c r="AT432" s="18" t="s">
        <v>207</v>
      </c>
      <c r="AU432" s="18" t="s">
        <v>90</v>
      </c>
    </row>
    <row r="433" spans="1:65" s="2" customFormat="1" ht="24.15" customHeight="1">
      <c r="A433" s="33"/>
      <c r="B433" s="149"/>
      <c r="C433" s="150" t="s">
        <v>2318</v>
      </c>
      <c r="D433" s="150" t="s">
        <v>202</v>
      </c>
      <c r="E433" s="151" t="s">
        <v>6350</v>
      </c>
      <c r="F433" s="152" t="s">
        <v>6351</v>
      </c>
      <c r="G433" s="153" t="s">
        <v>376</v>
      </c>
      <c r="H433" s="154">
        <v>160</v>
      </c>
      <c r="I433" s="155"/>
      <c r="J433" s="156">
        <f>ROUND(I433*H433,2)</f>
        <v>0</v>
      </c>
      <c r="K433" s="152" t="s">
        <v>6713</v>
      </c>
      <c r="L433" s="34"/>
      <c r="M433" s="157" t="s">
        <v>1</v>
      </c>
      <c r="N433" s="158" t="s">
        <v>46</v>
      </c>
      <c r="O433" s="59"/>
      <c r="P433" s="159">
        <f>O433*H433</f>
        <v>0</v>
      </c>
      <c r="Q433" s="159">
        <v>0</v>
      </c>
      <c r="R433" s="159">
        <f>Q433*H433</f>
        <v>0</v>
      </c>
      <c r="S433" s="159">
        <v>0</v>
      </c>
      <c r="T433" s="160">
        <f>S433*H433</f>
        <v>0</v>
      </c>
      <c r="U433" s="33"/>
      <c r="V433" s="33"/>
      <c r="W433" s="33"/>
      <c r="X433" s="33"/>
      <c r="Y433" s="33"/>
      <c r="Z433" s="33"/>
      <c r="AA433" s="33"/>
      <c r="AB433" s="33"/>
      <c r="AC433" s="33"/>
      <c r="AD433" s="33"/>
      <c r="AE433" s="33"/>
      <c r="AR433" s="161" t="s">
        <v>276</v>
      </c>
      <c r="AT433" s="161" t="s">
        <v>202</v>
      </c>
      <c r="AU433" s="161" t="s">
        <v>90</v>
      </c>
      <c r="AY433" s="18" t="s">
        <v>199</v>
      </c>
      <c r="BE433" s="162">
        <f>IF(N433="základní",J433,0)</f>
        <v>0</v>
      </c>
      <c r="BF433" s="162">
        <f>IF(N433="snížená",J433,0)</f>
        <v>0</v>
      </c>
      <c r="BG433" s="162">
        <f>IF(N433="zákl. přenesená",J433,0)</f>
        <v>0</v>
      </c>
      <c r="BH433" s="162">
        <f>IF(N433="sníž. přenesená",J433,0)</f>
        <v>0</v>
      </c>
      <c r="BI433" s="162">
        <f>IF(N433="nulová",J433,0)</f>
        <v>0</v>
      </c>
      <c r="BJ433" s="18" t="s">
        <v>88</v>
      </c>
      <c r="BK433" s="162">
        <f>ROUND(I433*H433,2)</f>
        <v>0</v>
      </c>
      <c r="BL433" s="18" t="s">
        <v>276</v>
      </c>
      <c r="BM433" s="161" t="s">
        <v>7090</v>
      </c>
    </row>
    <row r="434" spans="1:65" s="2" customFormat="1" ht="28.8">
      <c r="A434" s="33"/>
      <c r="B434" s="34"/>
      <c r="C434" s="33"/>
      <c r="D434" s="163" t="s">
        <v>207</v>
      </c>
      <c r="E434" s="33"/>
      <c r="F434" s="164" t="s">
        <v>6353</v>
      </c>
      <c r="G434" s="33"/>
      <c r="H434" s="33"/>
      <c r="I434" s="165"/>
      <c r="J434" s="33"/>
      <c r="K434" s="33"/>
      <c r="L434" s="34"/>
      <c r="M434" s="166"/>
      <c r="N434" s="167"/>
      <c r="O434" s="59"/>
      <c r="P434" s="59"/>
      <c r="Q434" s="59"/>
      <c r="R434" s="59"/>
      <c r="S434" s="59"/>
      <c r="T434" s="60"/>
      <c r="U434" s="33"/>
      <c r="V434" s="33"/>
      <c r="W434" s="33"/>
      <c r="X434" s="33"/>
      <c r="Y434" s="33"/>
      <c r="Z434" s="33"/>
      <c r="AA434" s="33"/>
      <c r="AB434" s="33"/>
      <c r="AC434" s="33"/>
      <c r="AD434" s="33"/>
      <c r="AE434" s="33"/>
      <c r="AT434" s="18" t="s">
        <v>207</v>
      </c>
      <c r="AU434" s="18" t="s">
        <v>90</v>
      </c>
    </row>
    <row r="435" spans="1:65" s="2" customFormat="1" ht="16.5" customHeight="1">
      <c r="A435" s="33"/>
      <c r="B435" s="149"/>
      <c r="C435" s="195" t="s">
        <v>2323</v>
      </c>
      <c r="D435" s="195" t="s">
        <v>416</v>
      </c>
      <c r="E435" s="196" t="s">
        <v>7091</v>
      </c>
      <c r="F435" s="197" t="s">
        <v>7092</v>
      </c>
      <c r="G435" s="198" t="s">
        <v>376</v>
      </c>
      <c r="H435" s="199">
        <v>160</v>
      </c>
      <c r="I435" s="200"/>
      <c r="J435" s="201">
        <f>ROUND(I435*H435,2)</f>
        <v>0</v>
      </c>
      <c r="K435" s="197" t="s">
        <v>6713</v>
      </c>
      <c r="L435" s="202"/>
      <c r="M435" s="203" t="s">
        <v>1</v>
      </c>
      <c r="N435" s="204" t="s">
        <v>46</v>
      </c>
      <c r="O435" s="59"/>
      <c r="P435" s="159">
        <f>O435*H435</f>
        <v>0</v>
      </c>
      <c r="Q435" s="159">
        <v>4.0000000000000003E-5</v>
      </c>
      <c r="R435" s="159">
        <f>Q435*H435</f>
        <v>6.4000000000000003E-3</v>
      </c>
      <c r="S435" s="159">
        <v>0</v>
      </c>
      <c r="T435" s="160">
        <f>S435*H435</f>
        <v>0</v>
      </c>
      <c r="U435" s="33"/>
      <c r="V435" s="33"/>
      <c r="W435" s="33"/>
      <c r="X435" s="33"/>
      <c r="Y435" s="33"/>
      <c r="Z435" s="33"/>
      <c r="AA435" s="33"/>
      <c r="AB435" s="33"/>
      <c r="AC435" s="33"/>
      <c r="AD435" s="33"/>
      <c r="AE435" s="33"/>
      <c r="AR435" s="161" t="s">
        <v>573</v>
      </c>
      <c r="AT435" s="161" t="s">
        <v>416</v>
      </c>
      <c r="AU435" s="161" t="s">
        <v>90</v>
      </c>
      <c r="AY435" s="18" t="s">
        <v>199</v>
      </c>
      <c r="BE435" s="162">
        <f>IF(N435="základní",J435,0)</f>
        <v>0</v>
      </c>
      <c r="BF435" s="162">
        <f>IF(N435="snížená",J435,0)</f>
        <v>0</v>
      </c>
      <c r="BG435" s="162">
        <f>IF(N435="zákl. přenesená",J435,0)</f>
        <v>0</v>
      </c>
      <c r="BH435" s="162">
        <f>IF(N435="sníž. přenesená",J435,0)</f>
        <v>0</v>
      </c>
      <c r="BI435" s="162">
        <f>IF(N435="nulová",J435,0)</f>
        <v>0</v>
      </c>
      <c r="BJ435" s="18" t="s">
        <v>88</v>
      </c>
      <c r="BK435" s="162">
        <f>ROUND(I435*H435,2)</f>
        <v>0</v>
      </c>
      <c r="BL435" s="18" t="s">
        <v>276</v>
      </c>
      <c r="BM435" s="161" t="s">
        <v>7093</v>
      </c>
    </row>
    <row r="436" spans="1:65" s="2" customFormat="1" ht="10.199999999999999">
      <c r="A436" s="33"/>
      <c r="B436" s="34"/>
      <c r="C436" s="33"/>
      <c r="D436" s="163" t="s">
        <v>207</v>
      </c>
      <c r="E436" s="33"/>
      <c r="F436" s="164" t="s">
        <v>7092</v>
      </c>
      <c r="G436" s="33"/>
      <c r="H436" s="33"/>
      <c r="I436" s="165"/>
      <c r="J436" s="33"/>
      <c r="K436" s="33"/>
      <c r="L436" s="34"/>
      <c r="M436" s="166"/>
      <c r="N436" s="167"/>
      <c r="O436" s="59"/>
      <c r="P436" s="59"/>
      <c r="Q436" s="59"/>
      <c r="R436" s="59"/>
      <c r="S436" s="59"/>
      <c r="T436" s="60"/>
      <c r="U436" s="33"/>
      <c r="V436" s="33"/>
      <c r="W436" s="33"/>
      <c r="X436" s="33"/>
      <c r="Y436" s="33"/>
      <c r="Z436" s="33"/>
      <c r="AA436" s="33"/>
      <c r="AB436" s="33"/>
      <c r="AC436" s="33"/>
      <c r="AD436" s="33"/>
      <c r="AE436" s="33"/>
      <c r="AT436" s="18" t="s">
        <v>207</v>
      </c>
      <c r="AU436" s="18" t="s">
        <v>90</v>
      </c>
    </row>
    <row r="437" spans="1:65" s="14" customFormat="1" ht="10.199999999999999">
      <c r="B437" s="179"/>
      <c r="D437" s="163" t="s">
        <v>336</v>
      </c>
      <c r="E437" s="180" t="s">
        <v>1</v>
      </c>
      <c r="F437" s="181" t="s">
        <v>2453</v>
      </c>
      <c r="H437" s="182">
        <v>160</v>
      </c>
      <c r="I437" s="183"/>
      <c r="L437" s="179"/>
      <c r="M437" s="184"/>
      <c r="N437" s="185"/>
      <c r="O437" s="185"/>
      <c r="P437" s="185"/>
      <c r="Q437" s="185"/>
      <c r="R437" s="185"/>
      <c r="S437" s="185"/>
      <c r="T437" s="186"/>
      <c r="AT437" s="180" t="s">
        <v>336</v>
      </c>
      <c r="AU437" s="180" t="s">
        <v>90</v>
      </c>
      <c r="AV437" s="14" t="s">
        <v>90</v>
      </c>
      <c r="AW437" s="14" t="s">
        <v>36</v>
      </c>
      <c r="AX437" s="14" t="s">
        <v>88</v>
      </c>
      <c r="AY437" s="180" t="s">
        <v>199</v>
      </c>
    </row>
    <row r="438" spans="1:65" s="2" customFormat="1" ht="21.75" customHeight="1">
      <c r="A438" s="33"/>
      <c r="B438" s="149"/>
      <c r="C438" s="150" t="s">
        <v>1793</v>
      </c>
      <c r="D438" s="150" t="s">
        <v>202</v>
      </c>
      <c r="E438" s="151" t="s">
        <v>7094</v>
      </c>
      <c r="F438" s="152" t="s">
        <v>6690</v>
      </c>
      <c r="G438" s="153" t="s">
        <v>376</v>
      </c>
      <c r="H438" s="154">
        <v>180</v>
      </c>
      <c r="I438" s="155"/>
      <c r="J438" s="156">
        <f>ROUND(I438*H438,2)</f>
        <v>0</v>
      </c>
      <c r="K438" s="152" t="s">
        <v>6713</v>
      </c>
      <c r="L438" s="34"/>
      <c r="M438" s="157" t="s">
        <v>1</v>
      </c>
      <c r="N438" s="158" t="s">
        <v>46</v>
      </c>
      <c r="O438" s="59"/>
      <c r="P438" s="159">
        <f>O438*H438</f>
        <v>0</v>
      </c>
      <c r="Q438" s="159">
        <v>0</v>
      </c>
      <c r="R438" s="159">
        <f>Q438*H438</f>
        <v>0</v>
      </c>
      <c r="S438" s="159">
        <v>0</v>
      </c>
      <c r="T438" s="160">
        <f>S438*H438</f>
        <v>0</v>
      </c>
      <c r="U438" s="33"/>
      <c r="V438" s="33"/>
      <c r="W438" s="33"/>
      <c r="X438" s="33"/>
      <c r="Y438" s="33"/>
      <c r="Z438" s="33"/>
      <c r="AA438" s="33"/>
      <c r="AB438" s="33"/>
      <c r="AC438" s="33"/>
      <c r="AD438" s="33"/>
      <c r="AE438" s="33"/>
      <c r="AR438" s="161" t="s">
        <v>276</v>
      </c>
      <c r="AT438" s="161" t="s">
        <v>202</v>
      </c>
      <c r="AU438" s="161" t="s">
        <v>90</v>
      </c>
      <c r="AY438" s="18" t="s">
        <v>199</v>
      </c>
      <c r="BE438" s="162">
        <f>IF(N438="základní",J438,0)</f>
        <v>0</v>
      </c>
      <c r="BF438" s="162">
        <f>IF(N438="snížená",J438,0)</f>
        <v>0</v>
      </c>
      <c r="BG438" s="162">
        <f>IF(N438="zákl. přenesená",J438,0)</f>
        <v>0</v>
      </c>
      <c r="BH438" s="162">
        <f>IF(N438="sníž. přenesená",J438,0)</f>
        <v>0</v>
      </c>
      <c r="BI438" s="162">
        <f>IF(N438="nulová",J438,0)</f>
        <v>0</v>
      </c>
      <c r="BJ438" s="18" t="s">
        <v>88</v>
      </c>
      <c r="BK438" s="162">
        <f>ROUND(I438*H438,2)</f>
        <v>0</v>
      </c>
      <c r="BL438" s="18" t="s">
        <v>276</v>
      </c>
      <c r="BM438" s="161" t="s">
        <v>7095</v>
      </c>
    </row>
    <row r="439" spans="1:65" s="2" customFormat="1" ht="10.199999999999999">
      <c r="A439" s="33"/>
      <c r="B439" s="34"/>
      <c r="C439" s="33"/>
      <c r="D439" s="163" t="s">
        <v>207</v>
      </c>
      <c r="E439" s="33"/>
      <c r="F439" s="164" t="s">
        <v>6692</v>
      </c>
      <c r="G439" s="33"/>
      <c r="H439" s="33"/>
      <c r="I439" s="165"/>
      <c r="J439" s="33"/>
      <c r="K439" s="33"/>
      <c r="L439" s="34"/>
      <c r="M439" s="166"/>
      <c r="N439" s="167"/>
      <c r="O439" s="59"/>
      <c r="P439" s="59"/>
      <c r="Q439" s="59"/>
      <c r="R439" s="59"/>
      <c r="S439" s="59"/>
      <c r="T439" s="60"/>
      <c r="U439" s="33"/>
      <c r="V439" s="33"/>
      <c r="W439" s="33"/>
      <c r="X439" s="33"/>
      <c r="Y439" s="33"/>
      <c r="Z439" s="33"/>
      <c r="AA439" s="33"/>
      <c r="AB439" s="33"/>
      <c r="AC439" s="33"/>
      <c r="AD439" s="33"/>
      <c r="AE439" s="33"/>
      <c r="AT439" s="18" t="s">
        <v>207</v>
      </c>
      <c r="AU439" s="18" t="s">
        <v>90</v>
      </c>
    </row>
    <row r="440" spans="1:65" s="2" customFormat="1" ht="24.15" customHeight="1">
      <c r="A440" s="33"/>
      <c r="B440" s="149"/>
      <c r="C440" s="195" t="s">
        <v>695</v>
      </c>
      <c r="D440" s="195" t="s">
        <v>416</v>
      </c>
      <c r="E440" s="196" t="s">
        <v>6697</v>
      </c>
      <c r="F440" s="197" t="s">
        <v>6698</v>
      </c>
      <c r="G440" s="198" t="s">
        <v>376</v>
      </c>
      <c r="H440" s="199">
        <v>180</v>
      </c>
      <c r="I440" s="200"/>
      <c r="J440" s="201">
        <f>ROUND(I440*H440,2)</f>
        <v>0</v>
      </c>
      <c r="K440" s="197" t="s">
        <v>333</v>
      </c>
      <c r="L440" s="202"/>
      <c r="M440" s="203" t="s">
        <v>1</v>
      </c>
      <c r="N440" s="204" t="s">
        <v>46</v>
      </c>
      <c r="O440" s="59"/>
      <c r="P440" s="159">
        <f>O440*H440</f>
        <v>0</v>
      </c>
      <c r="Q440" s="159">
        <v>4.0000000000000003E-5</v>
      </c>
      <c r="R440" s="159">
        <f>Q440*H440</f>
        <v>7.2000000000000007E-3</v>
      </c>
      <c r="S440" s="159">
        <v>0</v>
      </c>
      <c r="T440" s="160">
        <f>S440*H440</f>
        <v>0</v>
      </c>
      <c r="U440" s="33"/>
      <c r="V440" s="33"/>
      <c r="W440" s="33"/>
      <c r="X440" s="33"/>
      <c r="Y440" s="33"/>
      <c r="Z440" s="33"/>
      <c r="AA440" s="33"/>
      <c r="AB440" s="33"/>
      <c r="AC440" s="33"/>
      <c r="AD440" s="33"/>
      <c r="AE440" s="33"/>
      <c r="AR440" s="161" t="s">
        <v>573</v>
      </c>
      <c r="AT440" s="161" t="s">
        <v>416</v>
      </c>
      <c r="AU440" s="161" t="s">
        <v>90</v>
      </c>
      <c r="AY440" s="18" t="s">
        <v>199</v>
      </c>
      <c r="BE440" s="162">
        <f>IF(N440="základní",J440,0)</f>
        <v>0</v>
      </c>
      <c r="BF440" s="162">
        <f>IF(N440="snížená",J440,0)</f>
        <v>0</v>
      </c>
      <c r="BG440" s="162">
        <f>IF(N440="zákl. přenesená",J440,0)</f>
        <v>0</v>
      </c>
      <c r="BH440" s="162">
        <f>IF(N440="sníž. přenesená",J440,0)</f>
        <v>0</v>
      </c>
      <c r="BI440" s="162">
        <f>IF(N440="nulová",J440,0)</f>
        <v>0</v>
      </c>
      <c r="BJ440" s="18" t="s">
        <v>88</v>
      </c>
      <c r="BK440" s="162">
        <f>ROUND(I440*H440,2)</f>
        <v>0</v>
      </c>
      <c r="BL440" s="18" t="s">
        <v>276</v>
      </c>
      <c r="BM440" s="161" t="s">
        <v>7096</v>
      </c>
    </row>
    <row r="441" spans="1:65" s="2" customFormat="1" ht="10.199999999999999">
      <c r="A441" s="33"/>
      <c r="B441" s="34"/>
      <c r="C441" s="33"/>
      <c r="D441" s="163" t="s">
        <v>207</v>
      </c>
      <c r="E441" s="33"/>
      <c r="F441" s="164" t="s">
        <v>6698</v>
      </c>
      <c r="G441" s="33"/>
      <c r="H441" s="33"/>
      <c r="I441" s="165"/>
      <c r="J441" s="33"/>
      <c r="K441" s="33"/>
      <c r="L441" s="34"/>
      <c r="M441" s="166"/>
      <c r="N441" s="167"/>
      <c r="O441" s="59"/>
      <c r="P441" s="59"/>
      <c r="Q441" s="59"/>
      <c r="R441" s="59"/>
      <c r="S441" s="59"/>
      <c r="T441" s="60"/>
      <c r="U441" s="33"/>
      <c r="V441" s="33"/>
      <c r="W441" s="33"/>
      <c r="X441" s="33"/>
      <c r="Y441" s="33"/>
      <c r="Z441" s="33"/>
      <c r="AA441" s="33"/>
      <c r="AB441" s="33"/>
      <c r="AC441" s="33"/>
      <c r="AD441" s="33"/>
      <c r="AE441" s="33"/>
      <c r="AT441" s="18" t="s">
        <v>207</v>
      </c>
      <c r="AU441" s="18" t="s">
        <v>90</v>
      </c>
    </row>
    <row r="442" spans="1:65" s="14" customFormat="1" ht="10.199999999999999">
      <c r="B442" s="179"/>
      <c r="D442" s="163" t="s">
        <v>336</v>
      </c>
      <c r="E442" s="180" t="s">
        <v>1</v>
      </c>
      <c r="F442" s="181" t="s">
        <v>7097</v>
      </c>
      <c r="H442" s="182">
        <v>180</v>
      </c>
      <c r="I442" s="183"/>
      <c r="L442" s="179"/>
      <c r="M442" s="184"/>
      <c r="N442" s="185"/>
      <c r="O442" s="185"/>
      <c r="P442" s="185"/>
      <c r="Q442" s="185"/>
      <c r="R442" s="185"/>
      <c r="S442" s="185"/>
      <c r="T442" s="186"/>
      <c r="AT442" s="180" t="s">
        <v>336</v>
      </c>
      <c r="AU442" s="180" t="s">
        <v>90</v>
      </c>
      <c r="AV442" s="14" t="s">
        <v>90</v>
      </c>
      <c r="AW442" s="14" t="s">
        <v>36</v>
      </c>
      <c r="AX442" s="14" t="s">
        <v>88</v>
      </c>
      <c r="AY442" s="180" t="s">
        <v>199</v>
      </c>
    </row>
    <row r="443" spans="1:65" s="2" customFormat="1" ht="16.5" customHeight="1">
      <c r="A443" s="33"/>
      <c r="B443" s="149"/>
      <c r="C443" s="150" t="s">
        <v>2333</v>
      </c>
      <c r="D443" s="150" t="s">
        <v>202</v>
      </c>
      <c r="E443" s="151" t="s">
        <v>7098</v>
      </c>
      <c r="F443" s="152" t="s">
        <v>7099</v>
      </c>
      <c r="G443" s="153" t="s">
        <v>529</v>
      </c>
      <c r="H443" s="154">
        <v>10</v>
      </c>
      <c r="I443" s="155"/>
      <c r="J443" s="156">
        <f>ROUND(I443*H443,2)</f>
        <v>0</v>
      </c>
      <c r="K443" s="152" t="s">
        <v>1</v>
      </c>
      <c r="L443" s="34"/>
      <c r="M443" s="157" t="s">
        <v>1</v>
      </c>
      <c r="N443" s="158" t="s">
        <v>46</v>
      </c>
      <c r="O443" s="59"/>
      <c r="P443" s="159">
        <f>O443*H443</f>
        <v>0</v>
      </c>
      <c r="Q443" s="159">
        <v>0</v>
      </c>
      <c r="R443" s="159">
        <f>Q443*H443</f>
        <v>0</v>
      </c>
      <c r="S443" s="159">
        <v>0</v>
      </c>
      <c r="T443" s="160">
        <f>S443*H443</f>
        <v>0</v>
      </c>
      <c r="U443" s="33"/>
      <c r="V443" s="33"/>
      <c r="W443" s="33"/>
      <c r="X443" s="33"/>
      <c r="Y443" s="33"/>
      <c r="Z443" s="33"/>
      <c r="AA443" s="33"/>
      <c r="AB443" s="33"/>
      <c r="AC443" s="33"/>
      <c r="AD443" s="33"/>
      <c r="AE443" s="33"/>
      <c r="AR443" s="161" t="s">
        <v>276</v>
      </c>
      <c r="AT443" s="161" t="s">
        <v>202</v>
      </c>
      <c r="AU443" s="161" t="s">
        <v>90</v>
      </c>
      <c r="AY443" s="18" t="s">
        <v>199</v>
      </c>
      <c r="BE443" s="162">
        <f>IF(N443="základní",J443,0)</f>
        <v>0</v>
      </c>
      <c r="BF443" s="162">
        <f>IF(N443="snížená",J443,0)</f>
        <v>0</v>
      </c>
      <c r="BG443" s="162">
        <f>IF(N443="zákl. přenesená",J443,0)</f>
        <v>0</v>
      </c>
      <c r="BH443" s="162">
        <f>IF(N443="sníž. přenesená",J443,0)</f>
        <v>0</v>
      </c>
      <c r="BI443" s="162">
        <f>IF(N443="nulová",J443,0)</f>
        <v>0</v>
      </c>
      <c r="BJ443" s="18" t="s">
        <v>88</v>
      </c>
      <c r="BK443" s="162">
        <f>ROUND(I443*H443,2)</f>
        <v>0</v>
      </c>
      <c r="BL443" s="18" t="s">
        <v>276</v>
      </c>
      <c r="BM443" s="161" t="s">
        <v>7100</v>
      </c>
    </row>
    <row r="444" spans="1:65" s="2" customFormat="1" ht="16.5" customHeight="1">
      <c r="A444" s="33"/>
      <c r="B444" s="149"/>
      <c r="C444" s="195" t="s">
        <v>2339</v>
      </c>
      <c r="D444" s="195" t="s">
        <v>416</v>
      </c>
      <c r="E444" s="196" t="s">
        <v>7101</v>
      </c>
      <c r="F444" s="197" t="s">
        <v>7102</v>
      </c>
      <c r="G444" s="198" t="s">
        <v>529</v>
      </c>
      <c r="H444" s="199">
        <v>10</v>
      </c>
      <c r="I444" s="200"/>
      <c r="J444" s="201">
        <f>ROUND(I444*H444,2)</f>
        <v>0</v>
      </c>
      <c r="K444" s="197" t="s">
        <v>1</v>
      </c>
      <c r="L444" s="202"/>
      <c r="M444" s="203" t="s">
        <v>1</v>
      </c>
      <c r="N444" s="204" t="s">
        <v>46</v>
      </c>
      <c r="O444" s="59"/>
      <c r="P444" s="159">
        <f>O444*H444</f>
        <v>0</v>
      </c>
      <c r="Q444" s="159">
        <v>0</v>
      </c>
      <c r="R444" s="159">
        <f>Q444*H444</f>
        <v>0</v>
      </c>
      <c r="S444" s="159">
        <v>0</v>
      </c>
      <c r="T444" s="160">
        <f>S444*H444</f>
        <v>0</v>
      </c>
      <c r="U444" s="33"/>
      <c r="V444" s="33"/>
      <c r="W444" s="33"/>
      <c r="X444" s="33"/>
      <c r="Y444" s="33"/>
      <c r="Z444" s="33"/>
      <c r="AA444" s="33"/>
      <c r="AB444" s="33"/>
      <c r="AC444" s="33"/>
      <c r="AD444" s="33"/>
      <c r="AE444" s="33"/>
      <c r="AR444" s="161" t="s">
        <v>573</v>
      </c>
      <c r="AT444" s="161" t="s">
        <v>416</v>
      </c>
      <c r="AU444" s="161" t="s">
        <v>90</v>
      </c>
      <c r="AY444" s="18" t="s">
        <v>199</v>
      </c>
      <c r="BE444" s="162">
        <f>IF(N444="základní",J444,0)</f>
        <v>0</v>
      </c>
      <c r="BF444" s="162">
        <f>IF(N444="snížená",J444,0)</f>
        <v>0</v>
      </c>
      <c r="BG444" s="162">
        <f>IF(N444="zákl. přenesená",J444,0)</f>
        <v>0</v>
      </c>
      <c r="BH444" s="162">
        <f>IF(N444="sníž. přenesená",J444,0)</f>
        <v>0</v>
      </c>
      <c r="BI444" s="162">
        <f>IF(N444="nulová",J444,0)</f>
        <v>0</v>
      </c>
      <c r="BJ444" s="18" t="s">
        <v>88</v>
      </c>
      <c r="BK444" s="162">
        <f>ROUND(I444*H444,2)</f>
        <v>0</v>
      </c>
      <c r="BL444" s="18" t="s">
        <v>276</v>
      </c>
      <c r="BM444" s="161" t="s">
        <v>7103</v>
      </c>
    </row>
    <row r="445" spans="1:65" s="14" customFormat="1" ht="10.199999999999999">
      <c r="B445" s="179"/>
      <c r="D445" s="163" t="s">
        <v>336</v>
      </c>
      <c r="E445" s="180" t="s">
        <v>1</v>
      </c>
      <c r="F445" s="181" t="s">
        <v>2806</v>
      </c>
      <c r="H445" s="182">
        <v>10</v>
      </c>
      <c r="I445" s="183"/>
      <c r="L445" s="179"/>
      <c r="M445" s="184"/>
      <c r="N445" s="185"/>
      <c r="O445" s="185"/>
      <c r="P445" s="185"/>
      <c r="Q445" s="185"/>
      <c r="R445" s="185"/>
      <c r="S445" s="185"/>
      <c r="T445" s="186"/>
      <c r="AT445" s="180" t="s">
        <v>336</v>
      </c>
      <c r="AU445" s="180" t="s">
        <v>90</v>
      </c>
      <c r="AV445" s="14" t="s">
        <v>90</v>
      </c>
      <c r="AW445" s="14" t="s">
        <v>36</v>
      </c>
      <c r="AX445" s="14" t="s">
        <v>81</v>
      </c>
      <c r="AY445" s="180" t="s">
        <v>199</v>
      </c>
    </row>
    <row r="446" spans="1:65" s="2" customFormat="1" ht="16.5" customHeight="1">
      <c r="A446" s="33"/>
      <c r="B446" s="149"/>
      <c r="C446" s="150" t="s">
        <v>2344</v>
      </c>
      <c r="D446" s="150" t="s">
        <v>202</v>
      </c>
      <c r="E446" s="151" t="s">
        <v>6718</v>
      </c>
      <c r="F446" s="152" t="s">
        <v>6719</v>
      </c>
      <c r="G446" s="153" t="s">
        <v>529</v>
      </c>
      <c r="H446" s="154">
        <v>5</v>
      </c>
      <c r="I446" s="155"/>
      <c r="J446" s="156">
        <f>ROUND(I446*H446,2)</f>
        <v>0</v>
      </c>
      <c r="K446" s="152" t="s">
        <v>1</v>
      </c>
      <c r="L446" s="34"/>
      <c r="M446" s="157" t="s">
        <v>1</v>
      </c>
      <c r="N446" s="158" t="s">
        <v>46</v>
      </c>
      <c r="O446" s="59"/>
      <c r="P446" s="159">
        <f>O446*H446</f>
        <v>0</v>
      </c>
      <c r="Q446" s="159">
        <v>0</v>
      </c>
      <c r="R446" s="159">
        <f>Q446*H446</f>
        <v>0</v>
      </c>
      <c r="S446" s="159">
        <v>0</v>
      </c>
      <c r="T446" s="160">
        <f>S446*H446</f>
        <v>0</v>
      </c>
      <c r="U446" s="33"/>
      <c r="V446" s="33"/>
      <c r="W446" s="33"/>
      <c r="X446" s="33"/>
      <c r="Y446" s="33"/>
      <c r="Z446" s="33"/>
      <c r="AA446" s="33"/>
      <c r="AB446" s="33"/>
      <c r="AC446" s="33"/>
      <c r="AD446" s="33"/>
      <c r="AE446" s="33"/>
      <c r="AR446" s="161" t="s">
        <v>276</v>
      </c>
      <c r="AT446" s="161" t="s">
        <v>202</v>
      </c>
      <c r="AU446" s="161" t="s">
        <v>90</v>
      </c>
      <c r="AY446" s="18" t="s">
        <v>199</v>
      </c>
      <c r="BE446" s="162">
        <f>IF(N446="základní",J446,0)</f>
        <v>0</v>
      </c>
      <c r="BF446" s="162">
        <f>IF(N446="snížená",J446,0)</f>
        <v>0</v>
      </c>
      <c r="BG446" s="162">
        <f>IF(N446="zákl. přenesená",J446,0)</f>
        <v>0</v>
      </c>
      <c r="BH446" s="162">
        <f>IF(N446="sníž. přenesená",J446,0)</f>
        <v>0</v>
      </c>
      <c r="BI446" s="162">
        <f>IF(N446="nulová",J446,0)</f>
        <v>0</v>
      </c>
      <c r="BJ446" s="18" t="s">
        <v>88</v>
      </c>
      <c r="BK446" s="162">
        <f>ROUND(I446*H446,2)</f>
        <v>0</v>
      </c>
      <c r="BL446" s="18" t="s">
        <v>276</v>
      </c>
      <c r="BM446" s="161" t="s">
        <v>7104</v>
      </c>
    </row>
    <row r="447" spans="1:65" s="2" customFormat="1" ht="10.199999999999999">
      <c r="A447" s="33"/>
      <c r="B447" s="34"/>
      <c r="C447" s="33"/>
      <c r="D447" s="163" t="s">
        <v>207</v>
      </c>
      <c r="E447" s="33"/>
      <c r="F447" s="164" t="s">
        <v>6721</v>
      </c>
      <c r="G447" s="33"/>
      <c r="H447" s="33"/>
      <c r="I447" s="165"/>
      <c r="J447" s="33"/>
      <c r="K447" s="33"/>
      <c r="L447" s="34"/>
      <c r="M447" s="166"/>
      <c r="N447" s="167"/>
      <c r="O447" s="59"/>
      <c r="P447" s="59"/>
      <c r="Q447" s="59"/>
      <c r="R447" s="59"/>
      <c r="S447" s="59"/>
      <c r="T447" s="60"/>
      <c r="U447" s="33"/>
      <c r="V447" s="33"/>
      <c r="W447" s="33"/>
      <c r="X447" s="33"/>
      <c r="Y447" s="33"/>
      <c r="Z447" s="33"/>
      <c r="AA447" s="33"/>
      <c r="AB447" s="33"/>
      <c r="AC447" s="33"/>
      <c r="AD447" s="33"/>
      <c r="AE447" s="33"/>
      <c r="AT447" s="18" t="s">
        <v>207</v>
      </c>
      <c r="AU447" s="18" t="s">
        <v>90</v>
      </c>
    </row>
    <row r="448" spans="1:65" s="2" customFormat="1" ht="16.5" customHeight="1">
      <c r="A448" s="33"/>
      <c r="B448" s="149"/>
      <c r="C448" s="195" t="s">
        <v>2349</v>
      </c>
      <c r="D448" s="195" t="s">
        <v>416</v>
      </c>
      <c r="E448" s="196" t="s">
        <v>6722</v>
      </c>
      <c r="F448" s="197" t="s">
        <v>6723</v>
      </c>
      <c r="G448" s="198" t="s">
        <v>529</v>
      </c>
      <c r="H448" s="199">
        <v>5</v>
      </c>
      <c r="I448" s="200"/>
      <c r="J448" s="201">
        <f>ROUND(I448*H448,2)</f>
        <v>0</v>
      </c>
      <c r="K448" s="197" t="s">
        <v>1</v>
      </c>
      <c r="L448" s="202"/>
      <c r="M448" s="203" t="s">
        <v>1</v>
      </c>
      <c r="N448" s="204" t="s">
        <v>46</v>
      </c>
      <c r="O448" s="59"/>
      <c r="P448" s="159">
        <f>O448*H448</f>
        <v>0</v>
      </c>
      <c r="Q448" s="159">
        <v>0</v>
      </c>
      <c r="R448" s="159">
        <f>Q448*H448</f>
        <v>0</v>
      </c>
      <c r="S448" s="159">
        <v>0</v>
      </c>
      <c r="T448" s="160">
        <f>S448*H448</f>
        <v>0</v>
      </c>
      <c r="U448" s="33"/>
      <c r="V448" s="33"/>
      <c r="W448" s="33"/>
      <c r="X448" s="33"/>
      <c r="Y448" s="33"/>
      <c r="Z448" s="33"/>
      <c r="AA448" s="33"/>
      <c r="AB448" s="33"/>
      <c r="AC448" s="33"/>
      <c r="AD448" s="33"/>
      <c r="AE448" s="33"/>
      <c r="AR448" s="161" t="s">
        <v>573</v>
      </c>
      <c r="AT448" s="161" t="s">
        <v>416</v>
      </c>
      <c r="AU448" s="161" t="s">
        <v>90</v>
      </c>
      <c r="AY448" s="18" t="s">
        <v>199</v>
      </c>
      <c r="BE448" s="162">
        <f>IF(N448="základní",J448,0)</f>
        <v>0</v>
      </c>
      <c r="BF448" s="162">
        <f>IF(N448="snížená",J448,0)</f>
        <v>0</v>
      </c>
      <c r="BG448" s="162">
        <f>IF(N448="zákl. přenesená",J448,0)</f>
        <v>0</v>
      </c>
      <c r="BH448" s="162">
        <f>IF(N448="sníž. přenesená",J448,0)</f>
        <v>0</v>
      </c>
      <c r="BI448" s="162">
        <f>IF(N448="nulová",J448,0)</f>
        <v>0</v>
      </c>
      <c r="BJ448" s="18" t="s">
        <v>88</v>
      </c>
      <c r="BK448" s="162">
        <f>ROUND(I448*H448,2)</f>
        <v>0</v>
      </c>
      <c r="BL448" s="18" t="s">
        <v>276</v>
      </c>
      <c r="BM448" s="161" t="s">
        <v>7105</v>
      </c>
    </row>
    <row r="449" spans="1:65" s="2" customFormat="1" ht="57.6">
      <c r="A449" s="33"/>
      <c r="B449" s="34"/>
      <c r="C449" s="33"/>
      <c r="D449" s="163" t="s">
        <v>207</v>
      </c>
      <c r="E449" s="33"/>
      <c r="F449" s="164" t="s">
        <v>6725</v>
      </c>
      <c r="G449" s="33"/>
      <c r="H449" s="33"/>
      <c r="I449" s="165"/>
      <c r="J449" s="33"/>
      <c r="K449" s="33"/>
      <c r="L449" s="34"/>
      <c r="M449" s="166"/>
      <c r="N449" s="167"/>
      <c r="O449" s="59"/>
      <c r="P449" s="59"/>
      <c r="Q449" s="59"/>
      <c r="R449" s="59"/>
      <c r="S449" s="59"/>
      <c r="T449" s="60"/>
      <c r="U449" s="33"/>
      <c r="V449" s="33"/>
      <c r="W449" s="33"/>
      <c r="X449" s="33"/>
      <c r="Y449" s="33"/>
      <c r="Z449" s="33"/>
      <c r="AA449" s="33"/>
      <c r="AB449" s="33"/>
      <c r="AC449" s="33"/>
      <c r="AD449" s="33"/>
      <c r="AE449" s="33"/>
      <c r="AT449" s="18" t="s">
        <v>207</v>
      </c>
      <c r="AU449" s="18" t="s">
        <v>90</v>
      </c>
    </row>
    <row r="450" spans="1:65" s="14" customFormat="1" ht="10.199999999999999">
      <c r="B450" s="179"/>
      <c r="D450" s="163" t="s">
        <v>336</v>
      </c>
      <c r="E450" s="180" t="s">
        <v>1</v>
      </c>
      <c r="F450" s="181" t="s">
        <v>222</v>
      </c>
      <c r="H450" s="182">
        <v>5</v>
      </c>
      <c r="I450" s="183"/>
      <c r="L450" s="179"/>
      <c r="M450" s="184"/>
      <c r="N450" s="185"/>
      <c r="O450" s="185"/>
      <c r="P450" s="185"/>
      <c r="Q450" s="185"/>
      <c r="R450" s="185"/>
      <c r="S450" s="185"/>
      <c r="T450" s="186"/>
      <c r="AT450" s="180" t="s">
        <v>336</v>
      </c>
      <c r="AU450" s="180" t="s">
        <v>90</v>
      </c>
      <c r="AV450" s="14" t="s">
        <v>90</v>
      </c>
      <c r="AW450" s="14" t="s">
        <v>36</v>
      </c>
      <c r="AX450" s="14" t="s">
        <v>88</v>
      </c>
      <c r="AY450" s="180" t="s">
        <v>199</v>
      </c>
    </row>
    <row r="451" spans="1:65" s="2" customFormat="1" ht="16.5" customHeight="1">
      <c r="A451" s="33"/>
      <c r="B451" s="149"/>
      <c r="C451" s="150" t="s">
        <v>2354</v>
      </c>
      <c r="D451" s="150" t="s">
        <v>202</v>
      </c>
      <c r="E451" s="151" t="s">
        <v>7106</v>
      </c>
      <c r="F451" s="152" t="s">
        <v>7107</v>
      </c>
      <c r="G451" s="153" t="s">
        <v>205</v>
      </c>
      <c r="H451" s="154">
        <v>1</v>
      </c>
      <c r="I451" s="155"/>
      <c r="J451" s="156">
        <f>ROUND(I451*H451,2)</f>
        <v>0</v>
      </c>
      <c r="K451" s="152" t="s">
        <v>1</v>
      </c>
      <c r="L451" s="34"/>
      <c r="M451" s="157" t="s">
        <v>1</v>
      </c>
      <c r="N451" s="158" t="s">
        <v>46</v>
      </c>
      <c r="O451" s="59"/>
      <c r="P451" s="159">
        <f>O451*H451</f>
        <v>0</v>
      </c>
      <c r="Q451" s="159">
        <v>0</v>
      </c>
      <c r="R451" s="159">
        <f>Q451*H451</f>
        <v>0</v>
      </c>
      <c r="S451" s="159">
        <v>0</v>
      </c>
      <c r="T451" s="160">
        <f>S451*H451</f>
        <v>0</v>
      </c>
      <c r="U451" s="33"/>
      <c r="V451" s="33"/>
      <c r="W451" s="33"/>
      <c r="X451" s="33"/>
      <c r="Y451" s="33"/>
      <c r="Z451" s="33"/>
      <c r="AA451" s="33"/>
      <c r="AB451" s="33"/>
      <c r="AC451" s="33"/>
      <c r="AD451" s="33"/>
      <c r="AE451" s="33"/>
      <c r="AR451" s="161" t="s">
        <v>276</v>
      </c>
      <c r="AT451" s="161" t="s">
        <v>202</v>
      </c>
      <c r="AU451" s="161" t="s">
        <v>90</v>
      </c>
      <c r="AY451" s="18" t="s">
        <v>199</v>
      </c>
      <c r="BE451" s="162">
        <f>IF(N451="základní",J451,0)</f>
        <v>0</v>
      </c>
      <c r="BF451" s="162">
        <f>IF(N451="snížená",J451,0)</f>
        <v>0</v>
      </c>
      <c r="BG451" s="162">
        <f>IF(N451="zákl. přenesená",J451,0)</f>
        <v>0</v>
      </c>
      <c r="BH451" s="162">
        <f>IF(N451="sníž. přenesená",J451,0)</f>
        <v>0</v>
      </c>
      <c r="BI451" s="162">
        <f>IF(N451="nulová",J451,0)</f>
        <v>0</v>
      </c>
      <c r="BJ451" s="18" t="s">
        <v>88</v>
      </c>
      <c r="BK451" s="162">
        <f>ROUND(I451*H451,2)</f>
        <v>0</v>
      </c>
      <c r="BL451" s="18" t="s">
        <v>276</v>
      </c>
      <c r="BM451" s="161" t="s">
        <v>7108</v>
      </c>
    </row>
    <row r="452" spans="1:65" s="2" customFormat="1" ht="16.5" customHeight="1">
      <c r="A452" s="33"/>
      <c r="B452" s="149"/>
      <c r="C452" s="150" t="s">
        <v>2359</v>
      </c>
      <c r="D452" s="150" t="s">
        <v>202</v>
      </c>
      <c r="E452" s="151" t="s">
        <v>7109</v>
      </c>
      <c r="F452" s="152" t="s">
        <v>7110</v>
      </c>
      <c r="G452" s="153" t="s">
        <v>529</v>
      </c>
      <c r="H452" s="154">
        <v>5</v>
      </c>
      <c r="I452" s="155"/>
      <c r="J452" s="156">
        <f>ROUND(I452*H452,2)</f>
        <v>0</v>
      </c>
      <c r="K452" s="152" t="s">
        <v>333</v>
      </c>
      <c r="L452" s="34"/>
      <c r="M452" s="157" t="s">
        <v>1</v>
      </c>
      <c r="N452" s="158" t="s">
        <v>46</v>
      </c>
      <c r="O452" s="59"/>
      <c r="P452" s="159">
        <f>O452*H452</f>
        <v>0</v>
      </c>
      <c r="Q452" s="159">
        <v>0</v>
      </c>
      <c r="R452" s="159">
        <f>Q452*H452</f>
        <v>0</v>
      </c>
      <c r="S452" s="159">
        <v>0</v>
      </c>
      <c r="T452" s="160">
        <f>S452*H452</f>
        <v>0</v>
      </c>
      <c r="U452" s="33"/>
      <c r="V452" s="33"/>
      <c r="W452" s="33"/>
      <c r="X452" s="33"/>
      <c r="Y452" s="33"/>
      <c r="Z452" s="33"/>
      <c r="AA452" s="33"/>
      <c r="AB452" s="33"/>
      <c r="AC452" s="33"/>
      <c r="AD452" s="33"/>
      <c r="AE452" s="33"/>
      <c r="AR452" s="161" t="s">
        <v>276</v>
      </c>
      <c r="AT452" s="161" t="s">
        <v>202</v>
      </c>
      <c r="AU452" s="161" t="s">
        <v>90</v>
      </c>
      <c r="AY452" s="18" t="s">
        <v>199</v>
      </c>
      <c r="BE452" s="162">
        <f>IF(N452="základní",J452,0)</f>
        <v>0</v>
      </c>
      <c r="BF452" s="162">
        <f>IF(N452="snížená",J452,0)</f>
        <v>0</v>
      </c>
      <c r="BG452" s="162">
        <f>IF(N452="zákl. přenesená",J452,0)</f>
        <v>0</v>
      </c>
      <c r="BH452" s="162">
        <f>IF(N452="sníž. přenesená",J452,0)</f>
        <v>0</v>
      </c>
      <c r="BI452" s="162">
        <f>IF(N452="nulová",J452,0)</f>
        <v>0</v>
      </c>
      <c r="BJ452" s="18" t="s">
        <v>88</v>
      </c>
      <c r="BK452" s="162">
        <f>ROUND(I452*H452,2)</f>
        <v>0</v>
      </c>
      <c r="BL452" s="18" t="s">
        <v>276</v>
      </c>
      <c r="BM452" s="161" t="s">
        <v>7111</v>
      </c>
    </row>
    <row r="453" spans="1:65" s="2" customFormat="1" ht="10.199999999999999">
      <c r="A453" s="33"/>
      <c r="B453" s="34"/>
      <c r="C453" s="33"/>
      <c r="D453" s="163" t="s">
        <v>207</v>
      </c>
      <c r="E453" s="33"/>
      <c r="F453" s="164" t="s">
        <v>7112</v>
      </c>
      <c r="G453" s="33"/>
      <c r="H453" s="33"/>
      <c r="I453" s="165"/>
      <c r="J453" s="33"/>
      <c r="K453" s="33"/>
      <c r="L453" s="34"/>
      <c r="M453" s="166"/>
      <c r="N453" s="167"/>
      <c r="O453" s="59"/>
      <c r="P453" s="59"/>
      <c r="Q453" s="59"/>
      <c r="R453" s="59"/>
      <c r="S453" s="59"/>
      <c r="T453" s="60"/>
      <c r="U453" s="33"/>
      <c r="V453" s="33"/>
      <c r="W453" s="33"/>
      <c r="X453" s="33"/>
      <c r="Y453" s="33"/>
      <c r="Z453" s="33"/>
      <c r="AA453" s="33"/>
      <c r="AB453" s="33"/>
      <c r="AC453" s="33"/>
      <c r="AD453" s="33"/>
      <c r="AE453" s="33"/>
      <c r="AT453" s="18" t="s">
        <v>207</v>
      </c>
      <c r="AU453" s="18" t="s">
        <v>90</v>
      </c>
    </row>
    <row r="454" spans="1:65" s="2" customFormat="1" ht="16.5" customHeight="1">
      <c r="A454" s="33"/>
      <c r="B454" s="149"/>
      <c r="C454" s="195" t="s">
        <v>2364</v>
      </c>
      <c r="D454" s="195" t="s">
        <v>416</v>
      </c>
      <c r="E454" s="196" t="s">
        <v>7113</v>
      </c>
      <c r="F454" s="197" t="s">
        <v>7114</v>
      </c>
      <c r="G454" s="198" t="s">
        <v>529</v>
      </c>
      <c r="H454" s="199">
        <v>5</v>
      </c>
      <c r="I454" s="200"/>
      <c r="J454" s="201">
        <f>ROUND(I454*H454,2)</f>
        <v>0</v>
      </c>
      <c r="K454" s="197" t="s">
        <v>1</v>
      </c>
      <c r="L454" s="202"/>
      <c r="M454" s="203" t="s">
        <v>1</v>
      </c>
      <c r="N454" s="204" t="s">
        <v>46</v>
      </c>
      <c r="O454" s="59"/>
      <c r="P454" s="159">
        <f>O454*H454</f>
        <v>0</v>
      </c>
      <c r="Q454" s="159">
        <v>0</v>
      </c>
      <c r="R454" s="159">
        <f>Q454*H454</f>
        <v>0</v>
      </c>
      <c r="S454" s="159">
        <v>0</v>
      </c>
      <c r="T454" s="160">
        <f>S454*H454</f>
        <v>0</v>
      </c>
      <c r="U454" s="33"/>
      <c r="V454" s="33"/>
      <c r="W454" s="33"/>
      <c r="X454" s="33"/>
      <c r="Y454" s="33"/>
      <c r="Z454" s="33"/>
      <c r="AA454" s="33"/>
      <c r="AB454" s="33"/>
      <c r="AC454" s="33"/>
      <c r="AD454" s="33"/>
      <c r="AE454" s="33"/>
      <c r="AR454" s="161" t="s">
        <v>573</v>
      </c>
      <c r="AT454" s="161" t="s">
        <v>416</v>
      </c>
      <c r="AU454" s="161" t="s">
        <v>90</v>
      </c>
      <c r="AY454" s="18" t="s">
        <v>199</v>
      </c>
      <c r="BE454" s="162">
        <f>IF(N454="základní",J454,0)</f>
        <v>0</v>
      </c>
      <c r="BF454" s="162">
        <f>IF(N454="snížená",J454,0)</f>
        <v>0</v>
      </c>
      <c r="BG454" s="162">
        <f>IF(N454="zákl. přenesená",J454,0)</f>
        <v>0</v>
      </c>
      <c r="BH454" s="162">
        <f>IF(N454="sníž. přenesená",J454,0)</f>
        <v>0</v>
      </c>
      <c r="BI454" s="162">
        <f>IF(N454="nulová",J454,0)</f>
        <v>0</v>
      </c>
      <c r="BJ454" s="18" t="s">
        <v>88</v>
      </c>
      <c r="BK454" s="162">
        <f>ROUND(I454*H454,2)</f>
        <v>0</v>
      </c>
      <c r="BL454" s="18" t="s">
        <v>276</v>
      </c>
      <c r="BM454" s="161" t="s">
        <v>7115</v>
      </c>
    </row>
    <row r="455" spans="1:65" s="2" customFormat="1" ht="409.6">
      <c r="A455" s="33"/>
      <c r="B455" s="34"/>
      <c r="C455" s="33"/>
      <c r="D455" s="163" t="s">
        <v>207</v>
      </c>
      <c r="E455" s="33"/>
      <c r="F455" s="164" t="s">
        <v>7116</v>
      </c>
      <c r="G455" s="33"/>
      <c r="H455" s="33"/>
      <c r="I455" s="165"/>
      <c r="J455" s="33"/>
      <c r="K455" s="33"/>
      <c r="L455" s="34"/>
      <c r="M455" s="166"/>
      <c r="N455" s="167"/>
      <c r="O455" s="59"/>
      <c r="P455" s="59"/>
      <c r="Q455" s="59"/>
      <c r="R455" s="59"/>
      <c r="S455" s="59"/>
      <c r="T455" s="60"/>
      <c r="U455" s="33"/>
      <c r="V455" s="33"/>
      <c r="W455" s="33"/>
      <c r="X455" s="33"/>
      <c r="Y455" s="33"/>
      <c r="Z455" s="33"/>
      <c r="AA455" s="33"/>
      <c r="AB455" s="33"/>
      <c r="AC455" s="33"/>
      <c r="AD455" s="33"/>
      <c r="AE455" s="33"/>
      <c r="AT455" s="18" t="s">
        <v>207</v>
      </c>
      <c r="AU455" s="18" t="s">
        <v>90</v>
      </c>
    </row>
    <row r="456" spans="1:65" s="2" customFormat="1" ht="24.15" customHeight="1">
      <c r="A456" s="33"/>
      <c r="B456" s="149"/>
      <c r="C456" s="150" t="s">
        <v>2371</v>
      </c>
      <c r="D456" s="150" t="s">
        <v>202</v>
      </c>
      <c r="E456" s="151" t="s">
        <v>7117</v>
      </c>
      <c r="F456" s="152" t="s">
        <v>7118</v>
      </c>
      <c r="G456" s="153" t="s">
        <v>529</v>
      </c>
      <c r="H456" s="154">
        <v>3</v>
      </c>
      <c r="I456" s="155"/>
      <c r="J456" s="156">
        <f>ROUND(I456*H456,2)</f>
        <v>0</v>
      </c>
      <c r="K456" s="152" t="s">
        <v>6713</v>
      </c>
      <c r="L456" s="34"/>
      <c r="M456" s="157" t="s">
        <v>1</v>
      </c>
      <c r="N456" s="158" t="s">
        <v>46</v>
      </c>
      <c r="O456" s="59"/>
      <c r="P456" s="159">
        <f>O456*H456</f>
        <v>0</v>
      </c>
      <c r="Q456" s="159">
        <v>0</v>
      </c>
      <c r="R456" s="159">
        <f>Q456*H456</f>
        <v>0</v>
      </c>
      <c r="S456" s="159">
        <v>0</v>
      </c>
      <c r="T456" s="160">
        <f>S456*H456</f>
        <v>0</v>
      </c>
      <c r="U456" s="33"/>
      <c r="V456" s="33"/>
      <c r="W456" s="33"/>
      <c r="X456" s="33"/>
      <c r="Y456" s="33"/>
      <c r="Z456" s="33"/>
      <c r="AA456" s="33"/>
      <c r="AB456" s="33"/>
      <c r="AC456" s="33"/>
      <c r="AD456" s="33"/>
      <c r="AE456" s="33"/>
      <c r="AR456" s="161" t="s">
        <v>276</v>
      </c>
      <c r="AT456" s="161" t="s">
        <v>202</v>
      </c>
      <c r="AU456" s="161" t="s">
        <v>90</v>
      </c>
      <c r="AY456" s="18" t="s">
        <v>199</v>
      </c>
      <c r="BE456" s="162">
        <f>IF(N456="základní",J456,0)</f>
        <v>0</v>
      </c>
      <c r="BF456" s="162">
        <f>IF(N456="snížená",J456,0)</f>
        <v>0</v>
      </c>
      <c r="BG456" s="162">
        <f>IF(N456="zákl. přenesená",J456,0)</f>
        <v>0</v>
      </c>
      <c r="BH456" s="162">
        <f>IF(N456="sníž. přenesená",J456,0)</f>
        <v>0</v>
      </c>
      <c r="BI456" s="162">
        <f>IF(N456="nulová",J456,0)</f>
        <v>0</v>
      </c>
      <c r="BJ456" s="18" t="s">
        <v>88</v>
      </c>
      <c r="BK456" s="162">
        <f>ROUND(I456*H456,2)</f>
        <v>0</v>
      </c>
      <c r="BL456" s="18" t="s">
        <v>276</v>
      </c>
      <c r="BM456" s="161" t="s">
        <v>7119</v>
      </c>
    </row>
    <row r="457" spans="1:65" s="2" customFormat="1" ht="19.2">
      <c r="A457" s="33"/>
      <c r="B457" s="34"/>
      <c r="C457" s="33"/>
      <c r="D457" s="163" t="s">
        <v>207</v>
      </c>
      <c r="E457" s="33"/>
      <c r="F457" s="164" t="s">
        <v>7120</v>
      </c>
      <c r="G457" s="33"/>
      <c r="H457" s="33"/>
      <c r="I457" s="165"/>
      <c r="J457" s="33"/>
      <c r="K457" s="33"/>
      <c r="L457" s="34"/>
      <c r="M457" s="166"/>
      <c r="N457" s="167"/>
      <c r="O457" s="59"/>
      <c r="P457" s="59"/>
      <c r="Q457" s="59"/>
      <c r="R457" s="59"/>
      <c r="S457" s="59"/>
      <c r="T457" s="60"/>
      <c r="U457" s="33"/>
      <c r="V457" s="33"/>
      <c r="W457" s="33"/>
      <c r="X457" s="33"/>
      <c r="Y457" s="33"/>
      <c r="Z457" s="33"/>
      <c r="AA457" s="33"/>
      <c r="AB457" s="33"/>
      <c r="AC457" s="33"/>
      <c r="AD457" s="33"/>
      <c r="AE457" s="33"/>
      <c r="AT457" s="18" t="s">
        <v>207</v>
      </c>
      <c r="AU457" s="18" t="s">
        <v>90</v>
      </c>
    </row>
    <row r="458" spans="1:65" s="2" customFormat="1" ht="16.5" customHeight="1">
      <c r="A458" s="33"/>
      <c r="B458" s="149"/>
      <c r="C458" s="195" t="s">
        <v>2377</v>
      </c>
      <c r="D458" s="195" t="s">
        <v>416</v>
      </c>
      <c r="E458" s="196" t="s">
        <v>7121</v>
      </c>
      <c r="F458" s="197" t="s">
        <v>7122</v>
      </c>
      <c r="G458" s="198" t="s">
        <v>529</v>
      </c>
      <c r="H458" s="199">
        <v>1</v>
      </c>
      <c r="I458" s="200"/>
      <c r="J458" s="201">
        <f>ROUND(I458*H458,2)</f>
        <v>0</v>
      </c>
      <c r="K458" s="197" t="s">
        <v>1</v>
      </c>
      <c r="L458" s="202"/>
      <c r="M458" s="203" t="s">
        <v>1</v>
      </c>
      <c r="N458" s="204" t="s">
        <v>46</v>
      </c>
      <c r="O458" s="59"/>
      <c r="P458" s="159">
        <f>O458*H458</f>
        <v>0</v>
      </c>
      <c r="Q458" s="159">
        <v>0</v>
      </c>
      <c r="R458" s="159">
        <f>Q458*H458</f>
        <v>0</v>
      </c>
      <c r="S458" s="159">
        <v>0</v>
      </c>
      <c r="T458" s="160">
        <f>S458*H458</f>
        <v>0</v>
      </c>
      <c r="U458" s="33"/>
      <c r="V458" s="33"/>
      <c r="W458" s="33"/>
      <c r="X458" s="33"/>
      <c r="Y458" s="33"/>
      <c r="Z458" s="33"/>
      <c r="AA458" s="33"/>
      <c r="AB458" s="33"/>
      <c r="AC458" s="33"/>
      <c r="AD458" s="33"/>
      <c r="AE458" s="33"/>
      <c r="AR458" s="161" t="s">
        <v>573</v>
      </c>
      <c r="AT458" s="161" t="s">
        <v>416</v>
      </c>
      <c r="AU458" s="161" t="s">
        <v>90</v>
      </c>
      <c r="AY458" s="18" t="s">
        <v>199</v>
      </c>
      <c r="BE458" s="162">
        <f>IF(N458="základní",J458,0)</f>
        <v>0</v>
      </c>
      <c r="BF458" s="162">
        <f>IF(N458="snížená",J458,0)</f>
        <v>0</v>
      </c>
      <c r="BG458" s="162">
        <f>IF(N458="zákl. přenesená",J458,0)</f>
        <v>0</v>
      </c>
      <c r="BH458" s="162">
        <f>IF(N458="sníž. přenesená",J458,0)</f>
        <v>0</v>
      </c>
      <c r="BI458" s="162">
        <f>IF(N458="nulová",J458,0)</f>
        <v>0</v>
      </c>
      <c r="BJ458" s="18" t="s">
        <v>88</v>
      </c>
      <c r="BK458" s="162">
        <f>ROUND(I458*H458,2)</f>
        <v>0</v>
      </c>
      <c r="BL458" s="18" t="s">
        <v>276</v>
      </c>
      <c r="BM458" s="161" t="s">
        <v>7123</v>
      </c>
    </row>
    <row r="459" spans="1:65" s="2" customFormat="1" ht="124.8">
      <c r="A459" s="33"/>
      <c r="B459" s="34"/>
      <c r="C459" s="33"/>
      <c r="D459" s="163" t="s">
        <v>207</v>
      </c>
      <c r="E459" s="33"/>
      <c r="F459" s="164" t="s">
        <v>7124</v>
      </c>
      <c r="G459" s="33"/>
      <c r="H459" s="33"/>
      <c r="I459" s="165"/>
      <c r="J459" s="33"/>
      <c r="K459" s="33"/>
      <c r="L459" s="34"/>
      <c r="M459" s="166"/>
      <c r="N459" s="167"/>
      <c r="O459" s="59"/>
      <c r="P459" s="59"/>
      <c r="Q459" s="59"/>
      <c r="R459" s="59"/>
      <c r="S459" s="59"/>
      <c r="T459" s="60"/>
      <c r="U459" s="33"/>
      <c r="V459" s="33"/>
      <c r="W459" s="33"/>
      <c r="X459" s="33"/>
      <c r="Y459" s="33"/>
      <c r="Z459" s="33"/>
      <c r="AA459" s="33"/>
      <c r="AB459" s="33"/>
      <c r="AC459" s="33"/>
      <c r="AD459" s="33"/>
      <c r="AE459" s="33"/>
      <c r="AT459" s="18" t="s">
        <v>207</v>
      </c>
      <c r="AU459" s="18" t="s">
        <v>90</v>
      </c>
    </row>
    <row r="460" spans="1:65" s="2" customFormat="1" ht="16.5" customHeight="1">
      <c r="A460" s="33"/>
      <c r="B460" s="149"/>
      <c r="C460" s="195" t="s">
        <v>2383</v>
      </c>
      <c r="D460" s="195" t="s">
        <v>416</v>
      </c>
      <c r="E460" s="196" t="s">
        <v>7125</v>
      </c>
      <c r="F460" s="197" t="s">
        <v>7126</v>
      </c>
      <c r="G460" s="198" t="s">
        <v>529</v>
      </c>
      <c r="H460" s="199">
        <v>1</v>
      </c>
      <c r="I460" s="200"/>
      <c r="J460" s="201">
        <f>ROUND(I460*H460,2)</f>
        <v>0</v>
      </c>
      <c r="K460" s="197" t="s">
        <v>1</v>
      </c>
      <c r="L460" s="202"/>
      <c r="M460" s="203" t="s">
        <v>1</v>
      </c>
      <c r="N460" s="204" t="s">
        <v>46</v>
      </c>
      <c r="O460" s="59"/>
      <c r="P460" s="159">
        <f>O460*H460</f>
        <v>0</v>
      </c>
      <c r="Q460" s="159">
        <v>0</v>
      </c>
      <c r="R460" s="159">
        <f>Q460*H460</f>
        <v>0</v>
      </c>
      <c r="S460" s="159">
        <v>0</v>
      </c>
      <c r="T460" s="160">
        <f>S460*H460</f>
        <v>0</v>
      </c>
      <c r="U460" s="33"/>
      <c r="V460" s="33"/>
      <c r="W460" s="33"/>
      <c r="X460" s="33"/>
      <c r="Y460" s="33"/>
      <c r="Z460" s="33"/>
      <c r="AA460" s="33"/>
      <c r="AB460" s="33"/>
      <c r="AC460" s="33"/>
      <c r="AD460" s="33"/>
      <c r="AE460" s="33"/>
      <c r="AR460" s="161" t="s">
        <v>573</v>
      </c>
      <c r="AT460" s="161" t="s">
        <v>416</v>
      </c>
      <c r="AU460" s="161" t="s">
        <v>90</v>
      </c>
      <c r="AY460" s="18" t="s">
        <v>199</v>
      </c>
      <c r="BE460" s="162">
        <f>IF(N460="základní",J460,0)</f>
        <v>0</v>
      </c>
      <c r="BF460" s="162">
        <f>IF(N460="snížená",J460,0)</f>
        <v>0</v>
      </c>
      <c r="BG460" s="162">
        <f>IF(N460="zákl. přenesená",J460,0)</f>
        <v>0</v>
      </c>
      <c r="BH460" s="162">
        <f>IF(N460="sníž. přenesená",J460,0)</f>
        <v>0</v>
      </c>
      <c r="BI460" s="162">
        <f>IF(N460="nulová",J460,0)</f>
        <v>0</v>
      </c>
      <c r="BJ460" s="18" t="s">
        <v>88</v>
      </c>
      <c r="BK460" s="162">
        <f>ROUND(I460*H460,2)</f>
        <v>0</v>
      </c>
      <c r="BL460" s="18" t="s">
        <v>276</v>
      </c>
      <c r="BM460" s="161" t="s">
        <v>7127</v>
      </c>
    </row>
    <row r="461" spans="1:65" s="2" customFormat="1" ht="326.39999999999998">
      <c r="A461" s="33"/>
      <c r="B461" s="34"/>
      <c r="C461" s="33"/>
      <c r="D461" s="163" t="s">
        <v>207</v>
      </c>
      <c r="E461" s="33"/>
      <c r="F461" s="164" t="s">
        <v>7128</v>
      </c>
      <c r="G461" s="33"/>
      <c r="H461" s="33"/>
      <c r="I461" s="165"/>
      <c r="J461" s="33"/>
      <c r="K461" s="33"/>
      <c r="L461" s="34"/>
      <c r="M461" s="166"/>
      <c r="N461" s="167"/>
      <c r="O461" s="59"/>
      <c r="P461" s="59"/>
      <c r="Q461" s="59"/>
      <c r="R461" s="59"/>
      <c r="S461" s="59"/>
      <c r="T461" s="60"/>
      <c r="U461" s="33"/>
      <c r="V461" s="33"/>
      <c r="W461" s="33"/>
      <c r="X461" s="33"/>
      <c r="Y461" s="33"/>
      <c r="Z461" s="33"/>
      <c r="AA461" s="33"/>
      <c r="AB461" s="33"/>
      <c r="AC461" s="33"/>
      <c r="AD461" s="33"/>
      <c r="AE461" s="33"/>
      <c r="AT461" s="18" t="s">
        <v>207</v>
      </c>
      <c r="AU461" s="18" t="s">
        <v>90</v>
      </c>
    </row>
    <row r="462" spans="1:65" s="2" customFormat="1" ht="16.5" customHeight="1">
      <c r="A462" s="33"/>
      <c r="B462" s="149"/>
      <c r="C462" s="195" t="s">
        <v>2389</v>
      </c>
      <c r="D462" s="195" t="s">
        <v>416</v>
      </c>
      <c r="E462" s="196" t="s">
        <v>7129</v>
      </c>
      <c r="F462" s="197" t="s">
        <v>7130</v>
      </c>
      <c r="G462" s="198" t="s">
        <v>529</v>
      </c>
      <c r="H462" s="199">
        <v>1</v>
      </c>
      <c r="I462" s="200"/>
      <c r="J462" s="201">
        <f>ROUND(I462*H462,2)</f>
        <v>0</v>
      </c>
      <c r="K462" s="197" t="s">
        <v>1</v>
      </c>
      <c r="L462" s="202"/>
      <c r="M462" s="203" t="s">
        <v>1</v>
      </c>
      <c r="N462" s="204" t="s">
        <v>46</v>
      </c>
      <c r="O462" s="59"/>
      <c r="P462" s="159">
        <f>O462*H462</f>
        <v>0</v>
      </c>
      <c r="Q462" s="159">
        <v>0</v>
      </c>
      <c r="R462" s="159">
        <f>Q462*H462</f>
        <v>0</v>
      </c>
      <c r="S462" s="159">
        <v>0</v>
      </c>
      <c r="T462" s="160">
        <f>S462*H462</f>
        <v>0</v>
      </c>
      <c r="U462" s="33"/>
      <c r="V462" s="33"/>
      <c r="W462" s="33"/>
      <c r="X462" s="33"/>
      <c r="Y462" s="33"/>
      <c r="Z462" s="33"/>
      <c r="AA462" s="33"/>
      <c r="AB462" s="33"/>
      <c r="AC462" s="33"/>
      <c r="AD462" s="33"/>
      <c r="AE462" s="33"/>
      <c r="AR462" s="161" t="s">
        <v>573</v>
      </c>
      <c r="AT462" s="161" t="s">
        <v>416</v>
      </c>
      <c r="AU462" s="161" t="s">
        <v>90</v>
      </c>
      <c r="AY462" s="18" t="s">
        <v>199</v>
      </c>
      <c r="BE462" s="162">
        <f>IF(N462="základní",J462,0)</f>
        <v>0</v>
      </c>
      <c r="BF462" s="162">
        <f>IF(N462="snížená",J462,0)</f>
        <v>0</v>
      </c>
      <c r="BG462" s="162">
        <f>IF(N462="zákl. přenesená",J462,0)</f>
        <v>0</v>
      </c>
      <c r="BH462" s="162">
        <f>IF(N462="sníž. přenesená",J462,0)</f>
        <v>0</v>
      </c>
      <c r="BI462" s="162">
        <f>IF(N462="nulová",J462,0)</f>
        <v>0</v>
      </c>
      <c r="BJ462" s="18" t="s">
        <v>88</v>
      </c>
      <c r="BK462" s="162">
        <f>ROUND(I462*H462,2)</f>
        <v>0</v>
      </c>
      <c r="BL462" s="18" t="s">
        <v>276</v>
      </c>
      <c r="BM462" s="161" t="s">
        <v>7131</v>
      </c>
    </row>
    <row r="463" spans="1:65" s="2" customFormat="1" ht="76.8">
      <c r="A463" s="33"/>
      <c r="B463" s="34"/>
      <c r="C463" s="33"/>
      <c r="D463" s="163" t="s">
        <v>207</v>
      </c>
      <c r="E463" s="33"/>
      <c r="F463" s="164" t="s">
        <v>7132</v>
      </c>
      <c r="G463" s="33"/>
      <c r="H463" s="33"/>
      <c r="I463" s="165"/>
      <c r="J463" s="33"/>
      <c r="K463" s="33"/>
      <c r="L463" s="34"/>
      <c r="M463" s="166"/>
      <c r="N463" s="167"/>
      <c r="O463" s="59"/>
      <c r="P463" s="59"/>
      <c r="Q463" s="59"/>
      <c r="R463" s="59"/>
      <c r="S463" s="59"/>
      <c r="T463" s="60"/>
      <c r="U463" s="33"/>
      <c r="V463" s="33"/>
      <c r="W463" s="33"/>
      <c r="X463" s="33"/>
      <c r="Y463" s="33"/>
      <c r="Z463" s="33"/>
      <c r="AA463" s="33"/>
      <c r="AB463" s="33"/>
      <c r="AC463" s="33"/>
      <c r="AD463" s="33"/>
      <c r="AE463" s="33"/>
      <c r="AT463" s="18" t="s">
        <v>207</v>
      </c>
      <c r="AU463" s="18" t="s">
        <v>90</v>
      </c>
    </row>
    <row r="464" spans="1:65" s="12" customFormat="1" ht="22.8" customHeight="1">
      <c r="B464" s="136"/>
      <c r="D464" s="137" t="s">
        <v>80</v>
      </c>
      <c r="E464" s="147" t="s">
        <v>5447</v>
      </c>
      <c r="F464" s="147" t="s">
        <v>5448</v>
      </c>
      <c r="I464" s="139"/>
      <c r="J464" s="148">
        <f>BK464</f>
        <v>0</v>
      </c>
      <c r="L464" s="136"/>
      <c r="M464" s="141"/>
      <c r="N464" s="142"/>
      <c r="O464" s="142"/>
      <c r="P464" s="143">
        <f>SUM(P465:P476)</f>
        <v>0</v>
      </c>
      <c r="Q464" s="142"/>
      <c r="R464" s="143">
        <f>SUM(R465:R476)</f>
        <v>0</v>
      </c>
      <c r="S464" s="142"/>
      <c r="T464" s="144">
        <f>SUM(T465:T476)</f>
        <v>0</v>
      </c>
      <c r="AR464" s="137" t="s">
        <v>213</v>
      </c>
      <c r="AT464" s="145" t="s">
        <v>80</v>
      </c>
      <c r="AU464" s="145" t="s">
        <v>88</v>
      </c>
      <c r="AY464" s="137" t="s">
        <v>199</v>
      </c>
      <c r="BK464" s="146">
        <f>SUM(BK465:BK476)</f>
        <v>0</v>
      </c>
    </row>
    <row r="465" spans="1:65" s="2" customFormat="1" ht="24.15" customHeight="1">
      <c r="A465" s="33"/>
      <c r="B465" s="149"/>
      <c r="C465" s="150" t="s">
        <v>2393</v>
      </c>
      <c r="D465" s="150" t="s">
        <v>202</v>
      </c>
      <c r="E465" s="151" t="s">
        <v>7133</v>
      </c>
      <c r="F465" s="152" t="s">
        <v>7134</v>
      </c>
      <c r="G465" s="153" t="s">
        <v>4180</v>
      </c>
      <c r="H465" s="154">
        <v>24</v>
      </c>
      <c r="I465" s="155"/>
      <c r="J465" s="156">
        <f>ROUND(I465*H465,2)</f>
        <v>0</v>
      </c>
      <c r="K465" s="152" t="s">
        <v>1</v>
      </c>
      <c r="L465" s="34"/>
      <c r="M465" s="157" t="s">
        <v>1</v>
      </c>
      <c r="N465" s="158" t="s">
        <v>46</v>
      </c>
      <c r="O465" s="59"/>
      <c r="P465" s="159">
        <f>O465*H465</f>
        <v>0</v>
      </c>
      <c r="Q465" s="159">
        <v>0</v>
      </c>
      <c r="R465" s="159">
        <f>Q465*H465</f>
        <v>0</v>
      </c>
      <c r="S465" s="159">
        <v>0</v>
      </c>
      <c r="T465" s="160">
        <f>S465*H465</f>
        <v>0</v>
      </c>
      <c r="U465" s="33"/>
      <c r="V465" s="33"/>
      <c r="W465" s="33"/>
      <c r="X465" s="33"/>
      <c r="Y465" s="33"/>
      <c r="Z465" s="33"/>
      <c r="AA465" s="33"/>
      <c r="AB465" s="33"/>
      <c r="AC465" s="33"/>
      <c r="AD465" s="33"/>
      <c r="AE465" s="33"/>
      <c r="AR465" s="161" t="s">
        <v>276</v>
      </c>
      <c r="AT465" s="161" t="s">
        <v>202</v>
      </c>
      <c r="AU465" s="161" t="s">
        <v>90</v>
      </c>
      <c r="AY465" s="18" t="s">
        <v>199</v>
      </c>
      <c r="BE465" s="162">
        <f>IF(N465="základní",J465,0)</f>
        <v>0</v>
      </c>
      <c r="BF465" s="162">
        <f>IF(N465="snížená",J465,0)</f>
        <v>0</v>
      </c>
      <c r="BG465" s="162">
        <f>IF(N465="zákl. přenesená",J465,0)</f>
        <v>0</v>
      </c>
      <c r="BH465" s="162">
        <f>IF(N465="sníž. přenesená",J465,0)</f>
        <v>0</v>
      </c>
      <c r="BI465" s="162">
        <f>IF(N465="nulová",J465,0)</f>
        <v>0</v>
      </c>
      <c r="BJ465" s="18" t="s">
        <v>88</v>
      </c>
      <c r="BK465" s="162">
        <f>ROUND(I465*H465,2)</f>
        <v>0</v>
      </c>
      <c r="BL465" s="18" t="s">
        <v>276</v>
      </c>
      <c r="BM465" s="161" t="s">
        <v>7135</v>
      </c>
    </row>
    <row r="466" spans="1:65" s="2" customFormat="1" ht="24.15" customHeight="1">
      <c r="A466" s="33"/>
      <c r="B466" s="149"/>
      <c r="C466" s="150" t="s">
        <v>2398</v>
      </c>
      <c r="D466" s="150" t="s">
        <v>202</v>
      </c>
      <c r="E466" s="151" t="s">
        <v>5177</v>
      </c>
      <c r="F466" s="152" t="s">
        <v>7136</v>
      </c>
      <c r="G466" s="153" t="s">
        <v>4180</v>
      </c>
      <c r="H466" s="154">
        <v>48</v>
      </c>
      <c r="I466" s="155"/>
      <c r="J466" s="156">
        <f>ROUND(I466*H466,2)</f>
        <v>0</v>
      </c>
      <c r="K466" s="152" t="s">
        <v>1</v>
      </c>
      <c r="L466" s="34"/>
      <c r="M466" s="157" t="s">
        <v>1</v>
      </c>
      <c r="N466" s="158" t="s">
        <v>46</v>
      </c>
      <c r="O466" s="59"/>
      <c r="P466" s="159">
        <f>O466*H466</f>
        <v>0</v>
      </c>
      <c r="Q466" s="159">
        <v>0</v>
      </c>
      <c r="R466" s="159">
        <f>Q466*H466</f>
        <v>0</v>
      </c>
      <c r="S466" s="159">
        <v>0</v>
      </c>
      <c r="T466" s="160">
        <f>S466*H466</f>
        <v>0</v>
      </c>
      <c r="U466" s="33"/>
      <c r="V466" s="33"/>
      <c r="W466" s="33"/>
      <c r="X466" s="33"/>
      <c r="Y466" s="33"/>
      <c r="Z466" s="33"/>
      <c r="AA466" s="33"/>
      <c r="AB466" s="33"/>
      <c r="AC466" s="33"/>
      <c r="AD466" s="33"/>
      <c r="AE466" s="33"/>
      <c r="AR466" s="161" t="s">
        <v>276</v>
      </c>
      <c r="AT466" s="161" t="s">
        <v>202</v>
      </c>
      <c r="AU466" s="161" t="s">
        <v>90</v>
      </c>
      <c r="AY466" s="18" t="s">
        <v>199</v>
      </c>
      <c r="BE466" s="162">
        <f>IF(N466="základní",J466,0)</f>
        <v>0</v>
      </c>
      <c r="BF466" s="162">
        <f>IF(N466="snížená",J466,0)</f>
        <v>0</v>
      </c>
      <c r="BG466" s="162">
        <f>IF(N466="zákl. přenesená",J466,0)</f>
        <v>0</v>
      </c>
      <c r="BH466" s="162">
        <f>IF(N466="sníž. přenesená",J466,0)</f>
        <v>0</v>
      </c>
      <c r="BI466" s="162">
        <f>IF(N466="nulová",J466,0)</f>
        <v>0</v>
      </c>
      <c r="BJ466" s="18" t="s">
        <v>88</v>
      </c>
      <c r="BK466" s="162">
        <f>ROUND(I466*H466,2)</f>
        <v>0</v>
      </c>
      <c r="BL466" s="18" t="s">
        <v>276</v>
      </c>
      <c r="BM466" s="161" t="s">
        <v>7137</v>
      </c>
    </row>
    <row r="467" spans="1:65" s="2" customFormat="1" ht="21.75" customHeight="1">
      <c r="A467" s="33"/>
      <c r="B467" s="149"/>
      <c r="C467" s="150" t="s">
        <v>2409</v>
      </c>
      <c r="D467" s="150" t="s">
        <v>202</v>
      </c>
      <c r="E467" s="151" t="s">
        <v>7138</v>
      </c>
      <c r="F467" s="152" t="s">
        <v>7139</v>
      </c>
      <c r="G467" s="153" t="s">
        <v>205</v>
      </c>
      <c r="H467" s="154">
        <v>1</v>
      </c>
      <c r="I467" s="155"/>
      <c r="J467" s="156">
        <f>ROUND(I467*H467,2)</f>
        <v>0</v>
      </c>
      <c r="K467" s="152" t="s">
        <v>1</v>
      </c>
      <c r="L467" s="34"/>
      <c r="M467" s="157" t="s">
        <v>1</v>
      </c>
      <c r="N467" s="158" t="s">
        <v>46</v>
      </c>
      <c r="O467" s="59"/>
      <c r="P467" s="159">
        <f>O467*H467</f>
        <v>0</v>
      </c>
      <c r="Q467" s="159">
        <v>0</v>
      </c>
      <c r="R467" s="159">
        <f>Q467*H467</f>
        <v>0</v>
      </c>
      <c r="S467" s="159">
        <v>0</v>
      </c>
      <c r="T467" s="160">
        <f>S467*H467</f>
        <v>0</v>
      </c>
      <c r="U467" s="33"/>
      <c r="V467" s="33"/>
      <c r="W467" s="33"/>
      <c r="X467" s="33"/>
      <c r="Y467" s="33"/>
      <c r="Z467" s="33"/>
      <c r="AA467" s="33"/>
      <c r="AB467" s="33"/>
      <c r="AC467" s="33"/>
      <c r="AD467" s="33"/>
      <c r="AE467" s="33"/>
      <c r="AR467" s="161" t="s">
        <v>276</v>
      </c>
      <c r="AT467" s="161" t="s">
        <v>202</v>
      </c>
      <c r="AU467" s="161" t="s">
        <v>90</v>
      </c>
      <c r="AY467" s="18" t="s">
        <v>199</v>
      </c>
      <c r="BE467" s="162">
        <f>IF(N467="základní",J467,0)</f>
        <v>0</v>
      </c>
      <c r="BF467" s="162">
        <f>IF(N467="snížená",J467,0)</f>
        <v>0</v>
      </c>
      <c r="BG467" s="162">
        <f>IF(N467="zákl. přenesená",J467,0)</f>
        <v>0</v>
      </c>
      <c r="BH467" s="162">
        <f>IF(N467="sníž. přenesená",J467,0)</f>
        <v>0</v>
      </c>
      <c r="BI467" s="162">
        <f>IF(N467="nulová",J467,0)</f>
        <v>0</v>
      </c>
      <c r="BJ467" s="18" t="s">
        <v>88</v>
      </c>
      <c r="BK467" s="162">
        <f>ROUND(I467*H467,2)</f>
        <v>0</v>
      </c>
      <c r="BL467" s="18" t="s">
        <v>276</v>
      </c>
      <c r="BM467" s="161" t="s">
        <v>7140</v>
      </c>
    </row>
    <row r="468" spans="1:65" s="2" customFormat="1" ht="10.199999999999999">
      <c r="A468" s="33"/>
      <c r="B468" s="34"/>
      <c r="C468" s="33"/>
      <c r="D468" s="163" t="s">
        <v>207</v>
      </c>
      <c r="E468" s="33"/>
      <c r="F468" s="164" t="s">
        <v>7141</v>
      </c>
      <c r="G468" s="33"/>
      <c r="H468" s="33"/>
      <c r="I468" s="165"/>
      <c r="J468" s="33"/>
      <c r="K468" s="33"/>
      <c r="L468" s="34"/>
      <c r="M468" s="166"/>
      <c r="N468" s="167"/>
      <c r="O468" s="59"/>
      <c r="P468" s="59"/>
      <c r="Q468" s="59"/>
      <c r="R468" s="59"/>
      <c r="S468" s="59"/>
      <c r="T468" s="60"/>
      <c r="U468" s="33"/>
      <c r="V468" s="33"/>
      <c r="W468" s="33"/>
      <c r="X468" s="33"/>
      <c r="Y468" s="33"/>
      <c r="Z468" s="33"/>
      <c r="AA468" s="33"/>
      <c r="AB468" s="33"/>
      <c r="AC468" s="33"/>
      <c r="AD468" s="33"/>
      <c r="AE468" s="33"/>
      <c r="AT468" s="18" t="s">
        <v>207</v>
      </c>
      <c r="AU468" s="18" t="s">
        <v>90</v>
      </c>
    </row>
    <row r="469" spans="1:65" s="2" customFormat="1" ht="24.15" customHeight="1">
      <c r="A469" s="33"/>
      <c r="B469" s="149"/>
      <c r="C469" s="150" t="s">
        <v>2414</v>
      </c>
      <c r="D469" s="150" t="s">
        <v>202</v>
      </c>
      <c r="E469" s="151" t="s">
        <v>5180</v>
      </c>
      <c r="F469" s="152" t="s">
        <v>7142</v>
      </c>
      <c r="G469" s="153" t="s">
        <v>205</v>
      </c>
      <c r="H469" s="154">
        <v>1</v>
      </c>
      <c r="I469" s="155"/>
      <c r="J469" s="156">
        <f>ROUND(I469*H469,2)</f>
        <v>0</v>
      </c>
      <c r="K469" s="152" t="s">
        <v>1</v>
      </c>
      <c r="L469" s="34"/>
      <c r="M469" s="157" t="s">
        <v>1</v>
      </c>
      <c r="N469" s="158" t="s">
        <v>46</v>
      </c>
      <c r="O469" s="59"/>
      <c r="P469" s="159">
        <f>O469*H469</f>
        <v>0</v>
      </c>
      <c r="Q469" s="159">
        <v>0</v>
      </c>
      <c r="R469" s="159">
        <f>Q469*H469</f>
        <v>0</v>
      </c>
      <c r="S469" s="159">
        <v>0</v>
      </c>
      <c r="T469" s="160">
        <f>S469*H469</f>
        <v>0</v>
      </c>
      <c r="U469" s="33"/>
      <c r="V469" s="33"/>
      <c r="W469" s="33"/>
      <c r="X469" s="33"/>
      <c r="Y469" s="33"/>
      <c r="Z469" s="33"/>
      <c r="AA469" s="33"/>
      <c r="AB469" s="33"/>
      <c r="AC469" s="33"/>
      <c r="AD469" s="33"/>
      <c r="AE469" s="33"/>
      <c r="AR469" s="161" t="s">
        <v>276</v>
      </c>
      <c r="AT469" s="161" t="s">
        <v>202</v>
      </c>
      <c r="AU469" s="161" t="s">
        <v>90</v>
      </c>
      <c r="AY469" s="18" t="s">
        <v>199</v>
      </c>
      <c r="BE469" s="162">
        <f>IF(N469="základní",J469,0)</f>
        <v>0</v>
      </c>
      <c r="BF469" s="162">
        <f>IF(N469="snížená",J469,0)</f>
        <v>0</v>
      </c>
      <c r="BG469" s="162">
        <f>IF(N469="zákl. přenesená",J469,0)</f>
        <v>0</v>
      </c>
      <c r="BH469" s="162">
        <f>IF(N469="sníž. přenesená",J469,0)</f>
        <v>0</v>
      </c>
      <c r="BI469" s="162">
        <f>IF(N469="nulová",J469,0)</f>
        <v>0</v>
      </c>
      <c r="BJ469" s="18" t="s">
        <v>88</v>
      </c>
      <c r="BK469" s="162">
        <f>ROUND(I469*H469,2)</f>
        <v>0</v>
      </c>
      <c r="BL469" s="18" t="s">
        <v>276</v>
      </c>
      <c r="BM469" s="161" t="s">
        <v>7143</v>
      </c>
    </row>
    <row r="470" spans="1:65" s="2" customFormat="1" ht="24.15" customHeight="1">
      <c r="A470" s="33"/>
      <c r="B470" s="149"/>
      <c r="C470" s="150" t="s">
        <v>2419</v>
      </c>
      <c r="D470" s="150" t="s">
        <v>202</v>
      </c>
      <c r="E470" s="151" t="s">
        <v>7144</v>
      </c>
      <c r="F470" s="152" t="s">
        <v>7145</v>
      </c>
      <c r="G470" s="153" t="s">
        <v>205</v>
      </c>
      <c r="H470" s="154">
        <v>1</v>
      </c>
      <c r="I470" s="155"/>
      <c r="J470" s="156">
        <f>ROUND(I470*H470,2)</f>
        <v>0</v>
      </c>
      <c r="K470" s="152" t="s">
        <v>1</v>
      </c>
      <c r="L470" s="34"/>
      <c r="M470" s="157" t="s">
        <v>1</v>
      </c>
      <c r="N470" s="158" t="s">
        <v>46</v>
      </c>
      <c r="O470" s="59"/>
      <c r="P470" s="159">
        <f>O470*H470</f>
        <v>0</v>
      </c>
      <c r="Q470" s="159">
        <v>0</v>
      </c>
      <c r="R470" s="159">
        <f>Q470*H470</f>
        <v>0</v>
      </c>
      <c r="S470" s="159">
        <v>0</v>
      </c>
      <c r="T470" s="160">
        <f>S470*H470</f>
        <v>0</v>
      </c>
      <c r="U470" s="33"/>
      <c r="V470" s="33"/>
      <c r="W470" s="33"/>
      <c r="X470" s="33"/>
      <c r="Y470" s="33"/>
      <c r="Z470" s="33"/>
      <c r="AA470" s="33"/>
      <c r="AB470" s="33"/>
      <c r="AC470" s="33"/>
      <c r="AD470" s="33"/>
      <c r="AE470" s="33"/>
      <c r="AR470" s="161" t="s">
        <v>276</v>
      </c>
      <c r="AT470" s="161" t="s">
        <v>202</v>
      </c>
      <c r="AU470" s="161" t="s">
        <v>90</v>
      </c>
      <c r="AY470" s="18" t="s">
        <v>199</v>
      </c>
      <c r="BE470" s="162">
        <f>IF(N470="základní",J470,0)</f>
        <v>0</v>
      </c>
      <c r="BF470" s="162">
        <f>IF(N470="snížená",J470,0)</f>
        <v>0</v>
      </c>
      <c r="BG470" s="162">
        <f>IF(N470="zákl. přenesená",J470,0)</f>
        <v>0</v>
      </c>
      <c r="BH470" s="162">
        <f>IF(N470="sníž. přenesená",J470,0)</f>
        <v>0</v>
      </c>
      <c r="BI470" s="162">
        <f>IF(N470="nulová",J470,0)</f>
        <v>0</v>
      </c>
      <c r="BJ470" s="18" t="s">
        <v>88</v>
      </c>
      <c r="BK470" s="162">
        <f>ROUND(I470*H470,2)</f>
        <v>0</v>
      </c>
      <c r="BL470" s="18" t="s">
        <v>276</v>
      </c>
      <c r="BM470" s="161" t="s">
        <v>7146</v>
      </c>
    </row>
    <row r="471" spans="1:65" s="2" customFormat="1" ht="10.199999999999999">
      <c r="A471" s="33"/>
      <c r="B471" s="34"/>
      <c r="C471" s="33"/>
      <c r="D471" s="163" t="s">
        <v>207</v>
      </c>
      <c r="E471" s="33"/>
      <c r="F471" s="164" t="s">
        <v>7141</v>
      </c>
      <c r="G471" s="33"/>
      <c r="H471" s="33"/>
      <c r="I471" s="165"/>
      <c r="J471" s="33"/>
      <c r="K471" s="33"/>
      <c r="L471" s="34"/>
      <c r="M471" s="166"/>
      <c r="N471" s="167"/>
      <c r="O471" s="59"/>
      <c r="P471" s="59"/>
      <c r="Q471" s="59"/>
      <c r="R471" s="59"/>
      <c r="S471" s="59"/>
      <c r="T471" s="60"/>
      <c r="U471" s="33"/>
      <c r="V471" s="33"/>
      <c r="W471" s="33"/>
      <c r="X471" s="33"/>
      <c r="Y471" s="33"/>
      <c r="Z471" s="33"/>
      <c r="AA471" s="33"/>
      <c r="AB471" s="33"/>
      <c r="AC471" s="33"/>
      <c r="AD471" s="33"/>
      <c r="AE471" s="33"/>
      <c r="AT471" s="18" t="s">
        <v>207</v>
      </c>
      <c r="AU471" s="18" t="s">
        <v>90</v>
      </c>
    </row>
    <row r="472" spans="1:65" s="2" customFormat="1" ht="16.5" customHeight="1">
      <c r="A472" s="33"/>
      <c r="B472" s="149"/>
      <c r="C472" s="150" t="s">
        <v>2425</v>
      </c>
      <c r="D472" s="150" t="s">
        <v>202</v>
      </c>
      <c r="E472" s="151" t="s">
        <v>7147</v>
      </c>
      <c r="F472" s="152" t="s">
        <v>7148</v>
      </c>
      <c r="G472" s="153" t="s">
        <v>4180</v>
      </c>
      <c r="H472" s="154">
        <v>24</v>
      </c>
      <c r="I472" s="155"/>
      <c r="J472" s="156">
        <f>ROUND(I472*H472,2)</f>
        <v>0</v>
      </c>
      <c r="K472" s="152" t="s">
        <v>1</v>
      </c>
      <c r="L472" s="34"/>
      <c r="M472" s="157" t="s">
        <v>1</v>
      </c>
      <c r="N472" s="158" t="s">
        <v>46</v>
      </c>
      <c r="O472" s="59"/>
      <c r="P472" s="159">
        <f>O472*H472</f>
        <v>0</v>
      </c>
      <c r="Q472" s="159">
        <v>0</v>
      </c>
      <c r="R472" s="159">
        <f>Q472*H472</f>
        <v>0</v>
      </c>
      <c r="S472" s="159">
        <v>0</v>
      </c>
      <c r="T472" s="160">
        <f>S472*H472</f>
        <v>0</v>
      </c>
      <c r="U472" s="33"/>
      <c r="V472" s="33"/>
      <c r="W472" s="33"/>
      <c r="X472" s="33"/>
      <c r="Y472" s="33"/>
      <c r="Z472" s="33"/>
      <c r="AA472" s="33"/>
      <c r="AB472" s="33"/>
      <c r="AC472" s="33"/>
      <c r="AD472" s="33"/>
      <c r="AE472" s="33"/>
      <c r="AR472" s="161" t="s">
        <v>276</v>
      </c>
      <c r="AT472" s="161" t="s">
        <v>202</v>
      </c>
      <c r="AU472" s="161" t="s">
        <v>90</v>
      </c>
      <c r="AY472" s="18" t="s">
        <v>199</v>
      </c>
      <c r="BE472" s="162">
        <f>IF(N472="základní",J472,0)</f>
        <v>0</v>
      </c>
      <c r="BF472" s="162">
        <f>IF(N472="snížená",J472,0)</f>
        <v>0</v>
      </c>
      <c r="BG472" s="162">
        <f>IF(N472="zákl. přenesená",J472,0)</f>
        <v>0</v>
      </c>
      <c r="BH472" s="162">
        <f>IF(N472="sníž. přenesená",J472,0)</f>
        <v>0</v>
      </c>
      <c r="BI472" s="162">
        <f>IF(N472="nulová",J472,0)</f>
        <v>0</v>
      </c>
      <c r="BJ472" s="18" t="s">
        <v>88</v>
      </c>
      <c r="BK472" s="162">
        <f>ROUND(I472*H472,2)</f>
        <v>0</v>
      </c>
      <c r="BL472" s="18" t="s">
        <v>276</v>
      </c>
      <c r="BM472" s="161" t="s">
        <v>7149</v>
      </c>
    </row>
    <row r="473" spans="1:65" s="2" customFormat="1" ht="16.5" customHeight="1">
      <c r="A473" s="33"/>
      <c r="B473" s="149"/>
      <c r="C473" s="150" t="s">
        <v>2430</v>
      </c>
      <c r="D473" s="150" t="s">
        <v>202</v>
      </c>
      <c r="E473" s="151" t="s">
        <v>7150</v>
      </c>
      <c r="F473" s="152" t="s">
        <v>7151</v>
      </c>
      <c r="G473" s="153" t="s">
        <v>205</v>
      </c>
      <c r="H473" s="154">
        <v>1</v>
      </c>
      <c r="I473" s="155"/>
      <c r="J473" s="156">
        <f>ROUND(I473*H473,2)</f>
        <v>0</v>
      </c>
      <c r="K473" s="152" t="s">
        <v>1</v>
      </c>
      <c r="L473" s="34"/>
      <c r="M473" s="157" t="s">
        <v>1</v>
      </c>
      <c r="N473" s="158" t="s">
        <v>46</v>
      </c>
      <c r="O473" s="59"/>
      <c r="P473" s="159">
        <f>O473*H473</f>
        <v>0</v>
      </c>
      <c r="Q473" s="159">
        <v>0</v>
      </c>
      <c r="R473" s="159">
        <f>Q473*H473</f>
        <v>0</v>
      </c>
      <c r="S473" s="159">
        <v>0</v>
      </c>
      <c r="T473" s="160">
        <f>S473*H473</f>
        <v>0</v>
      </c>
      <c r="U473" s="33"/>
      <c r="V473" s="33"/>
      <c r="W473" s="33"/>
      <c r="X473" s="33"/>
      <c r="Y473" s="33"/>
      <c r="Z473" s="33"/>
      <c r="AA473" s="33"/>
      <c r="AB473" s="33"/>
      <c r="AC473" s="33"/>
      <c r="AD473" s="33"/>
      <c r="AE473" s="33"/>
      <c r="AR473" s="161" t="s">
        <v>276</v>
      </c>
      <c r="AT473" s="161" t="s">
        <v>202</v>
      </c>
      <c r="AU473" s="161" t="s">
        <v>90</v>
      </c>
      <c r="AY473" s="18" t="s">
        <v>199</v>
      </c>
      <c r="BE473" s="162">
        <f>IF(N473="základní",J473,0)</f>
        <v>0</v>
      </c>
      <c r="BF473" s="162">
        <f>IF(N473="snížená",J473,0)</f>
        <v>0</v>
      </c>
      <c r="BG473" s="162">
        <f>IF(N473="zákl. přenesená",J473,0)</f>
        <v>0</v>
      </c>
      <c r="BH473" s="162">
        <f>IF(N473="sníž. přenesená",J473,0)</f>
        <v>0</v>
      </c>
      <c r="BI473" s="162">
        <f>IF(N473="nulová",J473,0)</f>
        <v>0</v>
      </c>
      <c r="BJ473" s="18" t="s">
        <v>88</v>
      </c>
      <c r="BK473" s="162">
        <f>ROUND(I473*H473,2)</f>
        <v>0</v>
      </c>
      <c r="BL473" s="18" t="s">
        <v>276</v>
      </c>
      <c r="BM473" s="161" t="s">
        <v>7152</v>
      </c>
    </row>
    <row r="474" spans="1:65" s="2" customFormat="1" ht="16.5" customHeight="1">
      <c r="A474" s="33"/>
      <c r="B474" s="149"/>
      <c r="C474" s="150" t="s">
        <v>2435</v>
      </c>
      <c r="D474" s="150" t="s">
        <v>202</v>
      </c>
      <c r="E474" s="151" t="s">
        <v>7153</v>
      </c>
      <c r="F474" s="152" t="s">
        <v>7154</v>
      </c>
      <c r="G474" s="153" t="s">
        <v>4180</v>
      </c>
      <c r="H474" s="154">
        <v>24</v>
      </c>
      <c r="I474" s="155"/>
      <c r="J474" s="156">
        <f>ROUND(I474*H474,2)</f>
        <v>0</v>
      </c>
      <c r="K474" s="152" t="s">
        <v>1</v>
      </c>
      <c r="L474" s="34"/>
      <c r="M474" s="157" t="s">
        <v>1</v>
      </c>
      <c r="N474" s="158" t="s">
        <v>46</v>
      </c>
      <c r="O474" s="59"/>
      <c r="P474" s="159">
        <f>O474*H474</f>
        <v>0</v>
      </c>
      <c r="Q474" s="159">
        <v>0</v>
      </c>
      <c r="R474" s="159">
        <f>Q474*H474</f>
        <v>0</v>
      </c>
      <c r="S474" s="159">
        <v>0</v>
      </c>
      <c r="T474" s="160">
        <f>S474*H474</f>
        <v>0</v>
      </c>
      <c r="U474" s="33"/>
      <c r="V474" s="33"/>
      <c r="W474" s="33"/>
      <c r="X474" s="33"/>
      <c r="Y474" s="33"/>
      <c r="Z474" s="33"/>
      <c r="AA474" s="33"/>
      <c r="AB474" s="33"/>
      <c r="AC474" s="33"/>
      <c r="AD474" s="33"/>
      <c r="AE474" s="33"/>
      <c r="AR474" s="161" t="s">
        <v>276</v>
      </c>
      <c r="AT474" s="161" t="s">
        <v>202</v>
      </c>
      <c r="AU474" s="161" t="s">
        <v>90</v>
      </c>
      <c r="AY474" s="18" t="s">
        <v>199</v>
      </c>
      <c r="BE474" s="162">
        <f>IF(N474="základní",J474,0)</f>
        <v>0</v>
      </c>
      <c r="BF474" s="162">
        <f>IF(N474="snížená",J474,0)</f>
        <v>0</v>
      </c>
      <c r="BG474" s="162">
        <f>IF(N474="zákl. přenesená",J474,0)</f>
        <v>0</v>
      </c>
      <c r="BH474" s="162">
        <f>IF(N474="sníž. přenesená",J474,0)</f>
        <v>0</v>
      </c>
      <c r="BI474" s="162">
        <f>IF(N474="nulová",J474,0)</f>
        <v>0</v>
      </c>
      <c r="BJ474" s="18" t="s">
        <v>88</v>
      </c>
      <c r="BK474" s="162">
        <f>ROUND(I474*H474,2)</f>
        <v>0</v>
      </c>
      <c r="BL474" s="18" t="s">
        <v>276</v>
      </c>
      <c r="BM474" s="161" t="s">
        <v>7155</v>
      </c>
    </row>
    <row r="475" spans="1:65" s="2" customFormat="1" ht="24.15" customHeight="1">
      <c r="A475" s="33"/>
      <c r="B475" s="149"/>
      <c r="C475" s="150" t="s">
        <v>2441</v>
      </c>
      <c r="D475" s="150" t="s">
        <v>202</v>
      </c>
      <c r="E475" s="151" t="s">
        <v>5093</v>
      </c>
      <c r="F475" s="152" t="s">
        <v>5094</v>
      </c>
      <c r="G475" s="153" t="s">
        <v>529</v>
      </c>
      <c r="H475" s="154">
        <v>1</v>
      </c>
      <c r="I475" s="155"/>
      <c r="J475" s="156">
        <f>ROUND(I475*H475,2)</f>
        <v>0</v>
      </c>
      <c r="K475" s="152" t="s">
        <v>333</v>
      </c>
      <c r="L475" s="34"/>
      <c r="M475" s="157" t="s">
        <v>1</v>
      </c>
      <c r="N475" s="158" t="s">
        <v>46</v>
      </c>
      <c r="O475" s="59"/>
      <c r="P475" s="159">
        <f>O475*H475</f>
        <v>0</v>
      </c>
      <c r="Q475" s="159">
        <v>0</v>
      </c>
      <c r="R475" s="159">
        <f>Q475*H475</f>
        <v>0</v>
      </c>
      <c r="S475" s="159">
        <v>0</v>
      </c>
      <c r="T475" s="160">
        <f>S475*H475</f>
        <v>0</v>
      </c>
      <c r="U475" s="33"/>
      <c r="V475" s="33"/>
      <c r="W475" s="33"/>
      <c r="X475" s="33"/>
      <c r="Y475" s="33"/>
      <c r="Z475" s="33"/>
      <c r="AA475" s="33"/>
      <c r="AB475" s="33"/>
      <c r="AC475" s="33"/>
      <c r="AD475" s="33"/>
      <c r="AE475" s="33"/>
      <c r="AR475" s="161" t="s">
        <v>276</v>
      </c>
      <c r="AT475" s="161" t="s">
        <v>202</v>
      </c>
      <c r="AU475" s="161" t="s">
        <v>90</v>
      </c>
      <c r="AY475" s="18" t="s">
        <v>199</v>
      </c>
      <c r="BE475" s="162">
        <f>IF(N475="základní",J475,0)</f>
        <v>0</v>
      </c>
      <c r="BF475" s="162">
        <f>IF(N475="snížená",J475,0)</f>
        <v>0</v>
      </c>
      <c r="BG475" s="162">
        <f>IF(N475="zákl. přenesená",J475,0)</f>
        <v>0</v>
      </c>
      <c r="BH475" s="162">
        <f>IF(N475="sníž. přenesená",J475,0)</f>
        <v>0</v>
      </c>
      <c r="BI475" s="162">
        <f>IF(N475="nulová",J475,0)</f>
        <v>0</v>
      </c>
      <c r="BJ475" s="18" t="s">
        <v>88</v>
      </c>
      <c r="BK475" s="162">
        <f>ROUND(I475*H475,2)</f>
        <v>0</v>
      </c>
      <c r="BL475" s="18" t="s">
        <v>276</v>
      </c>
      <c r="BM475" s="161" t="s">
        <v>7156</v>
      </c>
    </row>
    <row r="476" spans="1:65" s="2" customFormat="1" ht="28.8">
      <c r="A476" s="33"/>
      <c r="B476" s="34"/>
      <c r="C476" s="33"/>
      <c r="D476" s="163" t="s">
        <v>207</v>
      </c>
      <c r="E476" s="33"/>
      <c r="F476" s="164" t="s">
        <v>5096</v>
      </c>
      <c r="G476" s="33"/>
      <c r="H476" s="33"/>
      <c r="I476" s="165"/>
      <c r="J476" s="33"/>
      <c r="K476" s="33"/>
      <c r="L476" s="34"/>
      <c r="M476" s="166"/>
      <c r="N476" s="167"/>
      <c r="O476" s="59"/>
      <c r="P476" s="59"/>
      <c r="Q476" s="59"/>
      <c r="R476" s="59"/>
      <c r="S476" s="59"/>
      <c r="T476" s="60"/>
      <c r="U476" s="33"/>
      <c r="V476" s="33"/>
      <c r="W476" s="33"/>
      <c r="X476" s="33"/>
      <c r="Y476" s="33"/>
      <c r="Z476" s="33"/>
      <c r="AA476" s="33"/>
      <c r="AB476" s="33"/>
      <c r="AC476" s="33"/>
      <c r="AD476" s="33"/>
      <c r="AE476" s="33"/>
      <c r="AT476" s="18" t="s">
        <v>207</v>
      </c>
      <c r="AU476" s="18" t="s">
        <v>90</v>
      </c>
    </row>
    <row r="477" spans="1:65" s="12" customFormat="1" ht="25.95" customHeight="1">
      <c r="B477" s="136"/>
      <c r="D477" s="137" t="s">
        <v>80</v>
      </c>
      <c r="E477" s="138" t="s">
        <v>5205</v>
      </c>
      <c r="F477" s="138" t="s">
        <v>5206</v>
      </c>
      <c r="I477" s="139"/>
      <c r="J477" s="140">
        <f>BK477</f>
        <v>0</v>
      </c>
      <c r="L477" s="136"/>
      <c r="M477" s="141"/>
      <c r="N477" s="142"/>
      <c r="O477" s="142"/>
      <c r="P477" s="143">
        <f>P478+P506+P537</f>
        <v>0</v>
      </c>
      <c r="Q477" s="142"/>
      <c r="R477" s="143">
        <f>R478+R506+R537</f>
        <v>2.8460000000000003E-2</v>
      </c>
      <c r="S477" s="142"/>
      <c r="T477" s="144">
        <f>T478+T506+T537</f>
        <v>3.0000000000000001E-3</v>
      </c>
      <c r="AR477" s="137" t="s">
        <v>90</v>
      </c>
      <c r="AT477" s="145" t="s">
        <v>80</v>
      </c>
      <c r="AU477" s="145" t="s">
        <v>81</v>
      </c>
      <c r="AY477" s="137" t="s">
        <v>199</v>
      </c>
      <c r="BK477" s="146">
        <f>BK478+BK506+BK537</f>
        <v>0</v>
      </c>
    </row>
    <row r="478" spans="1:65" s="12" customFormat="1" ht="22.8" customHeight="1">
      <c r="B478" s="136"/>
      <c r="D478" s="137" t="s">
        <v>80</v>
      </c>
      <c r="E478" s="147" t="s">
        <v>7157</v>
      </c>
      <c r="F478" s="147" t="s">
        <v>6650</v>
      </c>
      <c r="I478" s="139"/>
      <c r="J478" s="148">
        <f>BK478</f>
        <v>0</v>
      </c>
      <c r="L478" s="136"/>
      <c r="M478" s="141"/>
      <c r="N478" s="142"/>
      <c r="O478" s="142"/>
      <c r="P478" s="143">
        <f>SUM(P479:P505)</f>
        <v>0</v>
      </c>
      <c r="Q478" s="142"/>
      <c r="R478" s="143">
        <f>SUM(R479:R505)</f>
        <v>7.6600000000000001E-3</v>
      </c>
      <c r="S478" s="142"/>
      <c r="T478" s="144">
        <f>SUM(T479:T505)</f>
        <v>0</v>
      </c>
      <c r="AR478" s="137" t="s">
        <v>90</v>
      </c>
      <c r="AT478" s="145" t="s">
        <v>80</v>
      </c>
      <c r="AU478" s="145" t="s">
        <v>88</v>
      </c>
      <c r="AY478" s="137" t="s">
        <v>199</v>
      </c>
      <c r="BK478" s="146">
        <f>SUM(BK479:BK505)</f>
        <v>0</v>
      </c>
    </row>
    <row r="479" spans="1:65" s="2" customFormat="1" ht="24.15" customHeight="1">
      <c r="A479" s="33"/>
      <c r="B479" s="149"/>
      <c r="C479" s="150" t="s">
        <v>2446</v>
      </c>
      <c r="D479" s="150" t="s">
        <v>202</v>
      </c>
      <c r="E479" s="151" t="s">
        <v>6651</v>
      </c>
      <c r="F479" s="152" t="s">
        <v>6652</v>
      </c>
      <c r="G479" s="153" t="s">
        <v>376</v>
      </c>
      <c r="H479" s="154">
        <v>50</v>
      </c>
      <c r="I479" s="155"/>
      <c r="J479" s="156">
        <f>ROUND(I479*H479,2)</f>
        <v>0</v>
      </c>
      <c r="K479" s="152" t="s">
        <v>333</v>
      </c>
      <c r="L479" s="34"/>
      <c r="M479" s="157" t="s">
        <v>1</v>
      </c>
      <c r="N479" s="158" t="s">
        <v>46</v>
      </c>
      <c r="O479" s="59"/>
      <c r="P479" s="159">
        <f>O479*H479</f>
        <v>0</v>
      </c>
      <c r="Q479" s="159">
        <v>0</v>
      </c>
      <c r="R479" s="159">
        <f>Q479*H479</f>
        <v>0</v>
      </c>
      <c r="S479" s="159">
        <v>0</v>
      </c>
      <c r="T479" s="160">
        <f>S479*H479</f>
        <v>0</v>
      </c>
      <c r="U479" s="33"/>
      <c r="V479" s="33"/>
      <c r="W479" s="33"/>
      <c r="X479" s="33"/>
      <c r="Y479" s="33"/>
      <c r="Z479" s="33"/>
      <c r="AA479" s="33"/>
      <c r="AB479" s="33"/>
      <c r="AC479" s="33"/>
      <c r="AD479" s="33"/>
      <c r="AE479" s="33"/>
      <c r="AR479" s="161" t="s">
        <v>276</v>
      </c>
      <c r="AT479" s="161" t="s">
        <v>202</v>
      </c>
      <c r="AU479" s="161" t="s">
        <v>90</v>
      </c>
      <c r="AY479" s="18" t="s">
        <v>199</v>
      </c>
      <c r="BE479" s="162">
        <f>IF(N479="základní",J479,0)</f>
        <v>0</v>
      </c>
      <c r="BF479" s="162">
        <f>IF(N479="snížená",J479,0)</f>
        <v>0</v>
      </c>
      <c r="BG479" s="162">
        <f>IF(N479="zákl. přenesená",J479,0)</f>
        <v>0</v>
      </c>
      <c r="BH479" s="162">
        <f>IF(N479="sníž. přenesená",J479,0)</f>
        <v>0</v>
      </c>
      <c r="BI479" s="162">
        <f>IF(N479="nulová",J479,0)</f>
        <v>0</v>
      </c>
      <c r="BJ479" s="18" t="s">
        <v>88</v>
      </c>
      <c r="BK479" s="162">
        <f>ROUND(I479*H479,2)</f>
        <v>0</v>
      </c>
      <c r="BL479" s="18" t="s">
        <v>276</v>
      </c>
      <c r="BM479" s="161" t="s">
        <v>7158</v>
      </c>
    </row>
    <row r="480" spans="1:65" s="2" customFormat="1" ht="28.8">
      <c r="A480" s="33"/>
      <c r="B480" s="34"/>
      <c r="C480" s="33"/>
      <c r="D480" s="163" t="s">
        <v>207</v>
      </c>
      <c r="E480" s="33"/>
      <c r="F480" s="164" t="s">
        <v>6654</v>
      </c>
      <c r="G480" s="33"/>
      <c r="H480" s="33"/>
      <c r="I480" s="165"/>
      <c r="J480" s="33"/>
      <c r="K480" s="33"/>
      <c r="L480" s="34"/>
      <c r="M480" s="166"/>
      <c r="N480" s="167"/>
      <c r="O480" s="59"/>
      <c r="P480" s="59"/>
      <c r="Q480" s="59"/>
      <c r="R480" s="59"/>
      <c r="S480" s="59"/>
      <c r="T480" s="60"/>
      <c r="U480" s="33"/>
      <c r="V480" s="33"/>
      <c r="W480" s="33"/>
      <c r="X480" s="33"/>
      <c r="Y480" s="33"/>
      <c r="Z480" s="33"/>
      <c r="AA480" s="33"/>
      <c r="AB480" s="33"/>
      <c r="AC480" s="33"/>
      <c r="AD480" s="33"/>
      <c r="AE480" s="33"/>
      <c r="AT480" s="18" t="s">
        <v>207</v>
      </c>
      <c r="AU480" s="18" t="s">
        <v>90</v>
      </c>
    </row>
    <row r="481" spans="1:65" s="2" customFormat="1" ht="21.75" customHeight="1">
      <c r="A481" s="33"/>
      <c r="B481" s="149"/>
      <c r="C481" s="195" t="s">
        <v>2453</v>
      </c>
      <c r="D481" s="195" t="s">
        <v>416</v>
      </c>
      <c r="E481" s="196" t="s">
        <v>6655</v>
      </c>
      <c r="F481" s="197" t="s">
        <v>4649</v>
      </c>
      <c r="G481" s="198" t="s">
        <v>376</v>
      </c>
      <c r="H481" s="199">
        <v>50</v>
      </c>
      <c r="I481" s="200"/>
      <c r="J481" s="201">
        <f>ROUND(I481*H481,2)</f>
        <v>0</v>
      </c>
      <c r="K481" s="197" t="s">
        <v>333</v>
      </c>
      <c r="L481" s="202"/>
      <c r="M481" s="203" t="s">
        <v>1</v>
      </c>
      <c r="N481" s="204" t="s">
        <v>46</v>
      </c>
      <c r="O481" s="59"/>
      <c r="P481" s="159">
        <f>O481*H481</f>
        <v>0</v>
      </c>
      <c r="Q481" s="159">
        <v>6.9999999999999994E-5</v>
      </c>
      <c r="R481" s="159">
        <f>Q481*H481</f>
        <v>3.4999999999999996E-3</v>
      </c>
      <c r="S481" s="159">
        <v>0</v>
      </c>
      <c r="T481" s="160">
        <f>S481*H481</f>
        <v>0</v>
      </c>
      <c r="U481" s="33"/>
      <c r="V481" s="33"/>
      <c r="W481" s="33"/>
      <c r="X481" s="33"/>
      <c r="Y481" s="33"/>
      <c r="Z481" s="33"/>
      <c r="AA481" s="33"/>
      <c r="AB481" s="33"/>
      <c r="AC481" s="33"/>
      <c r="AD481" s="33"/>
      <c r="AE481" s="33"/>
      <c r="AR481" s="161" t="s">
        <v>573</v>
      </c>
      <c r="AT481" s="161" t="s">
        <v>416</v>
      </c>
      <c r="AU481" s="161" t="s">
        <v>90</v>
      </c>
      <c r="AY481" s="18" t="s">
        <v>199</v>
      </c>
      <c r="BE481" s="162">
        <f>IF(N481="základní",J481,0)</f>
        <v>0</v>
      </c>
      <c r="BF481" s="162">
        <f>IF(N481="snížená",J481,0)</f>
        <v>0</v>
      </c>
      <c r="BG481" s="162">
        <f>IF(N481="zákl. přenesená",J481,0)</f>
        <v>0</v>
      </c>
      <c r="BH481" s="162">
        <f>IF(N481="sníž. přenesená",J481,0)</f>
        <v>0</v>
      </c>
      <c r="BI481" s="162">
        <f>IF(N481="nulová",J481,0)</f>
        <v>0</v>
      </c>
      <c r="BJ481" s="18" t="s">
        <v>88</v>
      </c>
      <c r="BK481" s="162">
        <f>ROUND(I481*H481,2)</f>
        <v>0</v>
      </c>
      <c r="BL481" s="18" t="s">
        <v>276</v>
      </c>
      <c r="BM481" s="161" t="s">
        <v>7159</v>
      </c>
    </row>
    <row r="482" spans="1:65" s="2" customFormat="1" ht="10.199999999999999">
      <c r="A482" s="33"/>
      <c r="B482" s="34"/>
      <c r="C482" s="33"/>
      <c r="D482" s="163" t="s">
        <v>207</v>
      </c>
      <c r="E482" s="33"/>
      <c r="F482" s="164" t="s">
        <v>4649</v>
      </c>
      <c r="G482" s="33"/>
      <c r="H482" s="33"/>
      <c r="I482" s="165"/>
      <c r="J482" s="33"/>
      <c r="K482" s="33"/>
      <c r="L482" s="34"/>
      <c r="M482" s="166"/>
      <c r="N482" s="167"/>
      <c r="O482" s="59"/>
      <c r="P482" s="59"/>
      <c r="Q482" s="59"/>
      <c r="R482" s="59"/>
      <c r="S482" s="59"/>
      <c r="T482" s="60"/>
      <c r="U482" s="33"/>
      <c r="V482" s="33"/>
      <c r="W482" s="33"/>
      <c r="X482" s="33"/>
      <c r="Y482" s="33"/>
      <c r="Z482" s="33"/>
      <c r="AA482" s="33"/>
      <c r="AB482" s="33"/>
      <c r="AC482" s="33"/>
      <c r="AD482" s="33"/>
      <c r="AE482" s="33"/>
      <c r="AT482" s="18" t="s">
        <v>207</v>
      </c>
      <c r="AU482" s="18" t="s">
        <v>90</v>
      </c>
    </row>
    <row r="483" spans="1:65" s="14" customFormat="1" ht="10.199999999999999">
      <c r="B483" s="179"/>
      <c r="D483" s="163" t="s">
        <v>336</v>
      </c>
      <c r="E483" s="180" t="s">
        <v>1</v>
      </c>
      <c r="F483" s="181" t="s">
        <v>783</v>
      </c>
      <c r="H483" s="182">
        <v>50</v>
      </c>
      <c r="I483" s="183"/>
      <c r="L483" s="179"/>
      <c r="M483" s="184"/>
      <c r="N483" s="185"/>
      <c r="O483" s="185"/>
      <c r="P483" s="185"/>
      <c r="Q483" s="185"/>
      <c r="R483" s="185"/>
      <c r="S483" s="185"/>
      <c r="T483" s="186"/>
      <c r="AT483" s="180" t="s">
        <v>336</v>
      </c>
      <c r="AU483" s="180" t="s">
        <v>90</v>
      </c>
      <c r="AV483" s="14" t="s">
        <v>90</v>
      </c>
      <c r="AW483" s="14" t="s">
        <v>36</v>
      </c>
      <c r="AX483" s="14" t="s">
        <v>88</v>
      </c>
      <c r="AY483" s="180" t="s">
        <v>199</v>
      </c>
    </row>
    <row r="484" spans="1:65" s="2" customFormat="1" ht="21.75" customHeight="1">
      <c r="A484" s="33"/>
      <c r="B484" s="149"/>
      <c r="C484" s="150" t="s">
        <v>2458</v>
      </c>
      <c r="D484" s="150" t="s">
        <v>202</v>
      </c>
      <c r="E484" s="151" t="s">
        <v>4672</v>
      </c>
      <c r="F484" s="152" t="s">
        <v>4673</v>
      </c>
      <c r="G484" s="153" t="s">
        <v>529</v>
      </c>
      <c r="H484" s="154">
        <v>4</v>
      </c>
      <c r="I484" s="155"/>
      <c r="J484" s="156">
        <f>ROUND(I484*H484,2)</f>
        <v>0</v>
      </c>
      <c r="K484" s="152" t="s">
        <v>333</v>
      </c>
      <c r="L484" s="34"/>
      <c r="M484" s="157" t="s">
        <v>1</v>
      </c>
      <c r="N484" s="158" t="s">
        <v>46</v>
      </c>
      <c r="O484" s="59"/>
      <c r="P484" s="159">
        <f>O484*H484</f>
        <v>0</v>
      </c>
      <c r="Q484" s="159">
        <v>0</v>
      </c>
      <c r="R484" s="159">
        <f>Q484*H484</f>
        <v>0</v>
      </c>
      <c r="S484" s="159">
        <v>0</v>
      </c>
      <c r="T484" s="160">
        <f>S484*H484</f>
        <v>0</v>
      </c>
      <c r="U484" s="33"/>
      <c r="V484" s="33"/>
      <c r="W484" s="33"/>
      <c r="X484" s="33"/>
      <c r="Y484" s="33"/>
      <c r="Z484" s="33"/>
      <c r="AA484" s="33"/>
      <c r="AB484" s="33"/>
      <c r="AC484" s="33"/>
      <c r="AD484" s="33"/>
      <c r="AE484" s="33"/>
      <c r="AR484" s="161" t="s">
        <v>276</v>
      </c>
      <c r="AT484" s="161" t="s">
        <v>202</v>
      </c>
      <c r="AU484" s="161" t="s">
        <v>90</v>
      </c>
      <c r="AY484" s="18" t="s">
        <v>199</v>
      </c>
      <c r="BE484" s="162">
        <f>IF(N484="základní",J484,0)</f>
        <v>0</v>
      </c>
      <c r="BF484" s="162">
        <f>IF(N484="snížená",J484,0)</f>
        <v>0</v>
      </c>
      <c r="BG484" s="162">
        <f>IF(N484="zákl. přenesená",J484,0)</f>
        <v>0</v>
      </c>
      <c r="BH484" s="162">
        <f>IF(N484="sníž. přenesená",J484,0)</f>
        <v>0</v>
      </c>
      <c r="BI484" s="162">
        <f>IF(N484="nulová",J484,0)</f>
        <v>0</v>
      </c>
      <c r="BJ484" s="18" t="s">
        <v>88</v>
      </c>
      <c r="BK484" s="162">
        <f>ROUND(I484*H484,2)</f>
        <v>0</v>
      </c>
      <c r="BL484" s="18" t="s">
        <v>276</v>
      </c>
      <c r="BM484" s="161" t="s">
        <v>7160</v>
      </c>
    </row>
    <row r="485" spans="1:65" s="2" customFormat="1" ht="28.8">
      <c r="A485" s="33"/>
      <c r="B485" s="34"/>
      <c r="C485" s="33"/>
      <c r="D485" s="163" t="s">
        <v>207</v>
      </c>
      <c r="E485" s="33"/>
      <c r="F485" s="164" t="s">
        <v>6675</v>
      </c>
      <c r="G485" s="33"/>
      <c r="H485" s="33"/>
      <c r="I485" s="165"/>
      <c r="J485" s="33"/>
      <c r="K485" s="33"/>
      <c r="L485" s="34"/>
      <c r="M485" s="166"/>
      <c r="N485" s="167"/>
      <c r="O485" s="59"/>
      <c r="P485" s="59"/>
      <c r="Q485" s="59"/>
      <c r="R485" s="59"/>
      <c r="S485" s="59"/>
      <c r="T485" s="60"/>
      <c r="U485" s="33"/>
      <c r="V485" s="33"/>
      <c r="W485" s="33"/>
      <c r="X485" s="33"/>
      <c r="Y485" s="33"/>
      <c r="Z485" s="33"/>
      <c r="AA485" s="33"/>
      <c r="AB485" s="33"/>
      <c r="AC485" s="33"/>
      <c r="AD485" s="33"/>
      <c r="AE485" s="33"/>
      <c r="AT485" s="18" t="s">
        <v>207</v>
      </c>
      <c r="AU485" s="18" t="s">
        <v>90</v>
      </c>
    </row>
    <row r="486" spans="1:65" s="14" customFormat="1" ht="10.199999999999999">
      <c r="B486" s="179"/>
      <c r="D486" s="163" t="s">
        <v>336</v>
      </c>
      <c r="E486" s="180" t="s">
        <v>1</v>
      </c>
      <c r="F486" s="181" t="s">
        <v>198</v>
      </c>
      <c r="H486" s="182">
        <v>4</v>
      </c>
      <c r="I486" s="183"/>
      <c r="L486" s="179"/>
      <c r="M486" s="184"/>
      <c r="N486" s="185"/>
      <c r="O486" s="185"/>
      <c r="P486" s="185"/>
      <c r="Q486" s="185"/>
      <c r="R486" s="185"/>
      <c r="S486" s="185"/>
      <c r="T486" s="186"/>
      <c r="AT486" s="180" t="s">
        <v>336</v>
      </c>
      <c r="AU486" s="180" t="s">
        <v>90</v>
      </c>
      <c r="AV486" s="14" t="s">
        <v>90</v>
      </c>
      <c r="AW486" s="14" t="s">
        <v>36</v>
      </c>
      <c r="AX486" s="14" t="s">
        <v>88</v>
      </c>
      <c r="AY486" s="180" t="s">
        <v>199</v>
      </c>
    </row>
    <row r="487" spans="1:65" s="2" customFormat="1" ht="21.75" customHeight="1">
      <c r="A487" s="33"/>
      <c r="B487" s="149"/>
      <c r="C487" s="195" t="s">
        <v>2462</v>
      </c>
      <c r="D487" s="195" t="s">
        <v>416</v>
      </c>
      <c r="E487" s="196" t="s">
        <v>4675</v>
      </c>
      <c r="F487" s="197" t="s">
        <v>4676</v>
      </c>
      <c r="G487" s="198" t="s">
        <v>529</v>
      </c>
      <c r="H487" s="199">
        <v>4</v>
      </c>
      <c r="I487" s="200"/>
      <c r="J487" s="201">
        <f>ROUND(I487*H487,2)</f>
        <v>0</v>
      </c>
      <c r="K487" s="197" t="s">
        <v>333</v>
      </c>
      <c r="L487" s="202"/>
      <c r="M487" s="203" t="s">
        <v>1</v>
      </c>
      <c r="N487" s="204" t="s">
        <v>46</v>
      </c>
      <c r="O487" s="59"/>
      <c r="P487" s="159">
        <f>O487*H487</f>
        <v>0</v>
      </c>
      <c r="Q487" s="159">
        <v>4.0000000000000003E-5</v>
      </c>
      <c r="R487" s="159">
        <f>Q487*H487</f>
        <v>1.6000000000000001E-4</v>
      </c>
      <c r="S487" s="159">
        <v>0</v>
      </c>
      <c r="T487" s="160">
        <f>S487*H487</f>
        <v>0</v>
      </c>
      <c r="U487" s="33"/>
      <c r="V487" s="33"/>
      <c r="W487" s="33"/>
      <c r="X487" s="33"/>
      <c r="Y487" s="33"/>
      <c r="Z487" s="33"/>
      <c r="AA487" s="33"/>
      <c r="AB487" s="33"/>
      <c r="AC487" s="33"/>
      <c r="AD487" s="33"/>
      <c r="AE487" s="33"/>
      <c r="AR487" s="161" t="s">
        <v>573</v>
      </c>
      <c r="AT487" s="161" t="s">
        <v>416</v>
      </c>
      <c r="AU487" s="161" t="s">
        <v>90</v>
      </c>
      <c r="AY487" s="18" t="s">
        <v>199</v>
      </c>
      <c r="BE487" s="162">
        <f>IF(N487="základní",J487,0)</f>
        <v>0</v>
      </c>
      <c r="BF487" s="162">
        <f>IF(N487="snížená",J487,0)</f>
        <v>0</v>
      </c>
      <c r="BG487" s="162">
        <f>IF(N487="zákl. přenesená",J487,0)</f>
        <v>0</v>
      </c>
      <c r="BH487" s="162">
        <f>IF(N487="sníž. přenesená",J487,0)</f>
        <v>0</v>
      </c>
      <c r="BI487" s="162">
        <f>IF(N487="nulová",J487,0)</f>
        <v>0</v>
      </c>
      <c r="BJ487" s="18" t="s">
        <v>88</v>
      </c>
      <c r="BK487" s="162">
        <f>ROUND(I487*H487,2)</f>
        <v>0</v>
      </c>
      <c r="BL487" s="18" t="s">
        <v>276</v>
      </c>
      <c r="BM487" s="161" t="s">
        <v>7161</v>
      </c>
    </row>
    <row r="488" spans="1:65" s="2" customFormat="1" ht="10.199999999999999">
      <c r="A488" s="33"/>
      <c r="B488" s="34"/>
      <c r="C488" s="33"/>
      <c r="D488" s="163" t="s">
        <v>207</v>
      </c>
      <c r="E488" s="33"/>
      <c r="F488" s="164" t="s">
        <v>4676</v>
      </c>
      <c r="G488" s="33"/>
      <c r="H488" s="33"/>
      <c r="I488" s="165"/>
      <c r="J488" s="33"/>
      <c r="K488" s="33"/>
      <c r="L488" s="34"/>
      <c r="M488" s="166"/>
      <c r="N488" s="167"/>
      <c r="O488" s="59"/>
      <c r="P488" s="59"/>
      <c r="Q488" s="59"/>
      <c r="R488" s="59"/>
      <c r="S488" s="59"/>
      <c r="T488" s="60"/>
      <c r="U488" s="33"/>
      <c r="V488" s="33"/>
      <c r="W488" s="33"/>
      <c r="X488" s="33"/>
      <c r="Y488" s="33"/>
      <c r="Z488" s="33"/>
      <c r="AA488" s="33"/>
      <c r="AB488" s="33"/>
      <c r="AC488" s="33"/>
      <c r="AD488" s="33"/>
      <c r="AE488" s="33"/>
      <c r="AT488" s="18" t="s">
        <v>207</v>
      </c>
      <c r="AU488" s="18" t="s">
        <v>90</v>
      </c>
    </row>
    <row r="489" spans="1:65" s="14" customFormat="1" ht="10.199999999999999">
      <c r="B489" s="179"/>
      <c r="D489" s="163" t="s">
        <v>336</v>
      </c>
      <c r="E489" s="180" t="s">
        <v>1</v>
      </c>
      <c r="F489" s="181" t="s">
        <v>198</v>
      </c>
      <c r="H489" s="182">
        <v>4</v>
      </c>
      <c r="I489" s="183"/>
      <c r="L489" s="179"/>
      <c r="M489" s="184"/>
      <c r="N489" s="185"/>
      <c r="O489" s="185"/>
      <c r="P489" s="185"/>
      <c r="Q489" s="185"/>
      <c r="R489" s="185"/>
      <c r="S489" s="185"/>
      <c r="T489" s="186"/>
      <c r="AT489" s="180" t="s">
        <v>336</v>
      </c>
      <c r="AU489" s="180" t="s">
        <v>90</v>
      </c>
      <c r="AV489" s="14" t="s">
        <v>90</v>
      </c>
      <c r="AW489" s="14" t="s">
        <v>36</v>
      </c>
      <c r="AX489" s="14" t="s">
        <v>88</v>
      </c>
      <c r="AY489" s="180" t="s">
        <v>199</v>
      </c>
    </row>
    <row r="490" spans="1:65" s="2" customFormat="1" ht="21.75" customHeight="1">
      <c r="A490" s="33"/>
      <c r="B490" s="149"/>
      <c r="C490" s="150" t="s">
        <v>2465</v>
      </c>
      <c r="D490" s="150" t="s">
        <v>202</v>
      </c>
      <c r="E490" s="151" t="s">
        <v>6689</v>
      </c>
      <c r="F490" s="152" t="s">
        <v>6690</v>
      </c>
      <c r="G490" s="153" t="s">
        <v>376</v>
      </c>
      <c r="H490" s="154">
        <v>100</v>
      </c>
      <c r="I490" s="155"/>
      <c r="J490" s="156">
        <f>ROUND(I490*H490,2)</f>
        <v>0</v>
      </c>
      <c r="K490" s="152" t="s">
        <v>333</v>
      </c>
      <c r="L490" s="34"/>
      <c r="M490" s="157" t="s">
        <v>1</v>
      </c>
      <c r="N490" s="158" t="s">
        <v>46</v>
      </c>
      <c r="O490" s="59"/>
      <c r="P490" s="159">
        <f>O490*H490</f>
        <v>0</v>
      </c>
      <c r="Q490" s="159">
        <v>0</v>
      </c>
      <c r="R490" s="159">
        <f>Q490*H490</f>
        <v>0</v>
      </c>
      <c r="S490" s="159">
        <v>0</v>
      </c>
      <c r="T490" s="160">
        <f>S490*H490</f>
        <v>0</v>
      </c>
      <c r="U490" s="33"/>
      <c r="V490" s="33"/>
      <c r="W490" s="33"/>
      <c r="X490" s="33"/>
      <c r="Y490" s="33"/>
      <c r="Z490" s="33"/>
      <c r="AA490" s="33"/>
      <c r="AB490" s="33"/>
      <c r="AC490" s="33"/>
      <c r="AD490" s="33"/>
      <c r="AE490" s="33"/>
      <c r="AR490" s="161" t="s">
        <v>276</v>
      </c>
      <c r="AT490" s="161" t="s">
        <v>202</v>
      </c>
      <c r="AU490" s="161" t="s">
        <v>90</v>
      </c>
      <c r="AY490" s="18" t="s">
        <v>199</v>
      </c>
      <c r="BE490" s="162">
        <f>IF(N490="základní",J490,0)</f>
        <v>0</v>
      </c>
      <c r="BF490" s="162">
        <f>IF(N490="snížená",J490,0)</f>
        <v>0</v>
      </c>
      <c r="BG490" s="162">
        <f>IF(N490="zákl. přenesená",J490,0)</f>
        <v>0</v>
      </c>
      <c r="BH490" s="162">
        <f>IF(N490="sníž. přenesená",J490,0)</f>
        <v>0</v>
      </c>
      <c r="BI490" s="162">
        <f>IF(N490="nulová",J490,0)</f>
        <v>0</v>
      </c>
      <c r="BJ490" s="18" t="s">
        <v>88</v>
      </c>
      <c r="BK490" s="162">
        <f>ROUND(I490*H490,2)</f>
        <v>0</v>
      </c>
      <c r="BL490" s="18" t="s">
        <v>276</v>
      </c>
      <c r="BM490" s="161" t="s">
        <v>7162</v>
      </c>
    </row>
    <row r="491" spans="1:65" s="2" customFormat="1" ht="10.199999999999999">
      <c r="A491" s="33"/>
      <c r="B491" s="34"/>
      <c r="C491" s="33"/>
      <c r="D491" s="163" t="s">
        <v>207</v>
      </c>
      <c r="E491" s="33"/>
      <c r="F491" s="164" t="s">
        <v>6692</v>
      </c>
      <c r="G491" s="33"/>
      <c r="H491" s="33"/>
      <c r="I491" s="165"/>
      <c r="J491" s="33"/>
      <c r="K491" s="33"/>
      <c r="L491" s="34"/>
      <c r="M491" s="166"/>
      <c r="N491" s="167"/>
      <c r="O491" s="59"/>
      <c r="P491" s="59"/>
      <c r="Q491" s="59"/>
      <c r="R491" s="59"/>
      <c r="S491" s="59"/>
      <c r="T491" s="60"/>
      <c r="U491" s="33"/>
      <c r="V491" s="33"/>
      <c r="W491" s="33"/>
      <c r="X491" s="33"/>
      <c r="Y491" s="33"/>
      <c r="Z491" s="33"/>
      <c r="AA491" s="33"/>
      <c r="AB491" s="33"/>
      <c r="AC491" s="33"/>
      <c r="AD491" s="33"/>
      <c r="AE491" s="33"/>
      <c r="AT491" s="18" t="s">
        <v>207</v>
      </c>
      <c r="AU491" s="18" t="s">
        <v>90</v>
      </c>
    </row>
    <row r="492" spans="1:65" s="2" customFormat="1" ht="24.15" customHeight="1">
      <c r="A492" s="33"/>
      <c r="B492" s="149"/>
      <c r="C492" s="195" t="s">
        <v>2470</v>
      </c>
      <c r="D492" s="195" t="s">
        <v>416</v>
      </c>
      <c r="E492" s="196" t="s">
        <v>6697</v>
      </c>
      <c r="F492" s="197" t="s">
        <v>6698</v>
      </c>
      <c r="G492" s="198" t="s">
        <v>376</v>
      </c>
      <c r="H492" s="199">
        <v>100</v>
      </c>
      <c r="I492" s="200"/>
      <c r="J492" s="201">
        <f>ROUND(I492*H492,2)</f>
        <v>0</v>
      </c>
      <c r="K492" s="197" t="s">
        <v>333</v>
      </c>
      <c r="L492" s="202"/>
      <c r="M492" s="203" t="s">
        <v>1</v>
      </c>
      <c r="N492" s="204" t="s">
        <v>46</v>
      </c>
      <c r="O492" s="59"/>
      <c r="P492" s="159">
        <f>O492*H492</f>
        <v>0</v>
      </c>
      <c r="Q492" s="159">
        <v>4.0000000000000003E-5</v>
      </c>
      <c r="R492" s="159">
        <f>Q492*H492</f>
        <v>4.0000000000000001E-3</v>
      </c>
      <c r="S492" s="159">
        <v>0</v>
      </c>
      <c r="T492" s="160">
        <f>S492*H492</f>
        <v>0</v>
      </c>
      <c r="U492" s="33"/>
      <c r="V492" s="33"/>
      <c r="W492" s="33"/>
      <c r="X492" s="33"/>
      <c r="Y492" s="33"/>
      <c r="Z492" s="33"/>
      <c r="AA492" s="33"/>
      <c r="AB492" s="33"/>
      <c r="AC492" s="33"/>
      <c r="AD492" s="33"/>
      <c r="AE492" s="33"/>
      <c r="AR492" s="161" t="s">
        <v>573</v>
      </c>
      <c r="AT492" s="161" t="s">
        <v>416</v>
      </c>
      <c r="AU492" s="161" t="s">
        <v>90</v>
      </c>
      <c r="AY492" s="18" t="s">
        <v>199</v>
      </c>
      <c r="BE492" s="162">
        <f>IF(N492="základní",J492,0)</f>
        <v>0</v>
      </c>
      <c r="BF492" s="162">
        <f>IF(N492="snížená",J492,0)</f>
        <v>0</v>
      </c>
      <c r="BG492" s="162">
        <f>IF(N492="zákl. přenesená",J492,0)</f>
        <v>0</v>
      </c>
      <c r="BH492" s="162">
        <f>IF(N492="sníž. přenesená",J492,0)</f>
        <v>0</v>
      </c>
      <c r="BI492" s="162">
        <f>IF(N492="nulová",J492,0)</f>
        <v>0</v>
      </c>
      <c r="BJ492" s="18" t="s">
        <v>88</v>
      </c>
      <c r="BK492" s="162">
        <f>ROUND(I492*H492,2)</f>
        <v>0</v>
      </c>
      <c r="BL492" s="18" t="s">
        <v>276</v>
      </c>
      <c r="BM492" s="161" t="s">
        <v>7163</v>
      </c>
    </row>
    <row r="493" spans="1:65" s="2" customFormat="1" ht="10.199999999999999">
      <c r="A493" s="33"/>
      <c r="B493" s="34"/>
      <c r="C493" s="33"/>
      <c r="D493" s="163" t="s">
        <v>207</v>
      </c>
      <c r="E493" s="33"/>
      <c r="F493" s="164" t="s">
        <v>6698</v>
      </c>
      <c r="G493" s="33"/>
      <c r="H493" s="33"/>
      <c r="I493" s="165"/>
      <c r="J493" s="33"/>
      <c r="K493" s="33"/>
      <c r="L493" s="34"/>
      <c r="M493" s="166"/>
      <c r="N493" s="167"/>
      <c r="O493" s="59"/>
      <c r="P493" s="59"/>
      <c r="Q493" s="59"/>
      <c r="R493" s="59"/>
      <c r="S493" s="59"/>
      <c r="T493" s="60"/>
      <c r="U493" s="33"/>
      <c r="V493" s="33"/>
      <c r="W493" s="33"/>
      <c r="X493" s="33"/>
      <c r="Y493" s="33"/>
      <c r="Z493" s="33"/>
      <c r="AA493" s="33"/>
      <c r="AB493" s="33"/>
      <c r="AC493" s="33"/>
      <c r="AD493" s="33"/>
      <c r="AE493" s="33"/>
      <c r="AT493" s="18" t="s">
        <v>207</v>
      </c>
      <c r="AU493" s="18" t="s">
        <v>90</v>
      </c>
    </row>
    <row r="494" spans="1:65" s="14" customFormat="1" ht="10.199999999999999">
      <c r="B494" s="179"/>
      <c r="D494" s="163" t="s">
        <v>336</v>
      </c>
      <c r="E494" s="180" t="s">
        <v>1</v>
      </c>
      <c r="F494" s="181" t="s">
        <v>1647</v>
      </c>
      <c r="H494" s="182">
        <v>60</v>
      </c>
      <c r="I494" s="183"/>
      <c r="L494" s="179"/>
      <c r="M494" s="184"/>
      <c r="N494" s="185"/>
      <c r="O494" s="185"/>
      <c r="P494" s="185"/>
      <c r="Q494" s="185"/>
      <c r="R494" s="185"/>
      <c r="S494" s="185"/>
      <c r="T494" s="186"/>
      <c r="AT494" s="180" t="s">
        <v>336</v>
      </c>
      <c r="AU494" s="180" t="s">
        <v>90</v>
      </c>
      <c r="AV494" s="14" t="s">
        <v>90</v>
      </c>
      <c r="AW494" s="14" t="s">
        <v>36</v>
      </c>
      <c r="AX494" s="14" t="s">
        <v>81</v>
      </c>
      <c r="AY494" s="180" t="s">
        <v>199</v>
      </c>
    </row>
    <row r="495" spans="1:65" s="14" customFormat="1" ht="10.199999999999999">
      <c r="B495" s="179"/>
      <c r="D495" s="163" t="s">
        <v>336</v>
      </c>
      <c r="E495" s="180" t="s">
        <v>1</v>
      </c>
      <c r="F495" s="181" t="s">
        <v>690</v>
      </c>
      <c r="H495" s="182">
        <v>40</v>
      </c>
      <c r="I495" s="183"/>
      <c r="L495" s="179"/>
      <c r="M495" s="184"/>
      <c r="N495" s="185"/>
      <c r="O495" s="185"/>
      <c r="P495" s="185"/>
      <c r="Q495" s="185"/>
      <c r="R495" s="185"/>
      <c r="S495" s="185"/>
      <c r="T495" s="186"/>
      <c r="AT495" s="180" t="s">
        <v>336</v>
      </c>
      <c r="AU495" s="180" t="s">
        <v>90</v>
      </c>
      <c r="AV495" s="14" t="s">
        <v>90</v>
      </c>
      <c r="AW495" s="14" t="s">
        <v>36</v>
      </c>
      <c r="AX495" s="14" t="s">
        <v>81</v>
      </c>
      <c r="AY495" s="180" t="s">
        <v>199</v>
      </c>
    </row>
    <row r="496" spans="1:65" s="15" customFormat="1" ht="10.199999999999999">
      <c r="B496" s="187"/>
      <c r="D496" s="163" t="s">
        <v>336</v>
      </c>
      <c r="E496" s="188" t="s">
        <v>1</v>
      </c>
      <c r="F496" s="189" t="s">
        <v>339</v>
      </c>
      <c r="H496" s="190">
        <v>100</v>
      </c>
      <c r="I496" s="191"/>
      <c r="L496" s="187"/>
      <c r="M496" s="192"/>
      <c r="N496" s="193"/>
      <c r="O496" s="193"/>
      <c r="P496" s="193"/>
      <c r="Q496" s="193"/>
      <c r="R496" s="193"/>
      <c r="S496" s="193"/>
      <c r="T496" s="194"/>
      <c r="AT496" s="188" t="s">
        <v>336</v>
      </c>
      <c r="AU496" s="188" t="s">
        <v>90</v>
      </c>
      <c r="AV496" s="15" t="s">
        <v>198</v>
      </c>
      <c r="AW496" s="15" t="s">
        <v>36</v>
      </c>
      <c r="AX496" s="15" t="s">
        <v>88</v>
      </c>
      <c r="AY496" s="188" t="s">
        <v>199</v>
      </c>
    </row>
    <row r="497" spans="1:65" s="2" customFormat="1" ht="16.5" customHeight="1">
      <c r="A497" s="33"/>
      <c r="B497" s="149"/>
      <c r="C497" s="150" t="s">
        <v>2479</v>
      </c>
      <c r="D497" s="150" t="s">
        <v>202</v>
      </c>
      <c r="E497" s="151" t="s">
        <v>6757</v>
      </c>
      <c r="F497" s="152" t="s">
        <v>6758</v>
      </c>
      <c r="G497" s="153" t="s">
        <v>529</v>
      </c>
      <c r="H497" s="154">
        <v>3</v>
      </c>
      <c r="I497" s="155"/>
      <c r="J497" s="156">
        <f>ROUND(I497*H497,2)</f>
        <v>0</v>
      </c>
      <c r="K497" s="152" t="s">
        <v>1</v>
      </c>
      <c r="L497" s="34"/>
      <c r="M497" s="157" t="s">
        <v>1</v>
      </c>
      <c r="N497" s="158" t="s">
        <v>46</v>
      </c>
      <c r="O497" s="59"/>
      <c r="P497" s="159">
        <f>O497*H497</f>
        <v>0</v>
      </c>
      <c r="Q497" s="159">
        <v>0</v>
      </c>
      <c r="R497" s="159">
        <f>Q497*H497</f>
        <v>0</v>
      </c>
      <c r="S497" s="159">
        <v>0</v>
      </c>
      <c r="T497" s="160">
        <f>S497*H497</f>
        <v>0</v>
      </c>
      <c r="U497" s="33"/>
      <c r="V497" s="33"/>
      <c r="W497" s="33"/>
      <c r="X497" s="33"/>
      <c r="Y497" s="33"/>
      <c r="Z497" s="33"/>
      <c r="AA497" s="33"/>
      <c r="AB497" s="33"/>
      <c r="AC497" s="33"/>
      <c r="AD497" s="33"/>
      <c r="AE497" s="33"/>
      <c r="AR497" s="161" t="s">
        <v>276</v>
      </c>
      <c r="AT497" s="161" t="s">
        <v>202</v>
      </c>
      <c r="AU497" s="161" t="s">
        <v>90</v>
      </c>
      <c r="AY497" s="18" t="s">
        <v>199</v>
      </c>
      <c r="BE497" s="162">
        <f>IF(N497="základní",J497,0)</f>
        <v>0</v>
      </c>
      <c r="BF497" s="162">
        <f>IF(N497="snížená",J497,0)</f>
        <v>0</v>
      </c>
      <c r="BG497" s="162">
        <f>IF(N497="zákl. přenesená",J497,0)</f>
        <v>0</v>
      </c>
      <c r="BH497" s="162">
        <f>IF(N497="sníž. přenesená",J497,0)</f>
        <v>0</v>
      </c>
      <c r="BI497" s="162">
        <f>IF(N497="nulová",J497,0)</f>
        <v>0</v>
      </c>
      <c r="BJ497" s="18" t="s">
        <v>88</v>
      </c>
      <c r="BK497" s="162">
        <f>ROUND(I497*H497,2)</f>
        <v>0</v>
      </c>
      <c r="BL497" s="18" t="s">
        <v>276</v>
      </c>
      <c r="BM497" s="161" t="s">
        <v>7164</v>
      </c>
    </row>
    <row r="498" spans="1:65" s="2" customFormat="1" ht="28.8">
      <c r="A498" s="33"/>
      <c r="B498" s="34"/>
      <c r="C498" s="33"/>
      <c r="D498" s="163" t="s">
        <v>207</v>
      </c>
      <c r="E498" s="33"/>
      <c r="F498" s="164" t="s">
        <v>6760</v>
      </c>
      <c r="G498" s="33"/>
      <c r="H498" s="33"/>
      <c r="I498" s="165"/>
      <c r="J498" s="33"/>
      <c r="K498" s="33"/>
      <c r="L498" s="34"/>
      <c r="M498" s="166"/>
      <c r="N498" s="167"/>
      <c r="O498" s="59"/>
      <c r="P498" s="59"/>
      <c r="Q498" s="59"/>
      <c r="R498" s="59"/>
      <c r="S498" s="59"/>
      <c r="T498" s="60"/>
      <c r="U498" s="33"/>
      <c r="V498" s="33"/>
      <c r="W498" s="33"/>
      <c r="X498" s="33"/>
      <c r="Y498" s="33"/>
      <c r="Z498" s="33"/>
      <c r="AA498" s="33"/>
      <c r="AB498" s="33"/>
      <c r="AC498" s="33"/>
      <c r="AD498" s="33"/>
      <c r="AE498" s="33"/>
      <c r="AT498" s="18" t="s">
        <v>207</v>
      </c>
      <c r="AU498" s="18" t="s">
        <v>90</v>
      </c>
    </row>
    <row r="499" spans="1:65" s="2" customFormat="1" ht="16.5" customHeight="1">
      <c r="A499" s="33"/>
      <c r="B499" s="149"/>
      <c r="C499" s="195" t="s">
        <v>2486</v>
      </c>
      <c r="D499" s="195" t="s">
        <v>416</v>
      </c>
      <c r="E499" s="196" t="s">
        <v>6765</v>
      </c>
      <c r="F499" s="197" t="s">
        <v>6766</v>
      </c>
      <c r="G499" s="198" t="s">
        <v>529</v>
      </c>
      <c r="H499" s="199">
        <v>3</v>
      </c>
      <c r="I499" s="200"/>
      <c r="J499" s="201">
        <f>ROUND(I499*H499,2)</f>
        <v>0</v>
      </c>
      <c r="K499" s="197" t="s">
        <v>1</v>
      </c>
      <c r="L499" s="202"/>
      <c r="M499" s="203" t="s">
        <v>1</v>
      </c>
      <c r="N499" s="204" t="s">
        <v>46</v>
      </c>
      <c r="O499" s="59"/>
      <c r="P499" s="159">
        <f>O499*H499</f>
        <v>0</v>
      </c>
      <c r="Q499" s="159">
        <v>0</v>
      </c>
      <c r="R499" s="159">
        <f>Q499*H499</f>
        <v>0</v>
      </c>
      <c r="S499" s="159">
        <v>0</v>
      </c>
      <c r="T499" s="160">
        <f>S499*H499</f>
        <v>0</v>
      </c>
      <c r="U499" s="33"/>
      <c r="V499" s="33"/>
      <c r="W499" s="33"/>
      <c r="X499" s="33"/>
      <c r="Y499" s="33"/>
      <c r="Z499" s="33"/>
      <c r="AA499" s="33"/>
      <c r="AB499" s="33"/>
      <c r="AC499" s="33"/>
      <c r="AD499" s="33"/>
      <c r="AE499" s="33"/>
      <c r="AR499" s="161" t="s">
        <v>573</v>
      </c>
      <c r="AT499" s="161" t="s">
        <v>416</v>
      </c>
      <c r="AU499" s="161" t="s">
        <v>90</v>
      </c>
      <c r="AY499" s="18" t="s">
        <v>199</v>
      </c>
      <c r="BE499" s="162">
        <f>IF(N499="základní",J499,0)</f>
        <v>0</v>
      </c>
      <c r="BF499" s="162">
        <f>IF(N499="snížená",J499,0)</f>
        <v>0</v>
      </c>
      <c r="BG499" s="162">
        <f>IF(N499="zákl. přenesená",J499,0)</f>
        <v>0</v>
      </c>
      <c r="BH499" s="162">
        <f>IF(N499="sníž. přenesená",J499,0)</f>
        <v>0</v>
      </c>
      <c r="BI499" s="162">
        <f>IF(N499="nulová",J499,0)</f>
        <v>0</v>
      </c>
      <c r="BJ499" s="18" t="s">
        <v>88</v>
      </c>
      <c r="BK499" s="162">
        <f>ROUND(I499*H499,2)</f>
        <v>0</v>
      </c>
      <c r="BL499" s="18" t="s">
        <v>276</v>
      </c>
      <c r="BM499" s="161" t="s">
        <v>7165</v>
      </c>
    </row>
    <row r="500" spans="1:65" s="2" customFormat="1" ht="16.5" customHeight="1">
      <c r="A500" s="33"/>
      <c r="B500" s="149"/>
      <c r="C500" s="150" t="s">
        <v>2492</v>
      </c>
      <c r="D500" s="150" t="s">
        <v>202</v>
      </c>
      <c r="E500" s="151" t="s">
        <v>6783</v>
      </c>
      <c r="F500" s="152" t="s">
        <v>6784</v>
      </c>
      <c r="G500" s="153" t="s">
        <v>529</v>
      </c>
      <c r="H500" s="154">
        <v>3</v>
      </c>
      <c r="I500" s="155"/>
      <c r="J500" s="156">
        <f>ROUND(I500*H500,2)</f>
        <v>0</v>
      </c>
      <c r="K500" s="152" t="s">
        <v>333</v>
      </c>
      <c r="L500" s="34"/>
      <c r="M500" s="157" t="s">
        <v>1</v>
      </c>
      <c r="N500" s="158" t="s">
        <v>46</v>
      </c>
      <c r="O500" s="59"/>
      <c r="P500" s="159">
        <f>O500*H500</f>
        <v>0</v>
      </c>
      <c r="Q500" s="159">
        <v>0</v>
      </c>
      <c r="R500" s="159">
        <f>Q500*H500</f>
        <v>0</v>
      </c>
      <c r="S500" s="159">
        <v>0</v>
      </c>
      <c r="T500" s="160">
        <f>S500*H500</f>
        <v>0</v>
      </c>
      <c r="U500" s="33"/>
      <c r="V500" s="33"/>
      <c r="W500" s="33"/>
      <c r="X500" s="33"/>
      <c r="Y500" s="33"/>
      <c r="Z500" s="33"/>
      <c r="AA500" s="33"/>
      <c r="AB500" s="33"/>
      <c r="AC500" s="33"/>
      <c r="AD500" s="33"/>
      <c r="AE500" s="33"/>
      <c r="AR500" s="161" t="s">
        <v>276</v>
      </c>
      <c r="AT500" s="161" t="s">
        <v>202</v>
      </c>
      <c r="AU500" s="161" t="s">
        <v>90</v>
      </c>
      <c r="AY500" s="18" t="s">
        <v>199</v>
      </c>
      <c r="BE500" s="162">
        <f>IF(N500="základní",J500,0)</f>
        <v>0</v>
      </c>
      <c r="BF500" s="162">
        <f>IF(N500="snížená",J500,0)</f>
        <v>0</v>
      </c>
      <c r="BG500" s="162">
        <f>IF(N500="zákl. přenesená",J500,0)</f>
        <v>0</v>
      </c>
      <c r="BH500" s="162">
        <f>IF(N500="sníž. přenesená",J500,0)</f>
        <v>0</v>
      </c>
      <c r="BI500" s="162">
        <f>IF(N500="nulová",J500,0)</f>
        <v>0</v>
      </c>
      <c r="BJ500" s="18" t="s">
        <v>88</v>
      </c>
      <c r="BK500" s="162">
        <f>ROUND(I500*H500,2)</f>
        <v>0</v>
      </c>
      <c r="BL500" s="18" t="s">
        <v>276</v>
      </c>
      <c r="BM500" s="161" t="s">
        <v>7166</v>
      </c>
    </row>
    <row r="501" spans="1:65" s="2" customFormat="1" ht="19.2">
      <c r="A501" s="33"/>
      <c r="B501" s="34"/>
      <c r="C501" s="33"/>
      <c r="D501" s="163" t="s">
        <v>207</v>
      </c>
      <c r="E501" s="33"/>
      <c r="F501" s="164" t="s">
        <v>6786</v>
      </c>
      <c r="G501" s="33"/>
      <c r="H501" s="33"/>
      <c r="I501" s="165"/>
      <c r="J501" s="33"/>
      <c r="K501" s="33"/>
      <c r="L501" s="34"/>
      <c r="M501" s="166"/>
      <c r="N501" s="167"/>
      <c r="O501" s="59"/>
      <c r="P501" s="59"/>
      <c r="Q501" s="59"/>
      <c r="R501" s="59"/>
      <c r="S501" s="59"/>
      <c r="T501" s="60"/>
      <c r="U501" s="33"/>
      <c r="V501" s="33"/>
      <c r="W501" s="33"/>
      <c r="X501" s="33"/>
      <c r="Y501" s="33"/>
      <c r="Z501" s="33"/>
      <c r="AA501" s="33"/>
      <c r="AB501" s="33"/>
      <c r="AC501" s="33"/>
      <c r="AD501" s="33"/>
      <c r="AE501" s="33"/>
      <c r="AT501" s="18" t="s">
        <v>207</v>
      </c>
      <c r="AU501" s="18" t="s">
        <v>90</v>
      </c>
    </row>
    <row r="502" spans="1:65" s="2" customFormat="1" ht="24.15" customHeight="1">
      <c r="A502" s="33"/>
      <c r="B502" s="149"/>
      <c r="C502" s="150" t="s">
        <v>2499</v>
      </c>
      <c r="D502" s="150" t="s">
        <v>202</v>
      </c>
      <c r="E502" s="151" t="s">
        <v>6836</v>
      </c>
      <c r="F502" s="152" t="s">
        <v>6837</v>
      </c>
      <c r="G502" s="153" t="s">
        <v>529</v>
      </c>
      <c r="H502" s="154">
        <v>1</v>
      </c>
      <c r="I502" s="155"/>
      <c r="J502" s="156">
        <f>ROUND(I502*H502,2)</f>
        <v>0</v>
      </c>
      <c r="K502" s="152" t="s">
        <v>1</v>
      </c>
      <c r="L502" s="34"/>
      <c r="M502" s="157" t="s">
        <v>1</v>
      </c>
      <c r="N502" s="158" t="s">
        <v>46</v>
      </c>
      <c r="O502" s="59"/>
      <c r="P502" s="159">
        <f>O502*H502</f>
        <v>0</v>
      </c>
      <c r="Q502" s="159">
        <v>0</v>
      </c>
      <c r="R502" s="159">
        <f>Q502*H502</f>
        <v>0</v>
      </c>
      <c r="S502" s="159">
        <v>0</v>
      </c>
      <c r="T502" s="160">
        <f>S502*H502</f>
        <v>0</v>
      </c>
      <c r="U502" s="33"/>
      <c r="V502" s="33"/>
      <c r="W502" s="33"/>
      <c r="X502" s="33"/>
      <c r="Y502" s="33"/>
      <c r="Z502" s="33"/>
      <c r="AA502" s="33"/>
      <c r="AB502" s="33"/>
      <c r="AC502" s="33"/>
      <c r="AD502" s="33"/>
      <c r="AE502" s="33"/>
      <c r="AR502" s="161" t="s">
        <v>276</v>
      </c>
      <c r="AT502" s="161" t="s">
        <v>202</v>
      </c>
      <c r="AU502" s="161" t="s">
        <v>90</v>
      </c>
      <c r="AY502" s="18" t="s">
        <v>199</v>
      </c>
      <c r="BE502" s="162">
        <f>IF(N502="základní",J502,0)</f>
        <v>0</v>
      </c>
      <c r="BF502" s="162">
        <f>IF(N502="snížená",J502,0)</f>
        <v>0</v>
      </c>
      <c r="BG502" s="162">
        <f>IF(N502="zákl. přenesená",J502,0)</f>
        <v>0</v>
      </c>
      <c r="BH502" s="162">
        <f>IF(N502="sníž. přenesená",J502,0)</f>
        <v>0</v>
      </c>
      <c r="BI502" s="162">
        <f>IF(N502="nulová",J502,0)</f>
        <v>0</v>
      </c>
      <c r="BJ502" s="18" t="s">
        <v>88</v>
      </c>
      <c r="BK502" s="162">
        <f>ROUND(I502*H502,2)</f>
        <v>0</v>
      </c>
      <c r="BL502" s="18" t="s">
        <v>276</v>
      </c>
      <c r="BM502" s="161" t="s">
        <v>7167</v>
      </c>
    </row>
    <row r="503" spans="1:65" s="2" customFormat="1" ht="16.5" customHeight="1">
      <c r="A503" s="33"/>
      <c r="B503" s="149"/>
      <c r="C503" s="150" t="s">
        <v>2505</v>
      </c>
      <c r="D503" s="150" t="s">
        <v>202</v>
      </c>
      <c r="E503" s="151" t="s">
        <v>6853</v>
      </c>
      <c r="F503" s="152" t="s">
        <v>6854</v>
      </c>
      <c r="G503" s="153" t="s">
        <v>529</v>
      </c>
      <c r="H503" s="154">
        <v>1</v>
      </c>
      <c r="I503" s="155"/>
      <c r="J503" s="156">
        <f>ROUND(I503*H503,2)</f>
        <v>0</v>
      </c>
      <c r="K503" s="152" t="s">
        <v>1</v>
      </c>
      <c r="L503" s="34"/>
      <c r="M503" s="157" t="s">
        <v>1</v>
      </c>
      <c r="N503" s="158" t="s">
        <v>46</v>
      </c>
      <c r="O503" s="59"/>
      <c r="P503" s="159">
        <f>O503*H503</f>
        <v>0</v>
      </c>
      <c r="Q503" s="159">
        <v>0</v>
      </c>
      <c r="R503" s="159">
        <f>Q503*H503</f>
        <v>0</v>
      </c>
      <c r="S503" s="159">
        <v>0</v>
      </c>
      <c r="T503" s="160">
        <f>S503*H503</f>
        <v>0</v>
      </c>
      <c r="U503" s="33"/>
      <c r="V503" s="33"/>
      <c r="W503" s="33"/>
      <c r="X503" s="33"/>
      <c r="Y503" s="33"/>
      <c r="Z503" s="33"/>
      <c r="AA503" s="33"/>
      <c r="AB503" s="33"/>
      <c r="AC503" s="33"/>
      <c r="AD503" s="33"/>
      <c r="AE503" s="33"/>
      <c r="AR503" s="161" t="s">
        <v>276</v>
      </c>
      <c r="AT503" s="161" t="s">
        <v>202</v>
      </c>
      <c r="AU503" s="161" t="s">
        <v>90</v>
      </c>
      <c r="AY503" s="18" t="s">
        <v>199</v>
      </c>
      <c r="BE503" s="162">
        <f>IF(N503="základní",J503,0)</f>
        <v>0</v>
      </c>
      <c r="BF503" s="162">
        <f>IF(N503="snížená",J503,0)</f>
        <v>0</v>
      </c>
      <c r="BG503" s="162">
        <f>IF(N503="zákl. přenesená",J503,0)</f>
        <v>0</v>
      </c>
      <c r="BH503" s="162">
        <f>IF(N503="sníž. přenesená",J503,0)</f>
        <v>0</v>
      </c>
      <c r="BI503" s="162">
        <f>IF(N503="nulová",J503,0)</f>
        <v>0</v>
      </c>
      <c r="BJ503" s="18" t="s">
        <v>88</v>
      </c>
      <c r="BK503" s="162">
        <f>ROUND(I503*H503,2)</f>
        <v>0</v>
      </c>
      <c r="BL503" s="18" t="s">
        <v>276</v>
      </c>
      <c r="BM503" s="161" t="s">
        <v>7168</v>
      </c>
    </row>
    <row r="504" spans="1:65" s="2" customFormat="1" ht="24.15" customHeight="1">
      <c r="A504" s="33"/>
      <c r="B504" s="149"/>
      <c r="C504" s="150" t="s">
        <v>2511</v>
      </c>
      <c r="D504" s="150" t="s">
        <v>202</v>
      </c>
      <c r="E504" s="151" t="s">
        <v>6860</v>
      </c>
      <c r="F504" s="152" t="s">
        <v>6861</v>
      </c>
      <c r="G504" s="153" t="s">
        <v>205</v>
      </c>
      <c r="H504" s="154">
        <v>1</v>
      </c>
      <c r="I504" s="155"/>
      <c r="J504" s="156">
        <f>ROUND(I504*H504,2)</f>
        <v>0</v>
      </c>
      <c r="K504" s="152" t="s">
        <v>1</v>
      </c>
      <c r="L504" s="34"/>
      <c r="M504" s="157" t="s">
        <v>1</v>
      </c>
      <c r="N504" s="158" t="s">
        <v>46</v>
      </c>
      <c r="O504" s="59"/>
      <c r="P504" s="159">
        <f>O504*H504</f>
        <v>0</v>
      </c>
      <c r="Q504" s="159">
        <v>0</v>
      </c>
      <c r="R504" s="159">
        <f>Q504*H504</f>
        <v>0</v>
      </c>
      <c r="S504" s="159">
        <v>0</v>
      </c>
      <c r="T504" s="160">
        <f>S504*H504</f>
        <v>0</v>
      </c>
      <c r="U504" s="33"/>
      <c r="V504" s="33"/>
      <c r="W504" s="33"/>
      <c r="X504" s="33"/>
      <c r="Y504" s="33"/>
      <c r="Z504" s="33"/>
      <c r="AA504" s="33"/>
      <c r="AB504" s="33"/>
      <c r="AC504" s="33"/>
      <c r="AD504" s="33"/>
      <c r="AE504" s="33"/>
      <c r="AR504" s="161" t="s">
        <v>276</v>
      </c>
      <c r="AT504" s="161" t="s">
        <v>202</v>
      </c>
      <c r="AU504" s="161" t="s">
        <v>90</v>
      </c>
      <c r="AY504" s="18" t="s">
        <v>199</v>
      </c>
      <c r="BE504" s="162">
        <f>IF(N504="základní",J504,0)</f>
        <v>0</v>
      </c>
      <c r="BF504" s="162">
        <f>IF(N504="snížená",J504,0)</f>
        <v>0</v>
      </c>
      <c r="BG504" s="162">
        <f>IF(N504="zákl. přenesená",J504,0)</f>
        <v>0</v>
      </c>
      <c r="BH504" s="162">
        <f>IF(N504="sníž. přenesená",J504,0)</f>
        <v>0</v>
      </c>
      <c r="BI504" s="162">
        <f>IF(N504="nulová",J504,0)</f>
        <v>0</v>
      </c>
      <c r="BJ504" s="18" t="s">
        <v>88</v>
      </c>
      <c r="BK504" s="162">
        <f>ROUND(I504*H504,2)</f>
        <v>0</v>
      </c>
      <c r="BL504" s="18" t="s">
        <v>276</v>
      </c>
      <c r="BM504" s="161" t="s">
        <v>7169</v>
      </c>
    </row>
    <row r="505" spans="1:65" s="2" customFormat="1" ht="38.4">
      <c r="A505" s="33"/>
      <c r="B505" s="34"/>
      <c r="C505" s="33"/>
      <c r="D505" s="163" t="s">
        <v>207</v>
      </c>
      <c r="E505" s="33"/>
      <c r="F505" s="164" t="s">
        <v>6863</v>
      </c>
      <c r="G505" s="33"/>
      <c r="H505" s="33"/>
      <c r="I505" s="165"/>
      <c r="J505" s="33"/>
      <c r="K505" s="33"/>
      <c r="L505" s="34"/>
      <c r="M505" s="166"/>
      <c r="N505" s="167"/>
      <c r="O505" s="59"/>
      <c r="P505" s="59"/>
      <c r="Q505" s="59"/>
      <c r="R505" s="59"/>
      <c r="S505" s="59"/>
      <c r="T505" s="60"/>
      <c r="U505" s="33"/>
      <c r="V505" s="33"/>
      <c r="W505" s="33"/>
      <c r="X505" s="33"/>
      <c r="Y505" s="33"/>
      <c r="Z505" s="33"/>
      <c r="AA505" s="33"/>
      <c r="AB505" s="33"/>
      <c r="AC505" s="33"/>
      <c r="AD505" s="33"/>
      <c r="AE505" s="33"/>
      <c r="AT505" s="18" t="s">
        <v>207</v>
      </c>
      <c r="AU505" s="18" t="s">
        <v>90</v>
      </c>
    </row>
    <row r="506" spans="1:65" s="12" customFormat="1" ht="22.8" customHeight="1">
      <c r="B506" s="136"/>
      <c r="D506" s="137" t="s">
        <v>80</v>
      </c>
      <c r="E506" s="147" t="s">
        <v>7170</v>
      </c>
      <c r="F506" s="147" t="s">
        <v>7171</v>
      </c>
      <c r="I506" s="139"/>
      <c r="J506" s="148">
        <f>BK506</f>
        <v>0</v>
      </c>
      <c r="L506" s="136"/>
      <c r="M506" s="141"/>
      <c r="N506" s="142"/>
      <c r="O506" s="142"/>
      <c r="P506" s="143">
        <f>SUM(P507:P536)</f>
        <v>0</v>
      </c>
      <c r="Q506" s="142"/>
      <c r="R506" s="143">
        <f>SUM(R507:R536)</f>
        <v>2.0800000000000003E-2</v>
      </c>
      <c r="S506" s="142"/>
      <c r="T506" s="144">
        <f>SUM(T507:T536)</f>
        <v>3.0000000000000001E-3</v>
      </c>
      <c r="AR506" s="137" t="s">
        <v>90</v>
      </c>
      <c r="AT506" s="145" t="s">
        <v>80</v>
      </c>
      <c r="AU506" s="145" t="s">
        <v>88</v>
      </c>
      <c r="AY506" s="137" t="s">
        <v>199</v>
      </c>
      <c r="BK506" s="146">
        <f>SUM(BK507:BK536)</f>
        <v>0</v>
      </c>
    </row>
    <row r="507" spans="1:65" s="2" customFormat="1" ht="16.5" customHeight="1">
      <c r="A507" s="33"/>
      <c r="B507" s="149"/>
      <c r="C507" s="150" t="s">
        <v>2515</v>
      </c>
      <c r="D507" s="150" t="s">
        <v>202</v>
      </c>
      <c r="E507" s="151" t="s">
        <v>7172</v>
      </c>
      <c r="F507" s="152" t="s">
        <v>7173</v>
      </c>
      <c r="G507" s="153" t="s">
        <v>529</v>
      </c>
      <c r="H507" s="154">
        <v>1</v>
      </c>
      <c r="I507" s="155"/>
      <c r="J507" s="156">
        <f>ROUND(I507*H507,2)</f>
        <v>0</v>
      </c>
      <c r="K507" s="152" t="s">
        <v>333</v>
      </c>
      <c r="L507" s="34"/>
      <c r="M507" s="157" t="s">
        <v>1</v>
      </c>
      <c r="N507" s="158" t="s">
        <v>46</v>
      </c>
      <c r="O507" s="59"/>
      <c r="P507" s="159">
        <f>O507*H507</f>
        <v>0</v>
      </c>
      <c r="Q507" s="159">
        <v>0</v>
      </c>
      <c r="R507" s="159">
        <f>Q507*H507</f>
        <v>0</v>
      </c>
      <c r="S507" s="159">
        <v>0</v>
      </c>
      <c r="T507" s="160">
        <f>S507*H507</f>
        <v>0</v>
      </c>
      <c r="U507" s="33"/>
      <c r="V507" s="33"/>
      <c r="W507" s="33"/>
      <c r="X507" s="33"/>
      <c r="Y507" s="33"/>
      <c r="Z507" s="33"/>
      <c r="AA507" s="33"/>
      <c r="AB507" s="33"/>
      <c r="AC507" s="33"/>
      <c r="AD507" s="33"/>
      <c r="AE507" s="33"/>
      <c r="AR507" s="161" t="s">
        <v>276</v>
      </c>
      <c r="AT507" s="161" t="s">
        <v>202</v>
      </c>
      <c r="AU507" s="161" t="s">
        <v>90</v>
      </c>
      <c r="AY507" s="18" t="s">
        <v>199</v>
      </c>
      <c r="BE507" s="162">
        <f>IF(N507="základní",J507,0)</f>
        <v>0</v>
      </c>
      <c r="BF507" s="162">
        <f>IF(N507="snížená",J507,0)</f>
        <v>0</v>
      </c>
      <c r="BG507" s="162">
        <f>IF(N507="zákl. přenesená",J507,0)</f>
        <v>0</v>
      </c>
      <c r="BH507" s="162">
        <f>IF(N507="sníž. přenesená",J507,0)</f>
        <v>0</v>
      </c>
      <c r="BI507" s="162">
        <f>IF(N507="nulová",J507,0)</f>
        <v>0</v>
      </c>
      <c r="BJ507" s="18" t="s">
        <v>88</v>
      </c>
      <c r="BK507" s="162">
        <f>ROUND(I507*H507,2)</f>
        <v>0</v>
      </c>
      <c r="BL507" s="18" t="s">
        <v>276</v>
      </c>
      <c r="BM507" s="161" t="s">
        <v>7174</v>
      </c>
    </row>
    <row r="508" spans="1:65" s="2" customFormat="1" ht="10.199999999999999">
      <c r="A508" s="33"/>
      <c r="B508" s="34"/>
      <c r="C508" s="33"/>
      <c r="D508" s="163" t="s">
        <v>207</v>
      </c>
      <c r="E508" s="33"/>
      <c r="F508" s="164" t="s">
        <v>7175</v>
      </c>
      <c r="G508" s="33"/>
      <c r="H508" s="33"/>
      <c r="I508" s="165"/>
      <c r="J508" s="33"/>
      <c r="K508" s="33"/>
      <c r="L508" s="34"/>
      <c r="M508" s="166"/>
      <c r="N508" s="167"/>
      <c r="O508" s="59"/>
      <c r="P508" s="59"/>
      <c r="Q508" s="59"/>
      <c r="R508" s="59"/>
      <c r="S508" s="59"/>
      <c r="T508" s="60"/>
      <c r="U508" s="33"/>
      <c r="V508" s="33"/>
      <c r="W508" s="33"/>
      <c r="X508" s="33"/>
      <c r="Y508" s="33"/>
      <c r="Z508" s="33"/>
      <c r="AA508" s="33"/>
      <c r="AB508" s="33"/>
      <c r="AC508" s="33"/>
      <c r="AD508" s="33"/>
      <c r="AE508" s="33"/>
      <c r="AT508" s="18" t="s">
        <v>207</v>
      </c>
      <c r="AU508" s="18" t="s">
        <v>90</v>
      </c>
    </row>
    <row r="509" spans="1:65" s="2" customFormat="1" ht="16.5" customHeight="1">
      <c r="A509" s="33"/>
      <c r="B509" s="149"/>
      <c r="C509" s="195" t="s">
        <v>2531</v>
      </c>
      <c r="D509" s="195" t="s">
        <v>416</v>
      </c>
      <c r="E509" s="196" t="s">
        <v>7176</v>
      </c>
      <c r="F509" s="197" t="s">
        <v>7177</v>
      </c>
      <c r="G509" s="198" t="s">
        <v>529</v>
      </c>
      <c r="H509" s="199">
        <v>1</v>
      </c>
      <c r="I509" s="200"/>
      <c r="J509" s="201">
        <f>ROUND(I509*H509,2)</f>
        <v>0</v>
      </c>
      <c r="K509" s="197" t="s">
        <v>1</v>
      </c>
      <c r="L509" s="202"/>
      <c r="M509" s="203" t="s">
        <v>1</v>
      </c>
      <c r="N509" s="204" t="s">
        <v>46</v>
      </c>
      <c r="O509" s="59"/>
      <c r="P509" s="159">
        <f>O509*H509</f>
        <v>0</v>
      </c>
      <c r="Q509" s="159">
        <v>0</v>
      </c>
      <c r="R509" s="159">
        <f>Q509*H509</f>
        <v>0</v>
      </c>
      <c r="S509" s="159">
        <v>0</v>
      </c>
      <c r="T509" s="160">
        <f>S509*H509</f>
        <v>0</v>
      </c>
      <c r="U509" s="33"/>
      <c r="V509" s="33"/>
      <c r="W509" s="33"/>
      <c r="X509" s="33"/>
      <c r="Y509" s="33"/>
      <c r="Z509" s="33"/>
      <c r="AA509" s="33"/>
      <c r="AB509" s="33"/>
      <c r="AC509" s="33"/>
      <c r="AD509" s="33"/>
      <c r="AE509" s="33"/>
      <c r="AR509" s="161" t="s">
        <v>573</v>
      </c>
      <c r="AT509" s="161" t="s">
        <v>416</v>
      </c>
      <c r="AU509" s="161" t="s">
        <v>90</v>
      </c>
      <c r="AY509" s="18" t="s">
        <v>199</v>
      </c>
      <c r="BE509" s="162">
        <f>IF(N509="základní",J509,0)</f>
        <v>0</v>
      </c>
      <c r="BF509" s="162">
        <f>IF(N509="snížená",J509,0)</f>
        <v>0</v>
      </c>
      <c r="BG509" s="162">
        <f>IF(N509="zákl. přenesená",J509,0)</f>
        <v>0</v>
      </c>
      <c r="BH509" s="162">
        <f>IF(N509="sníž. přenesená",J509,0)</f>
        <v>0</v>
      </c>
      <c r="BI509" s="162">
        <f>IF(N509="nulová",J509,0)</f>
        <v>0</v>
      </c>
      <c r="BJ509" s="18" t="s">
        <v>88</v>
      </c>
      <c r="BK509" s="162">
        <f>ROUND(I509*H509,2)</f>
        <v>0</v>
      </c>
      <c r="BL509" s="18" t="s">
        <v>276</v>
      </c>
      <c r="BM509" s="161" t="s">
        <v>7178</v>
      </c>
    </row>
    <row r="510" spans="1:65" s="2" customFormat="1" ht="10.199999999999999">
      <c r="A510" s="33"/>
      <c r="B510" s="34"/>
      <c r="C510" s="33"/>
      <c r="D510" s="163" t="s">
        <v>207</v>
      </c>
      <c r="E510" s="33"/>
      <c r="F510" s="164" t="s">
        <v>6846</v>
      </c>
      <c r="G510" s="33"/>
      <c r="H510" s="33"/>
      <c r="I510" s="165"/>
      <c r="J510" s="33"/>
      <c r="K510" s="33"/>
      <c r="L510" s="34"/>
      <c r="M510" s="166"/>
      <c r="N510" s="167"/>
      <c r="O510" s="59"/>
      <c r="P510" s="59"/>
      <c r="Q510" s="59"/>
      <c r="R510" s="59"/>
      <c r="S510" s="59"/>
      <c r="T510" s="60"/>
      <c r="U510" s="33"/>
      <c r="V510" s="33"/>
      <c r="W510" s="33"/>
      <c r="X510" s="33"/>
      <c r="Y510" s="33"/>
      <c r="Z510" s="33"/>
      <c r="AA510" s="33"/>
      <c r="AB510" s="33"/>
      <c r="AC510" s="33"/>
      <c r="AD510" s="33"/>
      <c r="AE510" s="33"/>
      <c r="AT510" s="18" t="s">
        <v>207</v>
      </c>
      <c r="AU510" s="18" t="s">
        <v>90</v>
      </c>
    </row>
    <row r="511" spans="1:65" s="2" customFormat="1" ht="24.15" customHeight="1">
      <c r="A511" s="33"/>
      <c r="B511" s="149"/>
      <c r="C511" s="150" t="s">
        <v>2536</v>
      </c>
      <c r="D511" s="150" t="s">
        <v>202</v>
      </c>
      <c r="E511" s="151" t="s">
        <v>6839</v>
      </c>
      <c r="F511" s="152" t="s">
        <v>6840</v>
      </c>
      <c r="G511" s="153" t="s">
        <v>529</v>
      </c>
      <c r="H511" s="154">
        <v>1</v>
      </c>
      <c r="I511" s="155"/>
      <c r="J511" s="156">
        <f>ROUND(I511*H511,2)</f>
        <v>0</v>
      </c>
      <c r="K511" s="152" t="s">
        <v>333</v>
      </c>
      <c r="L511" s="34"/>
      <c r="M511" s="157" t="s">
        <v>1</v>
      </c>
      <c r="N511" s="158" t="s">
        <v>46</v>
      </c>
      <c r="O511" s="59"/>
      <c r="P511" s="159">
        <f>O511*H511</f>
        <v>0</v>
      </c>
      <c r="Q511" s="159">
        <v>0</v>
      </c>
      <c r="R511" s="159">
        <f>Q511*H511</f>
        <v>0</v>
      </c>
      <c r="S511" s="159">
        <v>0</v>
      </c>
      <c r="T511" s="160">
        <f>S511*H511</f>
        <v>0</v>
      </c>
      <c r="U511" s="33"/>
      <c r="V511" s="33"/>
      <c r="W511" s="33"/>
      <c r="X511" s="33"/>
      <c r="Y511" s="33"/>
      <c r="Z511" s="33"/>
      <c r="AA511" s="33"/>
      <c r="AB511" s="33"/>
      <c r="AC511" s="33"/>
      <c r="AD511" s="33"/>
      <c r="AE511" s="33"/>
      <c r="AR511" s="161" t="s">
        <v>276</v>
      </c>
      <c r="AT511" s="161" t="s">
        <v>202</v>
      </c>
      <c r="AU511" s="161" t="s">
        <v>90</v>
      </c>
      <c r="AY511" s="18" t="s">
        <v>199</v>
      </c>
      <c r="BE511" s="162">
        <f>IF(N511="základní",J511,0)</f>
        <v>0</v>
      </c>
      <c r="BF511" s="162">
        <f>IF(N511="snížená",J511,0)</f>
        <v>0</v>
      </c>
      <c r="BG511" s="162">
        <f>IF(N511="zákl. přenesená",J511,0)</f>
        <v>0</v>
      </c>
      <c r="BH511" s="162">
        <f>IF(N511="sníž. přenesená",J511,0)</f>
        <v>0</v>
      </c>
      <c r="BI511" s="162">
        <f>IF(N511="nulová",J511,0)</f>
        <v>0</v>
      </c>
      <c r="BJ511" s="18" t="s">
        <v>88</v>
      </c>
      <c r="BK511" s="162">
        <f>ROUND(I511*H511,2)</f>
        <v>0</v>
      </c>
      <c r="BL511" s="18" t="s">
        <v>276</v>
      </c>
      <c r="BM511" s="161" t="s">
        <v>7179</v>
      </c>
    </row>
    <row r="512" spans="1:65" s="2" customFormat="1" ht="19.2">
      <c r="A512" s="33"/>
      <c r="B512" s="34"/>
      <c r="C512" s="33"/>
      <c r="D512" s="163" t="s">
        <v>207</v>
      </c>
      <c r="E512" s="33"/>
      <c r="F512" s="164" t="s">
        <v>6842</v>
      </c>
      <c r="G512" s="33"/>
      <c r="H512" s="33"/>
      <c r="I512" s="165"/>
      <c r="J512" s="33"/>
      <c r="K512" s="33"/>
      <c r="L512" s="34"/>
      <c r="M512" s="166"/>
      <c r="N512" s="167"/>
      <c r="O512" s="59"/>
      <c r="P512" s="59"/>
      <c r="Q512" s="59"/>
      <c r="R512" s="59"/>
      <c r="S512" s="59"/>
      <c r="T512" s="60"/>
      <c r="U512" s="33"/>
      <c r="V512" s="33"/>
      <c r="W512" s="33"/>
      <c r="X512" s="33"/>
      <c r="Y512" s="33"/>
      <c r="Z512" s="33"/>
      <c r="AA512" s="33"/>
      <c r="AB512" s="33"/>
      <c r="AC512" s="33"/>
      <c r="AD512" s="33"/>
      <c r="AE512" s="33"/>
      <c r="AT512" s="18" t="s">
        <v>207</v>
      </c>
      <c r="AU512" s="18" t="s">
        <v>90</v>
      </c>
    </row>
    <row r="513" spans="1:65" s="2" customFormat="1" ht="16.5" customHeight="1">
      <c r="A513" s="33"/>
      <c r="B513" s="149"/>
      <c r="C513" s="195" t="s">
        <v>2543</v>
      </c>
      <c r="D513" s="195" t="s">
        <v>416</v>
      </c>
      <c r="E513" s="196" t="s">
        <v>6843</v>
      </c>
      <c r="F513" s="197" t="s">
        <v>6844</v>
      </c>
      <c r="G513" s="198" t="s">
        <v>529</v>
      </c>
      <c r="H513" s="199">
        <v>1</v>
      </c>
      <c r="I513" s="200"/>
      <c r="J513" s="201">
        <f>ROUND(I513*H513,2)</f>
        <v>0</v>
      </c>
      <c r="K513" s="197" t="s">
        <v>1</v>
      </c>
      <c r="L513" s="202"/>
      <c r="M513" s="203" t="s">
        <v>1</v>
      </c>
      <c r="N513" s="204" t="s">
        <v>46</v>
      </c>
      <c r="O513" s="59"/>
      <c r="P513" s="159">
        <f>O513*H513</f>
        <v>0</v>
      </c>
      <c r="Q513" s="159">
        <v>0</v>
      </c>
      <c r="R513" s="159">
        <f>Q513*H513</f>
        <v>0</v>
      </c>
      <c r="S513" s="159">
        <v>0</v>
      </c>
      <c r="T513" s="160">
        <f>S513*H513</f>
        <v>0</v>
      </c>
      <c r="U513" s="33"/>
      <c r="V513" s="33"/>
      <c r="W513" s="33"/>
      <c r="X513" s="33"/>
      <c r="Y513" s="33"/>
      <c r="Z513" s="33"/>
      <c r="AA513" s="33"/>
      <c r="AB513" s="33"/>
      <c r="AC513" s="33"/>
      <c r="AD513" s="33"/>
      <c r="AE513" s="33"/>
      <c r="AR513" s="161" t="s">
        <v>573</v>
      </c>
      <c r="AT513" s="161" t="s">
        <v>416</v>
      </c>
      <c r="AU513" s="161" t="s">
        <v>90</v>
      </c>
      <c r="AY513" s="18" t="s">
        <v>199</v>
      </c>
      <c r="BE513" s="162">
        <f>IF(N513="základní",J513,0)</f>
        <v>0</v>
      </c>
      <c r="BF513" s="162">
        <f>IF(N513="snížená",J513,0)</f>
        <v>0</v>
      </c>
      <c r="BG513" s="162">
        <f>IF(N513="zákl. přenesená",J513,0)</f>
        <v>0</v>
      </c>
      <c r="BH513" s="162">
        <f>IF(N513="sníž. přenesená",J513,0)</f>
        <v>0</v>
      </c>
      <c r="BI513" s="162">
        <f>IF(N513="nulová",J513,0)</f>
        <v>0</v>
      </c>
      <c r="BJ513" s="18" t="s">
        <v>88</v>
      </c>
      <c r="BK513" s="162">
        <f>ROUND(I513*H513,2)</f>
        <v>0</v>
      </c>
      <c r="BL513" s="18" t="s">
        <v>276</v>
      </c>
      <c r="BM513" s="161" t="s">
        <v>7180</v>
      </c>
    </row>
    <row r="514" spans="1:65" s="2" customFormat="1" ht="10.199999999999999">
      <c r="A514" s="33"/>
      <c r="B514" s="34"/>
      <c r="C514" s="33"/>
      <c r="D514" s="163" t="s">
        <v>207</v>
      </c>
      <c r="E514" s="33"/>
      <c r="F514" s="164" t="s">
        <v>6846</v>
      </c>
      <c r="G514" s="33"/>
      <c r="H514" s="33"/>
      <c r="I514" s="165"/>
      <c r="J514" s="33"/>
      <c r="K514" s="33"/>
      <c r="L514" s="34"/>
      <c r="M514" s="166"/>
      <c r="N514" s="167"/>
      <c r="O514" s="59"/>
      <c r="P514" s="59"/>
      <c r="Q514" s="59"/>
      <c r="R514" s="59"/>
      <c r="S514" s="59"/>
      <c r="T514" s="60"/>
      <c r="U514" s="33"/>
      <c r="V514" s="33"/>
      <c r="W514" s="33"/>
      <c r="X514" s="33"/>
      <c r="Y514" s="33"/>
      <c r="Z514" s="33"/>
      <c r="AA514" s="33"/>
      <c r="AB514" s="33"/>
      <c r="AC514" s="33"/>
      <c r="AD514" s="33"/>
      <c r="AE514" s="33"/>
      <c r="AT514" s="18" t="s">
        <v>207</v>
      </c>
      <c r="AU514" s="18" t="s">
        <v>90</v>
      </c>
    </row>
    <row r="515" spans="1:65" s="2" customFormat="1" ht="16.5" customHeight="1">
      <c r="A515" s="33"/>
      <c r="B515" s="149"/>
      <c r="C515" s="150" t="s">
        <v>1795</v>
      </c>
      <c r="D515" s="150" t="s">
        <v>202</v>
      </c>
      <c r="E515" s="151" t="s">
        <v>7181</v>
      </c>
      <c r="F515" s="152" t="s">
        <v>7182</v>
      </c>
      <c r="G515" s="153" t="s">
        <v>529</v>
      </c>
      <c r="H515" s="154">
        <v>6</v>
      </c>
      <c r="I515" s="155"/>
      <c r="J515" s="156">
        <f>ROUND(I515*H515,2)</f>
        <v>0</v>
      </c>
      <c r="K515" s="152" t="s">
        <v>333</v>
      </c>
      <c r="L515" s="34"/>
      <c r="M515" s="157" t="s">
        <v>1</v>
      </c>
      <c r="N515" s="158" t="s">
        <v>46</v>
      </c>
      <c r="O515" s="59"/>
      <c r="P515" s="159">
        <f>O515*H515</f>
        <v>0</v>
      </c>
      <c r="Q515" s="159">
        <v>0</v>
      </c>
      <c r="R515" s="159">
        <f>Q515*H515</f>
        <v>0</v>
      </c>
      <c r="S515" s="159">
        <v>0</v>
      </c>
      <c r="T515" s="160">
        <f>S515*H515</f>
        <v>0</v>
      </c>
      <c r="U515" s="33"/>
      <c r="V515" s="33"/>
      <c r="W515" s="33"/>
      <c r="X515" s="33"/>
      <c r="Y515" s="33"/>
      <c r="Z515" s="33"/>
      <c r="AA515" s="33"/>
      <c r="AB515" s="33"/>
      <c r="AC515" s="33"/>
      <c r="AD515" s="33"/>
      <c r="AE515" s="33"/>
      <c r="AR515" s="161" t="s">
        <v>276</v>
      </c>
      <c r="AT515" s="161" t="s">
        <v>202</v>
      </c>
      <c r="AU515" s="161" t="s">
        <v>90</v>
      </c>
      <c r="AY515" s="18" t="s">
        <v>199</v>
      </c>
      <c r="BE515" s="162">
        <f>IF(N515="základní",J515,0)</f>
        <v>0</v>
      </c>
      <c r="BF515" s="162">
        <f>IF(N515="snížená",J515,0)</f>
        <v>0</v>
      </c>
      <c r="BG515" s="162">
        <f>IF(N515="zákl. přenesená",J515,0)</f>
        <v>0</v>
      </c>
      <c r="BH515" s="162">
        <f>IF(N515="sníž. přenesená",J515,0)</f>
        <v>0</v>
      </c>
      <c r="BI515" s="162">
        <f>IF(N515="nulová",J515,0)</f>
        <v>0</v>
      </c>
      <c r="BJ515" s="18" t="s">
        <v>88</v>
      </c>
      <c r="BK515" s="162">
        <f>ROUND(I515*H515,2)</f>
        <v>0</v>
      </c>
      <c r="BL515" s="18" t="s">
        <v>276</v>
      </c>
      <c r="BM515" s="161" t="s">
        <v>7183</v>
      </c>
    </row>
    <row r="516" spans="1:65" s="2" customFormat="1" ht="10.199999999999999">
      <c r="A516" s="33"/>
      <c r="B516" s="34"/>
      <c r="C516" s="33"/>
      <c r="D516" s="163" t="s">
        <v>207</v>
      </c>
      <c r="E516" s="33"/>
      <c r="F516" s="164" t="s">
        <v>7184</v>
      </c>
      <c r="G516" s="33"/>
      <c r="H516" s="33"/>
      <c r="I516" s="165"/>
      <c r="J516" s="33"/>
      <c r="K516" s="33"/>
      <c r="L516" s="34"/>
      <c r="M516" s="166"/>
      <c r="N516" s="167"/>
      <c r="O516" s="59"/>
      <c r="P516" s="59"/>
      <c r="Q516" s="59"/>
      <c r="R516" s="59"/>
      <c r="S516" s="59"/>
      <c r="T516" s="60"/>
      <c r="U516" s="33"/>
      <c r="V516" s="33"/>
      <c r="W516" s="33"/>
      <c r="X516" s="33"/>
      <c r="Y516" s="33"/>
      <c r="Z516" s="33"/>
      <c r="AA516" s="33"/>
      <c r="AB516" s="33"/>
      <c r="AC516" s="33"/>
      <c r="AD516" s="33"/>
      <c r="AE516" s="33"/>
      <c r="AT516" s="18" t="s">
        <v>207</v>
      </c>
      <c r="AU516" s="18" t="s">
        <v>90</v>
      </c>
    </row>
    <row r="517" spans="1:65" s="2" customFormat="1" ht="16.5" customHeight="1">
      <c r="A517" s="33"/>
      <c r="B517" s="149"/>
      <c r="C517" s="195" t="s">
        <v>2557</v>
      </c>
      <c r="D517" s="195" t="s">
        <v>416</v>
      </c>
      <c r="E517" s="196" t="s">
        <v>7185</v>
      </c>
      <c r="F517" s="197" t="s">
        <v>7186</v>
      </c>
      <c r="G517" s="198" t="s">
        <v>529</v>
      </c>
      <c r="H517" s="199">
        <v>6</v>
      </c>
      <c r="I517" s="200"/>
      <c r="J517" s="201">
        <f>ROUND(I517*H517,2)</f>
        <v>0</v>
      </c>
      <c r="K517" s="197" t="s">
        <v>1</v>
      </c>
      <c r="L517" s="202"/>
      <c r="M517" s="203" t="s">
        <v>1</v>
      </c>
      <c r="N517" s="204" t="s">
        <v>46</v>
      </c>
      <c r="O517" s="59"/>
      <c r="P517" s="159">
        <f>O517*H517</f>
        <v>0</v>
      </c>
      <c r="Q517" s="159">
        <v>0</v>
      </c>
      <c r="R517" s="159">
        <f>Q517*H517</f>
        <v>0</v>
      </c>
      <c r="S517" s="159">
        <v>0</v>
      </c>
      <c r="T517" s="160">
        <f>S517*H517</f>
        <v>0</v>
      </c>
      <c r="U517" s="33"/>
      <c r="V517" s="33"/>
      <c r="W517" s="33"/>
      <c r="X517" s="33"/>
      <c r="Y517" s="33"/>
      <c r="Z517" s="33"/>
      <c r="AA517" s="33"/>
      <c r="AB517" s="33"/>
      <c r="AC517" s="33"/>
      <c r="AD517" s="33"/>
      <c r="AE517" s="33"/>
      <c r="AR517" s="161" t="s">
        <v>573</v>
      </c>
      <c r="AT517" s="161" t="s">
        <v>416</v>
      </c>
      <c r="AU517" s="161" t="s">
        <v>90</v>
      </c>
      <c r="AY517" s="18" t="s">
        <v>199</v>
      </c>
      <c r="BE517" s="162">
        <f>IF(N517="základní",J517,0)</f>
        <v>0</v>
      </c>
      <c r="BF517" s="162">
        <f>IF(N517="snížená",J517,0)</f>
        <v>0</v>
      </c>
      <c r="BG517" s="162">
        <f>IF(N517="zákl. přenesená",J517,0)</f>
        <v>0</v>
      </c>
      <c r="BH517" s="162">
        <f>IF(N517="sníž. přenesená",J517,0)</f>
        <v>0</v>
      </c>
      <c r="BI517" s="162">
        <f>IF(N517="nulová",J517,0)</f>
        <v>0</v>
      </c>
      <c r="BJ517" s="18" t="s">
        <v>88</v>
      </c>
      <c r="BK517" s="162">
        <f>ROUND(I517*H517,2)</f>
        <v>0</v>
      </c>
      <c r="BL517" s="18" t="s">
        <v>276</v>
      </c>
      <c r="BM517" s="161" t="s">
        <v>7187</v>
      </c>
    </row>
    <row r="518" spans="1:65" s="14" customFormat="1" ht="10.199999999999999">
      <c r="B518" s="179"/>
      <c r="D518" s="163" t="s">
        <v>336</v>
      </c>
      <c r="E518" s="180" t="s">
        <v>1</v>
      </c>
      <c r="F518" s="181" t="s">
        <v>227</v>
      </c>
      <c r="H518" s="182">
        <v>6</v>
      </c>
      <c r="I518" s="183"/>
      <c r="L518" s="179"/>
      <c r="M518" s="184"/>
      <c r="N518" s="185"/>
      <c r="O518" s="185"/>
      <c r="P518" s="185"/>
      <c r="Q518" s="185"/>
      <c r="R518" s="185"/>
      <c r="S518" s="185"/>
      <c r="T518" s="186"/>
      <c r="AT518" s="180" t="s">
        <v>336</v>
      </c>
      <c r="AU518" s="180" t="s">
        <v>90</v>
      </c>
      <c r="AV518" s="14" t="s">
        <v>90</v>
      </c>
      <c r="AW518" s="14" t="s">
        <v>36</v>
      </c>
      <c r="AX518" s="14" t="s">
        <v>88</v>
      </c>
      <c r="AY518" s="180" t="s">
        <v>199</v>
      </c>
    </row>
    <row r="519" spans="1:65" s="2" customFormat="1" ht="21.75" customHeight="1">
      <c r="A519" s="33"/>
      <c r="B519" s="149"/>
      <c r="C519" s="150" t="s">
        <v>2563</v>
      </c>
      <c r="D519" s="150" t="s">
        <v>202</v>
      </c>
      <c r="E519" s="151" t="s">
        <v>7188</v>
      </c>
      <c r="F519" s="152" t="s">
        <v>7189</v>
      </c>
      <c r="G519" s="153" t="s">
        <v>529</v>
      </c>
      <c r="H519" s="154">
        <v>1</v>
      </c>
      <c r="I519" s="155"/>
      <c r="J519" s="156">
        <f>ROUND(I519*H519,2)</f>
        <v>0</v>
      </c>
      <c r="K519" s="152" t="s">
        <v>7190</v>
      </c>
      <c r="L519" s="34"/>
      <c r="M519" s="157" t="s">
        <v>1</v>
      </c>
      <c r="N519" s="158" t="s">
        <v>46</v>
      </c>
      <c r="O519" s="59"/>
      <c r="P519" s="159">
        <f>O519*H519</f>
        <v>0</v>
      </c>
      <c r="Q519" s="159">
        <v>0</v>
      </c>
      <c r="R519" s="159">
        <f>Q519*H519</f>
        <v>0</v>
      </c>
      <c r="S519" s="159">
        <v>0</v>
      </c>
      <c r="T519" s="160">
        <f>S519*H519</f>
        <v>0</v>
      </c>
      <c r="U519" s="33"/>
      <c r="V519" s="33"/>
      <c r="W519" s="33"/>
      <c r="X519" s="33"/>
      <c r="Y519" s="33"/>
      <c r="Z519" s="33"/>
      <c r="AA519" s="33"/>
      <c r="AB519" s="33"/>
      <c r="AC519" s="33"/>
      <c r="AD519" s="33"/>
      <c r="AE519" s="33"/>
      <c r="AR519" s="161" t="s">
        <v>276</v>
      </c>
      <c r="AT519" s="161" t="s">
        <v>202</v>
      </c>
      <c r="AU519" s="161" t="s">
        <v>90</v>
      </c>
      <c r="AY519" s="18" t="s">
        <v>199</v>
      </c>
      <c r="BE519" s="162">
        <f>IF(N519="základní",J519,0)</f>
        <v>0</v>
      </c>
      <c r="BF519" s="162">
        <f>IF(N519="snížená",J519,0)</f>
        <v>0</v>
      </c>
      <c r="BG519" s="162">
        <f>IF(N519="zákl. přenesená",J519,0)</f>
        <v>0</v>
      </c>
      <c r="BH519" s="162">
        <f>IF(N519="sníž. přenesená",J519,0)</f>
        <v>0</v>
      </c>
      <c r="BI519" s="162">
        <f>IF(N519="nulová",J519,0)</f>
        <v>0</v>
      </c>
      <c r="BJ519" s="18" t="s">
        <v>88</v>
      </c>
      <c r="BK519" s="162">
        <f>ROUND(I519*H519,2)</f>
        <v>0</v>
      </c>
      <c r="BL519" s="18" t="s">
        <v>276</v>
      </c>
      <c r="BM519" s="161" t="s">
        <v>7191</v>
      </c>
    </row>
    <row r="520" spans="1:65" s="2" customFormat="1" ht="16.5" customHeight="1">
      <c r="A520" s="33"/>
      <c r="B520" s="149"/>
      <c r="C520" s="150" t="s">
        <v>2567</v>
      </c>
      <c r="D520" s="150" t="s">
        <v>202</v>
      </c>
      <c r="E520" s="151" t="s">
        <v>7192</v>
      </c>
      <c r="F520" s="152" t="s">
        <v>7193</v>
      </c>
      <c r="G520" s="153" t="s">
        <v>529</v>
      </c>
      <c r="H520" s="154">
        <v>1</v>
      </c>
      <c r="I520" s="155"/>
      <c r="J520" s="156">
        <f>ROUND(I520*H520,2)</f>
        <v>0</v>
      </c>
      <c r="K520" s="152" t="s">
        <v>333</v>
      </c>
      <c r="L520" s="34"/>
      <c r="M520" s="157" t="s">
        <v>1</v>
      </c>
      <c r="N520" s="158" t="s">
        <v>46</v>
      </c>
      <c r="O520" s="59"/>
      <c r="P520" s="159">
        <f>O520*H520</f>
        <v>0</v>
      </c>
      <c r="Q520" s="159">
        <v>0</v>
      </c>
      <c r="R520" s="159">
        <f>Q520*H520</f>
        <v>0</v>
      </c>
      <c r="S520" s="159">
        <v>3.0000000000000001E-3</v>
      </c>
      <c r="T520" s="160">
        <f>S520*H520</f>
        <v>3.0000000000000001E-3</v>
      </c>
      <c r="U520" s="33"/>
      <c r="V520" s="33"/>
      <c r="W520" s="33"/>
      <c r="X520" s="33"/>
      <c r="Y520" s="33"/>
      <c r="Z520" s="33"/>
      <c r="AA520" s="33"/>
      <c r="AB520" s="33"/>
      <c r="AC520" s="33"/>
      <c r="AD520" s="33"/>
      <c r="AE520" s="33"/>
      <c r="AR520" s="161" t="s">
        <v>276</v>
      </c>
      <c r="AT520" s="161" t="s">
        <v>202</v>
      </c>
      <c r="AU520" s="161" t="s">
        <v>90</v>
      </c>
      <c r="AY520" s="18" t="s">
        <v>199</v>
      </c>
      <c r="BE520" s="162">
        <f>IF(N520="základní",J520,0)</f>
        <v>0</v>
      </c>
      <c r="BF520" s="162">
        <f>IF(N520="snížená",J520,0)</f>
        <v>0</v>
      </c>
      <c r="BG520" s="162">
        <f>IF(N520="zákl. přenesená",J520,0)</f>
        <v>0</v>
      </c>
      <c r="BH520" s="162">
        <f>IF(N520="sníž. přenesená",J520,0)</f>
        <v>0</v>
      </c>
      <c r="BI520" s="162">
        <f>IF(N520="nulová",J520,0)</f>
        <v>0</v>
      </c>
      <c r="BJ520" s="18" t="s">
        <v>88</v>
      </c>
      <c r="BK520" s="162">
        <f>ROUND(I520*H520,2)</f>
        <v>0</v>
      </c>
      <c r="BL520" s="18" t="s">
        <v>276</v>
      </c>
      <c r="BM520" s="161" t="s">
        <v>7194</v>
      </c>
    </row>
    <row r="521" spans="1:65" s="2" customFormat="1" ht="19.2">
      <c r="A521" s="33"/>
      <c r="B521" s="34"/>
      <c r="C521" s="33"/>
      <c r="D521" s="163" t="s">
        <v>207</v>
      </c>
      <c r="E521" s="33"/>
      <c r="F521" s="164" t="s">
        <v>7195</v>
      </c>
      <c r="G521" s="33"/>
      <c r="H521" s="33"/>
      <c r="I521" s="165"/>
      <c r="J521" s="33"/>
      <c r="K521" s="33"/>
      <c r="L521" s="34"/>
      <c r="M521" s="166"/>
      <c r="N521" s="167"/>
      <c r="O521" s="59"/>
      <c r="P521" s="59"/>
      <c r="Q521" s="59"/>
      <c r="R521" s="59"/>
      <c r="S521" s="59"/>
      <c r="T521" s="60"/>
      <c r="U521" s="33"/>
      <c r="V521" s="33"/>
      <c r="W521" s="33"/>
      <c r="X521" s="33"/>
      <c r="Y521" s="33"/>
      <c r="Z521" s="33"/>
      <c r="AA521" s="33"/>
      <c r="AB521" s="33"/>
      <c r="AC521" s="33"/>
      <c r="AD521" s="33"/>
      <c r="AE521" s="33"/>
      <c r="AT521" s="18" t="s">
        <v>207</v>
      </c>
      <c r="AU521" s="18" t="s">
        <v>90</v>
      </c>
    </row>
    <row r="522" spans="1:65" s="2" customFormat="1" ht="16.5" customHeight="1">
      <c r="A522" s="33"/>
      <c r="B522" s="149"/>
      <c r="C522" s="195" t="s">
        <v>2577</v>
      </c>
      <c r="D522" s="195" t="s">
        <v>416</v>
      </c>
      <c r="E522" s="196" t="s">
        <v>7196</v>
      </c>
      <c r="F522" s="197" t="s">
        <v>7197</v>
      </c>
      <c r="G522" s="198" t="s">
        <v>529</v>
      </c>
      <c r="H522" s="199">
        <v>1</v>
      </c>
      <c r="I522" s="200"/>
      <c r="J522" s="201">
        <f>ROUND(I522*H522,2)</f>
        <v>0</v>
      </c>
      <c r="K522" s="197" t="s">
        <v>1</v>
      </c>
      <c r="L522" s="202"/>
      <c r="M522" s="203" t="s">
        <v>1</v>
      </c>
      <c r="N522" s="204" t="s">
        <v>46</v>
      </c>
      <c r="O522" s="59"/>
      <c r="P522" s="159">
        <f>O522*H522</f>
        <v>0</v>
      </c>
      <c r="Q522" s="159">
        <v>0</v>
      </c>
      <c r="R522" s="159">
        <f>Q522*H522</f>
        <v>0</v>
      </c>
      <c r="S522" s="159">
        <v>0</v>
      </c>
      <c r="T522" s="160">
        <f>S522*H522</f>
        <v>0</v>
      </c>
      <c r="U522" s="33"/>
      <c r="V522" s="33"/>
      <c r="W522" s="33"/>
      <c r="X522" s="33"/>
      <c r="Y522" s="33"/>
      <c r="Z522" s="33"/>
      <c r="AA522" s="33"/>
      <c r="AB522" s="33"/>
      <c r="AC522" s="33"/>
      <c r="AD522" s="33"/>
      <c r="AE522" s="33"/>
      <c r="AR522" s="161" t="s">
        <v>573</v>
      </c>
      <c r="AT522" s="161" t="s">
        <v>416</v>
      </c>
      <c r="AU522" s="161" t="s">
        <v>90</v>
      </c>
      <c r="AY522" s="18" t="s">
        <v>199</v>
      </c>
      <c r="BE522" s="162">
        <f>IF(N522="základní",J522,0)</f>
        <v>0</v>
      </c>
      <c r="BF522" s="162">
        <f>IF(N522="snížená",J522,0)</f>
        <v>0</v>
      </c>
      <c r="BG522" s="162">
        <f>IF(N522="zákl. přenesená",J522,0)</f>
        <v>0</v>
      </c>
      <c r="BH522" s="162">
        <f>IF(N522="sníž. přenesená",J522,0)</f>
        <v>0</v>
      </c>
      <c r="BI522" s="162">
        <f>IF(N522="nulová",J522,0)</f>
        <v>0</v>
      </c>
      <c r="BJ522" s="18" t="s">
        <v>88</v>
      </c>
      <c r="BK522" s="162">
        <f>ROUND(I522*H522,2)</f>
        <v>0</v>
      </c>
      <c r="BL522" s="18" t="s">
        <v>276</v>
      </c>
      <c r="BM522" s="161" t="s">
        <v>7198</v>
      </c>
    </row>
    <row r="523" spans="1:65" s="2" customFormat="1" ht="16.5" customHeight="1">
      <c r="A523" s="33"/>
      <c r="B523" s="149"/>
      <c r="C523" s="150" t="s">
        <v>2581</v>
      </c>
      <c r="D523" s="150" t="s">
        <v>202</v>
      </c>
      <c r="E523" s="151" t="s">
        <v>7199</v>
      </c>
      <c r="F523" s="152" t="s">
        <v>7200</v>
      </c>
      <c r="G523" s="153" t="s">
        <v>529</v>
      </c>
      <c r="H523" s="154">
        <v>1</v>
      </c>
      <c r="I523" s="155"/>
      <c r="J523" s="156">
        <f>ROUND(I523*H523,2)</f>
        <v>0</v>
      </c>
      <c r="K523" s="152" t="s">
        <v>333</v>
      </c>
      <c r="L523" s="34"/>
      <c r="M523" s="157" t="s">
        <v>1</v>
      </c>
      <c r="N523" s="158" t="s">
        <v>46</v>
      </c>
      <c r="O523" s="59"/>
      <c r="P523" s="159">
        <f>O523*H523</f>
        <v>0</v>
      </c>
      <c r="Q523" s="159">
        <v>0</v>
      </c>
      <c r="R523" s="159">
        <f>Q523*H523</f>
        <v>0</v>
      </c>
      <c r="S523" s="159">
        <v>0</v>
      </c>
      <c r="T523" s="160">
        <f>S523*H523</f>
        <v>0</v>
      </c>
      <c r="U523" s="33"/>
      <c r="V523" s="33"/>
      <c r="W523" s="33"/>
      <c r="X523" s="33"/>
      <c r="Y523" s="33"/>
      <c r="Z523" s="33"/>
      <c r="AA523" s="33"/>
      <c r="AB523" s="33"/>
      <c r="AC523" s="33"/>
      <c r="AD523" s="33"/>
      <c r="AE523" s="33"/>
      <c r="AR523" s="161" t="s">
        <v>276</v>
      </c>
      <c r="AT523" s="161" t="s">
        <v>202</v>
      </c>
      <c r="AU523" s="161" t="s">
        <v>90</v>
      </c>
      <c r="AY523" s="18" t="s">
        <v>199</v>
      </c>
      <c r="BE523" s="162">
        <f>IF(N523="základní",J523,0)</f>
        <v>0</v>
      </c>
      <c r="BF523" s="162">
        <f>IF(N523="snížená",J523,0)</f>
        <v>0</v>
      </c>
      <c r="BG523" s="162">
        <f>IF(N523="zákl. přenesená",J523,0)</f>
        <v>0</v>
      </c>
      <c r="BH523" s="162">
        <f>IF(N523="sníž. přenesená",J523,0)</f>
        <v>0</v>
      </c>
      <c r="BI523" s="162">
        <f>IF(N523="nulová",J523,0)</f>
        <v>0</v>
      </c>
      <c r="BJ523" s="18" t="s">
        <v>88</v>
      </c>
      <c r="BK523" s="162">
        <f>ROUND(I523*H523,2)</f>
        <v>0</v>
      </c>
      <c r="BL523" s="18" t="s">
        <v>276</v>
      </c>
      <c r="BM523" s="161" t="s">
        <v>7201</v>
      </c>
    </row>
    <row r="524" spans="1:65" s="2" customFormat="1" ht="19.2">
      <c r="A524" s="33"/>
      <c r="B524" s="34"/>
      <c r="C524" s="33"/>
      <c r="D524" s="163" t="s">
        <v>207</v>
      </c>
      <c r="E524" s="33"/>
      <c r="F524" s="164" t="s">
        <v>7202</v>
      </c>
      <c r="G524" s="33"/>
      <c r="H524" s="33"/>
      <c r="I524" s="165"/>
      <c r="J524" s="33"/>
      <c r="K524" s="33"/>
      <c r="L524" s="34"/>
      <c r="M524" s="166"/>
      <c r="N524" s="167"/>
      <c r="O524" s="59"/>
      <c r="P524" s="59"/>
      <c r="Q524" s="59"/>
      <c r="R524" s="59"/>
      <c r="S524" s="59"/>
      <c r="T524" s="60"/>
      <c r="U524" s="33"/>
      <c r="V524" s="33"/>
      <c r="W524" s="33"/>
      <c r="X524" s="33"/>
      <c r="Y524" s="33"/>
      <c r="Z524" s="33"/>
      <c r="AA524" s="33"/>
      <c r="AB524" s="33"/>
      <c r="AC524" s="33"/>
      <c r="AD524" s="33"/>
      <c r="AE524" s="33"/>
      <c r="AT524" s="18" t="s">
        <v>207</v>
      </c>
      <c r="AU524" s="18" t="s">
        <v>90</v>
      </c>
    </row>
    <row r="525" spans="1:65" s="2" customFormat="1" ht="16.5" customHeight="1">
      <c r="A525" s="33"/>
      <c r="B525" s="149"/>
      <c r="C525" s="195" t="s">
        <v>2587</v>
      </c>
      <c r="D525" s="195" t="s">
        <v>416</v>
      </c>
      <c r="E525" s="196" t="s">
        <v>7203</v>
      </c>
      <c r="F525" s="197" t="s">
        <v>7204</v>
      </c>
      <c r="G525" s="198" t="s">
        <v>529</v>
      </c>
      <c r="H525" s="199">
        <v>1</v>
      </c>
      <c r="I525" s="200"/>
      <c r="J525" s="201">
        <f>ROUND(I525*H525,2)</f>
        <v>0</v>
      </c>
      <c r="K525" s="197" t="s">
        <v>1</v>
      </c>
      <c r="L525" s="202"/>
      <c r="M525" s="203" t="s">
        <v>1</v>
      </c>
      <c r="N525" s="204" t="s">
        <v>46</v>
      </c>
      <c r="O525" s="59"/>
      <c r="P525" s="159">
        <f>O525*H525</f>
        <v>0</v>
      </c>
      <c r="Q525" s="159">
        <v>0</v>
      </c>
      <c r="R525" s="159">
        <f>Q525*H525</f>
        <v>0</v>
      </c>
      <c r="S525" s="159">
        <v>0</v>
      </c>
      <c r="T525" s="160">
        <f>S525*H525</f>
        <v>0</v>
      </c>
      <c r="U525" s="33"/>
      <c r="V525" s="33"/>
      <c r="W525" s="33"/>
      <c r="X525" s="33"/>
      <c r="Y525" s="33"/>
      <c r="Z525" s="33"/>
      <c r="AA525" s="33"/>
      <c r="AB525" s="33"/>
      <c r="AC525" s="33"/>
      <c r="AD525" s="33"/>
      <c r="AE525" s="33"/>
      <c r="AR525" s="161" t="s">
        <v>573</v>
      </c>
      <c r="AT525" s="161" t="s">
        <v>416</v>
      </c>
      <c r="AU525" s="161" t="s">
        <v>90</v>
      </c>
      <c r="AY525" s="18" t="s">
        <v>199</v>
      </c>
      <c r="BE525" s="162">
        <f>IF(N525="základní",J525,0)</f>
        <v>0</v>
      </c>
      <c r="BF525" s="162">
        <f>IF(N525="snížená",J525,0)</f>
        <v>0</v>
      </c>
      <c r="BG525" s="162">
        <f>IF(N525="zákl. přenesená",J525,0)</f>
        <v>0</v>
      </c>
      <c r="BH525" s="162">
        <f>IF(N525="sníž. přenesená",J525,0)</f>
        <v>0</v>
      </c>
      <c r="BI525" s="162">
        <f>IF(N525="nulová",J525,0)</f>
        <v>0</v>
      </c>
      <c r="BJ525" s="18" t="s">
        <v>88</v>
      </c>
      <c r="BK525" s="162">
        <f>ROUND(I525*H525,2)</f>
        <v>0</v>
      </c>
      <c r="BL525" s="18" t="s">
        <v>276</v>
      </c>
      <c r="BM525" s="161" t="s">
        <v>7205</v>
      </c>
    </row>
    <row r="526" spans="1:65" s="2" customFormat="1" ht="16.5" customHeight="1">
      <c r="A526" s="33"/>
      <c r="B526" s="149"/>
      <c r="C526" s="195" t="s">
        <v>2594</v>
      </c>
      <c r="D526" s="195" t="s">
        <v>416</v>
      </c>
      <c r="E526" s="196" t="s">
        <v>7206</v>
      </c>
      <c r="F526" s="197" t="s">
        <v>7207</v>
      </c>
      <c r="G526" s="198" t="s">
        <v>205</v>
      </c>
      <c r="H526" s="199">
        <v>1</v>
      </c>
      <c r="I526" s="200"/>
      <c r="J526" s="201">
        <f>ROUND(I526*H526,2)</f>
        <v>0</v>
      </c>
      <c r="K526" s="197" t="s">
        <v>1</v>
      </c>
      <c r="L526" s="202"/>
      <c r="M526" s="203" t="s">
        <v>1</v>
      </c>
      <c r="N526" s="204" t="s">
        <v>46</v>
      </c>
      <c r="O526" s="59"/>
      <c r="P526" s="159">
        <f>O526*H526</f>
        <v>0</v>
      </c>
      <c r="Q526" s="159">
        <v>0</v>
      </c>
      <c r="R526" s="159">
        <f>Q526*H526</f>
        <v>0</v>
      </c>
      <c r="S526" s="159">
        <v>0</v>
      </c>
      <c r="T526" s="160">
        <f>S526*H526</f>
        <v>0</v>
      </c>
      <c r="U526" s="33"/>
      <c r="V526" s="33"/>
      <c r="W526" s="33"/>
      <c r="X526" s="33"/>
      <c r="Y526" s="33"/>
      <c r="Z526" s="33"/>
      <c r="AA526" s="33"/>
      <c r="AB526" s="33"/>
      <c r="AC526" s="33"/>
      <c r="AD526" s="33"/>
      <c r="AE526" s="33"/>
      <c r="AR526" s="161" t="s">
        <v>573</v>
      </c>
      <c r="AT526" s="161" t="s">
        <v>416</v>
      </c>
      <c r="AU526" s="161" t="s">
        <v>90</v>
      </c>
      <c r="AY526" s="18" t="s">
        <v>199</v>
      </c>
      <c r="BE526" s="162">
        <f>IF(N526="základní",J526,0)</f>
        <v>0</v>
      </c>
      <c r="BF526" s="162">
        <f>IF(N526="snížená",J526,0)</f>
        <v>0</v>
      </c>
      <c r="BG526" s="162">
        <f>IF(N526="zákl. přenesená",J526,0)</f>
        <v>0</v>
      </c>
      <c r="BH526" s="162">
        <f>IF(N526="sníž. přenesená",J526,0)</f>
        <v>0</v>
      </c>
      <c r="BI526" s="162">
        <f>IF(N526="nulová",J526,0)</f>
        <v>0</v>
      </c>
      <c r="BJ526" s="18" t="s">
        <v>88</v>
      </c>
      <c r="BK526" s="162">
        <f>ROUND(I526*H526,2)</f>
        <v>0</v>
      </c>
      <c r="BL526" s="18" t="s">
        <v>276</v>
      </c>
      <c r="BM526" s="161" t="s">
        <v>7208</v>
      </c>
    </row>
    <row r="527" spans="1:65" s="2" customFormat="1" ht="24.15" customHeight="1">
      <c r="A527" s="33"/>
      <c r="B527" s="149"/>
      <c r="C527" s="150" t="s">
        <v>2599</v>
      </c>
      <c r="D527" s="150" t="s">
        <v>202</v>
      </c>
      <c r="E527" s="151" t="s">
        <v>6651</v>
      </c>
      <c r="F527" s="152" t="s">
        <v>6652</v>
      </c>
      <c r="G527" s="153" t="s">
        <v>376</v>
      </c>
      <c r="H527" s="154">
        <v>40</v>
      </c>
      <c r="I527" s="155"/>
      <c r="J527" s="156">
        <f>ROUND(I527*H527,2)</f>
        <v>0</v>
      </c>
      <c r="K527" s="152" t="s">
        <v>333</v>
      </c>
      <c r="L527" s="34"/>
      <c r="M527" s="157" t="s">
        <v>1</v>
      </c>
      <c r="N527" s="158" t="s">
        <v>46</v>
      </c>
      <c r="O527" s="59"/>
      <c r="P527" s="159">
        <f>O527*H527</f>
        <v>0</v>
      </c>
      <c r="Q527" s="159">
        <v>0</v>
      </c>
      <c r="R527" s="159">
        <f>Q527*H527</f>
        <v>0</v>
      </c>
      <c r="S527" s="159">
        <v>0</v>
      </c>
      <c r="T527" s="160">
        <f>S527*H527</f>
        <v>0</v>
      </c>
      <c r="U527" s="33"/>
      <c r="V527" s="33"/>
      <c r="W527" s="33"/>
      <c r="X527" s="33"/>
      <c r="Y527" s="33"/>
      <c r="Z527" s="33"/>
      <c r="AA527" s="33"/>
      <c r="AB527" s="33"/>
      <c r="AC527" s="33"/>
      <c r="AD527" s="33"/>
      <c r="AE527" s="33"/>
      <c r="AR527" s="161" t="s">
        <v>276</v>
      </c>
      <c r="AT527" s="161" t="s">
        <v>202</v>
      </c>
      <c r="AU527" s="161" t="s">
        <v>90</v>
      </c>
      <c r="AY527" s="18" t="s">
        <v>199</v>
      </c>
      <c r="BE527" s="162">
        <f>IF(N527="základní",J527,0)</f>
        <v>0</v>
      </c>
      <c r="BF527" s="162">
        <f>IF(N527="snížená",J527,0)</f>
        <v>0</v>
      </c>
      <c r="BG527" s="162">
        <f>IF(N527="zákl. přenesená",J527,0)</f>
        <v>0</v>
      </c>
      <c r="BH527" s="162">
        <f>IF(N527="sníž. přenesená",J527,0)</f>
        <v>0</v>
      </c>
      <c r="BI527" s="162">
        <f>IF(N527="nulová",J527,0)</f>
        <v>0</v>
      </c>
      <c r="BJ527" s="18" t="s">
        <v>88</v>
      </c>
      <c r="BK527" s="162">
        <f>ROUND(I527*H527,2)</f>
        <v>0</v>
      </c>
      <c r="BL527" s="18" t="s">
        <v>276</v>
      </c>
      <c r="BM527" s="161" t="s">
        <v>7209</v>
      </c>
    </row>
    <row r="528" spans="1:65" s="2" customFormat="1" ht="28.8">
      <c r="A528" s="33"/>
      <c r="B528" s="34"/>
      <c r="C528" s="33"/>
      <c r="D528" s="163" t="s">
        <v>207</v>
      </c>
      <c r="E528" s="33"/>
      <c r="F528" s="164" t="s">
        <v>6654</v>
      </c>
      <c r="G528" s="33"/>
      <c r="H528" s="33"/>
      <c r="I528" s="165"/>
      <c r="J528" s="33"/>
      <c r="K528" s="33"/>
      <c r="L528" s="34"/>
      <c r="M528" s="166"/>
      <c r="N528" s="167"/>
      <c r="O528" s="59"/>
      <c r="P528" s="59"/>
      <c r="Q528" s="59"/>
      <c r="R528" s="59"/>
      <c r="S528" s="59"/>
      <c r="T528" s="60"/>
      <c r="U528" s="33"/>
      <c r="V528" s="33"/>
      <c r="W528" s="33"/>
      <c r="X528" s="33"/>
      <c r="Y528" s="33"/>
      <c r="Z528" s="33"/>
      <c r="AA528" s="33"/>
      <c r="AB528" s="33"/>
      <c r="AC528" s="33"/>
      <c r="AD528" s="33"/>
      <c r="AE528" s="33"/>
      <c r="AT528" s="18" t="s">
        <v>207</v>
      </c>
      <c r="AU528" s="18" t="s">
        <v>90</v>
      </c>
    </row>
    <row r="529" spans="1:65" s="2" customFormat="1" ht="21.75" customHeight="1">
      <c r="A529" s="33"/>
      <c r="B529" s="149"/>
      <c r="C529" s="195" t="s">
        <v>2605</v>
      </c>
      <c r="D529" s="195" t="s">
        <v>416</v>
      </c>
      <c r="E529" s="196" t="s">
        <v>6655</v>
      </c>
      <c r="F529" s="197" t="s">
        <v>4649</v>
      </c>
      <c r="G529" s="198" t="s">
        <v>376</v>
      </c>
      <c r="H529" s="199">
        <v>40</v>
      </c>
      <c r="I529" s="200"/>
      <c r="J529" s="201">
        <f>ROUND(I529*H529,2)</f>
        <v>0</v>
      </c>
      <c r="K529" s="197" t="s">
        <v>333</v>
      </c>
      <c r="L529" s="202"/>
      <c r="M529" s="203" t="s">
        <v>1</v>
      </c>
      <c r="N529" s="204" t="s">
        <v>46</v>
      </c>
      <c r="O529" s="59"/>
      <c r="P529" s="159">
        <f>O529*H529</f>
        <v>0</v>
      </c>
      <c r="Q529" s="159">
        <v>6.9999999999999994E-5</v>
      </c>
      <c r="R529" s="159">
        <f>Q529*H529</f>
        <v>2.7999999999999995E-3</v>
      </c>
      <c r="S529" s="159">
        <v>0</v>
      </c>
      <c r="T529" s="160">
        <f>S529*H529</f>
        <v>0</v>
      </c>
      <c r="U529" s="33"/>
      <c r="V529" s="33"/>
      <c r="W529" s="33"/>
      <c r="X529" s="33"/>
      <c r="Y529" s="33"/>
      <c r="Z529" s="33"/>
      <c r="AA529" s="33"/>
      <c r="AB529" s="33"/>
      <c r="AC529" s="33"/>
      <c r="AD529" s="33"/>
      <c r="AE529" s="33"/>
      <c r="AR529" s="161" t="s">
        <v>573</v>
      </c>
      <c r="AT529" s="161" t="s">
        <v>416</v>
      </c>
      <c r="AU529" s="161" t="s">
        <v>90</v>
      </c>
      <c r="AY529" s="18" t="s">
        <v>199</v>
      </c>
      <c r="BE529" s="162">
        <f>IF(N529="základní",J529,0)</f>
        <v>0</v>
      </c>
      <c r="BF529" s="162">
        <f>IF(N529="snížená",J529,0)</f>
        <v>0</v>
      </c>
      <c r="BG529" s="162">
        <f>IF(N529="zákl. přenesená",J529,0)</f>
        <v>0</v>
      </c>
      <c r="BH529" s="162">
        <f>IF(N529="sníž. přenesená",J529,0)</f>
        <v>0</v>
      </c>
      <c r="BI529" s="162">
        <f>IF(N529="nulová",J529,0)</f>
        <v>0</v>
      </c>
      <c r="BJ529" s="18" t="s">
        <v>88</v>
      </c>
      <c r="BK529" s="162">
        <f>ROUND(I529*H529,2)</f>
        <v>0</v>
      </c>
      <c r="BL529" s="18" t="s">
        <v>276</v>
      </c>
      <c r="BM529" s="161" t="s">
        <v>7210</v>
      </c>
    </row>
    <row r="530" spans="1:65" s="2" customFormat="1" ht="10.199999999999999">
      <c r="A530" s="33"/>
      <c r="B530" s="34"/>
      <c r="C530" s="33"/>
      <c r="D530" s="163" t="s">
        <v>207</v>
      </c>
      <c r="E530" s="33"/>
      <c r="F530" s="164" t="s">
        <v>4649</v>
      </c>
      <c r="G530" s="33"/>
      <c r="H530" s="33"/>
      <c r="I530" s="165"/>
      <c r="J530" s="33"/>
      <c r="K530" s="33"/>
      <c r="L530" s="34"/>
      <c r="M530" s="166"/>
      <c r="N530" s="167"/>
      <c r="O530" s="59"/>
      <c r="P530" s="59"/>
      <c r="Q530" s="59"/>
      <c r="R530" s="59"/>
      <c r="S530" s="59"/>
      <c r="T530" s="60"/>
      <c r="U530" s="33"/>
      <c r="V530" s="33"/>
      <c r="W530" s="33"/>
      <c r="X530" s="33"/>
      <c r="Y530" s="33"/>
      <c r="Z530" s="33"/>
      <c r="AA530" s="33"/>
      <c r="AB530" s="33"/>
      <c r="AC530" s="33"/>
      <c r="AD530" s="33"/>
      <c r="AE530" s="33"/>
      <c r="AT530" s="18" t="s">
        <v>207</v>
      </c>
      <c r="AU530" s="18" t="s">
        <v>90</v>
      </c>
    </row>
    <row r="531" spans="1:65" s="14" customFormat="1" ht="10.199999999999999">
      <c r="B531" s="179"/>
      <c r="D531" s="163" t="s">
        <v>336</v>
      </c>
      <c r="E531" s="180" t="s">
        <v>1</v>
      </c>
      <c r="F531" s="181" t="s">
        <v>690</v>
      </c>
      <c r="H531" s="182">
        <v>40</v>
      </c>
      <c r="I531" s="183"/>
      <c r="L531" s="179"/>
      <c r="M531" s="184"/>
      <c r="N531" s="185"/>
      <c r="O531" s="185"/>
      <c r="P531" s="185"/>
      <c r="Q531" s="185"/>
      <c r="R531" s="185"/>
      <c r="S531" s="185"/>
      <c r="T531" s="186"/>
      <c r="AT531" s="180" t="s">
        <v>336</v>
      </c>
      <c r="AU531" s="180" t="s">
        <v>90</v>
      </c>
      <c r="AV531" s="14" t="s">
        <v>90</v>
      </c>
      <c r="AW531" s="14" t="s">
        <v>36</v>
      </c>
      <c r="AX531" s="14" t="s">
        <v>88</v>
      </c>
      <c r="AY531" s="180" t="s">
        <v>199</v>
      </c>
    </row>
    <row r="532" spans="1:65" s="2" customFormat="1" ht="21.75" customHeight="1">
      <c r="A532" s="33"/>
      <c r="B532" s="149"/>
      <c r="C532" s="150" t="s">
        <v>2610</v>
      </c>
      <c r="D532" s="150" t="s">
        <v>202</v>
      </c>
      <c r="E532" s="151" t="s">
        <v>6689</v>
      </c>
      <c r="F532" s="152" t="s">
        <v>6690</v>
      </c>
      <c r="G532" s="153" t="s">
        <v>376</v>
      </c>
      <c r="H532" s="154">
        <v>50</v>
      </c>
      <c r="I532" s="155"/>
      <c r="J532" s="156">
        <f>ROUND(I532*H532,2)</f>
        <v>0</v>
      </c>
      <c r="K532" s="152" t="s">
        <v>333</v>
      </c>
      <c r="L532" s="34"/>
      <c r="M532" s="157" t="s">
        <v>1</v>
      </c>
      <c r="N532" s="158" t="s">
        <v>46</v>
      </c>
      <c r="O532" s="59"/>
      <c r="P532" s="159">
        <f>O532*H532</f>
        <v>0</v>
      </c>
      <c r="Q532" s="159">
        <v>0</v>
      </c>
      <c r="R532" s="159">
        <f>Q532*H532</f>
        <v>0</v>
      </c>
      <c r="S532" s="159">
        <v>0</v>
      </c>
      <c r="T532" s="160">
        <f>S532*H532</f>
        <v>0</v>
      </c>
      <c r="U532" s="33"/>
      <c r="V532" s="33"/>
      <c r="W532" s="33"/>
      <c r="X532" s="33"/>
      <c r="Y532" s="33"/>
      <c r="Z532" s="33"/>
      <c r="AA532" s="33"/>
      <c r="AB532" s="33"/>
      <c r="AC532" s="33"/>
      <c r="AD532" s="33"/>
      <c r="AE532" s="33"/>
      <c r="AR532" s="161" t="s">
        <v>276</v>
      </c>
      <c r="AT532" s="161" t="s">
        <v>202</v>
      </c>
      <c r="AU532" s="161" t="s">
        <v>90</v>
      </c>
      <c r="AY532" s="18" t="s">
        <v>199</v>
      </c>
      <c r="BE532" s="162">
        <f>IF(N532="základní",J532,0)</f>
        <v>0</v>
      </c>
      <c r="BF532" s="162">
        <f>IF(N532="snížená",J532,0)</f>
        <v>0</v>
      </c>
      <c r="BG532" s="162">
        <f>IF(N532="zákl. přenesená",J532,0)</f>
        <v>0</v>
      </c>
      <c r="BH532" s="162">
        <f>IF(N532="sníž. přenesená",J532,0)</f>
        <v>0</v>
      </c>
      <c r="BI532" s="162">
        <f>IF(N532="nulová",J532,0)</f>
        <v>0</v>
      </c>
      <c r="BJ532" s="18" t="s">
        <v>88</v>
      </c>
      <c r="BK532" s="162">
        <f>ROUND(I532*H532,2)</f>
        <v>0</v>
      </c>
      <c r="BL532" s="18" t="s">
        <v>276</v>
      </c>
      <c r="BM532" s="161" t="s">
        <v>7211</v>
      </c>
    </row>
    <row r="533" spans="1:65" s="2" customFormat="1" ht="10.199999999999999">
      <c r="A533" s="33"/>
      <c r="B533" s="34"/>
      <c r="C533" s="33"/>
      <c r="D533" s="163" t="s">
        <v>207</v>
      </c>
      <c r="E533" s="33"/>
      <c r="F533" s="164" t="s">
        <v>6692</v>
      </c>
      <c r="G533" s="33"/>
      <c r="H533" s="33"/>
      <c r="I533" s="165"/>
      <c r="J533" s="33"/>
      <c r="K533" s="33"/>
      <c r="L533" s="34"/>
      <c r="M533" s="166"/>
      <c r="N533" s="167"/>
      <c r="O533" s="59"/>
      <c r="P533" s="59"/>
      <c r="Q533" s="59"/>
      <c r="R533" s="59"/>
      <c r="S533" s="59"/>
      <c r="T533" s="60"/>
      <c r="U533" s="33"/>
      <c r="V533" s="33"/>
      <c r="W533" s="33"/>
      <c r="X533" s="33"/>
      <c r="Y533" s="33"/>
      <c r="Z533" s="33"/>
      <c r="AA533" s="33"/>
      <c r="AB533" s="33"/>
      <c r="AC533" s="33"/>
      <c r="AD533" s="33"/>
      <c r="AE533" s="33"/>
      <c r="AT533" s="18" t="s">
        <v>207</v>
      </c>
      <c r="AU533" s="18" t="s">
        <v>90</v>
      </c>
    </row>
    <row r="534" spans="1:65" s="2" customFormat="1" ht="16.5" customHeight="1">
      <c r="A534" s="33"/>
      <c r="B534" s="149"/>
      <c r="C534" s="195" t="s">
        <v>2618</v>
      </c>
      <c r="D534" s="195" t="s">
        <v>416</v>
      </c>
      <c r="E534" s="196" t="s">
        <v>7212</v>
      </c>
      <c r="F534" s="197" t="s">
        <v>7213</v>
      </c>
      <c r="G534" s="198" t="s">
        <v>376</v>
      </c>
      <c r="H534" s="199">
        <v>50</v>
      </c>
      <c r="I534" s="200"/>
      <c r="J534" s="201">
        <f>ROUND(I534*H534,2)</f>
        <v>0</v>
      </c>
      <c r="K534" s="197" t="s">
        <v>333</v>
      </c>
      <c r="L534" s="202"/>
      <c r="M534" s="203" t="s">
        <v>1</v>
      </c>
      <c r="N534" s="204" t="s">
        <v>46</v>
      </c>
      <c r="O534" s="59"/>
      <c r="P534" s="159">
        <f>O534*H534</f>
        <v>0</v>
      </c>
      <c r="Q534" s="159">
        <v>3.6000000000000002E-4</v>
      </c>
      <c r="R534" s="159">
        <f>Q534*H534</f>
        <v>1.8000000000000002E-2</v>
      </c>
      <c r="S534" s="159">
        <v>0</v>
      </c>
      <c r="T534" s="160">
        <f>S534*H534</f>
        <v>0</v>
      </c>
      <c r="U534" s="33"/>
      <c r="V534" s="33"/>
      <c r="W534" s="33"/>
      <c r="X534" s="33"/>
      <c r="Y534" s="33"/>
      <c r="Z534" s="33"/>
      <c r="AA534" s="33"/>
      <c r="AB534" s="33"/>
      <c r="AC534" s="33"/>
      <c r="AD534" s="33"/>
      <c r="AE534" s="33"/>
      <c r="AR534" s="161" t="s">
        <v>573</v>
      </c>
      <c r="AT534" s="161" t="s">
        <v>416</v>
      </c>
      <c r="AU534" s="161" t="s">
        <v>90</v>
      </c>
      <c r="AY534" s="18" t="s">
        <v>199</v>
      </c>
      <c r="BE534" s="162">
        <f>IF(N534="základní",J534,0)</f>
        <v>0</v>
      </c>
      <c r="BF534" s="162">
        <f>IF(N534="snížená",J534,0)</f>
        <v>0</v>
      </c>
      <c r="BG534" s="162">
        <f>IF(N534="zákl. přenesená",J534,0)</f>
        <v>0</v>
      </c>
      <c r="BH534" s="162">
        <f>IF(N534="sníž. přenesená",J534,0)</f>
        <v>0</v>
      </c>
      <c r="BI534" s="162">
        <f>IF(N534="nulová",J534,0)</f>
        <v>0</v>
      </c>
      <c r="BJ534" s="18" t="s">
        <v>88</v>
      </c>
      <c r="BK534" s="162">
        <f>ROUND(I534*H534,2)</f>
        <v>0</v>
      </c>
      <c r="BL534" s="18" t="s">
        <v>276</v>
      </c>
      <c r="BM534" s="161" t="s">
        <v>7214</v>
      </c>
    </row>
    <row r="535" spans="1:65" s="2" customFormat="1" ht="19.2">
      <c r="A535" s="33"/>
      <c r="B535" s="34"/>
      <c r="C535" s="33"/>
      <c r="D535" s="163" t="s">
        <v>207</v>
      </c>
      <c r="E535" s="33"/>
      <c r="F535" s="164" t="s">
        <v>7215</v>
      </c>
      <c r="G535" s="33"/>
      <c r="H535" s="33"/>
      <c r="I535" s="165"/>
      <c r="J535" s="33"/>
      <c r="K535" s="33"/>
      <c r="L535" s="34"/>
      <c r="M535" s="166"/>
      <c r="N535" s="167"/>
      <c r="O535" s="59"/>
      <c r="P535" s="59"/>
      <c r="Q535" s="59"/>
      <c r="R535" s="59"/>
      <c r="S535" s="59"/>
      <c r="T535" s="60"/>
      <c r="U535" s="33"/>
      <c r="V535" s="33"/>
      <c r="W535" s="33"/>
      <c r="X535" s="33"/>
      <c r="Y535" s="33"/>
      <c r="Z535" s="33"/>
      <c r="AA535" s="33"/>
      <c r="AB535" s="33"/>
      <c r="AC535" s="33"/>
      <c r="AD535" s="33"/>
      <c r="AE535" s="33"/>
      <c r="AT535" s="18" t="s">
        <v>207</v>
      </c>
      <c r="AU535" s="18" t="s">
        <v>90</v>
      </c>
    </row>
    <row r="536" spans="1:65" s="14" customFormat="1" ht="10.199999999999999">
      <c r="B536" s="179"/>
      <c r="D536" s="163" t="s">
        <v>336</v>
      </c>
      <c r="E536" s="180" t="s">
        <v>1</v>
      </c>
      <c r="F536" s="181" t="s">
        <v>783</v>
      </c>
      <c r="H536" s="182">
        <v>50</v>
      </c>
      <c r="I536" s="183"/>
      <c r="L536" s="179"/>
      <c r="M536" s="184"/>
      <c r="N536" s="185"/>
      <c r="O536" s="185"/>
      <c r="P536" s="185"/>
      <c r="Q536" s="185"/>
      <c r="R536" s="185"/>
      <c r="S536" s="185"/>
      <c r="T536" s="186"/>
      <c r="AT536" s="180" t="s">
        <v>336</v>
      </c>
      <c r="AU536" s="180" t="s">
        <v>90</v>
      </c>
      <c r="AV536" s="14" t="s">
        <v>90</v>
      </c>
      <c r="AW536" s="14" t="s">
        <v>36</v>
      </c>
      <c r="AX536" s="14" t="s">
        <v>88</v>
      </c>
      <c r="AY536" s="180" t="s">
        <v>199</v>
      </c>
    </row>
    <row r="537" spans="1:65" s="12" customFormat="1" ht="22.8" customHeight="1">
      <c r="B537" s="136"/>
      <c r="D537" s="137" t="s">
        <v>80</v>
      </c>
      <c r="E537" s="147" t="s">
        <v>7216</v>
      </c>
      <c r="F537" s="147" t="s">
        <v>7217</v>
      </c>
      <c r="I537" s="139"/>
      <c r="J537" s="148">
        <f>BK537</f>
        <v>0</v>
      </c>
      <c r="L537" s="136"/>
      <c r="M537" s="141"/>
      <c r="N537" s="142"/>
      <c r="O537" s="142"/>
      <c r="P537" s="143">
        <f>P538+SUM(P539:P560)</f>
        <v>0</v>
      </c>
      <c r="Q537" s="142"/>
      <c r="R537" s="143">
        <f>R538+SUM(R539:R560)</f>
        <v>0</v>
      </c>
      <c r="S537" s="142"/>
      <c r="T537" s="144">
        <f>T538+SUM(T539:T560)</f>
        <v>0</v>
      </c>
      <c r="AR537" s="137" t="s">
        <v>90</v>
      </c>
      <c r="AT537" s="145" t="s">
        <v>80</v>
      </c>
      <c r="AU537" s="145" t="s">
        <v>88</v>
      </c>
      <c r="AY537" s="137" t="s">
        <v>199</v>
      </c>
      <c r="BK537" s="146">
        <f>BK538+SUM(BK539:BK560)</f>
        <v>0</v>
      </c>
    </row>
    <row r="538" spans="1:65" s="2" customFormat="1" ht="21.75" customHeight="1">
      <c r="A538" s="33"/>
      <c r="B538" s="149"/>
      <c r="C538" s="150" t="s">
        <v>2623</v>
      </c>
      <c r="D538" s="150" t="s">
        <v>202</v>
      </c>
      <c r="E538" s="151" t="s">
        <v>6993</v>
      </c>
      <c r="F538" s="152" t="s">
        <v>6994</v>
      </c>
      <c r="G538" s="153" t="s">
        <v>529</v>
      </c>
      <c r="H538" s="154">
        <v>1</v>
      </c>
      <c r="I538" s="155"/>
      <c r="J538" s="156">
        <f>ROUND(I538*H538,2)</f>
        <v>0</v>
      </c>
      <c r="K538" s="152" t="s">
        <v>333</v>
      </c>
      <c r="L538" s="34"/>
      <c r="M538" s="157" t="s">
        <v>1</v>
      </c>
      <c r="N538" s="158" t="s">
        <v>46</v>
      </c>
      <c r="O538" s="59"/>
      <c r="P538" s="159">
        <f>O538*H538</f>
        <v>0</v>
      </c>
      <c r="Q538" s="159">
        <v>0</v>
      </c>
      <c r="R538" s="159">
        <f>Q538*H538</f>
        <v>0</v>
      </c>
      <c r="S538" s="159">
        <v>0</v>
      </c>
      <c r="T538" s="160">
        <f>S538*H538</f>
        <v>0</v>
      </c>
      <c r="U538" s="33"/>
      <c r="V538" s="33"/>
      <c r="W538" s="33"/>
      <c r="X538" s="33"/>
      <c r="Y538" s="33"/>
      <c r="Z538" s="33"/>
      <c r="AA538" s="33"/>
      <c r="AB538" s="33"/>
      <c r="AC538" s="33"/>
      <c r="AD538" s="33"/>
      <c r="AE538" s="33"/>
      <c r="AR538" s="161" t="s">
        <v>276</v>
      </c>
      <c r="AT538" s="161" t="s">
        <v>202</v>
      </c>
      <c r="AU538" s="161" t="s">
        <v>90</v>
      </c>
      <c r="AY538" s="18" t="s">
        <v>199</v>
      </c>
      <c r="BE538" s="162">
        <f>IF(N538="základní",J538,0)</f>
        <v>0</v>
      </c>
      <c r="BF538" s="162">
        <f>IF(N538="snížená",J538,0)</f>
        <v>0</v>
      </c>
      <c r="BG538" s="162">
        <f>IF(N538="zákl. přenesená",J538,0)</f>
        <v>0</v>
      </c>
      <c r="BH538" s="162">
        <f>IF(N538="sníž. přenesená",J538,0)</f>
        <v>0</v>
      </c>
      <c r="BI538" s="162">
        <f>IF(N538="nulová",J538,0)</f>
        <v>0</v>
      </c>
      <c r="BJ538" s="18" t="s">
        <v>88</v>
      </c>
      <c r="BK538" s="162">
        <f>ROUND(I538*H538,2)</f>
        <v>0</v>
      </c>
      <c r="BL538" s="18" t="s">
        <v>276</v>
      </c>
      <c r="BM538" s="161" t="s">
        <v>7218</v>
      </c>
    </row>
    <row r="539" spans="1:65" s="2" customFormat="1" ht="10.199999999999999">
      <c r="A539" s="33"/>
      <c r="B539" s="34"/>
      <c r="C539" s="33"/>
      <c r="D539" s="163" t="s">
        <v>207</v>
      </c>
      <c r="E539" s="33"/>
      <c r="F539" s="164" t="s">
        <v>6996</v>
      </c>
      <c r="G539" s="33"/>
      <c r="H539" s="33"/>
      <c r="I539" s="165"/>
      <c r="J539" s="33"/>
      <c r="K539" s="33"/>
      <c r="L539" s="34"/>
      <c r="M539" s="166"/>
      <c r="N539" s="167"/>
      <c r="O539" s="59"/>
      <c r="P539" s="59"/>
      <c r="Q539" s="59"/>
      <c r="R539" s="59"/>
      <c r="S539" s="59"/>
      <c r="T539" s="60"/>
      <c r="U539" s="33"/>
      <c r="V539" s="33"/>
      <c r="W539" s="33"/>
      <c r="X539" s="33"/>
      <c r="Y539" s="33"/>
      <c r="Z539" s="33"/>
      <c r="AA539" s="33"/>
      <c r="AB539" s="33"/>
      <c r="AC539" s="33"/>
      <c r="AD539" s="33"/>
      <c r="AE539" s="33"/>
      <c r="AT539" s="18" t="s">
        <v>207</v>
      </c>
      <c r="AU539" s="18" t="s">
        <v>90</v>
      </c>
    </row>
    <row r="540" spans="1:65" s="2" customFormat="1" ht="16.5" customHeight="1">
      <c r="A540" s="33"/>
      <c r="B540" s="149"/>
      <c r="C540" s="195" t="s">
        <v>2634</v>
      </c>
      <c r="D540" s="195" t="s">
        <v>416</v>
      </c>
      <c r="E540" s="196" t="s">
        <v>7015</v>
      </c>
      <c r="F540" s="197" t="s">
        <v>7016</v>
      </c>
      <c r="G540" s="198" t="s">
        <v>529</v>
      </c>
      <c r="H540" s="199">
        <v>1</v>
      </c>
      <c r="I540" s="200"/>
      <c r="J540" s="201">
        <f>ROUND(I540*H540,2)</f>
        <v>0</v>
      </c>
      <c r="K540" s="197" t="s">
        <v>1</v>
      </c>
      <c r="L540" s="202"/>
      <c r="M540" s="203" t="s">
        <v>1</v>
      </c>
      <c r="N540" s="204" t="s">
        <v>46</v>
      </c>
      <c r="O540" s="59"/>
      <c r="P540" s="159">
        <f>O540*H540</f>
        <v>0</v>
      </c>
      <c r="Q540" s="159">
        <v>0</v>
      </c>
      <c r="R540" s="159">
        <f>Q540*H540</f>
        <v>0</v>
      </c>
      <c r="S540" s="159">
        <v>0</v>
      </c>
      <c r="T540" s="160">
        <f>S540*H540</f>
        <v>0</v>
      </c>
      <c r="U540" s="33"/>
      <c r="V540" s="33"/>
      <c r="W540" s="33"/>
      <c r="X540" s="33"/>
      <c r="Y540" s="33"/>
      <c r="Z540" s="33"/>
      <c r="AA540" s="33"/>
      <c r="AB540" s="33"/>
      <c r="AC540" s="33"/>
      <c r="AD540" s="33"/>
      <c r="AE540" s="33"/>
      <c r="AR540" s="161" t="s">
        <v>573</v>
      </c>
      <c r="AT540" s="161" t="s">
        <v>416</v>
      </c>
      <c r="AU540" s="161" t="s">
        <v>90</v>
      </c>
      <c r="AY540" s="18" t="s">
        <v>199</v>
      </c>
      <c r="BE540" s="162">
        <f>IF(N540="základní",J540,0)</f>
        <v>0</v>
      </c>
      <c r="BF540" s="162">
        <f>IF(N540="snížená",J540,0)</f>
        <v>0</v>
      </c>
      <c r="BG540" s="162">
        <f>IF(N540="zákl. přenesená",J540,0)</f>
        <v>0</v>
      </c>
      <c r="BH540" s="162">
        <f>IF(N540="sníž. přenesená",J540,0)</f>
        <v>0</v>
      </c>
      <c r="BI540" s="162">
        <f>IF(N540="nulová",J540,0)</f>
        <v>0</v>
      </c>
      <c r="BJ540" s="18" t="s">
        <v>88</v>
      </c>
      <c r="BK540" s="162">
        <f>ROUND(I540*H540,2)</f>
        <v>0</v>
      </c>
      <c r="BL540" s="18" t="s">
        <v>276</v>
      </c>
      <c r="BM540" s="161" t="s">
        <v>7219</v>
      </c>
    </row>
    <row r="541" spans="1:65" s="2" customFormat="1" ht="16.5" customHeight="1">
      <c r="A541" s="33"/>
      <c r="B541" s="149"/>
      <c r="C541" s="195" t="s">
        <v>2639</v>
      </c>
      <c r="D541" s="195" t="s">
        <v>416</v>
      </c>
      <c r="E541" s="196" t="s">
        <v>7018</v>
      </c>
      <c r="F541" s="197" t="s">
        <v>7019</v>
      </c>
      <c r="G541" s="198" t="s">
        <v>529</v>
      </c>
      <c r="H541" s="199">
        <v>1</v>
      </c>
      <c r="I541" s="200"/>
      <c r="J541" s="201">
        <f>ROUND(I541*H541,2)</f>
        <v>0</v>
      </c>
      <c r="K541" s="197" t="s">
        <v>1</v>
      </c>
      <c r="L541" s="202"/>
      <c r="M541" s="203" t="s">
        <v>1</v>
      </c>
      <c r="N541" s="204" t="s">
        <v>46</v>
      </c>
      <c r="O541" s="59"/>
      <c r="P541" s="159">
        <f>O541*H541</f>
        <v>0</v>
      </c>
      <c r="Q541" s="159">
        <v>0</v>
      </c>
      <c r="R541" s="159">
        <f>Q541*H541</f>
        <v>0</v>
      </c>
      <c r="S541" s="159">
        <v>0</v>
      </c>
      <c r="T541" s="160">
        <f>S541*H541</f>
        <v>0</v>
      </c>
      <c r="U541" s="33"/>
      <c r="V541" s="33"/>
      <c r="W541" s="33"/>
      <c r="X541" s="33"/>
      <c r="Y541" s="33"/>
      <c r="Z541" s="33"/>
      <c r="AA541" s="33"/>
      <c r="AB541" s="33"/>
      <c r="AC541" s="33"/>
      <c r="AD541" s="33"/>
      <c r="AE541" s="33"/>
      <c r="AR541" s="161" t="s">
        <v>573</v>
      </c>
      <c r="AT541" s="161" t="s">
        <v>416</v>
      </c>
      <c r="AU541" s="161" t="s">
        <v>90</v>
      </c>
      <c r="AY541" s="18" t="s">
        <v>199</v>
      </c>
      <c r="BE541" s="162">
        <f>IF(N541="základní",J541,0)</f>
        <v>0</v>
      </c>
      <c r="BF541" s="162">
        <f>IF(N541="snížená",J541,0)</f>
        <v>0</v>
      </c>
      <c r="BG541" s="162">
        <f>IF(N541="zákl. přenesená",J541,0)</f>
        <v>0</v>
      </c>
      <c r="BH541" s="162">
        <f>IF(N541="sníž. přenesená",J541,0)</f>
        <v>0</v>
      </c>
      <c r="BI541" s="162">
        <f>IF(N541="nulová",J541,0)</f>
        <v>0</v>
      </c>
      <c r="BJ541" s="18" t="s">
        <v>88</v>
      </c>
      <c r="BK541" s="162">
        <f>ROUND(I541*H541,2)</f>
        <v>0</v>
      </c>
      <c r="BL541" s="18" t="s">
        <v>276</v>
      </c>
      <c r="BM541" s="161" t="s">
        <v>7220</v>
      </c>
    </row>
    <row r="542" spans="1:65" s="2" customFormat="1" ht="259.2">
      <c r="A542" s="33"/>
      <c r="B542" s="34"/>
      <c r="C542" s="33"/>
      <c r="D542" s="163" t="s">
        <v>207</v>
      </c>
      <c r="E542" s="33"/>
      <c r="F542" s="164" t="s">
        <v>7021</v>
      </c>
      <c r="G542" s="33"/>
      <c r="H542" s="33"/>
      <c r="I542" s="165"/>
      <c r="J542" s="33"/>
      <c r="K542" s="33"/>
      <c r="L542" s="34"/>
      <c r="M542" s="166"/>
      <c r="N542" s="167"/>
      <c r="O542" s="59"/>
      <c r="P542" s="59"/>
      <c r="Q542" s="59"/>
      <c r="R542" s="59"/>
      <c r="S542" s="59"/>
      <c r="T542" s="60"/>
      <c r="U542" s="33"/>
      <c r="V542" s="33"/>
      <c r="W542" s="33"/>
      <c r="X542" s="33"/>
      <c r="Y542" s="33"/>
      <c r="Z542" s="33"/>
      <c r="AA542" s="33"/>
      <c r="AB542" s="33"/>
      <c r="AC542" s="33"/>
      <c r="AD542" s="33"/>
      <c r="AE542" s="33"/>
      <c r="AT542" s="18" t="s">
        <v>207</v>
      </c>
      <c r="AU542" s="18" t="s">
        <v>90</v>
      </c>
    </row>
    <row r="543" spans="1:65" s="2" customFormat="1" ht="24.15" customHeight="1">
      <c r="A543" s="33"/>
      <c r="B543" s="149"/>
      <c r="C543" s="150" t="s">
        <v>2641</v>
      </c>
      <c r="D543" s="150" t="s">
        <v>202</v>
      </c>
      <c r="E543" s="151" t="s">
        <v>7022</v>
      </c>
      <c r="F543" s="152" t="s">
        <v>7023</v>
      </c>
      <c r="G543" s="153" t="s">
        <v>529</v>
      </c>
      <c r="H543" s="154">
        <v>1</v>
      </c>
      <c r="I543" s="155"/>
      <c r="J543" s="156">
        <f>ROUND(I543*H543,2)</f>
        <v>0</v>
      </c>
      <c r="K543" s="152" t="s">
        <v>333</v>
      </c>
      <c r="L543" s="34"/>
      <c r="M543" s="157" t="s">
        <v>1</v>
      </c>
      <c r="N543" s="158" t="s">
        <v>46</v>
      </c>
      <c r="O543" s="59"/>
      <c r="P543" s="159">
        <f>O543*H543</f>
        <v>0</v>
      </c>
      <c r="Q543" s="159">
        <v>0</v>
      </c>
      <c r="R543" s="159">
        <f>Q543*H543</f>
        <v>0</v>
      </c>
      <c r="S543" s="159">
        <v>0</v>
      </c>
      <c r="T543" s="160">
        <f>S543*H543</f>
        <v>0</v>
      </c>
      <c r="U543" s="33"/>
      <c r="V543" s="33"/>
      <c r="W543" s="33"/>
      <c r="X543" s="33"/>
      <c r="Y543" s="33"/>
      <c r="Z543" s="33"/>
      <c r="AA543" s="33"/>
      <c r="AB543" s="33"/>
      <c r="AC543" s="33"/>
      <c r="AD543" s="33"/>
      <c r="AE543" s="33"/>
      <c r="AR543" s="161" t="s">
        <v>276</v>
      </c>
      <c r="AT543" s="161" t="s">
        <v>202</v>
      </c>
      <c r="AU543" s="161" t="s">
        <v>90</v>
      </c>
      <c r="AY543" s="18" t="s">
        <v>199</v>
      </c>
      <c r="BE543" s="162">
        <f>IF(N543="základní",J543,0)</f>
        <v>0</v>
      </c>
      <c r="BF543" s="162">
        <f>IF(N543="snížená",J543,0)</f>
        <v>0</v>
      </c>
      <c r="BG543" s="162">
        <f>IF(N543="zákl. přenesená",J543,0)</f>
        <v>0</v>
      </c>
      <c r="BH543" s="162">
        <f>IF(N543="sníž. přenesená",J543,0)</f>
        <v>0</v>
      </c>
      <c r="BI543" s="162">
        <f>IF(N543="nulová",J543,0)</f>
        <v>0</v>
      </c>
      <c r="BJ543" s="18" t="s">
        <v>88</v>
      </c>
      <c r="BK543" s="162">
        <f>ROUND(I543*H543,2)</f>
        <v>0</v>
      </c>
      <c r="BL543" s="18" t="s">
        <v>276</v>
      </c>
      <c r="BM543" s="161" t="s">
        <v>7221</v>
      </c>
    </row>
    <row r="544" spans="1:65" s="2" customFormat="1" ht="10.199999999999999">
      <c r="A544" s="33"/>
      <c r="B544" s="34"/>
      <c r="C544" s="33"/>
      <c r="D544" s="163" t="s">
        <v>207</v>
      </c>
      <c r="E544" s="33"/>
      <c r="F544" s="164" t="s">
        <v>7025</v>
      </c>
      <c r="G544" s="33"/>
      <c r="H544" s="33"/>
      <c r="I544" s="165"/>
      <c r="J544" s="33"/>
      <c r="K544" s="33"/>
      <c r="L544" s="34"/>
      <c r="M544" s="166"/>
      <c r="N544" s="167"/>
      <c r="O544" s="59"/>
      <c r="P544" s="59"/>
      <c r="Q544" s="59"/>
      <c r="R544" s="59"/>
      <c r="S544" s="59"/>
      <c r="T544" s="60"/>
      <c r="U544" s="33"/>
      <c r="V544" s="33"/>
      <c r="W544" s="33"/>
      <c r="X544" s="33"/>
      <c r="Y544" s="33"/>
      <c r="Z544" s="33"/>
      <c r="AA544" s="33"/>
      <c r="AB544" s="33"/>
      <c r="AC544" s="33"/>
      <c r="AD544" s="33"/>
      <c r="AE544" s="33"/>
      <c r="AT544" s="18" t="s">
        <v>207</v>
      </c>
      <c r="AU544" s="18" t="s">
        <v>90</v>
      </c>
    </row>
    <row r="545" spans="1:65" s="2" customFormat="1" ht="16.5" customHeight="1">
      <c r="A545" s="33"/>
      <c r="B545" s="149"/>
      <c r="C545" s="195" t="s">
        <v>2653</v>
      </c>
      <c r="D545" s="195" t="s">
        <v>416</v>
      </c>
      <c r="E545" s="196" t="s">
        <v>7026</v>
      </c>
      <c r="F545" s="197" t="s">
        <v>7027</v>
      </c>
      <c r="G545" s="198" t="s">
        <v>529</v>
      </c>
      <c r="H545" s="199">
        <v>1</v>
      </c>
      <c r="I545" s="200"/>
      <c r="J545" s="201">
        <f>ROUND(I545*H545,2)</f>
        <v>0</v>
      </c>
      <c r="K545" s="197" t="s">
        <v>1</v>
      </c>
      <c r="L545" s="202"/>
      <c r="M545" s="203" t="s">
        <v>1</v>
      </c>
      <c r="N545" s="204" t="s">
        <v>46</v>
      </c>
      <c r="O545" s="59"/>
      <c r="P545" s="159">
        <f>O545*H545</f>
        <v>0</v>
      </c>
      <c r="Q545" s="159">
        <v>0</v>
      </c>
      <c r="R545" s="159">
        <f>Q545*H545</f>
        <v>0</v>
      </c>
      <c r="S545" s="159">
        <v>0</v>
      </c>
      <c r="T545" s="160">
        <f>S545*H545</f>
        <v>0</v>
      </c>
      <c r="U545" s="33"/>
      <c r="V545" s="33"/>
      <c r="W545" s="33"/>
      <c r="X545" s="33"/>
      <c r="Y545" s="33"/>
      <c r="Z545" s="33"/>
      <c r="AA545" s="33"/>
      <c r="AB545" s="33"/>
      <c r="AC545" s="33"/>
      <c r="AD545" s="33"/>
      <c r="AE545" s="33"/>
      <c r="AR545" s="161" t="s">
        <v>573</v>
      </c>
      <c r="AT545" s="161" t="s">
        <v>416</v>
      </c>
      <c r="AU545" s="161" t="s">
        <v>90</v>
      </c>
      <c r="AY545" s="18" t="s">
        <v>199</v>
      </c>
      <c r="BE545" s="162">
        <f>IF(N545="základní",J545,0)</f>
        <v>0</v>
      </c>
      <c r="BF545" s="162">
        <f>IF(N545="snížená",J545,0)</f>
        <v>0</v>
      </c>
      <c r="BG545" s="162">
        <f>IF(N545="zákl. přenesená",J545,0)</f>
        <v>0</v>
      </c>
      <c r="BH545" s="162">
        <f>IF(N545="sníž. přenesená",J545,0)</f>
        <v>0</v>
      </c>
      <c r="BI545" s="162">
        <f>IF(N545="nulová",J545,0)</f>
        <v>0</v>
      </c>
      <c r="BJ545" s="18" t="s">
        <v>88</v>
      </c>
      <c r="BK545" s="162">
        <f>ROUND(I545*H545,2)</f>
        <v>0</v>
      </c>
      <c r="BL545" s="18" t="s">
        <v>276</v>
      </c>
      <c r="BM545" s="161" t="s">
        <v>7222</v>
      </c>
    </row>
    <row r="546" spans="1:65" s="2" customFormat="1" ht="38.4">
      <c r="A546" s="33"/>
      <c r="B546" s="34"/>
      <c r="C546" s="33"/>
      <c r="D546" s="163" t="s">
        <v>207</v>
      </c>
      <c r="E546" s="33"/>
      <c r="F546" s="164" t="s">
        <v>7029</v>
      </c>
      <c r="G546" s="33"/>
      <c r="H546" s="33"/>
      <c r="I546" s="165"/>
      <c r="J546" s="33"/>
      <c r="K546" s="33"/>
      <c r="L546" s="34"/>
      <c r="M546" s="166"/>
      <c r="N546" s="167"/>
      <c r="O546" s="59"/>
      <c r="P546" s="59"/>
      <c r="Q546" s="59"/>
      <c r="R546" s="59"/>
      <c r="S546" s="59"/>
      <c r="T546" s="60"/>
      <c r="U546" s="33"/>
      <c r="V546" s="33"/>
      <c r="W546" s="33"/>
      <c r="X546" s="33"/>
      <c r="Y546" s="33"/>
      <c r="Z546" s="33"/>
      <c r="AA546" s="33"/>
      <c r="AB546" s="33"/>
      <c r="AC546" s="33"/>
      <c r="AD546" s="33"/>
      <c r="AE546" s="33"/>
      <c r="AT546" s="18" t="s">
        <v>207</v>
      </c>
      <c r="AU546" s="18" t="s">
        <v>90</v>
      </c>
    </row>
    <row r="547" spans="1:65" s="2" customFormat="1" ht="16.5" customHeight="1">
      <c r="A547" s="33"/>
      <c r="B547" s="149"/>
      <c r="C547" s="195" t="s">
        <v>2659</v>
      </c>
      <c r="D547" s="195" t="s">
        <v>416</v>
      </c>
      <c r="E547" s="196" t="s">
        <v>7034</v>
      </c>
      <c r="F547" s="197" t="s">
        <v>7035</v>
      </c>
      <c r="G547" s="198" t="s">
        <v>529</v>
      </c>
      <c r="H547" s="199">
        <v>1</v>
      </c>
      <c r="I547" s="200"/>
      <c r="J547" s="201">
        <f>ROUND(I547*H547,2)</f>
        <v>0</v>
      </c>
      <c r="K547" s="197" t="s">
        <v>1</v>
      </c>
      <c r="L547" s="202"/>
      <c r="M547" s="203" t="s">
        <v>1</v>
      </c>
      <c r="N547" s="204" t="s">
        <v>46</v>
      </c>
      <c r="O547" s="59"/>
      <c r="P547" s="159">
        <f>O547*H547</f>
        <v>0</v>
      </c>
      <c r="Q547" s="159">
        <v>0</v>
      </c>
      <c r="R547" s="159">
        <f>Q547*H547</f>
        <v>0</v>
      </c>
      <c r="S547" s="159">
        <v>0</v>
      </c>
      <c r="T547" s="160">
        <f>S547*H547</f>
        <v>0</v>
      </c>
      <c r="U547" s="33"/>
      <c r="V547" s="33"/>
      <c r="W547" s="33"/>
      <c r="X547" s="33"/>
      <c r="Y547" s="33"/>
      <c r="Z547" s="33"/>
      <c r="AA547" s="33"/>
      <c r="AB547" s="33"/>
      <c r="AC547" s="33"/>
      <c r="AD547" s="33"/>
      <c r="AE547" s="33"/>
      <c r="AR547" s="161" t="s">
        <v>573</v>
      </c>
      <c r="AT547" s="161" t="s">
        <v>416</v>
      </c>
      <c r="AU547" s="161" t="s">
        <v>90</v>
      </c>
      <c r="AY547" s="18" t="s">
        <v>199</v>
      </c>
      <c r="BE547" s="162">
        <f>IF(N547="základní",J547,0)</f>
        <v>0</v>
      </c>
      <c r="BF547" s="162">
        <f>IF(N547="snížená",J547,0)</f>
        <v>0</v>
      </c>
      <c r="BG547" s="162">
        <f>IF(N547="zákl. přenesená",J547,0)</f>
        <v>0</v>
      </c>
      <c r="BH547" s="162">
        <f>IF(N547="sníž. přenesená",J547,0)</f>
        <v>0</v>
      </c>
      <c r="BI547" s="162">
        <f>IF(N547="nulová",J547,0)</f>
        <v>0</v>
      </c>
      <c r="BJ547" s="18" t="s">
        <v>88</v>
      </c>
      <c r="BK547" s="162">
        <f>ROUND(I547*H547,2)</f>
        <v>0</v>
      </c>
      <c r="BL547" s="18" t="s">
        <v>276</v>
      </c>
      <c r="BM547" s="161" t="s">
        <v>7223</v>
      </c>
    </row>
    <row r="548" spans="1:65" s="2" customFormat="1" ht="76.8">
      <c r="A548" s="33"/>
      <c r="B548" s="34"/>
      <c r="C548" s="33"/>
      <c r="D548" s="163" t="s">
        <v>207</v>
      </c>
      <c r="E548" s="33"/>
      <c r="F548" s="164" t="s">
        <v>7037</v>
      </c>
      <c r="G548" s="33"/>
      <c r="H548" s="33"/>
      <c r="I548" s="165"/>
      <c r="J548" s="33"/>
      <c r="K548" s="33"/>
      <c r="L548" s="34"/>
      <c r="M548" s="166"/>
      <c r="N548" s="167"/>
      <c r="O548" s="59"/>
      <c r="P548" s="59"/>
      <c r="Q548" s="59"/>
      <c r="R548" s="59"/>
      <c r="S548" s="59"/>
      <c r="T548" s="60"/>
      <c r="U548" s="33"/>
      <c r="V548" s="33"/>
      <c r="W548" s="33"/>
      <c r="X548" s="33"/>
      <c r="Y548" s="33"/>
      <c r="Z548" s="33"/>
      <c r="AA548" s="33"/>
      <c r="AB548" s="33"/>
      <c r="AC548" s="33"/>
      <c r="AD548" s="33"/>
      <c r="AE548" s="33"/>
      <c r="AT548" s="18" t="s">
        <v>207</v>
      </c>
      <c r="AU548" s="18" t="s">
        <v>90</v>
      </c>
    </row>
    <row r="549" spans="1:65" s="2" customFormat="1" ht="21.75" customHeight="1">
      <c r="A549" s="33"/>
      <c r="B549" s="149"/>
      <c r="C549" s="150" t="s">
        <v>2661</v>
      </c>
      <c r="D549" s="150" t="s">
        <v>202</v>
      </c>
      <c r="E549" s="151" t="s">
        <v>7038</v>
      </c>
      <c r="F549" s="152" t="s">
        <v>7039</v>
      </c>
      <c r="G549" s="153" t="s">
        <v>529</v>
      </c>
      <c r="H549" s="154">
        <v>1</v>
      </c>
      <c r="I549" s="155"/>
      <c r="J549" s="156">
        <f>ROUND(I549*H549,2)</f>
        <v>0</v>
      </c>
      <c r="K549" s="152" t="s">
        <v>333</v>
      </c>
      <c r="L549" s="34"/>
      <c r="M549" s="157" t="s">
        <v>1</v>
      </c>
      <c r="N549" s="158" t="s">
        <v>46</v>
      </c>
      <c r="O549" s="59"/>
      <c r="P549" s="159">
        <f>O549*H549</f>
        <v>0</v>
      </c>
      <c r="Q549" s="159">
        <v>0</v>
      </c>
      <c r="R549" s="159">
        <f>Q549*H549</f>
        <v>0</v>
      </c>
      <c r="S549" s="159">
        <v>0</v>
      </c>
      <c r="T549" s="160">
        <f>S549*H549</f>
        <v>0</v>
      </c>
      <c r="U549" s="33"/>
      <c r="V549" s="33"/>
      <c r="W549" s="33"/>
      <c r="X549" s="33"/>
      <c r="Y549" s="33"/>
      <c r="Z549" s="33"/>
      <c r="AA549" s="33"/>
      <c r="AB549" s="33"/>
      <c r="AC549" s="33"/>
      <c r="AD549" s="33"/>
      <c r="AE549" s="33"/>
      <c r="AR549" s="161" t="s">
        <v>276</v>
      </c>
      <c r="AT549" s="161" t="s">
        <v>202</v>
      </c>
      <c r="AU549" s="161" t="s">
        <v>90</v>
      </c>
      <c r="AY549" s="18" t="s">
        <v>199</v>
      </c>
      <c r="BE549" s="162">
        <f>IF(N549="základní",J549,0)</f>
        <v>0</v>
      </c>
      <c r="BF549" s="162">
        <f>IF(N549="snížená",J549,0)</f>
        <v>0</v>
      </c>
      <c r="BG549" s="162">
        <f>IF(N549="zákl. přenesená",J549,0)</f>
        <v>0</v>
      </c>
      <c r="BH549" s="162">
        <f>IF(N549="sníž. přenesená",J549,0)</f>
        <v>0</v>
      </c>
      <c r="BI549" s="162">
        <f>IF(N549="nulová",J549,0)</f>
        <v>0</v>
      </c>
      <c r="BJ549" s="18" t="s">
        <v>88</v>
      </c>
      <c r="BK549" s="162">
        <f>ROUND(I549*H549,2)</f>
        <v>0</v>
      </c>
      <c r="BL549" s="18" t="s">
        <v>276</v>
      </c>
      <c r="BM549" s="161" t="s">
        <v>7224</v>
      </c>
    </row>
    <row r="550" spans="1:65" s="2" customFormat="1" ht="10.199999999999999">
      <c r="A550" s="33"/>
      <c r="B550" s="34"/>
      <c r="C550" s="33"/>
      <c r="D550" s="163" t="s">
        <v>207</v>
      </c>
      <c r="E550" s="33"/>
      <c r="F550" s="164" t="s">
        <v>7041</v>
      </c>
      <c r="G550" s="33"/>
      <c r="H550" s="33"/>
      <c r="I550" s="165"/>
      <c r="J550" s="33"/>
      <c r="K550" s="33"/>
      <c r="L550" s="34"/>
      <c r="M550" s="166"/>
      <c r="N550" s="167"/>
      <c r="O550" s="59"/>
      <c r="P550" s="59"/>
      <c r="Q550" s="59"/>
      <c r="R550" s="59"/>
      <c r="S550" s="59"/>
      <c r="T550" s="60"/>
      <c r="U550" s="33"/>
      <c r="V550" s="33"/>
      <c r="W550" s="33"/>
      <c r="X550" s="33"/>
      <c r="Y550" s="33"/>
      <c r="Z550" s="33"/>
      <c r="AA550" s="33"/>
      <c r="AB550" s="33"/>
      <c r="AC550" s="33"/>
      <c r="AD550" s="33"/>
      <c r="AE550" s="33"/>
      <c r="AT550" s="18" t="s">
        <v>207</v>
      </c>
      <c r="AU550" s="18" t="s">
        <v>90</v>
      </c>
    </row>
    <row r="551" spans="1:65" s="2" customFormat="1" ht="16.5" customHeight="1">
      <c r="A551" s="33"/>
      <c r="B551" s="149"/>
      <c r="C551" s="195" t="s">
        <v>2665</v>
      </c>
      <c r="D551" s="195" t="s">
        <v>416</v>
      </c>
      <c r="E551" s="196" t="s">
        <v>7042</v>
      </c>
      <c r="F551" s="197" t="s">
        <v>7043</v>
      </c>
      <c r="G551" s="198" t="s">
        <v>529</v>
      </c>
      <c r="H551" s="199">
        <v>1</v>
      </c>
      <c r="I551" s="200"/>
      <c r="J551" s="201">
        <f>ROUND(I551*H551,2)</f>
        <v>0</v>
      </c>
      <c r="K551" s="197" t="s">
        <v>1</v>
      </c>
      <c r="L551" s="202"/>
      <c r="M551" s="203" t="s">
        <v>1</v>
      </c>
      <c r="N551" s="204" t="s">
        <v>46</v>
      </c>
      <c r="O551" s="59"/>
      <c r="P551" s="159">
        <f>O551*H551</f>
        <v>0</v>
      </c>
      <c r="Q551" s="159">
        <v>0</v>
      </c>
      <c r="R551" s="159">
        <f>Q551*H551</f>
        <v>0</v>
      </c>
      <c r="S551" s="159">
        <v>0</v>
      </c>
      <c r="T551" s="160">
        <f>S551*H551</f>
        <v>0</v>
      </c>
      <c r="U551" s="33"/>
      <c r="V551" s="33"/>
      <c r="W551" s="33"/>
      <c r="X551" s="33"/>
      <c r="Y551" s="33"/>
      <c r="Z551" s="33"/>
      <c r="AA551" s="33"/>
      <c r="AB551" s="33"/>
      <c r="AC551" s="33"/>
      <c r="AD551" s="33"/>
      <c r="AE551" s="33"/>
      <c r="AR551" s="161" t="s">
        <v>573</v>
      </c>
      <c r="AT551" s="161" t="s">
        <v>416</v>
      </c>
      <c r="AU551" s="161" t="s">
        <v>90</v>
      </c>
      <c r="AY551" s="18" t="s">
        <v>199</v>
      </c>
      <c r="BE551" s="162">
        <f>IF(N551="základní",J551,0)</f>
        <v>0</v>
      </c>
      <c r="BF551" s="162">
        <f>IF(N551="snížená",J551,0)</f>
        <v>0</v>
      </c>
      <c r="BG551" s="162">
        <f>IF(N551="zákl. přenesená",J551,0)</f>
        <v>0</v>
      </c>
      <c r="BH551" s="162">
        <f>IF(N551="sníž. přenesená",J551,0)</f>
        <v>0</v>
      </c>
      <c r="BI551" s="162">
        <f>IF(N551="nulová",J551,0)</f>
        <v>0</v>
      </c>
      <c r="BJ551" s="18" t="s">
        <v>88</v>
      </c>
      <c r="BK551" s="162">
        <f>ROUND(I551*H551,2)</f>
        <v>0</v>
      </c>
      <c r="BL551" s="18" t="s">
        <v>276</v>
      </c>
      <c r="BM551" s="161" t="s">
        <v>7225</v>
      </c>
    </row>
    <row r="552" spans="1:65" s="2" customFormat="1" ht="16.5" customHeight="1">
      <c r="A552" s="33"/>
      <c r="B552" s="149"/>
      <c r="C552" s="195" t="s">
        <v>2670</v>
      </c>
      <c r="D552" s="195" t="s">
        <v>416</v>
      </c>
      <c r="E552" s="196" t="s">
        <v>7045</v>
      </c>
      <c r="F552" s="197" t="s">
        <v>7046</v>
      </c>
      <c r="G552" s="198" t="s">
        <v>529</v>
      </c>
      <c r="H552" s="199">
        <v>1</v>
      </c>
      <c r="I552" s="200"/>
      <c r="J552" s="201">
        <f>ROUND(I552*H552,2)</f>
        <v>0</v>
      </c>
      <c r="K552" s="197" t="s">
        <v>1</v>
      </c>
      <c r="L552" s="202"/>
      <c r="M552" s="203" t="s">
        <v>1</v>
      </c>
      <c r="N552" s="204" t="s">
        <v>46</v>
      </c>
      <c r="O552" s="59"/>
      <c r="P552" s="159">
        <f>O552*H552</f>
        <v>0</v>
      </c>
      <c r="Q552" s="159">
        <v>0</v>
      </c>
      <c r="R552" s="159">
        <f>Q552*H552</f>
        <v>0</v>
      </c>
      <c r="S552" s="159">
        <v>0</v>
      </c>
      <c r="T552" s="160">
        <f>S552*H552</f>
        <v>0</v>
      </c>
      <c r="U552" s="33"/>
      <c r="V552" s="33"/>
      <c r="W552" s="33"/>
      <c r="X552" s="33"/>
      <c r="Y552" s="33"/>
      <c r="Z552" s="33"/>
      <c r="AA552" s="33"/>
      <c r="AB552" s="33"/>
      <c r="AC552" s="33"/>
      <c r="AD552" s="33"/>
      <c r="AE552" s="33"/>
      <c r="AR552" s="161" t="s">
        <v>573</v>
      </c>
      <c r="AT552" s="161" t="s">
        <v>416</v>
      </c>
      <c r="AU552" s="161" t="s">
        <v>90</v>
      </c>
      <c r="AY552" s="18" t="s">
        <v>199</v>
      </c>
      <c r="BE552" s="162">
        <f>IF(N552="základní",J552,0)</f>
        <v>0</v>
      </c>
      <c r="BF552" s="162">
        <f>IF(N552="snížená",J552,0)</f>
        <v>0</v>
      </c>
      <c r="BG552" s="162">
        <f>IF(N552="zákl. přenesená",J552,0)</f>
        <v>0</v>
      </c>
      <c r="BH552" s="162">
        <f>IF(N552="sníž. přenesená",J552,0)</f>
        <v>0</v>
      </c>
      <c r="BI552" s="162">
        <f>IF(N552="nulová",J552,0)</f>
        <v>0</v>
      </c>
      <c r="BJ552" s="18" t="s">
        <v>88</v>
      </c>
      <c r="BK552" s="162">
        <f>ROUND(I552*H552,2)</f>
        <v>0</v>
      </c>
      <c r="BL552" s="18" t="s">
        <v>276</v>
      </c>
      <c r="BM552" s="161" t="s">
        <v>7226</v>
      </c>
    </row>
    <row r="553" spans="1:65" s="2" customFormat="1" ht="24.15" customHeight="1">
      <c r="A553" s="33"/>
      <c r="B553" s="149"/>
      <c r="C553" s="150" t="s">
        <v>2673</v>
      </c>
      <c r="D553" s="150" t="s">
        <v>202</v>
      </c>
      <c r="E553" s="151" t="s">
        <v>7048</v>
      </c>
      <c r="F553" s="152" t="s">
        <v>7049</v>
      </c>
      <c r="G553" s="153" t="s">
        <v>529</v>
      </c>
      <c r="H553" s="154">
        <v>1</v>
      </c>
      <c r="I553" s="155"/>
      <c r="J553" s="156">
        <f>ROUND(I553*H553,2)</f>
        <v>0</v>
      </c>
      <c r="K553" s="152" t="s">
        <v>333</v>
      </c>
      <c r="L553" s="34"/>
      <c r="M553" s="157" t="s">
        <v>1</v>
      </c>
      <c r="N553" s="158" t="s">
        <v>46</v>
      </c>
      <c r="O553" s="59"/>
      <c r="P553" s="159">
        <f>O553*H553</f>
        <v>0</v>
      </c>
      <c r="Q553" s="159">
        <v>0</v>
      </c>
      <c r="R553" s="159">
        <f>Q553*H553</f>
        <v>0</v>
      </c>
      <c r="S553" s="159">
        <v>0</v>
      </c>
      <c r="T553" s="160">
        <f>S553*H553</f>
        <v>0</v>
      </c>
      <c r="U553" s="33"/>
      <c r="V553" s="33"/>
      <c r="W553" s="33"/>
      <c r="X553" s="33"/>
      <c r="Y553" s="33"/>
      <c r="Z553" s="33"/>
      <c r="AA553" s="33"/>
      <c r="AB553" s="33"/>
      <c r="AC553" s="33"/>
      <c r="AD553" s="33"/>
      <c r="AE553" s="33"/>
      <c r="AR553" s="161" t="s">
        <v>276</v>
      </c>
      <c r="AT553" s="161" t="s">
        <v>202</v>
      </c>
      <c r="AU553" s="161" t="s">
        <v>90</v>
      </c>
      <c r="AY553" s="18" t="s">
        <v>199</v>
      </c>
      <c r="BE553" s="162">
        <f>IF(N553="základní",J553,0)</f>
        <v>0</v>
      </c>
      <c r="BF553" s="162">
        <f>IF(N553="snížená",J553,0)</f>
        <v>0</v>
      </c>
      <c r="BG553" s="162">
        <f>IF(N553="zákl. přenesená",J553,0)</f>
        <v>0</v>
      </c>
      <c r="BH553" s="162">
        <f>IF(N553="sníž. přenesená",J553,0)</f>
        <v>0</v>
      </c>
      <c r="BI553" s="162">
        <f>IF(N553="nulová",J553,0)</f>
        <v>0</v>
      </c>
      <c r="BJ553" s="18" t="s">
        <v>88</v>
      </c>
      <c r="BK553" s="162">
        <f>ROUND(I553*H553,2)</f>
        <v>0</v>
      </c>
      <c r="BL553" s="18" t="s">
        <v>276</v>
      </c>
      <c r="BM553" s="161" t="s">
        <v>7227</v>
      </c>
    </row>
    <row r="554" spans="1:65" s="2" customFormat="1" ht="19.2">
      <c r="A554" s="33"/>
      <c r="B554" s="34"/>
      <c r="C554" s="33"/>
      <c r="D554" s="163" t="s">
        <v>207</v>
      </c>
      <c r="E554" s="33"/>
      <c r="F554" s="164" t="s">
        <v>7051</v>
      </c>
      <c r="G554" s="33"/>
      <c r="H554" s="33"/>
      <c r="I554" s="165"/>
      <c r="J554" s="33"/>
      <c r="K554" s="33"/>
      <c r="L554" s="34"/>
      <c r="M554" s="166"/>
      <c r="N554" s="167"/>
      <c r="O554" s="59"/>
      <c r="P554" s="59"/>
      <c r="Q554" s="59"/>
      <c r="R554" s="59"/>
      <c r="S554" s="59"/>
      <c r="T554" s="60"/>
      <c r="U554" s="33"/>
      <c r="V554" s="33"/>
      <c r="W554" s="33"/>
      <c r="X554" s="33"/>
      <c r="Y554" s="33"/>
      <c r="Z554" s="33"/>
      <c r="AA554" s="33"/>
      <c r="AB554" s="33"/>
      <c r="AC554" s="33"/>
      <c r="AD554" s="33"/>
      <c r="AE554" s="33"/>
      <c r="AT554" s="18" t="s">
        <v>207</v>
      </c>
      <c r="AU554" s="18" t="s">
        <v>90</v>
      </c>
    </row>
    <row r="555" spans="1:65" s="2" customFormat="1" ht="16.5" customHeight="1">
      <c r="A555" s="33"/>
      <c r="B555" s="149"/>
      <c r="C555" s="195" t="s">
        <v>2679</v>
      </c>
      <c r="D555" s="195" t="s">
        <v>416</v>
      </c>
      <c r="E555" s="196" t="s">
        <v>7052</v>
      </c>
      <c r="F555" s="197" t="s">
        <v>7053</v>
      </c>
      <c r="G555" s="198" t="s">
        <v>529</v>
      </c>
      <c r="H555" s="199">
        <v>1</v>
      </c>
      <c r="I555" s="200"/>
      <c r="J555" s="201">
        <f>ROUND(I555*H555,2)</f>
        <v>0</v>
      </c>
      <c r="K555" s="197" t="s">
        <v>1</v>
      </c>
      <c r="L555" s="202"/>
      <c r="M555" s="203" t="s">
        <v>1</v>
      </c>
      <c r="N555" s="204" t="s">
        <v>46</v>
      </c>
      <c r="O555" s="59"/>
      <c r="P555" s="159">
        <f>O555*H555</f>
        <v>0</v>
      </c>
      <c r="Q555" s="159">
        <v>0</v>
      </c>
      <c r="R555" s="159">
        <f>Q555*H555</f>
        <v>0</v>
      </c>
      <c r="S555" s="159">
        <v>0</v>
      </c>
      <c r="T555" s="160">
        <f>S555*H555</f>
        <v>0</v>
      </c>
      <c r="U555" s="33"/>
      <c r="V555" s="33"/>
      <c r="W555" s="33"/>
      <c r="X555" s="33"/>
      <c r="Y555" s="33"/>
      <c r="Z555" s="33"/>
      <c r="AA555" s="33"/>
      <c r="AB555" s="33"/>
      <c r="AC555" s="33"/>
      <c r="AD555" s="33"/>
      <c r="AE555" s="33"/>
      <c r="AR555" s="161" t="s">
        <v>573</v>
      </c>
      <c r="AT555" s="161" t="s">
        <v>416</v>
      </c>
      <c r="AU555" s="161" t="s">
        <v>90</v>
      </c>
      <c r="AY555" s="18" t="s">
        <v>199</v>
      </c>
      <c r="BE555" s="162">
        <f>IF(N555="základní",J555,0)</f>
        <v>0</v>
      </c>
      <c r="BF555" s="162">
        <f>IF(N555="snížená",J555,0)</f>
        <v>0</v>
      </c>
      <c r="BG555" s="162">
        <f>IF(N555="zákl. přenesená",J555,0)</f>
        <v>0</v>
      </c>
      <c r="BH555" s="162">
        <f>IF(N555="sníž. přenesená",J555,0)</f>
        <v>0</v>
      </c>
      <c r="BI555" s="162">
        <f>IF(N555="nulová",J555,0)</f>
        <v>0</v>
      </c>
      <c r="BJ555" s="18" t="s">
        <v>88</v>
      </c>
      <c r="BK555" s="162">
        <f>ROUND(I555*H555,2)</f>
        <v>0</v>
      </c>
      <c r="BL555" s="18" t="s">
        <v>276</v>
      </c>
      <c r="BM555" s="161" t="s">
        <v>7228</v>
      </c>
    </row>
    <row r="556" spans="1:65" s="2" customFormat="1" ht="16.5" customHeight="1">
      <c r="A556" s="33"/>
      <c r="B556" s="149"/>
      <c r="C556" s="195" t="s">
        <v>2684</v>
      </c>
      <c r="D556" s="195" t="s">
        <v>416</v>
      </c>
      <c r="E556" s="196" t="s">
        <v>7059</v>
      </c>
      <c r="F556" s="197" t="s">
        <v>7060</v>
      </c>
      <c r="G556" s="198" t="s">
        <v>529</v>
      </c>
      <c r="H556" s="199">
        <v>1</v>
      </c>
      <c r="I556" s="200"/>
      <c r="J556" s="201">
        <f>ROUND(I556*H556,2)</f>
        <v>0</v>
      </c>
      <c r="K556" s="197" t="s">
        <v>1</v>
      </c>
      <c r="L556" s="202"/>
      <c r="M556" s="203" t="s">
        <v>1</v>
      </c>
      <c r="N556" s="204" t="s">
        <v>46</v>
      </c>
      <c r="O556" s="59"/>
      <c r="P556" s="159">
        <f>O556*H556</f>
        <v>0</v>
      </c>
      <c r="Q556" s="159">
        <v>0</v>
      </c>
      <c r="R556" s="159">
        <f>Q556*H556</f>
        <v>0</v>
      </c>
      <c r="S556" s="159">
        <v>0</v>
      </c>
      <c r="T556" s="160">
        <f>S556*H556</f>
        <v>0</v>
      </c>
      <c r="U556" s="33"/>
      <c r="V556" s="33"/>
      <c r="W556" s="33"/>
      <c r="X556" s="33"/>
      <c r="Y556" s="33"/>
      <c r="Z556" s="33"/>
      <c r="AA556" s="33"/>
      <c r="AB556" s="33"/>
      <c r="AC556" s="33"/>
      <c r="AD556" s="33"/>
      <c r="AE556" s="33"/>
      <c r="AR556" s="161" t="s">
        <v>573</v>
      </c>
      <c r="AT556" s="161" t="s">
        <v>416</v>
      </c>
      <c r="AU556" s="161" t="s">
        <v>90</v>
      </c>
      <c r="AY556" s="18" t="s">
        <v>199</v>
      </c>
      <c r="BE556" s="162">
        <f>IF(N556="základní",J556,0)</f>
        <v>0</v>
      </c>
      <c r="BF556" s="162">
        <f>IF(N556="snížená",J556,0)</f>
        <v>0</v>
      </c>
      <c r="BG556" s="162">
        <f>IF(N556="zákl. přenesená",J556,0)</f>
        <v>0</v>
      </c>
      <c r="BH556" s="162">
        <f>IF(N556="sníž. přenesená",J556,0)</f>
        <v>0</v>
      </c>
      <c r="BI556" s="162">
        <f>IF(N556="nulová",J556,0)</f>
        <v>0</v>
      </c>
      <c r="BJ556" s="18" t="s">
        <v>88</v>
      </c>
      <c r="BK556" s="162">
        <f>ROUND(I556*H556,2)</f>
        <v>0</v>
      </c>
      <c r="BL556" s="18" t="s">
        <v>276</v>
      </c>
      <c r="BM556" s="161" t="s">
        <v>7229</v>
      </c>
    </row>
    <row r="557" spans="1:65" s="2" customFormat="1" ht="24.15" customHeight="1">
      <c r="A557" s="33"/>
      <c r="B557" s="149"/>
      <c r="C557" s="150" t="s">
        <v>2689</v>
      </c>
      <c r="D557" s="150" t="s">
        <v>202</v>
      </c>
      <c r="E557" s="151" t="s">
        <v>7063</v>
      </c>
      <c r="F557" s="152" t="s">
        <v>7064</v>
      </c>
      <c r="G557" s="153" t="s">
        <v>529</v>
      </c>
      <c r="H557" s="154">
        <v>1</v>
      </c>
      <c r="I557" s="155"/>
      <c r="J557" s="156">
        <f>ROUND(I557*H557,2)</f>
        <v>0</v>
      </c>
      <c r="K557" s="152" t="s">
        <v>333</v>
      </c>
      <c r="L557" s="34"/>
      <c r="M557" s="157" t="s">
        <v>1</v>
      </c>
      <c r="N557" s="158" t="s">
        <v>46</v>
      </c>
      <c r="O557" s="59"/>
      <c r="P557" s="159">
        <f>O557*H557</f>
        <v>0</v>
      </c>
      <c r="Q557" s="159">
        <v>0</v>
      </c>
      <c r="R557" s="159">
        <f>Q557*H557</f>
        <v>0</v>
      </c>
      <c r="S557" s="159">
        <v>0</v>
      </c>
      <c r="T557" s="160">
        <f>S557*H557</f>
        <v>0</v>
      </c>
      <c r="U557" s="33"/>
      <c r="V557" s="33"/>
      <c r="W557" s="33"/>
      <c r="X557" s="33"/>
      <c r="Y557" s="33"/>
      <c r="Z557" s="33"/>
      <c r="AA557" s="33"/>
      <c r="AB557" s="33"/>
      <c r="AC557" s="33"/>
      <c r="AD557" s="33"/>
      <c r="AE557" s="33"/>
      <c r="AR557" s="161" t="s">
        <v>276</v>
      </c>
      <c r="AT557" s="161" t="s">
        <v>202</v>
      </c>
      <c r="AU557" s="161" t="s">
        <v>90</v>
      </c>
      <c r="AY557" s="18" t="s">
        <v>199</v>
      </c>
      <c r="BE557" s="162">
        <f>IF(N557="základní",J557,0)</f>
        <v>0</v>
      </c>
      <c r="BF557" s="162">
        <f>IF(N557="snížená",J557,0)</f>
        <v>0</v>
      </c>
      <c r="BG557" s="162">
        <f>IF(N557="zákl. přenesená",J557,0)</f>
        <v>0</v>
      </c>
      <c r="BH557" s="162">
        <f>IF(N557="sníž. přenesená",J557,0)</f>
        <v>0</v>
      </c>
      <c r="BI557" s="162">
        <f>IF(N557="nulová",J557,0)</f>
        <v>0</v>
      </c>
      <c r="BJ557" s="18" t="s">
        <v>88</v>
      </c>
      <c r="BK557" s="162">
        <f>ROUND(I557*H557,2)</f>
        <v>0</v>
      </c>
      <c r="BL557" s="18" t="s">
        <v>276</v>
      </c>
      <c r="BM557" s="161" t="s">
        <v>7230</v>
      </c>
    </row>
    <row r="558" spans="1:65" s="2" customFormat="1" ht="38.4">
      <c r="A558" s="33"/>
      <c r="B558" s="34"/>
      <c r="C558" s="33"/>
      <c r="D558" s="163" t="s">
        <v>207</v>
      </c>
      <c r="E558" s="33"/>
      <c r="F558" s="164" t="s">
        <v>7066</v>
      </c>
      <c r="G558" s="33"/>
      <c r="H558" s="33"/>
      <c r="I558" s="165"/>
      <c r="J558" s="33"/>
      <c r="K558" s="33"/>
      <c r="L558" s="34"/>
      <c r="M558" s="166"/>
      <c r="N558" s="167"/>
      <c r="O558" s="59"/>
      <c r="P558" s="59"/>
      <c r="Q558" s="59"/>
      <c r="R558" s="59"/>
      <c r="S558" s="59"/>
      <c r="T558" s="60"/>
      <c r="U558" s="33"/>
      <c r="V558" s="33"/>
      <c r="W558" s="33"/>
      <c r="X558" s="33"/>
      <c r="Y558" s="33"/>
      <c r="Z558" s="33"/>
      <c r="AA558" s="33"/>
      <c r="AB558" s="33"/>
      <c r="AC558" s="33"/>
      <c r="AD558" s="33"/>
      <c r="AE558" s="33"/>
      <c r="AT558" s="18" t="s">
        <v>207</v>
      </c>
      <c r="AU558" s="18" t="s">
        <v>90</v>
      </c>
    </row>
    <row r="559" spans="1:65" s="2" customFormat="1" ht="16.5" customHeight="1">
      <c r="A559" s="33"/>
      <c r="B559" s="149"/>
      <c r="C559" s="150" t="s">
        <v>2700</v>
      </c>
      <c r="D559" s="150" t="s">
        <v>202</v>
      </c>
      <c r="E559" s="151" t="s">
        <v>7067</v>
      </c>
      <c r="F559" s="152" t="s">
        <v>7068</v>
      </c>
      <c r="G559" s="153" t="s">
        <v>205</v>
      </c>
      <c r="H559" s="154">
        <v>1</v>
      </c>
      <c r="I559" s="155"/>
      <c r="J559" s="156">
        <f>ROUND(I559*H559,2)</f>
        <v>0</v>
      </c>
      <c r="K559" s="152" t="s">
        <v>1</v>
      </c>
      <c r="L559" s="34"/>
      <c r="M559" s="157" t="s">
        <v>1</v>
      </c>
      <c r="N559" s="158" t="s">
        <v>46</v>
      </c>
      <c r="O559" s="59"/>
      <c r="P559" s="159">
        <f>O559*H559</f>
        <v>0</v>
      </c>
      <c r="Q559" s="159">
        <v>0</v>
      </c>
      <c r="R559" s="159">
        <f>Q559*H559</f>
        <v>0</v>
      </c>
      <c r="S559" s="159">
        <v>0</v>
      </c>
      <c r="T559" s="160">
        <f>S559*H559</f>
        <v>0</v>
      </c>
      <c r="U559" s="33"/>
      <c r="V559" s="33"/>
      <c r="W559" s="33"/>
      <c r="X559" s="33"/>
      <c r="Y559" s="33"/>
      <c r="Z559" s="33"/>
      <c r="AA559" s="33"/>
      <c r="AB559" s="33"/>
      <c r="AC559" s="33"/>
      <c r="AD559" s="33"/>
      <c r="AE559" s="33"/>
      <c r="AR559" s="161" t="s">
        <v>276</v>
      </c>
      <c r="AT559" s="161" t="s">
        <v>202</v>
      </c>
      <c r="AU559" s="161" t="s">
        <v>90</v>
      </c>
      <c r="AY559" s="18" t="s">
        <v>199</v>
      </c>
      <c r="BE559" s="162">
        <f>IF(N559="základní",J559,0)</f>
        <v>0</v>
      </c>
      <c r="BF559" s="162">
        <f>IF(N559="snížená",J559,0)</f>
        <v>0</v>
      </c>
      <c r="BG559" s="162">
        <f>IF(N559="zákl. přenesená",J559,0)</f>
        <v>0</v>
      </c>
      <c r="BH559" s="162">
        <f>IF(N559="sníž. přenesená",J559,0)</f>
        <v>0</v>
      </c>
      <c r="BI559" s="162">
        <f>IF(N559="nulová",J559,0)</f>
        <v>0</v>
      </c>
      <c r="BJ559" s="18" t="s">
        <v>88</v>
      </c>
      <c r="BK559" s="162">
        <f>ROUND(I559*H559,2)</f>
        <v>0</v>
      </c>
      <c r="BL559" s="18" t="s">
        <v>276</v>
      </c>
      <c r="BM559" s="161" t="s">
        <v>7231</v>
      </c>
    </row>
    <row r="560" spans="1:65" s="12" customFormat="1" ht="20.85" customHeight="1">
      <c r="B560" s="136"/>
      <c r="D560" s="137" t="s">
        <v>80</v>
      </c>
      <c r="E560" s="147" t="s">
        <v>7232</v>
      </c>
      <c r="F560" s="147" t="s">
        <v>5448</v>
      </c>
      <c r="I560" s="139"/>
      <c r="J560" s="148">
        <f>BK560</f>
        <v>0</v>
      </c>
      <c r="L560" s="136"/>
      <c r="M560" s="141"/>
      <c r="N560" s="142"/>
      <c r="O560" s="142"/>
      <c r="P560" s="143">
        <f>SUM(P561:P566)</f>
        <v>0</v>
      </c>
      <c r="Q560" s="142"/>
      <c r="R560" s="143">
        <f>SUM(R561:R566)</f>
        <v>0</v>
      </c>
      <c r="S560" s="142"/>
      <c r="T560" s="144">
        <f>SUM(T561:T566)</f>
        <v>0</v>
      </c>
      <c r="AR560" s="137" t="s">
        <v>213</v>
      </c>
      <c r="AT560" s="145" t="s">
        <v>80</v>
      </c>
      <c r="AU560" s="145" t="s">
        <v>90</v>
      </c>
      <c r="AY560" s="137" t="s">
        <v>199</v>
      </c>
      <c r="BK560" s="146">
        <f>SUM(BK561:BK566)</f>
        <v>0</v>
      </c>
    </row>
    <row r="561" spans="1:65" s="2" customFormat="1" ht="24.15" customHeight="1">
      <c r="A561" s="33"/>
      <c r="B561" s="149"/>
      <c r="C561" s="150" t="s">
        <v>2706</v>
      </c>
      <c r="D561" s="150" t="s">
        <v>202</v>
      </c>
      <c r="E561" s="151" t="s">
        <v>5177</v>
      </c>
      <c r="F561" s="152" t="s">
        <v>7136</v>
      </c>
      <c r="G561" s="153" t="s">
        <v>4180</v>
      </c>
      <c r="H561" s="154">
        <v>12</v>
      </c>
      <c r="I561" s="155"/>
      <c r="J561" s="156">
        <f>ROUND(I561*H561,2)</f>
        <v>0</v>
      </c>
      <c r="K561" s="152" t="s">
        <v>1</v>
      </c>
      <c r="L561" s="34"/>
      <c r="M561" s="157" t="s">
        <v>1</v>
      </c>
      <c r="N561" s="158" t="s">
        <v>46</v>
      </c>
      <c r="O561" s="59"/>
      <c r="P561" s="159">
        <f>O561*H561</f>
        <v>0</v>
      </c>
      <c r="Q561" s="159">
        <v>0</v>
      </c>
      <c r="R561" s="159">
        <f>Q561*H561</f>
        <v>0</v>
      </c>
      <c r="S561" s="159">
        <v>0</v>
      </c>
      <c r="T561" s="160">
        <f>S561*H561</f>
        <v>0</v>
      </c>
      <c r="U561" s="33"/>
      <c r="V561" s="33"/>
      <c r="W561" s="33"/>
      <c r="X561" s="33"/>
      <c r="Y561" s="33"/>
      <c r="Z561" s="33"/>
      <c r="AA561" s="33"/>
      <c r="AB561" s="33"/>
      <c r="AC561" s="33"/>
      <c r="AD561" s="33"/>
      <c r="AE561" s="33"/>
      <c r="AR561" s="161" t="s">
        <v>276</v>
      </c>
      <c r="AT561" s="161" t="s">
        <v>202</v>
      </c>
      <c r="AU561" s="161" t="s">
        <v>213</v>
      </c>
      <c r="AY561" s="18" t="s">
        <v>199</v>
      </c>
      <c r="BE561" s="162">
        <f>IF(N561="základní",J561,0)</f>
        <v>0</v>
      </c>
      <c r="BF561" s="162">
        <f>IF(N561="snížená",J561,0)</f>
        <v>0</v>
      </c>
      <c r="BG561" s="162">
        <f>IF(N561="zákl. přenesená",J561,0)</f>
        <v>0</v>
      </c>
      <c r="BH561" s="162">
        <f>IF(N561="sníž. přenesená",J561,0)</f>
        <v>0</v>
      </c>
      <c r="BI561" s="162">
        <f>IF(N561="nulová",J561,0)</f>
        <v>0</v>
      </c>
      <c r="BJ561" s="18" t="s">
        <v>88</v>
      </c>
      <c r="BK561" s="162">
        <f>ROUND(I561*H561,2)</f>
        <v>0</v>
      </c>
      <c r="BL561" s="18" t="s">
        <v>276</v>
      </c>
      <c r="BM561" s="161" t="s">
        <v>7233</v>
      </c>
    </row>
    <row r="562" spans="1:65" s="2" customFormat="1" ht="24.15" customHeight="1">
      <c r="A562" s="33"/>
      <c r="B562" s="149"/>
      <c r="C562" s="150" t="s">
        <v>2712</v>
      </c>
      <c r="D562" s="150" t="s">
        <v>202</v>
      </c>
      <c r="E562" s="151" t="s">
        <v>5180</v>
      </c>
      <c r="F562" s="152" t="s">
        <v>7142</v>
      </c>
      <c r="G562" s="153" t="s">
        <v>205</v>
      </c>
      <c r="H562" s="154">
        <v>1</v>
      </c>
      <c r="I562" s="155"/>
      <c r="J562" s="156">
        <f>ROUND(I562*H562,2)</f>
        <v>0</v>
      </c>
      <c r="K562" s="152" t="s">
        <v>1</v>
      </c>
      <c r="L562" s="34"/>
      <c r="M562" s="157" t="s">
        <v>1</v>
      </c>
      <c r="N562" s="158" t="s">
        <v>46</v>
      </c>
      <c r="O562" s="59"/>
      <c r="P562" s="159">
        <f>O562*H562</f>
        <v>0</v>
      </c>
      <c r="Q562" s="159">
        <v>0</v>
      </c>
      <c r="R562" s="159">
        <f>Q562*H562</f>
        <v>0</v>
      </c>
      <c r="S562" s="159">
        <v>0</v>
      </c>
      <c r="T562" s="160">
        <f>S562*H562</f>
        <v>0</v>
      </c>
      <c r="U562" s="33"/>
      <c r="V562" s="33"/>
      <c r="W562" s="33"/>
      <c r="X562" s="33"/>
      <c r="Y562" s="33"/>
      <c r="Z562" s="33"/>
      <c r="AA562" s="33"/>
      <c r="AB562" s="33"/>
      <c r="AC562" s="33"/>
      <c r="AD562" s="33"/>
      <c r="AE562" s="33"/>
      <c r="AR562" s="161" t="s">
        <v>276</v>
      </c>
      <c r="AT562" s="161" t="s">
        <v>202</v>
      </c>
      <c r="AU562" s="161" t="s">
        <v>213</v>
      </c>
      <c r="AY562" s="18" t="s">
        <v>199</v>
      </c>
      <c r="BE562" s="162">
        <f>IF(N562="základní",J562,0)</f>
        <v>0</v>
      </c>
      <c r="BF562" s="162">
        <f>IF(N562="snížená",J562,0)</f>
        <v>0</v>
      </c>
      <c r="BG562" s="162">
        <f>IF(N562="zákl. přenesená",J562,0)</f>
        <v>0</v>
      </c>
      <c r="BH562" s="162">
        <f>IF(N562="sníž. přenesená",J562,0)</f>
        <v>0</v>
      </c>
      <c r="BI562" s="162">
        <f>IF(N562="nulová",J562,0)</f>
        <v>0</v>
      </c>
      <c r="BJ562" s="18" t="s">
        <v>88</v>
      </c>
      <c r="BK562" s="162">
        <f>ROUND(I562*H562,2)</f>
        <v>0</v>
      </c>
      <c r="BL562" s="18" t="s">
        <v>276</v>
      </c>
      <c r="BM562" s="161" t="s">
        <v>7234</v>
      </c>
    </row>
    <row r="563" spans="1:65" s="2" customFormat="1" ht="16.5" customHeight="1">
      <c r="A563" s="33"/>
      <c r="B563" s="149"/>
      <c r="C563" s="150" t="s">
        <v>2615</v>
      </c>
      <c r="D563" s="150" t="s">
        <v>202</v>
      </c>
      <c r="E563" s="151" t="s">
        <v>7147</v>
      </c>
      <c r="F563" s="152" t="s">
        <v>7148</v>
      </c>
      <c r="G563" s="153" t="s">
        <v>4180</v>
      </c>
      <c r="H563" s="154">
        <v>4</v>
      </c>
      <c r="I563" s="155"/>
      <c r="J563" s="156">
        <f>ROUND(I563*H563,2)</f>
        <v>0</v>
      </c>
      <c r="K563" s="152" t="s">
        <v>1</v>
      </c>
      <c r="L563" s="34"/>
      <c r="M563" s="157" t="s">
        <v>1</v>
      </c>
      <c r="N563" s="158" t="s">
        <v>46</v>
      </c>
      <c r="O563" s="59"/>
      <c r="P563" s="159">
        <f>O563*H563</f>
        <v>0</v>
      </c>
      <c r="Q563" s="159">
        <v>0</v>
      </c>
      <c r="R563" s="159">
        <f>Q563*H563</f>
        <v>0</v>
      </c>
      <c r="S563" s="159">
        <v>0</v>
      </c>
      <c r="T563" s="160">
        <f>S563*H563</f>
        <v>0</v>
      </c>
      <c r="U563" s="33"/>
      <c r="V563" s="33"/>
      <c r="W563" s="33"/>
      <c r="X563" s="33"/>
      <c r="Y563" s="33"/>
      <c r="Z563" s="33"/>
      <c r="AA563" s="33"/>
      <c r="AB563" s="33"/>
      <c r="AC563" s="33"/>
      <c r="AD563" s="33"/>
      <c r="AE563" s="33"/>
      <c r="AR563" s="161" t="s">
        <v>276</v>
      </c>
      <c r="AT563" s="161" t="s">
        <v>202</v>
      </c>
      <c r="AU563" s="161" t="s">
        <v>213</v>
      </c>
      <c r="AY563" s="18" t="s">
        <v>199</v>
      </c>
      <c r="BE563" s="162">
        <f>IF(N563="základní",J563,0)</f>
        <v>0</v>
      </c>
      <c r="BF563" s="162">
        <f>IF(N563="snížená",J563,0)</f>
        <v>0</v>
      </c>
      <c r="BG563" s="162">
        <f>IF(N563="zákl. přenesená",J563,0)</f>
        <v>0</v>
      </c>
      <c r="BH563" s="162">
        <f>IF(N563="sníž. přenesená",J563,0)</f>
        <v>0</v>
      </c>
      <c r="BI563" s="162">
        <f>IF(N563="nulová",J563,0)</f>
        <v>0</v>
      </c>
      <c r="BJ563" s="18" t="s">
        <v>88</v>
      </c>
      <c r="BK563" s="162">
        <f>ROUND(I563*H563,2)</f>
        <v>0</v>
      </c>
      <c r="BL563" s="18" t="s">
        <v>276</v>
      </c>
      <c r="BM563" s="161" t="s">
        <v>7235</v>
      </c>
    </row>
    <row r="564" spans="1:65" s="2" customFormat="1" ht="16.5" customHeight="1">
      <c r="A564" s="33"/>
      <c r="B564" s="149"/>
      <c r="C564" s="150" t="s">
        <v>2724</v>
      </c>
      <c r="D564" s="150" t="s">
        <v>202</v>
      </c>
      <c r="E564" s="151" t="s">
        <v>7153</v>
      </c>
      <c r="F564" s="152" t="s">
        <v>7154</v>
      </c>
      <c r="G564" s="153" t="s">
        <v>4180</v>
      </c>
      <c r="H564" s="154">
        <v>8</v>
      </c>
      <c r="I564" s="155"/>
      <c r="J564" s="156">
        <f>ROUND(I564*H564,2)</f>
        <v>0</v>
      </c>
      <c r="K564" s="152" t="s">
        <v>1</v>
      </c>
      <c r="L564" s="34"/>
      <c r="M564" s="157" t="s">
        <v>1</v>
      </c>
      <c r="N564" s="158" t="s">
        <v>46</v>
      </c>
      <c r="O564" s="59"/>
      <c r="P564" s="159">
        <f>O564*H564</f>
        <v>0</v>
      </c>
      <c r="Q564" s="159">
        <v>0</v>
      </c>
      <c r="R564" s="159">
        <f>Q564*H564</f>
        <v>0</v>
      </c>
      <c r="S564" s="159">
        <v>0</v>
      </c>
      <c r="T564" s="160">
        <f>S564*H564</f>
        <v>0</v>
      </c>
      <c r="U564" s="33"/>
      <c r="V564" s="33"/>
      <c r="W564" s="33"/>
      <c r="X564" s="33"/>
      <c r="Y564" s="33"/>
      <c r="Z564" s="33"/>
      <c r="AA564" s="33"/>
      <c r="AB564" s="33"/>
      <c r="AC564" s="33"/>
      <c r="AD564" s="33"/>
      <c r="AE564" s="33"/>
      <c r="AR564" s="161" t="s">
        <v>276</v>
      </c>
      <c r="AT564" s="161" t="s">
        <v>202</v>
      </c>
      <c r="AU564" s="161" t="s">
        <v>213</v>
      </c>
      <c r="AY564" s="18" t="s">
        <v>199</v>
      </c>
      <c r="BE564" s="162">
        <f>IF(N564="základní",J564,0)</f>
        <v>0</v>
      </c>
      <c r="BF564" s="162">
        <f>IF(N564="snížená",J564,0)</f>
        <v>0</v>
      </c>
      <c r="BG564" s="162">
        <f>IF(N564="zákl. přenesená",J564,0)</f>
        <v>0</v>
      </c>
      <c r="BH564" s="162">
        <f>IF(N564="sníž. přenesená",J564,0)</f>
        <v>0</v>
      </c>
      <c r="BI564" s="162">
        <f>IF(N564="nulová",J564,0)</f>
        <v>0</v>
      </c>
      <c r="BJ564" s="18" t="s">
        <v>88</v>
      </c>
      <c r="BK564" s="162">
        <f>ROUND(I564*H564,2)</f>
        <v>0</v>
      </c>
      <c r="BL564" s="18" t="s">
        <v>276</v>
      </c>
      <c r="BM564" s="161" t="s">
        <v>7236</v>
      </c>
    </row>
    <row r="565" spans="1:65" s="2" customFormat="1" ht="24.15" customHeight="1">
      <c r="A565" s="33"/>
      <c r="B565" s="149"/>
      <c r="C565" s="150" t="s">
        <v>2729</v>
      </c>
      <c r="D565" s="150" t="s">
        <v>202</v>
      </c>
      <c r="E565" s="151" t="s">
        <v>7237</v>
      </c>
      <c r="F565" s="152" t="s">
        <v>7238</v>
      </c>
      <c r="G565" s="153" t="s">
        <v>529</v>
      </c>
      <c r="H565" s="154">
        <v>1</v>
      </c>
      <c r="I565" s="155"/>
      <c r="J565" s="156">
        <f>ROUND(I565*H565,2)</f>
        <v>0</v>
      </c>
      <c r="K565" s="152" t="s">
        <v>333</v>
      </c>
      <c r="L565" s="34"/>
      <c r="M565" s="157" t="s">
        <v>1</v>
      </c>
      <c r="N565" s="158" t="s">
        <v>46</v>
      </c>
      <c r="O565" s="59"/>
      <c r="P565" s="159">
        <f>O565*H565</f>
        <v>0</v>
      </c>
      <c r="Q565" s="159">
        <v>0</v>
      </c>
      <c r="R565" s="159">
        <f>Q565*H565</f>
        <v>0</v>
      </c>
      <c r="S565" s="159">
        <v>0</v>
      </c>
      <c r="T565" s="160">
        <f>S565*H565</f>
        <v>0</v>
      </c>
      <c r="U565" s="33"/>
      <c r="V565" s="33"/>
      <c r="W565" s="33"/>
      <c r="X565" s="33"/>
      <c r="Y565" s="33"/>
      <c r="Z565" s="33"/>
      <c r="AA565" s="33"/>
      <c r="AB565" s="33"/>
      <c r="AC565" s="33"/>
      <c r="AD565" s="33"/>
      <c r="AE565" s="33"/>
      <c r="AR565" s="161" t="s">
        <v>276</v>
      </c>
      <c r="AT565" s="161" t="s">
        <v>202</v>
      </c>
      <c r="AU565" s="161" t="s">
        <v>213</v>
      </c>
      <c r="AY565" s="18" t="s">
        <v>199</v>
      </c>
      <c r="BE565" s="162">
        <f>IF(N565="základní",J565,0)</f>
        <v>0</v>
      </c>
      <c r="BF565" s="162">
        <f>IF(N565="snížená",J565,0)</f>
        <v>0</v>
      </c>
      <c r="BG565" s="162">
        <f>IF(N565="zákl. přenesená",J565,0)</f>
        <v>0</v>
      </c>
      <c r="BH565" s="162">
        <f>IF(N565="sníž. přenesená",J565,0)</f>
        <v>0</v>
      </c>
      <c r="BI565" s="162">
        <f>IF(N565="nulová",J565,0)</f>
        <v>0</v>
      </c>
      <c r="BJ565" s="18" t="s">
        <v>88</v>
      </c>
      <c r="BK565" s="162">
        <f>ROUND(I565*H565,2)</f>
        <v>0</v>
      </c>
      <c r="BL565" s="18" t="s">
        <v>276</v>
      </c>
      <c r="BM565" s="161" t="s">
        <v>7239</v>
      </c>
    </row>
    <row r="566" spans="1:65" s="2" customFormat="1" ht="28.8">
      <c r="A566" s="33"/>
      <c r="B566" s="34"/>
      <c r="C566" s="33"/>
      <c r="D566" s="163" t="s">
        <v>207</v>
      </c>
      <c r="E566" s="33"/>
      <c r="F566" s="164" t="s">
        <v>7240</v>
      </c>
      <c r="G566" s="33"/>
      <c r="H566" s="33"/>
      <c r="I566" s="165"/>
      <c r="J566" s="33"/>
      <c r="K566" s="33"/>
      <c r="L566" s="34"/>
      <c r="M566" s="168"/>
      <c r="N566" s="169"/>
      <c r="O566" s="170"/>
      <c r="P566" s="170"/>
      <c r="Q566" s="170"/>
      <c r="R566" s="170"/>
      <c r="S566" s="170"/>
      <c r="T566" s="171"/>
      <c r="U566" s="33"/>
      <c r="V566" s="33"/>
      <c r="W566" s="33"/>
      <c r="X566" s="33"/>
      <c r="Y566" s="33"/>
      <c r="Z566" s="33"/>
      <c r="AA566" s="33"/>
      <c r="AB566" s="33"/>
      <c r="AC566" s="33"/>
      <c r="AD566" s="33"/>
      <c r="AE566" s="33"/>
      <c r="AT566" s="18" t="s">
        <v>207</v>
      </c>
      <c r="AU566" s="18" t="s">
        <v>213</v>
      </c>
    </row>
    <row r="567" spans="1:65" s="2" customFormat="1" ht="6.9" customHeight="1">
      <c r="A567" s="33"/>
      <c r="B567" s="48"/>
      <c r="C567" s="49"/>
      <c r="D567" s="49"/>
      <c r="E567" s="49"/>
      <c r="F567" s="49"/>
      <c r="G567" s="49"/>
      <c r="H567" s="49"/>
      <c r="I567" s="49"/>
      <c r="J567" s="49"/>
      <c r="K567" s="49"/>
      <c r="L567" s="34"/>
      <c r="M567" s="33"/>
      <c r="O567" s="33"/>
      <c r="P567" s="33"/>
      <c r="Q567" s="33"/>
      <c r="R567" s="33"/>
      <c r="S567" s="33"/>
      <c r="T567" s="33"/>
      <c r="U567" s="33"/>
      <c r="V567" s="33"/>
      <c r="W567" s="33"/>
      <c r="X567" s="33"/>
      <c r="Y567" s="33"/>
      <c r="Z567" s="33"/>
      <c r="AA567" s="33"/>
      <c r="AB567" s="33"/>
      <c r="AC567" s="33"/>
      <c r="AD567" s="33"/>
      <c r="AE567" s="33"/>
    </row>
  </sheetData>
  <autoFilter ref="C131:K566"/>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133</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5516</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7241</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134</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7242</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ROUND(J123,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ROUND((SUM(BE123:BE165)),  2)</f>
        <v>0</v>
      </c>
      <c r="G35" s="33"/>
      <c r="H35" s="33"/>
      <c r="I35" s="106">
        <v>0.21</v>
      </c>
      <c r="J35" s="105">
        <f>ROUND(((SUM(BE123:BE165))*I35),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ROUND((SUM(BF123:BF165)),  2)</f>
        <v>0</v>
      </c>
      <c r="G36" s="33"/>
      <c r="H36" s="33"/>
      <c r="I36" s="106">
        <v>0.15</v>
      </c>
      <c r="J36" s="105">
        <f>ROUND(((SUM(BF123:BF165))*I36),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ROUND((SUM(BG123:BG165)),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ROUND((SUM(BH123:BH165)),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ROUND((SUM(BI123:BI165)),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5516</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 xml:space="preserve">014B_F - Rozvod stlačeného vzduchu (Neuznatelná část) </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J123</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J124</f>
        <v>0</v>
      </c>
      <c r="L99" s="118"/>
    </row>
    <row r="100" spans="1:47" s="10" customFormat="1" ht="19.95" customHeight="1">
      <c r="B100" s="122"/>
      <c r="D100" s="123" t="s">
        <v>7243</v>
      </c>
      <c r="E100" s="124"/>
      <c r="F100" s="124"/>
      <c r="G100" s="124"/>
      <c r="H100" s="124"/>
      <c r="I100" s="124"/>
      <c r="J100" s="125">
        <f>J125</f>
        <v>0</v>
      </c>
      <c r="L100" s="122"/>
    </row>
    <row r="101" spans="1:47" s="10" customFormat="1" ht="19.95" customHeight="1">
      <c r="B101" s="122"/>
      <c r="D101" s="123" t="s">
        <v>325</v>
      </c>
      <c r="E101" s="124"/>
      <c r="F101" s="124"/>
      <c r="G101" s="124"/>
      <c r="H101" s="124"/>
      <c r="I101" s="124"/>
      <c r="J101" s="125">
        <f>J159</f>
        <v>0</v>
      </c>
      <c r="L101" s="122"/>
    </row>
    <row r="102" spans="1:47"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47" s="2" customFormat="1" ht="6.9"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47" s="2" customFormat="1" ht="6.9"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47" s="2" customFormat="1" ht="24.9" customHeight="1">
      <c r="A108" s="33"/>
      <c r="B108" s="34"/>
      <c r="C108" s="22" t="s">
        <v>183</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26.25" customHeight="1">
      <c r="A111" s="33"/>
      <c r="B111" s="34"/>
      <c r="C111" s="33"/>
      <c r="D111" s="33"/>
      <c r="E111" s="263" t="str">
        <f>E7</f>
        <v>SPŠ a SOU Pelhřimov - objekt dílen Kamenice nad Lipou - úspora energie</v>
      </c>
      <c r="F111" s="264"/>
      <c r="G111" s="264"/>
      <c r="H111" s="264"/>
      <c r="I111" s="33"/>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172</v>
      </c>
      <c r="L112" s="21"/>
    </row>
    <row r="113" spans="1:65" s="2" customFormat="1" ht="16.5" customHeight="1">
      <c r="A113" s="33"/>
      <c r="B113" s="34"/>
      <c r="C113" s="33"/>
      <c r="D113" s="33"/>
      <c r="E113" s="263" t="s">
        <v>5516</v>
      </c>
      <c r="F113" s="265"/>
      <c r="G113" s="265"/>
      <c r="H113" s="265"/>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174</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27" t="str">
        <f>E11</f>
        <v xml:space="preserve">014B_F - Rozvod stlačeného vzduchu (Neuznatelná část) </v>
      </c>
      <c r="F115" s="265"/>
      <c r="G115" s="265"/>
      <c r="H115" s="265"/>
      <c r="I115" s="33"/>
      <c r="J115" s="33"/>
      <c r="K115" s="33"/>
      <c r="L115" s="43"/>
      <c r="S115" s="33"/>
      <c r="T115" s="33"/>
      <c r="U115" s="33"/>
      <c r="V115" s="33"/>
      <c r="W115" s="33"/>
      <c r="X115" s="33"/>
      <c r="Y115" s="33"/>
      <c r="Z115" s="33"/>
      <c r="AA115" s="33"/>
      <c r="AB115" s="33"/>
      <c r="AC115" s="33"/>
      <c r="AD115" s="33"/>
      <c r="AE115" s="33"/>
    </row>
    <row r="116" spans="1:65" s="2" customFormat="1" ht="6.9"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F14</f>
        <v>Kamenice nad Lipu, ul. Lhotecká</v>
      </c>
      <c r="G117" s="33"/>
      <c r="H117" s="33"/>
      <c r="I117" s="28" t="s">
        <v>22</v>
      </c>
      <c r="J117" s="56" t="str">
        <f>IF(J14="","",J14)</f>
        <v>17. 3. 2021</v>
      </c>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65" customHeight="1">
      <c r="A119" s="33"/>
      <c r="B119" s="34"/>
      <c r="C119" s="28" t="s">
        <v>24</v>
      </c>
      <c r="D119" s="33"/>
      <c r="E119" s="33"/>
      <c r="F119" s="26" t="str">
        <f>E17</f>
        <v>Kraj Vysočina</v>
      </c>
      <c r="G119" s="33"/>
      <c r="H119" s="33"/>
      <c r="I119" s="28" t="s">
        <v>32</v>
      </c>
      <c r="J119" s="31" t="str">
        <f>E23</f>
        <v>PROJEKT CENTRUM NOVA s.r.o.</v>
      </c>
      <c r="K119" s="33"/>
      <c r="L119" s="43"/>
      <c r="S119" s="33"/>
      <c r="T119" s="33"/>
      <c r="U119" s="33"/>
      <c r="V119" s="33"/>
      <c r="W119" s="33"/>
      <c r="X119" s="33"/>
      <c r="Y119" s="33"/>
      <c r="Z119" s="33"/>
      <c r="AA119" s="33"/>
      <c r="AB119" s="33"/>
      <c r="AC119" s="33"/>
      <c r="AD119" s="33"/>
      <c r="AE119" s="33"/>
    </row>
    <row r="120" spans="1:65" s="2" customFormat="1" ht="15.15" customHeight="1">
      <c r="A120" s="33"/>
      <c r="B120" s="34"/>
      <c r="C120" s="28" t="s">
        <v>30</v>
      </c>
      <c r="D120" s="33"/>
      <c r="E120" s="33"/>
      <c r="F120" s="26" t="str">
        <f>IF(E20="","",E20)</f>
        <v>Vyplň údaj</v>
      </c>
      <c r="G120" s="33"/>
      <c r="H120" s="33"/>
      <c r="I120" s="28" t="s">
        <v>37</v>
      </c>
      <c r="J120" s="31" t="str">
        <f>E26</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184</v>
      </c>
      <c r="D122" s="129" t="s">
        <v>66</v>
      </c>
      <c r="E122" s="129" t="s">
        <v>62</v>
      </c>
      <c r="F122" s="129" t="s">
        <v>63</v>
      </c>
      <c r="G122" s="129" t="s">
        <v>185</v>
      </c>
      <c r="H122" s="129" t="s">
        <v>186</v>
      </c>
      <c r="I122" s="129" t="s">
        <v>187</v>
      </c>
      <c r="J122" s="129" t="s">
        <v>178</v>
      </c>
      <c r="K122" s="130" t="s">
        <v>188</v>
      </c>
      <c r="L122" s="131"/>
      <c r="M122" s="63" t="s">
        <v>1</v>
      </c>
      <c r="N122" s="64" t="s">
        <v>45</v>
      </c>
      <c r="O122" s="64" t="s">
        <v>189</v>
      </c>
      <c r="P122" s="64" t="s">
        <v>190</v>
      </c>
      <c r="Q122" s="64" t="s">
        <v>191</v>
      </c>
      <c r="R122" s="64" t="s">
        <v>192</v>
      </c>
      <c r="S122" s="64" t="s">
        <v>193</v>
      </c>
      <c r="T122" s="65" t="s">
        <v>194</v>
      </c>
      <c r="U122" s="126"/>
      <c r="V122" s="126"/>
      <c r="W122" s="126"/>
      <c r="X122" s="126"/>
      <c r="Y122" s="126"/>
      <c r="Z122" s="126"/>
      <c r="AA122" s="126"/>
      <c r="AB122" s="126"/>
      <c r="AC122" s="126"/>
      <c r="AD122" s="126"/>
      <c r="AE122" s="126"/>
    </row>
    <row r="123" spans="1:65" s="2" customFormat="1" ht="22.8" customHeight="1">
      <c r="A123" s="33"/>
      <c r="B123" s="34"/>
      <c r="C123" s="70" t="s">
        <v>195</v>
      </c>
      <c r="D123" s="33"/>
      <c r="E123" s="33"/>
      <c r="F123" s="33"/>
      <c r="G123" s="33"/>
      <c r="H123" s="33"/>
      <c r="I123" s="33"/>
      <c r="J123" s="132">
        <f>BK123</f>
        <v>0</v>
      </c>
      <c r="K123" s="33"/>
      <c r="L123" s="34"/>
      <c r="M123" s="66"/>
      <c r="N123" s="57"/>
      <c r="O123" s="67"/>
      <c r="P123" s="133">
        <f>P124</f>
        <v>0</v>
      </c>
      <c r="Q123" s="67"/>
      <c r="R123" s="133">
        <f>R124</f>
        <v>0.43786700000000006</v>
      </c>
      <c r="S123" s="67"/>
      <c r="T123" s="134">
        <f>T124</f>
        <v>0.43815000000000004</v>
      </c>
      <c r="U123" s="33"/>
      <c r="V123" s="33"/>
      <c r="W123" s="33"/>
      <c r="X123" s="33"/>
      <c r="Y123" s="33"/>
      <c r="Z123" s="33"/>
      <c r="AA123" s="33"/>
      <c r="AB123" s="33"/>
      <c r="AC123" s="33"/>
      <c r="AD123" s="33"/>
      <c r="AE123" s="33"/>
      <c r="AT123" s="18" t="s">
        <v>80</v>
      </c>
      <c r="AU123" s="18" t="s">
        <v>180</v>
      </c>
      <c r="BK123" s="135">
        <f>BK124</f>
        <v>0</v>
      </c>
    </row>
    <row r="124" spans="1:65" s="12" customFormat="1" ht="25.95" customHeight="1">
      <c r="B124" s="136"/>
      <c r="D124" s="137" t="s">
        <v>80</v>
      </c>
      <c r="E124" s="138" t="s">
        <v>1094</v>
      </c>
      <c r="F124" s="138" t="s">
        <v>1095</v>
      </c>
      <c r="I124" s="139"/>
      <c r="J124" s="140">
        <f>BK124</f>
        <v>0</v>
      </c>
      <c r="L124" s="136"/>
      <c r="M124" s="141"/>
      <c r="N124" s="142"/>
      <c r="O124" s="142"/>
      <c r="P124" s="143">
        <f>P125+P159</f>
        <v>0</v>
      </c>
      <c r="Q124" s="142"/>
      <c r="R124" s="143">
        <f>R125+R159</f>
        <v>0.43786700000000006</v>
      </c>
      <c r="S124" s="142"/>
      <c r="T124" s="144">
        <f>T125+T159</f>
        <v>0.43815000000000004</v>
      </c>
      <c r="AR124" s="137" t="s">
        <v>90</v>
      </c>
      <c r="AT124" s="145" t="s">
        <v>80</v>
      </c>
      <c r="AU124" s="145" t="s">
        <v>81</v>
      </c>
      <c r="AY124" s="137" t="s">
        <v>199</v>
      </c>
      <c r="BK124" s="146">
        <f>BK125+BK159</f>
        <v>0</v>
      </c>
    </row>
    <row r="125" spans="1:65" s="12" customFormat="1" ht="22.8" customHeight="1">
      <c r="B125" s="136"/>
      <c r="D125" s="137" t="s">
        <v>80</v>
      </c>
      <c r="E125" s="147" t="s">
        <v>4394</v>
      </c>
      <c r="F125" s="147" t="s">
        <v>7244</v>
      </c>
      <c r="I125" s="139"/>
      <c r="J125" s="148">
        <f>BK125</f>
        <v>0</v>
      </c>
      <c r="L125" s="136"/>
      <c r="M125" s="141"/>
      <c r="N125" s="142"/>
      <c r="O125" s="142"/>
      <c r="P125" s="143">
        <f>SUM(P126:P158)</f>
        <v>0</v>
      </c>
      <c r="Q125" s="142"/>
      <c r="R125" s="143">
        <f>SUM(R126:R158)</f>
        <v>0.41889200000000004</v>
      </c>
      <c r="S125" s="142"/>
      <c r="T125" s="144">
        <f>SUM(T126:T158)</f>
        <v>0.43815000000000004</v>
      </c>
      <c r="AR125" s="137" t="s">
        <v>90</v>
      </c>
      <c r="AT125" s="145" t="s">
        <v>80</v>
      </c>
      <c r="AU125" s="145" t="s">
        <v>88</v>
      </c>
      <c r="AY125" s="137" t="s">
        <v>199</v>
      </c>
      <c r="BK125" s="146">
        <f>SUM(BK126:BK158)</f>
        <v>0</v>
      </c>
    </row>
    <row r="126" spans="1:65" s="2" customFormat="1" ht="24.15" customHeight="1">
      <c r="A126" s="33"/>
      <c r="B126" s="149"/>
      <c r="C126" s="150" t="s">
        <v>88</v>
      </c>
      <c r="D126" s="150" t="s">
        <v>202</v>
      </c>
      <c r="E126" s="151" t="s">
        <v>4396</v>
      </c>
      <c r="F126" s="152" t="s">
        <v>4397</v>
      </c>
      <c r="G126" s="153" t="s">
        <v>376</v>
      </c>
      <c r="H126" s="154">
        <v>92</v>
      </c>
      <c r="I126" s="155"/>
      <c r="J126" s="156">
        <f>ROUND(I126*H126,2)</f>
        <v>0</v>
      </c>
      <c r="K126" s="152" t="s">
        <v>333</v>
      </c>
      <c r="L126" s="34"/>
      <c r="M126" s="157" t="s">
        <v>1</v>
      </c>
      <c r="N126" s="158" t="s">
        <v>46</v>
      </c>
      <c r="O126" s="59"/>
      <c r="P126" s="159">
        <f>O126*H126</f>
        <v>0</v>
      </c>
      <c r="Q126" s="159">
        <v>1.47E-3</v>
      </c>
      <c r="R126" s="159">
        <f>Q126*H126</f>
        <v>0.13524</v>
      </c>
      <c r="S126" s="159">
        <v>0</v>
      </c>
      <c r="T126" s="160">
        <f>S126*H126</f>
        <v>0</v>
      </c>
      <c r="U126" s="33"/>
      <c r="V126" s="33"/>
      <c r="W126" s="33"/>
      <c r="X126" s="33"/>
      <c r="Y126" s="33"/>
      <c r="Z126" s="33"/>
      <c r="AA126" s="33"/>
      <c r="AB126" s="33"/>
      <c r="AC126" s="33"/>
      <c r="AD126" s="33"/>
      <c r="AE126" s="33"/>
      <c r="AR126" s="161" t="s">
        <v>276</v>
      </c>
      <c r="AT126" s="161" t="s">
        <v>202</v>
      </c>
      <c r="AU126" s="161" t="s">
        <v>90</v>
      </c>
      <c r="AY126" s="18" t="s">
        <v>199</v>
      </c>
      <c r="BE126" s="162">
        <f>IF(N126="základní",J126,0)</f>
        <v>0</v>
      </c>
      <c r="BF126" s="162">
        <f>IF(N126="snížená",J126,0)</f>
        <v>0</v>
      </c>
      <c r="BG126" s="162">
        <f>IF(N126="zákl. přenesená",J126,0)</f>
        <v>0</v>
      </c>
      <c r="BH126" s="162">
        <f>IF(N126="sníž. přenesená",J126,0)</f>
        <v>0</v>
      </c>
      <c r="BI126" s="162">
        <f>IF(N126="nulová",J126,0)</f>
        <v>0</v>
      </c>
      <c r="BJ126" s="18" t="s">
        <v>88</v>
      </c>
      <c r="BK126" s="162">
        <f>ROUND(I126*H126,2)</f>
        <v>0</v>
      </c>
      <c r="BL126" s="18" t="s">
        <v>276</v>
      </c>
      <c r="BM126" s="161" t="s">
        <v>4398</v>
      </c>
    </row>
    <row r="127" spans="1:65" s="2" customFormat="1" ht="19.2">
      <c r="A127" s="33"/>
      <c r="B127" s="34"/>
      <c r="C127" s="33"/>
      <c r="D127" s="163" t="s">
        <v>207</v>
      </c>
      <c r="E127" s="33"/>
      <c r="F127" s="164" t="s">
        <v>4399</v>
      </c>
      <c r="G127" s="33"/>
      <c r="H127" s="33"/>
      <c r="I127" s="165"/>
      <c r="J127" s="33"/>
      <c r="K127" s="33"/>
      <c r="L127" s="34"/>
      <c r="M127" s="166"/>
      <c r="N127" s="167"/>
      <c r="O127" s="59"/>
      <c r="P127" s="59"/>
      <c r="Q127" s="59"/>
      <c r="R127" s="59"/>
      <c r="S127" s="59"/>
      <c r="T127" s="60"/>
      <c r="U127" s="33"/>
      <c r="V127" s="33"/>
      <c r="W127" s="33"/>
      <c r="X127" s="33"/>
      <c r="Y127" s="33"/>
      <c r="Z127" s="33"/>
      <c r="AA127" s="33"/>
      <c r="AB127" s="33"/>
      <c r="AC127" s="33"/>
      <c r="AD127" s="33"/>
      <c r="AE127" s="33"/>
      <c r="AT127" s="18" t="s">
        <v>207</v>
      </c>
      <c r="AU127" s="18" t="s">
        <v>90</v>
      </c>
    </row>
    <row r="128" spans="1:65" s="14" customFormat="1" ht="20.399999999999999">
      <c r="B128" s="179"/>
      <c r="D128" s="163" t="s">
        <v>336</v>
      </c>
      <c r="E128" s="180" t="s">
        <v>1</v>
      </c>
      <c r="F128" s="181" t="s">
        <v>7245</v>
      </c>
      <c r="H128" s="182">
        <v>92</v>
      </c>
      <c r="I128" s="183"/>
      <c r="L128" s="179"/>
      <c r="M128" s="184"/>
      <c r="N128" s="185"/>
      <c r="O128" s="185"/>
      <c r="P128" s="185"/>
      <c r="Q128" s="185"/>
      <c r="R128" s="185"/>
      <c r="S128" s="185"/>
      <c r="T128" s="186"/>
      <c r="AT128" s="180" t="s">
        <v>336</v>
      </c>
      <c r="AU128" s="180" t="s">
        <v>90</v>
      </c>
      <c r="AV128" s="14" t="s">
        <v>90</v>
      </c>
      <c r="AW128" s="14" t="s">
        <v>36</v>
      </c>
      <c r="AX128" s="14" t="s">
        <v>88</v>
      </c>
      <c r="AY128" s="180" t="s">
        <v>199</v>
      </c>
    </row>
    <row r="129" spans="1:65" s="2" customFormat="1" ht="24.15" customHeight="1">
      <c r="A129" s="33"/>
      <c r="B129" s="149"/>
      <c r="C129" s="150" t="s">
        <v>90</v>
      </c>
      <c r="D129" s="150" t="s">
        <v>202</v>
      </c>
      <c r="E129" s="151" t="s">
        <v>4406</v>
      </c>
      <c r="F129" s="152" t="s">
        <v>4407</v>
      </c>
      <c r="G129" s="153" t="s">
        <v>376</v>
      </c>
      <c r="H129" s="154">
        <v>80.5</v>
      </c>
      <c r="I129" s="155"/>
      <c r="J129" s="156">
        <f>ROUND(I129*H129,2)</f>
        <v>0</v>
      </c>
      <c r="K129" s="152" t="s">
        <v>333</v>
      </c>
      <c r="L129" s="34"/>
      <c r="M129" s="157" t="s">
        <v>1</v>
      </c>
      <c r="N129" s="158" t="s">
        <v>46</v>
      </c>
      <c r="O129" s="59"/>
      <c r="P129" s="159">
        <f>O129*H129</f>
        <v>0</v>
      </c>
      <c r="Q129" s="159">
        <v>2.7000000000000001E-3</v>
      </c>
      <c r="R129" s="159">
        <f>Q129*H129</f>
        <v>0.21735000000000002</v>
      </c>
      <c r="S129" s="159">
        <v>0</v>
      </c>
      <c r="T129" s="160">
        <f>S129*H129</f>
        <v>0</v>
      </c>
      <c r="U129" s="33"/>
      <c r="V129" s="33"/>
      <c r="W129" s="33"/>
      <c r="X129" s="33"/>
      <c r="Y129" s="33"/>
      <c r="Z129" s="33"/>
      <c r="AA129" s="33"/>
      <c r="AB129" s="33"/>
      <c r="AC129" s="33"/>
      <c r="AD129" s="33"/>
      <c r="AE129" s="33"/>
      <c r="AR129" s="161" t="s">
        <v>276</v>
      </c>
      <c r="AT129" s="161" t="s">
        <v>202</v>
      </c>
      <c r="AU129" s="161" t="s">
        <v>90</v>
      </c>
      <c r="AY129" s="18" t="s">
        <v>199</v>
      </c>
      <c r="BE129" s="162">
        <f>IF(N129="základní",J129,0)</f>
        <v>0</v>
      </c>
      <c r="BF129" s="162">
        <f>IF(N129="snížená",J129,0)</f>
        <v>0</v>
      </c>
      <c r="BG129" s="162">
        <f>IF(N129="zákl. přenesená",J129,0)</f>
        <v>0</v>
      </c>
      <c r="BH129" s="162">
        <f>IF(N129="sníž. přenesená",J129,0)</f>
        <v>0</v>
      </c>
      <c r="BI129" s="162">
        <f>IF(N129="nulová",J129,0)</f>
        <v>0</v>
      </c>
      <c r="BJ129" s="18" t="s">
        <v>88</v>
      </c>
      <c r="BK129" s="162">
        <f>ROUND(I129*H129,2)</f>
        <v>0</v>
      </c>
      <c r="BL129" s="18" t="s">
        <v>276</v>
      </c>
      <c r="BM129" s="161" t="s">
        <v>7246</v>
      </c>
    </row>
    <row r="130" spans="1:65" s="2" customFormat="1" ht="19.2">
      <c r="A130" s="33"/>
      <c r="B130" s="34"/>
      <c r="C130" s="33"/>
      <c r="D130" s="163" t="s">
        <v>207</v>
      </c>
      <c r="E130" s="33"/>
      <c r="F130" s="164" t="s">
        <v>4409</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207</v>
      </c>
      <c r="AU130" s="18" t="s">
        <v>90</v>
      </c>
    </row>
    <row r="131" spans="1:65" s="14" customFormat="1" ht="10.199999999999999">
      <c r="B131" s="179"/>
      <c r="D131" s="163" t="s">
        <v>336</v>
      </c>
      <c r="E131" s="180" t="s">
        <v>1</v>
      </c>
      <c r="F131" s="181" t="s">
        <v>7247</v>
      </c>
      <c r="H131" s="182">
        <v>80.5</v>
      </c>
      <c r="I131" s="183"/>
      <c r="L131" s="179"/>
      <c r="M131" s="184"/>
      <c r="N131" s="185"/>
      <c r="O131" s="185"/>
      <c r="P131" s="185"/>
      <c r="Q131" s="185"/>
      <c r="R131" s="185"/>
      <c r="S131" s="185"/>
      <c r="T131" s="186"/>
      <c r="AT131" s="180" t="s">
        <v>336</v>
      </c>
      <c r="AU131" s="180" t="s">
        <v>90</v>
      </c>
      <c r="AV131" s="14" t="s">
        <v>90</v>
      </c>
      <c r="AW131" s="14" t="s">
        <v>36</v>
      </c>
      <c r="AX131" s="14" t="s">
        <v>88</v>
      </c>
      <c r="AY131" s="180" t="s">
        <v>199</v>
      </c>
    </row>
    <row r="132" spans="1:65" s="2" customFormat="1" ht="16.5" customHeight="1">
      <c r="A132" s="33"/>
      <c r="B132" s="149"/>
      <c r="C132" s="150" t="s">
        <v>213</v>
      </c>
      <c r="D132" s="150" t="s">
        <v>202</v>
      </c>
      <c r="E132" s="151" t="s">
        <v>4425</v>
      </c>
      <c r="F132" s="152" t="s">
        <v>4426</v>
      </c>
      <c r="G132" s="153" t="s">
        <v>376</v>
      </c>
      <c r="H132" s="154">
        <v>4.7</v>
      </c>
      <c r="I132" s="155"/>
      <c r="J132" s="156">
        <f>ROUND(I132*H132,2)</f>
        <v>0</v>
      </c>
      <c r="K132" s="152" t="s">
        <v>333</v>
      </c>
      <c r="L132" s="34"/>
      <c r="M132" s="157" t="s">
        <v>1</v>
      </c>
      <c r="N132" s="158" t="s">
        <v>46</v>
      </c>
      <c r="O132" s="59"/>
      <c r="P132" s="159">
        <f>O132*H132</f>
        <v>0</v>
      </c>
      <c r="Q132" s="159">
        <v>2.5600000000000002E-3</v>
      </c>
      <c r="R132" s="159">
        <f>Q132*H132</f>
        <v>1.2032000000000001E-2</v>
      </c>
      <c r="S132" s="159">
        <v>0</v>
      </c>
      <c r="T132" s="160">
        <f>S132*H132</f>
        <v>0</v>
      </c>
      <c r="U132" s="33"/>
      <c r="V132" s="33"/>
      <c r="W132" s="33"/>
      <c r="X132" s="33"/>
      <c r="Y132" s="33"/>
      <c r="Z132" s="33"/>
      <c r="AA132" s="33"/>
      <c r="AB132" s="33"/>
      <c r="AC132" s="33"/>
      <c r="AD132" s="33"/>
      <c r="AE132" s="33"/>
      <c r="AR132" s="161" t="s">
        <v>276</v>
      </c>
      <c r="AT132" s="161" t="s">
        <v>202</v>
      </c>
      <c r="AU132" s="161" t="s">
        <v>90</v>
      </c>
      <c r="AY132" s="18" t="s">
        <v>199</v>
      </c>
      <c r="BE132" s="162">
        <f>IF(N132="základní",J132,0)</f>
        <v>0</v>
      </c>
      <c r="BF132" s="162">
        <f>IF(N132="snížená",J132,0)</f>
        <v>0</v>
      </c>
      <c r="BG132" s="162">
        <f>IF(N132="zákl. přenesená",J132,0)</f>
        <v>0</v>
      </c>
      <c r="BH132" s="162">
        <f>IF(N132="sníž. přenesená",J132,0)</f>
        <v>0</v>
      </c>
      <c r="BI132" s="162">
        <f>IF(N132="nulová",J132,0)</f>
        <v>0</v>
      </c>
      <c r="BJ132" s="18" t="s">
        <v>88</v>
      </c>
      <c r="BK132" s="162">
        <f>ROUND(I132*H132,2)</f>
        <v>0</v>
      </c>
      <c r="BL132" s="18" t="s">
        <v>276</v>
      </c>
      <c r="BM132" s="161" t="s">
        <v>4427</v>
      </c>
    </row>
    <row r="133" spans="1:65" s="2" customFormat="1" ht="19.2">
      <c r="A133" s="33"/>
      <c r="B133" s="34"/>
      <c r="C133" s="33"/>
      <c r="D133" s="163" t="s">
        <v>207</v>
      </c>
      <c r="E133" s="33"/>
      <c r="F133" s="164" t="s">
        <v>4428</v>
      </c>
      <c r="G133" s="33"/>
      <c r="H133" s="33"/>
      <c r="I133" s="165"/>
      <c r="J133" s="33"/>
      <c r="K133" s="33"/>
      <c r="L133" s="34"/>
      <c r="M133" s="166"/>
      <c r="N133" s="167"/>
      <c r="O133" s="59"/>
      <c r="P133" s="59"/>
      <c r="Q133" s="59"/>
      <c r="R133" s="59"/>
      <c r="S133" s="59"/>
      <c r="T133" s="60"/>
      <c r="U133" s="33"/>
      <c r="V133" s="33"/>
      <c r="W133" s="33"/>
      <c r="X133" s="33"/>
      <c r="Y133" s="33"/>
      <c r="Z133" s="33"/>
      <c r="AA133" s="33"/>
      <c r="AB133" s="33"/>
      <c r="AC133" s="33"/>
      <c r="AD133" s="33"/>
      <c r="AE133" s="33"/>
      <c r="AT133" s="18" t="s">
        <v>207</v>
      </c>
      <c r="AU133" s="18" t="s">
        <v>90</v>
      </c>
    </row>
    <row r="134" spans="1:65" s="14" customFormat="1" ht="10.199999999999999">
      <c r="B134" s="179"/>
      <c r="D134" s="163" t="s">
        <v>336</v>
      </c>
      <c r="E134" s="180" t="s">
        <v>1</v>
      </c>
      <c r="F134" s="181" t="s">
        <v>7248</v>
      </c>
      <c r="H134" s="182">
        <v>4.7</v>
      </c>
      <c r="I134" s="183"/>
      <c r="L134" s="179"/>
      <c r="M134" s="184"/>
      <c r="N134" s="185"/>
      <c r="O134" s="185"/>
      <c r="P134" s="185"/>
      <c r="Q134" s="185"/>
      <c r="R134" s="185"/>
      <c r="S134" s="185"/>
      <c r="T134" s="186"/>
      <c r="AT134" s="180" t="s">
        <v>336</v>
      </c>
      <c r="AU134" s="180" t="s">
        <v>90</v>
      </c>
      <c r="AV134" s="14" t="s">
        <v>90</v>
      </c>
      <c r="AW134" s="14" t="s">
        <v>36</v>
      </c>
      <c r="AX134" s="14" t="s">
        <v>88</v>
      </c>
      <c r="AY134" s="180" t="s">
        <v>199</v>
      </c>
    </row>
    <row r="135" spans="1:65" s="2" customFormat="1" ht="21.75" customHeight="1">
      <c r="A135" s="33"/>
      <c r="B135" s="149"/>
      <c r="C135" s="150" t="s">
        <v>198</v>
      </c>
      <c r="D135" s="150" t="s">
        <v>202</v>
      </c>
      <c r="E135" s="151" t="s">
        <v>7249</v>
      </c>
      <c r="F135" s="152" t="s">
        <v>7250</v>
      </c>
      <c r="G135" s="153" t="s">
        <v>376</v>
      </c>
      <c r="H135" s="154">
        <v>172.5</v>
      </c>
      <c r="I135" s="155"/>
      <c r="J135" s="156">
        <f>ROUND(I135*H135,2)</f>
        <v>0</v>
      </c>
      <c r="K135" s="152" t="s">
        <v>333</v>
      </c>
      <c r="L135" s="34"/>
      <c r="M135" s="157" t="s">
        <v>1</v>
      </c>
      <c r="N135" s="158" t="s">
        <v>46</v>
      </c>
      <c r="O135" s="59"/>
      <c r="P135" s="159">
        <f>O135*H135</f>
        <v>0</v>
      </c>
      <c r="Q135" s="159">
        <v>2.4000000000000001E-4</v>
      </c>
      <c r="R135" s="159">
        <f>Q135*H135</f>
        <v>4.1399999999999999E-2</v>
      </c>
      <c r="S135" s="159">
        <v>2.5400000000000002E-3</v>
      </c>
      <c r="T135" s="160">
        <f>S135*H135</f>
        <v>0.43815000000000004</v>
      </c>
      <c r="U135" s="33"/>
      <c r="V135" s="33"/>
      <c r="W135" s="33"/>
      <c r="X135" s="33"/>
      <c r="Y135" s="33"/>
      <c r="Z135" s="33"/>
      <c r="AA135" s="33"/>
      <c r="AB135" s="33"/>
      <c r="AC135" s="33"/>
      <c r="AD135" s="33"/>
      <c r="AE135" s="33"/>
      <c r="AR135" s="161" t="s">
        <v>276</v>
      </c>
      <c r="AT135" s="161" t="s">
        <v>202</v>
      </c>
      <c r="AU135" s="161" t="s">
        <v>90</v>
      </c>
      <c r="AY135" s="18" t="s">
        <v>199</v>
      </c>
      <c r="BE135" s="162">
        <f>IF(N135="základní",J135,0)</f>
        <v>0</v>
      </c>
      <c r="BF135" s="162">
        <f>IF(N135="snížená",J135,0)</f>
        <v>0</v>
      </c>
      <c r="BG135" s="162">
        <f>IF(N135="zákl. přenesená",J135,0)</f>
        <v>0</v>
      </c>
      <c r="BH135" s="162">
        <f>IF(N135="sníž. přenesená",J135,0)</f>
        <v>0</v>
      </c>
      <c r="BI135" s="162">
        <f>IF(N135="nulová",J135,0)</f>
        <v>0</v>
      </c>
      <c r="BJ135" s="18" t="s">
        <v>88</v>
      </c>
      <c r="BK135" s="162">
        <f>ROUND(I135*H135,2)</f>
        <v>0</v>
      </c>
      <c r="BL135" s="18" t="s">
        <v>276</v>
      </c>
      <c r="BM135" s="161" t="s">
        <v>7251</v>
      </c>
    </row>
    <row r="136" spans="1:65" s="2" customFormat="1" ht="19.2">
      <c r="A136" s="33"/>
      <c r="B136" s="34"/>
      <c r="C136" s="33"/>
      <c r="D136" s="163" t="s">
        <v>207</v>
      </c>
      <c r="E136" s="33"/>
      <c r="F136" s="164" t="s">
        <v>7252</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207</v>
      </c>
      <c r="AU136" s="18" t="s">
        <v>90</v>
      </c>
    </row>
    <row r="137" spans="1:65" s="2" customFormat="1" ht="16.5" customHeight="1">
      <c r="A137" s="33"/>
      <c r="B137" s="149"/>
      <c r="C137" s="150" t="s">
        <v>222</v>
      </c>
      <c r="D137" s="150" t="s">
        <v>202</v>
      </c>
      <c r="E137" s="151" t="s">
        <v>4472</v>
      </c>
      <c r="F137" s="152" t="s">
        <v>4473</v>
      </c>
      <c r="G137" s="153" t="s">
        <v>376</v>
      </c>
      <c r="H137" s="154">
        <v>172.5</v>
      </c>
      <c r="I137" s="155"/>
      <c r="J137" s="156">
        <f>ROUND(I137*H137,2)</f>
        <v>0</v>
      </c>
      <c r="K137" s="152" t="s">
        <v>333</v>
      </c>
      <c r="L137" s="34"/>
      <c r="M137" s="157" t="s">
        <v>1</v>
      </c>
      <c r="N137" s="158" t="s">
        <v>46</v>
      </c>
      <c r="O137" s="59"/>
      <c r="P137" s="159">
        <f>O137*H137</f>
        <v>0</v>
      </c>
      <c r="Q137" s="159">
        <v>0</v>
      </c>
      <c r="R137" s="159">
        <f>Q137*H137</f>
        <v>0</v>
      </c>
      <c r="S137" s="159">
        <v>0</v>
      </c>
      <c r="T137" s="160">
        <f>S137*H137</f>
        <v>0</v>
      </c>
      <c r="U137" s="33"/>
      <c r="V137" s="33"/>
      <c r="W137" s="33"/>
      <c r="X137" s="33"/>
      <c r="Y137" s="33"/>
      <c r="Z137" s="33"/>
      <c r="AA137" s="33"/>
      <c r="AB137" s="33"/>
      <c r="AC137" s="33"/>
      <c r="AD137" s="33"/>
      <c r="AE137" s="33"/>
      <c r="AR137" s="161" t="s">
        <v>276</v>
      </c>
      <c r="AT137" s="161" t="s">
        <v>202</v>
      </c>
      <c r="AU137" s="161" t="s">
        <v>90</v>
      </c>
      <c r="AY137" s="18" t="s">
        <v>199</v>
      </c>
      <c r="BE137" s="162">
        <f>IF(N137="základní",J137,0)</f>
        <v>0</v>
      </c>
      <c r="BF137" s="162">
        <f>IF(N137="snížená",J137,0)</f>
        <v>0</v>
      </c>
      <c r="BG137" s="162">
        <f>IF(N137="zákl. přenesená",J137,0)</f>
        <v>0</v>
      </c>
      <c r="BH137" s="162">
        <f>IF(N137="sníž. přenesená",J137,0)</f>
        <v>0</v>
      </c>
      <c r="BI137" s="162">
        <f>IF(N137="nulová",J137,0)</f>
        <v>0</v>
      </c>
      <c r="BJ137" s="18" t="s">
        <v>88</v>
      </c>
      <c r="BK137" s="162">
        <f>ROUND(I137*H137,2)</f>
        <v>0</v>
      </c>
      <c r="BL137" s="18" t="s">
        <v>276</v>
      </c>
      <c r="BM137" s="161" t="s">
        <v>4474</v>
      </c>
    </row>
    <row r="138" spans="1:65" s="2" customFormat="1" ht="10.199999999999999">
      <c r="A138" s="33"/>
      <c r="B138" s="34"/>
      <c r="C138" s="33"/>
      <c r="D138" s="163" t="s">
        <v>207</v>
      </c>
      <c r="E138" s="33"/>
      <c r="F138" s="164" t="s">
        <v>4475</v>
      </c>
      <c r="G138" s="33"/>
      <c r="H138" s="33"/>
      <c r="I138" s="165"/>
      <c r="J138" s="33"/>
      <c r="K138" s="33"/>
      <c r="L138" s="34"/>
      <c r="M138" s="166"/>
      <c r="N138" s="167"/>
      <c r="O138" s="59"/>
      <c r="P138" s="59"/>
      <c r="Q138" s="59"/>
      <c r="R138" s="59"/>
      <c r="S138" s="59"/>
      <c r="T138" s="60"/>
      <c r="U138" s="33"/>
      <c r="V138" s="33"/>
      <c r="W138" s="33"/>
      <c r="X138" s="33"/>
      <c r="Y138" s="33"/>
      <c r="Z138" s="33"/>
      <c r="AA138" s="33"/>
      <c r="AB138" s="33"/>
      <c r="AC138" s="33"/>
      <c r="AD138" s="33"/>
      <c r="AE138" s="33"/>
      <c r="AT138" s="18" t="s">
        <v>207</v>
      </c>
      <c r="AU138" s="18" t="s">
        <v>90</v>
      </c>
    </row>
    <row r="139" spans="1:65" s="14" customFormat="1" ht="10.199999999999999">
      <c r="B139" s="179"/>
      <c r="D139" s="163" t="s">
        <v>336</v>
      </c>
      <c r="E139" s="180" t="s">
        <v>1</v>
      </c>
      <c r="F139" s="181" t="s">
        <v>7253</v>
      </c>
      <c r="H139" s="182">
        <v>172.5</v>
      </c>
      <c r="I139" s="183"/>
      <c r="L139" s="179"/>
      <c r="M139" s="184"/>
      <c r="N139" s="185"/>
      <c r="O139" s="185"/>
      <c r="P139" s="185"/>
      <c r="Q139" s="185"/>
      <c r="R139" s="185"/>
      <c r="S139" s="185"/>
      <c r="T139" s="186"/>
      <c r="AT139" s="180" t="s">
        <v>336</v>
      </c>
      <c r="AU139" s="180" t="s">
        <v>90</v>
      </c>
      <c r="AV139" s="14" t="s">
        <v>90</v>
      </c>
      <c r="AW139" s="14" t="s">
        <v>36</v>
      </c>
      <c r="AX139" s="14" t="s">
        <v>88</v>
      </c>
      <c r="AY139" s="180" t="s">
        <v>199</v>
      </c>
    </row>
    <row r="140" spans="1:65" s="2" customFormat="1" ht="24.15" customHeight="1">
      <c r="A140" s="33"/>
      <c r="B140" s="149"/>
      <c r="C140" s="150" t="s">
        <v>227</v>
      </c>
      <c r="D140" s="150" t="s">
        <v>202</v>
      </c>
      <c r="E140" s="151" t="s">
        <v>7254</v>
      </c>
      <c r="F140" s="152" t="s">
        <v>7255</v>
      </c>
      <c r="G140" s="153" t="s">
        <v>529</v>
      </c>
      <c r="H140" s="154">
        <v>14</v>
      </c>
      <c r="I140" s="155"/>
      <c r="J140" s="156">
        <f>ROUND(I140*H140,2)</f>
        <v>0</v>
      </c>
      <c r="K140" s="152" t="s">
        <v>333</v>
      </c>
      <c r="L140" s="34"/>
      <c r="M140" s="157" t="s">
        <v>1</v>
      </c>
      <c r="N140" s="158" t="s">
        <v>46</v>
      </c>
      <c r="O140" s="59"/>
      <c r="P140" s="159">
        <f>O140*H140</f>
        <v>0</v>
      </c>
      <c r="Q140" s="159">
        <v>1.6000000000000001E-4</v>
      </c>
      <c r="R140" s="159">
        <f>Q140*H140</f>
        <v>2.2400000000000002E-3</v>
      </c>
      <c r="S140" s="159">
        <v>0</v>
      </c>
      <c r="T140" s="160">
        <f>S140*H140</f>
        <v>0</v>
      </c>
      <c r="U140" s="33"/>
      <c r="V140" s="33"/>
      <c r="W140" s="33"/>
      <c r="X140" s="33"/>
      <c r="Y140" s="33"/>
      <c r="Z140" s="33"/>
      <c r="AA140" s="33"/>
      <c r="AB140" s="33"/>
      <c r="AC140" s="33"/>
      <c r="AD140" s="33"/>
      <c r="AE140" s="33"/>
      <c r="AR140" s="161" t="s">
        <v>276</v>
      </c>
      <c r="AT140" s="161" t="s">
        <v>202</v>
      </c>
      <c r="AU140" s="161" t="s">
        <v>90</v>
      </c>
      <c r="AY140" s="18" t="s">
        <v>199</v>
      </c>
      <c r="BE140" s="162">
        <f>IF(N140="základní",J140,0)</f>
        <v>0</v>
      </c>
      <c r="BF140" s="162">
        <f>IF(N140="snížená",J140,0)</f>
        <v>0</v>
      </c>
      <c r="BG140" s="162">
        <f>IF(N140="zákl. přenesená",J140,0)</f>
        <v>0</v>
      </c>
      <c r="BH140" s="162">
        <f>IF(N140="sníž. přenesená",J140,0)</f>
        <v>0</v>
      </c>
      <c r="BI140" s="162">
        <f>IF(N140="nulová",J140,0)</f>
        <v>0</v>
      </c>
      <c r="BJ140" s="18" t="s">
        <v>88</v>
      </c>
      <c r="BK140" s="162">
        <f>ROUND(I140*H140,2)</f>
        <v>0</v>
      </c>
      <c r="BL140" s="18" t="s">
        <v>276</v>
      </c>
      <c r="BM140" s="161" t="s">
        <v>7256</v>
      </c>
    </row>
    <row r="141" spans="1:65" s="2" customFormat="1" ht="19.2">
      <c r="A141" s="33"/>
      <c r="B141" s="34"/>
      <c r="C141" s="33"/>
      <c r="D141" s="163" t="s">
        <v>207</v>
      </c>
      <c r="E141" s="33"/>
      <c r="F141" s="164" t="s">
        <v>7257</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207</v>
      </c>
      <c r="AU141" s="18" t="s">
        <v>90</v>
      </c>
    </row>
    <row r="142" spans="1:65" s="14" customFormat="1" ht="10.199999999999999">
      <c r="B142" s="179"/>
      <c r="D142" s="163" t="s">
        <v>336</v>
      </c>
      <c r="E142" s="180" t="s">
        <v>1</v>
      </c>
      <c r="F142" s="181" t="s">
        <v>7258</v>
      </c>
      <c r="H142" s="182">
        <v>14</v>
      </c>
      <c r="I142" s="183"/>
      <c r="L142" s="179"/>
      <c r="M142" s="184"/>
      <c r="N142" s="185"/>
      <c r="O142" s="185"/>
      <c r="P142" s="185"/>
      <c r="Q142" s="185"/>
      <c r="R142" s="185"/>
      <c r="S142" s="185"/>
      <c r="T142" s="186"/>
      <c r="AT142" s="180" t="s">
        <v>336</v>
      </c>
      <c r="AU142" s="180" t="s">
        <v>90</v>
      </c>
      <c r="AV142" s="14" t="s">
        <v>90</v>
      </c>
      <c r="AW142" s="14" t="s">
        <v>36</v>
      </c>
      <c r="AX142" s="14" t="s">
        <v>88</v>
      </c>
      <c r="AY142" s="180" t="s">
        <v>199</v>
      </c>
    </row>
    <row r="143" spans="1:65" s="2" customFormat="1" ht="24.15" customHeight="1">
      <c r="A143" s="33"/>
      <c r="B143" s="149"/>
      <c r="C143" s="150" t="s">
        <v>232</v>
      </c>
      <c r="D143" s="150" t="s">
        <v>202</v>
      </c>
      <c r="E143" s="151" t="s">
        <v>7259</v>
      </c>
      <c r="F143" s="152" t="s">
        <v>7260</v>
      </c>
      <c r="G143" s="153" t="s">
        <v>529</v>
      </c>
      <c r="H143" s="154">
        <v>14</v>
      </c>
      <c r="I143" s="155"/>
      <c r="J143" s="156">
        <f>ROUND(I143*H143,2)</f>
        <v>0</v>
      </c>
      <c r="K143" s="152" t="s">
        <v>1</v>
      </c>
      <c r="L143" s="34"/>
      <c r="M143" s="157" t="s">
        <v>1</v>
      </c>
      <c r="N143" s="158" t="s">
        <v>46</v>
      </c>
      <c r="O143" s="59"/>
      <c r="P143" s="159">
        <f>O143*H143</f>
        <v>0</v>
      </c>
      <c r="Q143" s="159">
        <v>1.6000000000000001E-4</v>
      </c>
      <c r="R143" s="159">
        <f>Q143*H143</f>
        <v>2.2400000000000002E-3</v>
      </c>
      <c r="S143" s="159">
        <v>0</v>
      </c>
      <c r="T143" s="160">
        <f>S143*H143</f>
        <v>0</v>
      </c>
      <c r="U143" s="33"/>
      <c r="V143" s="33"/>
      <c r="W143" s="33"/>
      <c r="X143" s="33"/>
      <c r="Y143" s="33"/>
      <c r="Z143" s="33"/>
      <c r="AA143" s="33"/>
      <c r="AB143" s="33"/>
      <c r="AC143" s="33"/>
      <c r="AD143" s="33"/>
      <c r="AE143" s="33"/>
      <c r="AR143" s="161" t="s">
        <v>276</v>
      </c>
      <c r="AT143" s="161" t="s">
        <v>202</v>
      </c>
      <c r="AU143" s="161" t="s">
        <v>90</v>
      </c>
      <c r="AY143" s="18" t="s">
        <v>199</v>
      </c>
      <c r="BE143" s="162">
        <f>IF(N143="základní",J143,0)</f>
        <v>0</v>
      </c>
      <c r="BF143" s="162">
        <f>IF(N143="snížená",J143,0)</f>
        <v>0</v>
      </c>
      <c r="BG143" s="162">
        <f>IF(N143="zákl. přenesená",J143,0)</f>
        <v>0</v>
      </c>
      <c r="BH143" s="162">
        <f>IF(N143="sníž. přenesená",J143,0)</f>
        <v>0</v>
      </c>
      <c r="BI143" s="162">
        <f>IF(N143="nulová",J143,0)</f>
        <v>0</v>
      </c>
      <c r="BJ143" s="18" t="s">
        <v>88</v>
      </c>
      <c r="BK143" s="162">
        <f>ROUND(I143*H143,2)</f>
        <v>0</v>
      </c>
      <c r="BL143" s="18" t="s">
        <v>276</v>
      </c>
      <c r="BM143" s="161" t="s">
        <v>7261</v>
      </c>
    </row>
    <row r="144" spans="1:65" s="14" customFormat="1" ht="10.199999999999999">
      <c r="B144" s="179"/>
      <c r="D144" s="163" t="s">
        <v>336</v>
      </c>
      <c r="E144" s="180" t="s">
        <v>1</v>
      </c>
      <c r="F144" s="181" t="s">
        <v>7258</v>
      </c>
      <c r="H144" s="182">
        <v>14</v>
      </c>
      <c r="I144" s="183"/>
      <c r="L144" s="179"/>
      <c r="M144" s="184"/>
      <c r="N144" s="185"/>
      <c r="O144" s="185"/>
      <c r="P144" s="185"/>
      <c r="Q144" s="185"/>
      <c r="R144" s="185"/>
      <c r="S144" s="185"/>
      <c r="T144" s="186"/>
      <c r="AT144" s="180" t="s">
        <v>336</v>
      </c>
      <c r="AU144" s="180" t="s">
        <v>90</v>
      </c>
      <c r="AV144" s="14" t="s">
        <v>90</v>
      </c>
      <c r="AW144" s="14" t="s">
        <v>36</v>
      </c>
      <c r="AX144" s="14" t="s">
        <v>88</v>
      </c>
      <c r="AY144" s="180" t="s">
        <v>199</v>
      </c>
    </row>
    <row r="145" spans="1:65" s="2" customFormat="1" ht="24.15" customHeight="1">
      <c r="A145" s="33"/>
      <c r="B145" s="149"/>
      <c r="C145" s="150" t="s">
        <v>237</v>
      </c>
      <c r="D145" s="150" t="s">
        <v>202</v>
      </c>
      <c r="E145" s="151" t="s">
        <v>4488</v>
      </c>
      <c r="F145" s="152" t="s">
        <v>4489</v>
      </c>
      <c r="G145" s="153" t="s">
        <v>529</v>
      </c>
      <c r="H145" s="154">
        <v>3</v>
      </c>
      <c r="I145" s="155"/>
      <c r="J145" s="156">
        <f>ROUND(I145*H145,2)</f>
        <v>0</v>
      </c>
      <c r="K145" s="152" t="s">
        <v>333</v>
      </c>
      <c r="L145" s="34"/>
      <c r="M145" s="157" t="s">
        <v>1</v>
      </c>
      <c r="N145" s="158" t="s">
        <v>46</v>
      </c>
      <c r="O145" s="59"/>
      <c r="P145" s="159">
        <f>O145*H145</f>
        <v>0</v>
      </c>
      <c r="Q145" s="159">
        <v>6.0999999999999997E-4</v>
      </c>
      <c r="R145" s="159">
        <f>Q145*H145</f>
        <v>1.83E-3</v>
      </c>
      <c r="S145" s="159">
        <v>0</v>
      </c>
      <c r="T145" s="160">
        <f>S145*H145</f>
        <v>0</v>
      </c>
      <c r="U145" s="33"/>
      <c r="V145" s="33"/>
      <c r="W145" s="33"/>
      <c r="X145" s="33"/>
      <c r="Y145" s="33"/>
      <c r="Z145" s="33"/>
      <c r="AA145" s="33"/>
      <c r="AB145" s="33"/>
      <c r="AC145" s="33"/>
      <c r="AD145" s="33"/>
      <c r="AE145" s="33"/>
      <c r="AR145" s="161" t="s">
        <v>276</v>
      </c>
      <c r="AT145" s="161" t="s">
        <v>202</v>
      </c>
      <c r="AU145" s="161" t="s">
        <v>90</v>
      </c>
      <c r="AY145" s="18" t="s">
        <v>199</v>
      </c>
      <c r="BE145" s="162">
        <f>IF(N145="základní",J145,0)</f>
        <v>0</v>
      </c>
      <c r="BF145" s="162">
        <f>IF(N145="snížená",J145,0)</f>
        <v>0</v>
      </c>
      <c r="BG145" s="162">
        <f>IF(N145="zákl. přenesená",J145,0)</f>
        <v>0</v>
      </c>
      <c r="BH145" s="162">
        <f>IF(N145="sníž. přenesená",J145,0)</f>
        <v>0</v>
      </c>
      <c r="BI145" s="162">
        <f>IF(N145="nulová",J145,0)</f>
        <v>0</v>
      </c>
      <c r="BJ145" s="18" t="s">
        <v>88</v>
      </c>
      <c r="BK145" s="162">
        <f>ROUND(I145*H145,2)</f>
        <v>0</v>
      </c>
      <c r="BL145" s="18" t="s">
        <v>276</v>
      </c>
      <c r="BM145" s="161" t="s">
        <v>4490</v>
      </c>
    </row>
    <row r="146" spans="1:65" s="2" customFormat="1" ht="19.2">
      <c r="A146" s="33"/>
      <c r="B146" s="34"/>
      <c r="C146" s="33"/>
      <c r="D146" s="163" t="s">
        <v>207</v>
      </c>
      <c r="E146" s="33"/>
      <c r="F146" s="164" t="s">
        <v>4491</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207</v>
      </c>
      <c r="AU146" s="18" t="s">
        <v>90</v>
      </c>
    </row>
    <row r="147" spans="1:65" s="2" customFormat="1" ht="24.15" customHeight="1">
      <c r="A147" s="33"/>
      <c r="B147" s="149"/>
      <c r="C147" s="150" t="s">
        <v>242</v>
      </c>
      <c r="D147" s="150" t="s">
        <v>202</v>
      </c>
      <c r="E147" s="151" t="s">
        <v>4499</v>
      </c>
      <c r="F147" s="152" t="s">
        <v>7262</v>
      </c>
      <c r="G147" s="153" t="s">
        <v>284</v>
      </c>
      <c r="H147" s="154">
        <v>2</v>
      </c>
      <c r="I147" s="155"/>
      <c r="J147" s="156">
        <f>ROUND(I147*H147,2)</f>
        <v>0</v>
      </c>
      <c r="K147" s="152" t="s">
        <v>1</v>
      </c>
      <c r="L147" s="34"/>
      <c r="M147" s="157" t="s">
        <v>1</v>
      </c>
      <c r="N147" s="158" t="s">
        <v>46</v>
      </c>
      <c r="O147" s="59"/>
      <c r="P147" s="159">
        <f>O147*H147</f>
        <v>0</v>
      </c>
      <c r="Q147" s="159">
        <v>3.2799999999999999E-3</v>
      </c>
      <c r="R147" s="159">
        <f>Q147*H147</f>
        <v>6.5599999999999999E-3</v>
      </c>
      <c r="S147" s="159">
        <v>0</v>
      </c>
      <c r="T147" s="160">
        <f>S147*H147</f>
        <v>0</v>
      </c>
      <c r="U147" s="33"/>
      <c r="V147" s="33"/>
      <c r="W147" s="33"/>
      <c r="X147" s="33"/>
      <c r="Y147" s="33"/>
      <c r="Z147" s="33"/>
      <c r="AA147" s="33"/>
      <c r="AB147" s="33"/>
      <c r="AC147" s="33"/>
      <c r="AD147" s="33"/>
      <c r="AE147" s="33"/>
      <c r="AR147" s="161" t="s">
        <v>276</v>
      </c>
      <c r="AT147" s="161" t="s">
        <v>202</v>
      </c>
      <c r="AU147" s="161" t="s">
        <v>90</v>
      </c>
      <c r="AY147" s="18" t="s">
        <v>199</v>
      </c>
      <c r="BE147" s="162">
        <f>IF(N147="základní",J147,0)</f>
        <v>0</v>
      </c>
      <c r="BF147" s="162">
        <f>IF(N147="snížená",J147,0)</f>
        <v>0</v>
      </c>
      <c r="BG147" s="162">
        <f>IF(N147="zákl. přenesená",J147,0)</f>
        <v>0</v>
      </c>
      <c r="BH147" s="162">
        <f>IF(N147="sníž. přenesená",J147,0)</f>
        <v>0</v>
      </c>
      <c r="BI147" s="162">
        <f>IF(N147="nulová",J147,0)</f>
        <v>0</v>
      </c>
      <c r="BJ147" s="18" t="s">
        <v>88</v>
      </c>
      <c r="BK147" s="162">
        <f>ROUND(I147*H147,2)</f>
        <v>0</v>
      </c>
      <c r="BL147" s="18" t="s">
        <v>276</v>
      </c>
      <c r="BM147" s="161" t="s">
        <v>4501</v>
      </c>
    </row>
    <row r="148" spans="1:65" s="14" customFormat="1" ht="10.199999999999999">
      <c r="B148" s="179"/>
      <c r="D148" s="163" t="s">
        <v>336</v>
      </c>
      <c r="F148" s="181" t="s">
        <v>7263</v>
      </c>
      <c r="H148" s="182">
        <v>2</v>
      </c>
      <c r="I148" s="183"/>
      <c r="L148" s="179"/>
      <c r="M148" s="184"/>
      <c r="N148" s="185"/>
      <c r="O148" s="185"/>
      <c r="P148" s="185"/>
      <c r="Q148" s="185"/>
      <c r="R148" s="185"/>
      <c r="S148" s="185"/>
      <c r="T148" s="186"/>
      <c r="AT148" s="180" t="s">
        <v>336</v>
      </c>
      <c r="AU148" s="180" t="s">
        <v>90</v>
      </c>
      <c r="AV148" s="14" t="s">
        <v>90</v>
      </c>
      <c r="AW148" s="14" t="s">
        <v>3</v>
      </c>
      <c r="AX148" s="14" t="s">
        <v>88</v>
      </c>
      <c r="AY148" s="180" t="s">
        <v>199</v>
      </c>
    </row>
    <row r="149" spans="1:65" s="2" customFormat="1" ht="24.15" customHeight="1">
      <c r="A149" s="33"/>
      <c r="B149" s="149"/>
      <c r="C149" s="150" t="s">
        <v>247</v>
      </c>
      <c r="D149" s="150" t="s">
        <v>202</v>
      </c>
      <c r="E149" s="151" t="s">
        <v>4510</v>
      </c>
      <c r="F149" s="152" t="s">
        <v>4511</v>
      </c>
      <c r="G149" s="153" t="s">
        <v>396</v>
      </c>
      <c r="H149" s="154">
        <v>0.438</v>
      </c>
      <c r="I149" s="155"/>
      <c r="J149" s="156">
        <f>ROUND(I149*H149,2)</f>
        <v>0</v>
      </c>
      <c r="K149" s="152" t="s">
        <v>333</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276</v>
      </c>
      <c r="AT149" s="161" t="s">
        <v>202</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276</v>
      </c>
      <c r="BM149" s="161" t="s">
        <v>4512</v>
      </c>
    </row>
    <row r="150" spans="1:65" s="2" customFormat="1" ht="28.8">
      <c r="A150" s="33"/>
      <c r="B150" s="34"/>
      <c r="C150" s="33"/>
      <c r="D150" s="163" t="s">
        <v>207</v>
      </c>
      <c r="E150" s="33"/>
      <c r="F150" s="164" t="s">
        <v>4513</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2" customFormat="1" ht="24.15" customHeight="1">
      <c r="A151" s="33"/>
      <c r="B151" s="149"/>
      <c r="C151" s="150" t="s">
        <v>252</v>
      </c>
      <c r="D151" s="150" t="s">
        <v>202</v>
      </c>
      <c r="E151" s="151" t="s">
        <v>4514</v>
      </c>
      <c r="F151" s="152" t="s">
        <v>4515</v>
      </c>
      <c r="G151" s="153" t="s">
        <v>396</v>
      </c>
      <c r="H151" s="154">
        <v>0.41899999999999998</v>
      </c>
      <c r="I151" s="155"/>
      <c r="J151" s="156">
        <f>ROUND(I151*H151,2)</f>
        <v>0</v>
      </c>
      <c r="K151" s="152" t="s">
        <v>333</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276</v>
      </c>
      <c r="AT151" s="161" t="s">
        <v>202</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276</v>
      </c>
      <c r="BM151" s="161" t="s">
        <v>4516</v>
      </c>
    </row>
    <row r="152" spans="1:65" s="2" customFormat="1" ht="28.8">
      <c r="A152" s="33"/>
      <c r="B152" s="34"/>
      <c r="C152" s="33"/>
      <c r="D152" s="163" t="s">
        <v>207</v>
      </c>
      <c r="E152" s="33"/>
      <c r="F152" s="164" t="s">
        <v>4517</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2" customFormat="1" ht="24.15" customHeight="1">
      <c r="A153" s="33"/>
      <c r="B153" s="149"/>
      <c r="C153" s="150" t="s">
        <v>257</v>
      </c>
      <c r="D153" s="150" t="s">
        <v>202</v>
      </c>
      <c r="E153" s="151" t="s">
        <v>4518</v>
      </c>
      <c r="F153" s="152" t="s">
        <v>4519</v>
      </c>
      <c r="G153" s="153" t="s">
        <v>396</v>
      </c>
      <c r="H153" s="154">
        <v>0.41899999999999998</v>
      </c>
      <c r="I153" s="155"/>
      <c r="J153" s="156">
        <f>ROUND(I153*H153,2)</f>
        <v>0</v>
      </c>
      <c r="K153" s="152" t="s">
        <v>333</v>
      </c>
      <c r="L153" s="34"/>
      <c r="M153" s="157" t="s">
        <v>1</v>
      </c>
      <c r="N153" s="158" t="s">
        <v>46</v>
      </c>
      <c r="O153" s="59"/>
      <c r="P153" s="159">
        <f>O153*H153</f>
        <v>0</v>
      </c>
      <c r="Q153" s="159">
        <v>0</v>
      </c>
      <c r="R153" s="159">
        <f>Q153*H153</f>
        <v>0</v>
      </c>
      <c r="S153" s="159">
        <v>0</v>
      </c>
      <c r="T153" s="160">
        <f>S153*H153</f>
        <v>0</v>
      </c>
      <c r="U153" s="33"/>
      <c r="V153" s="33"/>
      <c r="W153" s="33"/>
      <c r="X153" s="33"/>
      <c r="Y153" s="33"/>
      <c r="Z153" s="33"/>
      <c r="AA153" s="33"/>
      <c r="AB153" s="33"/>
      <c r="AC153" s="33"/>
      <c r="AD153" s="33"/>
      <c r="AE153" s="33"/>
      <c r="AR153" s="161" t="s">
        <v>276</v>
      </c>
      <c r="AT153" s="161" t="s">
        <v>202</v>
      </c>
      <c r="AU153" s="161" t="s">
        <v>90</v>
      </c>
      <c r="AY153" s="18" t="s">
        <v>199</v>
      </c>
      <c r="BE153" s="162">
        <f>IF(N153="základní",J153,0)</f>
        <v>0</v>
      </c>
      <c r="BF153" s="162">
        <f>IF(N153="snížená",J153,0)</f>
        <v>0</v>
      </c>
      <c r="BG153" s="162">
        <f>IF(N153="zákl. přenesená",J153,0)</f>
        <v>0</v>
      </c>
      <c r="BH153" s="162">
        <f>IF(N153="sníž. přenesená",J153,0)</f>
        <v>0</v>
      </c>
      <c r="BI153" s="162">
        <f>IF(N153="nulová",J153,0)</f>
        <v>0</v>
      </c>
      <c r="BJ153" s="18" t="s">
        <v>88</v>
      </c>
      <c r="BK153" s="162">
        <f>ROUND(I153*H153,2)</f>
        <v>0</v>
      </c>
      <c r="BL153" s="18" t="s">
        <v>276</v>
      </c>
      <c r="BM153" s="161" t="s">
        <v>4520</v>
      </c>
    </row>
    <row r="154" spans="1:65" s="2" customFormat="1" ht="38.4">
      <c r="A154" s="33"/>
      <c r="B154" s="34"/>
      <c r="C154" s="33"/>
      <c r="D154" s="163" t="s">
        <v>207</v>
      </c>
      <c r="E154" s="33"/>
      <c r="F154" s="164" t="s">
        <v>4521</v>
      </c>
      <c r="G154" s="33"/>
      <c r="H154" s="33"/>
      <c r="I154" s="165"/>
      <c r="J154" s="33"/>
      <c r="K154" s="33"/>
      <c r="L154" s="34"/>
      <c r="M154" s="166"/>
      <c r="N154" s="167"/>
      <c r="O154" s="59"/>
      <c r="P154" s="59"/>
      <c r="Q154" s="59"/>
      <c r="R154" s="59"/>
      <c r="S154" s="59"/>
      <c r="T154" s="60"/>
      <c r="U154" s="33"/>
      <c r="V154" s="33"/>
      <c r="W154" s="33"/>
      <c r="X154" s="33"/>
      <c r="Y154" s="33"/>
      <c r="Z154" s="33"/>
      <c r="AA154" s="33"/>
      <c r="AB154" s="33"/>
      <c r="AC154" s="33"/>
      <c r="AD154" s="33"/>
      <c r="AE154" s="33"/>
      <c r="AT154" s="18" t="s">
        <v>207</v>
      </c>
      <c r="AU154" s="18" t="s">
        <v>90</v>
      </c>
    </row>
    <row r="155" spans="1:65" s="2" customFormat="1" ht="21.75" customHeight="1">
      <c r="A155" s="33"/>
      <c r="B155" s="149"/>
      <c r="C155" s="150" t="s">
        <v>262</v>
      </c>
      <c r="D155" s="150" t="s">
        <v>202</v>
      </c>
      <c r="E155" s="151" t="s">
        <v>7264</v>
      </c>
      <c r="F155" s="152" t="s">
        <v>7265</v>
      </c>
      <c r="G155" s="153" t="s">
        <v>376</v>
      </c>
      <c r="H155" s="154">
        <v>172.5</v>
      </c>
      <c r="I155" s="155"/>
      <c r="J155" s="156">
        <f>ROUND(I155*H155,2)</f>
        <v>0</v>
      </c>
      <c r="K155" s="152" t="s">
        <v>333</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969</v>
      </c>
      <c r="AT155" s="161" t="s">
        <v>202</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969</v>
      </c>
      <c r="BM155" s="161" t="s">
        <v>7266</v>
      </c>
    </row>
    <row r="156" spans="1:65" s="2" customFormat="1" ht="10.199999999999999">
      <c r="A156" s="33"/>
      <c r="B156" s="34"/>
      <c r="C156" s="33"/>
      <c r="D156" s="163" t="s">
        <v>207</v>
      </c>
      <c r="E156" s="33"/>
      <c r="F156" s="164" t="s">
        <v>7267</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207</v>
      </c>
      <c r="AU156" s="18" t="s">
        <v>90</v>
      </c>
    </row>
    <row r="157" spans="1:65" s="2" customFormat="1" ht="16.5" customHeight="1">
      <c r="A157" s="33"/>
      <c r="B157" s="149"/>
      <c r="C157" s="150" t="s">
        <v>267</v>
      </c>
      <c r="D157" s="150" t="s">
        <v>202</v>
      </c>
      <c r="E157" s="151" t="s">
        <v>4526</v>
      </c>
      <c r="F157" s="152" t="s">
        <v>7268</v>
      </c>
      <c r="G157" s="153" t="s">
        <v>205</v>
      </c>
      <c r="H157" s="154">
        <v>1</v>
      </c>
      <c r="I157" s="155"/>
      <c r="J157" s="156">
        <f>ROUND(I157*H157,2)</f>
        <v>0</v>
      </c>
      <c r="K157" s="152" t="s">
        <v>1</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4181</v>
      </c>
      <c r="AT157" s="161" t="s">
        <v>202</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4181</v>
      </c>
      <c r="BM157" s="161" t="s">
        <v>4528</v>
      </c>
    </row>
    <row r="158" spans="1:65" s="2" customFormat="1" ht="19.2">
      <c r="A158" s="33"/>
      <c r="B158" s="34"/>
      <c r="C158" s="33"/>
      <c r="D158" s="163" t="s">
        <v>207</v>
      </c>
      <c r="E158" s="33"/>
      <c r="F158" s="164" t="s">
        <v>7269</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12" customFormat="1" ht="22.8" customHeight="1">
      <c r="B159" s="136"/>
      <c r="D159" s="137" t="s">
        <v>80</v>
      </c>
      <c r="E159" s="147" t="s">
        <v>1433</v>
      </c>
      <c r="F159" s="147" t="s">
        <v>1434</v>
      </c>
      <c r="I159" s="139"/>
      <c r="J159" s="148">
        <f>BK159</f>
        <v>0</v>
      </c>
      <c r="L159" s="136"/>
      <c r="M159" s="141"/>
      <c r="N159" s="142"/>
      <c r="O159" s="142"/>
      <c r="P159" s="143">
        <f>SUM(P160:P165)</f>
        <v>0</v>
      </c>
      <c r="Q159" s="142"/>
      <c r="R159" s="143">
        <f>SUM(R160:R165)</f>
        <v>1.8974999999999999E-2</v>
      </c>
      <c r="S159" s="142"/>
      <c r="T159" s="144">
        <f>SUM(T160:T165)</f>
        <v>0</v>
      </c>
      <c r="AR159" s="137" t="s">
        <v>90</v>
      </c>
      <c r="AT159" s="145" t="s">
        <v>80</v>
      </c>
      <c r="AU159" s="145" t="s">
        <v>88</v>
      </c>
      <c r="AY159" s="137" t="s">
        <v>199</v>
      </c>
      <c r="BK159" s="146">
        <f>SUM(BK160:BK165)</f>
        <v>0</v>
      </c>
    </row>
    <row r="160" spans="1:65" s="2" customFormat="1" ht="24.15" customHeight="1">
      <c r="A160" s="33"/>
      <c r="B160" s="149"/>
      <c r="C160" s="150" t="s">
        <v>8</v>
      </c>
      <c r="D160" s="150" t="s">
        <v>202</v>
      </c>
      <c r="E160" s="151" t="s">
        <v>7270</v>
      </c>
      <c r="F160" s="152" t="s">
        <v>7271</v>
      </c>
      <c r="G160" s="153" t="s">
        <v>376</v>
      </c>
      <c r="H160" s="154">
        <v>172.5</v>
      </c>
      <c r="I160" s="155"/>
      <c r="J160" s="156">
        <f>ROUND(I160*H160,2)</f>
        <v>0</v>
      </c>
      <c r="K160" s="152" t="s">
        <v>333</v>
      </c>
      <c r="L160" s="34"/>
      <c r="M160" s="157" t="s">
        <v>1</v>
      </c>
      <c r="N160" s="158" t="s">
        <v>46</v>
      </c>
      <c r="O160" s="59"/>
      <c r="P160" s="159">
        <f>O160*H160</f>
        <v>0</v>
      </c>
      <c r="Q160" s="159">
        <v>2.0000000000000002E-5</v>
      </c>
      <c r="R160" s="159">
        <f>Q160*H160</f>
        <v>3.4500000000000004E-3</v>
      </c>
      <c r="S160" s="159">
        <v>0</v>
      </c>
      <c r="T160" s="160">
        <f>S160*H160</f>
        <v>0</v>
      </c>
      <c r="U160" s="33"/>
      <c r="V160" s="33"/>
      <c r="W160" s="33"/>
      <c r="X160" s="33"/>
      <c r="Y160" s="33"/>
      <c r="Z160" s="33"/>
      <c r="AA160" s="33"/>
      <c r="AB160" s="33"/>
      <c r="AC160" s="33"/>
      <c r="AD160" s="33"/>
      <c r="AE160" s="33"/>
      <c r="AR160" s="161" t="s">
        <v>276</v>
      </c>
      <c r="AT160" s="161" t="s">
        <v>202</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276</v>
      </c>
      <c r="BM160" s="161" t="s">
        <v>7272</v>
      </c>
    </row>
    <row r="161" spans="1:65" s="2" customFormat="1" ht="28.8">
      <c r="A161" s="33"/>
      <c r="B161" s="34"/>
      <c r="C161" s="33"/>
      <c r="D161" s="163" t="s">
        <v>207</v>
      </c>
      <c r="E161" s="33"/>
      <c r="F161" s="164" t="s">
        <v>7273</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2" customFormat="1" ht="24.15" customHeight="1">
      <c r="A162" s="33"/>
      <c r="B162" s="149"/>
      <c r="C162" s="150" t="s">
        <v>276</v>
      </c>
      <c r="D162" s="150" t="s">
        <v>202</v>
      </c>
      <c r="E162" s="151" t="s">
        <v>7274</v>
      </c>
      <c r="F162" s="152" t="s">
        <v>7275</v>
      </c>
      <c r="G162" s="153" t="s">
        <v>376</v>
      </c>
      <c r="H162" s="154">
        <v>172.5</v>
      </c>
      <c r="I162" s="155"/>
      <c r="J162" s="156">
        <f>ROUND(I162*H162,2)</f>
        <v>0</v>
      </c>
      <c r="K162" s="152" t="s">
        <v>333</v>
      </c>
      <c r="L162" s="34"/>
      <c r="M162" s="157" t="s">
        <v>1</v>
      </c>
      <c r="N162" s="158" t="s">
        <v>46</v>
      </c>
      <c r="O162" s="59"/>
      <c r="P162" s="159">
        <f>O162*H162</f>
        <v>0</v>
      </c>
      <c r="Q162" s="159">
        <v>6.0000000000000002E-5</v>
      </c>
      <c r="R162" s="159">
        <f>Q162*H162</f>
        <v>1.035E-2</v>
      </c>
      <c r="S162" s="159">
        <v>0</v>
      </c>
      <c r="T162" s="160">
        <f>S162*H162</f>
        <v>0</v>
      </c>
      <c r="U162" s="33"/>
      <c r="V162" s="33"/>
      <c r="W162" s="33"/>
      <c r="X162" s="33"/>
      <c r="Y162" s="33"/>
      <c r="Z162" s="33"/>
      <c r="AA162" s="33"/>
      <c r="AB162" s="33"/>
      <c r="AC162" s="33"/>
      <c r="AD162" s="33"/>
      <c r="AE162" s="33"/>
      <c r="AR162" s="161" t="s">
        <v>276</v>
      </c>
      <c r="AT162" s="161" t="s">
        <v>202</v>
      </c>
      <c r="AU162" s="161" t="s">
        <v>90</v>
      </c>
      <c r="AY162" s="18" t="s">
        <v>199</v>
      </c>
      <c r="BE162" s="162">
        <f>IF(N162="základní",J162,0)</f>
        <v>0</v>
      </c>
      <c r="BF162" s="162">
        <f>IF(N162="snížená",J162,0)</f>
        <v>0</v>
      </c>
      <c r="BG162" s="162">
        <f>IF(N162="zákl. přenesená",J162,0)</f>
        <v>0</v>
      </c>
      <c r="BH162" s="162">
        <f>IF(N162="sníž. přenesená",J162,0)</f>
        <v>0</v>
      </c>
      <c r="BI162" s="162">
        <f>IF(N162="nulová",J162,0)</f>
        <v>0</v>
      </c>
      <c r="BJ162" s="18" t="s">
        <v>88</v>
      </c>
      <c r="BK162" s="162">
        <f>ROUND(I162*H162,2)</f>
        <v>0</v>
      </c>
      <c r="BL162" s="18" t="s">
        <v>276</v>
      </c>
      <c r="BM162" s="161" t="s">
        <v>7276</v>
      </c>
    </row>
    <row r="163" spans="1:65" s="2" customFormat="1" ht="19.2">
      <c r="A163" s="33"/>
      <c r="B163" s="34"/>
      <c r="C163" s="33"/>
      <c r="D163" s="163" t="s">
        <v>207</v>
      </c>
      <c r="E163" s="33"/>
      <c r="F163" s="164" t="s">
        <v>7277</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207</v>
      </c>
      <c r="AU163" s="18" t="s">
        <v>90</v>
      </c>
    </row>
    <row r="164" spans="1:65" s="2" customFormat="1" ht="24.15" customHeight="1">
      <c r="A164" s="33"/>
      <c r="B164" s="149"/>
      <c r="C164" s="150" t="s">
        <v>281</v>
      </c>
      <c r="D164" s="150" t="s">
        <v>202</v>
      </c>
      <c r="E164" s="151" t="s">
        <v>7278</v>
      </c>
      <c r="F164" s="152" t="s">
        <v>7279</v>
      </c>
      <c r="G164" s="153" t="s">
        <v>376</v>
      </c>
      <c r="H164" s="154">
        <v>172.5</v>
      </c>
      <c r="I164" s="155"/>
      <c r="J164" s="156">
        <f>ROUND(I164*H164,2)</f>
        <v>0</v>
      </c>
      <c r="K164" s="152" t="s">
        <v>333</v>
      </c>
      <c r="L164" s="34"/>
      <c r="M164" s="157" t="s">
        <v>1</v>
      </c>
      <c r="N164" s="158" t="s">
        <v>46</v>
      </c>
      <c r="O164" s="59"/>
      <c r="P164" s="159">
        <f>O164*H164</f>
        <v>0</v>
      </c>
      <c r="Q164" s="159">
        <v>3.0000000000000001E-5</v>
      </c>
      <c r="R164" s="159">
        <f>Q164*H164</f>
        <v>5.1749999999999999E-3</v>
      </c>
      <c r="S164" s="159">
        <v>0</v>
      </c>
      <c r="T164" s="160">
        <f>S164*H164</f>
        <v>0</v>
      </c>
      <c r="U164" s="33"/>
      <c r="V164" s="33"/>
      <c r="W164" s="33"/>
      <c r="X164" s="33"/>
      <c r="Y164" s="33"/>
      <c r="Z164" s="33"/>
      <c r="AA164" s="33"/>
      <c r="AB164" s="33"/>
      <c r="AC164" s="33"/>
      <c r="AD164" s="33"/>
      <c r="AE164" s="33"/>
      <c r="AR164" s="161" t="s">
        <v>276</v>
      </c>
      <c r="AT164" s="161" t="s">
        <v>202</v>
      </c>
      <c r="AU164" s="161" t="s">
        <v>90</v>
      </c>
      <c r="AY164" s="18" t="s">
        <v>199</v>
      </c>
      <c r="BE164" s="162">
        <f>IF(N164="základní",J164,0)</f>
        <v>0</v>
      </c>
      <c r="BF164" s="162">
        <f>IF(N164="snížená",J164,0)</f>
        <v>0</v>
      </c>
      <c r="BG164" s="162">
        <f>IF(N164="zákl. přenesená",J164,0)</f>
        <v>0</v>
      </c>
      <c r="BH164" s="162">
        <f>IF(N164="sníž. přenesená",J164,0)</f>
        <v>0</v>
      </c>
      <c r="BI164" s="162">
        <f>IF(N164="nulová",J164,0)</f>
        <v>0</v>
      </c>
      <c r="BJ164" s="18" t="s">
        <v>88</v>
      </c>
      <c r="BK164" s="162">
        <f>ROUND(I164*H164,2)</f>
        <v>0</v>
      </c>
      <c r="BL164" s="18" t="s">
        <v>276</v>
      </c>
      <c r="BM164" s="161" t="s">
        <v>7280</v>
      </c>
    </row>
    <row r="165" spans="1:65" s="2" customFormat="1" ht="19.2">
      <c r="A165" s="33"/>
      <c r="B165" s="34"/>
      <c r="C165" s="33"/>
      <c r="D165" s="163" t="s">
        <v>207</v>
      </c>
      <c r="E165" s="33"/>
      <c r="F165" s="164" t="s">
        <v>7281</v>
      </c>
      <c r="G165" s="33"/>
      <c r="H165" s="33"/>
      <c r="I165" s="165"/>
      <c r="J165" s="33"/>
      <c r="K165" s="33"/>
      <c r="L165" s="34"/>
      <c r="M165" s="168"/>
      <c r="N165" s="169"/>
      <c r="O165" s="170"/>
      <c r="P165" s="170"/>
      <c r="Q165" s="170"/>
      <c r="R165" s="170"/>
      <c r="S165" s="170"/>
      <c r="T165" s="171"/>
      <c r="U165" s="33"/>
      <c r="V165" s="33"/>
      <c r="W165" s="33"/>
      <c r="X165" s="33"/>
      <c r="Y165" s="33"/>
      <c r="Z165" s="33"/>
      <c r="AA165" s="33"/>
      <c r="AB165" s="33"/>
      <c r="AC165" s="33"/>
      <c r="AD165" s="33"/>
      <c r="AE165" s="33"/>
      <c r="AT165" s="18" t="s">
        <v>207</v>
      </c>
      <c r="AU165" s="18" t="s">
        <v>90</v>
      </c>
    </row>
    <row r="166" spans="1:65" s="2" customFormat="1" ht="6.9" customHeight="1">
      <c r="A166" s="33"/>
      <c r="B166" s="48"/>
      <c r="C166" s="49"/>
      <c r="D166" s="49"/>
      <c r="E166" s="49"/>
      <c r="F166" s="49"/>
      <c r="G166" s="49"/>
      <c r="H166" s="49"/>
      <c r="I166" s="49"/>
      <c r="J166" s="49"/>
      <c r="K166" s="49"/>
      <c r="L166" s="34"/>
      <c r="M166" s="33"/>
      <c r="O166" s="33"/>
      <c r="P166" s="33"/>
      <c r="Q166" s="33"/>
      <c r="R166" s="33"/>
      <c r="S166" s="33"/>
      <c r="T166" s="33"/>
      <c r="U166" s="33"/>
      <c r="V166" s="33"/>
      <c r="W166" s="33"/>
      <c r="X166" s="33"/>
      <c r="Y166" s="33"/>
      <c r="Z166" s="33"/>
      <c r="AA166" s="33"/>
      <c r="AB166" s="33"/>
      <c r="AC166" s="33"/>
      <c r="AD166" s="33"/>
      <c r="AE166" s="33"/>
    </row>
  </sheetData>
  <autoFilter ref="C122:K165"/>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141</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7282</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7283</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142</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50.5" customHeight="1">
      <c r="A29" s="100"/>
      <c r="B29" s="101"/>
      <c r="C29" s="100"/>
      <c r="D29" s="100"/>
      <c r="E29" s="251" t="s">
        <v>7284</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ROUND(J126,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ROUND((SUM(BE126:BE243)),  2)</f>
        <v>0</v>
      </c>
      <c r="G35" s="33"/>
      <c r="H35" s="33"/>
      <c r="I35" s="106">
        <v>0.21</v>
      </c>
      <c r="J35" s="105">
        <f>ROUND(((SUM(BE126:BE243))*I35),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ROUND((SUM(BF126:BF243)),  2)</f>
        <v>0</v>
      </c>
      <c r="G36" s="33"/>
      <c r="H36" s="33"/>
      <c r="I36" s="106">
        <v>0.15</v>
      </c>
      <c r="J36" s="105">
        <f>ROUND(((SUM(BF126:BF243))*I36),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ROUND((SUM(BG126:BG243)),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ROUND((SUM(BH126:BH243)),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ROUND((SUM(BI126:BI243)),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7282</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IO-01a - Zpevněné plochy</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J126</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J127</f>
        <v>0</v>
      </c>
      <c r="L99" s="118"/>
    </row>
    <row r="100" spans="1:47" s="10" customFormat="1" ht="19.95" customHeight="1">
      <c r="B100" s="122"/>
      <c r="D100" s="123" t="s">
        <v>305</v>
      </c>
      <c r="E100" s="124"/>
      <c r="F100" s="124"/>
      <c r="G100" s="124"/>
      <c r="H100" s="124"/>
      <c r="I100" s="124"/>
      <c r="J100" s="125">
        <f>J128</f>
        <v>0</v>
      </c>
      <c r="L100" s="122"/>
    </row>
    <row r="101" spans="1:47" s="10" customFormat="1" ht="19.95" customHeight="1">
      <c r="B101" s="122"/>
      <c r="D101" s="123" t="s">
        <v>7285</v>
      </c>
      <c r="E101" s="124"/>
      <c r="F101" s="124"/>
      <c r="G101" s="124"/>
      <c r="H101" s="124"/>
      <c r="I101" s="124"/>
      <c r="J101" s="125">
        <f>J163</f>
        <v>0</v>
      </c>
      <c r="L101" s="122"/>
    </row>
    <row r="102" spans="1:47" s="10" customFormat="1" ht="19.95" customHeight="1">
      <c r="B102" s="122"/>
      <c r="D102" s="123" t="s">
        <v>307</v>
      </c>
      <c r="E102" s="124"/>
      <c r="F102" s="124"/>
      <c r="G102" s="124"/>
      <c r="H102" s="124"/>
      <c r="I102" s="124"/>
      <c r="J102" s="125">
        <f>J210</f>
        <v>0</v>
      </c>
      <c r="L102" s="122"/>
    </row>
    <row r="103" spans="1:47" s="10" customFormat="1" ht="19.95" customHeight="1">
      <c r="B103" s="122"/>
      <c r="D103" s="123" t="s">
        <v>308</v>
      </c>
      <c r="E103" s="124"/>
      <c r="F103" s="124"/>
      <c r="G103" s="124"/>
      <c r="H103" s="124"/>
      <c r="I103" s="124"/>
      <c r="J103" s="125">
        <f>J221</f>
        <v>0</v>
      </c>
      <c r="L103" s="122"/>
    </row>
    <row r="104" spans="1:47" s="10" customFormat="1" ht="19.95" customHeight="1">
      <c r="B104" s="122"/>
      <c r="D104" s="123" t="s">
        <v>312</v>
      </c>
      <c r="E104" s="124"/>
      <c r="F104" s="124"/>
      <c r="G104" s="124"/>
      <c r="H104" s="124"/>
      <c r="I104" s="124"/>
      <c r="J104" s="125">
        <f>J239</f>
        <v>0</v>
      </c>
      <c r="L104" s="122"/>
    </row>
    <row r="105" spans="1:47"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47" s="2" customFormat="1" ht="6.9"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47" s="2" customFormat="1" ht="6.9"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47" s="2" customFormat="1" ht="24.9" customHeight="1">
      <c r="A111" s="33"/>
      <c r="B111" s="34"/>
      <c r="C111" s="22" t="s">
        <v>183</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26.25" customHeight="1">
      <c r="A114" s="33"/>
      <c r="B114" s="34"/>
      <c r="C114" s="33"/>
      <c r="D114" s="33"/>
      <c r="E114" s="263" t="str">
        <f>E7</f>
        <v>SPŠ a SOU Pelhřimov - objekt dílen Kamenice nad Lipou - úspora energie</v>
      </c>
      <c r="F114" s="264"/>
      <c r="G114" s="264"/>
      <c r="H114" s="264"/>
      <c r="I114" s="3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172</v>
      </c>
      <c r="L115" s="21"/>
    </row>
    <row r="116" spans="1:63" s="2" customFormat="1" ht="16.5" customHeight="1">
      <c r="A116" s="33"/>
      <c r="B116" s="34"/>
      <c r="C116" s="33"/>
      <c r="D116" s="33"/>
      <c r="E116" s="263" t="s">
        <v>7282</v>
      </c>
      <c r="F116" s="265"/>
      <c r="G116" s="265"/>
      <c r="H116" s="265"/>
      <c r="I116" s="3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174</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27" t="str">
        <f>E11</f>
        <v>IO-01a - Zpevněné plochy</v>
      </c>
      <c r="F118" s="265"/>
      <c r="G118" s="265"/>
      <c r="H118" s="265"/>
      <c r="I118" s="33"/>
      <c r="J118" s="33"/>
      <c r="K118" s="33"/>
      <c r="L118" s="43"/>
      <c r="S118" s="33"/>
      <c r="T118" s="33"/>
      <c r="U118" s="33"/>
      <c r="V118" s="33"/>
      <c r="W118" s="33"/>
      <c r="X118" s="33"/>
      <c r="Y118" s="33"/>
      <c r="Z118" s="33"/>
      <c r="AA118" s="33"/>
      <c r="AB118" s="33"/>
      <c r="AC118" s="33"/>
      <c r="AD118" s="33"/>
      <c r="AE118" s="33"/>
    </row>
    <row r="119" spans="1:63" s="2" customFormat="1" ht="6.9"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F14</f>
        <v>Kamenice nad Lipu, ul. Lhotecká</v>
      </c>
      <c r="G120" s="33"/>
      <c r="H120" s="33"/>
      <c r="I120" s="28" t="s">
        <v>22</v>
      </c>
      <c r="J120" s="56" t="str">
        <f>IF(J14="","",J14)</f>
        <v>17. 3. 2021</v>
      </c>
      <c r="K120" s="33"/>
      <c r="L120" s="43"/>
      <c r="S120" s="33"/>
      <c r="T120" s="33"/>
      <c r="U120" s="33"/>
      <c r="V120" s="33"/>
      <c r="W120" s="33"/>
      <c r="X120" s="33"/>
      <c r="Y120" s="33"/>
      <c r="Z120" s="33"/>
      <c r="AA120" s="33"/>
      <c r="AB120" s="33"/>
      <c r="AC120" s="33"/>
      <c r="AD120" s="33"/>
      <c r="AE120" s="33"/>
    </row>
    <row r="121" spans="1:63" s="2" customFormat="1" ht="6.9"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25.65" customHeight="1">
      <c r="A122" s="33"/>
      <c r="B122" s="34"/>
      <c r="C122" s="28" t="s">
        <v>24</v>
      </c>
      <c r="D122" s="33"/>
      <c r="E122" s="33"/>
      <c r="F122" s="26" t="str">
        <f>E17</f>
        <v>Kraj Vysočina</v>
      </c>
      <c r="G122" s="33"/>
      <c r="H122" s="33"/>
      <c r="I122" s="28" t="s">
        <v>32</v>
      </c>
      <c r="J122" s="31" t="str">
        <f>E23</f>
        <v>PROJEKT CENTRUM NOVA s.r.o.</v>
      </c>
      <c r="K122" s="33"/>
      <c r="L122" s="43"/>
      <c r="S122" s="33"/>
      <c r="T122" s="33"/>
      <c r="U122" s="33"/>
      <c r="V122" s="33"/>
      <c r="W122" s="33"/>
      <c r="X122" s="33"/>
      <c r="Y122" s="33"/>
      <c r="Z122" s="33"/>
      <c r="AA122" s="33"/>
      <c r="AB122" s="33"/>
      <c r="AC122" s="33"/>
      <c r="AD122" s="33"/>
      <c r="AE122" s="33"/>
    </row>
    <row r="123" spans="1:63" s="2" customFormat="1" ht="15.15" customHeight="1">
      <c r="A123" s="33"/>
      <c r="B123" s="34"/>
      <c r="C123" s="28" t="s">
        <v>30</v>
      </c>
      <c r="D123" s="33"/>
      <c r="E123" s="33"/>
      <c r="F123" s="26" t="str">
        <f>IF(E20="","",E20)</f>
        <v>Vyplň údaj</v>
      </c>
      <c r="G123" s="33"/>
      <c r="H123" s="33"/>
      <c r="I123" s="28" t="s">
        <v>37</v>
      </c>
      <c r="J123" s="31" t="str">
        <f>E26</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63" s="11" customFormat="1" ht="29.25" customHeight="1">
      <c r="A125" s="126"/>
      <c r="B125" s="127"/>
      <c r="C125" s="128" t="s">
        <v>184</v>
      </c>
      <c r="D125" s="129" t="s">
        <v>66</v>
      </c>
      <c r="E125" s="129" t="s">
        <v>62</v>
      </c>
      <c r="F125" s="129" t="s">
        <v>63</v>
      </c>
      <c r="G125" s="129" t="s">
        <v>185</v>
      </c>
      <c r="H125" s="129" t="s">
        <v>186</v>
      </c>
      <c r="I125" s="129" t="s">
        <v>187</v>
      </c>
      <c r="J125" s="129" t="s">
        <v>178</v>
      </c>
      <c r="K125" s="130" t="s">
        <v>188</v>
      </c>
      <c r="L125" s="131"/>
      <c r="M125" s="63" t="s">
        <v>1</v>
      </c>
      <c r="N125" s="64" t="s">
        <v>45</v>
      </c>
      <c r="O125" s="64" t="s">
        <v>189</v>
      </c>
      <c r="P125" s="64" t="s">
        <v>190</v>
      </c>
      <c r="Q125" s="64" t="s">
        <v>191</v>
      </c>
      <c r="R125" s="64" t="s">
        <v>192</v>
      </c>
      <c r="S125" s="64" t="s">
        <v>193</v>
      </c>
      <c r="T125" s="65" t="s">
        <v>194</v>
      </c>
      <c r="U125" s="126"/>
      <c r="V125" s="126"/>
      <c r="W125" s="126"/>
      <c r="X125" s="126"/>
      <c r="Y125" s="126"/>
      <c r="Z125" s="126"/>
      <c r="AA125" s="126"/>
      <c r="AB125" s="126"/>
      <c r="AC125" s="126"/>
      <c r="AD125" s="126"/>
      <c r="AE125" s="126"/>
    </row>
    <row r="126" spans="1:63" s="2" customFormat="1" ht="22.8" customHeight="1">
      <c r="A126" s="33"/>
      <c r="B126" s="34"/>
      <c r="C126" s="70" t="s">
        <v>195</v>
      </c>
      <c r="D126" s="33"/>
      <c r="E126" s="33"/>
      <c r="F126" s="33"/>
      <c r="G126" s="33"/>
      <c r="H126" s="33"/>
      <c r="I126" s="33"/>
      <c r="J126" s="132">
        <f>BK126</f>
        <v>0</v>
      </c>
      <c r="K126" s="33"/>
      <c r="L126" s="34"/>
      <c r="M126" s="66"/>
      <c r="N126" s="57"/>
      <c r="O126" s="67"/>
      <c r="P126" s="133">
        <f>P127</f>
        <v>0</v>
      </c>
      <c r="Q126" s="67"/>
      <c r="R126" s="133">
        <f>R127</f>
        <v>698.80307399999992</v>
      </c>
      <c r="S126" s="67"/>
      <c r="T126" s="134">
        <f>T127</f>
        <v>0</v>
      </c>
      <c r="U126" s="33"/>
      <c r="V126" s="33"/>
      <c r="W126" s="33"/>
      <c r="X126" s="33"/>
      <c r="Y126" s="33"/>
      <c r="Z126" s="33"/>
      <c r="AA126" s="33"/>
      <c r="AB126" s="33"/>
      <c r="AC126" s="33"/>
      <c r="AD126" s="33"/>
      <c r="AE126" s="33"/>
      <c r="AT126" s="18" t="s">
        <v>80</v>
      </c>
      <c r="AU126" s="18" t="s">
        <v>180</v>
      </c>
      <c r="BK126" s="135">
        <f>BK127</f>
        <v>0</v>
      </c>
    </row>
    <row r="127" spans="1:63" s="12" customFormat="1" ht="25.95" customHeight="1">
      <c r="B127" s="136"/>
      <c r="D127" s="137" t="s">
        <v>80</v>
      </c>
      <c r="E127" s="138" t="s">
        <v>327</v>
      </c>
      <c r="F127" s="138" t="s">
        <v>328</v>
      </c>
      <c r="I127" s="139"/>
      <c r="J127" s="140">
        <f>BK127</f>
        <v>0</v>
      </c>
      <c r="L127" s="136"/>
      <c r="M127" s="141"/>
      <c r="N127" s="142"/>
      <c r="O127" s="142"/>
      <c r="P127" s="143">
        <f>P128+P163+P210+P221+P239</f>
        <v>0</v>
      </c>
      <c r="Q127" s="142"/>
      <c r="R127" s="143">
        <f>R128+R163+R210+R221+R239</f>
        <v>698.80307399999992</v>
      </c>
      <c r="S127" s="142"/>
      <c r="T127" s="144">
        <f>T128+T163+T210+T221+T239</f>
        <v>0</v>
      </c>
      <c r="AR127" s="137" t="s">
        <v>88</v>
      </c>
      <c r="AT127" s="145" t="s">
        <v>80</v>
      </c>
      <c r="AU127" s="145" t="s">
        <v>81</v>
      </c>
      <c r="AY127" s="137" t="s">
        <v>199</v>
      </c>
      <c r="BK127" s="146">
        <f>BK128+BK163+BK210+BK221+BK239</f>
        <v>0</v>
      </c>
    </row>
    <row r="128" spans="1:63" s="12" customFormat="1" ht="22.8" customHeight="1">
      <c r="B128" s="136"/>
      <c r="D128" s="137" t="s">
        <v>80</v>
      </c>
      <c r="E128" s="147" t="s">
        <v>88</v>
      </c>
      <c r="F128" s="147" t="s">
        <v>329</v>
      </c>
      <c r="I128" s="139"/>
      <c r="J128" s="148">
        <f>BK128</f>
        <v>0</v>
      </c>
      <c r="L128" s="136"/>
      <c r="M128" s="141"/>
      <c r="N128" s="142"/>
      <c r="O128" s="142"/>
      <c r="P128" s="143">
        <f>SUM(P129:P162)</f>
        <v>0</v>
      </c>
      <c r="Q128" s="142"/>
      <c r="R128" s="143">
        <f>SUM(R129:R162)</f>
        <v>0</v>
      </c>
      <c r="S128" s="142"/>
      <c r="T128" s="144">
        <f>SUM(T129:T162)</f>
        <v>0</v>
      </c>
      <c r="AR128" s="137" t="s">
        <v>88</v>
      </c>
      <c r="AT128" s="145" t="s">
        <v>80</v>
      </c>
      <c r="AU128" s="145" t="s">
        <v>88</v>
      </c>
      <c r="AY128" s="137" t="s">
        <v>199</v>
      </c>
      <c r="BK128" s="146">
        <f>SUM(BK129:BK162)</f>
        <v>0</v>
      </c>
    </row>
    <row r="129" spans="1:65" s="2" customFormat="1" ht="33" customHeight="1">
      <c r="A129" s="33"/>
      <c r="B129" s="149"/>
      <c r="C129" s="150" t="s">
        <v>88</v>
      </c>
      <c r="D129" s="150" t="s">
        <v>202</v>
      </c>
      <c r="E129" s="151" t="s">
        <v>1509</v>
      </c>
      <c r="F129" s="152" t="s">
        <v>1510</v>
      </c>
      <c r="G129" s="153" t="s">
        <v>383</v>
      </c>
      <c r="H129" s="154">
        <v>13.2</v>
      </c>
      <c r="I129" s="155"/>
      <c r="J129" s="156">
        <f>ROUND(I129*H129,2)</f>
        <v>0</v>
      </c>
      <c r="K129" s="152" t="s">
        <v>333</v>
      </c>
      <c r="L129" s="34"/>
      <c r="M129" s="157" t="s">
        <v>1</v>
      </c>
      <c r="N129" s="158" t="s">
        <v>46</v>
      </c>
      <c r="O129" s="59"/>
      <c r="P129" s="159">
        <f>O129*H129</f>
        <v>0</v>
      </c>
      <c r="Q129" s="159">
        <v>0</v>
      </c>
      <c r="R129" s="159">
        <f>Q129*H129</f>
        <v>0</v>
      </c>
      <c r="S129" s="159">
        <v>0</v>
      </c>
      <c r="T129" s="160">
        <f>S129*H129</f>
        <v>0</v>
      </c>
      <c r="U129" s="33"/>
      <c r="V129" s="33"/>
      <c r="W129" s="33"/>
      <c r="X129" s="33"/>
      <c r="Y129" s="33"/>
      <c r="Z129" s="33"/>
      <c r="AA129" s="33"/>
      <c r="AB129" s="33"/>
      <c r="AC129" s="33"/>
      <c r="AD129" s="33"/>
      <c r="AE129" s="33"/>
      <c r="AR129" s="161" t="s">
        <v>198</v>
      </c>
      <c r="AT129" s="161" t="s">
        <v>202</v>
      </c>
      <c r="AU129" s="161" t="s">
        <v>90</v>
      </c>
      <c r="AY129" s="18" t="s">
        <v>199</v>
      </c>
      <c r="BE129" s="162">
        <f>IF(N129="základní",J129,0)</f>
        <v>0</v>
      </c>
      <c r="BF129" s="162">
        <f>IF(N129="snížená",J129,0)</f>
        <v>0</v>
      </c>
      <c r="BG129" s="162">
        <f>IF(N129="zákl. přenesená",J129,0)</f>
        <v>0</v>
      </c>
      <c r="BH129" s="162">
        <f>IF(N129="sníž. přenesená",J129,0)</f>
        <v>0</v>
      </c>
      <c r="BI129" s="162">
        <f>IF(N129="nulová",J129,0)</f>
        <v>0</v>
      </c>
      <c r="BJ129" s="18" t="s">
        <v>88</v>
      </c>
      <c r="BK129" s="162">
        <f>ROUND(I129*H129,2)</f>
        <v>0</v>
      </c>
      <c r="BL129" s="18" t="s">
        <v>198</v>
      </c>
      <c r="BM129" s="161" t="s">
        <v>7286</v>
      </c>
    </row>
    <row r="130" spans="1:65" s="2" customFormat="1" ht="28.8">
      <c r="A130" s="33"/>
      <c r="B130" s="34"/>
      <c r="C130" s="33"/>
      <c r="D130" s="163" t="s">
        <v>207</v>
      </c>
      <c r="E130" s="33"/>
      <c r="F130" s="164" t="s">
        <v>1512</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207</v>
      </c>
      <c r="AU130" s="18" t="s">
        <v>90</v>
      </c>
    </row>
    <row r="131" spans="1:65" s="13" customFormat="1" ht="10.199999999999999">
      <c r="B131" s="172"/>
      <c r="D131" s="163" t="s">
        <v>336</v>
      </c>
      <c r="E131" s="173" t="s">
        <v>1</v>
      </c>
      <c r="F131" s="174" t="s">
        <v>7287</v>
      </c>
      <c r="H131" s="173" t="s">
        <v>1</v>
      </c>
      <c r="I131" s="175"/>
      <c r="L131" s="172"/>
      <c r="M131" s="176"/>
      <c r="N131" s="177"/>
      <c r="O131" s="177"/>
      <c r="P131" s="177"/>
      <c r="Q131" s="177"/>
      <c r="R131" s="177"/>
      <c r="S131" s="177"/>
      <c r="T131" s="178"/>
      <c r="AT131" s="173" t="s">
        <v>336</v>
      </c>
      <c r="AU131" s="173" t="s">
        <v>90</v>
      </c>
      <c r="AV131" s="13" t="s">
        <v>88</v>
      </c>
      <c r="AW131" s="13" t="s">
        <v>36</v>
      </c>
      <c r="AX131" s="13" t="s">
        <v>81</v>
      </c>
      <c r="AY131" s="173" t="s">
        <v>199</v>
      </c>
    </row>
    <row r="132" spans="1:65" s="14" customFormat="1" ht="10.199999999999999">
      <c r="B132" s="179"/>
      <c r="D132" s="163" t="s">
        <v>336</v>
      </c>
      <c r="E132" s="180" t="s">
        <v>1</v>
      </c>
      <c r="F132" s="181" t="s">
        <v>7288</v>
      </c>
      <c r="H132" s="182">
        <v>13.2</v>
      </c>
      <c r="I132" s="183"/>
      <c r="L132" s="179"/>
      <c r="M132" s="184"/>
      <c r="N132" s="185"/>
      <c r="O132" s="185"/>
      <c r="P132" s="185"/>
      <c r="Q132" s="185"/>
      <c r="R132" s="185"/>
      <c r="S132" s="185"/>
      <c r="T132" s="186"/>
      <c r="AT132" s="180" t="s">
        <v>336</v>
      </c>
      <c r="AU132" s="180" t="s">
        <v>90</v>
      </c>
      <c r="AV132" s="14" t="s">
        <v>90</v>
      </c>
      <c r="AW132" s="14" t="s">
        <v>36</v>
      </c>
      <c r="AX132" s="14" t="s">
        <v>81</v>
      </c>
      <c r="AY132" s="180" t="s">
        <v>199</v>
      </c>
    </row>
    <row r="133" spans="1:65" s="15" customFormat="1" ht="10.199999999999999">
      <c r="B133" s="187"/>
      <c r="D133" s="163" t="s">
        <v>336</v>
      </c>
      <c r="E133" s="188" t="s">
        <v>1</v>
      </c>
      <c r="F133" s="189" t="s">
        <v>339</v>
      </c>
      <c r="H133" s="190">
        <v>13.2</v>
      </c>
      <c r="I133" s="191"/>
      <c r="L133" s="187"/>
      <c r="M133" s="192"/>
      <c r="N133" s="193"/>
      <c r="O133" s="193"/>
      <c r="P133" s="193"/>
      <c r="Q133" s="193"/>
      <c r="R133" s="193"/>
      <c r="S133" s="193"/>
      <c r="T133" s="194"/>
      <c r="AT133" s="188" t="s">
        <v>336</v>
      </c>
      <c r="AU133" s="188" t="s">
        <v>90</v>
      </c>
      <c r="AV133" s="15" t="s">
        <v>198</v>
      </c>
      <c r="AW133" s="15" t="s">
        <v>36</v>
      </c>
      <c r="AX133" s="15" t="s">
        <v>88</v>
      </c>
      <c r="AY133" s="188" t="s">
        <v>199</v>
      </c>
    </row>
    <row r="134" spans="1:65" s="2" customFormat="1" ht="33" customHeight="1">
      <c r="A134" s="33"/>
      <c r="B134" s="149"/>
      <c r="C134" s="150" t="s">
        <v>90</v>
      </c>
      <c r="D134" s="150" t="s">
        <v>202</v>
      </c>
      <c r="E134" s="151" t="s">
        <v>7289</v>
      </c>
      <c r="F134" s="152" t="s">
        <v>7290</v>
      </c>
      <c r="G134" s="153" t="s">
        <v>383</v>
      </c>
      <c r="H134" s="154">
        <v>270.27</v>
      </c>
      <c r="I134" s="155"/>
      <c r="J134" s="156">
        <f>ROUND(I134*H134,2)</f>
        <v>0</v>
      </c>
      <c r="K134" s="152" t="s">
        <v>333</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198</v>
      </c>
      <c r="AT134" s="161" t="s">
        <v>202</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198</v>
      </c>
      <c r="BM134" s="161" t="s">
        <v>7291</v>
      </c>
    </row>
    <row r="135" spans="1:65" s="2" customFormat="1" ht="28.8">
      <c r="A135" s="33"/>
      <c r="B135" s="34"/>
      <c r="C135" s="33"/>
      <c r="D135" s="163" t="s">
        <v>207</v>
      </c>
      <c r="E135" s="33"/>
      <c r="F135" s="164" t="s">
        <v>7292</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13" customFormat="1" ht="10.199999999999999">
      <c r="B136" s="172"/>
      <c r="D136" s="163" t="s">
        <v>336</v>
      </c>
      <c r="E136" s="173" t="s">
        <v>1</v>
      </c>
      <c r="F136" s="174" t="s">
        <v>7293</v>
      </c>
      <c r="H136" s="173" t="s">
        <v>1</v>
      </c>
      <c r="I136" s="175"/>
      <c r="L136" s="172"/>
      <c r="M136" s="176"/>
      <c r="N136" s="177"/>
      <c r="O136" s="177"/>
      <c r="P136" s="177"/>
      <c r="Q136" s="177"/>
      <c r="R136" s="177"/>
      <c r="S136" s="177"/>
      <c r="T136" s="178"/>
      <c r="AT136" s="173" t="s">
        <v>336</v>
      </c>
      <c r="AU136" s="173" t="s">
        <v>90</v>
      </c>
      <c r="AV136" s="13" t="s">
        <v>88</v>
      </c>
      <c r="AW136" s="13" t="s">
        <v>36</v>
      </c>
      <c r="AX136" s="13" t="s">
        <v>81</v>
      </c>
      <c r="AY136" s="173" t="s">
        <v>199</v>
      </c>
    </row>
    <row r="137" spans="1:65" s="14" customFormat="1" ht="10.199999999999999">
      <c r="B137" s="179"/>
      <c r="D137" s="163" t="s">
        <v>336</v>
      </c>
      <c r="E137" s="180" t="s">
        <v>1</v>
      </c>
      <c r="F137" s="181" t="s">
        <v>7294</v>
      </c>
      <c r="H137" s="182">
        <v>270.27</v>
      </c>
      <c r="I137" s="183"/>
      <c r="L137" s="179"/>
      <c r="M137" s="184"/>
      <c r="N137" s="185"/>
      <c r="O137" s="185"/>
      <c r="P137" s="185"/>
      <c r="Q137" s="185"/>
      <c r="R137" s="185"/>
      <c r="S137" s="185"/>
      <c r="T137" s="186"/>
      <c r="AT137" s="180" t="s">
        <v>336</v>
      </c>
      <c r="AU137" s="180" t="s">
        <v>90</v>
      </c>
      <c r="AV137" s="14" t="s">
        <v>90</v>
      </c>
      <c r="AW137" s="14" t="s">
        <v>36</v>
      </c>
      <c r="AX137" s="14" t="s">
        <v>81</v>
      </c>
      <c r="AY137" s="180" t="s">
        <v>199</v>
      </c>
    </row>
    <row r="138" spans="1:65" s="15" customFormat="1" ht="10.199999999999999">
      <c r="B138" s="187"/>
      <c r="D138" s="163" t="s">
        <v>336</v>
      </c>
      <c r="E138" s="188" t="s">
        <v>1</v>
      </c>
      <c r="F138" s="189" t="s">
        <v>339</v>
      </c>
      <c r="H138" s="190">
        <v>270.27</v>
      </c>
      <c r="I138" s="191"/>
      <c r="L138" s="187"/>
      <c r="M138" s="192"/>
      <c r="N138" s="193"/>
      <c r="O138" s="193"/>
      <c r="P138" s="193"/>
      <c r="Q138" s="193"/>
      <c r="R138" s="193"/>
      <c r="S138" s="193"/>
      <c r="T138" s="194"/>
      <c r="AT138" s="188" t="s">
        <v>336</v>
      </c>
      <c r="AU138" s="188" t="s">
        <v>90</v>
      </c>
      <c r="AV138" s="15" t="s">
        <v>198</v>
      </c>
      <c r="AW138" s="15" t="s">
        <v>36</v>
      </c>
      <c r="AX138" s="15" t="s">
        <v>88</v>
      </c>
      <c r="AY138" s="188" t="s">
        <v>199</v>
      </c>
    </row>
    <row r="139" spans="1:65" s="2" customFormat="1" ht="33" customHeight="1">
      <c r="A139" s="33"/>
      <c r="B139" s="149"/>
      <c r="C139" s="150" t="s">
        <v>213</v>
      </c>
      <c r="D139" s="150" t="s">
        <v>202</v>
      </c>
      <c r="E139" s="151" t="s">
        <v>1533</v>
      </c>
      <c r="F139" s="152" t="s">
        <v>1534</v>
      </c>
      <c r="G139" s="153" t="s">
        <v>383</v>
      </c>
      <c r="H139" s="154">
        <v>283.47000000000003</v>
      </c>
      <c r="I139" s="155"/>
      <c r="J139" s="156">
        <f>ROUND(I139*H139,2)</f>
        <v>0</v>
      </c>
      <c r="K139" s="152" t="s">
        <v>333</v>
      </c>
      <c r="L139" s="34"/>
      <c r="M139" s="157" t="s">
        <v>1</v>
      </c>
      <c r="N139" s="158" t="s">
        <v>46</v>
      </c>
      <c r="O139" s="59"/>
      <c r="P139" s="159">
        <f>O139*H139</f>
        <v>0</v>
      </c>
      <c r="Q139" s="159">
        <v>0</v>
      </c>
      <c r="R139" s="159">
        <f>Q139*H139</f>
        <v>0</v>
      </c>
      <c r="S139" s="159">
        <v>0</v>
      </c>
      <c r="T139" s="160">
        <f>S139*H139</f>
        <v>0</v>
      </c>
      <c r="U139" s="33"/>
      <c r="V139" s="33"/>
      <c r="W139" s="33"/>
      <c r="X139" s="33"/>
      <c r="Y139" s="33"/>
      <c r="Z139" s="33"/>
      <c r="AA139" s="33"/>
      <c r="AB139" s="33"/>
      <c r="AC139" s="33"/>
      <c r="AD139" s="33"/>
      <c r="AE139" s="33"/>
      <c r="AR139" s="161" t="s">
        <v>198</v>
      </c>
      <c r="AT139" s="161" t="s">
        <v>202</v>
      </c>
      <c r="AU139" s="161" t="s">
        <v>90</v>
      </c>
      <c r="AY139" s="18" t="s">
        <v>199</v>
      </c>
      <c r="BE139" s="162">
        <f>IF(N139="základní",J139,0)</f>
        <v>0</v>
      </c>
      <c r="BF139" s="162">
        <f>IF(N139="snížená",J139,0)</f>
        <v>0</v>
      </c>
      <c r="BG139" s="162">
        <f>IF(N139="zákl. přenesená",J139,0)</f>
        <v>0</v>
      </c>
      <c r="BH139" s="162">
        <f>IF(N139="sníž. přenesená",J139,0)</f>
        <v>0</v>
      </c>
      <c r="BI139" s="162">
        <f>IF(N139="nulová",J139,0)</f>
        <v>0</v>
      </c>
      <c r="BJ139" s="18" t="s">
        <v>88</v>
      </c>
      <c r="BK139" s="162">
        <f>ROUND(I139*H139,2)</f>
        <v>0</v>
      </c>
      <c r="BL139" s="18" t="s">
        <v>198</v>
      </c>
      <c r="BM139" s="161" t="s">
        <v>7295</v>
      </c>
    </row>
    <row r="140" spans="1:65" s="2" customFormat="1" ht="38.4">
      <c r="A140" s="33"/>
      <c r="B140" s="34"/>
      <c r="C140" s="33"/>
      <c r="D140" s="163" t="s">
        <v>207</v>
      </c>
      <c r="E140" s="33"/>
      <c r="F140" s="164" t="s">
        <v>1536</v>
      </c>
      <c r="G140" s="33"/>
      <c r="H140" s="33"/>
      <c r="I140" s="165"/>
      <c r="J140" s="33"/>
      <c r="K140" s="33"/>
      <c r="L140" s="34"/>
      <c r="M140" s="166"/>
      <c r="N140" s="167"/>
      <c r="O140" s="59"/>
      <c r="P140" s="59"/>
      <c r="Q140" s="59"/>
      <c r="R140" s="59"/>
      <c r="S140" s="59"/>
      <c r="T140" s="60"/>
      <c r="U140" s="33"/>
      <c r="V140" s="33"/>
      <c r="W140" s="33"/>
      <c r="X140" s="33"/>
      <c r="Y140" s="33"/>
      <c r="Z140" s="33"/>
      <c r="AA140" s="33"/>
      <c r="AB140" s="33"/>
      <c r="AC140" s="33"/>
      <c r="AD140" s="33"/>
      <c r="AE140" s="33"/>
      <c r="AT140" s="18" t="s">
        <v>207</v>
      </c>
      <c r="AU140" s="18" t="s">
        <v>90</v>
      </c>
    </row>
    <row r="141" spans="1:65" s="14" customFormat="1" ht="10.199999999999999">
      <c r="B141" s="179"/>
      <c r="D141" s="163" t="s">
        <v>336</v>
      </c>
      <c r="E141" s="180" t="s">
        <v>1</v>
      </c>
      <c r="F141" s="181" t="s">
        <v>7296</v>
      </c>
      <c r="H141" s="182">
        <v>13.2</v>
      </c>
      <c r="I141" s="183"/>
      <c r="L141" s="179"/>
      <c r="M141" s="184"/>
      <c r="N141" s="185"/>
      <c r="O141" s="185"/>
      <c r="P141" s="185"/>
      <c r="Q141" s="185"/>
      <c r="R141" s="185"/>
      <c r="S141" s="185"/>
      <c r="T141" s="186"/>
      <c r="AT141" s="180" t="s">
        <v>336</v>
      </c>
      <c r="AU141" s="180" t="s">
        <v>90</v>
      </c>
      <c r="AV141" s="14" t="s">
        <v>90</v>
      </c>
      <c r="AW141" s="14" t="s">
        <v>36</v>
      </c>
      <c r="AX141" s="14" t="s">
        <v>81</v>
      </c>
      <c r="AY141" s="180" t="s">
        <v>199</v>
      </c>
    </row>
    <row r="142" spans="1:65" s="14" customFormat="1" ht="10.199999999999999">
      <c r="B142" s="179"/>
      <c r="D142" s="163" t="s">
        <v>336</v>
      </c>
      <c r="E142" s="180" t="s">
        <v>1</v>
      </c>
      <c r="F142" s="181" t="s">
        <v>7297</v>
      </c>
      <c r="H142" s="182">
        <v>270.27</v>
      </c>
      <c r="I142" s="183"/>
      <c r="L142" s="179"/>
      <c r="M142" s="184"/>
      <c r="N142" s="185"/>
      <c r="O142" s="185"/>
      <c r="P142" s="185"/>
      <c r="Q142" s="185"/>
      <c r="R142" s="185"/>
      <c r="S142" s="185"/>
      <c r="T142" s="186"/>
      <c r="AT142" s="180" t="s">
        <v>336</v>
      </c>
      <c r="AU142" s="180" t="s">
        <v>90</v>
      </c>
      <c r="AV142" s="14" t="s">
        <v>90</v>
      </c>
      <c r="AW142" s="14" t="s">
        <v>36</v>
      </c>
      <c r="AX142" s="14" t="s">
        <v>81</v>
      </c>
      <c r="AY142" s="180" t="s">
        <v>199</v>
      </c>
    </row>
    <row r="143" spans="1:65" s="15" customFormat="1" ht="10.199999999999999">
      <c r="B143" s="187"/>
      <c r="D143" s="163" t="s">
        <v>336</v>
      </c>
      <c r="E143" s="188" t="s">
        <v>1</v>
      </c>
      <c r="F143" s="189" t="s">
        <v>339</v>
      </c>
      <c r="H143" s="190">
        <v>283.46999999999997</v>
      </c>
      <c r="I143" s="191"/>
      <c r="L143" s="187"/>
      <c r="M143" s="192"/>
      <c r="N143" s="193"/>
      <c r="O143" s="193"/>
      <c r="P143" s="193"/>
      <c r="Q143" s="193"/>
      <c r="R143" s="193"/>
      <c r="S143" s="193"/>
      <c r="T143" s="194"/>
      <c r="AT143" s="188" t="s">
        <v>336</v>
      </c>
      <c r="AU143" s="188" t="s">
        <v>90</v>
      </c>
      <c r="AV143" s="15" t="s">
        <v>198</v>
      </c>
      <c r="AW143" s="15" t="s">
        <v>36</v>
      </c>
      <c r="AX143" s="15" t="s">
        <v>88</v>
      </c>
      <c r="AY143" s="188" t="s">
        <v>199</v>
      </c>
    </row>
    <row r="144" spans="1:65" s="2" customFormat="1" ht="37.799999999999997" customHeight="1">
      <c r="A144" s="33"/>
      <c r="B144" s="149"/>
      <c r="C144" s="150" t="s">
        <v>198</v>
      </c>
      <c r="D144" s="150" t="s">
        <v>202</v>
      </c>
      <c r="E144" s="151" t="s">
        <v>1542</v>
      </c>
      <c r="F144" s="152" t="s">
        <v>1543</v>
      </c>
      <c r="G144" s="153" t="s">
        <v>383</v>
      </c>
      <c r="H144" s="154">
        <v>4818.99</v>
      </c>
      <c r="I144" s="155"/>
      <c r="J144" s="156">
        <f>ROUND(I144*H144,2)</f>
        <v>0</v>
      </c>
      <c r="K144" s="152" t="s">
        <v>333</v>
      </c>
      <c r="L144" s="34"/>
      <c r="M144" s="157" t="s">
        <v>1</v>
      </c>
      <c r="N144" s="158" t="s">
        <v>46</v>
      </c>
      <c r="O144" s="59"/>
      <c r="P144" s="159">
        <f>O144*H144</f>
        <v>0</v>
      </c>
      <c r="Q144" s="159">
        <v>0</v>
      </c>
      <c r="R144" s="159">
        <f>Q144*H144</f>
        <v>0</v>
      </c>
      <c r="S144" s="159">
        <v>0</v>
      </c>
      <c r="T144" s="160">
        <f>S144*H144</f>
        <v>0</v>
      </c>
      <c r="U144" s="33"/>
      <c r="V144" s="33"/>
      <c r="W144" s="33"/>
      <c r="X144" s="33"/>
      <c r="Y144" s="33"/>
      <c r="Z144" s="33"/>
      <c r="AA144" s="33"/>
      <c r="AB144" s="33"/>
      <c r="AC144" s="33"/>
      <c r="AD144" s="33"/>
      <c r="AE144" s="33"/>
      <c r="AR144" s="161" t="s">
        <v>198</v>
      </c>
      <c r="AT144" s="161" t="s">
        <v>202</v>
      </c>
      <c r="AU144" s="161" t="s">
        <v>90</v>
      </c>
      <c r="AY144" s="18" t="s">
        <v>199</v>
      </c>
      <c r="BE144" s="162">
        <f>IF(N144="základní",J144,0)</f>
        <v>0</v>
      </c>
      <c r="BF144" s="162">
        <f>IF(N144="snížená",J144,0)</f>
        <v>0</v>
      </c>
      <c r="BG144" s="162">
        <f>IF(N144="zákl. přenesená",J144,0)</f>
        <v>0</v>
      </c>
      <c r="BH144" s="162">
        <f>IF(N144="sníž. přenesená",J144,0)</f>
        <v>0</v>
      </c>
      <c r="BI144" s="162">
        <f>IF(N144="nulová",J144,0)</f>
        <v>0</v>
      </c>
      <c r="BJ144" s="18" t="s">
        <v>88</v>
      </c>
      <c r="BK144" s="162">
        <f>ROUND(I144*H144,2)</f>
        <v>0</v>
      </c>
      <c r="BL144" s="18" t="s">
        <v>198</v>
      </c>
      <c r="BM144" s="161" t="s">
        <v>7298</v>
      </c>
    </row>
    <row r="145" spans="1:65" s="2" customFormat="1" ht="48">
      <c r="A145" s="33"/>
      <c r="B145" s="34"/>
      <c r="C145" s="33"/>
      <c r="D145" s="163" t="s">
        <v>207</v>
      </c>
      <c r="E145" s="33"/>
      <c r="F145" s="164" t="s">
        <v>1545</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207</v>
      </c>
      <c r="AU145" s="18" t="s">
        <v>90</v>
      </c>
    </row>
    <row r="146" spans="1:65" s="14" customFormat="1" ht="10.199999999999999">
      <c r="B146" s="179"/>
      <c r="D146" s="163" t="s">
        <v>336</v>
      </c>
      <c r="E146" s="180" t="s">
        <v>1</v>
      </c>
      <c r="F146" s="181" t="s">
        <v>7299</v>
      </c>
      <c r="H146" s="182">
        <v>4818.99</v>
      </c>
      <c r="I146" s="183"/>
      <c r="L146" s="179"/>
      <c r="M146" s="184"/>
      <c r="N146" s="185"/>
      <c r="O146" s="185"/>
      <c r="P146" s="185"/>
      <c r="Q146" s="185"/>
      <c r="R146" s="185"/>
      <c r="S146" s="185"/>
      <c r="T146" s="186"/>
      <c r="AT146" s="180" t="s">
        <v>336</v>
      </c>
      <c r="AU146" s="180" t="s">
        <v>90</v>
      </c>
      <c r="AV146" s="14" t="s">
        <v>90</v>
      </c>
      <c r="AW146" s="14" t="s">
        <v>36</v>
      </c>
      <c r="AX146" s="14" t="s">
        <v>81</v>
      </c>
      <c r="AY146" s="180" t="s">
        <v>199</v>
      </c>
    </row>
    <row r="147" spans="1:65" s="15" customFormat="1" ht="10.199999999999999">
      <c r="B147" s="187"/>
      <c r="D147" s="163" t="s">
        <v>336</v>
      </c>
      <c r="E147" s="188" t="s">
        <v>1</v>
      </c>
      <c r="F147" s="189" t="s">
        <v>339</v>
      </c>
      <c r="H147" s="190">
        <v>4818.99</v>
      </c>
      <c r="I147" s="191"/>
      <c r="L147" s="187"/>
      <c r="M147" s="192"/>
      <c r="N147" s="193"/>
      <c r="O147" s="193"/>
      <c r="P147" s="193"/>
      <c r="Q147" s="193"/>
      <c r="R147" s="193"/>
      <c r="S147" s="193"/>
      <c r="T147" s="194"/>
      <c r="AT147" s="188" t="s">
        <v>336</v>
      </c>
      <c r="AU147" s="188" t="s">
        <v>90</v>
      </c>
      <c r="AV147" s="15" t="s">
        <v>198</v>
      </c>
      <c r="AW147" s="15" t="s">
        <v>36</v>
      </c>
      <c r="AX147" s="15" t="s">
        <v>88</v>
      </c>
      <c r="AY147" s="188" t="s">
        <v>199</v>
      </c>
    </row>
    <row r="148" spans="1:65" s="2" customFormat="1" ht="33" customHeight="1">
      <c r="A148" s="33"/>
      <c r="B148" s="149"/>
      <c r="C148" s="150" t="s">
        <v>222</v>
      </c>
      <c r="D148" s="150" t="s">
        <v>202</v>
      </c>
      <c r="E148" s="151" t="s">
        <v>1547</v>
      </c>
      <c r="F148" s="152" t="s">
        <v>1548</v>
      </c>
      <c r="G148" s="153" t="s">
        <v>396</v>
      </c>
      <c r="H148" s="154">
        <v>595.28700000000003</v>
      </c>
      <c r="I148" s="155"/>
      <c r="J148" s="156">
        <f>ROUND(I148*H148,2)</f>
        <v>0</v>
      </c>
      <c r="K148" s="152" t="s">
        <v>333</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198</v>
      </c>
      <c r="AT148" s="161" t="s">
        <v>202</v>
      </c>
      <c r="AU148" s="161" t="s">
        <v>90</v>
      </c>
      <c r="AY148" s="18" t="s">
        <v>199</v>
      </c>
      <c r="BE148" s="162">
        <f>IF(N148="základní",J148,0)</f>
        <v>0</v>
      </c>
      <c r="BF148" s="162">
        <f>IF(N148="snížená",J148,0)</f>
        <v>0</v>
      </c>
      <c r="BG148" s="162">
        <f>IF(N148="zákl. přenesená",J148,0)</f>
        <v>0</v>
      </c>
      <c r="BH148" s="162">
        <f>IF(N148="sníž. přenesená",J148,0)</f>
        <v>0</v>
      </c>
      <c r="BI148" s="162">
        <f>IF(N148="nulová",J148,0)</f>
        <v>0</v>
      </c>
      <c r="BJ148" s="18" t="s">
        <v>88</v>
      </c>
      <c r="BK148" s="162">
        <f>ROUND(I148*H148,2)</f>
        <v>0</v>
      </c>
      <c r="BL148" s="18" t="s">
        <v>198</v>
      </c>
      <c r="BM148" s="161" t="s">
        <v>7300</v>
      </c>
    </row>
    <row r="149" spans="1:65" s="2" customFormat="1" ht="28.8">
      <c r="A149" s="33"/>
      <c r="B149" s="34"/>
      <c r="C149" s="33"/>
      <c r="D149" s="163" t="s">
        <v>207</v>
      </c>
      <c r="E149" s="33"/>
      <c r="F149" s="164" t="s">
        <v>1550</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207</v>
      </c>
      <c r="AU149" s="18" t="s">
        <v>90</v>
      </c>
    </row>
    <row r="150" spans="1:65" s="14" customFormat="1" ht="10.199999999999999">
      <c r="B150" s="179"/>
      <c r="D150" s="163" t="s">
        <v>336</v>
      </c>
      <c r="E150" s="180" t="s">
        <v>1</v>
      </c>
      <c r="F150" s="181" t="s">
        <v>7301</v>
      </c>
      <c r="H150" s="182">
        <v>595.28700000000003</v>
      </c>
      <c r="I150" s="183"/>
      <c r="L150" s="179"/>
      <c r="M150" s="184"/>
      <c r="N150" s="185"/>
      <c r="O150" s="185"/>
      <c r="P150" s="185"/>
      <c r="Q150" s="185"/>
      <c r="R150" s="185"/>
      <c r="S150" s="185"/>
      <c r="T150" s="186"/>
      <c r="AT150" s="180" t="s">
        <v>336</v>
      </c>
      <c r="AU150" s="180" t="s">
        <v>90</v>
      </c>
      <c r="AV150" s="14" t="s">
        <v>90</v>
      </c>
      <c r="AW150" s="14" t="s">
        <v>36</v>
      </c>
      <c r="AX150" s="14" t="s">
        <v>81</v>
      </c>
      <c r="AY150" s="180" t="s">
        <v>199</v>
      </c>
    </row>
    <row r="151" spans="1:65" s="15" customFormat="1" ht="10.199999999999999">
      <c r="B151" s="187"/>
      <c r="D151" s="163" t="s">
        <v>336</v>
      </c>
      <c r="E151" s="188" t="s">
        <v>1</v>
      </c>
      <c r="F151" s="189" t="s">
        <v>339</v>
      </c>
      <c r="H151" s="190">
        <v>595.28700000000003</v>
      </c>
      <c r="I151" s="191"/>
      <c r="L151" s="187"/>
      <c r="M151" s="192"/>
      <c r="N151" s="193"/>
      <c r="O151" s="193"/>
      <c r="P151" s="193"/>
      <c r="Q151" s="193"/>
      <c r="R151" s="193"/>
      <c r="S151" s="193"/>
      <c r="T151" s="194"/>
      <c r="AT151" s="188" t="s">
        <v>336</v>
      </c>
      <c r="AU151" s="188" t="s">
        <v>90</v>
      </c>
      <c r="AV151" s="15" t="s">
        <v>198</v>
      </c>
      <c r="AW151" s="15" t="s">
        <v>36</v>
      </c>
      <c r="AX151" s="15" t="s">
        <v>88</v>
      </c>
      <c r="AY151" s="188" t="s">
        <v>199</v>
      </c>
    </row>
    <row r="152" spans="1:65" s="2" customFormat="1" ht="24.15" customHeight="1">
      <c r="A152" s="33"/>
      <c r="B152" s="149"/>
      <c r="C152" s="150" t="s">
        <v>227</v>
      </c>
      <c r="D152" s="150" t="s">
        <v>202</v>
      </c>
      <c r="E152" s="151" t="s">
        <v>7302</v>
      </c>
      <c r="F152" s="152" t="s">
        <v>7303</v>
      </c>
      <c r="G152" s="153" t="s">
        <v>332</v>
      </c>
      <c r="H152" s="154">
        <v>508.3</v>
      </c>
      <c r="I152" s="155"/>
      <c r="J152" s="156">
        <f>ROUND(I152*H152,2)</f>
        <v>0</v>
      </c>
      <c r="K152" s="152" t="s">
        <v>333</v>
      </c>
      <c r="L152" s="34"/>
      <c r="M152" s="157" t="s">
        <v>1</v>
      </c>
      <c r="N152" s="158"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198</v>
      </c>
      <c r="AT152" s="161" t="s">
        <v>202</v>
      </c>
      <c r="AU152" s="161" t="s">
        <v>90</v>
      </c>
      <c r="AY152" s="18" t="s">
        <v>199</v>
      </c>
      <c r="BE152" s="162">
        <f>IF(N152="základní",J152,0)</f>
        <v>0</v>
      </c>
      <c r="BF152" s="162">
        <f>IF(N152="snížená",J152,0)</f>
        <v>0</v>
      </c>
      <c r="BG152" s="162">
        <f>IF(N152="zákl. přenesená",J152,0)</f>
        <v>0</v>
      </c>
      <c r="BH152" s="162">
        <f>IF(N152="sníž. přenesená",J152,0)</f>
        <v>0</v>
      </c>
      <c r="BI152" s="162">
        <f>IF(N152="nulová",J152,0)</f>
        <v>0</v>
      </c>
      <c r="BJ152" s="18" t="s">
        <v>88</v>
      </c>
      <c r="BK152" s="162">
        <f>ROUND(I152*H152,2)</f>
        <v>0</v>
      </c>
      <c r="BL152" s="18" t="s">
        <v>198</v>
      </c>
      <c r="BM152" s="161" t="s">
        <v>7304</v>
      </c>
    </row>
    <row r="153" spans="1:65" s="2" customFormat="1" ht="19.2">
      <c r="A153" s="33"/>
      <c r="B153" s="34"/>
      <c r="C153" s="33"/>
      <c r="D153" s="163" t="s">
        <v>207</v>
      </c>
      <c r="E153" s="33"/>
      <c r="F153" s="164" t="s">
        <v>7305</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207</v>
      </c>
      <c r="AU153" s="18" t="s">
        <v>90</v>
      </c>
    </row>
    <row r="154" spans="1:65" s="13" customFormat="1" ht="10.199999999999999">
      <c r="B154" s="172"/>
      <c r="D154" s="163" t="s">
        <v>336</v>
      </c>
      <c r="E154" s="173" t="s">
        <v>1</v>
      </c>
      <c r="F154" s="174" t="s">
        <v>7293</v>
      </c>
      <c r="H154" s="173" t="s">
        <v>1</v>
      </c>
      <c r="I154" s="175"/>
      <c r="L154" s="172"/>
      <c r="M154" s="176"/>
      <c r="N154" s="177"/>
      <c r="O154" s="177"/>
      <c r="P154" s="177"/>
      <c r="Q154" s="177"/>
      <c r="R154" s="177"/>
      <c r="S154" s="177"/>
      <c r="T154" s="178"/>
      <c r="AT154" s="173" t="s">
        <v>336</v>
      </c>
      <c r="AU154" s="173" t="s">
        <v>90</v>
      </c>
      <c r="AV154" s="13" t="s">
        <v>88</v>
      </c>
      <c r="AW154" s="13" t="s">
        <v>36</v>
      </c>
      <c r="AX154" s="13" t="s">
        <v>81</v>
      </c>
      <c r="AY154" s="173" t="s">
        <v>199</v>
      </c>
    </row>
    <row r="155" spans="1:65" s="14" customFormat="1" ht="10.199999999999999">
      <c r="B155" s="179"/>
      <c r="D155" s="163" t="s">
        <v>336</v>
      </c>
      <c r="E155" s="180" t="s">
        <v>1</v>
      </c>
      <c r="F155" s="181" t="s">
        <v>7306</v>
      </c>
      <c r="H155" s="182">
        <v>415.8</v>
      </c>
      <c r="I155" s="183"/>
      <c r="L155" s="179"/>
      <c r="M155" s="184"/>
      <c r="N155" s="185"/>
      <c r="O155" s="185"/>
      <c r="P155" s="185"/>
      <c r="Q155" s="185"/>
      <c r="R155" s="185"/>
      <c r="S155" s="185"/>
      <c r="T155" s="186"/>
      <c r="AT155" s="180" t="s">
        <v>336</v>
      </c>
      <c r="AU155" s="180" t="s">
        <v>90</v>
      </c>
      <c r="AV155" s="14" t="s">
        <v>90</v>
      </c>
      <c r="AW155" s="14" t="s">
        <v>36</v>
      </c>
      <c r="AX155" s="14" t="s">
        <v>81</v>
      </c>
      <c r="AY155" s="180" t="s">
        <v>199</v>
      </c>
    </row>
    <row r="156" spans="1:65" s="13" customFormat="1" ht="10.199999999999999">
      <c r="B156" s="172"/>
      <c r="D156" s="163" t="s">
        <v>336</v>
      </c>
      <c r="E156" s="173" t="s">
        <v>1</v>
      </c>
      <c r="F156" s="174" t="s">
        <v>7287</v>
      </c>
      <c r="H156" s="173" t="s">
        <v>1</v>
      </c>
      <c r="I156" s="175"/>
      <c r="L156" s="172"/>
      <c r="M156" s="176"/>
      <c r="N156" s="177"/>
      <c r="O156" s="177"/>
      <c r="P156" s="177"/>
      <c r="Q156" s="177"/>
      <c r="R156" s="177"/>
      <c r="S156" s="177"/>
      <c r="T156" s="178"/>
      <c r="AT156" s="173" t="s">
        <v>336</v>
      </c>
      <c r="AU156" s="173" t="s">
        <v>90</v>
      </c>
      <c r="AV156" s="13" t="s">
        <v>88</v>
      </c>
      <c r="AW156" s="13" t="s">
        <v>36</v>
      </c>
      <c r="AX156" s="13" t="s">
        <v>81</v>
      </c>
      <c r="AY156" s="173" t="s">
        <v>199</v>
      </c>
    </row>
    <row r="157" spans="1:65" s="14" customFormat="1" ht="10.199999999999999">
      <c r="B157" s="179"/>
      <c r="D157" s="163" t="s">
        <v>336</v>
      </c>
      <c r="E157" s="180" t="s">
        <v>1</v>
      </c>
      <c r="F157" s="181" t="s">
        <v>7307</v>
      </c>
      <c r="H157" s="182">
        <v>55</v>
      </c>
      <c r="I157" s="183"/>
      <c r="L157" s="179"/>
      <c r="M157" s="184"/>
      <c r="N157" s="185"/>
      <c r="O157" s="185"/>
      <c r="P157" s="185"/>
      <c r="Q157" s="185"/>
      <c r="R157" s="185"/>
      <c r="S157" s="185"/>
      <c r="T157" s="186"/>
      <c r="AT157" s="180" t="s">
        <v>336</v>
      </c>
      <c r="AU157" s="180" t="s">
        <v>90</v>
      </c>
      <c r="AV157" s="14" t="s">
        <v>90</v>
      </c>
      <c r="AW157" s="14" t="s">
        <v>36</v>
      </c>
      <c r="AX157" s="14" t="s">
        <v>81</v>
      </c>
      <c r="AY157" s="180" t="s">
        <v>199</v>
      </c>
    </row>
    <row r="158" spans="1:65" s="13" customFormat="1" ht="10.199999999999999">
      <c r="B158" s="172"/>
      <c r="D158" s="163" t="s">
        <v>336</v>
      </c>
      <c r="E158" s="173" t="s">
        <v>1</v>
      </c>
      <c r="F158" s="174" t="s">
        <v>337</v>
      </c>
      <c r="H158" s="173" t="s">
        <v>1</v>
      </c>
      <c r="I158" s="175"/>
      <c r="L158" s="172"/>
      <c r="M158" s="176"/>
      <c r="N158" s="177"/>
      <c r="O158" s="177"/>
      <c r="P158" s="177"/>
      <c r="Q158" s="177"/>
      <c r="R158" s="177"/>
      <c r="S158" s="177"/>
      <c r="T158" s="178"/>
      <c r="AT158" s="173" t="s">
        <v>336</v>
      </c>
      <c r="AU158" s="173" t="s">
        <v>90</v>
      </c>
      <c r="AV158" s="13" t="s">
        <v>88</v>
      </c>
      <c r="AW158" s="13" t="s">
        <v>36</v>
      </c>
      <c r="AX158" s="13" t="s">
        <v>81</v>
      </c>
      <c r="AY158" s="173" t="s">
        <v>199</v>
      </c>
    </row>
    <row r="159" spans="1:65" s="14" customFormat="1" ht="10.199999999999999">
      <c r="B159" s="179"/>
      <c r="D159" s="163" t="s">
        <v>336</v>
      </c>
      <c r="E159" s="180" t="s">
        <v>1</v>
      </c>
      <c r="F159" s="181" t="s">
        <v>7308</v>
      </c>
      <c r="H159" s="182">
        <v>37.5</v>
      </c>
      <c r="I159" s="183"/>
      <c r="L159" s="179"/>
      <c r="M159" s="184"/>
      <c r="N159" s="185"/>
      <c r="O159" s="185"/>
      <c r="P159" s="185"/>
      <c r="Q159" s="185"/>
      <c r="R159" s="185"/>
      <c r="S159" s="185"/>
      <c r="T159" s="186"/>
      <c r="AT159" s="180" t="s">
        <v>336</v>
      </c>
      <c r="AU159" s="180" t="s">
        <v>90</v>
      </c>
      <c r="AV159" s="14" t="s">
        <v>90</v>
      </c>
      <c r="AW159" s="14" t="s">
        <v>36</v>
      </c>
      <c r="AX159" s="14" t="s">
        <v>81</v>
      </c>
      <c r="AY159" s="180" t="s">
        <v>199</v>
      </c>
    </row>
    <row r="160" spans="1:65" s="15" customFormat="1" ht="10.199999999999999">
      <c r="B160" s="187"/>
      <c r="D160" s="163" t="s">
        <v>336</v>
      </c>
      <c r="E160" s="188" t="s">
        <v>1</v>
      </c>
      <c r="F160" s="189" t="s">
        <v>339</v>
      </c>
      <c r="H160" s="190">
        <v>508.3</v>
      </c>
      <c r="I160" s="191"/>
      <c r="L160" s="187"/>
      <c r="M160" s="192"/>
      <c r="N160" s="193"/>
      <c r="O160" s="193"/>
      <c r="P160" s="193"/>
      <c r="Q160" s="193"/>
      <c r="R160" s="193"/>
      <c r="S160" s="193"/>
      <c r="T160" s="194"/>
      <c r="AT160" s="188" t="s">
        <v>336</v>
      </c>
      <c r="AU160" s="188" t="s">
        <v>90</v>
      </c>
      <c r="AV160" s="15" t="s">
        <v>198</v>
      </c>
      <c r="AW160" s="15" t="s">
        <v>36</v>
      </c>
      <c r="AX160" s="15" t="s">
        <v>88</v>
      </c>
      <c r="AY160" s="188" t="s">
        <v>199</v>
      </c>
    </row>
    <row r="161" spans="1:65" s="2" customFormat="1" ht="16.5" customHeight="1">
      <c r="A161" s="33"/>
      <c r="B161" s="149"/>
      <c r="C161" s="150" t="s">
        <v>232</v>
      </c>
      <c r="D161" s="150" t="s">
        <v>202</v>
      </c>
      <c r="E161" s="151" t="s">
        <v>1561</v>
      </c>
      <c r="F161" s="152" t="s">
        <v>1562</v>
      </c>
      <c r="G161" s="153" t="s">
        <v>1563</v>
      </c>
      <c r="H161" s="154">
        <v>5</v>
      </c>
      <c r="I161" s="155"/>
      <c r="J161" s="156">
        <f>ROUND(I161*H161,2)</f>
        <v>0</v>
      </c>
      <c r="K161" s="152" t="s">
        <v>333</v>
      </c>
      <c r="L161" s="34"/>
      <c r="M161" s="157" t="s">
        <v>1</v>
      </c>
      <c r="N161" s="158" t="s">
        <v>46</v>
      </c>
      <c r="O161" s="59"/>
      <c r="P161" s="159">
        <f>O161*H161</f>
        <v>0</v>
      </c>
      <c r="Q161" s="159">
        <v>0</v>
      </c>
      <c r="R161" s="159">
        <f>Q161*H161</f>
        <v>0</v>
      </c>
      <c r="S161" s="159">
        <v>0</v>
      </c>
      <c r="T161" s="160">
        <f>S161*H161</f>
        <v>0</v>
      </c>
      <c r="U161" s="33"/>
      <c r="V161" s="33"/>
      <c r="W161" s="33"/>
      <c r="X161" s="33"/>
      <c r="Y161" s="33"/>
      <c r="Z161" s="33"/>
      <c r="AA161" s="33"/>
      <c r="AB161" s="33"/>
      <c r="AC161" s="33"/>
      <c r="AD161" s="33"/>
      <c r="AE161" s="33"/>
      <c r="AR161" s="161" t="s">
        <v>1564</v>
      </c>
      <c r="AT161" s="161" t="s">
        <v>202</v>
      </c>
      <c r="AU161" s="161" t="s">
        <v>90</v>
      </c>
      <c r="AY161" s="18" t="s">
        <v>199</v>
      </c>
      <c r="BE161" s="162">
        <f>IF(N161="základní",J161,0)</f>
        <v>0</v>
      </c>
      <c r="BF161" s="162">
        <f>IF(N161="snížená",J161,0)</f>
        <v>0</v>
      </c>
      <c r="BG161" s="162">
        <f>IF(N161="zákl. přenesená",J161,0)</f>
        <v>0</v>
      </c>
      <c r="BH161" s="162">
        <f>IF(N161="sníž. přenesená",J161,0)</f>
        <v>0</v>
      </c>
      <c r="BI161" s="162">
        <f>IF(N161="nulová",J161,0)</f>
        <v>0</v>
      </c>
      <c r="BJ161" s="18" t="s">
        <v>88</v>
      </c>
      <c r="BK161" s="162">
        <f>ROUND(I161*H161,2)</f>
        <v>0</v>
      </c>
      <c r="BL161" s="18" t="s">
        <v>1564</v>
      </c>
      <c r="BM161" s="161" t="s">
        <v>7309</v>
      </c>
    </row>
    <row r="162" spans="1:65" s="2" customFormat="1" ht="10.199999999999999">
      <c r="A162" s="33"/>
      <c r="B162" s="34"/>
      <c r="C162" s="33"/>
      <c r="D162" s="163" t="s">
        <v>207</v>
      </c>
      <c r="E162" s="33"/>
      <c r="F162" s="164" t="s">
        <v>1562</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207</v>
      </c>
      <c r="AU162" s="18" t="s">
        <v>90</v>
      </c>
    </row>
    <row r="163" spans="1:65" s="12" customFormat="1" ht="22.8" customHeight="1">
      <c r="B163" s="136"/>
      <c r="D163" s="137" t="s">
        <v>80</v>
      </c>
      <c r="E163" s="147" t="s">
        <v>222</v>
      </c>
      <c r="F163" s="147" t="s">
        <v>7310</v>
      </c>
      <c r="I163" s="139"/>
      <c r="J163" s="148">
        <f>BK163</f>
        <v>0</v>
      </c>
      <c r="L163" s="136"/>
      <c r="M163" s="141"/>
      <c r="N163" s="142"/>
      <c r="O163" s="142"/>
      <c r="P163" s="143">
        <f>SUM(P164:P209)</f>
        <v>0</v>
      </c>
      <c r="Q163" s="142"/>
      <c r="R163" s="143">
        <f>SUM(R164:R209)</f>
        <v>652.10474999999997</v>
      </c>
      <c r="S163" s="142"/>
      <c r="T163" s="144">
        <f>SUM(T164:T209)</f>
        <v>0</v>
      </c>
      <c r="AR163" s="137" t="s">
        <v>88</v>
      </c>
      <c r="AT163" s="145" t="s">
        <v>80</v>
      </c>
      <c r="AU163" s="145" t="s">
        <v>88</v>
      </c>
      <c r="AY163" s="137" t="s">
        <v>199</v>
      </c>
      <c r="BK163" s="146">
        <f>SUM(BK164:BK209)</f>
        <v>0</v>
      </c>
    </row>
    <row r="164" spans="1:65" s="2" customFormat="1" ht="16.5" customHeight="1">
      <c r="A164" s="33"/>
      <c r="B164" s="149"/>
      <c r="C164" s="150" t="s">
        <v>237</v>
      </c>
      <c r="D164" s="150" t="s">
        <v>202</v>
      </c>
      <c r="E164" s="151" t="s">
        <v>7311</v>
      </c>
      <c r="F164" s="152" t="s">
        <v>7312</v>
      </c>
      <c r="G164" s="153" t="s">
        <v>332</v>
      </c>
      <c r="H164" s="154">
        <v>415.8</v>
      </c>
      <c r="I164" s="155"/>
      <c r="J164" s="156">
        <f>ROUND(I164*H164,2)</f>
        <v>0</v>
      </c>
      <c r="K164" s="152" t="s">
        <v>333</v>
      </c>
      <c r="L164" s="34"/>
      <c r="M164" s="157" t="s">
        <v>1</v>
      </c>
      <c r="N164" s="158" t="s">
        <v>46</v>
      </c>
      <c r="O164" s="59"/>
      <c r="P164" s="159">
        <f>O164*H164</f>
        <v>0</v>
      </c>
      <c r="Q164" s="159">
        <v>0.46</v>
      </c>
      <c r="R164" s="159">
        <f>Q164*H164</f>
        <v>191.268</v>
      </c>
      <c r="S164" s="159">
        <v>0</v>
      </c>
      <c r="T164" s="160">
        <f>S164*H164</f>
        <v>0</v>
      </c>
      <c r="U164" s="33"/>
      <c r="V164" s="33"/>
      <c r="W164" s="33"/>
      <c r="X164" s="33"/>
      <c r="Y164" s="33"/>
      <c r="Z164" s="33"/>
      <c r="AA164" s="33"/>
      <c r="AB164" s="33"/>
      <c r="AC164" s="33"/>
      <c r="AD164" s="33"/>
      <c r="AE164" s="33"/>
      <c r="AR164" s="161" t="s">
        <v>198</v>
      </c>
      <c r="AT164" s="161" t="s">
        <v>202</v>
      </c>
      <c r="AU164" s="161" t="s">
        <v>90</v>
      </c>
      <c r="AY164" s="18" t="s">
        <v>199</v>
      </c>
      <c r="BE164" s="162">
        <f>IF(N164="základní",J164,0)</f>
        <v>0</v>
      </c>
      <c r="BF164" s="162">
        <f>IF(N164="snížená",J164,0)</f>
        <v>0</v>
      </c>
      <c r="BG164" s="162">
        <f>IF(N164="zákl. přenesená",J164,0)</f>
        <v>0</v>
      </c>
      <c r="BH164" s="162">
        <f>IF(N164="sníž. přenesená",J164,0)</f>
        <v>0</v>
      </c>
      <c r="BI164" s="162">
        <f>IF(N164="nulová",J164,0)</f>
        <v>0</v>
      </c>
      <c r="BJ164" s="18" t="s">
        <v>88</v>
      </c>
      <c r="BK164" s="162">
        <f>ROUND(I164*H164,2)</f>
        <v>0</v>
      </c>
      <c r="BL164" s="18" t="s">
        <v>198</v>
      </c>
      <c r="BM164" s="161" t="s">
        <v>7313</v>
      </c>
    </row>
    <row r="165" spans="1:65" s="2" customFormat="1" ht="19.2">
      <c r="A165" s="33"/>
      <c r="B165" s="34"/>
      <c r="C165" s="33"/>
      <c r="D165" s="163" t="s">
        <v>207</v>
      </c>
      <c r="E165" s="33"/>
      <c r="F165" s="164" t="s">
        <v>7314</v>
      </c>
      <c r="G165" s="33"/>
      <c r="H165" s="33"/>
      <c r="I165" s="165"/>
      <c r="J165" s="33"/>
      <c r="K165" s="33"/>
      <c r="L165" s="34"/>
      <c r="M165" s="166"/>
      <c r="N165" s="167"/>
      <c r="O165" s="59"/>
      <c r="P165" s="59"/>
      <c r="Q165" s="59"/>
      <c r="R165" s="59"/>
      <c r="S165" s="59"/>
      <c r="T165" s="60"/>
      <c r="U165" s="33"/>
      <c r="V165" s="33"/>
      <c r="W165" s="33"/>
      <c r="X165" s="33"/>
      <c r="Y165" s="33"/>
      <c r="Z165" s="33"/>
      <c r="AA165" s="33"/>
      <c r="AB165" s="33"/>
      <c r="AC165" s="33"/>
      <c r="AD165" s="33"/>
      <c r="AE165" s="33"/>
      <c r="AT165" s="18" t="s">
        <v>207</v>
      </c>
      <c r="AU165" s="18" t="s">
        <v>90</v>
      </c>
    </row>
    <row r="166" spans="1:65" s="13" customFormat="1" ht="10.199999999999999">
      <c r="B166" s="172"/>
      <c r="D166" s="163" t="s">
        <v>336</v>
      </c>
      <c r="E166" s="173" t="s">
        <v>1</v>
      </c>
      <c r="F166" s="174" t="s">
        <v>7293</v>
      </c>
      <c r="H166" s="173" t="s">
        <v>1</v>
      </c>
      <c r="I166" s="175"/>
      <c r="L166" s="172"/>
      <c r="M166" s="176"/>
      <c r="N166" s="177"/>
      <c r="O166" s="177"/>
      <c r="P166" s="177"/>
      <c r="Q166" s="177"/>
      <c r="R166" s="177"/>
      <c r="S166" s="177"/>
      <c r="T166" s="178"/>
      <c r="AT166" s="173" t="s">
        <v>336</v>
      </c>
      <c r="AU166" s="173" t="s">
        <v>90</v>
      </c>
      <c r="AV166" s="13" t="s">
        <v>88</v>
      </c>
      <c r="AW166" s="13" t="s">
        <v>36</v>
      </c>
      <c r="AX166" s="13" t="s">
        <v>81</v>
      </c>
      <c r="AY166" s="173" t="s">
        <v>199</v>
      </c>
    </row>
    <row r="167" spans="1:65" s="14" customFormat="1" ht="10.199999999999999">
      <c r="B167" s="179"/>
      <c r="D167" s="163" t="s">
        <v>336</v>
      </c>
      <c r="E167" s="180" t="s">
        <v>1</v>
      </c>
      <c r="F167" s="181" t="s">
        <v>7306</v>
      </c>
      <c r="H167" s="182">
        <v>415.8</v>
      </c>
      <c r="I167" s="183"/>
      <c r="L167" s="179"/>
      <c r="M167" s="184"/>
      <c r="N167" s="185"/>
      <c r="O167" s="185"/>
      <c r="P167" s="185"/>
      <c r="Q167" s="185"/>
      <c r="R167" s="185"/>
      <c r="S167" s="185"/>
      <c r="T167" s="186"/>
      <c r="AT167" s="180" t="s">
        <v>336</v>
      </c>
      <c r="AU167" s="180" t="s">
        <v>90</v>
      </c>
      <c r="AV167" s="14" t="s">
        <v>90</v>
      </c>
      <c r="AW167" s="14" t="s">
        <v>36</v>
      </c>
      <c r="AX167" s="14" t="s">
        <v>81</v>
      </c>
      <c r="AY167" s="180" t="s">
        <v>199</v>
      </c>
    </row>
    <row r="168" spans="1:65" s="15" customFormat="1" ht="10.199999999999999">
      <c r="B168" s="187"/>
      <c r="D168" s="163" t="s">
        <v>336</v>
      </c>
      <c r="E168" s="188" t="s">
        <v>1</v>
      </c>
      <c r="F168" s="189" t="s">
        <v>339</v>
      </c>
      <c r="H168" s="190">
        <v>415.8</v>
      </c>
      <c r="I168" s="191"/>
      <c r="L168" s="187"/>
      <c r="M168" s="192"/>
      <c r="N168" s="193"/>
      <c r="O168" s="193"/>
      <c r="P168" s="193"/>
      <c r="Q168" s="193"/>
      <c r="R168" s="193"/>
      <c r="S168" s="193"/>
      <c r="T168" s="194"/>
      <c r="AT168" s="188" t="s">
        <v>336</v>
      </c>
      <c r="AU168" s="188" t="s">
        <v>90</v>
      </c>
      <c r="AV168" s="15" t="s">
        <v>198</v>
      </c>
      <c r="AW168" s="15" t="s">
        <v>36</v>
      </c>
      <c r="AX168" s="15" t="s">
        <v>88</v>
      </c>
      <c r="AY168" s="188" t="s">
        <v>199</v>
      </c>
    </row>
    <row r="169" spans="1:65" s="2" customFormat="1" ht="16.5" customHeight="1">
      <c r="A169" s="33"/>
      <c r="B169" s="149"/>
      <c r="C169" s="150" t="s">
        <v>242</v>
      </c>
      <c r="D169" s="150" t="s">
        <v>202</v>
      </c>
      <c r="E169" s="151" t="s">
        <v>7311</v>
      </c>
      <c r="F169" s="152" t="s">
        <v>7312</v>
      </c>
      <c r="G169" s="153" t="s">
        <v>332</v>
      </c>
      <c r="H169" s="154">
        <v>378</v>
      </c>
      <c r="I169" s="155"/>
      <c r="J169" s="156">
        <f>ROUND(I169*H169,2)</f>
        <v>0</v>
      </c>
      <c r="K169" s="152" t="s">
        <v>333</v>
      </c>
      <c r="L169" s="34"/>
      <c r="M169" s="157" t="s">
        <v>1</v>
      </c>
      <c r="N169" s="158" t="s">
        <v>46</v>
      </c>
      <c r="O169" s="59"/>
      <c r="P169" s="159">
        <f>O169*H169</f>
        <v>0</v>
      </c>
      <c r="Q169" s="159">
        <v>0.46</v>
      </c>
      <c r="R169" s="159">
        <f>Q169*H169</f>
        <v>173.88</v>
      </c>
      <c r="S169" s="159">
        <v>0</v>
      </c>
      <c r="T169" s="160">
        <f>S169*H169</f>
        <v>0</v>
      </c>
      <c r="U169" s="33"/>
      <c r="V169" s="33"/>
      <c r="W169" s="33"/>
      <c r="X169" s="33"/>
      <c r="Y169" s="33"/>
      <c r="Z169" s="33"/>
      <c r="AA169" s="33"/>
      <c r="AB169" s="33"/>
      <c r="AC169" s="33"/>
      <c r="AD169" s="33"/>
      <c r="AE169" s="33"/>
      <c r="AR169" s="161" t="s">
        <v>198</v>
      </c>
      <c r="AT169" s="161" t="s">
        <v>202</v>
      </c>
      <c r="AU169" s="161" t="s">
        <v>90</v>
      </c>
      <c r="AY169" s="18" t="s">
        <v>199</v>
      </c>
      <c r="BE169" s="162">
        <f>IF(N169="základní",J169,0)</f>
        <v>0</v>
      </c>
      <c r="BF169" s="162">
        <f>IF(N169="snížená",J169,0)</f>
        <v>0</v>
      </c>
      <c r="BG169" s="162">
        <f>IF(N169="zákl. přenesená",J169,0)</f>
        <v>0</v>
      </c>
      <c r="BH169" s="162">
        <f>IF(N169="sníž. přenesená",J169,0)</f>
        <v>0</v>
      </c>
      <c r="BI169" s="162">
        <f>IF(N169="nulová",J169,0)</f>
        <v>0</v>
      </c>
      <c r="BJ169" s="18" t="s">
        <v>88</v>
      </c>
      <c r="BK169" s="162">
        <f>ROUND(I169*H169,2)</f>
        <v>0</v>
      </c>
      <c r="BL169" s="18" t="s">
        <v>198</v>
      </c>
      <c r="BM169" s="161" t="s">
        <v>7315</v>
      </c>
    </row>
    <row r="170" spans="1:65" s="2" customFormat="1" ht="19.2">
      <c r="A170" s="33"/>
      <c r="B170" s="34"/>
      <c r="C170" s="33"/>
      <c r="D170" s="163" t="s">
        <v>207</v>
      </c>
      <c r="E170" s="33"/>
      <c r="F170" s="164" t="s">
        <v>7314</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207</v>
      </c>
      <c r="AU170" s="18" t="s">
        <v>90</v>
      </c>
    </row>
    <row r="171" spans="1:65" s="2" customFormat="1" ht="33" customHeight="1">
      <c r="A171" s="33"/>
      <c r="B171" s="149"/>
      <c r="C171" s="150" t="s">
        <v>247</v>
      </c>
      <c r="D171" s="150" t="s">
        <v>202</v>
      </c>
      <c r="E171" s="151" t="s">
        <v>7316</v>
      </c>
      <c r="F171" s="152" t="s">
        <v>7317</v>
      </c>
      <c r="G171" s="153" t="s">
        <v>332</v>
      </c>
      <c r="H171" s="154">
        <v>378</v>
      </c>
      <c r="I171" s="155"/>
      <c r="J171" s="156">
        <f>ROUND(I171*H171,2)</f>
        <v>0</v>
      </c>
      <c r="K171" s="152" t="s">
        <v>333</v>
      </c>
      <c r="L171" s="34"/>
      <c r="M171" s="157" t="s">
        <v>1</v>
      </c>
      <c r="N171" s="158" t="s">
        <v>46</v>
      </c>
      <c r="O171" s="59"/>
      <c r="P171" s="159">
        <f>O171*H171</f>
        <v>0</v>
      </c>
      <c r="Q171" s="159">
        <v>0.62275000000000003</v>
      </c>
      <c r="R171" s="159">
        <f>Q171*H171</f>
        <v>235.39950000000002</v>
      </c>
      <c r="S171" s="159">
        <v>0</v>
      </c>
      <c r="T171" s="160">
        <f>S171*H171</f>
        <v>0</v>
      </c>
      <c r="U171" s="33"/>
      <c r="V171" s="33"/>
      <c r="W171" s="33"/>
      <c r="X171" s="33"/>
      <c r="Y171" s="33"/>
      <c r="Z171" s="33"/>
      <c r="AA171" s="33"/>
      <c r="AB171" s="33"/>
      <c r="AC171" s="33"/>
      <c r="AD171" s="33"/>
      <c r="AE171" s="33"/>
      <c r="AR171" s="161" t="s">
        <v>198</v>
      </c>
      <c r="AT171" s="161" t="s">
        <v>202</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198</v>
      </c>
      <c r="BM171" s="161" t="s">
        <v>7318</v>
      </c>
    </row>
    <row r="172" spans="1:65" s="2" customFormat="1" ht="10.199999999999999">
      <c r="A172" s="33"/>
      <c r="B172" s="34"/>
      <c r="C172" s="33"/>
      <c r="D172" s="163" t="s">
        <v>207</v>
      </c>
      <c r="E172" s="33"/>
      <c r="F172" s="164" t="s">
        <v>7319</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2" customFormat="1" ht="33" customHeight="1">
      <c r="A173" s="33"/>
      <c r="B173" s="149"/>
      <c r="C173" s="150" t="s">
        <v>252</v>
      </c>
      <c r="D173" s="150" t="s">
        <v>202</v>
      </c>
      <c r="E173" s="151" t="s">
        <v>7320</v>
      </c>
      <c r="F173" s="152" t="s">
        <v>7321</v>
      </c>
      <c r="G173" s="153" t="s">
        <v>383</v>
      </c>
      <c r="H173" s="154">
        <v>94.5</v>
      </c>
      <c r="I173" s="155"/>
      <c r="J173" s="156">
        <f>ROUND(I173*H173,2)</f>
        <v>0</v>
      </c>
      <c r="K173" s="152" t="s">
        <v>333</v>
      </c>
      <c r="L173" s="34"/>
      <c r="M173" s="157" t="s">
        <v>1</v>
      </c>
      <c r="N173" s="158" t="s">
        <v>46</v>
      </c>
      <c r="O173" s="59"/>
      <c r="P173" s="159">
        <f>O173*H173</f>
        <v>0</v>
      </c>
      <c r="Q173" s="159">
        <v>2.5250000000000002E-2</v>
      </c>
      <c r="R173" s="159">
        <f>Q173*H173</f>
        <v>2.3861250000000003</v>
      </c>
      <c r="S173" s="159">
        <v>0</v>
      </c>
      <c r="T173" s="160">
        <f>S173*H173</f>
        <v>0</v>
      </c>
      <c r="U173" s="33"/>
      <c r="V173" s="33"/>
      <c r="W173" s="33"/>
      <c r="X173" s="33"/>
      <c r="Y173" s="33"/>
      <c r="Z173" s="33"/>
      <c r="AA173" s="33"/>
      <c r="AB173" s="33"/>
      <c r="AC173" s="33"/>
      <c r="AD173" s="33"/>
      <c r="AE173" s="33"/>
      <c r="AR173" s="161" t="s">
        <v>198</v>
      </c>
      <c r="AT173" s="161" t="s">
        <v>202</v>
      </c>
      <c r="AU173" s="161" t="s">
        <v>90</v>
      </c>
      <c r="AY173" s="18" t="s">
        <v>199</v>
      </c>
      <c r="BE173" s="162">
        <f>IF(N173="základní",J173,0)</f>
        <v>0</v>
      </c>
      <c r="BF173" s="162">
        <f>IF(N173="snížená",J173,0)</f>
        <v>0</v>
      </c>
      <c r="BG173" s="162">
        <f>IF(N173="zákl. přenesená",J173,0)</f>
        <v>0</v>
      </c>
      <c r="BH173" s="162">
        <f>IF(N173="sníž. přenesená",J173,0)</f>
        <v>0</v>
      </c>
      <c r="BI173" s="162">
        <f>IF(N173="nulová",J173,0)</f>
        <v>0</v>
      </c>
      <c r="BJ173" s="18" t="s">
        <v>88</v>
      </c>
      <c r="BK173" s="162">
        <f>ROUND(I173*H173,2)</f>
        <v>0</v>
      </c>
      <c r="BL173" s="18" t="s">
        <v>198</v>
      </c>
      <c r="BM173" s="161" t="s">
        <v>7322</v>
      </c>
    </row>
    <row r="174" spans="1:65" s="2" customFormat="1" ht="19.2">
      <c r="A174" s="33"/>
      <c r="B174" s="34"/>
      <c r="C174" s="33"/>
      <c r="D174" s="163" t="s">
        <v>207</v>
      </c>
      <c r="E174" s="33"/>
      <c r="F174" s="164" t="s">
        <v>7323</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207</v>
      </c>
      <c r="AU174" s="18" t="s">
        <v>90</v>
      </c>
    </row>
    <row r="175" spans="1:65" s="14" customFormat="1" ht="10.199999999999999">
      <c r="B175" s="179"/>
      <c r="D175" s="163" t="s">
        <v>336</v>
      </c>
      <c r="E175" s="180" t="s">
        <v>1</v>
      </c>
      <c r="F175" s="181" t="s">
        <v>7324</v>
      </c>
      <c r="H175" s="182">
        <v>94.5</v>
      </c>
      <c r="I175" s="183"/>
      <c r="L175" s="179"/>
      <c r="M175" s="184"/>
      <c r="N175" s="185"/>
      <c r="O175" s="185"/>
      <c r="P175" s="185"/>
      <c r="Q175" s="185"/>
      <c r="R175" s="185"/>
      <c r="S175" s="185"/>
      <c r="T175" s="186"/>
      <c r="AT175" s="180" t="s">
        <v>336</v>
      </c>
      <c r="AU175" s="180" t="s">
        <v>90</v>
      </c>
      <c r="AV175" s="14" t="s">
        <v>90</v>
      </c>
      <c r="AW175" s="14" t="s">
        <v>36</v>
      </c>
      <c r="AX175" s="14" t="s">
        <v>81</v>
      </c>
      <c r="AY175" s="180" t="s">
        <v>199</v>
      </c>
    </row>
    <row r="176" spans="1:65" s="15" customFormat="1" ht="10.199999999999999">
      <c r="B176" s="187"/>
      <c r="D176" s="163" t="s">
        <v>336</v>
      </c>
      <c r="E176" s="188" t="s">
        <v>1</v>
      </c>
      <c r="F176" s="189" t="s">
        <v>339</v>
      </c>
      <c r="H176" s="190">
        <v>94.5</v>
      </c>
      <c r="I176" s="191"/>
      <c r="L176" s="187"/>
      <c r="M176" s="192"/>
      <c r="N176" s="193"/>
      <c r="O176" s="193"/>
      <c r="P176" s="193"/>
      <c r="Q176" s="193"/>
      <c r="R176" s="193"/>
      <c r="S176" s="193"/>
      <c r="T176" s="194"/>
      <c r="AT176" s="188" t="s">
        <v>336</v>
      </c>
      <c r="AU176" s="188" t="s">
        <v>90</v>
      </c>
      <c r="AV176" s="15" t="s">
        <v>198</v>
      </c>
      <c r="AW176" s="15" t="s">
        <v>36</v>
      </c>
      <c r="AX176" s="15" t="s">
        <v>88</v>
      </c>
      <c r="AY176" s="188" t="s">
        <v>199</v>
      </c>
    </row>
    <row r="177" spans="1:65" s="2" customFormat="1" ht="16.5" customHeight="1">
      <c r="A177" s="33"/>
      <c r="B177" s="149"/>
      <c r="C177" s="150" t="s">
        <v>257</v>
      </c>
      <c r="D177" s="150" t="s">
        <v>202</v>
      </c>
      <c r="E177" s="151" t="s">
        <v>7325</v>
      </c>
      <c r="F177" s="152" t="s">
        <v>7326</v>
      </c>
      <c r="G177" s="153" t="s">
        <v>332</v>
      </c>
      <c r="H177" s="154">
        <v>50</v>
      </c>
      <c r="I177" s="155"/>
      <c r="J177" s="156">
        <f>ROUND(I177*H177,2)</f>
        <v>0</v>
      </c>
      <c r="K177" s="152" t="s">
        <v>333</v>
      </c>
      <c r="L177" s="34"/>
      <c r="M177" s="157" t="s">
        <v>1</v>
      </c>
      <c r="N177" s="158" t="s">
        <v>46</v>
      </c>
      <c r="O177" s="59"/>
      <c r="P177" s="159">
        <f>O177*H177</f>
        <v>0</v>
      </c>
      <c r="Q177" s="159">
        <v>0.34499999999999997</v>
      </c>
      <c r="R177" s="159">
        <f>Q177*H177</f>
        <v>17.25</v>
      </c>
      <c r="S177" s="159">
        <v>0</v>
      </c>
      <c r="T177" s="160">
        <f>S177*H177</f>
        <v>0</v>
      </c>
      <c r="U177" s="33"/>
      <c r="V177" s="33"/>
      <c r="W177" s="33"/>
      <c r="X177" s="33"/>
      <c r="Y177" s="33"/>
      <c r="Z177" s="33"/>
      <c r="AA177" s="33"/>
      <c r="AB177" s="33"/>
      <c r="AC177" s="33"/>
      <c r="AD177" s="33"/>
      <c r="AE177" s="33"/>
      <c r="AR177" s="161" t="s">
        <v>198</v>
      </c>
      <c r="AT177" s="161" t="s">
        <v>202</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198</v>
      </c>
      <c r="BM177" s="161" t="s">
        <v>7327</v>
      </c>
    </row>
    <row r="178" spans="1:65" s="2" customFormat="1" ht="19.2">
      <c r="A178" s="33"/>
      <c r="B178" s="34"/>
      <c r="C178" s="33"/>
      <c r="D178" s="163" t="s">
        <v>207</v>
      </c>
      <c r="E178" s="33"/>
      <c r="F178" s="164" t="s">
        <v>7328</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13" customFormat="1" ht="10.199999999999999">
      <c r="B179" s="172"/>
      <c r="D179" s="163" t="s">
        <v>336</v>
      </c>
      <c r="E179" s="173" t="s">
        <v>1</v>
      </c>
      <c r="F179" s="174" t="s">
        <v>7287</v>
      </c>
      <c r="H179" s="173" t="s">
        <v>1</v>
      </c>
      <c r="I179" s="175"/>
      <c r="L179" s="172"/>
      <c r="M179" s="176"/>
      <c r="N179" s="177"/>
      <c r="O179" s="177"/>
      <c r="P179" s="177"/>
      <c r="Q179" s="177"/>
      <c r="R179" s="177"/>
      <c r="S179" s="177"/>
      <c r="T179" s="178"/>
      <c r="AT179" s="173" t="s">
        <v>336</v>
      </c>
      <c r="AU179" s="173" t="s">
        <v>90</v>
      </c>
      <c r="AV179" s="13" t="s">
        <v>88</v>
      </c>
      <c r="AW179" s="13" t="s">
        <v>36</v>
      </c>
      <c r="AX179" s="13" t="s">
        <v>81</v>
      </c>
      <c r="AY179" s="173" t="s">
        <v>199</v>
      </c>
    </row>
    <row r="180" spans="1:65" s="14" customFormat="1" ht="10.199999999999999">
      <c r="B180" s="179"/>
      <c r="D180" s="163" t="s">
        <v>336</v>
      </c>
      <c r="E180" s="180" t="s">
        <v>1</v>
      </c>
      <c r="F180" s="181" t="s">
        <v>783</v>
      </c>
      <c r="H180" s="182">
        <v>50</v>
      </c>
      <c r="I180" s="183"/>
      <c r="L180" s="179"/>
      <c r="M180" s="184"/>
      <c r="N180" s="185"/>
      <c r="O180" s="185"/>
      <c r="P180" s="185"/>
      <c r="Q180" s="185"/>
      <c r="R180" s="185"/>
      <c r="S180" s="185"/>
      <c r="T180" s="186"/>
      <c r="AT180" s="180" t="s">
        <v>336</v>
      </c>
      <c r="AU180" s="180" t="s">
        <v>90</v>
      </c>
      <c r="AV180" s="14" t="s">
        <v>90</v>
      </c>
      <c r="AW180" s="14" t="s">
        <v>36</v>
      </c>
      <c r="AX180" s="14" t="s">
        <v>81</v>
      </c>
      <c r="AY180" s="180" t="s">
        <v>199</v>
      </c>
    </row>
    <row r="181" spans="1:65" s="15" customFormat="1" ht="10.199999999999999">
      <c r="B181" s="187"/>
      <c r="D181" s="163" t="s">
        <v>336</v>
      </c>
      <c r="E181" s="188" t="s">
        <v>1</v>
      </c>
      <c r="F181" s="189" t="s">
        <v>339</v>
      </c>
      <c r="H181" s="190">
        <v>50</v>
      </c>
      <c r="I181" s="191"/>
      <c r="L181" s="187"/>
      <c r="M181" s="192"/>
      <c r="N181" s="193"/>
      <c r="O181" s="193"/>
      <c r="P181" s="193"/>
      <c r="Q181" s="193"/>
      <c r="R181" s="193"/>
      <c r="S181" s="193"/>
      <c r="T181" s="194"/>
      <c r="AT181" s="188" t="s">
        <v>336</v>
      </c>
      <c r="AU181" s="188" t="s">
        <v>90</v>
      </c>
      <c r="AV181" s="15" t="s">
        <v>198</v>
      </c>
      <c r="AW181" s="15" t="s">
        <v>36</v>
      </c>
      <c r="AX181" s="15" t="s">
        <v>88</v>
      </c>
      <c r="AY181" s="188" t="s">
        <v>199</v>
      </c>
    </row>
    <row r="182" spans="1:65" s="2" customFormat="1" ht="24.15" customHeight="1">
      <c r="A182" s="33"/>
      <c r="B182" s="149"/>
      <c r="C182" s="150" t="s">
        <v>262</v>
      </c>
      <c r="D182" s="150" t="s">
        <v>202</v>
      </c>
      <c r="E182" s="151" t="s">
        <v>7329</v>
      </c>
      <c r="F182" s="152" t="s">
        <v>7330</v>
      </c>
      <c r="G182" s="153" t="s">
        <v>332</v>
      </c>
      <c r="H182" s="154">
        <v>50</v>
      </c>
      <c r="I182" s="155"/>
      <c r="J182" s="156">
        <f>ROUND(I182*H182,2)</f>
        <v>0</v>
      </c>
      <c r="K182" s="152" t="s">
        <v>333</v>
      </c>
      <c r="L182" s="34"/>
      <c r="M182" s="157" t="s">
        <v>1</v>
      </c>
      <c r="N182" s="158" t="s">
        <v>46</v>
      </c>
      <c r="O182" s="59"/>
      <c r="P182" s="159">
        <f>O182*H182</f>
        <v>0</v>
      </c>
      <c r="Q182" s="159">
        <v>8.4250000000000005E-2</v>
      </c>
      <c r="R182" s="159">
        <f>Q182*H182</f>
        <v>4.2125000000000004</v>
      </c>
      <c r="S182" s="159">
        <v>0</v>
      </c>
      <c r="T182" s="160">
        <f>S182*H182</f>
        <v>0</v>
      </c>
      <c r="U182" s="33"/>
      <c r="V182" s="33"/>
      <c r="W182" s="33"/>
      <c r="X182" s="33"/>
      <c r="Y182" s="33"/>
      <c r="Z182" s="33"/>
      <c r="AA182" s="33"/>
      <c r="AB182" s="33"/>
      <c r="AC182" s="33"/>
      <c r="AD182" s="33"/>
      <c r="AE182" s="33"/>
      <c r="AR182" s="161" t="s">
        <v>198</v>
      </c>
      <c r="AT182" s="161" t="s">
        <v>202</v>
      </c>
      <c r="AU182" s="161" t="s">
        <v>90</v>
      </c>
      <c r="AY182" s="18" t="s">
        <v>199</v>
      </c>
      <c r="BE182" s="162">
        <f>IF(N182="základní",J182,0)</f>
        <v>0</v>
      </c>
      <c r="BF182" s="162">
        <f>IF(N182="snížená",J182,0)</f>
        <v>0</v>
      </c>
      <c r="BG182" s="162">
        <f>IF(N182="zákl. přenesená",J182,0)</f>
        <v>0</v>
      </c>
      <c r="BH182" s="162">
        <f>IF(N182="sníž. přenesená",J182,0)</f>
        <v>0</v>
      </c>
      <c r="BI182" s="162">
        <f>IF(N182="nulová",J182,0)</f>
        <v>0</v>
      </c>
      <c r="BJ182" s="18" t="s">
        <v>88</v>
      </c>
      <c r="BK182" s="162">
        <f>ROUND(I182*H182,2)</f>
        <v>0</v>
      </c>
      <c r="BL182" s="18" t="s">
        <v>198</v>
      </c>
      <c r="BM182" s="161" t="s">
        <v>7331</v>
      </c>
    </row>
    <row r="183" spans="1:65" s="2" customFormat="1" ht="48">
      <c r="A183" s="33"/>
      <c r="B183" s="34"/>
      <c r="C183" s="33"/>
      <c r="D183" s="163" t="s">
        <v>207</v>
      </c>
      <c r="E183" s="33"/>
      <c r="F183" s="164" t="s">
        <v>7332</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207</v>
      </c>
      <c r="AU183" s="18" t="s">
        <v>90</v>
      </c>
    </row>
    <row r="184" spans="1:65" s="2" customFormat="1" ht="16.5" customHeight="1">
      <c r="A184" s="33"/>
      <c r="B184" s="149"/>
      <c r="C184" s="195" t="s">
        <v>267</v>
      </c>
      <c r="D184" s="195" t="s">
        <v>416</v>
      </c>
      <c r="E184" s="196" t="s">
        <v>7333</v>
      </c>
      <c r="F184" s="197" t="s">
        <v>7334</v>
      </c>
      <c r="G184" s="198" t="s">
        <v>332</v>
      </c>
      <c r="H184" s="199">
        <v>51.5</v>
      </c>
      <c r="I184" s="200"/>
      <c r="J184" s="201">
        <f>ROUND(I184*H184,2)</f>
        <v>0</v>
      </c>
      <c r="K184" s="197" t="s">
        <v>333</v>
      </c>
      <c r="L184" s="202"/>
      <c r="M184" s="203" t="s">
        <v>1</v>
      </c>
      <c r="N184" s="204" t="s">
        <v>46</v>
      </c>
      <c r="O184" s="59"/>
      <c r="P184" s="159">
        <f>O184*H184</f>
        <v>0</v>
      </c>
      <c r="Q184" s="159">
        <v>0.113</v>
      </c>
      <c r="R184" s="159">
        <f>Q184*H184</f>
        <v>5.8195000000000006</v>
      </c>
      <c r="S184" s="159">
        <v>0</v>
      </c>
      <c r="T184" s="160">
        <f>S184*H184</f>
        <v>0</v>
      </c>
      <c r="U184" s="33"/>
      <c r="V184" s="33"/>
      <c r="W184" s="33"/>
      <c r="X184" s="33"/>
      <c r="Y184" s="33"/>
      <c r="Z184" s="33"/>
      <c r="AA184" s="33"/>
      <c r="AB184" s="33"/>
      <c r="AC184" s="33"/>
      <c r="AD184" s="33"/>
      <c r="AE184" s="33"/>
      <c r="AR184" s="161" t="s">
        <v>237</v>
      </c>
      <c r="AT184" s="161" t="s">
        <v>416</v>
      </c>
      <c r="AU184" s="161" t="s">
        <v>90</v>
      </c>
      <c r="AY184" s="18" t="s">
        <v>199</v>
      </c>
      <c r="BE184" s="162">
        <f>IF(N184="základní",J184,0)</f>
        <v>0</v>
      </c>
      <c r="BF184" s="162">
        <f>IF(N184="snížená",J184,0)</f>
        <v>0</v>
      </c>
      <c r="BG184" s="162">
        <f>IF(N184="zákl. přenesená",J184,0)</f>
        <v>0</v>
      </c>
      <c r="BH184" s="162">
        <f>IF(N184="sníž. přenesená",J184,0)</f>
        <v>0</v>
      </c>
      <c r="BI184" s="162">
        <f>IF(N184="nulová",J184,0)</f>
        <v>0</v>
      </c>
      <c r="BJ184" s="18" t="s">
        <v>88</v>
      </c>
      <c r="BK184" s="162">
        <f>ROUND(I184*H184,2)</f>
        <v>0</v>
      </c>
      <c r="BL184" s="18" t="s">
        <v>198</v>
      </c>
      <c r="BM184" s="161" t="s">
        <v>7335</v>
      </c>
    </row>
    <row r="185" spans="1:65" s="14" customFormat="1" ht="10.199999999999999">
      <c r="B185" s="179"/>
      <c r="D185" s="163" t="s">
        <v>336</v>
      </c>
      <c r="F185" s="181" t="s">
        <v>7336</v>
      </c>
      <c r="H185" s="182">
        <v>51.5</v>
      </c>
      <c r="I185" s="183"/>
      <c r="L185" s="179"/>
      <c r="M185" s="184"/>
      <c r="N185" s="185"/>
      <c r="O185" s="185"/>
      <c r="P185" s="185"/>
      <c r="Q185" s="185"/>
      <c r="R185" s="185"/>
      <c r="S185" s="185"/>
      <c r="T185" s="186"/>
      <c r="AT185" s="180" t="s">
        <v>336</v>
      </c>
      <c r="AU185" s="180" t="s">
        <v>90</v>
      </c>
      <c r="AV185" s="14" t="s">
        <v>90</v>
      </c>
      <c r="AW185" s="14" t="s">
        <v>3</v>
      </c>
      <c r="AX185" s="14" t="s">
        <v>88</v>
      </c>
      <c r="AY185" s="180" t="s">
        <v>199</v>
      </c>
    </row>
    <row r="186" spans="1:65" s="2" customFormat="1" ht="16.5" customHeight="1">
      <c r="A186" s="33"/>
      <c r="B186" s="149"/>
      <c r="C186" s="150" t="s">
        <v>8</v>
      </c>
      <c r="D186" s="150" t="s">
        <v>202</v>
      </c>
      <c r="E186" s="151" t="s">
        <v>7325</v>
      </c>
      <c r="F186" s="152" t="s">
        <v>7326</v>
      </c>
      <c r="G186" s="153" t="s">
        <v>332</v>
      </c>
      <c r="H186" s="154">
        <v>2.5</v>
      </c>
      <c r="I186" s="155"/>
      <c r="J186" s="156">
        <f>ROUND(I186*H186,2)</f>
        <v>0</v>
      </c>
      <c r="K186" s="152" t="s">
        <v>333</v>
      </c>
      <c r="L186" s="34"/>
      <c r="M186" s="157" t="s">
        <v>1</v>
      </c>
      <c r="N186" s="158" t="s">
        <v>46</v>
      </c>
      <c r="O186" s="59"/>
      <c r="P186" s="159">
        <f>O186*H186</f>
        <v>0</v>
      </c>
      <c r="Q186" s="159">
        <v>0.34499999999999997</v>
      </c>
      <c r="R186" s="159">
        <f>Q186*H186</f>
        <v>0.86249999999999993</v>
      </c>
      <c r="S186" s="159">
        <v>0</v>
      </c>
      <c r="T186" s="160">
        <f>S186*H186</f>
        <v>0</v>
      </c>
      <c r="U186" s="33"/>
      <c r="V186" s="33"/>
      <c r="W186" s="33"/>
      <c r="X186" s="33"/>
      <c r="Y186" s="33"/>
      <c r="Z186" s="33"/>
      <c r="AA186" s="33"/>
      <c r="AB186" s="33"/>
      <c r="AC186" s="33"/>
      <c r="AD186" s="33"/>
      <c r="AE186" s="33"/>
      <c r="AR186" s="161" t="s">
        <v>198</v>
      </c>
      <c r="AT186" s="161" t="s">
        <v>202</v>
      </c>
      <c r="AU186" s="161" t="s">
        <v>90</v>
      </c>
      <c r="AY186" s="18" t="s">
        <v>199</v>
      </c>
      <c r="BE186" s="162">
        <f>IF(N186="základní",J186,0)</f>
        <v>0</v>
      </c>
      <c r="BF186" s="162">
        <f>IF(N186="snížená",J186,0)</f>
        <v>0</v>
      </c>
      <c r="BG186" s="162">
        <f>IF(N186="zákl. přenesená",J186,0)</f>
        <v>0</v>
      </c>
      <c r="BH186" s="162">
        <f>IF(N186="sníž. přenesená",J186,0)</f>
        <v>0</v>
      </c>
      <c r="BI186" s="162">
        <f>IF(N186="nulová",J186,0)</f>
        <v>0</v>
      </c>
      <c r="BJ186" s="18" t="s">
        <v>88</v>
      </c>
      <c r="BK186" s="162">
        <f>ROUND(I186*H186,2)</f>
        <v>0</v>
      </c>
      <c r="BL186" s="18" t="s">
        <v>198</v>
      </c>
      <c r="BM186" s="161" t="s">
        <v>7337</v>
      </c>
    </row>
    <row r="187" spans="1:65" s="2" customFormat="1" ht="19.2">
      <c r="A187" s="33"/>
      <c r="B187" s="34"/>
      <c r="C187" s="33"/>
      <c r="D187" s="163" t="s">
        <v>207</v>
      </c>
      <c r="E187" s="33"/>
      <c r="F187" s="164" t="s">
        <v>7328</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207</v>
      </c>
      <c r="AU187" s="18" t="s">
        <v>90</v>
      </c>
    </row>
    <row r="188" spans="1:65" s="13" customFormat="1" ht="10.199999999999999">
      <c r="B188" s="172"/>
      <c r="D188" s="163" t="s">
        <v>336</v>
      </c>
      <c r="E188" s="173" t="s">
        <v>1</v>
      </c>
      <c r="F188" s="174" t="s">
        <v>7338</v>
      </c>
      <c r="H188" s="173" t="s">
        <v>1</v>
      </c>
      <c r="I188" s="175"/>
      <c r="L188" s="172"/>
      <c r="M188" s="176"/>
      <c r="N188" s="177"/>
      <c r="O188" s="177"/>
      <c r="P188" s="177"/>
      <c r="Q188" s="177"/>
      <c r="R188" s="177"/>
      <c r="S188" s="177"/>
      <c r="T188" s="178"/>
      <c r="AT188" s="173" t="s">
        <v>336</v>
      </c>
      <c r="AU188" s="173" t="s">
        <v>90</v>
      </c>
      <c r="AV188" s="13" t="s">
        <v>88</v>
      </c>
      <c r="AW188" s="13" t="s">
        <v>36</v>
      </c>
      <c r="AX188" s="13" t="s">
        <v>81</v>
      </c>
      <c r="AY188" s="173" t="s">
        <v>199</v>
      </c>
    </row>
    <row r="189" spans="1:65" s="14" customFormat="1" ht="10.199999999999999">
      <c r="B189" s="179"/>
      <c r="D189" s="163" t="s">
        <v>336</v>
      </c>
      <c r="E189" s="180" t="s">
        <v>1</v>
      </c>
      <c r="F189" s="181" t="s">
        <v>815</v>
      </c>
      <c r="H189" s="182">
        <v>2.5</v>
      </c>
      <c r="I189" s="183"/>
      <c r="L189" s="179"/>
      <c r="M189" s="184"/>
      <c r="N189" s="185"/>
      <c r="O189" s="185"/>
      <c r="P189" s="185"/>
      <c r="Q189" s="185"/>
      <c r="R189" s="185"/>
      <c r="S189" s="185"/>
      <c r="T189" s="186"/>
      <c r="AT189" s="180" t="s">
        <v>336</v>
      </c>
      <c r="AU189" s="180" t="s">
        <v>90</v>
      </c>
      <c r="AV189" s="14" t="s">
        <v>90</v>
      </c>
      <c r="AW189" s="14" t="s">
        <v>36</v>
      </c>
      <c r="AX189" s="14" t="s">
        <v>81</v>
      </c>
      <c r="AY189" s="180" t="s">
        <v>199</v>
      </c>
    </row>
    <row r="190" spans="1:65" s="15" customFormat="1" ht="10.199999999999999">
      <c r="B190" s="187"/>
      <c r="D190" s="163" t="s">
        <v>336</v>
      </c>
      <c r="E190" s="188" t="s">
        <v>1</v>
      </c>
      <c r="F190" s="189" t="s">
        <v>339</v>
      </c>
      <c r="H190" s="190">
        <v>2.5</v>
      </c>
      <c r="I190" s="191"/>
      <c r="L190" s="187"/>
      <c r="M190" s="192"/>
      <c r="N190" s="193"/>
      <c r="O190" s="193"/>
      <c r="P190" s="193"/>
      <c r="Q190" s="193"/>
      <c r="R190" s="193"/>
      <c r="S190" s="193"/>
      <c r="T190" s="194"/>
      <c r="AT190" s="188" t="s">
        <v>336</v>
      </c>
      <c r="AU190" s="188" t="s">
        <v>90</v>
      </c>
      <c r="AV190" s="15" t="s">
        <v>198</v>
      </c>
      <c r="AW190" s="15" t="s">
        <v>36</v>
      </c>
      <c r="AX190" s="15" t="s">
        <v>88</v>
      </c>
      <c r="AY190" s="188" t="s">
        <v>199</v>
      </c>
    </row>
    <row r="191" spans="1:65" s="2" customFormat="1" ht="24.15" customHeight="1">
      <c r="A191" s="33"/>
      <c r="B191" s="149"/>
      <c r="C191" s="150" t="s">
        <v>276</v>
      </c>
      <c r="D191" s="150" t="s">
        <v>202</v>
      </c>
      <c r="E191" s="151" t="s">
        <v>7339</v>
      </c>
      <c r="F191" s="152" t="s">
        <v>7340</v>
      </c>
      <c r="G191" s="153" t="s">
        <v>332</v>
      </c>
      <c r="H191" s="154">
        <v>2.5</v>
      </c>
      <c r="I191" s="155"/>
      <c r="J191" s="156">
        <f>ROUND(I191*H191,2)</f>
        <v>0</v>
      </c>
      <c r="K191" s="152" t="s">
        <v>333</v>
      </c>
      <c r="L191" s="34"/>
      <c r="M191" s="157" t="s">
        <v>1</v>
      </c>
      <c r="N191" s="158" t="s">
        <v>46</v>
      </c>
      <c r="O191" s="59"/>
      <c r="P191" s="159">
        <f>O191*H191</f>
        <v>0</v>
      </c>
      <c r="Q191" s="159">
        <v>8.4250000000000005E-2</v>
      </c>
      <c r="R191" s="159">
        <f>Q191*H191</f>
        <v>0.21062500000000001</v>
      </c>
      <c r="S191" s="159">
        <v>0</v>
      </c>
      <c r="T191" s="160">
        <f>S191*H191</f>
        <v>0</v>
      </c>
      <c r="U191" s="33"/>
      <c r="V191" s="33"/>
      <c r="W191" s="33"/>
      <c r="X191" s="33"/>
      <c r="Y191" s="33"/>
      <c r="Z191" s="33"/>
      <c r="AA191" s="33"/>
      <c r="AB191" s="33"/>
      <c r="AC191" s="33"/>
      <c r="AD191" s="33"/>
      <c r="AE191" s="33"/>
      <c r="AR191" s="161" t="s">
        <v>198</v>
      </c>
      <c r="AT191" s="161" t="s">
        <v>202</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198</v>
      </c>
      <c r="BM191" s="161" t="s">
        <v>7341</v>
      </c>
    </row>
    <row r="192" spans="1:65" s="2" customFormat="1" ht="48">
      <c r="A192" s="33"/>
      <c r="B192" s="34"/>
      <c r="C192" s="33"/>
      <c r="D192" s="163" t="s">
        <v>207</v>
      </c>
      <c r="E192" s="33"/>
      <c r="F192" s="164" t="s">
        <v>7332</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207</v>
      </c>
      <c r="AU192" s="18" t="s">
        <v>90</v>
      </c>
    </row>
    <row r="193" spans="1:65" s="13" customFormat="1" ht="10.199999999999999">
      <c r="B193" s="172"/>
      <c r="D193" s="163" t="s">
        <v>336</v>
      </c>
      <c r="E193" s="173" t="s">
        <v>1</v>
      </c>
      <c r="F193" s="174" t="s">
        <v>7342</v>
      </c>
      <c r="H193" s="173" t="s">
        <v>1</v>
      </c>
      <c r="I193" s="175"/>
      <c r="L193" s="172"/>
      <c r="M193" s="176"/>
      <c r="N193" s="177"/>
      <c r="O193" s="177"/>
      <c r="P193" s="177"/>
      <c r="Q193" s="177"/>
      <c r="R193" s="177"/>
      <c r="S193" s="177"/>
      <c r="T193" s="178"/>
      <c r="AT193" s="173" t="s">
        <v>336</v>
      </c>
      <c r="AU193" s="173" t="s">
        <v>90</v>
      </c>
      <c r="AV193" s="13" t="s">
        <v>88</v>
      </c>
      <c r="AW193" s="13" t="s">
        <v>36</v>
      </c>
      <c r="AX193" s="13" t="s">
        <v>81</v>
      </c>
      <c r="AY193" s="173" t="s">
        <v>199</v>
      </c>
    </row>
    <row r="194" spans="1:65" s="14" customFormat="1" ht="10.199999999999999">
      <c r="B194" s="179"/>
      <c r="D194" s="163" t="s">
        <v>336</v>
      </c>
      <c r="E194" s="180" t="s">
        <v>1</v>
      </c>
      <c r="F194" s="181" t="s">
        <v>815</v>
      </c>
      <c r="H194" s="182">
        <v>2.5</v>
      </c>
      <c r="I194" s="183"/>
      <c r="L194" s="179"/>
      <c r="M194" s="184"/>
      <c r="N194" s="185"/>
      <c r="O194" s="185"/>
      <c r="P194" s="185"/>
      <c r="Q194" s="185"/>
      <c r="R194" s="185"/>
      <c r="S194" s="185"/>
      <c r="T194" s="186"/>
      <c r="AT194" s="180" t="s">
        <v>336</v>
      </c>
      <c r="AU194" s="180" t="s">
        <v>90</v>
      </c>
      <c r="AV194" s="14" t="s">
        <v>90</v>
      </c>
      <c r="AW194" s="14" t="s">
        <v>36</v>
      </c>
      <c r="AX194" s="14" t="s">
        <v>81</v>
      </c>
      <c r="AY194" s="180" t="s">
        <v>199</v>
      </c>
    </row>
    <row r="195" spans="1:65" s="15" customFormat="1" ht="10.199999999999999">
      <c r="B195" s="187"/>
      <c r="D195" s="163" t="s">
        <v>336</v>
      </c>
      <c r="E195" s="188" t="s">
        <v>1</v>
      </c>
      <c r="F195" s="189" t="s">
        <v>339</v>
      </c>
      <c r="H195" s="190">
        <v>2.5</v>
      </c>
      <c r="I195" s="191"/>
      <c r="L195" s="187"/>
      <c r="M195" s="192"/>
      <c r="N195" s="193"/>
      <c r="O195" s="193"/>
      <c r="P195" s="193"/>
      <c r="Q195" s="193"/>
      <c r="R195" s="193"/>
      <c r="S195" s="193"/>
      <c r="T195" s="194"/>
      <c r="AT195" s="188" t="s">
        <v>336</v>
      </c>
      <c r="AU195" s="188" t="s">
        <v>90</v>
      </c>
      <c r="AV195" s="15" t="s">
        <v>198</v>
      </c>
      <c r="AW195" s="15" t="s">
        <v>36</v>
      </c>
      <c r="AX195" s="15" t="s">
        <v>88</v>
      </c>
      <c r="AY195" s="188" t="s">
        <v>199</v>
      </c>
    </row>
    <row r="196" spans="1:65" s="2" customFormat="1" ht="16.5" customHeight="1">
      <c r="A196" s="33"/>
      <c r="B196" s="149"/>
      <c r="C196" s="195" t="s">
        <v>281</v>
      </c>
      <c r="D196" s="195" t="s">
        <v>416</v>
      </c>
      <c r="E196" s="196" t="s">
        <v>7333</v>
      </c>
      <c r="F196" s="197" t="s">
        <v>7334</v>
      </c>
      <c r="G196" s="198" t="s">
        <v>332</v>
      </c>
      <c r="H196" s="199">
        <v>0.25</v>
      </c>
      <c r="I196" s="200"/>
      <c r="J196" s="201">
        <f>ROUND(I196*H196,2)</f>
        <v>0</v>
      </c>
      <c r="K196" s="197" t="s">
        <v>333</v>
      </c>
      <c r="L196" s="202"/>
      <c r="M196" s="203" t="s">
        <v>1</v>
      </c>
      <c r="N196" s="204" t="s">
        <v>46</v>
      </c>
      <c r="O196" s="59"/>
      <c r="P196" s="159">
        <f>O196*H196</f>
        <v>0</v>
      </c>
      <c r="Q196" s="159">
        <v>0.113</v>
      </c>
      <c r="R196" s="159">
        <f>Q196*H196</f>
        <v>2.8250000000000001E-2</v>
      </c>
      <c r="S196" s="159">
        <v>0</v>
      </c>
      <c r="T196" s="160">
        <f>S196*H196</f>
        <v>0</v>
      </c>
      <c r="U196" s="33"/>
      <c r="V196" s="33"/>
      <c r="W196" s="33"/>
      <c r="X196" s="33"/>
      <c r="Y196" s="33"/>
      <c r="Z196" s="33"/>
      <c r="AA196" s="33"/>
      <c r="AB196" s="33"/>
      <c r="AC196" s="33"/>
      <c r="AD196" s="33"/>
      <c r="AE196" s="33"/>
      <c r="AR196" s="161" t="s">
        <v>237</v>
      </c>
      <c r="AT196" s="161" t="s">
        <v>416</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198</v>
      </c>
      <c r="BM196" s="161" t="s">
        <v>7343</v>
      </c>
    </row>
    <row r="197" spans="1:65" s="13" customFormat="1" ht="10.199999999999999">
      <c r="B197" s="172"/>
      <c r="D197" s="163" t="s">
        <v>336</v>
      </c>
      <c r="E197" s="173" t="s">
        <v>1</v>
      </c>
      <c r="F197" s="174" t="s">
        <v>7344</v>
      </c>
      <c r="H197" s="173" t="s">
        <v>1</v>
      </c>
      <c r="I197" s="175"/>
      <c r="L197" s="172"/>
      <c r="M197" s="176"/>
      <c r="N197" s="177"/>
      <c r="O197" s="177"/>
      <c r="P197" s="177"/>
      <c r="Q197" s="177"/>
      <c r="R197" s="177"/>
      <c r="S197" s="177"/>
      <c r="T197" s="178"/>
      <c r="AT197" s="173" t="s">
        <v>336</v>
      </c>
      <c r="AU197" s="173" t="s">
        <v>90</v>
      </c>
      <c r="AV197" s="13" t="s">
        <v>88</v>
      </c>
      <c r="AW197" s="13" t="s">
        <v>36</v>
      </c>
      <c r="AX197" s="13" t="s">
        <v>81</v>
      </c>
      <c r="AY197" s="173" t="s">
        <v>199</v>
      </c>
    </row>
    <row r="198" spans="1:65" s="14" customFormat="1" ht="10.199999999999999">
      <c r="B198" s="179"/>
      <c r="D198" s="163" t="s">
        <v>336</v>
      </c>
      <c r="E198" s="180" t="s">
        <v>1</v>
      </c>
      <c r="F198" s="181" t="s">
        <v>7345</v>
      </c>
      <c r="H198" s="182">
        <v>0.25</v>
      </c>
      <c r="I198" s="183"/>
      <c r="L198" s="179"/>
      <c r="M198" s="184"/>
      <c r="N198" s="185"/>
      <c r="O198" s="185"/>
      <c r="P198" s="185"/>
      <c r="Q198" s="185"/>
      <c r="R198" s="185"/>
      <c r="S198" s="185"/>
      <c r="T198" s="186"/>
      <c r="AT198" s="180" t="s">
        <v>336</v>
      </c>
      <c r="AU198" s="180" t="s">
        <v>90</v>
      </c>
      <c r="AV198" s="14" t="s">
        <v>90</v>
      </c>
      <c r="AW198" s="14" t="s">
        <v>36</v>
      </c>
      <c r="AX198" s="14" t="s">
        <v>81</v>
      </c>
      <c r="AY198" s="180" t="s">
        <v>199</v>
      </c>
    </row>
    <row r="199" spans="1:65" s="15" customFormat="1" ht="10.199999999999999">
      <c r="B199" s="187"/>
      <c r="D199" s="163" t="s">
        <v>336</v>
      </c>
      <c r="E199" s="188" t="s">
        <v>1</v>
      </c>
      <c r="F199" s="189" t="s">
        <v>339</v>
      </c>
      <c r="H199" s="190">
        <v>0.25</v>
      </c>
      <c r="I199" s="191"/>
      <c r="L199" s="187"/>
      <c r="M199" s="192"/>
      <c r="N199" s="193"/>
      <c r="O199" s="193"/>
      <c r="P199" s="193"/>
      <c r="Q199" s="193"/>
      <c r="R199" s="193"/>
      <c r="S199" s="193"/>
      <c r="T199" s="194"/>
      <c r="AT199" s="188" t="s">
        <v>336</v>
      </c>
      <c r="AU199" s="188" t="s">
        <v>90</v>
      </c>
      <c r="AV199" s="15" t="s">
        <v>198</v>
      </c>
      <c r="AW199" s="15" t="s">
        <v>36</v>
      </c>
      <c r="AX199" s="15" t="s">
        <v>88</v>
      </c>
      <c r="AY199" s="188" t="s">
        <v>199</v>
      </c>
    </row>
    <row r="200" spans="1:65" s="2" customFormat="1" ht="24.15" customHeight="1">
      <c r="A200" s="33"/>
      <c r="B200" s="149"/>
      <c r="C200" s="150" t="s">
        <v>287</v>
      </c>
      <c r="D200" s="150" t="s">
        <v>202</v>
      </c>
      <c r="E200" s="151" t="s">
        <v>7346</v>
      </c>
      <c r="F200" s="152" t="s">
        <v>7347</v>
      </c>
      <c r="G200" s="153" t="s">
        <v>332</v>
      </c>
      <c r="H200" s="154">
        <v>37.5</v>
      </c>
      <c r="I200" s="155"/>
      <c r="J200" s="156">
        <f>ROUND(I200*H200,2)</f>
        <v>0</v>
      </c>
      <c r="K200" s="152" t="s">
        <v>333</v>
      </c>
      <c r="L200" s="34"/>
      <c r="M200" s="157" t="s">
        <v>1</v>
      </c>
      <c r="N200" s="158" t="s">
        <v>46</v>
      </c>
      <c r="O200" s="59"/>
      <c r="P200" s="159">
        <f>O200*H200</f>
        <v>0</v>
      </c>
      <c r="Q200" s="159">
        <v>0.29699999999999999</v>
      </c>
      <c r="R200" s="159">
        <f>Q200*H200</f>
        <v>11.137499999999999</v>
      </c>
      <c r="S200" s="159">
        <v>0</v>
      </c>
      <c r="T200" s="160">
        <f>S200*H200</f>
        <v>0</v>
      </c>
      <c r="U200" s="33"/>
      <c r="V200" s="33"/>
      <c r="W200" s="33"/>
      <c r="X200" s="33"/>
      <c r="Y200" s="33"/>
      <c r="Z200" s="33"/>
      <c r="AA200" s="33"/>
      <c r="AB200" s="33"/>
      <c r="AC200" s="33"/>
      <c r="AD200" s="33"/>
      <c r="AE200" s="33"/>
      <c r="AR200" s="161" t="s">
        <v>198</v>
      </c>
      <c r="AT200" s="161" t="s">
        <v>202</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198</v>
      </c>
      <c r="BM200" s="161" t="s">
        <v>7348</v>
      </c>
    </row>
    <row r="201" spans="1:65" s="2" customFormat="1" ht="19.2">
      <c r="A201" s="33"/>
      <c r="B201" s="34"/>
      <c r="C201" s="33"/>
      <c r="D201" s="163" t="s">
        <v>207</v>
      </c>
      <c r="E201" s="33"/>
      <c r="F201" s="164" t="s">
        <v>7349</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13" customFormat="1" ht="10.199999999999999">
      <c r="B202" s="172"/>
      <c r="D202" s="163" t="s">
        <v>336</v>
      </c>
      <c r="E202" s="173" t="s">
        <v>1</v>
      </c>
      <c r="F202" s="174" t="s">
        <v>337</v>
      </c>
      <c r="H202" s="173" t="s">
        <v>1</v>
      </c>
      <c r="I202" s="175"/>
      <c r="L202" s="172"/>
      <c r="M202" s="176"/>
      <c r="N202" s="177"/>
      <c r="O202" s="177"/>
      <c r="P202" s="177"/>
      <c r="Q202" s="177"/>
      <c r="R202" s="177"/>
      <c r="S202" s="177"/>
      <c r="T202" s="178"/>
      <c r="AT202" s="173" t="s">
        <v>336</v>
      </c>
      <c r="AU202" s="173" t="s">
        <v>90</v>
      </c>
      <c r="AV202" s="13" t="s">
        <v>88</v>
      </c>
      <c r="AW202" s="13" t="s">
        <v>36</v>
      </c>
      <c r="AX202" s="13" t="s">
        <v>81</v>
      </c>
      <c r="AY202" s="173" t="s">
        <v>199</v>
      </c>
    </row>
    <row r="203" spans="1:65" s="14" customFormat="1" ht="10.199999999999999">
      <c r="B203" s="179"/>
      <c r="D203" s="163" t="s">
        <v>336</v>
      </c>
      <c r="E203" s="180" t="s">
        <v>1</v>
      </c>
      <c r="F203" s="181" t="s">
        <v>7308</v>
      </c>
      <c r="H203" s="182">
        <v>37.5</v>
      </c>
      <c r="I203" s="183"/>
      <c r="L203" s="179"/>
      <c r="M203" s="184"/>
      <c r="N203" s="185"/>
      <c r="O203" s="185"/>
      <c r="P203" s="185"/>
      <c r="Q203" s="185"/>
      <c r="R203" s="185"/>
      <c r="S203" s="185"/>
      <c r="T203" s="186"/>
      <c r="AT203" s="180" t="s">
        <v>336</v>
      </c>
      <c r="AU203" s="180" t="s">
        <v>90</v>
      </c>
      <c r="AV203" s="14" t="s">
        <v>90</v>
      </c>
      <c r="AW203" s="14" t="s">
        <v>36</v>
      </c>
      <c r="AX203" s="14" t="s">
        <v>81</v>
      </c>
      <c r="AY203" s="180" t="s">
        <v>199</v>
      </c>
    </row>
    <row r="204" spans="1:65" s="15" customFormat="1" ht="10.199999999999999">
      <c r="B204" s="187"/>
      <c r="D204" s="163" t="s">
        <v>336</v>
      </c>
      <c r="E204" s="188" t="s">
        <v>1</v>
      </c>
      <c r="F204" s="189" t="s">
        <v>339</v>
      </c>
      <c r="H204" s="190">
        <v>37.5</v>
      </c>
      <c r="I204" s="191"/>
      <c r="L204" s="187"/>
      <c r="M204" s="192"/>
      <c r="N204" s="193"/>
      <c r="O204" s="193"/>
      <c r="P204" s="193"/>
      <c r="Q204" s="193"/>
      <c r="R204" s="193"/>
      <c r="S204" s="193"/>
      <c r="T204" s="194"/>
      <c r="AT204" s="188" t="s">
        <v>336</v>
      </c>
      <c r="AU204" s="188" t="s">
        <v>90</v>
      </c>
      <c r="AV204" s="15" t="s">
        <v>198</v>
      </c>
      <c r="AW204" s="15" t="s">
        <v>36</v>
      </c>
      <c r="AX204" s="15" t="s">
        <v>88</v>
      </c>
      <c r="AY204" s="188" t="s">
        <v>199</v>
      </c>
    </row>
    <row r="205" spans="1:65" s="2" customFormat="1" ht="33" customHeight="1">
      <c r="A205" s="33"/>
      <c r="B205" s="149"/>
      <c r="C205" s="150" t="s">
        <v>292</v>
      </c>
      <c r="D205" s="150" t="s">
        <v>202</v>
      </c>
      <c r="E205" s="151" t="s">
        <v>7350</v>
      </c>
      <c r="F205" s="152" t="s">
        <v>7351</v>
      </c>
      <c r="G205" s="153" t="s">
        <v>332</v>
      </c>
      <c r="H205" s="154">
        <v>37.5</v>
      </c>
      <c r="I205" s="155"/>
      <c r="J205" s="156">
        <f>ROUND(I205*H205,2)</f>
        <v>0</v>
      </c>
      <c r="K205" s="152" t="s">
        <v>333</v>
      </c>
      <c r="L205" s="34"/>
      <c r="M205" s="157" t="s">
        <v>1</v>
      </c>
      <c r="N205" s="158" t="s">
        <v>46</v>
      </c>
      <c r="O205" s="59"/>
      <c r="P205" s="159">
        <f>O205*H205</f>
        <v>0</v>
      </c>
      <c r="Q205" s="159">
        <v>0.14610000000000001</v>
      </c>
      <c r="R205" s="159">
        <f>Q205*H205</f>
        <v>5.4787500000000007</v>
      </c>
      <c r="S205" s="159">
        <v>0</v>
      </c>
      <c r="T205" s="160">
        <f>S205*H205</f>
        <v>0</v>
      </c>
      <c r="U205" s="33"/>
      <c r="V205" s="33"/>
      <c r="W205" s="33"/>
      <c r="X205" s="33"/>
      <c r="Y205" s="33"/>
      <c r="Z205" s="33"/>
      <c r="AA205" s="33"/>
      <c r="AB205" s="33"/>
      <c r="AC205" s="33"/>
      <c r="AD205" s="33"/>
      <c r="AE205" s="33"/>
      <c r="AR205" s="161" t="s">
        <v>198</v>
      </c>
      <c r="AT205" s="161" t="s">
        <v>202</v>
      </c>
      <c r="AU205" s="161" t="s">
        <v>90</v>
      </c>
      <c r="AY205" s="18" t="s">
        <v>199</v>
      </c>
      <c r="BE205" s="162">
        <f>IF(N205="základní",J205,0)</f>
        <v>0</v>
      </c>
      <c r="BF205" s="162">
        <f>IF(N205="snížená",J205,0)</f>
        <v>0</v>
      </c>
      <c r="BG205" s="162">
        <f>IF(N205="zákl. přenesená",J205,0)</f>
        <v>0</v>
      </c>
      <c r="BH205" s="162">
        <f>IF(N205="sníž. přenesená",J205,0)</f>
        <v>0</v>
      </c>
      <c r="BI205" s="162">
        <f>IF(N205="nulová",J205,0)</f>
        <v>0</v>
      </c>
      <c r="BJ205" s="18" t="s">
        <v>88</v>
      </c>
      <c r="BK205" s="162">
        <f>ROUND(I205*H205,2)</f>
        <v>0</v>
      </c>
      <c r="BL205" s="18" t="s">
        <v>198</v>
      </c>
      <c r="BM205" s="161" t="s">
        <v>7352</v>
      </c>
    </row>
    <row r="206" spans="1:65" s="2" customFormat="1" ht="48">
      <c r="A206" s="33"/>
      <c r="B206" s="34"/>
      <c r="C206" s="33"/>
      <c r="D206" s="163" t="s">
        <v>207</v>
      </c>
      <c r="E206" s="33"/>
      <c r="F206" s="164" t="s">
        <v>7353</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207</v>
      </c>
      <c r="AU206" s="18" t="s">
        <v>90</v>
      </c>
    </row>
    <row r="207" spans="1:65" s="2" customFormat="1" ht="16.5" customHeight="1">
      <c r="A207" s="33"/>
      <c r="B207" s="149"/>
      <c r="C207" s="195" t="s">
        <v>296</v>
      </c>
      <c r="D207" s="195" t="s">
        <v>416</v>
      </c>
      <c r="E207" s="196" t="s">
        <v>7354</v>
      </c>
      <c r="F207" s="197" t="s">
        <v>7355</v>
      </c>
      <c r="G207" s="198" t="s">
        <v>332</v>
      </c>
      <c r="H207" s="199">
        <v>38.625</v>
      </c>
      <c r="I207" s="200"/>
      <c r="J207" s="201">
        <f>ROUND(I207*H207,2)</f>
        <v>0</v>
      </c>
      <c r="K207" s="197" t="s">
        <v>333</v>
      </c>
      <c r="L207" s="202"/>
      <c r="M207" s="203" t="s">
        <v>1</v>
      </c>
      <c r="N207" s="204" t="s">
        <v>46</v>
      </c>
      <c r="O207" s="59"/>
      <c r="P207" s="159">
        <f>O207*H207</f>
        <v>0</v>
      </c>
      <c r="Q207" s="159">
        <v>0.108</v>
      </c>
      <c r="R207" s="159">
        <f>Q207*H207</f>
        <v>4.1715</v>
      </c>
      <c r="S207" s="159">
        <v>0</v>
      </c>
      <c r="T207" s="160">
        <f>S207*H207</f>
        <v>0</v>
      </c>
      <c r="U207" s="33"/>
      <c r="V207" s="33"/>
      <c r="W207" s="33"/>
      <c r="X207" s="33"/>
      <c r="Y207" s="33"/>
      <c r="Z207" s="33"/>
      <c r="AA207" s="33"/>
      <c r="AB207" s="33"/>
      <c r="AC207" s="33"/>
      <c r="AD207" s="33"/>
      <c r="AE207" s="33"/>
      <c r="AR207" s="161" t="s">
        <v>237</v>
      </c>
      <c r="AT207" s="161" t="s">
        <v>416</v>
      </c>
      <c r="AU207" s="161" t="s">
        <v>90</v>
      </c>
      <c r="AY207" s="18" t="s">
        <v>199</v>
      </c>
      <c r="BE207" s="162">
        <f>IF(N207="základní",J207,0)</f>
        <v>0</v>
      </c>
      <c r="BF207" s="162">
        <f>IF(N207="snížená",J207,0)</f>
        <v>0</v>
      </c>
      <c r="BG207" s="162">
        <f>IF(N207="zákl. přenesená",J207,0)</f>
        <v>0</v>
      </c>
      <c r="BH207" s="162">
        <f>IF(N207="sníž. přenesená",J207,0)</f>
        <v>0</v>
      </c>
      <c r="BI207" s="162">
        <f>IF(N207="nulová",J207,0)</f>
        <v>0</v>
      </c>
      <c r="BJ207" s="18" t="s">
        <v>88</v>
      </c>
      <c r="BK207" s="162">
        <f>ROUND(I207*H207,2)</f>
        <v>0</v>
      </c>
      <c r="BL207" s="18" t="s">
        <v>198</v>
      </c>
      <c r="BM207" s="161" t="s">
        <v>7356</v>
      </c>
    </row>
    <row r="208" spans="1:65" s="2" customFormat="1" ht="10.199999999999999">
      <c r="A208" s="33"/>
      <c r="B208" s="34"/>
      <c r="C208" s="33"/>
      <c r="D208" s="163" t="s">
        <v>207</v>
      </c>
      <c r="E208" s="33"/>
      <c r="F208" s="164" t="s">
        <v>7357</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207</v>
      </c>
      <c r="AU208" s="18" t="s">
        <v>90</v>
      </c>
    </row>
    <row r="209" spans="1:65" s="14" customFormat="1" ht="10.199999999999999">
      <c r="B209" s="179"/>
      <c r="D209" s="163" t="s">
        <v>336</v>
      </c>
      <c r="F209" s="181" t="s">
        <v>7358</v>
      </c>
      <c r="H209" s="182">
        <v>38.625</v>
      </c>
      <c r="I209" s="183"/>
      <c r="L209" s="179"/>
      <c r="M209" s="184"/>
      <c r="N209" s="185"/>
      <c r="O209" s="185"/>
      <c r="P209" s="185"/>
      <c r="Q209" s="185"/>
      <c r="R209" s="185"/>
      <c r="S209" s="185"/>
      <c r="T209" s="186"/>
      <c r="AT209" s="180" t="s">
        <v>336</v>
      </c>
      <c r="AU209" s="180" t="s">
        <v>90</v>
      </c>
      <c r="AV209" s="14" t="s">
        <v>90</v>
      </c>
      <c r="AW209" s="14" t="s">
        <v>3</v>
      </c>
      <c r="AX209" s="14" t="s">
        <v>88</v>
      </c>
      <c r="AY209" s="180" t="s">
        <v>199</v>
      </c>
    </row>
    <row r="210" spans="1:65" s="12" customFormat="1" ht="22.8" customHeight="1">
      <c r="B210" s="136"/>
      <c r="D210" s="137" t="s">
        <v>80</v>
      </c>
      <c r="E210" s="147" t="s">
        <v>227</v>
      </c>
      <c r="F210" s="147" t="s">
        <v>420</v>
      </c>
      <c r="I210" s="139"/>
      <c r="J210" s="148">
        <f>BK210</f>
        <v>0</v>
      </c>
      <c r="L210" s="136"/>
      <c r="M210" s="141"/>
      <c r="N210" s="142"/>
      <c r="O210" s="142"/>
      <c r="P210" s="143">
        <f>SUM(P211:P220)</f>
        <v>0</v>
      </c>
      <c r="Q210" s="142"/>
      <c r="R210" s="143">
        <f>SUM(R211:R220)</f>
        <v>1.3882500000000001E-2</v>
      </c>
      <c r="S210" s="142"/>
      <c r="T210" s="144">
        <f>SUM(T211:T220)</f>
        <v>0</v>
      </c>
      <c r="AR210" s="137" t="s">
        <v>88</v>
      </c>
      <c r="AT210" s="145" t="s">
        <v>80</v>
      </c>
      <c r="AU210" s="145" t="s">
        <v>88</v>
      </c>
      <c r="AY210" s="137" t="s">
        <v>199</v>
      </c>
      <c r="BK210" s="146">
        <f>SUM(BK211:BK220)</f>
        <v>0</v>
      </c>
    </row>
    <row r="211" spans="1:65" s="2" customFormat="1" ht="24.15" customHeight="1">
      <c r="A211" s="33"/>
      <c r="B211" s="149"/>
      <c r="C211" s="150" t="s">
        <v>7</v>
      </c>
      <c r="D211" s="150" t="s">
        <v>202</v>
      </c>
      <c r="E211" s="151" t="s">
        <v>7359</v>
      </c>
      <c r="F211" s="152" t="s">
        <v>7360</v>
      </c>
      <c r="G211" s="153" t="s">
        <v>376</v>
      </c>
      <c r="H211" s="154">
        <v>154.25</v>
      </c>
      <c r="I211" s="155"/>
      <c r="J211" s="156">
        <f>ROUND(I211*H211,2)</f>
        <v>0</v>
      </c>
      <c r="K211" s="152" t="s">
        <v>333</v>
      </c>
      <c r="L211" s="34"/>
      <c r="M211" s="157" t="s">
        <v>1</v>
      </c>
      <c r="N211" s="158" t="s">
        <v>46</v>
      </c>
      <c r="O211" s="59"/>
      <c r="P211" s="159">
        <f>O211*H211</f>
        <v>0</v>
      </c>
      <c r="Q211" s="159">
        <v>8.0000000000000007E-5</v>
      </c>
      <c r="R211" s="159">
        <f>Q211*H211</f>
        <v>1.234E-2</v>
      </c>
      <c r="S211" s="159">
        <v>0</v>
      </c>
      <c r="T211" s="160">
        <f>S211*H211</f>
        <v>0</v>
      </c>
      <c r="U211" s="33"/>
      <c r="V211" s="33"/>
      <c r="W211" s="33"/>
      <c r="X211" s="33"/>
      <c r="Y211" s="33"/>
      <c r="Z211" s="33"/>
      <c r="AA211" s="33"/>
      <c r="AB211" s="33"/>
      <c r="AC211" s="33"/>
      <c r="AD211" s="33"/>
      <c r="AE211" s="33"/>
      <c r="AR211" s="161" t="s">
        <v>198</v>
      </c>
      <c r="AT211" s="161" t="s">
        <v>202</v>
      </c>
      <c r="AU211" s="161" t="s">
        <v>90</v>
      </c>
      <c r="AY211" s="18" t="s">
        <v>199</v>
      </c>
      <c r="BE211" s="162">
        <f>IF(N211="základní",J211,0)</f>
        <v>0</v>
      </c>
      <c r="BF211" s="162">
        <f>IF(N211="snížená",J211,0)</f>
        <v>0</v>
      </c>
      <c r="BG211" s="162">
        <f>IF(N211="zákl. přenesená",J211,0)</f>
        <v>0</v>
      </c>
      <c r="BH211" s="162">
        <f>IF(N211="sníž. přenesená",J211,0)</f>
        <v>0</v>
      </c>
      <c r="BI211" s="162">
        <f>IF(N211="nulová",J211,0)</f>
        <v>0</v>
      </c>
      <c r="BJ211" s="18" t="s">
        <v>88</v>
      </c>
      <c r="BK211" s="162">
        <f>ROUND(I211*H211,2)</f>
        <v>0</v>
      </c>
      <c r="BL211" s="18" t="s">
        <v>198</v>
      </c>
      <c r="BM211" s="161" t="s">
        <v>7361</v>
      </c>
    </row>
    <row r="212" spans="1:65" s="2" customFormat="1" ht="10.199999999999999">
      <c r="A212" s="33"/>
      <c r="B212" s="34"/>
      <c r="C212" s="33"/>
      <c r="D212" s="163" t="s">
        <v>207</v>
      </c>
      <c r="E212" s="33"/>
      <c r="F212" s="164" t="s">
        <v>7362</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207</v>
      </c>
      <c r="AU212" s="18" t="s">
        <v>90</v>
      </c>
    </row>
    <row r="213" spans="1:65" s="2" customFormat="1" ht="24.15" customHeight="1">
      <c r="A213" s="33"/>
      <c r="B213" s="149"/>
      <c r="C213" s="150" t="s">
        <v>487</v>
      </c>
      <c r="D213" s="150" t="s">
        <v>202</v>
      </c>
      <c r="E213" s="151" t="s">
        <v>2175</v>
      </c>
      <c r="F213" s="152" t="s">
        <v>2176</v>
      </c>
      <c r="G213" s="153" t="s">
        <v>376</v>
      </c>
      <c r="H213" s="154">
        <v>154.25</v>
      </c>
      <c r="I213" s="155"/>
      <c r="J213" s="156">
        <f>ROUND(I213*H213,2)</f>
        <v>0</v>
      </c>
      <c r="K213" s="152" t="s">
        <v>333</v>
      </c>
      <c r="L213" s="34"/>
      <c r="M213" s="157" t="s">
        <v>1</v>
      </c>
      <c r="N213" s="158" t="s">
        <v>46</v>
      </c>
      <c r="O213" s="59"/>
      <c r="P213" s="159">
        <f>O213*H213</f>
        <v>0</v>
      </c>
      <c r="Q213" s="159">
        <v>1.0000000000000001E-5</v>
      </c>
      <c r="R213" s="159">
        <f>Q213*H213</f>
        <v>1.5425E-3</v>
      </c>
      <c r="S213" s="159">
        <v>0</v>
      </c>
      <c r="T213" s="160">
        <f>S213*H213</f>
        <v>0</v>
      </c>
      <c r="U213" s="33"/>
      <c r="V213" s="33"/>
      <c r="W213" s="33"/>
      <c r="X213" s="33"/>
      <c r="Y213" s="33"/>
      <c r="Z213" s="33"/>
      <c r="AA213" s="33"/>
      <c r="AB213" s="33"/>
      <c r="AC213" s="33"/>
      <c r="AD213" s="33"/>
      <c r="AE213" s="33"/>
      <c r="AR213" s="161" t="s">
        <v>198</v>
      </c>
      <c r="AT213" s="161" t="s">
        <v>202</v>
      </c>
      <c r="AU213" s="161" t="s">
        <v>90</v>
      </c>
      <c r="AY213" s="18" t="s">
        <v>199</v>
      </c>
      <c r="BE213" s="162">
        <f>IF(N213="základní",J213,0)</f>
        <v>0</v>
      </c>
      <c r="BF213" s="162">
        <f>IF(N213="snížená",J213,0)</f>
        <v>0</v>
      </c>
      <c r="BG213" s="162">
        <f>IF(N213="zákl. přenesená",J213,0)</f>
        <v>0</v>
      </c>
      <c r="BH213" s="162">
        <f>IF(N213="sníž. přenesená",J213,0)</f>
        <v>0</v>
      </c>
      <c r="BI213" s="162">
        <f>IF(N213="nulová",J213,0)</f>
        <v>0</v>
      </c>
      <c r="BJ213" s="18" t="s">
        <v>88</v>
      </c>
      <c r="BK213" s="162">
        <f>ROUND(I213*H213,2)</f>
        <v>0</v>
      </c>
      <c r="BL213" s="18" t="s">
        <v>198</v>
      </c>
      <c r="BM213" s="161" t="s">
        <v>7363</v>
      </c>
    </row>
    <row r="214" spans="1:65" s="2" customFormat="1" ht="28.8">
      <c r="A214" s="33"/>
      <c r="B214" s="34"/>
      <c r="C214" s="33"/>
      <c r="D214" s="163" t="s">
        <v>207</v>
      </c>
      <c r="E214" s="33"/>
      <c r="F214" s="164" t="s">
        <v>2178</v>
      </c>
      <c r="G214" s="33"/>
      <c r="H214" s="33"/>
      <c r="I214" s="165"/>
      <c r="J214" s="33"/>
      <c r="K214" s="33"/>
      <c r="L214" s="34"/>
      <c r="M214" s="166"/>
      <c r="N214" s="167"/>
      <c r="O214" s="59"/>
      <c r="P214" s="59"/>
      <c r="Q214" s="59"/>
      <c r="R214" s="59"/>
      <c r="S214" s="59"/>
      <c r="T214" s="60"/>
      <c r="U214" s="33"/>
      <c r="V214" s="33"/>
      <c r="W214" s="33"/>
      <c r="X214" s="33"/>
      <c r="Y214" s="33"/>
      <c r="Z214" s="33"/>
      <c r="AA214" s="33"/>
      <c r="AB214" s="33"/>
      <c r="AC214" s="33"/>
      <c r="AD214" s="33"/>
      <c r="AE214" s="33"/>
      <c r="AT214" s="18" t="s">
        <v>207</v>
      </c>
      <c r="AU214" s="18" t="s">
        <v>90</v>
      </c>
    </row>
    <row r="215" spans="1:65" s="14" customFormat="1" ht="10.199999999999999">
      <c r="B215" s="179"/>
      <c r="D215" s="163" t="s">
        <v>336</v>
      </c>
      <c r="E215" s="180" t="s">
        <v>1</v>
      </c>
      <c r="F215" s="181" t="s">
        <v>7364</v>
      </c>
      <c r="H215" s="182">
        <v>9.9</v>
      </c>
      <c r="I215" s="183"/>
      <c r="L215" s="179"/>
      <c r="M215" s="184"/>
      <c r="N215" s="185"/>
      <c r="O215" s="185"/>
      <c r="P215" s="185"/>
      <c r="Q215" s="185"/>
      <c r="R215" s="185"/>
      <c r="S215" s="185"/>
      <c r="T215" s="186"/>
      <c r="AT215" s="180" t="s">
        <v>336</v>
      </c>
      <c r="AU215" s="180" t="s">
        <v>90</v>
      </c>
      <c r="AV215" s="14" t="s">
        <v>90</v>
      </c>
      <c r="AW215" s="14" t="s">
        <v>36</v>
      </c>
      <c r="AX215" s="14" t="s">
        <v>81</v>
      </c>
      <c r="AY215" s="180" t="s">
        <v>199</v>
      </c>
    </row>
    <row r="216" spans="1:65" s="14" customFormat="1" ht="10.199999999999999">
      <c r="B216" s="179"/>
      <c r="D216" s="163" t="s">
        <v>336</v>
      </c>
      <c r="E216" s="180" t="s">
        <v>1</v>
      </c>
      <c r="F216" s="181" t="s">
        <v>7365</v>
      </c>
      <c r="H216" s="182">
        <v>103.75</v>
      </c>
      <c r="I216" s="183"/>
      <c r="L216" s="179"/>
      <c r="M216" s="184"/>
      <c r="N216" s="185"/>
      <c r="O216" s="185"/>
      <c r="P216" s="185"/>
      <c r="Q216" s="185"/>
      <c r="R216" s="185"/>
      <c r="S216" s="185"/>
      <c r="T216" s="186"/>
      <c r="AT216" s="180" t="s">
        <v>336</v>
      </c>
      <c r="AU216" s="180" t="s">
        <v>90</v>
      </c>
      <c r="AV216" s="14" t="s">
        <v>90</v>
      </c>
      <c r="AW216" s="14" t="s">
        <v>36</v>
      </c>
      <c r="AX216" s="14" t="s">
        <v>81</v>
      </c>
      <c r="AY216" s="180" t="s">
        <v>199</v>
      </c>
    </row>
    <row r="217" spans="1:65" s="14" customFormat="1" ht="10.199999999999999">
      <c r="B217" s="179"/>
      <c r="D217" s="163" t="s">
        <v>336</v>
      </c>
      <c r="E217" s="180" t="s">
        <v>1</v>
      </c>
      <c r="F217" s="181" t="s">
        <v>7366</v>
      </c>
      <c r="H217" s="182">
        <v>10.35</v>
      </c>
      <c r="I217" s="183"/>
      <c r="L217" s="179"/>
      <c r="M217" s="184"/>
      <c r="N217" s="185"/>
      <c r="O217" s="185"/>
      <c r="P217" s="185"/>
      <c r="Q217" s="185"/>
      <c r="R217" s="185"/>
      <c r="S217" s="185"/>
      <c r="T217" s="186"/>
      <c r="AT217" s="180" t="s">
        <v>336</v>
      </c>
      <c r="AU217" s="180" t="s">
        <v>90</v>
      </c>
      <c r="AV217" s="14" t="s">
        <v>90</v>
      </c>
      <c r="AW217" s="14" t="s">
        <v>36</v>
      </c>
      <c r="AX217" s="14" t="s">
        <v>81</v>
      </c>
      <c r="AY217" s="180" t="s">
        <v>199</v>
      </c>
    </row>
    <row r="218" spans="1:65" s="14" customFormat="1" ht="10.199999999999999">
      <c r="B218" s="179"/>
      <c r="D218" s="163" t="s">
        <v>336</v>
      </c>
      <c r="E218" s="180" t="s">
        <v>1</v>
      </c>
      <c r="F218" s="181" t="s">
        <v>7367</v>
      </c>
      <c r="H218" s="182">
        <v>7.75</v>
      </c>
      <c r="I218" s="183"/>
      <c r="L218" s="179"/>
      <c r="M218" s="184"/>
      <c r="N218" s="185"/>
      <c r="O218" s="185"/>
      <c r="P218" s="185"/>
      <c r="Q218" s="185"/>
      <c r="R218" s="185"/>
      <c r="S218" s="185"/>
      <c r="T218" s="186"/>
      <c r="AT218" s="180" t="s">
        <v>336</v>
      </c>
      <c r="AU218" s="180" t="s">
        <v>90</v>
      </c>
      <c r="AV218" s="14" t="s">
        <v>90</v>
      </c>
      <c r="AW218" s="14" t="s">
        <v>36</v>
      </c>
      <c r="AX218" s="14" t="s">
        <v>81</v>
      </c>
      <c r="AY218" s="180" t="s">
        <v>199</v>
      </c>
    </row>
    <row r="219" spans="1:65" s="14" customFormat="1" ht="10.199999999999999">
      <c r="B219" s="179"/>
      <c r="D219" s="163" t="s">
        <v>336</v>
      </c>
      <c r="E219" s="180" t="s">
        <v>1</v>
      </c>
      <c r="F219" s="181" t="s">
        <v>7368</v>
      </c>
      <c r="H219" s="182">
        <v>22.5</v>
      </c>
      <c r="I219" s="183"/>
      <c r="L219" s="179"/>
      <c r="M219" s="184"/>
      <c r="N219" s="185"/>
      <c r="O219" s="185"/>
      <c r="P219" s="185"/>
      <c r="Q219" s="185"/>
      <c r="R219" s="185"/>
      <c r="S219" s="185"/>
      <c r="T219" s="186"/>
      <c r="AT219" s="180" t="s">
        <v>336</v>
      </c>
      <c r="AU219" s="180" t="s">
        <v>90</v>
      </c>
      <c r="AV219" s="14" t="s">
        <v>90</v>
      </c>
      <c r="AW219" s="14" t="s">
        <v>36</v>
      </c>
      <c r="AX219" s="14" t="s">
        <v>81</v>
      </c>
      <c r="AY219" s="180" t="s">
        <v>199</v>
      </c>
    </row>
    <row r="220" spans="1:65" s="15" customFormat="1" ht="10.199999999999999">
      <c r="B220" s="187"/>
      <c r="D220" s="163" t="s">
        <v>336</v>
      </c>
      <c r="E220" s="188" t="s">
        <v>1</v>
      </c>
      <c r="F220" s="189" t="s">
        <v>339</v>
      </c>
      <c r="H220" s="190">
        <v>154.25</v>
      </c>
      <c r="I220" s="191"/>
      <c r="L220" s="187"/>
      <c r="M220" s="192"/>
      <c r="N220" s="193"/>
      <c r="O220" s="193"/>
      <c r="P220" s="193"/>
      <c r="Q220" s="193"/>
      <c r="R220" s="193"/>
      <c r="S220" s="193"/>
      <c r="T220" s="194"/>
      <c r="AT220" s="188" t="s">
        <v>336</v>
      </c>
      <c r="AU220" s="188" t="s">
        <v>90</v>
      </c>
      <c r="AV220" s="15" t="s">
        <v>198</v>
      </c>
      <c r="AW220" s="15" t="s">
        <v>36</v>
      </c>
      <c r="AX220" s="15" t="s">
        <v>88</v>
      </c>
      <c r="AY220" s="188" t="s">
        <v>199</v>
      </c>
    </row>
    <row r="221" spans="1:65" s="12" customFormat="1" ht="22.8" customHeight="1">
      <c r="B221" s="136"/>
      <c r="D221" s="137" t="s">
        <v>80</v>
      </c>
      <c r="E221" s="147" t="s">
        <v>242</v>
      </c>
      <c r="F221" s="147" t="s">
        <v>439</v>
      </c>
      <c r="I221" s="139"/>
      <c r="J221" s="148">
        <f>BK221</f>
        <v>0</v>
      </c>
      <c r="L221" s="136"/>
      <c r="M221" s="141"/>
      <c r="N221" s="142"/>
      <c r="O221" s="142"/>
      <c r="P221" s="143">
        <f>SUM(P222:P238)</f>
        <v>0</v>
      </c>
      <c r="Q221" s="142"/>
      <c r="R221" s="143">
        <f>SUM(R222:R238)</f>
        <v>46.684441499999991</v>
      </c>
      <c r="S221" s="142"/>
      <c r="T221" s="144">
        <f>SUM(T222:T238)</f>
        <v>0</v>
      </c>
      <c r="AR221" s="137" t="s">
        <v>88</v>
      </c>
      <c r="AT221" s="145" t="s">
        <v>80</v>
      </c>
      <c r="AU221" s="145" t="s">
        <v>88</v>
      </c>
      <c r="AY221" s="137" t="s">
        <v>199</v>
      </c>
      <c r="BK221" s="146">
        <f>SUM(BK222:BK238)</f>
        <v>0</v>
      </c>
    </row>
    <row r="222" spans="1:65" s="2" customFormat="1" ht="24.15" customHeight="1">
      <c r="A222" s="33"/>
      <c r="B222" s="149"/>
      <c r="C222" s="150" t="s">
        <v>492</v>
      </c>
      <c r="D222" s="150" t="s">
        <v>202</v>
      </c>
      <c r="E222" s="151" t="s">
        <v>7369</v>
      </c>
      <c r="F222" s="152" t="s">
        <v>7370</v>
      </c>
      <c r="G222" s="153" t="s">
        <v>376</v>
      </c>
      <c r="H222" s="154">
        <v>94</v>
      </c>
      <c r="I222" s="155"/>
      <c r="J222" s="156">
        <f>ROUND(I222*H222,2)</f>
        <v>0</v>
      </c>
      <c r="K222" s="152" t="s">
        <v>333</v>
      </c>
      <c r="L222" s="34"/>
      <c r="M222" s="157" t="s">
        <v>1</v>
      </c>
      <c r="N222" s="158" t="s">
        <v>46</v>
      </c>
      <c r="O222" s="59"/>
      <c r="P222" s="159">
        <f>O222*H222</f>
        <v>0</v>
      </c>
      <c r="Q222" s="159">
        <v>8.5760000000000003E-2</v>
      </c>
      <c r="R222" s="159">
        <f>Q222*H222</f>
        <v>8.061440000000001</v>
      </c>
      <c r="S222" s="159">
        <v>0</v>
      </c>
      <c r="T222" s="160">
        <f>S222*H222</f>
        <v>0</v>
      </c>
      <c r="U222" s="33"/>
      <c r="V222" s="33"/>
      <c r="W222" s="33"/>
      <c r="X222" s="33"/>
      <c r="Y222" s="33"/>
      <c r="Z222" s="33"/>
      <c r="AA222" s="33"/>
      <c r="AB222" s="33"/>
      <c r="AC222" s="33"/>
      <c r="AD222" s="33"/>
      <c r="AE222" s="33"/>
      <c r="AR222" s="161" t="s">
        <v>198</v>
      </c>
      <c r="AT222" s="161" t="s">
        <v>202</v>
      </c>
      <c r="AU222" s="161" t="s">
        <v>90</v>
      </c>
      <c r="AY222" s="18" t="s">
        <v>199</v>
      </c>
      <c r="BE222" s="162">
        <f>IF(N222="základní",J222,0)</f>
        <v>0</v>
      </c>
      <c r="BF222" s="162">
        <f>IF(N222="snížená",J222,0)</f>
        <v>0</v>
      </c>
      <c r="BG222" s="162">
        <f>IF(N222="zákl. přenesená",J222,0)</f>
        <v>0</v>
      </c>
      <c r="BH222" s="162">
        <f>IF(N222="sníž. přenesená",J222,0)</f>
        <v>0</v>
      </c>
      <c r="BI222" s="162">
        <f>IF(N222="nulová",J222,0)</f>
        <v>0</v>
      </c>
      <c r="BJ222" s="18" t="s">
        <v>88</v>
      </c>
      <c r="BK222" s="162">
        <f>ROUND(I222*H222,2)</f>
        <v>0</v>
      </c>
      <c r="BL222" s="18" t="s">
        <v>198</v>
      </c>
      <c r="BM222" s="161" t="s">
        <v>7371</v>
      </c>
    </row>
    <row r="223" spans="1:65" s="2" customFormat="1" ht="38.4">
      <c r="A223" s="33"/>
      <c r="B223" s="34"/>
      <c r="C223" s="33"/>
      <c r="D223" s="163" t="s">
        <v>207</v>
      </c>
      <c r="E223" s="33"/>
      <c r="F223" s="164" t="s">
        <v>7372</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207</v>
      </c>
      <c r="AU223" s="18" t="s">
        <v>90</v>
      </c>
    </row>
    <row r="224" spans="1:65" s="2" customFormat="1" ht="16.5" customHeight="1">
      <c r="A224" s="33"/>
      <c r="B224" s="149"/>
      <c r="C224" s="195" t="s">
        <v>497</v>
      </c>
      <c r="D224" s="195" t="s">
        <v>416</v>
      </c>
      <c r="E224" s="196" t="s">
        <v>7373</v>
      </c>
      <c r="F224" s="197" t="s">
        <v>7374</v>
      </c>
      <c r="G224" s="198" t="s">
        <v>376</v>
      </c>
      <c r="H224" s="199">
        <v>95.88</v>
      </c>
      <c r="I224" s="200"/>
      <c r="J224" s="201">
        <f>ROUND(I224*H224,2)</f>
        <v>0</v>
      </c>
      <c r="K224" s="197" t="s">
        <v>333</v>
      </c>
      <c r="L224" s="202"/>
      <c r="M224" s="203" t="s">
        <v>1</v>
      </c>
      <c r="N224" s="204" t="s">
        <v>46</v>
      </c>
      <c r="O224" s="59"/>
      <c r="P224" s="159">
        <f>O224*H224</f>
        <v>0</v>
      </c>
      <c r="Q224" s="159">
        <v>4.5999999999999999E-2</v>
      </c>
      <c r="R224" s="159">
        <f>Q224*H224</f>
        <v>4.4104799999999997</v>
      </c>
      <c r="S224" s="159">
        <v>0</v>
      </c>
      <c r="T224" s="160">
        <f>S224*H224</f>
        <v>0</v>
      </c>
      <c r="U224" s="33"/>
      <c r="V224" s="33"/>
      <c r="W224" s="33"/>
      <c r="X224" s="33"/>
      <c r="Y224" s="33"/>
      <c r="Z224" s="33"/>
      <c r="AA224" s="33"/>
      <c r="AB224" s="33"/>
      <c r="AC224" s="33"/>
      <c r="AD224" s="33"/>
      <c r="AE224" s="33"/>
      <c r="AR224" s="161" t="s">
        <v>237</v>
      </c>
      <c r="AT224" s="161" t="s">
        <v>416</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198</v>
      </c>
      <c r="BM224" s="161" t="s">
        <v>7375</v>
      </c>
    </row>
    <row r="225" spans="1:65" s="2" customFormat="1" ht="10.199999999999999">
      <c r="A225" s="33"/>
      <c r="B225" s="34"/>
      <c r="C225" s="33"/>
      <c r="D225" s="163" t="s">
        <v>207</v>
      </c>
      <c r="E225" s="33"/>
      <c r="F225" s="164" t="s">
        <v>7374</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65" s="14" customFormat="1" ht="10.199999999999999">
      <c r="B226" s="179"/>
      <c r="D226" s="163" t="s">
        <v>336</v>
      </c>
      <c r="F226" s="181" t="s">
        <v>7376</v>
      </c>
      <c r="H226" s="182">
        <v>95.88</v>
      </c>
      <c r="I226" s="183"/>
      <c r="L226" s="179"/>
      <c r="M226" s="184"/>
      <c r="N226" s="185"/>
      <c r="O226" s="185"/>
      <c r="P226" s="185"/>
      <c r="Q226" s="185"/>
      <c r="R226" s="185"/>
      <c r="S226" s="185"/>
      <c r="T226" s="186"/>
      <c r="AT226" s="180" t="s">
        <v>336</v>
      </c>
      <c r="AU226" s="180" t="s">
        <v>90</v>
      </c>
      <c r="AV226" s="14" t="s">
        <v>90</v>
      </c>
      <c r="AW226" s="14" t="s">
        <v>3</v>
      </c>
      <c r="AX226" s="14" t="s">
        <v>88</v>
      </c>
      <c r="AY226" s="180" t="s">
        <v>199</v>
      </c>
    </row>
    <row r="227" spans="1:65" s="2" customFormat="1" ht="33" customHeight="1">
      <c r="A227" s="33"/>
      <c r="B227" s="149"/>
      <c r="C227" s="150" t="s">
        <v>518</v>
      </c>
      <c r="D227" s="150" t="s">
        <v>202</v>
      </c>
      <c r="E227" s="151" t="s">
        <v>7377</v>
      </c>
      <c r="F227" s="152" t="s">
        <v>7378</v>
      </c>
      <c r="G227" s="153" t="s">
        <v>376</v>
      </c>
      <c r="H227" s="154">
        <v>98</v>
      </c>
      <c r="I227" s="155"/>
      <c r="J227" s="156">
        <f>ROUND(I227*H227,2)</f>
        <v>0</v>
      </c>
      <c r="K227" s="152" t="s">
        <v>333</v>
      </c>
      <c r="L227" s="34"/>
      <c r="M227" s="157" t="s">
        <v>1</v>
      </c>
      <c r="N227" s="158" t="s">
        <v>46</v>
      </c>
      <c r="O227" s="59"/>
      <c r="P227" s="159">
        <f>O227*H227</f>
        <v>0</v>
      </c>
      <c r="Q227" s="159">
        <v>0.1295</v>
      </c>
      <c r="R227" s="159">
        <f>Q227*H227</f>
        <v>12.691000000000001</v>
      </c>
      <c r="S227" s="159">
        <v>0</v>
      </c>
      <c r="T227" s="160">
        <f>S227*H227</f>
        <v>0</v>
      </c>
      <c r="U227" s="33"/>
      <c r="V227" s="33"/>
      <c r="W227" s="33"/>
      <c r="X227" s="33"/>
      <c r="Y227" s="33"/>
      <c r="Z227" s="33"/>
      <c r="AA227" s="33"/>
      <c r="AB227" s="33"/>
      <c r="AC227" s="33"/>
      <c r="AD227" s="33"/>
      <c r="AE227" s="33"/>
      <c r="AR227" s="161" t="s">
        <v>198</v>
      </c>
      <c r="AT227" s="161" t="s">
        <v>202</v>
      </c>
      <c r="AU227" s="161" t="s">
        <v>90</v>
      </c>
      <c r="AY227" s="18" t="s">
        <v>199</v>
      </c>
      <c r="BE227" s="162">
        <f>IF(N227="základní",J227,0)</f>
        <v>0</v>
      </c>
      <c r="BF227" s="162">
        <f>IF(N227="snížená",J227,0)</f>
        <v>0</v>
      </c>
      <c r="BG227" s="162">
        <f>IF(N227="zákl. přenesená",J227,0)</f>
        <v>0</v>
      </c>
      <c r="BH227" s="162">
        <f>IF(N227="sníž. přenesená",J227,0)</f>
        <v>0</v>
      </c>
      <c r="BI227" s="162">
        <f>IF(N227="nulová",J227,0)</f>
        <v>0</v>
      </c>
      <c r="BJ227" s="18" t="s">
        <v>88</v>
      </c>
      <c r="BK227" s="162">
        <f>ROUND(I227*H227,2)</f>
        <v>0</v>
      </c>
      <c r="BL227" s="18" t="s">
        <v>198</v>
      </c>
      <c r="BM227" s="161" t="s">
        <v>7379</v>
      </c>
    </row>
    <row r="228" spans="1:65" s="2" customFormat="1" ht="38.4">
      <c r="A228" s="33"/>
      <c r="B228" s="34"/>
      <c r="C228" s="33"/>
      <c r="D228" s="163" t="s">
        <v>207</v>
      </c>
      <c r="E228" s="33"/>
      <c r="F228" s="164" t="s">
        <v>7380</v>
      </c>
      <c r="G228" s="33"/>
      <c r="H228" s="33"/>
      <c r="I228" s="165"/>
      <c r="J228" s="33"/>
      <c r="K228" s="33"/>
      <c r="L228" s="34"/>
      <c r="M228" s="166"/>
      <c r="N228" s="167"/>
      <c r="O228" s="59"/>
      <c r="P228" s="59"/>
      <c r="Q228" s="59"/>
      <c r="R228" s="59"/>
      <c r="S228" s="59"/>
      <c r="T228" s="60"/>
      <c r="U228" s="33"/>
      <c r="V228" s="33"/>
      <c r="W228" s="33"/>
      <c r="X228" s="33"/>
      <c r="Y228" s="33"/>
      <c r="Z228" s="33"/>
      <c r="AA228" s="33"/>
      <c r="AB228" s="33"/>
      <c r="AC228" s="33"/>
      <c r="AD228" s="33"/>
      <c r="AE228" s="33"/>
      <c r="AT228" s="18" t="s">
        <v>207</v>
      </c>
      <c r="AU228" s="18" t="s">
        <v>90</v>
      </c>
    </row>
    <row r="229" spans="1:65" s="2" customFormat="1" ht="16.5" customHeight="1">
      <c r="A229" s="33"/>
      <c r="B229" s="149"/>
      <c r="C229" s="195" t="s">
        <v>522</v>
      </c>
      <c r="D229" s="195" t="s">
        <v>416</v>
      </c>
      <c r="E229" s="196" t="s">
        <v>7381</v>
      </c>
      <c r="F229" s="197" t="s">
        <v>7382</v>
      </c>
      <c r="G229" s="198" t="s">
        <v>376</v>
      </c>
      <c r="H229" s="199">
        <v>99.96</v>
      </c>
      <c r="I229" s="200"/>
      <c r="J229" s="201">
        <f>ROUND(I229*H229,2)</f>
        <v>0</v>
      </c>
      <c r="K229" s="197" t="s">
        <v>333</v>
      </c>
      <c r="L229" s="202"/>
      <c r="M229" s="203" t="s">
        <v>1</v>
      </c>
      <c r="N229" s="204" t="s">
        <v>46</v>
      </c>
      <c r="O229" s="59"/>
      <c r="P229" s="159">
        <f>O229*H229</f>
        <v>0</v>
      </c>
      <c r="Q229" s="159">
        <v>2.4E-2</v>
      </c>
      <c r="R229" s="159">
        <f>Q229*H229</f>
        <v>2.3990399999999998</v>
      </c>
      <c r="S229" s="159">
        <v>0</v>
      </c>
      <c r="T229" s="160">
        <f>S229*H229</f>
        <v>0</v>
      </c>
      <c r="U229" s="33"/>
      <c r="V229" s="33"/>
      <c r="W229" s="33"/>
      <c r="X229" s="33"/>
      <c r="Y229" s="33"/>
      <c r="Z229" s="33"/>
      <c r="AA229" s="33"/>
      <c r="AB229" s="33"/>
      <c r="AC229" s="33"/>
      <c r="AD229" s="33"/>
      <c r="AE229" s="33"/>
      <c r="AR229" s="161" t="s">
        <v>237</v>
      </c>
      <c r="AT229" s="161" t="s">
        <v>416</v>
      </c>
      <c r="AU229" s="161" t="s">
        <v>90</v>
      </c>
      <c r="AY229" s="18" t="s">
        <v>199</v>
      </c>
      <c r="BE229" s="162">
        <f>IF(N229="základní",J229,0)</f>
        <v>0</v>
      </c>
      <c r="BF229" s="162">
        <f>IF(N229="snížená",J229,0)</f>
        <v>0</v>
      </c>
      <c r="BG229" s="162">
        <f>IF(N229="zákl. přenesená",J229,0)</f>
        <v>0</v>
      </c>
      <c r="BH229" s="162">
        <f>IF(N229="sníž. přenesená",J229,0)</f>
        <v>0</v>
      </c>
      <c r="BI229" s="162">
        <f>IF(N229="nulová",J229,0)</f>
        <v>0</v>
      </c>
      <c r="BJ229" s="18" t="s">
        <v>88</v>
      </c>
      <c r="BK229" s="162">
        <f>ROUND(I229*H229,2)</f>
        <v>0</v>
      </c>
      <c r="BL229" s="18" t="s">
        <v>198</v>
      </c>
      <c r="BM229" s="161" t="s">
        <v>7383</v>
      </c>
    </row>
    <row r="230" spans="1:65" s="2" customFormat="1" ht="10.199999999999999">
      <c r="A230" s="33"/>
      <c r="B230" s="34"/>
      <c r="C230" s="33"/>
      <c r="D230" s="163" t="s">
        <v>207</v>
      </c>
      <c r="E230" s="33"/>
      <c r="F230" s="164" t="s">
        <v>7384</v>
      </c>
      <c r="G230" s="33"/>
      <c r="H230" s="33"/>
      <c r="I230" s="165"/>
      <c r="J230" s="33"/>
      <c r="K230" s="33"/>
      <c r="L230" s="34"/>
      <c r="M230" s="166"/>
      <c r="N230" s="167"/>
      <c r="O230" s="59"/>
      <c r="P230" s="59"/>
      <c r="Q230" s="59"/>
      <c r="R230" s="59"/>
      <c r="S230" s="59"/>
      <c r="T230" s="60"/>
      <c r="U230" s="33"/>
      <c r="V230" s="33"/>
      <c r="W230" s="33"/>
      <c r="X230" s="33"/>
      <c r="Y230" s="33"/>
      <c r="Z230" s="33"/>
      <c r="AA230" s="33"/>
      <c r="AB230" s="33"/>
      <c r="AC230" s="33"/>
      <c r="AD230" s="33"/>
      <c r="AE230" s="33"/>
      <c r="AT230" s="18" t="s">
        <v>207</v>
      </c>
      <c r="AU230" s="18" t="s">
        <v>90</v>
      </c>
    </row>
    <row r="231" spans="1:65" s="14" customFormat="1" ht="10.199999999999999">
      <c r="B231" s="179"/>
      <c r="D231" s="163" t="s">
        <v>336</v>
      </c>
      <c r="F231" s="181" t="s">
        <v>7385</v>
      </c>
      <c r="H231" s="182">
        <v>99.96</v>
      </c>
      <c r="I231" s="183"/>
      <c r="L231" s="179"/>
      <c r="M231" s="184"/>
      <c r="N231" s="185"/>
      <c r="O231" s="185"/>
      <c r="P231" s="185"/>
      <c r="Q231" s="185"/>
      <c r="R231" s="185"/>
      <c r="S231" s="185"/>
      <c r="T231" s="186"/>
      <c r="AT231" s="180" t="s">
        <v>336</v>
      </c>
      <c r="AU231" s="180" t="s">
        <v>90</v>
      </c>
      <c r="AV231" s="14" t="s">
        <v>90</v>
      </c>
      <c r="AW231" s="14" t="s">
        <v>3</v>
      </c>
      <c r="AX231" s="14" t="s">
        <v>88</v>
      </c>
      <c r="AY231" s="180" t="s">
        <v>199</v>
      </c>
    </row>
    <row r="232" spans="1:65" s="2" customFormat="1" ht="24.15" customHeight="1">
      <c r="A232" s="33"/>
      <c r="B232" s="149"/>
      <c r="C232" s="150" t="s">
        <v>526</v>
      </c>
      <c r="D232" s="150" t="s">
        <v>202</v>
      </c>
      <c r="E232" s="151" t="s">
        <v>7386</v>
      </c>
      <c r="F232" s="152" t="s">
        <v>7387</v>
      </c>
      <c r="G232" s="153" t="s">
        <v>383</v>
      </c>
      <c r="H232" s="154">
        <v>8.4749999999999996</v>
      </c>
      <c r="I232" s="155"/>
      <c r="J232" s="156">
        <f>ROUND(I232*H232,2)</f>
        <v>0</v>
      </c>
      <c r="K232" s="152" t="s">
        <v>333</v>
      </c>
      <c r="L232" s="34"/>
      <c r="M232" s="157" t="s">
        <v>1</v>
      </c>
      <c r="N232" s="158" t="s">
        <v>46</v>
      </c>
      <c r="O232" s="59"/>
      <c r="P232" s="159">
        <f>O232*H232</f>
        <v>0</v>
      </c>
      <c r="Q232" s="159">
        <v>2.2563399999999998</v>
      </c>
      <c r="R232" s="159">
        <f>Q232*H232</f>
        <v>19.122481499999996</v>
      </c>
      <c r="S232" s="159">
        <v>0</v>
      </c>
      <c r="T232" s="160">
        <f>S232*H232</f>
        <v>0</v>
      </c>
      <c r="U232" s="33"/>
      <c r="V232" s="33"/>
      <c r="W232" s="33"/>
      <c r="X232" s="33"/>
      <c r="Y232" s="33"/>
      <c r="Z232" s="33"/>
      <c r="AA232" s="33"/>
      <c r="AB232" s="33"/>
      <c r="AC232" s="33"/>
      <c r="AD232" s="33"/>
      <c r="AE232" s="33"/>
      <c r="AR232" s="161" t="s">
        <v>198</v>
      </c>
      <c r="AT232" s="161" t="s">
        <v>202</v>
      </c>
      <c r="AU232" s="161" t="s">
        <v>90</v>
      </c>
      <c r="AY232" s="18" t="s">
        <v>199</v>
      </c>
      <c r="BE232" s="162">
        <f>IF(N232="základní",J232,0)</f>
        <v>0</v>
      </c>
      <c r="BF232" s="162">
        <f>IF(N232="snížená",J232,0)</f>
        <v>0</v>
      </c>
      <c r="BG232" s="162">
        <f>IF(N232="zákl. přenesená",J232,0)</f>
        <v>0</v>
      </c>
      <c r="BH232" s="162">
        <f>IF(N232="sníž. přenesená",J232,0)</f>
        <v>0</v>
      </c>
      <c r="BI232" s="162">
        <f>IF(N232="nulová",J232,0)</f>
        <v>0</v>
      </c>
      <c r="BJ232" s="18" t="s">
        <v>88</v>
      </c>
      <c r="BK232" s="162">
        <f>ROUND(I232*H232,2)</f>
        <v>0</v>
      </c>
      <c r="BL232" s="18" t="s">
        <v>198</v>
      </c>
      <c r="BM232" s="161" t="s">
        <v>7388</v>
      </c>
    </row>
    <row r="233" spans="1:65" s="2" customFormat="1" ht="19.2">
      <c r="A233" s="33"/>
      <c r="B233" s="34"/>
      <c r="C233" s="33"/>
      <c r="D233" s="163" t="s">
        <v>207</v>
      </c>
      <c r="E233" s="33"/>
      <c r="F233" s="164" t="s">
        <v>7389</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207</v>
      </c>
      <c r="AU233" s="18" t="s">
        <v>90</v>
      </c>
    </row>
    <row r="234" spans="1:65" s="14" customFormat="1" ht="10.199999999999999">
      <c r="B234" s="179"/>
      <c r="D234" s="163" t="s">
        <v>336</v>
      </c>
      <c r="E234" s="180" t="s">
        <v>1</v>
      </c>
      <c r="F234" s="181" t="s">
        <v>7390</v>
      </c>
      <c r="H234" s="182">
        <v>2.35</v>
      </c>
      <c r="I234" s="183"/>
      <c r="L234" s="179"/>
      <c r="M234" s="184"/>
      <c r="N234" s="185"/>
      <c r="O234" s="185"/>
      <c r="P234" s="185"/>
      <c r="Q234" s="185"/>
      <c r="R234" s="185"/>
      <c r="S234" s="185"/>
      <c r="T234" s="186"/>
      <c r="AT234" s="180" t="s">
        <v>336</v>
      </c>
      <c r="AU234" s="180" t="s">
        <v>90</v>
      </c>
      <c r="AV234" s="14" t="s">
        <v>90</v>
      </c>
      <c r="AW234" s="14" t="s">
        <v>36</v>
      </c>
      <c r="AX234" s="14" t="s">
        <v>81</v>
      </c>
      <c r="AY234" s="180" t="s">
        <v>199</v>
      </c>
    </row>
    <row r="235" spans="1:65" s="14" customFormat="1" ht="10.199999999999999">
      <c r="B235" s="179"/>
      <c r="D235" s="163" t="s">
        <v>336</v>
      </c>
      <c r="E235" s="180" t="s">
        <v>1</v>
      </c>
      <c r="F235" s="181" t="s">
        <v>7391</v>
      </c>
      <c r="H235" s="182">
        <v>6.125</v>
      </c>
      <c r="I235" s="183"/>
      <c r="L235" s="179"/>
      <c r="M235" s="184"/>
      <c r="N235" s="185"/>
      <c r="O235" s="185"/>
      <c r="P235" s="185"/>
      <c r="Q235" s="185"/>
      <c r="R235" s="185"/>
      <c r="S235" s="185"/>
      <c r="T235" s="186"/>
      <c r="AT235" s="180" t="s">
        <v>336</v>
      </c>
      <c r="AU235" s="180" t="s">
        <v>90</v>
      </c>
      <c r="AV235" s="14" t="s">
        <v>90</v>
      </c>
      <c r="AW235" s="14" t="s">
        <v>36</v>
      </c>
      <c r="AX235" s="14" t="s">
        <v>81</v>
      </c>
      <c r="AY235" s="180" t="s">
        <v>199</v>
      </c>
    </row>
    <row r="236" spans="1:65" s="15" customFormat="1" ht="10.199999999999999">
      <c r="B236" s="187"/>
      <c r="D236" s="163" t="s">
        <v>336</v>
      </c>
      <c r="E236" s="188" t="s">
        <v>1</v>
      </c>
      <c r="F236" s="189" t="s">
        <v>339</v>
      </c>
      <c r="H236" s="190">
        <v>8.4749999999999996</v>
      </c>
      <c r="I236" s="191"/>
      <c r="L236" s="187"/>
      <c r="M236" s="192"/>
      <c r="N236" s="193"/>
      <c r="O236" s="193"/>
      <c r="P236" s="193"/>
      <c r="Q236" s="193"/>
      <c r="R236" s="193"/>
      <c r="S236" s="193"/>
      <c r="T236" s="194"/>
      <c r="AT236" s="188" t="s">
        <v>336</v>
      </c>
      <c r="AU236" s="188" t="s">
        <v>90</v>
      </c>
      <c r="AV236" s="15" t="s">
        <v>198</v>
      </c>
      <c r="AW236" s="15" t="s">
        <v>36</v>
      </c>
      <c r="AX236" s="15" t="s">
        <v>88</v>
      </c>
      <c r="AY236" s="188" t="s">
        <v>199</v>
      </c>
    </row>
    <row r="237" spans="1:65" s="2" customFormat="1" ht="33" customHeight="1">
      <c r="A237" s="33"/>
      <c r="B237" s="149"/>
      <c r="C237" s="150" t="s">
        <v>531</v>
      </c>
      <c r="D237" s="150" t="s">
        <v>202</v>
      </c>
      <c r="E237" s="151" t="s">
        <v>7392</v>
      </c>
      <c r="F237" s="152" t="s">
        <v>7393</v>
      </c>
      <c r="G237" s="153" t="s">
        <v>332</v>
      </c>
      <c r="H237" s="154">
        <v>2.5</v>
      </c>
      <c r="I237" s="155"/>
      <c r="J237" s="156">
        <f>ROUND(I237*H237,2)</f>
        <v>0</v>
      </c>
      <c r="K237" s="152" t="s">
        <v>333</v>
      </c>
      <c r="L237" s="34"/>
      <c r="M237" s="157" t="s">
        <v>1</v>
      </c>
      <c r="N237" s="158" t="s">
        <v>46</v>
      </c>
      <c r="O237" s="59"/>
      <c r="P237" s="159">
        <f>O237*H237</f>
        <v>0</v>
      </c>
      <c r="Q237" s="159">
        <v>0</v>
      </c>
      <c r="R237" s="159">
        <f>Q237*H237</f>
        <v>0</v>
      </c>
      <c r="S237" s="159">
        <v>0</v>
      </c>
      <c r="T237" s="160">
        <f>S237*H237</f>
        <v>0</v>
      </c>
      <c r="U237" s="33"/>
      <c r="V237" s="33"/>
      <c r="W237" s="33"/>
      <c r="X237" s="33"/>
      <c r="Y237" s="33"/>
      <c r="Z237" s="33"/>
      <c r="AA237" s="33"/>
      <c r="AB237" s="33"/>
      <c r="AC237" s="33"/>
      <c r="AD237" s="33"/>
      <c r="AE237" s="33"/>
      <c r="AR237" s="161" t="s">
        <v>198</v>
      </c>
      <c r="AT237" s="161" t="s">
        <v>202</v>
      </c>
      <c r="AU237" s="161" t="s">
        <v>90</v>
      </c>
      <c r="AY237" s="18" t="s">
        <v>199</v>
      </c>
      <c r="BE237" s="162">
        <f>IF(N237="základní",J237,0)</f>
        <v>0</v>
      </c>
      <c r="BF237" s="162">
        <f>IF(N237="snížená",J237,0)</f>
        <v>0</v>
      </c>
      <c r="BG237" s="162">
        <f>IF(N237="zákl. přenesená",J237,0)</f>
        <v>0</v>
      </c>
      <c r="BH237" s="162">
        <f>IF(N237="sníž. přenesená",J237,0)</f>
        <v>0</v>
      </c>
      <c r="BI237" s="162">
        <f>IF(N237="nulová",J237,0)</f>
        <v>0</v>
      </c>
      <c r="BJ237" s="18" t="s">
        <v>88</v>
      </c>
      <c r="BK237" s="162">
        <f>ROUND(I237*H237,2)</f>
        <v>0</v>
      </c>
      <c r="BL237" s="18" t="s">
        <v>198</v>
      </c>
      <c r="BM237" s="161" t="s">
        <v>7394</v>
      </c>
    </row>
    <row r="238" spans="1:65" s="2" customFormat="1" ht="48">
      <c r="A238" s="33"/>
      <c r="B238" s="34"/>
      <c r="C238" s="33"/>
      <c r="D238" s="163" t="s">
        <v>207</v>
      </c>
      <c r="E238" s="33"/>
      <c r="F238" s="164" t="s">
        <v>7395</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207</v>
      </c>
      <c r="AU238" s="18" t="s">
        <v>90</v>
      </c>
    </row>
    <row r="239" spans="1:65" s="12" customFormat="1" ht="22.8" customHeight="1">
      <c r="B239" s="136"/>
      <c r="D239" s="137" t="s">
        <v>80</v>
      </c>
      <c r="E239" s="147" t="s">
        <v>1087</v>
      </c>
      <c r="F239" s="147" t="s">
        <v>1088</v>
      </c>
      <c r="I239" s="139"/>
      <c r="J239" s="148">
        <f>BK239</f>
        <v>0</v>
      </c>
      <c r="L239" s="136"/>
      <c r="M239" s="141"/>
      <c r="N239" s="142"/>
      <c r="O239" s="142"/>
      <c r="P239" s="143">
        <f>SUM(P240:P243)</f>
        <v>0</v>
      </c>
      <c r="Q239" s="142"/>
      <c r="R239" s="143">
        <f>SUM(R240:R243)</f>
        <v>0</v>
      </c>
      <c r="S239" s="142"/>
      <c r="T239" s="144">
        <f>SUM(T240:T243)</f>
        <v>0</v>
      </c>
      <c r="AR239" s="137" t="s">
        <v>88</v>
      </c>
      <c r="AT239" s="145" t="s">
        <v>80</v>
      </c>
      <c r="AU239" s="145" t="s">
        <v>88</v>
      </c>
      <c r="AY239" s="137" t="s">
        <v>199</v>
      </c>
      <c r="BK239" s="146">
        <f>SUM(BK240:BK243)</f>
        <v>0</v>
      </c>
    </row>
    <row r="240" spans="1:65" s="2" customFormat="1" ht="24.15" customHeight="1">
      <c r="A240" s="33"/>
      <c r="B240" s="149"/>
      <c r="C240" s="150" t="s">
        <v>537</v>
      </c>
      <c r="D240" s="150" t="s">
        <v>202</v>
      </c>
      <c r="E240" s="151" t="s">
        <v>7396</v>
      </c>
      <c r="F240" s="152" t="s">
        <v>7397</v>
      </c>
      <c r="G240" s="153" t="s">
        <v>396</v>
      </c>
      <c r="H240" s="154">
        <v>698.803</v>
      </c>
      <c r="I240" s="155"/>
      <c r="J240" s="156">
        <f>ROUND(I240*H240,2)</f>
        <v>0</v>
      </c>
      <c r="K240" s="152" t="s">
        <v>333</v>
      </c>
      <c r="L240" s="34"/>
      <c r="M240" s="157" t="s">
        <v>1</v>
      </c>
      <c r="N240" s="158" t="s">
        <v>46</v>
      </c>
      <c r="O240" s="59"/>
      <c r="P240" s="159">
        <f>O240*H240</f>
        <v>0</v>
      </c>
      <c r="Q240" s="159">
        <v>0</v>
      </c>
      <c r="R240" s="159">
        <f>Q240*H240</f>
        <v>0</v>
      </c>
      <c r="S240" s="159">
        <v>0</v>
      </c>
      <c r="T240" s="160">
        <f>S240*H240</f>
        <v>0</v>
      </c>
      <c r="U240" s="33"/>
      <c r="V240" s="33"/>
      <c r="W240" s="33"/>
      <c r="X240" s="33"/>
      <c r="Y240" s="33"/>
      <c r="Z240" s="33"/>
      <c r="AA240" s="33"/>
      <c r="AB240" s="33"/>
      <c r="AC240" s="33"/>
      <c r="AD240" s="33"/>
      <c r="AE240" s="33"/>
      <c r="AR240" s="161" t="s">
        <v>198</v>
      </c>
      <c r="AT240" s="161" t="s">
        <v>202</v>
      </c>
      <c r="AU240" s="161" t="s">
        <v>90</v>
      </c>
      <c r="AY240" s="18" t="s">
        <v>199</v>
      </c>
      <c r="BE240" s="162">
        <f>IF(N240="základní",J240,0)</f>
        <v>0</v>
      </c>
      <c r="BF240" s="162">
        <f>IF(N240="snížená",J240,0)</f>
        <v>0</v>
      </c>
      <c r="BG240" s="162">
        <f>IF(N240="zákl. přenesená",J240,0)</f>
        <v>0</v>
      </c>
      <c r="BH240" s="162">
        <f>IF(N240="sníž. přenesená",J240,0)</f>
        <v>0</v>
      </c>
      <c r="BI240" s="162">
        <f>IF(N240="nulová",J240,0)</f>
        <v>0</v>
      </c>
      <c r="BJ240" s="18" t="s">
        <v>88</v>
      </c>
      <c r="BK240" s="162">
        <f>ROUND(I240*H240,2)</f>
        <v>0</v>
      </c>
      <c r="BL240" s="18" t="s">
        <v>198</v>
      </c>
      <c r="BM240" s="161" t="s">
        <v>7398</v>
      </c>
    </row>
    <row r="241" spans="1:65" s="2" customFormat="1" ht="19.2">
      <c r="A241" s="33"/>
      <c r="B241" s="34"/>
      <c r="C241" s="33"/>
      <c r="D241" s="163" t="s">
        <v>207</v>
      </c>
      <c r="E241" s="33"/>
      <c r="F241" s="164" t="s">
        <v>7399</v>
      </c>
      <c r="G241" s="33"/>
      <c r="H241" s="33"/>
      <c r="I241" s="165"/>
      <c r="J241" s="33"/>
      <c r="K241" s="33"/>
      <c r="L241" s="34"/>
      <c r="M241" s="166"/>
      <c r="N241" s="167"/>
      <c r="O241" s="59"/>
      <c r="P241" s="59"/>
      <c r="Q241" s="59"/>
      <c r="R241" s="59"/>
      <c r="S241" s="59"/>
      <c r="T241" s="60"/>
      <c r="U241" s="33"/>
      <c r="V241" s="33"/>
      <c r="W241" s="33"/>
      <c r="X241" s="33"/>
      <c r="Y241" s="33"/>
      <c r="Z241" s="33"/>
      <c r="AA241" s="33"/>
      <c r="AB241" s="33"/>
      <c r="AC241" s="33"/>
      <c r="AD241" s="33"/>
      <c r="AE241" s="33"/>
      <c r="AT241" s="18" t="s">
        <v>207</v>
      </c>
      <c r="AU241" s="18" t="s">
        <v>90</v>
      </c>
    </row>
    <row r="242" spans="1:65" s="2" customFormat="1" ht="33" customHeight="1">
      <c r="A242" s="33"/>
      <c r="B242" s="149"/>
      <c r="C242" s="150" t="s">
        <v>547</v>
      </c>
      <c r="D242" s="150" t="s">
        <v>202</v>
      </c>
      <c r="E242" s="151" t="s">
        <v>7400</v>
      </c>
      <c r="F242" s="152" t="s">
        <v>7401</v>
      </c>
      <c r="G242" s="153" t="s">
        <v>396</v>
      </c>
      <c r="H242" s="154">
        <v>698.803</v>
      </c>
      <c r="I242" s="155"/>
      <c r="J242" s="156">
        <f>ROUND(I242*H242,2)</f>
        <v>0</v>
      </c>
      <c r="K242" s="152" t="s">
        <v>333</v>
      </c>
      <c r="L242" s="34"/>
      <c r="M242" s="157" t="s">
        <v>1</v>
      </c>
      <c r="N242" s="158" t="s">
        <v>46</v>
      </c>
      <c r="O242" s="59"/>
      <c r="P242" s="159">
        <f>O242*H242</f>
        <v>0</v>
      </c>
      <c r="Q242" s="159">
        <v>0</v>
      </c>
      <c r="R242" s="159">
        <f>Q242*H242</f>
        <v>0</v>
      </c>
      <c r="S242" s="159">
        <v>0</v>
      </c>
      <c r="T242" s="160">
        <f>S242*H242</f>
        <v>0</v>
      </c>
      <c r="U242" s="33"/>
      <c r="V242" s="33"/>
      <c r="W242" s="33"/>
      <c r="X242" s="33"/>
      <c r="Y242" s="33"/>
      <c r="Z242" s="33"/>
      <c r="AA242" s="33"/>
      <c r="AB242" s="33"/>
      <c r="AC242" s="33"/>
      <c r="AD242" s="33"/>
      <c r="AE242" s="33"/>
      <c r="AR242" s="161" t="s">
        <v>198</v>
      </c>
      <c r="AT242" s="161" t="s">
        <v>202</v>
      </c>
      <c r="AU242" s="161" t="s">
        <v>90</v>
      </c>
      <c r="AY242" s="18" t="s">
        <v>199</v>
      </c>
      <c r="BE242" s="162">
        <f>IF(N242="základní",J242,0)</f>
        <v>0</v>
      </c>
      <c r="BF242" s="162">
        <f>IF(N242="snížená",J242,0)</f>
        <v>0</v>
      </c>
      <c r="BG242" s="162">
        <f>IF(N242="zákl. přenesená",J242,0)</f>
        <v>0</v>
      </c>
      <c r="BH242" s="162">
        <f>IF(N242="sníž. přenesená",J242,0)</f>
        <v>0</v>
      </c>
      <c r="BI242" s="162">
        <f>IF(N242="nulová",J242,0)</f>
        <v>0</v>
      </c>
      <c r="BJ242" s="18" t="s">
        <v>88</v>
      </c>
      <c r="BK242" s="162">
        <f>ROUND(I242*H242,2)</f>
        <v>0</v>
      </c>
      <c r="BL242" s="18" t="s">
        <v>198</v>
      </c>
      <c r="BM242" s="161" t="s">
        <v>7402</v>
      </c>
    </row>
    <row r="243" spans="1:65" s="2" customFormat="1" ht="28.8">
      <c r="A243" s="33"/>
      <c r="B243" s="34"/>
      <c r="C243" s="33"/>
      <c r="D243" s="163" t="s">
        <v>207</v>
      </c>
      <c r="E243" s="33"/>
      <c r="F243" s="164" t="s">
        <v>7403</v>
      </c>
      <c r="G243" s="33"/>
      <c r="H243" s="33"/>
      <c r="I243" s="165"/>
      <c r="J243" s="33"/>
      <c r="K243" s="33"/>
      <c r="L243" s="34"/>
      <c r="M243" s="168"/>
      <c r="N243" s="169"/>
      <c r="O243" s="170"/>
      <c r="P243" s="170"/>
      <c r="Q243" s="170"/>
      <c r="R243" s="170"/>
      <c r="S243" s="170"/>
      <c r="T243" s="171"/>
      <c r="U243" s="33"/>
      <c r="V243" s="33"/>
      <c r="W243" s="33"/>
      <c r="X243" s="33"/>
      <c r="Y243" s="33"/>
      <c r="Z243" s="33"/>
      <c r="AA243" s="33"/>
      <c r="AB243" s="33"/>
      <c r="AC243" s="33"/>
      <c r="AD243" s="33"/>
      <c r="AE243" s="33"/>
      <c r="AT243" s="18" t="s">
        <v>207</v>
      </c>
      <c r="AU243" s="18" t="s">
        <v>90</v>
      </c>
    </row>
    <row r="244" spans="1:65" s="2" customFormat="1" ht="6.9" customHeight="1">
      <c r="A244" s="33"/>
      <c r="B244" s="48"/>
      <c r="C244" s="49"/>
      <c r="D244" s="49"/>
      <c r="E244" s="49"/>
      <c r="F244" s="49"/>
      <c r="G244" s="49"/>
      <c r="H244" s="49"/>
      <c r="I244" s="49"/>
      <c r="J244" s="49"/>
      <c r="K244" s="49"/>
      <c r="L244" s="34"/>
      <c r="M244" s="33"/>
      <c r="O244" s="33"/>
      <c r="P244" s="33"/>
      <c r="Q244" s="33"/>
      <c r="R244" s="33"/>
      <c r="S244" s="33"/>
      <c r="T244" s="33"/>
      <c r="U244" s="33"/>
      <c r="V244" s="33"/>
      <c r="W244" s="33"/>
      <c r="X244" s="33"/>
      <c r="Y244" s="33"/>
      <c r="Z244" s="33"/>
      <c r="AA244" s="33"/>
      <c r="AB244" s="33"/>
      <c r="AC244" s="33"/>
      <c r="AD244" s="33"/>
      <c r="AE244" s="33"/>
    </row>
  </sheetData>
  <autoFilter ref="C125:K243"/>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145</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7282</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7404</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146</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50.5" customHeight="1">
      <c r="A29" s="100"/>
      <c r="B29" s="101"/>
      <c r="C29" s="100"/>
      <c r="D29" s="100"/>
      <c r="E29" s="251" t="s">
        <v>7284</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ROUND(J121,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ROUND((SUM(BE121:BE169)),  2)</f>
        <v>0</v>
      </c>
      <c r="G35" s="33"/>
      <c r="H35" s="33"/>
      <c r="I35" s="106">
        <v>0.21</v>
      </c>
      <c r="J35" s="105">
        <f>ROUND(((SUM(BE121:BE169))*I35),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ROUND((SUM(BF121:BF169)),  2)</f>
        <v>0</v>
      </c>
      <c r="G36" s="33"/>
      <c r="H36" s="33"/>
      <c r="I36" s="106">
        <v>0.15</v>
      </c>
      <c r="J36" s="105">
        <f>ROUND(((SUM(BF121:BF169))*I36),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ROUND((SUM(BG121:BG169)),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ROUND((SUM(BH121:BH169)),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ROUND((SUM(BI121:BI169)),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7282</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IO-01b - Terénní úpravy</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J121</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J122</f>
        <v>0</v>
      </c>
      <c r="L99" s="118"/>
    </row>
    <row r="100" spans="1:47" s="2" customFormat="1" ht="21.75" customHeight="1">
      <c r="A100" s="33"/>
      <c r="B100" s="34"/>
      <c r="C100" s="33"/>
      <c r="D100" s="33"/>
      <c r="E100" s="33"/>
      <c r="F100" s="33"/>
      <c r="G100" s="33"/>
      <c r="H100" s="33"/>
      <c r="I100" s="33"/>
      <c r="J100" s="33"/>
      <c r="K100" s="33"/>
      <c r="L100" s="43"/>
      <c r="S100" s="33"/>
      <c r="T100" s="33"/>
      <c r="U100" s="33"/>
      <c r="V100" s="33"/>
      <c r="W100" s="33"/>
      <c r="X100" s="33"/>
      <c r="Y100" s="33"/>
      <c r="Z100" s="33"/>
      <c r="AA100" s="33"/>
      <c r="AB100" s="33"/>
      <c r="AC100" s="33"/>
      <c r="AD100" s="33"/>
      <c r="AE100" s="33"/>
    </row>
    <row r="101" spans="1:47" s="2" customFormat="1" ht="6.9" customHeight="1">
      <c r="A101" s="33"/>
      <c r="B101" s="48"/>
      <c r="C101" s="49"/>
      <c r="D101" s="49"/>
      <c r="E101" s="49"/>
      <c r="F101" s="49"/>
      <c r="G101" s="49"/>
      <c r="H101" s="49"/>
      <c r="I101" s="49"/>
      <c r="J101" s="49"/>
      <c r="K101" s="49"/>
      <c r="L101" s="43"/>
      <c r="S101" s="33"/>
      <c r="T101" s="33"/>
      <c r="U101" s="33"/>
      <c r="V101" s="33"/>
      <c r="W101" s="33"/>
      <c r="X101" s="33"/>
      <c r="Y101" s="33"/>
      <c r="Z101" s="33"/>
      <c r="AA101" s="33"/>
      <c r="AB101" s="33"/>
      <c r="AC101" s="33"/>
      <c r="AD101" s="33"/>
      <c r="AE101" s="33"/>
    </row>
    <row r="105" spans="1:47" s="2" customFormat="1" ht="6.9" customHeight="1">
      <c r="A105" s="33"/>
      <c r="B105" s="50"/>
      <c r="C105" s="51"/>
      <c r="D105" s="51"/>
      <c r="E105" s="51"/>
      <c r="F105" s="51"/>
      <c r="G105" s="51"/>
      <c r="H105" s="51"/>
      <c r="I105" s="51"/>
      <c r="J105" s="51"/>
      <c r="K105" s="51"/>
      <c r="L105" s="43"/>
      <c r="S105" s="33"/>
      <c r="T105" s="33"/>
      <c r="U105" s="33"/>
      <c r="V105" s="33"/>
      <c r="W105" s="33"/>
      <c r="X105" s="33"/>
      <c r="Y105" s="33"/>
      <c r="Z105" s="33"/>
      <c r="AA105" s="33"/>
      <c r="AB105" s="33"/>
      <c r="AC105" s="33"/>
      <c r="AD105" s="33"/>
      <c r="AE105" s="33"/>
    </row>
    <row r="106" spans="1:47" s="2" customFormat="1" ht="24.9" customHeight="1">
      <c r="A106" s="33"/>
      <c r="B106" s="34"/>
      <c r="C106" s="22" t="s">
        <v>183</v>
      </c>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12" customHeight="1">
      <c r="A108" s="33"/>
      <c r="B108" s="34"/>
      <c r="C108" s="28" t="s">
        <v>16</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26.25" customHeight="1">
      <c r="A109" s="33"/>
      <c r="B109" s="34"/>
      <c r="C109" s="33"/>
      <c r="D109" s="33"/>
      <c r="E109" s="263" t="str">
        <f>E7</f>
        <v>SPŠ a SOU Pelhřimov - objekt dílen Kamenice nad Lipou - úspora energie</v>
      </c>
      <c r="F109" s="264"/>
      <c r="G109" s="264"/>
      <c r="H109" s="264"/>
      <c r="I109" s="33"/>
      <c r="J109" s="33"/>
      <c r="K109" s="33"/>
      <c r="L109" s="43"/>
      <c r="S109" s="33"/>
      <c r="T109" s="33"/>
      <c r="U109" s="33"/>
      <c r="V109" s="33"/>
      <c r="W109" s="33"/>
      <c r="X109" s="33"/>
      <c r="Y109" s="33"/>
      <c r="Z109" s="33"/>
      <c r="AA109" s="33"/>
      <c r="AB109" s="33"/>
      <c r="AC109" s="33"/>
      <c r="AD109" s="33"/>
      <c r="AE109" s="33"/>
    </row>
    <row r="110" spans="1:47" s="1" customFormat="1" ht="12" customHeight="1">
      <c r="B110" s="21"/>
      <c r="C110" s="28" t="s">
        <v>172</v>
      </c>
      <c r="L110" s="21"/>
    </row>
    <row r="111" spans="1:47" s="2" customFormat="1" ht="16.5" customHeight="1">
      <c r="A111" s="33"/>
      <c r="B111" s="34"/>
      <c r="C111" s="33"/>
      <c r="D111" s="33"/>
      <c r="E111" s="263" t="s">
        <v>7282</v>
      </c>
      <c r="F111" s="265"/>
      <c r="G111" s="265"/>
      <c r="H111" s="265"/>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174</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27" t="str">
        <f>E11</f>
        <v>IO-01b - Terénní úpravy</v>
      </c>
      <c r="F113" s="265"/>
      <c r="G113" s="265"/>
      <c r="H113" s="265"/>
      <c r="I113" s="33"/>
      <c r="J113" s="33"/>
      <c r="K113" s="33"/>
      <c r="L113" s="43"/>
      <c r="S113" s="33"/>
      <c r="T113" s="33"/>
      <c r="U113" s="33"/>
      <c r="V113" s="33"/>
      <c r="W113" s="33"/>
      <c r="X113" s="33"/>
      <c r="Y113" s="33"/>
      <c r="Z113" s="33"/>
      <c r="AA113" s="33"/>
      <c r="AB113" s="33"/>
      <c r="AC113" s="33"/>
      <c r="AD113" s="33"/>
      <c r="AE113" s="33"/>
    </row>
    <row r="114" spans="1:65" s="2" customFormat="1" ht="6.9"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F14</f>
        <v>Kamenice nad Lipu, ul. Lhotecká</v>
      </c>
      <c r="G115" s="33"/>
      <c r="H115" s="33"/>
      <c r="I115" s="28" t="s">
        <v>22</v>
      </c>
      <c r="J115" s="56" t="str">
        <f>IF(J14="","",J14)</f>
        <v>17. 3. 2021</v>
      </c>
      <c r="K115" s="33"/>
      <c r="L115" s="43"/>
      <c r="S115" s="33"/>
      <c r="T115" s="33"/>
      <c r="U115" s="33"/>
      <c r="V115" s="33"/>
      <c r="W115" s="33"/>
      <c r="X115" s="33"/>
      <c r="Y115" s="33"/>
      <c r="Z115" s="33"/>
      <c r="AA115" s="33"/>
      <c r="AB115" s="33"/>
      <c r="AC115" s="33"/>
      <c r="AD115" s="33"/>
      <c r="AE115" s="33"/>
    </row>
    <row r="116" spans="1:65" s="2" customFormat="1" ht="6.9"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25.65" customHeight="1">
      <c r="A117" s="33"/>
      <c r="B117" s="34"/>
      <c r="C117" s="28" t="s">
        <v>24</v>
      </c>
      <c r="D117" s="33"/>
      <c r="E117" s="33"/>
      <c r="F117" s="26" t="str">
        <f>E17</f>
        <v>Kraj Vysočina</v>
      </c>
      <c r="G117" s="33"/>
      <c r="H117" s="33"/>
      <c r="I117" s="28" t="s">
        <v>32</v>
      </c>
      <c r="J117" s="31" t="str">
        <f>E23</f>
        <v>PROJEKT CENTRUM NOVA s.r.o.</v>
      </c>
      <c r="K117" s="33"/>
      <c r="L117" s="43"/>
      <c r="S117" s="33"/>
      <c r="T117" s="33"/>
      <c r="U117" s="33"/>
      <c r="V117" s="33"/>
      <c r="W117" s="33"/>
      <c r="X117" s="33"/>
      <c r="Y117" s="33"/>
      <c r="Z117" s="33"/>
      <c r="AA117" s="33"/>
      <c r="AB117" s="33"/>
      <c r="AC117" s="33"/>
      <c r="AD117" s="33"/>
      <c r="AE117" s="33"/>
    </row>
    <row r="118" spans="1:65" s="2" customFormat="1" ht="15.15" customHeight="1">
      <c r="A118" s="33"/>
      <c r="B118" s="34"/>
      <c r="C118" s="28" t="s">
        <v>30</v>
      </c>
      <c r="D118" s="33"/>
      <c r="E118" s="33"/>
      <c r="F118" s="26" t="str">
        <f>IF(E20="","",E20)</f>
        <v>Vyplň údaj</v>
      </c>
      <c r="G118" s="33"/>
      <c r="H118" s="33"/>
      <c r="I118" s="28" t="s">
        <v>37</v>
      </c>
      <c r="J118" s="31" t="str">
        <f>E26</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11" customFormat="1" ht="29.25" customHeight="1">
      <c r="A120" s="126"/>
      <c r="B120" s="127"/>
      <c r="C120" s="128" t="s">
        <v>184</v>
      </c>
      <c r="D120" s="129" t="s">
        <v>66</v>
      </c>
      <c r="E120" s="129" t="s">
        <v>62</v>
      </c>
      <c r="F120" s="129" t="s">
        <v>63</v>
      </c>
      <c r="G120" s="129" t="s">
        <v>185</v>
      </c>
      <c r="H120" s="129" t="s">
        <v>186</v>
      </c>
      <c r="I120" s="129" t="s">
        <v>187</v>
      </c>
      <c r="J120" s="129" t="s">
        <v>178</v>
      </c>
      <c r="K120" s="130" t="s">
        <v>188</v>
      </c>
      <c r="L120" s="131"/>
      <c r="M120" s="63" t="s">
        <v>1</v>
      </c>
      <c r="N120" s="64" t="s">
        <v>45</v>
      </c>
      <c r="O120" s="64" t="s">
        <v>189</v>
      </c>
      <c r="P120" s="64" t="s">
        <v>190</v>
      </c>
      <c r="Q120" s="64" t="s">
        <v>191</v>
      </c>
      <c r="R120" s="64" t="s">
        <v>192</v>
      </c>
      <c r="S120" s="64" t="s">
        <v>193</v>
      </c>
      <c r="T120" s="65" t="s">
        <v>194</v>
      </c>
      <c r="U120" s="126"/>
      <c r="V120" s="126"/>
      <c r="W120" s="126"/>
      <c r="X120" s="126"/>
      <c r="Y120" s="126"/>
      <c r="Z120" s="126"/>
      <c r="AA120" s="126"/>
      <c r="AB120" s="126"/>
      <c r="AC120" s="126"/>
      <c r="AD120" s="126"/>
      <c r="AE120" s="126"/>
    </row>
    <row r="121" spans="1:65" s="2" customFormat="1" ht="22.8" customHeight="1">
      <c r="A121" s="33"/>
      <c r="B121" s="34"/>
      <c r="C121" s="70" t="s">
        <v>195</v>
      </c>
      <c r="D121" s="33"/>
      <c r="E121" s="33"/>
      <c r="F121" s="33"/>
      <c r="G121" s="33"/>
      <c r="H121" s="33"/>
      <c r="I121" s="33"/>
      <c r="J121" s="132">
        <f>BK121</f>
        <v>0</v>
      </c>
      <c r="K121" s="33"/>
      <c r="L121" s="34"/>
      <c r="M121" s="66"/>
      <c r="N121" s="57"/>
      <c r="O121" s="67"/>
      <c r="P121" s="133">
        <f>P122</f>
        <v>0</v>
      </c>
      <c r="Q121" s="67"/>
      <c r="R121" s="133">
        <f>R122</f>
        <v>112.732985</v>
      </c>
      <c r="S121" s="67"/>
      <c r="T121" s="134">
        <f>T122</f>
        <v>0</v>
      </c>
      <c r="U121" s="33"/>
      <c r="V121" s="33"/>
      <c r="W121" s="33"/>
      <c r="X121" s="33"/>
      <c r="Y121" s="33"/>
      <c r="Z121" s="33"/>
      <c r="AA121" s="33"/>
      <c r="AB121" s="33"/>
      <c r="AC121" s="33"/>
      <c r="AD121" s="33"/>
      <c r="AE121" s="33"/>
      <c r="AT121" s="18" t="s">
        <v>80</v>
      </c>
      <c r="AU121" s="18" t="s">
        <v>180</v>
      </c>
      <c r="BK121" s="135">
        <f>BK122</f>
        <v>0</v>
      </c>
    </row>
    <row r="122" spans="1:65" s="12" customFormat="1" ht="25.95" customHeight="1">
      <c r="B122" s="136"/>
      <c r="D122" s="137" t="s">
        <v>80</v>
      </c>
      <c r="E122" s="138" t="s">
        <v>327</v>
      </c>
      <c r="F122" s="138" t="s">
        <v>328</v>
      </c>
      <c r="I122" s="139"/>
      <c r="J122" s="140">
        <f>BK122</f>
        <v>0</v>
      </c>
      <c r="L122" s="136"/>
      <c r="M122" s="141"/>
      <c r="N122" s="142"/>
      <c r="O122" s="142"/>
      <c r="P122" s="143">
        <f>SUM(P123:P169)</f>
        <v>0</v>
      </c>
      <c r="Q122" s="142"/>
      <c r="R122" s="143">
        <f>SUM(R123:R169)</f>
        <v>112.732985</v>
      </c>
      <c r="S122" s="142"/>
      <c r="T122" s="144">
        <f>SUM(T123:T169)</f>
        <v>0</v>
      </c>
      <c r="AR122" s="137" t="s">
        <v>88</v>
      </c>
      <c r="AT122" s="145" t="s">
        <v>80</v>
      </c>
      <c r="AU122" s="145" t="s">
        <v>81</v>
      </c>
      <c r="AY122" s="137" t="s">
        <v>199</v>
      </c>
      <c r="BK122" s="146">
        <f>SUM(BK123:BK169)</f>
        <v>0</v>
      </c>
    </row>
    <row r="123" spans="1:65" s="2" customFormat="1" ht="33" customHeight="1">
      <c r="A123" s="33"/>
      <c r="B123" s="149"/>
      <c r="C123" s="150" t="s">
        <v>518</v>
      </c>
      <c r="D123" s="150" t="s">
        <v>202</v>
      </c>
      <c r="E123" s="151" t="s">
        <v>7405</v>
      </c>
      <c r="F123" s="152" t="s">
        <v>7406</v>
      </c>
      <c r="G123" s="153" t="s">
        <v>332</v>
      </c>
      <c r="H123" s="154">
        <v>562</v>
      </c>
      <c r="I123" s="155"/>
      <c r="J123" s="156">
        <f>ROUND(I123*H123,2)</f>
        <v>0</v>
      </c>
      <c r="K123" s="152" t="s">
        <v>333</v>
      </c>
      <c r="L123" s="34"/>
      <c r="M123" s="157" t="s">
        <v>1</v>
      </c>
      <c r="N123" s="158" t="s">
        <v>46</v>
      </c>
      <c r="O123" s="59"/>
      <c r="P123" s="159">
        <f>O123*H123</f>
        <v>0</v>
      </c>
      <c r="Q123" s="159">
        <v>0</v>
      </c>
      <c r="R123" s="159">
        <f>Q123*H123</f>
        <v>0</v>
      </c>
      <c r="S123" s="159">
        <v>0</v>
      </c>
      <c r="T123" s="160">
        <f>S123*H123</f>
        <v>0</v>
      </c>
      <c r="U123" s="33"/>
      <c r="V123" s="33"/>
      <c r="W123" s="33"/>
      <c r="X123" s="33"/>
      <c r="Y123" s="33"/>
      <c r="Z123" s="33"/>
      <c r="AA123" s="33"/>
      <c r="AB123" s="33"/>
      <c r="AC123" s="33"/>
      <c r="AD123" s="33"/>
      <c r="AE123" s="33"/>
      <c r="AR123" s="161" t="s">
        <v>198</v>
      </c>
      <c r="AT123" s="161" t="s">
        <v>202</v>
      </c>
      <c r="AU123" s="161" t="s">
        <v>88</v>
      </c>
      <c r="AY123" s="18" t="s">
        <v>199</v>
      </c>
      <c r="BE123" s="162">
        <f>IF(N123="základní",J123,0)</f>
        <v>0</v>
      </c>
      <c r="BF123" s="162">
        <f>IF(N123="snížená",J123,0)</f>
        <v>0</v>
      </c>
      <c r="BG123" s="162">
        <f>IF(N123="zákl. přenesená",J123,0)</f>
        <v>0</v>
      </c>
      <c r="BH123" s="162">
        <f>IF(N123="sníž. přenesená",J123,0)</f>
        <v>0</v>
      </c>
      <c r="BI123" s="162">
        <f>IF(N123="nulová",J123,0)</f>
        <v>0</v>
      </c>
      <c r="BJ123" s="18" t="s">
        <v>88</v>
      </c>
      <c r="BK123" s="162">
        <f>ROUND(I123*H123,2)</f>
        <v>0</v>
      </c>
      <c r="BL123" s="18" t="s">
        <v>198</v>
      </c>
      <c r="BM123" s="161" t="s">
        <v>7407</v>
      </c>
    </row>
    <row r="124" spans="1:65" s="2" customFormat="1" ht="28.8">
      <c r="A124" s="33"/>
      <c r="B124" s="34"/>
      <c r="C124" s="33"/>
      <c r="D124" s="163" t="s">
        <v>207</v>
      </c>
      <c r="E124" s="33"/>
      <c r="F124" s="164" t="s">
        <v>7408</v>
      </c>
      <c r="G124" s="33"/>
      <c r="H124" s="33"/>
      <c r="I124" s="165"/>
      <c r="J124" s="33"/>
      <c r="K124" s="33"/>
      <c r="L124" s="34"/>
      <c r="M124" s="166"/>
      <c r="N124" s="167"/>
      <c r="O124" s="59"/>
      <c r="P124" s="59"/>
      <c r="Q124" s="59"/>
      <c r="R124" s="59"/>
      <c r="S124" s="59"/>
      <c r="T124" s="60"/>
      <c r="U124" s="33"/>
      <c r="V124" s="33"/>
      <c r="W124" s="33"/>
      <c r="X124" s="33"/>
      <c r="Y124" s="33"/>
      <c r="Z124" s="33"/>
      <c r="AA124" s="33"/>
      <c r="AB124" s="33"/>
      <c r="AC124" s="33"/>
      <c r="AD124" s="33"/>
      <c r="AE124" s="33"/>
      <c r="AT124" s="18" t="s">
        <v>207</v>
      </c>
      <c r="AU124" s="18" t="s">
        <v>88</v>
      </c>
    </row>
    <row r="125" spans="1:65" s="2" customFormat="1" ht="16.5" customHeight="1">
      <c r="A125" s="33"/>
      <c r="B125" s="149"/>
      <c r="C125" s="195" t="s">
        <v>522</v>
      </c>
      <c r="D125" s="195" t="s">
        <v>416</v>
      </c>
      <c r="E125" s="196" t="s">
        <v>7409</v>
      </c>
      <c r="F125" s="197" t="s">
        <v>7410</v>
      </c>
      <c r="G125" s="198" t="s">
        <v>396</v>
      </c>
      <c r="H125" s="199">
        <v>106.78</v>
      </c>
      <c r="I125" s="200"/>
      <c r="J125" s="201">
        <f>ROUND(I125*H125,2)</f>
        <v>0</v>
      </c>
      <c r="K125" s="197" t="s">
        <v>333</v>
      </c>
      <c r="L125" s="202"/>
      <c r="M125" s="203" t="s">
        <v>1</v>
      </c>
      <c r="N125" s="204" t="s">
        <v>46</v>
      </c>
      <c r="O125" s="59"/>
      <c r="P125" s="159">
        <f>O125*H125</f>
        <v>0</v>
      </c>
      <c r="Q125" s="159">
        <v>1</v>
      </c>
      <c r="R125" s="159">
        <f>Q125*H125</f>
        <v>106.78</v>
      </c>
      <c r="S125" s="159">
        <v>0</v>
      </c>
      <c r="T125" s="160">
        <f>S125*H125</f>
        <v>0</v>
      </c>
      <c r="U125" s="33"/>
      <c r="V125" s="33"/>
      <c r="W125" s="33"/>
      <c r="X125" s="33"/>
      <c r="Y125" s="33"/>
      <c r="Z125" s="33"/>
      <c r="AA125" s="33"/>
      <c r="AB125" s="33"/>
      <c r="AC125" s="33"/>
      <c r="AD125" s="33"/>
      <c r="AE125" s="33"/>
      <c r="AR125" s="161" t="s">
        <v>237</v>
      </c>
      <c r="AT125" s="161" t="s">
        <v>416</v>
      </c>
      <c r="AU125" s="161" t="s">
        <v>88</v>
      </c>
      <c r="AY125" s="18" t="s">
        <v>199</v>
      </c>
      <c r="BE125" s="162">
        <f>IF(N125="základní",J125,0)</f>
        <v>0</v>
      </c>
      <c r="BF125" s="162">
        <f>IF(N125="snížená",J125,0)</f>
        <v>0</v>
      </c>
      <c r="BG125" s="162">
        <f>IF(N125="zákl. přenesená",J125,0)</f>
        <v>0</v>
      </c>
      <c r="BH125" s="162">
        <f>IF(N125="sníž. přenesená",J125,0)</f>
        <v>0</v>
      </c>
      <c r="BI125" s="162">
        <f>IF(N125="nulová",J125,0)</f>
        <v>0</v>
      </c>
      <c r="BJ125" s="18" t="s">
        <v>88</v>
      </c>
      <c r="BK125" s="162">
        <f>ROUND(I125*H125,2)</f>
        <v>0</v>
      </c>
      <c r="BL125" s="18" t="s">
        <v>198</v>
      </c>
      <c r="BM125" s="161" t="s">
        <v>7411</v>
      </c>
    </row>
    <row r="126" spans="1:65" s="2" customFormat="1" ht="10.199999999999999">
      <c r="A126" s="33"/>
      <c r="B126" s="34"/>
      <c r="C126" s="33"/>
      <c r="D126" s="163" t="s">
        <v>207</v>
      </c>
      <c r="E126" s="33"/>
      <c r="F126" s="164" t="s">
        <v>7412</v>
      </c>
      <c r="G126" s="33"/>
      <c r="H126" s="33"/>
      <c r="I126" s="165"/>
      <c r="J126" s="33"/>
      <c r="K126" s="33"/>
      <c r="L126" s="34"/>
      <c r="M126" s="166"/>
      <c r="N126" s="167"/>
      <c r="O126" s="59"/>
      <c r="P126" s="59"/>
      <c r="Q126" s="59"/>
      <c r="R126" s="59"/>
      <c r="S126" s="59"/>
      <c r="T126" s="60"/>
      <c r="U126" s="33"/>
      <c r="V126" s="33"/>
      <c r="W126" s="33"/>
      <c r="X126" s="33"/>
      <c r="Y126" s="33"/>
      <c r="Z126" s="33"/>
      <c r="AA126" s="33"/>
      <c r="AB126" s="33"/>
      <c r="AC126" s="33"/>
      <c r="AD126" s="33"/>
      <c r="AE126" s="33"/>
      <c r="AT126" s="18" t="s">
        <v>207</v>
      </c>
      <c r="AU126" s="18" t="s">
        <v>88</v>
      </c>
    </row>
    <row r="127" spans="1:65" s="14" customFormat="1" ht="10.199999999999999">
      <c r="B127" s="179"/>
      <c r="D127" s="163" t="s">
        <v>336</v>
      </c>
      <c r="E127" s="180" t="s">
        <v>1</v>
      </c>
      <c r="F127" s="181" t="s">
        <v>7413</v>
      </c>
      <c r="H127" s="182">
        <v>106.78</v>
      </c>
      <c r="I127" s="183"/>
      <c r="L127" s="179"/>
      <c r="M127" s="184"/>
      <c r="N127" s="185"/>
      <c r="O127" s="185"/>
      <c r="P127" s="185"/>
      <c r="Q127" s="185"/>
      <c r="R127" s="185"/>
      <c r="S127" s="185"/>
      <c r="T127" s="186"/>
      <c r="AT127" s="180" t="s">
        <v>336</v>
      </c>
      <c r="AU127" s="180" t="s">
        <v>88</v>
      </c>
      <c r="AV127" s="14" t="s">
        <v>90</v>
      </c>
      <c r="AW127" s="14" t="s">
        <v>36</v>
      </c>
      <c r="AX127" s="14" t="s">
        <v>81</v>
      </c>
      <c r="AY127" s="180" t="s">
        <v>199</v>
      </c>
    </row>
    <row r="128" spans="1:65" s="15" customFormat="1" ht="10.199999999999999">
      <c r="B128" s="187"/>
      <c r="D128" s="163" t="s">
        <v>336</v>
      </c>
      <c r="E128" s="188" t="s">
        <v>1</v>
      </c>
      <c r="F128" s="189" t="s">
        <v>339</v>
      </c>
      <c r="H128" s="190">
        <v>106.78</v>
      </c>
      <c r="I128" s="191"/>
      <c r="L128" s="187"/>
      <c r="M128" s="192"/>
      <c r="N128" s="193"/>
      <c r="O128" s="193"/>
      <c r="P128" s="193"/>
      <c r="Q128" s="193"/>
      <c r="R128" s="193"/>
      <c r="S128" s="193"/>
      <c r="T128" s="194"/>
      <c r="AT128" s="188" t="s">
        <v>336</v>
      </c>
      <c r="AU128" s="188" t="s">
        <v>88</v>
      </c>
      <c r="AV128" s="15" t="s">
        <v>198</v>
      </c>
      <c r="AW128" s="15" t="s">
        <v>36</v>
      </c>
      <c r="AX128" s="15" t="s">
        <v>88</v>
      </c>
      <c r="AY128" s="188" t="s">
        <v>199</v>
      </c>
    </row>
    <row r="129" spans="1:65" s="2" customFormat="1" ht="24.15" customHeight="1">
      <c r="A129" s="33"/>
      <c r="B129" s="149"/>
      <c r="C129" s="150" t="s">
        <v>222</v>
      </c>
      <c r="D129" s="150" t="s">
        <v>202</v>
      </c>
      <c r="E129" s="151" t="s">
        <v>7414</v>
      </c>
      <c r="F129" s="152" t="s">
        <v>7415</v>
      </c>
      <c r="G129" s="153" t="s">
        <v>332</v>
      </c>
      <c r="H129" s="154">
        <v>562</v>
      </c>
      <c r="I129" s="155"/>
      <c r="J129" s="156">
        <f>ROUND(I129*H129,2)</f>
        <v>0</v>
      </c>
      <c r="K129" s="152" t="s">
        <v>333</v>
      </c>
      <c r="L129" s="34"/>
      <c r="M129" s="157" t="s">
        <v>1</v>
      </c>
      <c r="N129" s="158" t="s">
        <v>46</v>
      </c>
      <c r="O129" s="59"/>
      <c r="P129" s="159">
        <f>O129*H129</f>
        <v>0</v>
      </c>
      <c r="Q129" s="159">
        <v>0</v>
      </c>
      <c r="R129" s="159">
        <f>Q129*H129</f>
        <v>0</v>
      </c>
      <c r="S129" s="159">
        <v>0</v>
      </c>
      <c r="T129" s="160">
        <f>S129*H129</f>
        <v>0</v>
      </c>
      <c r="U129" s="33"/>
      <c r="V129" s="33"/>
      <c r="W129" s="33"/>
      <c r="X129" s="33"/>
      <c r="Y129" s="33"/>
      <c r="Z129" s="33"/>
      <c r="AA129" s="33"/>
      <c r="AB129" s="33"/>
      <c r="AC129" s="33"/>
      <c r="AD129" s="33"/>
      <c r="AE129" s="33"/>
      <c r="AR129" s="161" t="s">
        <v>198</v>
      </c>
      <c r="AT129" s="161" t="s">
        <v>202</v>
      </c>
      <c r="AU129" s="161" t="s">
        <v>88</v>
      </c>
      <c r="AY129" s="18" t="s">
        <v>199</v>
      </c>
      <c r="BE129" s="162">
        <f>IF(N129="základní",J129,0)</f>
        <v>0</v>
      </c>
      <c r="BF129" s="162">
        <f>IF(N129="snížená",J129,0)</f>
        <v>0</v>
      </c>
      <c r="BG129" s="162">
        <f>IF(N129="zákl. přenesená",J129,0)</f>
        <v>0</v>
      </c>
      <c r="BH129" s="162">
        <f>IF(N129="sníž. přenesená",J129,0)</f>
        <v>0</v>
      </c>
      <c r="BI129" s="162">
        <f>IF(N129="nulová",J129,0)</f>
        <v>0</v>
      </c>
      <c r="BJ129" s="18" t="s">
        <v>88</v>
      </c>
      <c r="BK129" s="162">
        <f>ROUND(I129*H129,2)</f>
        <v>0</v>
      </c>
      <c r="BL129" s="18" t="s">
        <v>198</v>
      </c>
      <c r="BM129" s="161" t="s">
        <v>7416</v>
      </c>
    </row>
    <row r="130" spans="1:65" s="2" customFormat="1" ht="28.8">
      <c r="A130" s="33"/>
      <c r="B130" s="34"/>
      <c r="C130" s="33"/>
      <c r="D130" s="163" t="s">
        <v>207</v>
      </c>
      <c r="E130" s="33"/>
      <c r="F130" s="164" t="s">
        <v>7417</v>
      </c>
      <c r="G130" s="33"/>
      <c r="H130" s="33"/>
      <c r="I130" s="165"/>
      <c r="J130" s="33"/>
      <c r="K130" s="33"/>
      <c r="L130" s="34"/>
      <c r="M130" s="166"/>
      <c r="N130" s="167"/>
      <c r="O130" s="59"/>
      <c r="P130" s="59"/>
      <c r="Q130" s="59"/>
      <c r="R130" s="59"/>
      <c r="S130" s="59"/>
      <c r="T130" s="60"/>
      <c r="U130" s="33"/>
      <c r="V130" s="33"/>
      <c r="W130" s="33"/>
      <c r="X130" s="33"/>
      <c r="Y130" s="33"/>
      <c r="Z130" s="33"/>
      <c r="AA130" s="33"/>
      <c r="AB130" s="33"/>
      <c r="AC130" s="33"/>
      <c r="AD130" s="33"/>
      <c r="AE130" s="33"/>
      <c r="AT130" s="18" t="s">
        <v>207</v>
      </c>
      <c r="AU130" s="18" t="s">
        <v>88</v>
      </c>
    </row>
    <row r="131" spans="1:65" s="2" customFormat="1" ht="16.5" customHeight="1">
      <c r="A131" s="33"/>
      <c r="B131" s="149"/>
      <c r="C131" s="195" t="s">
        <v>227</v>
      </c>
      <c r="D131" s="195" t="s">
        <v>416</v>
      </c>
      <c r="E131" s="196" t="s">
        <v>7418</v>
      </c>
      <c r="F131" s="197" t="s">
        <v>7419</v>
      </c>
      <c r="G131" s="198" t="s">
        <v>409</v>
      </c>
      <c r="H131" s="199">
        <v>8.43</v>
      </c>
      <c r="I131" s="200"/>
      <c r="J131" s="201">
        <f>ROUND(I131*H131,2)</f>
        <v>0</v>
      </c>
      <c r="K131" s="197" t="s">
        <v>333</v>
      </c>
      <c r="L131" s="202"/>
      <c r="M131" s="203" t="s">
        <v>1</v>
      </c>
      <c r="N131" s="204" t="s">
        <v>46</v>
      </c>
      <c r="O131" s="59"/>
      <c r="P131" s="159">
        <f>O131*H131</f>
        <v>0</v>
      </c>
      <c r="Q131" s="159">
        <v>1E-3</v>
      </c>
      <c r="R131" s="159">
        <f>Q131*H131</f>
        <v>8.43E-3</v>
      </c>
      <c r="S131" s="159">
        <v>0</v>
      </c>
      <c r="T131" s="160">
        <f>S131*H131</f>
        <v>0</v>
      </c>
      <c r="U131" s="33"/>
      <c r="V131" s="33"/>
      <c r="W131" s="33"/>
      <c r="X131" s="33"/>
      <c r="Y131" s="33"/>
      <c r="Z131" s="33"/>
      <c r="AA131" s="33"/>
      <c r="AB131" s="33"/>
      <c r="AC131" s="33"/>
      <c r="AD131" s="33"/>
      <c r="AE131" s="33"/>
      <c r="AR131" s="161" t="s">
        <v>237</v>
      </c>
      <c r="AT131" s="161" t="s">
        <v>416</v>
      </c>
      <c r="AU131" s="161" t="s">
        <v>88</v>
      </c>
      <c r="AY131" s="18" t="s">
        <v>199</v>
      </c>
      <c r="BE131" s="162">
        <f>IF(N131="základní",J131,0)</f>
        <v>0</v>
      </c>
      <c r="BF131" s="162">
        <f>IF(N131="snížená",J131,0)</f>
        <v>0</v>
      </c>
      <c r="BG131" s="162">
        <f>IF(N131="zákl. přenesená",J131,0)</f>
        <v>0</v>
      </c>
      <c r="BH131" s="162">
        <f>IF(N131="sníž. přenesená",J131,0)</f>
        <v>0</v>
      </c>
      <c r="BI131" s="162">
        <f>IF(N131="nulová",J131,0)</f>
        <v>0</v>
      </c>
      <c r="BJ131" s="18" t="s">
        <v>88</v>
      </c>
      <c r="BK131" s="162">
        <f>ROUND(I131*H131,2)</f>
        <v>0</v>
      </c>
      <c r="BL131" s="18" t="s">
        <v>198</v>
      </c>
      <c r="BM131" s="161" t="s">
        <v>7420</v>
      </c>
    </row>
    <row r="132" spans="1:65" s="2" customFormat="1" ht="10.199999999999999">
      <c r="A132" s="33"/>
      <c r="B132" s="34"/>
      <c r="C132" s="33"/>
      <c r="D132" s="163" t="s">
        <v>207</v>
      </c>
      <c r="E132" s="33"/>
      <c r="F132" s="164" t="s">
        <v>7419</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207</v>
      </c>
      <c r="AU132" s="18" t="s">
        <v>88</v>
      </c>
    </row>
    <row r="133" spans="1:65" s="14" customFormat="1" ht="10.199999999999999">
      <c r="B133" s="179"/>
      <c r="D133" s="163" t="s">
        <v>336</v>
      </c>
      <c r="F133" s="181" t="s">
        <v>7421</v>
      </c>
      <c r="H133" s="182">
        <v>8.43</v>
      </c>
      <c r="I133" s="183"/>
      <c r="L133" s="179"/>
      <c r="M133" s="184"/>
      <c r="N133" s="185"/>
      <c r="O133" s="185"/>
      <c r="P133" s="185"/>
      <c r="Q133" s="185"/>
      <c r="R133" s="185"/>
      <c r="S133" s="185"/>
      <c r="T133" s="186"/>
      <c r="AT133" s="180" t="s">
        <v>336</v>
      </c>
      <c r="AU133" s="180" t="s">
        <v>88</v>
      </c>
      <c r="AV133" s="14" t="s">
        <v>90</v>
      </c>
      <c r="AW133" s="14" t="s">
        <v>3</v>
      </c>
      <c r="AX133" s="14" t="s">
        <v>88</v>
      </c>
      <c r="AY133" s="180" t="s">
        <v>199</v>
      </c>
    </row>
    <row r="134" spans="1:65" s="2" customFormat="1" ht="33" customHeight="1">
      <c r="A134" s="33"/>
      <c r="B134" s="149"/>
      <c r="C134" s="150" t="s">
        <v>232</v>
      </c>
      <c r="D134" s="150" t="s">
        <v>202</v>
      </c>
      <c r="E134" s="151" t="s">
        <v>7422</v>
      </c>
      <c r="F134" s="152" t="s">
        <v>7423</v>
      </c>
      <c r="G134" s="153" t="s">
        <v>332</v>
      </c>
      <c r="H134" s="154">
        <v>562</v>
      </c>
      <c r="I134" s="155"/>
      <c r="J134" s="156">
        <f>ROUND(I134*H134,2)</f>
        <v>0</v>
      </c>
      <c r="K134" s="152" t="s">
        <v>333</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198</v>
      </c>
      <c r="AT134" s="161" t="s">
        <v>202</v>
      </c>
      <c r="AU134" s="161" t="s">
        <v>88</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198</v>
      </c>
      <c r="BM134" s="161" t="s">
        <v>7424</v>
      </c>
    </row>
    <row r="135" spans="1:65" s="2" customFormat="1" ht="19.2">
      <c r="A135" s="33"/>
      <c r="B135" s="34"/>
      <c r="C135" s="33"/>
      <c r="D135" s="163" t="s">
        <v>207</v>
      </c>
      <c r="E135" s="33"/>
      <c r="F135" s="164" t="s">
        <v>7425</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88</v>
      </c>
    </row>
    <row r="136" spans="1:65" s="2" customFormat="1" ht="16.5" customHeight="1">
      <c r="A136" s="33"/>
      <c r="B136" s="149"/>
      <c r="C136" s="195" t="s">
        <v>237</v>
      </c>
      <c r="D136" s="195" t="s">
        <v>416</v>
      </c>
      <c r="E136" s="196" t="s">
        <v>7426</v>
      </c>
      <c r="F136" s="197" t="s">
        <v>7427</v>
      </c>
      <c r="G136" s="198" t="s">
        <v>383</v>
      </c>
      <c r="H136" s="199">
        <v>28.1</v>
      </c>
      <c r="I136" s="200"/>
      <c r="J136" s="201">
        <f>ROUND(I136*H136,2)</f>
        <v>0</v>
      </c>
      <c r="K136" s="197" t="s">
        <v>333</v>
      </c>
      <c r="L136" s="202"/>
      <c r="M136" s="203" t="s">
        <v>1</v>
      </c>
      <c r="N136" s="204" t="s">
        <v>46</v>
      </c>
      <c r="O136" s="59"/>
      <c r="P136" s="159">
        <f>O136*H136</f>
        <v>0</v>
      </c>
      <c r="Q136" s="159">
        <v>0.21</v>
      </c>
      <c r="R136" s="159">
        <f>Q136*H136</f>
        <v>5.9009999999999998</v>
      </c>
      <c r="S136" s="159">
        <v>0</v>
      </c>
      <c r="T136" s="160">
        <f>S136*H136</f>
        <v>0</v>
      </c>
      <c r="U136" s="33"/>
      <c r="V136" s="33"/>
      <c r="W136" s="33"/>
      <c r="X136" s="33"/>
      <c r="Y136" s="33"/>
      <c r="Z136" s="33"/>
      <c r="AA136" s="33"/>
      <c r="AB136" s="33"/>
      <c r="AC136" s="33"/>
      <c r="AD136" s="33"/>
      <c r="AE136" s="33"/>
      <c r="AR136" s="161" t="s">
        <v>237</v>
      </c>
      <c r="AT136" s="161" t="s">
        <v>416</v>
      </c>
      <c r="AU136" s="161" t="s">
        <v>88</v>
      </c>
      <c r="AY136" s="18" t="s">
        <v>199</v>
      </c>
      <c r="BE136" s="162">
        <f>IF(N136="základní",J136,0)</f>
        <v>0</v>
      </c>
      <c r="BF136" s="162">
        <f>IF(N136="snížená",J136,0)</f>
        <v>0</v>
      </c>
      <c r="BG136" s="162">
        <f>IF(N136="zákl. přenesená",J136,0)</f>
        <v>0</v>
      </c>
      <c r="BH136" s="162">
        <f>IF(N136="sníž. přenesená",J136,0)</f>
        <v>0</v>
      </c>
      <c r="BI136" s="162">
        <f>IF(N136="nulová",J136,0)</f>
        <v>0</v>
      </c>
      <c r="BJ136" s="18" t="s">
        <v>88</v>
      </c>
      <c r="BK136" s="162">
        <f>ROUND(I136*H136,2)</f>
        <v>0</v>
      </c>
      <c r="BL136" s="18" t="s">
        <v>198</v>
      </c>
      <c r="BM136" s="161" t="s">
        <v>7428</v>
      </c>
    </row>
    <row r="137" spans="1:65" s="2" customFormat="1" ht="10.199999999999999">
      <c r="A137" s="33"/>
      <c r="B137" s="34"/>
      <c r="C137" s="33"/>
      <c r="D137" s="163" t="s">
        <v>207</v>
      </c>
      <c r="E137" s="33"/>
      <c r="F137" s="164" t="s">
        <v>7429</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207</v>
      </c>
      <c r="AU137" s="18" t="s">
        <v>88</v>
      </c>
    </row>
    <row r="138" spans="1:65" s="14" customFormat="1" ht="10.199999999999999">
      <c r="B138" s="179"/>
      <c r="D138" s="163" t="s">
        <v>336</v>
      </c>
      <c r="E138" s="180" t="s">
        <v>1</v>
      </c>
      <c r="F138" s="181" t="s">
        <v>7430</v>
      </c>
      <c r="H138" s="182">
        <v>28.1</v>
      </c>
      <c r="I138" s="183"/>
      <c r="L138" s="179"/>
      <c r="M138" s="184"/>
      <c r="N138" s="185"/>
      <c r="O138" s="185"/>
      <c r="P138" s="185"/>
      <c r="Q138" s="185"/>
      <c r="R138" s="185"/>
      <c r="S138" s="185"/>
      <c r="T138" s="186"/>
      <c r="AT138" s="180" t="s">
        <v>336</v>
      </c>
      <c r="AU138" s="180" t="s">
        <v>88</v>
      </c>
      <c r="AV138" s="14" t="s">
        <v>90</v>
      </c>
      <c r="AW138" s="14" t="s">
        <v>36</v>
      </c>
      <c r="AX138" s="14" t="s">
        <v>81</v>
      </c>
      <c r="AY138" s="180" t="s">
        <v>199</v>
      </c>
    </row>
    <row r="139" spans="1:65" s="15" customFormat="1" ht="10.199999999999999">
      <c r="B139" s="187"/>
      <c r="D139" s="163" t="s">
        <v>336</v>
      </c>
      <c r="E139" s="188" t="s">
        <v>1</v>
      </c>
      <c r="F139" s="189" t="s">
        <v>339</v>
      </c>
      <c r="H139" s="190">
        <v>28.1</v>
      </c>
      <c r="I139" s="191"/>
      <c r="L139" s="187"/>
      <c r="M139" s="192"/>
      <c r="N139" s="193"/>
      <c r="O139" s="193"/>
      <c r="P139" s="193"/>
      <c r="Q139" s="193"/>
      <c r="R139" s="193"/>
      <c r="S139" s="193"/>
      <c r="T139" s="194"/>
      <c r="AT139" s="188" t="s">
        <v>336</v>
      </c>
      <c r="AU139" s="188" t="s">
        <v>88</v>
      </c>
      <c r="AV139" s="15" t="s">
        <v>198</v>
      </c>
      <c r="AW139" s="15" t="s">
        <v>36</v>
      </c>
      <c r="AX139" s="15" t="s">
        <v>88</v>
      </c>
      <c r="AY139" s="188" t="s">
        <v>199</v>
      </c>
    </row>
    <row r="140" spans="1:65" s="2" customFormat="1" ht="21.75" customHeight="1">
      <c r="A140" s="33"/>
      <c r="B140" s="149"/>
      <c r="C140" s="150" t="s">
        <v>242</v>
      </c>
      <c r="D140" s="150" t="s">
        <v>202</v>
      </c>
      <c r="E140" s="151" t="s">
        <v>7431</v>
      </c>
      <c r="F140" s="152" t="s">
        <v>7432</v>
      </c>
      <c r="G140" s="153" t="s">
        <v>332</v>
      </c>
      <c r="H140" s="154">
        <v>562</v>
      </c>
      <c r="I140" s="155"/>
      <c r="J140" s="156">
        <f>ROUND(I140*H140,2)</f>
        <v>0</v>
      </c>
      <c r="K140" s="152" t="s">
        <v>333</v>
      </c>
      <c r="L140" s="34"/>
      <c r="M140" s="157" t="s">
        <v>1</v>
      </c>
      <c r="N140" s="158"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198</v>
      </c>
      <c r="AT140" s="161" t="s">
        <v>202</v>
      </c>
      <c r="AU140" s="161" t="s">
        <v>88</v>
      </c>
      <c r="AY140" s="18" t="s">
        <v>199</v>
      </c>
      <c r="BE140" s="162">
        <f>IF(N140="základní",J140,0)</f>
        <v>0</v>
      </c>
      <c r="BF140" s="162">
        <f>IF(N140="snížená",J140,0)</f>
        <v>0</v>
      </c>
      <c r="BG140" s="162">
        <f>IF(N140="zákl. přenesená",J140,0)</f>
        <v>0</v>
      </c>
      <c r="BH140" s="162">
        <f>IF(N140="sníž. přenesená",J140,0)</f>
        <v>0</v>
      </c>
      <c r="BI140" s="162">
        <f>IF(N140="nulová",J140,0)</f>
        <v>0</v>
      </c>
      <c r="BJ140" s="18" t="s">
        <v>88</v>
      </c>
      <c r="BK140" s="162">
        <f>ROUND(I140*H140,2)</f>
        <v>0</v>
      </c>
      <c r="BL140" s="18" t="s">
        <v>198</v>
      </c>
      <c r="BM140" s="161" t="s">
        <v>7433</v>
      </c>
    </row>
    <row r="141" spans="1:65" s="2" customFormat="1" ht="10.199999999999999">
      <c r="A141" s="33"/>
      <c r="B141" s="34"/>
      <c r="C141" s="33"/>
      <c r="D141" s="163" t="s">
        <v>207</v>
      </c>
      <c r="E141" s="33"/>
      <c r="F141" s="164" t="s">
        <v>7434</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207</v>
      </c>
      <c r="AU141" s="18" t="s">
        <v>88</v>
      </c>
    </row>
    <row r="142" spans="1:65" s="2" customFormat="1" ht="21.75" customHeight="1">
      <c r="A142" s="33"/>
      <c r="B142" s="149"/>
      <c r="C142" s="150" t="s">
        <v>247</v>
      </c>
      <c r="D142" s="150" t="s">
        <v>202</v>
      </c>
      <c r="E142" s="151" t="s">
        <v>7435</v>
      </c>
      <c r="F142" s="152" t="s">
        <v>7436</v>
      </c>
      <c r="G142" s="153" t="s">
        <v>332</v>
      </c>
      <c r="H142" s="154">
        <v>562</v>
      </c>
      <c r="I142" s="155"/>
      <c r="J142" s="156">
        <f>ROUND(I142*H142,2)</f>
        <v>0</v>
      </c>
      <c r="K142" s="152" t="s">
        <v>333</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198</v>
      </c>
      <c r="AT142" s="161" t="s">
        <v>202</v>
      </c>
      <c r="AU142" s="161" t="s">
        <v>88</v>
      </c>
      <c r="AY142" s="18" t="s">
        <v>199</v>
      </c>
      <c r="BE142" s="162">
        <f>IF(N142="základní",J142,0)</f>
        <v>0</v>
      </c>
      <c r="BF142" s="162">
        <f>IF(N142="snížená",J142,0)</f>
        <v>0</v>
      </c>
      <c r="BG142" s="162">
        <f>IF(N142="zákl. přenesená",J142,0)</f>
        <v>0</v>
      </c>
      <c r="BH142" s="162">
        <f>IF(N142="sníž. přenesená",J142,0)</f>
        <v>0</v>
      </c>
      <c r="BI142" s="162">
        <f>IF(N142="nulová",J142,0)</f>
        <v>0</v>
      </c>
      <c r="BJ142" s="18" t="s">
        <v>88</v>
      </c>
      <c r="BK142" s="162">
        <f>ROUND(I142*H142,2)</f>
        <v>0</v>
      </c>
      <c r="BL142" s="18" t="s">
        <v>198</v>
      </c>
      <c r="BM142" s="161" t="s">
        <v>7437</v>
      </c>
    </row>
    <row r="143" spans="1:65" s="2" customFormat="1" ht="10.199999999999999">
      <c r="A143" s="33"/>
      <c r="B143" s="34"/>
      <c r="C143" s="33"/>
      <c r="D143" s="163" t="s">
        <v>207</v>
      </c>
      <c r="E143" s="33"/>
      <c r="F143" s="164" t="s">
        <v>7438</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207</v>
      </c>
      <c r="AU143" s="18" t="s">
        <v>88</v>
      </c>
    </row>
    <row r="144" spans="1:65" s="2" customFormat="1" ht="16.5" customHeight="1">
      <c r="A144" s="33"/>
      <c r="B144" s="149"/>
      <c r="C144" s="150" t="s">
        <v>252</v>
      </c>
      <c r="D144" s="150" t="s">
        <v>202</v>
      </c>
      <c r="E144" s="151" t="s">
        <v>7439</v>
      </c>
      <c r="F144" s="152" t="s">
        <v>7440</v>
      </c>
      <c r="G144" s="153" t="s">
        <v>332</v>
      </c>
      <c r="H144" s="154">
        <v>562</v>
      </c>
      <c r="I144" s="155"/>
      <c r="J144" s="156">
        <f>ROUND(I144*H144,2)</f>
        <v>0</v>
      </c>
      <c r="K144" s="152" t="s">
        <v>333</v>
      </c>
      <c r="L144" s="34"/>
      <c r="M144" s="157" t="s">
        <v>1</v>
      </c>
      <c r="N144" s="158" t="s">
        <v>46</v>
      </c>
      <c r="O144" s="59"/>
      <c r="P144" s="159">
        <f>O144*H144</f>
        <v>0</v>
      </c>
      <c r="Q144" s="159">
        <v>0</v>
      </c>
      <c r="R144" s="159">
        <f>Q144*H144</f>
        <v>0</v>
      </c>
      <c r="S144" s="159">
        <v>0</v>
      </c>
      <c r="T144" s="160">
        <f>S144*H144</f>
        <v>0</v>
      </c>
      <c r="U144" s="33"/>
      <c r="V144" s="33"/>
      <c r="W144" s="33"/>
      <c r="X144" s="33"/>
      <c r="Y144" s="33"/>
      <c r="Z144" s="33"/>
      <c r="AA144" s="33"/>
      <c r="AB144" s="33"/>
      <c r="AC144" s="33"/>
      <c r="AD144" s="33"/>
      <c r="AE144" s="33"/>
      <c r="AR144" s="161" t="s">
        <v>198</v>
      </c>
      <c r="AT144" s="161" t="s">
        <v>202</v>
      </c>
      <c r="AU144" s="161" t="s">
        <v>88</v>
      </c>
      <c r="AY144" s="18" t="s">
        <v>199</v>
      </c>
      <c r="BE144" s="162">
        <f>IF(N144="základní",J144,0)</f>
        <v>0</v>
      </c>
      <c r="BF144" s="162">
        <f>IF(N144="snížená",J144,0)</f>
        <v>0</v>
      </c>
      <c r="BG144" s="162">
        <f>IF(N144="zákl. přenesená",J144,0)</f>
        <v>0</v>
      </c>
      <c r="BH144" s="162">
        <f>IF(N144="sníž. přenesená",J144,0)</f>
        <v>0</v>
      </c>
      <c r="BI144" s="162">
        <f>IF(N144="nulová",J144,0)</f>
        <v>0</v>
      </c>
      <c r="BJ144" s="18" t="s">
        <v>88</v>
      </c>
      <c r="BK144" s="162">
        <f>ROUND(I144*H144,2)</f>
        <v>0</v>
      </c>
      <c r="BL144" s="18" t="s">
        <v>198</v>
      </c>
      <c r="BM144" s="161" t="s">
        <v>7441</v>
      </c>
    </row>
    <row r="145" spans="1:65" s="2" customFormat="1" ht="10.199999999999999">
      <c r="A145" s="33"/>
      <c r="B145" s="34"/>
      <c r="C145" s="33"/>
      <c r="D145" s="163" t="s">
        <v>207</v>
      </c>
      <c r="E145" s="33"/>
      <c r="F145" s="164" t="s">
        <v>7442</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207</v>
      </c>
      <c r="AU145" s="18" t="s">
        <v>88</v>
      </c>
    </row>
    <row r="146" spans="1:65" s="2" customFormat="1" ht="21.75" customHeight="1">
      <c r="A146" s="33"/>
      <c r="B146" s="149"/>
      <c r="C146" s="150" t="s">
        <v>257</v>
      </c>
      <c r="D146" s="150" t="s">
        <v>202</v>
      </c>
      <c r="E146" s="151" t="s">
        <v>7443</v>
      </c>
      <c r="F146" s="152" t="s">
        <v>7444</v>
      </c>
      <c r="G146" s="153" t="s">
        <v>7445</v>
      </c>
      <c r="H146" s="154">
        <v>0.112</v>
      </c>
      <c r="I146" s="155"/>
      <c r="J146" s="156">
        <f>ROUND(I146*H146,2)</f>
        <v>0</v>
      </c>
      <c r="K146" s="152" t="s">
        <v>333</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198</v>
      </c>
      <c r="AT146" s="161" t="s">
        <v>202</v>
      </c>
      <c r="AU146" s="161" t="s">
        <v>88</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198</v>
      </c>
      <c r="BM146" s="161" t="s">
        <v>7446</v>
      </c>
    </row>
    <row r="147" spans="1:65" s="2" customFormat="1" ht="19.2">
      <c r="A147" s="33"/>
      <c r="B147" s="34"/>
      <c r="C147" s="33"/>
      <c r="D147" s="163" t="s">
        <v>207</v>
      </c>
      <c r="E147" s="33"/>
      <c r="F147" s="164" t="s">
        <v>7447</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207</v>
      </c>
      <c r="AU147" s="18" t="s">
        <v>88</v>
      </c>
    </row>
    <row r="148" spans="1:65" s="14" customFormat="1" ht="10.199999999999999">
      <c r="B148" s="179"/>
      <c r="D148" s="163" t="s">
        <v>336</v>
      </c>
      <c r="E148" s="180" t="s">
        <v>1</v>
      </c>
      <c r="F148" s="181" t="s">
        <v>7448</v>
      </c>
      <c r="H148" s="182">
        <v>0.112</v>
      </c>
      <c r="I148" s="183"/>
      <c r="L148" s="179"/>
      <c r="M148" s="184"/>
      <c r="N148" s="185"/>
      <c r="O148" s="185"/>
      <c r="P148" s="185"/>
      <c r="Q148" s="185"/>
      <c r="R148" s="185"/>
      <c r="S148" s="185"/>
      <c r="T148" s="186"/>
      <c r="AT148" s="180" t="s">
        <v>336</v>
      </c>
      <c r="AU148" s="180" t="s">
        <v>88</v>
      </c>
      <c r="AV148" s="14" t="s">
        <v>90</v>
      </c>
      <c r="AW148" s="14" t="s">
        <v>36</v>
      </c>
      <c r="AX148" s="14" t="s">
        <v>81</v>
      </c>
      <c r="AY148" s="180" t="s">
        <v>199</v>
      </c>
    </row>
    <row r="149" spans="1:65" s="15" customFormat="1" ht="10.199999999999999">
      <c r="B149" s="187"/>
      <c r="D149" s="163" t="s">
        <v>336</v>
      </c>
      <c r="E149" s="188" t="s">
        <v>1</v>
      </c>
      <c r="F149" s="189" t="s">
        <v>339</v>
      </c>
      <c r="H149" s="190">
        <v>0.112</v>
      </c>
      <c r="I149" s="191"/>
      <c r="L149" s="187"/>
      <c r="M149" s="192"/>
      <c r="N149" s="193"/>
      <c r="O149" s="193"/>
      <c r="P149" s="193"/>
      <c r="Q149" s="193"/>
      <c r="R149" s="193"/>
      <c r="S149" s="193"/>
      <c r="T149" s="194"/>
      <c r="AT149" s="188" t="s">
        <v>336</v>
      </c>
      <c r="AU149" s="188" t="s">
        <v>88</v>
      </c>
      <c r="AV149" s="15" t="s">
        <v>198</v>
      </c>
      <c r="AW149" s="15" t="s">
        <v>36</v>
      </c>
      <c r="AX149" s="15" t="s">
        <v>88</v>
      </c>
      <c r="AY149" s="188" t="s">
        <v>199</v>
      </c>
    </row>
    <row r="150" spans="1:65" s="2" customFormat="1" ht="16.5" customHeight="1">
      <c r="A150" s="33"/>
      <c r="B150" s="149"/>
      <c r="C150" s="195" t="s">
        <v>262</v>
      </c>
      <c r="D150" s="195" t="s">
        <v>416</v>
      </c>
      <c r="E150" s="196" t="s">
        <v>7449</v>
      </c>
      <c r="F150" s="197" t="s">
        <v>7450</v>
      </c>
      <c r="G150" s="198" t="s">
        <v>7451</v>
      </c>
      <c r="H150" s="199">
        <v>2.2480000000000002</v>
      </c>
      <c r="I150" s="200"/>
      <c r="J150" s="201">
        <f>ROUND(I150*H150,2)</f>
        <v>0</v>
      </c>
      <c r="K150" s="197" t="s">
        <v>333</v>
      </c>
      <c r="L150" s="202"/>
      <c r="M150" s="203" t="s">
        <v>1</v>
      </c>
      <c r="N150" s="204" t="s">
        <v>46</v>
      </c>
      <c r="O150" s="59"/>
      <c r="P150" s="159">
        <f>O150*H150</f>
        <v>0</v>
      </c>
      <c r="Q150" s="159">
        <v>1E-3</v>
      </c>
      <c r="R150" s="159">
        <f>Q150*H150</f>
        <v>2.2480000000000004E-3</v>
      </c>
      <c r="S150" s="159">
        <v>0</v>
      </c>
      <c r="T150" s="160">
        <f>S150*H150</f>
        <v>0</v>
      </c>
      <c r="U150" s="33"/>
      <c r="V150" s="33"/>
      <c r="W150" s="33"/>
      <c r="X150" s="33"/>
      <c r="Y150" s="33"/>
      <c r="Z150" s="33"/>
      <c r="AA150" s="33"/>
      <c r="AB150" s="33"/>
      <c r="AC150" s="33"/>
      <c r="AD150" s="33"/>
      <c r="AE150" s="33"/>
      <c r="AR150" s="161" t="s">
        <v>237</v>
      </c>
      <c r="AT150" s="161" t="s">
        <v>416</v>
      </c>
      <c r="AU150" s="161" t="s">
        <v>88</v>
      </c>
      <c r="AY150" s="18" t="s">
        <v>199</v>
      </c>
      <c r="BE150" s="162">
        <f>IF(N150="základní",J150,0)</f>
        <v>0</v>
      </c>
      <c r="BF150" s="162">
        <f>IF(N150="snížená",J150,0)</f>
        <v>0</v>
      </c>
      <c r="BG150" s="162">
        <f>IF(N150="zákl. přenesená",J150,0)</f>
        <v>0</v>
      </c>
      <c r="BH150" s="162">
        <f>IF(N150="sníž. přenesená",J150,0)</f>
        <v>0</v>
      </c>
      <c r="BI150" s="162">
        <f>IF(N150="nulová",J150,0)</f>
        <v>0</v>
      </c>
      <c r="BJ150" s="18" t="s">
        <v>88</v>
      </c>
      <c r="BK150" s="162">
        <f>ROUND(I150*H150,2)</f>
        <v>0</v>
      </c>
      <c r="BL150" s="18" t="s">
        <v>198</v>
      </c>
      <c r="BM150" s="161" t="s">
        <v>7452</v>
      </c>
    </row>
    <row r="151" spans="1:65" s="2" customFormat="1" ht="10.199999999999999">
      <c r="A151" s="33"/>
      <c r="B151" s="34"/>
      <c r="C151" s="33"/>
      <c r="D151" s="163" t="s">
        <v>207</v>
      </c>
      <c r="E151" s="33"/>
      <c r="F151" s="164" t="s">
        <v>7450</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207</v>
      </c>
      <c r="AU151" s="18" t="s">
        <v>88</v>
      </c>
    </row>
    <row r="152" spans="1:65" s="14" customFormat="1" ht="10.199999999999999">
      <c r="B152" s="179"/>
      <c r="D152" s="163" t="s">
        <v>336</v>
      </c>
      <c r="E152" s="180" t="s">
        <v>1</v>
      </c>
      <c r="F152" s="181" t="s">
        <v>7453</v>
      </c>
      <c r="H152" s="182">
        <v>2.2480000000000002</v>
      </c>
      <c r="I152" s="183"/>
      <c r="L152" s="179"/>
      <c r="M152" s="184"/>
      <c r="N152" s="185"/>
      <c r="O152" s="185"/>
      <c r="P152" s="185"/>
      <c r="Q152" s="185"/>
      <c r="R152" s="185"/>
      <c r="S152" s="185"/>
      <c r="T152" s="186"/>
      <c r="AT152" s="180" t="s">
        <v>336</v>
      </c>
      <c r="AU152" s="180" t="s">
        <v>88</v>
      </c>
      <c r="AV152" s="14" t="s">
        <v>90</v>
      </c>
      <c r="AW152" s="14" t="s">
        <v>36</v>
      </c>
      <c r="AX152" s="14" t="s">
        <v>81</v>
      </c>
      <c r="AY152" s="180" t="s">
        <v>199</v>
      </c>
    </row>
    <row r="153" spans="1:65" s="15" customFormat="1" ht="10.199999999999999">
      <c r="B153" s="187"/>
      <c r="D153" s="163" t="s">
        <v>336</v>
      </c>
      <c r="E153" s="188" t="s">
        <v>1</v>
      </c>
      <c r="F153" s="189" t="s">
        <v>339</v>
      </c>
      <c r="H153" s="190">
        <v>2.2480000000000002</v>
      </c>
      <c r="I153" s="191"/>
      <c r="L153" s="187"/>
      <c r="M153" s="192"/>
      <c r="N153" s="193"/>
      <c r="O153" s="193"/>
      <c r="P153" s="193"/>
      <c r="Q153" s="193"/>
      <c r="R153" s="193"/>
      <c r="S153" s="193"/>
      <c r="T153" s="194"/>
      <c r="AT153" s="188" t="s">
        <v>336</v>
      </c>
      <c r="AU153" s="188" t="s">
        <v>88</v>
      </c>
      <c r="AV153" s="15" t="s">
        <v>198</v>
      </c>
      <c r="AW153" s="15" t="s">
        <v>36</v>
      </c>
      <c r="AX153" s="15" t="s">
        <v>88</v>
      </c>
      <c r="AY153" s="188" t="s">
        <v>199</v>
      </c>
    </row>
    <row r="154" spans="1:65" s="2" customFormat="1" ht="16.5" customHeight="1">
      <c r="A154" s="33"/>
      <c r="B154" s="149"/>
      <c r="C154" s="150" t="s">
        <v>267</v>
      </c>
      <c r="D154" s="150" t="s">
        <v>202</v>
      </c>
      <c r="E154" s="151" t="s">
        <v>7454</v>
      </c>
      <c r="F154" s="152" t="s">
        <v>7455</v>
      </c>
      <c r="G154" s="153" t="s">
        <v>383</v>
      </c>
      <c r="H154" s="154">
        <v>3.9E-2</v>
      </c>
      <c r="I154" s="155"/>
      <c r="J154" s="156">
        <f>ROUND(I154*H154,2)</f>
        <v>0</v>
      </c>
      <c r="K154" s="152" t="s">
        <v>333</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198</v>
      </c>
      <c r="AT154" s="161" t="s">
        <v>202</v>
      </c>
      <c r="AU154" s="161" t="s">
        <v>88</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198</v>
      </c>
      <c r="BM154" s="161" t="s">
        <v>7456</v>
      </c>
    </row>
    <row r="155" spans="1:65" s="2" customFormat="1" ht="10.199999999999999">
      <c r="A155" s="33"/>
      <c r="B155" s="34"/>
      <c r="C155" s="33"/>
      <c r="D155" s="163" t="s">
        <v>207</v>
      </c>
      <c r="E155" s="33"/>
      <c r="F155" s="164" t="s">
        <v>7457</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207</v>
      </c>
      <c r="AU155" s="18" t="s">
        <v>88</v>
      </c>
    </row>
    <row r="156" spans="1:65" s="14" customFormat="1" ht="10.199999999999999">
      <c r="B156" s="179"/>
      <c r="D156" s="163" t="s">
        <v>336</v>
      </c>
      <c r="E156" s="180" t="s">
        <v>1</v>
      </c>
      <c r="F156" s="181" t="s">
        <v>7458</v>
      </c>
      <c r="H156" s="182">
        <v>3.9E-2</v>
      </c>
      <c r="I156" s="183"/>
      <c r="L156" s="179"/>
      <c r="M156" s="184"/>
      <c r="N156" s="185"/>
      <c r="O156" s="185"/>
      <c r="P156" s="185"/>
      <c r="Q156" s="185"/>
      <c r="R156" s="185"/>
      <c r="S156" s="185"/>
      <c r="T156" s="186"/>
      <c r="AT156" s="180" t="s">
        <v>336</v>
      </c>
      <c r="AU156" s="180" t="s">
        <v>88</v>
      </c>
      <c r="AV156" s="14" t="s">
        <v>90</v>
      </c>
      <c r="AW156" s="14" t="s">
        <v>36</v>
      </c>
      <c r="AX156" s="14" t="s">
        <v>81</v>
      </c>
      <c r="AY156" s="180" t="s">
        <v>199</v>
      </c>
    </row>
    <row r="157" spans="1:65" s="15" customFormat="1" ht="10.199999999999999">
      <c r="B157" s="187"/>
      <c r="D157" s="163" t="s">
        <v>336</v>
      </c>
      <c r="E157" s="188" t="s">
        <v>1</v>
      </c>
      <c r="F157" s="189" t="s">
        <v>339</v>
      </c>
      <c r="H157" s="190">
        <v>3.9E-2</v>
      </c>
      <c r="I157" s="191"/>
      <c r="L157" s="187"/>
      <c r="M157" s="192"/>
      <c r="N157" s="193"/>
      <c r="O157" s="193"/>
      <c r="P157" s="193"/>
      <c r="Q157" s="193"/>
      <c r="R157" s="193"/>
      <c r="S157" s="193"/>
      <c r="T157" s="194"/>
      <c r="AT157" s="188" t="s">
        <v>336</v>
      </c>
      <c r="AU157" s="188" t="s">
        <v>88</v>
      </c>
      <c r="AV157" s="15" t="s">
        <v>198</v>
      </c>
      <c r="AW157" s="15" t="s">
        <v>36</v>
      </c>
      <c r="AX157" s="15" t="s">
        <v>88</v>
      </c>
      <c r="AY157" s="188" t="s">
        <v>199</v>
      </c>
    </row>
    <row r="158" spans="1:65" s="2" customFormat="1" ht="16.5" customHeight="1">
      <c r="A158" s="33"/>
      <c r="B158" s="149"/>
      <c r="C158" s="195" t="s">
        <v>8</v>
      </c>
      <c r="D158" s="195" t="s">
        <v>416</v>
      </c>
      <c r="E158" s="196" t="s">
        <v>7459</v>
      </c>
      <c r="F158" s="197" t="s">
        <v>7460</v>
      </c>
      <c r="G158" s="198" t="s">
        <v>409</v>
      </c>
      <c r="H158" s="199">
        <v>41.307000000000002</v>
      </c>
      <c r="I158" s="200"/>
      <c r="J158" s="201">
        <f>ROUND(I158*H158,2)</f>
        <v>0</v>
      </c>
      <c r="K158" s="197" t="s">
        <v>333</v>
      </c>
      <c r="L158" s="202"/>
      <c r="M158" s="203" t="s">
        <v>1</v>
      </c>
      <c r="N158" s="204" t="s">
        <v>46</v>
      </c>
      <c r="O158" s="59"/>
      <c r="P158" s="159">
        <f>O158*H158</f>
        <v>0</v>
      </c>
      <c r="Q158" s="159">
        <v>1E-3</v>
      </c>
      <c r="R158" s="159">
        <f>Q158*H158</f>
        <v>4.1307000000000003E-2</v>
      </c>
      <c r="S158" s="159">
        <v>0</v>
      </c>
      <c r="T158" s="160">
        <f>S158*H158</f>
        <v>0</v>
      </c>
      <c r="U158" s="33"/>
      <c r="V158" s="33"/>
      <c r="W158" s="33"/>
      <c r="X158" s="33"/>
      <c r="Y158" s="33"/>
      <c r="Z158" s="33"/>
      <c r="AA158" s="33"/>
      <c r="AB158" s="33"/>
      <c r="AC158" s="33"/>
      <c r="AD158" s="33"/>
      <c r="AE158" s="33"/>
      <c r="AR158" s="161" t="s">
        <v>237</v>
      </c>
      <c r="AT158" s="161" t="s">
        <v>416</v>
      </c>
      <c r="AU158" s="161" t="s">
        <v>88</v>
      </c>
      <c r="AY158" s="18" t="s">
        <v>199</v>
      </c>
      <c r="BE158" s="162">
        <f>IF(N158="základní",J158,0)</f>
        <v>0</v>
      </c>
      <c r="BF158" s="162">
        <f>IF(N158="snížená",J158,0)</f>
        <v>0</v>
      </c>
      <c r="BG158" s="162">
        <f>IF(N158="zákl. přenesená",J158,0)</f>
        <v>0</v>
      </c>
      <c r="BH158" s="162">
        <f>IF(N158="sníž. přenesená",J158,0)</f>
        <v>0</v>
      </c>
      <c r="BI158" s="162">
        <f>IF(N158="nulová",J158,0)</f>
        <v>0</v>
      </c>
      <c r="BJ158" s="18" t="s">
        <v>88</v>
      </c>
      <c r="BK158" s="162">
        <f>ROUND(I158*H158,2)</f>
        <v>0</v>
      </c>
      <c r="BL158" s="18" t="s">
        <v>198</v>
      </c>
      <c r="BM158" s="161" t="s">
        <v>7461</v>
      </c>
    </row>
    <row r="159" spans="1:65" s="2" customFormat="1" ht="10.199999999999999">
      <c r="A159" s="33"/>
      <c r="B159" s="34"/>
      <c r="C159" s="33"/>
      <c r="D159" s="163" t="s">
        <v>207</v>
      </c>
      <c r="E159" s="33"/>
      <c r="F159" s="164" t="s">
        <v>7460</v>
      </c>
      <c r="G159" s="33"/>
      <c r="H159" s="33"/>
      <c r="I159" s="165"/>
      <c r="J159" s="33"/>
      <c r="K159" s="33"/>
      <c r="L159" s="34"/>
      <c r="M159" s="166"/>
      <c r="N159" s="167"/>
      <c r="O159" s="59"/>
      <c r="P159" s="59"/>
      <c r="Q159" s="59"/>
      <c r="R159" s="59"/>
      <c r="S159" s="59"/>
      <c r="T159" s="60"/>
      <c r="U159" s="33"/>
      <c r="V159" s="33"/>
      <c r="W159" s="33"/>
      <c r="X159" s="33"/>
      <c r="Y159" s="33"/>
      <c r="Z159" s="33"/>
      <c r="AA159" s="33"/>
      <c r="AB159" s="33"/>
      <c r="AC159" s="33"/>
      <c r="AD159" s="33"/>
      <c r="AE159" s="33"/>
      <c r="AT159" s="18" t="s">
        <v>207</v>
      </c>
      <c r="AU159" s="18" t="s">
        <v>88</v>
      </c>
    </row>
    <row r="160" spans="1:65" s="14" customFormat="1" ht="10.199999999999999">
      <c r="B160" s="179"/>
      <c r="D160" s="163" t="s">
        <v>336</v>
      </c>
      <c r="E160" s="180" t="s">
        <v>1</v>
      </c>
      <c r="F160" s="181" t="s">
        <v>7462</v>
      </c>
      <c r="H160" s="182">
        <v>39.340000000000003</v>
      </c>
      <c r="I160" s="183"/>
      <c r="L160" s="179"/>
      <c r="M160" s="184"/>
      <c r="N160" s="185"/>
      <c r="O160" s="185"/>
      <c r="P160" s="185"/>
      <c r="Q160" s="185"/>
      <c r="R160" s="185"/>
      <c r="S160" s="185"/>
      <c r="T160" s="186"/>
      <c r="AT160" s="180" t="s">
        <v>336</v>
      </c>
      <c r="AU160" s="180" t="s">
        <v>88</v>
      </c>
      <c r="AV160" s="14" t="s">
        <v>90</v>
      </c>
      <c r="AW160" s="14" t="s">
        <v>36</v>
      </c>
      <c r="AX160" s="14" t="s">
        <v>81</v>
      </c>
      <c r="AY160" s="180" t="s">
        <v>199</v>
      </c>
    </row>
    <row r="161" spans="1:65" s="14" customFormat="1" ht="10.199999999999999">
      <c r="B161" s="179"/>
      <c r="D161" s="163" t="s">
        <v>336</v>
      </c>
      <c r="E161" s="180" t="s">
        <v>1</v>
      </c>
      <c r="F161" s="181" t="s">
        <v>7463</v>
      </c>
      <c r="H161" s="182">
        <v>1.9670000000000001</v>
      </c>
      <c r="I161" s="183"/>
      <c r="L161" s="179"/>
      <c r="M161" s="184"/>
      <c r="N161" s="185"/>
      <c r="O161" s="185"/>
      <c r="P161" s="185"/>
      <c r="Q161" s="185"/>
      <c r="R161" s="185"/>
      <c r="S161" s="185"/>
      <c r="T161" s="186"/>
      <c r="AT161" s="180" t="s">
        <v>336</v>
      </c>
      <c r="AU161" s="180" t="s">
        <v>88</v>
      </c>
      <c r="AV161" s="14" t="s">
        <v>90</v>
      </c>
      <c r="AW161" s="14" t="s">
        <v>36</v>
      </c>
      <c r="AX161" s="14" t="s">
        <v>81</v>
      </c>
      <c r="AY161" s="180" t="s">
        <v>199</v>
      </c>
    </row>
    <row r="162" spans="1:65" s="15" customFormat="1" ht="10.199999999999999">
      <c r="B162" s="187"/>
      <c r="D162" s="163" t="s">
        <v>336</v>
      </c>
      <c r="E162" s="188" t="s">
        <v>1</v>
      </c>
      <c r="F162" s="189" t="s">
        <v>339</v>
      </c>
      <c r="H162" s="190">
        <v>41.307000000000002</v>
      </c>
      <c r="I162" s="191"/>
      <c r="L162" s="187"/>
      <c r="M162" s="192"/>
      <c r="N162" s="193"/>
      <c r="O162" s="193"/>
      <c r="P162" s="193"/>
      <c r="Q162" s="193"/>
      <c r="R162" s="193"/>
      <c r="S162" s="193"/>
      <c r="T162" s="194"/>
      <c r="AT162" s="188" t="s">
        <v>336</v>
      </c>
      <c r="AU162" s="188" t="s">
        <v>88</v>
      </c>
      <c r="AV162" s="15" t="s">
        <v>198</v>
      </c>
      <c r="AW162" s="15" t="s">
        <v>36</v>
      </c>
      <c r="AX162" s="15" t="s">
        <v>88</v>
      </c>
      <c r="AY162" s="188" t="s">
        <v>199</v>
      </c>
    </row>
    <row r="163" spans="1:65" s="2" customFormat="1" ht="16.5" customHeight="1">
      <c r="A163" s="33"/>
      <c r="B163" s="149"/>
      <c r="C163" s="150" t="s">
        <v>276</v>
      </c>
      <c r="D163" s="150" t="s">
        <v>202</v>
      </c>
      <c r="E163" s="151" t="s">
        <v>7464</v>
      </c>
      <c r="F163" s="152" t="s">
        <v>7465</v>
      </c>
      <c r="G163" s="153" t="s">
        <v>383</v>
      </c>
      <c r="H163" s="154">
        <v>8.43</v>
      </c>
      <c r="I163" s="155"/>
      <c r="J163" s="156">
        <f>ROUND(I163*H163,2)</f>
        <v>0</v>
      </c>
      <c r="K163" s="152" t="s">
        <v>333</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198</v>
      </c>
      <c r="AT163" s="161" t="s">
        <v>202</v>
      </c>
      <c r="AU163" s="161" t="s">
        <v>88</v>
      </c>
      <c r="AY163" s="18" t="s">
        <v>199</v>
      </c>
      <c r="BE163" s="162">
        <f>IF(N163="základní",J163,0)</f>
        <v>0</v>
      </c>
      <c r="BF163" s="162">
        <f>IF(N163="snížená",J163,0)</f>
        <v>0</v>
      </c>
      <c r="BG163" s="162">
        <f>IF(N163="zákl. přenesená",J163,0)</f>
        <v>0</v>
      </c>
      <c r="BH163" s="162">
        <f>IF(N163="sníž. přenesená",J163,0)</f>
        <v>0</v>
      </c>
      <c r="BI163" s="162">
        <f>IF(N163="nulová",J163,0)</f>
        <v>0</v>
      </c>
      <c r="BJ163" s="18" t="s">
        <v>88</v>
      </c>
      <c r="BK163" s="162">
        <f>ROUND(I163*H163,2)</f>
        <v>0</v>
      </c>
      <c r="BL163" s="18" t="s">
        <v>198</v>
      </c>
      <c r="BM163" s="161" t="s">
        <v>7466</v>
      </c>
    </row>
    <row r="164" spans="1:65" s="2" customFormat="1" ht="10.199999999999999">
      <c r="A164" s="33"/>
      <c r="B164" s="34"/>
      <c r="C164" s="33"/>
      <c r="D164" s="163" t="s">
        <v>207</v>
      </c>
      <c r="E164" s="33"/>
      <c r="F164" s="164" t="s">
        <v>7467</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207</v>
      </c>
      <c r="AU164" s="18" t="s">
        <v>88</v>
      </c>
    </row>
    <row r="165" spans="1:65" s="13" customFormat="1" ht="10.199999999999999">
      <c r="B165" s="172"/>
      <c r="D165" s="163" t="s">
        <v>336</v>
      </c>
      <c r="E165" s="173" t="s">
        <v>1</v>
      </c>
      <c r="F165" s="174" t="s">
        <v>7468</v>
      </c>
      <c r="H165" s="173" t="s">
        <v>1</v>
      </c>
      <c r="I165" s="175"/>
      <c r="L165" s="172"/>
      <c r="M165" s="176"/>
      <c r="N165" s="177"/>
      <c r="O165" s="177"/>
      <c r="P165" s="177"/>
      <c r="Q165" s="177"/>
      <c r="R165" s="177"/>
      <c r="S165" s="177"/>
      <c r="T165" s="178"/>
      <c r="AT165" s="173" t="s">
        <v>336</v>
      </c>
      <c r="AU165" s="173" t="s">
        <v>88</v>
      </c>
      <c r="AV165" s="13" t="s">
        <v>88</v>
      </c>
      <c r="AW165" s="13" t="s">
        <v>36</v>
      </c>
      <c r="AX165" s="13" t="s">
        <v>81</v>
      </c>
      <c r="AY165" s="173" t="s">
        <v>199</v>
      </c>
    </row>
    <row r="166" spans="1:65" s="14" customFormat="1" ht="10.199999999999999">
      <c r="B166" s="179"/>
      <c r="D166" s="163" t="s">
        <v>336</v>
      </c>
      <c r="E166" s="180" t="s">
        <v>1</v>
      </c>
      <c r="F166" s="181" t="s">
        <v>7469</v>
      </c>
      <c r="H166" s="182">
        <v>8.43</v>
      </c>
      <c r="I166" s="183"/>
      <c r="L166" s="179"/>
      <c r="M166" s="184"/>
      <c r="N166" s="185"/>
      <c r="O166" s="185"/>
      <c r="P166" s="185"/>
      <c r="Q166" s="185"/>
      <c r="R166" s="185"/>
      <c r="S166" s="185"/>
      <c r="T166" s="186"/>
      <c r="AT166" s="180" t="s">
        <v>336</v>
      </c>
      <c r="AU166" s="180" t="s">
        <v>88</v>
      </c>
      <c r="AV166" s="14" t="s">
        <v>90</v>
      </c>
      <c r="AW166" s="14" t="s">
        <v>36</v>
      </c>
      <c r="AX166" s="14" t="s">
        <v>81</v>
      </c>
      <c r="AY166" s="180" t="s">
        <v>199</v>
      </c>
    </row>
    <row r="167" spans="1:65" s="15" customFormat="1" ht="10.199999999999999">
      <c r="B167" s="187"/>
      <c r="D167" s="163" t="s">
        <v>336</v>
      </c>
      <c r="E167" s="188" t="s">
        <v>1</v>
      </c>
      <c r="F167" s="189" t="s">
        <v>339</v>
      </c>
      <c r="H167" s="190">
        <v>8.43</v>
      </c>
      <c r="I167" s="191"/>
      <c r="L167" s="187"/>
      <c r="M167" s="192"/>
      <c r="N167" s="193"/>
      <c r="O167" s="193"/>
      <c r="P167" s="193"/>
      <c r="Q167" s="193"/>
      <c r="R167" s="193"/>
      <c r="S167" s="193"/>
      <c r="T167" s="194"/>
      <c r="AT167" s="188" t="s">
        <v>336</v>
      </c>
      <c r="AU167" s="188" t="s">
        <v>88</v>
      </c>
      <c r="AV167" s="15" t="s">
        <v>198</v>
      </c>
      <c r="AW167" s="15" t="s">
        <v>36</v>
      </c>
      <c r="AX167" s="15" t="s">
        <v>88</v>
      </c>
      <c r="AY167" s="188" t="s">
        <v>199</v>
      </c>
    </row>
    <row r="168" spans="1:65" s="2" customFormat="1" ht="24.15" customHeight="1">
      <c r="A168" s="33"/>
      <c r="B168" s="149"/>
      <c r="C168" s="150" t="s">
        <v>497</v>
      </c>
      <c r="D168" s="150" t="s">
        <v>202</v>
      </c>
      <c r="E168" s="151" t="s">
        <v>7470</v>
      </c>
      <c r="F168" s="152" t="s">
        <v>7471</v>
      </c>
      <c r="G168" s="153" t="s">
        <v>396</v>
      </c>
      <c r="H168" s="154">
        <v>112.733</v>
      </c>
      <c r="I168" s="155"/>
      <c r="J168" s="156">
        <f>ROUND(I168*H168,2)</f>
        <v>0</v>
      </c>
      <c r="K168" s="152" t="s">
        <v>333</v>
      </c>
      <c r="L168" s="34"/>
      <c r="M168" s="157" t="s">
        <v>1</v>
      </c>
      <c r="N168" s="158" t="s">
        <v>46</v>
      </c>
      <c r="O168" s="59"/>
      <c r="P168" s="159">
        <f>O168*H168</f>
        <v>0</v>
      </c>
      <c r="Q168" s="159">
        <v>0</v>
      </c>
      <c r="R168" s="159">
        <f>Q168*H168</f>
        <v>0</v>
      </c>
      <c r="S168" s="159">
        <v>0</v>
      </c>
      <c r="T168" s="160">
        <f>S168*H168</f>
        <v>0</v>
      </c>
      <c r="U168" s="33"/>
      <c r="V168" s="33"/>
      <c r="W168" s="33"/>
      <c r="X168" s="33"/>
      <c r="Y168" s="33"/>
      <c r="Z168" s="33"/>
      <c r="AA168" s="33"/>
      <c r="AB168" s="33"/>
      <c r="AC168" s="33"/>
      <c r="AD168" s="33"/>
      <c r="AE168" s="33"/>
      <c r="AR168" s="161" t="s">
        <v>198</v>
      </c>
      <c r="AT168" s="161" t="s">
        <v>202</v>
      </c>
      <c r="AU168" s="161" t="s">
        <v>88</v>
      </c>
      <c r="AY168" s="18" t="s">
        <v>199</v>
      </c>
      <c r="BE168" s="162">
        <f>IF(N168="základní",J168,0)</f>
        <v>0</v>
      </c>
      <c r="BF168" s="162">
        <f>IF(N168="snížená",J168,0)</f>
        <v>0</v>
      </c>
      <c r="BG168" s="162">
        <f>IF(N168="zákl. přenesená",J168,0)</f>
        <v>0</v>
      </c>
      <c r="BH168" s="162">
        <f>IF(N168="sníž. přenesená",J168,0)</f>
        <v>0</v>
      </c>
      <c r="BI168" s="162">
        <f>IF(N168="nulová",J168,0)</f>
        <v>0</v>
      </c>
      <c r="BJ168" s="18" t="s">
        <v>88</v>
      </c>
      <c r="BK168" s="162">
        <f>ROUND(I168*H168,2)</f>
        <v>0</v>
      </c>
      <c r="BL168" s="18" t="s">
        <v>198</v>
      </c>
      <c r="BM168" s="161" t="s">
        <v>7472</v>
      </c>
    </row>
    <row r="169" spans="1:65" s="2" customFormat="1" ht="19.2">
      <c r="A169" s="33"/>
      <c r="B169" s="34"/>
      <c r="C169" s="33"/>
      <c r="D169" s="163" t="s">
        <v>207</v>
      </c>
      <c r="E169" s="33"/>
      <c r="F169" s="164" t="s">
        <v>7473</v>
      </c>
      <c r="G169" s="33"/>
      <c r="H169" s="33"/>
      <c r="I169" s="165"/>
      <c r="J169" s="33"/>
      <c r="K169" s="33"/>
      <c r="L169" s="34"/>
      <c r="M169" s="168"/>
      <c r="N169" s="169"/>
      <c r="O169" s="170"/>
      <c r="P169" s="170"/>
      <c r="Q169" s="170"/>
      <c r="R169" s="170"/>
      <c r="S169" s="170"/>
      <c r="T169" s="171"/>
      <c r="U169" s="33"/>
      <c r="V169" s="33"/>
      <c r="W169" s="33"/>
      <c r="X169" s="33"/>
      <c r="Y169" s="33"/>
      <c r="Z169" s="33"/>
      <c r="AA169" s="33"/>
      <c r="AB169" s="33"/>
      <c r="AC169" s="33"/>
      <c r="AD169" s="33"/>
      <c r="AE169" s="33"/>
      <c r="AT169" s="18" t="s">
        <v>207</v>
      </c>
      <c r="AU169" s="18" t="s">
        <v>88</v>
      </c>
    </row>
    <row r="170" spans="1:65" s="2" customFormat="1" ht="6.9" customHeight="1">
      <c r="A170" s="33"/>
      <c r="B170" s="48"/>
      <c r="C170" s="49"/>
      <c r="D170" s="49"/>
      <c r="E170" s="49"/>
      <c r="F170" s="49"/>
      <c r="G170" s="49"/>
      <c r="H170" s="49"/>
      <c r="I170" s="49"/>
      <c r="J170" s="49"/>
      <c r="K170" s="49"/>
      <c r="L170" s="34"/>
      <c r="M170" s="33"/>
      <c r="O170" s="33"/>
      <c r="P170" s="33"/>
      <c r="Q170" s="33"/>
      <c r="R170" s="33"/>
      <c r="S170" s="33"/>
      <c r="T170" s="33"/>
      <c r="U170" s="33"/>
      <c r="V170" s="33"/>
      <c r="W170" s="33"/>
      <c r="X170" s="33"/>
      <c r="Y170" s="33"/>
      <c r="Z170" s="33"/>
      <c r="AA170" s="33"/>
      <c r="AB170" s="33"/>
      <c r="AC170" s="33"/>
      <c r="AD170" s="33"/>
      <c r="AE170" s="33"/>
    </row>
  </sheetData>
  <autoFilter ref="C120:K16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149</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7282</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7474</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150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50.5" customHeight="1">
      <c r="A29" s="100"/>
      <c r="B29" s="101"/>
      <c r="C29" s="100"/>
      <c r="D29" s="100"/>
      <c r="E29" s="251" t="s">
        <v>7284</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ROUND(J128,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ROUND((SUM(BE128:BE217)),  2)</f>
        <v>0</v>
      </c>
      <c r="G35" s="33"/>
      <c r="H35" s="33"/>
      <c r="I35" s="106">
        <v>0.21</v>
      </c>
      <c r="J35" s="105">
        <f>ROUND(((SUM(BE128:BE217))*I35),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ROUND((SUM(BF128:BF217)),  2)</f>
        <v>0</v>
      </c>
      <c r="G36" s="33"/>
      <c r="H36" s="33"/>
      <c r="I36" s="106">
        <v>0.15</v>
      </c>
      <c r="J36" s="105">
        <f>ROUND(((SUM(BF128:BF217))*I36),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ROUND((SUM(BG128:BG217)),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ROUND((SUM(BH128:BH217)),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ROUND((SUM(BI128:BI217)),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7282</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IO-01c - Oplocení</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J128</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J129</f>
        <v>0</v>
      </c>
      <c r="L99" s="118"/>
    </row>
    <row r="100" spans="1:47" s="10" customFormat="1" ht="19.95" customHeight="1">
      <c r="B100" s="122"/>
      <c r="D100" s="123" t="s">
        <v>305</v>
      </c>
      <c r="E100" s="124"/>
      <c r="F100" s="124"/>
      <c r="G100" s="124"/>
      <c r="H100" s="124"/>
      <c r="I100" s="124"/>
      <c r="J100" s="125">
        <f>J130</f>
        <v>0</v>
      </c>
      <c r="L100" s="122"/>
    </row>
    <row r="101" spans="1:47" s="10" customFormat="1" ht="19.95" customHeight="1">
      <c r="B101" s="122"/>
      <c r="D101" s="123" t="s">
        <v>1495</v>
      </c>
      <c r="E101" s="124"/>
      <c r="F101" s="124"/>
      <c r="G101" s="124"/>
      <c r="H101" s="124"/>
      <c r="I101" s="124"/>
      <c r="J101" s="125">
        <f>J154</f>
        <v>0</v>
      </c>
      <c r="L101" s="122"/>
    </row>
    <row r="102" spans="1:47" s="10" customFormat="1" ht="19.95" customHeight="1">
      <c r="B102" s="122"/>
      <c r="D102" s="123" t="s">
        <v>306</v>
      </c>
      <c r="E102" s="124"/>
      <c r="F102" s="124"/>
      <c r="G102" s="124"/>
      <c r="H102" s="124"/>
      <c r="I102" s="124"/>
      <c r="J102" s="125">
        <f>J184</f>
        <v>0</v>
      </c>
      <c r="L102" s="122"/>
    </row>
    <row r="103" spans="1:47" s="10" customFormat="1" ht="19.95" customHeight="1">
      <c r="B103" s="122"/>
      <c r="D103" s="123" t="s">
        <v>308</v>
      </c>
      <c r="E103" s="124"/>
      <c r="F103" s="124"/>
      <c r="G103" s="124"/>
      <c r="H103" s="124"/>
      <c r="I103" s="124"/>
      <c r="J103" s="125">
        <f>J187</f>
        <v>0</v>
      </c>
      <c r="L103" s="122"/>
    </row>
    <row r="104" spans="1:47" s="10" customFormat="1" ht="19.95" customHeight="1">
      <c r="B104" s="122"/>
      <c r="D104" s="123" t="s">
        <v>311</v>
      </c>
      <c r="E104" s="124"/>
      <c r="F104" s="124"/>
      <c r="G104" s="124"/>
      <c r="H104" s="124"/>
      <c r="I104" s="124"/>
      <c r="J104" s="125">
        <f>J200</f>
        <v>0</v>
      </c>
      <c r="L104" s="122"/>
    </row>
    <row r="105" spans="1:47" s="9" customFormat="1" ht="24.9" customHeight="1">
      <c r="B105" s="118"/>
      <c r="D105" s="119" t="s">
        <v>313</v>
      </c>
      <c r="E105" s="120"/>
      <c r="F105" s="120"/>
      <c r="G105" s="120"/>
      <c r="H105" s="120"/>
      <c r="I105" s="120"/>
      <c r="J105" s="121">
        <f>J209</f>
        <v>0</v>
      </c>
      <c r="L105" s="118"/>
    </row>
    <row r="106" spans="1:47" s="10" customFormat="1" ht="19.95" customHeight="1">
      <c r="B106" s="122"/>
      <c r="D106" s="123" t="s">
        <v>320</v>
      </c>
      <c r="E106" s="124"/>
      <c r="F106" s="124"/>
      <c r="G106" s="124"/>
      <c r="H106" s="124"/>
      <c r="I106" s="124"/>
      <c r="J106" s="125">
        <f>J210</f>
        <v>0</v>
      </c>
      <c r="L106" s="122"/>
    </row>
    <row r="107" spans="1:47" s="2" customFormat="1" ht="21.7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 customHeight="1">
      <c r="A108" s="33"/>
      <c r="B108" s="48"/>
      <c r="C108" s="49"/>
      <c r="D108" s="49"/>
      <c r="E108" s="49"/>
      <c r="F108" s="49"/>
      <c r="G108" s="49"/>
      <c r="H108" s="49"/>
      <c r="I108" s="49"/>
      <c r="J108" s="49"/>
      <c r="K108" s="49"/>
      <c r="L108" s="43"/>
      <c r="S108" s="33"/>
      <c r="T108" s="33"/>
      <c r="U108" s="33"/>
      <c r="V108" s="33"/>
      <c r="W108" s="33"/>
      <c r="X108" s="33"/>
      <c r="Y108" s="33"/>
      <c r="Z108" s="33"/>
      <c r="AA108" s="33"/>
      <c r="AB108" s="33"/>
      <c r="AC108" s="33"/>
      <c r="AD108" s="33"/>
      <c r="AE108" s="33"/>
    </row>
    <row r="112" spans="1:47" s="2" customFormat="1" ht="6.9" customHeight="1">
      <c r="A112" s="33"/>
      <c r="B112" s="50"/>
      <c r="C112" s="51"/>
      <c r="D112" s="51"/>
      <c r="E112" s="51"/>
      <c r="F112" s="51"/>
      <c r="G112" s="51"/>
      <c r="H112" s="51"/>
      <c r="I112" s="51"/>
      <c r="J112" s="51"/>
      <c r="K112" s="51"/>
      <c r="L112" s="43"/>
      <c r="S112" s="33"/>
      <c r="T112" s="33"/>
      <c r="U112" s="33"/>
      <c r="V112" s="33"/>
      <c r="W112" s="33"/>
      <c r="X112" s="33"/>
      <c r="Y112" s="33"/>
      <c r="Z112" s="33"/>
      <c r="AA112" s="33"/>
      <c r="AB112" s="33"/>
      <c r="AC112" s="33"/>
      <c r="AD112" s="33"/>
      <c r="AE112" s="33"/>
    </row>
    <row r="113" spans="1:63" s="2" customFormat="1" ht="24.9" customHeight="1">
      <c r="A113" s="33"/>
      <c r="B113" s="34"/>
      <c r="C113" s="22" t="s">
        <v>183</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6.9"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26.25" customHeight="1">
      <c r="A116" s="33"/>
      <c r="B116" s="34"/>
      <c r="C116" s="33"/>
      <c r="D116" s="33"/>
      <c r="E116" s="263" t="str">
        <f>E7</f>
        <v>SPŠ a SOU Pelhřimov - objekt dílen Kamenice nad Lipou - úspora energie</v>
      </c>
      <c r="F116" s="264"/>
      <c r="G116" s="264"/>
      <c r="H116" s="264"/>
      <c r="I116" s="33"/>
      <c r="J116" s="33"/>
      <c r="K116" s="33"/>
      <c r="L116" s="43"/>
      <c r="S116" s="33"/>
      <c r="T116" s="33"/>
      <c r="U116" s="33"/>
      <c r="V116" s="33"/>
      <c r="W116" s="33"/>
      <c r="X116" s="33"/>
      <c r="Y116" s="33"/>
      <c r="Z116" s="33"/>
      <c r="AA116" s="33"/>
      <c r="AB116" s="33"/>
      <c r="AC116" s="33"/>
      <c r="AD116" s="33"/>
      <c r="AE116" s="33"/>
    </row>
    <row r="117" spans="1:63" s="1" customFormat="1" ht="12" customHeight="1">
      <c r="B117" s="21"/>
      <c r="C117" s="28" t="s">
        <v>172</v>
      </c>
      <c r="L117" s="21"/>
    </row>
    <row r="118" spans="1:63" s="2" customFormat="1" ht="16.5" customHeight="1">
      <c r="A118" s="33"/>
      <c r="B118" s="34"/>
      <c r="C118" s="33"/>
      <c r="D118" s="33"/>
      <c r="E118" s="263" t="s">
        <v>7282</v>
      </c>
      <c r="F118" s="265"/>
      <c r="G118" s="265"/>
      <c r="H118" s="265"/>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174</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27" t="str">
        <f>E11</f>
        <v>IO-01c - Oplocení</v>
      </c>
      <c r="F120" s="265"/>
      <c r="G120" s="265"/>
      <c r="H120" s="265"/>
      <c r="I120" s="33"/>
      <c r="J120" s="33"/>
      <c r="K120" s="33"/>
      <c r="L120" s="43"/>
      <c r="S120" s="33"/>
      <c r="T120" s="33"/>
      <c r="U120" s="33"/>
      <c r="V120" s="33"/>
      <c r="W120" s="33"/>
      <c r="X120" s="33"/>
      <c r="Y120" s="33"/>
      <c r="Z120" s="33"/>
      <c r="AA120" s="33"/>
      <c r="AB120" s="33"/>
      <c r="AC120" s="33"/>
      <c r="AD120" s="33"/>
      <c r="AE120" s="33"/>
    </row>
    <row r="121" spans="1:63" s="2" customFormat="1" ht="6.9"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F14</f>
        <v>Kamenice nad Lipu, ul. Lhotecká</v>
      </c>
      <c r="G122" s="33"/>
      <c r="H122" s="33"/>
      <c r="I122" s="28" t="s">
        <v>22</v>
      </c>
      <c r="J122" s="56" t="str">
        <f>IF(J14="","",J14)</f>
        <v>17. 3. 2021</v>
      </c>
      <c r="K122" s="33"/>
      <c r="L122" s="43"/>
      <c r="S122" s="33"/>
      <c r="T122" s="33"/>
      <c r="U122" s="33"/>
      <c r="V122" s="33"/>
      <c r="W122" s="33"/>
      <c r="X122" s="33"/>
      <c r="Y122" s="33"/>
      <c r="Z122" s="33"/>
      <c r="AA122" s="33"/>
      <c r="AB122" s="33"/>
      <c r="AC122" s="33"/>
      <c r="AD122" s="33"/>
      <c r="AE122" s="33"/>
    </row>
    <row r="123" spans="1:63" s="2" customFormat="1" ht="6.9"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25.65" customHeight="1">
      <c r="A124" s="33"/>
      <c r="B124" s="34"/>
      <c r="C124" s="28" t="s">
        <v>24</v>
      </c>
      <c r="D124" s="33"/>
      <c r="E124" s="33"/>
      <c r="F124" s="26" t="str">
        <f>E17</f>
        <v>Kraj Vysočina</v>
      </c>
      <c r="G124" s="33"/>
      <c r="H124" s="33"/>
      <c r="I124" s="28" t="s">
        <v>32</v>
      </c>
      <c r="J124" s="31" t="str">
        <f>E23</f>
        <v>PROJEKT CENTRUM NOVA s.r.o.</v>
      </c>
      <c r="K124" s="33"/>
      <c r="L124" s="43"/>
      <c r="S124" s="33"/>
      <c r="T124" s="33"/>
      <c r="U124" s="33"/>
      <c r="V124" s="33"/>
      <c r="W124" s="33"/>
      <c r="X124" s="33"/>
      <c r="Y124" s="33"/>
      <c r="Z124" s="33"/>
      <c r="AA124" s="33"/>
      <c r="AB124" s="33"/>
      <c r="AC124" s="33"/>
      <c r="AD124" s="33"/>
      <c r="AE124" s="33"/>
    </row>
    <row r="125" spans="1:63" s="2" customFormat="1" ht="15.15" customHeight="1">
      <c r="A125" s="33"/>
      <c r="B125" s="34"/>
      <c r="C125" s="28" t="s">
        <v>30</v>
      </c>
      <c r="D125" s="33"/>
      <c r="E125" s="33"/>
      <c r="F125" s="26" t="str">
        <f>IF(E20="","",E20)</f>
        <v>Vyplň údaj</v>
      </c>
      <c r="G125" s="33"/>
      <c r="H125" s="33"/>
      <c r="I125" s="28" t="s">
        <v>37</v>
      </c>
      <c r="J125" s="31" t="str">
        <f>E26</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6"/>
      <c r="B127" s="127"/>
      <c r="C127" s="128" t="s">
        <v>184</v>
      </c>
      <c r="D127" s="129" t="s">
        <v>66</v>
      </c>
      <c r="E127" s="129" t="s">
        <v>62</v>
      </c>
      <c r="F127" s="129" t="s">
        <v>63</v>
      </c>
      <c r="G127" s="129" t="s">
        <v>185</v>
      </c>
      <c r="H127" s="129" t="s">
        <v>186</v>
      </c>
      <c r="I127" s="129" t="s">
        <v>187</v>
      </c>
      <c r="J127" s="129" t="s">
        <v>178</v>
      </c>
      <c r="K127" s="130" t="s">
        <v>188</v>
      </c>
      <c r="L127" s="131"/>
      <c r="M127" s="63" t="s">
        <v>1</v>
      </c>
      <c r="N127" s="64" t="s">
        <v>45</v>
      </c>
      <c r="O127" s="64" t="s">
        <v>189</v>
      </c>
      <c r="P127" s="64" t="s">
        <v>190</v>
      </c>
      <c r="Q127" s="64" t="s">
        <v>191</v>
      </c>
      <c r="R127" s="64" t="s">
        <v>192</v>
      </c>
      <c r="S127" s="64" t="s">
        <v>193</v>
      </c>
      <c r="T127" s="65" t="s">
        <v>194</v>
      </c>
      <c r="U127" s="126"/>
      <c r="V127" s="126"/>
      <c r="W127" s="126"/>
      <c r="X127" s="126"/>
      <c r="Y127" s="126"/>
      <c r="Z127" s="126"/>
      <c r="AA127" s="126"/>
      <c r="AB127" s="126"/>
      <c r="AC127" s="126"/>
      <c r="AD127" s="126"/>
      <c r="AE127" s="126"/>
    </row>
    <row r="128" spans="1:63" s="2" customFormat="1" ht="22.8" customHeight="1">
      <c r="A128" s="33"/>
      <c r="B128" s="34"/>
      <c r="C128" s="70" t="s">
        <v>195</v>
      </c>
      <c r="D128" s="33"/>
      <c r="E128" s="33"/>
      <c r="F128" s="33"/>
      <c r="G128" s="33"/>
      <c r="H128" s="33"/>
      <c r="I128" s="33"/>
      <c r="J128" s="132">
        <f>BK128</f>
        <v>0</v>
      </c>
      <c r="K128" s="33"/>
      <c r="L128" s="34"/>
      <c r="M128" s="66"/>
      <c r="N128" s="57"/>
      <c r="O128" s="67"/>
      <c r="P128" s="133">
        <f>P129+P209</f>
        <v>0</v>
      </c>
      <c r="Q128" s="67"/>
      <c r="R128" s="133">
        <f>R129+R209</f>
        <v>6.4560953100000003</v>
      </c>
      <c r="S128" s="67"/>
      <c r="T128" s="134">
        <f>T129+T209</f>
        <v>2.3509500000000001</v>
      </c>
      <c r="U128" s="33"/>
      <c r="V128" s="33"/>
      <c r="W128" s="33"/>
      <c r="X128" s="33"/>
      <c r="Y128" s="33"/>
      <c r="Z128" s="33"/>
      <c r="AA128" s="33"/>
      <c r="AB128" s="33"/>
      <c r="AC128" s="33"/>
      <c r="AD128" s="33"/>
      <c r="AE128" s="33"/>
      <c r="AT128" s="18" t="s">
        <v>80</v>
      </c>
      <c r="AU128" s="18" t="s">
        <v>180</v>
      </c>
      <c r="BK128" s="135">
        <f>BK129+BK209</f>
        <v>0</v>
      </c>
    </row>
    <row r="129" spans="1:65" s="12" customFormat="1" ht="25.95" customHeight="1">
      <c r="B129" s="136"/>
      <c r="D129" s="137" t="s">
        <v>80</v>
      </c>
      <c r="E129" s="138" t="s">
        <v>327</v>
      </c>
      <c r="F129" s="138" t="s">
        <v>328</v>
      </c>
      <c r="I129" s="139"/>
      <c r="J129" s="140">
        <f>BK129</f>
        <v>0</v>
      </c>
      <c r="L129" s="136"/>
      <c r="M129" s="141"/>
      <c r="N129" s="142"/>
      <c r="O129" s="142"/>
      <c r="P129" s="143">
        <f>P130+P154+P184+P187+P200</f>
        <v>0</v>
      </c>
      <c r="Q129" s="142"/>
      <c r="R129" s="143">
        <f>R130+R154+R184+R187+R200</f>
        <v>6.4560953100000003</v>
      </c>
      <c r="S129" s="142"/>
      <c r="T129" s="144">
        <f>T130+T154+T184+T187+T200</f>
        <v>2.1397500000000003</v>
      </c>
      <c r="AR129" s="137" t="s">
        <v>88</v>
      </c>
      <c r="AT129" s="145" t="s">
        <v>80</v>
      </c>
      <c r="AU129" s="145" t="s">
        <v>81</v>
      </c>
      <c r="AY129" s="137" t="s">
        <v>199</v>
      </c>
      <c r="BK129" s="146">
        <f>BK130+BK154+BK184+BK187+BK200</f>
        <v>0</v>
      </c>
    </row>
    <row r="130" spans="1:65" s="12" customFormat="1" ht="22.8" customHeight="1">
      <c r="B130" s="136"/>
      <c r="D130" s="137" t="s">
        <v>80</v>
      </c>
      <c r="E130" s="147" t="s">
        <v>88</v>
      </c>
      <c r="F130" s="147" t="s">
        <v>329</v>
      </c>
      <c r="I130" s="139"/>
      <c r="J130" s="148">
        <f>BK130</f>
        <v>0</v>
      </c>
      <c r="L130" s="136"/>
      <c r="M130" s="141"/>
      <c r="N130" s="142"/>
      <c r="O130" s="142"/>
      <c r="P130" s="143">
        <f>SUM(P131:P153)</f>
        <v>0</v>
      </c>
      <c r="Q130" s="142"/>
      <c r="R130" s="143">
        <f>SUM(R131:R153)</f>
        <v>0</v>
      </c>
      <c r="S130" s="142"/>
      <c r="T130" s="144">
        <f>SUM(T131:T153)</f>
        <v>0</v>
      </c>
      <c r="AR130" s="137" t="s">
        <v>88</v>
      </c>
      <c r="AT130" s="145" t="s">
        <v>80</v>
      </c>
      <c r="AU130" s="145" t="s">
        <v>88</v>
      </c>
      <c r="AY130" s="137" t="s">
        <v>199</v>
      </c>
      <c r="BK130" s="146">
        <f>SUM(BK131:BK153)</f>
        <v>0</v>
      </c>
    </row>
    <row r="131" spans="1:65" s="2" customFormat="1" ht="24.15" customHeight="1">
      <c r="A131" s="33"/>
      <c r="B131" s="149"/>
      <c r="C131" s="150" t="s">
        <v>88</v>
      </c>
      <c r="D131" s="150" t="s">
        <v>202</v>
      </c>
      <c r="E131" s="151" t="s">
        <v>7475</v>
      </c>
      <c r="F131" s="152" t="s">
        <v>7476</v>
      </c>
      <c r="G131" s="153" t="s">
        <v>383</v>
      </c>
      <c r="H131" s="154">
        <v>0.7</v>
      </c>
      <c r="I131" s="155"/>
      <c r="J131" s="156">
        <f>ROUND(I131*H131,2)</f>
        <v>0</v>
      </c>
      <c r="K131" s="152" t="s">
        <v>333</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198</v>
      </c>
      <c r="AT131" s="161" t="s">
        <v>202</v>
      </c>
      <c r="AU131" s="161" t="s">
        <v>90</v>
      </c>
      <c r="AY131" s="18" t="s">
        <v>199</v>
      </c>
      <c r="BE131" s="162">
        <f>IF(N131="základní",J131,0)</f>
        <v>0</v>
      </c>
      <c r="BF131" s="162">
        <f>IF(N131="snížená",J131,0)</f>
        <v>0</v>
      </c>
      <c r="BG131" s="162">
        <f>IF(N131="zákl. přenesená",J131,0)</f>
        <v>0</v>
      </c>
      <c r="BH131" s="162">
        <f>IF(N131="sníž. přenesená",J131,0)</f>
        <v>0</v>
      </c>
      <c r="BI131" s="162">
        <f>IF(N131="nulová",J131,0)</f>
        <v>0</v>
      </c>
      <c r="BJ131" s="18" t="s">
        <v>88</v>
      </c>
      <c r="BK131" s="162">
        <f>ROUND(I131*H131,2)</f>
        <v>0</v>
      </c>
      <c r="BL131" s="18" t="s">
        <v>198</v>
      </c>
      <c r="BM131" s="161" t="s">
        <v>7477</v>
      </c>
    </row>
    <row r="132" spans="1:65" s="2" customFormat="1" ht="28.8">
      <c r="A132" s="33"/>
      <c r="B132" s="34"/>
      <c r="C132" s="33"/>
      <c r="D132" s="163" t="s">
        <v>207</v>
      </c>
      <c r="E132" s="33"/>
      <c r="F132" s="164" t="s">
        <v>7478</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207</v>
      </c>
      <c r="AU132" s="18" t="s">
        <v>90</v>
      </c>
    </row>
    <row r="133" spans="1:65" s="13" customFormat="1" ht="10.199999999999999">
      <c r="B133" s="172"/>
      <c r="D133" s="163" t="s">
        <v>336</v>
      </c>
      <c r="E133" s="173" t="s">
        <v>1</v>
      </c>
      <c r="F133" s="174" t="s">
        <v>7479</v>
      </c>
      <c r="H133" s="173" t="s">
        <v>1</v>
      </c>
      <c r="I133" s="175"/>
      <c r="L133" s="172"/>
      <c r="M133" s="176"/>
      <c r="N133" s="177"/>
      <c r="O133" s="177"/>
      <c r="P133" s="177"/>
      <c r="Q133" s="177"/>
      <c r="R133" s="177"/>
      <c r="S133" s="177"/>
      <c r="T133" s="178"/>
      <c r="AT133" s="173" t="s">
        <v>336</v>
      </c>
      <c r="AU133" s="173" t="s">
        <v>90</v>
      </c>
      <c r="AV133" s="13" t="s">
        <v>88</v>
      </c>
      <c r="AW133" s="13" t="s">
        <v>36</v>
      </c>
      <c r="AX133" s="13" t="s">
        <v>81</v>
      </c>
      <c r="AY133" s="173" t="s">
        <v>199</v>
      </c>
    </row>
    <row r="134" spans="1:65" s="14" customFormat="1" ht="10.199999999999999">
      <c r="B134" s="179"/>
      <c r="D134" s="163" t="s">
        <v>336</v>
      </c>
      <c r="E134" s="180" t="s">
        <v>1</v>
      </c>
      <c r="F134" s="181" t="s">
        <v>7480</v>
      </c>
      <c r="H134" s="182">
        <v>0.7</v>
      </c>
      <c r="I134" s="183"/>
      <c r="L134" s="179"/>
      <c r="M134" s="184"/>
      <c r="N134" s="185"/>
      <c r="O134" s="185"/>
      <c r="P134" s="185"/>
      <c r="Q134" s="185"/>
      <c r="R134" s="185"/>
      <c r="S134" s="185"/>
      <c r="T134" s="186"/>
      <c r="AT134" s="180" t="s">
        <v>336</v>
      </c>
      <c r="AU134" s="180" t="s">
        <v>90</v>
      </c>
      <c r="AV134" s="14" t="s">
        <v>90</v>
      </c>
      <c r="AW134" s="14" t="s">
        <v>36</v>
      </c>
      <c r="AX134" s="14" t="s">
        <v>81</v>
      </c>
      <c r="AY134" s="180" t="s">
        <v>199</v>
      </c>
    </row>
    <row r="135" spans="1:65" s="15" customFormat="1" ht="10.199999999999999">
      <c r="B135" s="187"/>
      <c r="D135" s="163" t="s">
        <v>336</v>
      </c>
      <c r="E135" s="188" t="s">
        <v>1</v>
      </c>
      <c r="F135" s="189" t="s">
        <v>339</v>
      </c>
      <c r="H135" s="190">
        <v>0.7</v>
      </c>
      <c r="I135" s="191"/>
      <c r="L135" s="187"/>
      <c r="M135" s="192"/>
      <c r="N135" s="193"/>
      <c r="O135" s="193"/>
      <c r="P135" s="193"/>
      <c r="Q135" s="193"/>
      <c r="R135" s="193"/>
      <c r="S135" s="193"/>
      <c r="T135" s="194"/>
      <c r="AT135" s="188" t="s">
        <v>336</v>
      </c>
      <c r="AU135" s="188" t="s">
        <v>90</v>
      </c>
      <c r="AV135" s="15" t="s">
        <v>198</v>
      </c>
      <c r="AW135" s="15" t="s">
        <v>36</v>
      </c>
      <c r="AX135" s="15" t="s">
        <v>88</v>
      </c>
      <c r="AY135" s="188" t="s">
        <v>199</v>
      </c>
    </row>
    <row r="136" spans="1:65" s="2" customFormat="1" ht="24.15" customHeight="1">
      <c r="A136" s="33"/>
      <c r="B136" s="149"/>
      <c r="C136" s="150" t="s">
        <v>90</v>
      </c>
      <c r="D136" s="150" t="s">
        <v>202</v>
      </c>
      <c r="E136" s="151" t="s">
        <v>1523</v>
      </c>
      <c r="F136" s="152" t="s">
        <v>1524</v>
      </c>
      <c r="G136" s="153" t="s">
        <v>383</v>
      </c>
      <c r="H136" s="154">
        <v>0.96</v>
      </c>
      <c r="I136" s="155"/>
      <c r="J136" s="156">
        <f>ROUND(I136*H136,2)</f>
        <v>0</v>
      </c>
      <c r="K136" s="152" t="s">
        <v>333</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198</v>
      </c>
      <c r="AT136" s="161" t="s">
        <v>202</v>
      </c>
      <c r="AU136" s="161" t="s">
        <v>90</v>
      </c>
      <c r="AY136" s="18" t="s">
        <v>199</v>
      </c>
      <c r="BE136" s="162">
        <f>IF(N136="základní",J136,0)</f>
        <v>0</v>
      </c>
      <c r="BF136" s="162">
        <f>IF(N136="snížená",J136,0)</f>
        <v>0</v>
      </c>
      <c r="BG136" s="162">
        <f>IF(N136="zákl. přenesená",J136,0)</f>
        <v>0</v>
      </c>
      <c r="BH136" s="162">
        <f>IF(N136="sníž. přenesená",J136,0)</f>
        <v>0</v>
      </c>
      <c r="BI136" s="162">
        <f>IF(N136="nulová",J136,0)</f>
        <v>0</v>
      </c>
      <c r="BJ136" s="18" t="s">
        <v>88</v>
      </c>
      <c r="BK136" s="162">
        <f>ROUND(I136*H136,2)</f>
        <v>0</v>
      </c>
      <c r="BL136" s="18" t="s">
        <v>198</v>
      </c>
      <c r="BM136" s="161" t="s">
        <v>7481</v>
      </c>
    </row>
    <row r="137" spans="1:65" s="2" customFormat="1" ht="28.8">
      <c r="A137" s="33"/>
      <c r="B137" s="34"/>
      <c r="C137" s="33"/>
      <c r="D137" s="163" t="s">
        <v>207</v>
      </c>
      <c r="E137" s="33"/>
      <c r="F137" s="164" t="s">
        <v>1526</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207</v>
      </c>
      <c r="AU137" s="18" t="s">
        <v>90</v>
      </c>
    </row>
    <row r="138" spans="1:65" s="13" customFormat="1" ht="10.199999999999999">
      <c r="B138" s="172"/>
      <c r="D138" s="163" t="s">
        <v>336</v>
      </c>
      <c r="E138" s="173" t="s">
        <v>1</v>
      </c>
      <c r="F138" s="174" t="s">
        <v>7482</v>
      </c>
      <c r="H138" s="173" t="s">
        <v>1</v>
      </c>
      <c r="I138" s="175"/>
      <c r="L138" s="172"/>
      <c r="M138" s="176"/>
      <c r="N138" s="177"/>
      <c r="O138" s="177"/>
      <c r="P138" s="177"/>
      <c r="Q138" s="177"/>
      <c r="R138" s="177"/>
      <c r="S138" s="177"/>
      <c r="T138" s="178"/>
      <c r="AT138" s="173" t="s">
        <v>336</v>
      </c>
      <c r="AU138" s="173" t="s">
        <v>90</v>
      </c>
      <c r="AV138" s="13" t="s">
        <v>88</v>
      </c>
      <c r="AW138" s="13" t="s">
        <v>36</v>
      </c>
      <c r="AX138" s="13" t="s">
        <v>81</v>
      </c>
      <c r="AY138" s="173" t="s">
        <v>199</v>
      </c>
    </row>
    <row r="139" spans="1:65" s="14" customFormat="1" ht="10.199999999999999">
      <c r="B139" s="179"/>
      <c r="D139" s="163" t="s">
        <v>336</v>
      </c>
      <c r="E139" s="180" t="s">
        <v>1</v>
      </c>
      <c r="F139" s="181" t="s">
        <v>7483</v>
      </c>
      <c r="H139" s="182">
        <v>0.96</v>
      </c>
      <c r="I139" s="183"/>
      <c r="L139" s="179"/>
      <c r="M139" s="184"/>
      <c r="N139" s="185"/>
      <c r="O139" s="185"/>
      <c r="P139" s="185"/>
      <c r="Q139" s="185"/>
      <c r="R139" s="185"/>
      <c r="S139" s="185"/>
      <c r="T139" s="186"/>
      <c r="AT139" s="180" t="s">
        <v>336</v>
      </c>
      <c r="AU139" s="180" t="s">
        <v>90</v>
      </c>
      <c r="AV139" s="14" t="s">
        <v>90</v>
      </c>
      <c r="AW139" s="14" t="s">
        <v>36</v>
      </c>
      <c r="AX139" s="14" t="s">
        <v>81</v>
      </c>
      <c r="AY139" s="180" t="s">
        <v>199</v>
      </c>
    </row>
    <row r="140" spans="1:65" s="15" customFormat="1" ht="10.199999999999999">
      <c r="B140" s="187"/>
      <c r="D140" s="163" t="s">
        <v>336</v>
      </c>
      <c r="E140" s="188" t="s">
        <v>1</v>
      </c>
      <c r="F140" s="189" t="s">
        <v>339</v>
      </c>
      <c r="H140" s="190">
        <v>0.96</v>
      </c>
      <c r="I140" s="191"/>
      <c r="L140" s="187"/>
      <c r="M140" s="192"/>
      <c r="N140" s="193"/>
      <c r="O140" s="193"/>
      <c r="P140" s="193"/>
      <c r="Q140" s="193"/>
      <c r="R140" s="193"/>
      <c r="S140" s="193"/>
      <c r="T140" s="194"/>
      <c r="AT140" s="188" t="s">
        <v>336</v>
      </c>
      <c r="AU140" s="188" t="s">
        <v>90</v>
      </c>
      <c r="AV140" s="15" t="s">
        <v>198</v>
      </c>
      <c r="AW140" s="15" t="s">
        <v>36</v>
      </c>
      <c r="AX140" s="15" t="s">
        <v>88</v>
      </c>
      <c r="AY140" s="188" t="s">
        <v>199</v>
      </c>
    </row>
    <row r="141" spans="1:65" s="2" customFormat="1" ht="33" customHeight="1">
      <c r="A141" s="33"/>
      <c r="B141" s="149"/>
      <c r="C141" s="150" t="s">
        <v>213</v>
      </c>
      <c r="D141" s="150" t="s">
        <v>202</v>
      </c>
      <c r="E141" s="151" t="s">
        <v>1533</v>
      </c>
      <c r="F141" s="152" t="s">
        <v>1534</v>
      </c>
      <c r="G141" s="153" t="s">
        <v>383</v>
      </c>
      <c r="H141" s="154">
        <v>1.66</v>
      </c>
      <c r="I141" s="155"/>
      <c r="J141" s="156">
        <f>ROUND(I141*H141,2)</f>
        <v>0</v>
      </c>
      <c r="K141" s="152" t="s">
        <v>333</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198</v>
      </c>
      <c r="AT141" s="161" t="s">
        <v>202</v>
      </c>
      <c r="AU141" s="161" t="s">
        <v>90</v>
      </c>
      <c r="AY141" s="18" t="s">
        <v>199</v>
      </c>
      <c r="BE141" s="162">
        <f>IF(N141="základní",J141,0)</f>
        <v>0</v>
      </c>
      <c r="BF141" s="162">
        <f>IF(N141="snížená",J141,0)</f>
        <v>0</v>
      </c>
      <c r="BG141" s="162">
        <f>IF(N141="zákl. přenesená",J141,0)</f>
        <v>0</v>
      </c>
      <c r="BH141" s="162">
        <f>IF(N141="sníž. přenesená",J141,0)</f>
        <v>0</v>
      </c>
      <c r="BI141" s="162">
        <f>IF(N141="nulová",J141,0)</f>
        <v>0</v>
      </c>
      <c r="BJ141" s="18" t="s">
        <v>88</v>
      </c>
      <c r="BK141" s="162">
        <f>ROUND(I141*H141,2)</f>
        <v>0</v>
      </c>
      <c r="BL141" s="18" t="s">
        <v>198</v>
      </c>
      <c r="BM141" s="161" t="s">
        <v>7484</v>
      </c>
    </row>
    <row r="142" spans="1:65" s="2" customFormat="1" ht="38.4">
      <c r="A142" s="33"/>
      <c r="B142" s="34"/>
      <c r="C142" s="33"/>
      <c r="D142" s="163" t="s">
        <v>207</v>
      </c>
      <c r="E142" s="33"/>
      <c r="F142" s="164" t="s">
        <v>1536</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207</v>
      </c>
      <c r="AU142" s="18" t="s">
        <v>90</v>
      </c>
    </row>
    <row r="143" spans="1:65" s="14" customFormat="1" ht="10.199999999999999">
      <c r="B143" s="179"/>
      <c r="D143" s="163" t="s">
        <v>336</v>
      </c>
      <c r="E143" s="180" t="s">
        <v>1</v>
      </c>
      <c r="F143" s="181" t="s">
        <v>7485</v>
      </c>
      <c r="H143" s="182">
        <v>0.7</v>
      </c>
      <c r="I143" s="183"/>
      <c r="L143" s="179"/>
      <c r="M143" s="184"/>
      <c r="N143" s="185"/>
      <c r="O143" s="185"/>
      <c r="P143" s="185"/>
      <c r="Q143" s="185"/>
      <c r="R143" s="185"/>
      <c r="S143" s="185"/>
      <c r="T143" s="186"/>
      <c r="AT143" s="180" t="s">
        <v>336</v>
      </c>
      <c r="AU143" s="180" t="s">
        <v>90</v>
      </c>
      <c r="AV143" s="14" t="s">
        <v>90</v>
      </c>
      <c r="AW143" s="14" t="s">
        <v>36</v>
      </c>
      <c r="AX143" s="14" t="s">
        <v>81</v>
      </c>
      <c r="AY143" s="180" t="s">
        <v>199</v>
      </c>
    </row>
    <row r="144" spans="1:65" s="14" customFormat="1" ht="10.199999999999999">
      <c r="B144" s="179"/>
      <c r="D144" s="163" t="s">
        <v>336</v>
      </c>
      <c r="E144" s="180" t="s">
        <v>1</v>
      </c>
      <c r="F144" s="181" t="s">
        <v>7486</v>
      </c>
      <c r="H144" s="182">
        <v>0.96</v>
      </c>
      <c r="I144" s="183"/>
      <c r="L144" s="179"/>
      <c r="M144" s="184"/>
      <c r="N144" s="185"/>
      <c r="O144" s="185"/>
      <c r="P144" s="185"/>
      <c r="Q144" s="185"/>
      <c r="R144" s="185"/>
      <c r="S144" s="185"/>
      <c r="T144" s="186"/>
      <c r="AT144" s="180" t="s">
        <v>336</v>
      </c>
      <c r="AU144" s="180" t="s">
        <v>90</v>
      </c>
      <c r="AV144" s="14" t="s">
        <v>90</v>
      </c>
      <c r="AW144" s="14" t="s">
        <v>36</v>
      </c>
      <c r="AX144" s="14" t="s">
        <v>81</v>
      </c>
      <c r="AY144" s="180" t="s">
        <v>199</v>
      </c>
    </row>
    <row r="145" spans="1:65" s="15" customFormat="1" ht="10.199999999999999">
      <c r="B145" s="187"/>
      <c r="D145" s="163" t="s">
        <v>336</v>
      </c>
      <c r="E145" s="188" t="s">
        <v>1</v>
      </c>
      <c r="F145" s="189" t="s">
        <v>339</v>
      </c>
      <c r="H145" s="190">
        <v>1.66</v>
      </c>
      <c r="I145" s="191"/>
      <c r="L145" s="187"/>
      <c r="M145" s="192"/>
      <c r="N145" s="193"/>
      <c r="O145" s="193"/>
      <c r="P145" s="193"/>
      <c r="Q145" s="193"/>
      <c r="R145" s="193"/>
      <c r="S145" s="193"/>
      <c r="T145" s="194"/>
      <c r="AT145" s="188" t="s">
        <v>336</v>
      </c>
      <c r="AU145" s="188" t="s">
        <v>90</v>
      </c>
      <c r="AV145" s="15" t="s">
        <v>198</v>
      </c>
      <c r="AW145" s="15" t="s">
        <v>36</v>
      </c>
      <c r="AX145" s="15" t="s">
        <v>88</v>
      </c>
      <c r="AY145" s="188" t="s">
        <v>199</v>
      </c>
    </row>
    <row r="146" spans="1:65" s="2" customFormat="1" ht="37.799999999999997" customHeight="1">
      <c r="A146" s="33"/>
      <c r="B146" s="149"/>
      <c r="C146" s="150" t="s">
        <v>198</v>
      </c>
      <c r="D146" s="150" t="s">
        <v>202</v>
      </c>
      <c r="E146" s="151" t="s">
        <v>1542</v>
      </c>
      <c r="F146" s="152" t="s">
        <v>1543</v>
      </c>
      <c r="G146" s="153" t="s">
        <v>383</v>
      </c>
      <c r="H146" s="154">
        <v>43.16</v>
      </c>
      <c r="I146" s="155"/>
      <c r="J146" s="156">
        <f>ROUND(I146*H146,2)</f>
        <v>0</v>
      </c>
      <c r="K146" s="152" t="s">
        <v>333</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198</v>
      </c>
      <c r="AT146" s="161" t="s">
        <v>202</v>
      </c>
      <c r="AU146" s="161" t="s">
        <v>90</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198</v>
      </c>
      <c r="BM146" s="161" t="s">
        <v>7487</v>
      </c>
    </row>
    <row r="147" spans="1:65" s="2" customFormat="1" ht="48">
      <c r="A147" s="33"/>
      <c r="B147" s="34"/>
      <c r="C147" s="33"/>
      <c r="D147" s="163" t="s">
        <v>207</v>
      </c>
      <c r="E147" s="33"/>
      <c r="F147" s="164" t="s">
        <v>1545</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207</v>
      </c>
      <c r="AU147" s="18" t="s">
        <v>90</v>
      </c>
    </row>
    <row r="148" spans="1:65" s="14" customFormat="1" ht="10.199999999999999">
      <c r="B148" s="179"/>
      <c r="D148" s="163" t="s">
        <v>336</v>
      </c>
      <c r="E148" s="180" t="s">
        <v>1</v>
      </c>
      <c r="F148" s="181" t="s">
        <v>7488</v>
      </c>
      <c r="H148" s="182">
        <v>43.16</v>
      </c>
      <c r="I148" s="183"/>
      <c r="L148" s="179"/>
      <c r="M148" s="184"/>
      <c r="N148" s="185"/>
      <c r="O148" s="185"/>
      <c r="P148" s="185"/>
      <c r="Q148" s="185"/>
      <c r="R148" s="185"/>
      <c r="S148" s="185"/>
      <c r="T148" s="186"/>
      <c r="AT148" s="180" t="s">
        <v>336</v>
      </c>
      <c r="AU148" s="180" t="s">
        <v>90</v>
      </c>
      <c r="AV148" s="14" t="s">
        <v>90</v>
      </c>
      <c r="AW148" s="14" t="s">
        <v>36</v>
      </c>
      <c r="AX148" s="14" t="s">
        <v>81</v>
      </c>
      <c r="AY148" s="180" t="s">
        <v>199</v>
      </c>
    </row>
    <row r="149" spans="1:65" s="15" customFormat="1" ht="10.199999999999999">
      <c r="B149" s="187"/>
      <c r="D149" s="163" t="s">
        <v>336</v>
      </c>
      <c r="E149" s="188" t="s">
        <v>1</v>
      </c>
      <c r="F149" s="189" t="s">
        <v>339</v>
      </c>
      <c r="H149" s="190">
        <v>43.16</v>
      </c>
      <c r="I149" s="191"/>
      <c r="L149" s="187"/>
      <c r="M149" s="192"/>
      <c r="N149" s="193"/>
      <c r="O149" s="193"/>
      <c r="P149" s="193"/>
      <c r="Q149" s="193"/>
      <c r="R149" s="193"/>
      <c r="S149" s="193"/>
      <c r="T149" s="194"/>
      <c r="AT149" s="188" t="s">
        <v>336</v>
      </c>
      <c r="AU149" s="188" t="s">
        <v>90</v>
      </c>
      <c r="AV149" s="15" t="s">
        <v>198</v>
      </c>
      <c r="AW149" s="15" t="s">
        <v>36</v>
      </c>
      <c r="AX149" s="15" t="s">
        <v>88</v>
      </c>
      <c r="AY149" s="188" t="s">
        <v>199</v>
      </c>
    </row>
    <row r="150" spans="1:65" s="2" customFormat="1" ht="33" customHeight="1">
      <c r="A150" s="33"/>
      <c r="B150" s="149"/>
      <c r="C150" s="150" t="s">
        <v>222</v>
      </c>
      <c r="D150" s="150" t="s">
        <v>202</v>
      </c>
      <c r="E150" s="151" t="s">
        <v>1547</v>
      </c>
      <c r="F150" s="152" t="s">
        <v>1548</v>
      </c>
      <c r="G150" s="153" t="s">
        <v>396</v>
      </c>
      <c r="H150" s="154">
        <v>3.4860000000000002</v>
      </c>
      <c r="I150" s="155"/>
      <c r="J150" s="156">
        <f>ROUND(I150*H150,2)</f>
        <v>0</v>
      </c>
      <c r="K150" s="152" t="s">
        <v>333</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198</v>
      </c>
      <c r="AT150" s="161" t="s">
        <v>202</v>
      </c>
      <c r="AU150" s="161" t="s">
        <v>90</v>
      </c>
      <c r="AY150" s="18" t="s">
        <v>199</v>
      </c>
      <c r="BE150" s="162">
        <f>IF(N150="základní",J150,0)</f>
        <v>0</v>
      </c>
      <c r="BF150" s="162">
        <f>IF(N150="snížená",J150,0)</f>
        <v>0</v>
      </c>
      <c r="BG150" s="162">
        <f>IF(N150="zákl. přenesená",J150,0)</f>
        <v>0</v>
      </c>
      <c r="BH150" s="162">
        <f>IF(N150="sníž. přenesená",J150,0)</f>
        <v>0</v>
      </c>
      <c r="BI150" s="162">
        <f>IF(N150="nulová",J150,0)</f>
        <v>0</v>
      </c>
      <c r="BJ150" s="18" t="s">
        <v>88</v>
      </c>
      <c r="BK150" s="162">
        <f>ROUND(I150*H150,2)</f>
        <v>0</v>
      </c>
      <c r="BL150" s="18" t="s">
        <v>198</v>
      </c>
      <c r="BM150" s="161" t="s">
        <v>7489</v>
      </c>
    </row>
    <row r="151" spans="1:65" s="2" customFormat="1" ht="28.8">
      <c r="A151" s="33"/>
      <c r="B151" s="34"/>
      <c r="C151" s="33"/>
      <c r="D151" s="163" t="s">
        <v>207</v>
      </c>
      <c r="E151" s="33"/>
      <c r="F151" s="164" t="s">
        <v>1550</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207</v>
      </c>
      <c r="AU151" s="18" t="s">
        <v>90</v>
      </c>
    </row>
    <row r="152" spans="1:65" s="14" customFormat="1" ht="10.199999999999999">
      <c r="B152" s="179"/>
      <c r="D152" s="163" t="s">
        <v>336</v>
      </c>
      <c r="E152" s="180" t="s">
        <v>1</v>
      </c>
      <c r="F152" s="181" t="s">
        <v>7490</v>
      </c>
      <c r="H152" s="182">
        <v>3.4860000000000002</v>
      </c>
      <c r="I152" s="183"/>
      <c r="L152" s="179"/>
      <c r="M152" s="184"/>
      <c r="N152" s="185"/>
      <c r="O152" s="185"/>
      <c r="P152" s="185"/>
      <c r="Q152" s="185"/>
      <c r="R152" s="185"/>
      <c r="S152" s="185"/>
      <c r="T152" s="186"/>
      <c r="AT152" s="180" t="s">
        <v>336</v>
      </c>
      <c r="AU152" s="180" t="s">
        <v>90</v>
      </c>
      <c r="AV152" s="14" t="s">
        <v>90</v>
      </c>
      <c r="AW152" s="14" t="s">
        <v>36</v>
      </c>
      <c r="AX152" s="14" t="s">
        <v>81</v>
      </c>
      <c r="AY152" s="180" t="s">
        <v>199</v>
      </c>
    </row>
    <row r="153" spans="1:65" s="15" customFormat="1" ht="10.199999999999999">
      <c r="B153" s="187"/>
      <c r="D153" s="163" t="s">
        <v>336</v>
      </c>
      <c r="E153" s="188" t="s">
        <v>1</v>
      </c>
      <c r="F153" s="189" t="s">
        <v>339</v>
      </c>
      <c r="H153" s="190">
        <v>3.4860000000000002</v>
      </c>
      <c r="I153" s="191"/>
      <c r="L153" s="187"/>
      <c r="M153" s="192"/>
      <c r="N153" s="193"/>
      <c r="O153" s="193"/>
      <c r="P153" s="193"/>
      <c r="Q153" s="193"/>
      <c r="R153" s="193"/>
      <c r="S153" s="193"/>
      <c r="T153" s="194"/>
      <c r="AT153" s="188" t="s">
        <v>336</v>
      </c>
      <c r="AU153" s="188" t="s">
        <v>90</v>
      </c>
      <c r="AV153" s="15" t="s">
        <v>198</v>
      </c>
      <c r="AW153" s="15" t="s">
        <v>36</v>
      </c>
      <c r="AX153" s="15" t="s">
        <v>88</v>
      </c>
      <c r="AY153" s="188" t="s">
        <v>199</v>
      </c>
    </row>
    <row r="154" spans="1:65" s="12" customFormat="1" ht="22.8" customHeight="1">
      <c r="B154" s="136"/>
      <c r="D154" s="137" t="s">
        <v>80</v>
      </c>
      <c r="E154" s="147" t="s">
        <v>90</v>
      </c>
      <c r="F154" s="147" t="s">
        <v>1566</v>
      </c>
      <c r="I154" s="139"/>
      <c r="J154" s="148">
        <f>BK154</f>
        <v>0</v>
      </c>
      <c r="L154" s="136"/>
      <c r="M154" s="141"/>
      <c r="N154" s="142"/>
      <c r="O154" s="142"/>
      <c r="P154" s="143">
        <f>SUM(P155:P183)</f>
        <v>0</v>
      </c>
      <c r="Q154" s="142"/>
      <c r="R154" s="143">
        <f>SUM(R155:R183)</f>
        <v>6.4560953100000003</v>
      </c>
      <c r="S154" s="142"/>
      <c r="T154" s="144">
        <f>SUM(T155:T183)</f>
        <v>0</v>
      </c>
      <c r="AR154" s="137" t="s">
        <v>88</v>
      </c>
      <c r="AT154" s="145" t="s">
        <v>80</v>
      </c>
      <c r="AU154" s="145" t="s">
        <v>88</v>
      </c>
      <c r="AY154" s="137" t="s">
        <v>199</v>
      </c>
      <c r="BK154" s="146">
        <f>SUM(BK155:BK183)</f>
        <v>0</v>
      </c>
    </row>
    <row r="155" spans="1:65" s="2" customFormat="1" ht="16.5" customHeight="1">
      <c r="A155" s="33"/>
      <c r="B155" s="149"/>
      <c r="C155" s="150" t="s">
        <v>227</v>
      </c>
      <c r="D155" s="150" t="s">
        <v>202</v>
      </c>
      <c r="E155" s="151" t="s">
        <v>7491</v>
      </c>
      <c r="F155" s="152" t="s">
        <v>7492</v>
      </c>
      <c r="G155" s="153" t="s">
        <v>383</v>
      </c>
      <c r="H155" s="154">
        <v>1.536</v>
      </c>
      <c r="I155" s="155"/>
      <c r="J155" s="156">
        <f>ROUND(I155*H155,2)</f>
        <v>0</v>
      </c>
      <c r="K155" s="152" t="s">
        <v>333</v>
      </c>
      <c r="L155" s="34"/>
      <c r="M155" s="157" t="s">
        <v>1</v>
      </c>
      <c r="N155" s="158" t="s">
        <v>46</v>
      </c>
      <c r="O155" s="59"/>
      <c r="P155" s="159">
        <f>O155*H155</f>
        <v>0</v>
      </c>
      <c r="Q155" s="159">
        <v>2.45329</v>
      </c>
      <c r="R155" s="159">
        <f>Q155*H155</f>
        <v>3.7682534400000001</v>
      </c>
      <c r="S155" s="159">
        <v>0</v>
      </c>
      <c r="T155" s="160">
        <f>S155*H155</f>
        <v>0</v>
      </c>
      <c r="U155" s="33"/>
      <c r="V155" s="33"/>
      <c r="W155" s="33"/>
      <c r="X155" s="33"/>
      <c r="Y155" s="33"/>
      <c r="Z155" s="33"/>
      <c r="AA155" s="33"/>
      <c r="AB155" s="33"/>
      <c r="AC155" s="33"/>
      <c r="AD155" s="33"/>
      <c r="AE155" s="33"/>
      <c r="AR155" s="161" t="s">
        <v>198</v>
      </c>
      <c r="AT155" s="161" t="s">
        <v>202</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198</v>
      </c>
      <c r="BM155" s="161" t="s">
        <v>7493</v>
      </c>
    </row>
    <row r="156" spans="1:65" s="2" customFormat="1" ht="19.2">
      <c r="A156" s="33"/>
      <c r="B156" s="34"/>
      <c r="C156" s="33"/>
      <c r="D156" s="163" t="s">
        <v>207</v>
      </c>
      <c r="E156" s="33"/>
      <c r="F156" s="164" t="s">
        <v>7494</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207</v>
      </c>
      <c r="AU156" s="18" t="s">
        <v>90</v>
      </c>
    </row>
    <row r="157" spans="1:65" s="13" customFormat="1" ht="10.199999999999999">
      <c r="B157" s="172"/>
      <c r="D157" s="163" t="s">
        <v>336</v>
      </c>
      <c r="E157" s="173" t="s">
        <v>1</v>
      </c>
      <c r="F157" s="174" t="s">
        <v>7482</v>
      </c>
      <c r="H157" s="173" t="s">
        <v>1</v>
      </c>
      <c r="I157" s="175"/>
      <c r="L157" s="172"/>
      <c r="M157" s="176"/>
      <c r="N157" s="177"/>
      <c r="O157" s="177"/>
      <c r="P157" s="177"/>
      <c r="Q157" s="177"/>
      <c r="R157" s="177"/>
      <c r="S157" s="177"/>
      <c r="T157" s="178"/>
      <c r="AT157" s="173" t="s">
        <v>336</v>
      </c>
      <c r="AU157" s="173" t="s">
        <v>90</v>
      </c>
      <c r="AV157" s="13" t="s">
        <v>88</v>
      </c>
      <c r="AW157" s="13" t="s">
        <v>36</v>
      </c>
      <c r="AX157" s="13" t="s">
        <v>81</v>
      </c>
      <c r="AY157" s="173" t="s">
        <v>199</v>
      </c>
    </row>
    <row r="158" spans="1:65" s="14" customFormat="1" ht="10.199999999999999">
      <c r="B158" s="179"/>
      <c r="D158" s="163" t="s">
        <v>336</v>
      </c>
      <c r="E158" s="180" t="s">
        <v>1</v>
      </c>
      <c r="F158" s="181" t="s">
        <v>7495</v>
      </c>
      <c r="H158" s="182">
        <v>1.056</v>
      </c>
      <c r="I158" s="183"/>
      <c r="L158" s="179"/>
      <c r="M158" s="184"/>
      <c r="N158" s="185"/>
      <c r="O158" s="185"/>
      <c r="P158" s="185"/>
      <c r="Q158" s="185"/>
      <c r="R158" s="185"/>
      <c r="S158" s="185"/>
      <c r="T158" s="186"/>
      <c r="AT158" s="180" t="s">
        <v>336</v>
      </c>
      <c r="AU158" s="180" t="s">
        <v>90</v>
      </c>
      <c r="AV158" s="14" t="s">
        <v>90</v>
      </c>
      <c r="AW158" s="14" t="s">
        <v>36</v>
      </c>
      <c r="AX158" s="14" t="s">
        <v>81</v>
      </c>
      <c r="AY158" s="180" t="s">
        <v>199</v>
      </c>
    </row>
    <row r="159" spans="1:65" s="14" customFormat="1" ht="10.199999999999999">
      <c r="B159" s="179"/>
      <c r="D159" s="163" t="s">
        <v>336</v>
      </c>
      <c r="E159" s="180" t="s">
        <v>1</v>
      </c>
      <c r="F159" s="181" t="s">
        <v>7496</v>
      </c>
      <c r="H159" s="182">
        <v>0.48</v>
      </c>
      <c r="I159" s="183"/>
      <c r="L159" s="179"/>
      <c r="M159" s="184"/>
      <c r="N159" s="185"/>
      <c r="O159" s="185"/>
      <c r="P159" s="185"/>
      <c r="Q159" s="185"/>
      <c r="R159" s="185"/>
      <c r="S159" s="185"/>
      <c r="T159" s="186"/>
      <c r="AT159" s="180" t="s">
        <v>336</v>
      </c>
      <c r="AU159" s="180" t="s">
        <v>90</v>
      </c>
      <c r="AV159" s="14" t="s">
        <v>90</v>
      </c>
      <c r="AW159" s="14" t="s">
        <v>36</v>
      </c>
      <c r="AX159" s="14" t="s">
        <v>81</v>
      </c>
      <c r="AY159" s="180" t="s">
        <v>199</v>
      </c>
    </row>
    <row r="160" spans="1:65" s="15" customFormat="1" ht="10.199999999999999">
      <c r="B160" s="187"/>
      <c r="D160" s="163" t="s">
        <v>336</v>
      </c>
      <c r="E160" s="188" t="s">
        <v>1</v>
      </c>
      <c r="F160" s="189" t="s">
        <v>339</v>
      </c>
      <c r="H160" s="190">
        <v>1.536</v>
      </c>
      <c r="I160" s="191"/>
      <c r="L160" s="187"/>
      <c r="M160" s="192"/>
      <c r="N160" s="193"/>
      <c r="O160" s="193"/>
      <c r="P160" s="193"/>
      <c r="Q160" s="193"/>
      <c r="R160" s="193"/>
      <c r="S160" s="193"/>
      <c r="T160" s="194"/>
      <c r="AT160" s="188" t="s">
        <v>336</v>
      </c>
      <c r="AU160" s="188" t="s">
        <v>90</v>
      </c>
      <c r="AV160" s="15" t="s">
        <v>198</v>
      </c>
      <c r="AW160" s="15" t="s">
        <v>36</v>
      </c>
      <c r="AX160" s="15" t="s">
        <v>88</v>
      </c>
      <c r="AY160" s="188" t="s">
        <v>199</v>
      </c>
    </row>
    <row r="161" spans="1:65" s="2" customFormat="1" ht="16.5" customHeight="1">
      <c r="A161" s="33"/>
      <c r="B161" s="149"/>
      <c r="C161" s="150" t="s">
        <v>232</v>
      </c>
      <c r="D161" s="150" t="s">
        <v>202</v>
      </c>
      <c r="E161" s="151" t="s">
        <v>7497</v>
      </c>
      <c r="F161" s="152" t="s">
        <v>7498</v>
      </c>
      <c r="G161" s="153" t="s">
        <v>332</v>
      </c>
      <c r="H161" s="154">
        <v>4.8</v>
      </c>
      <c r="I161" s="155"/>
      <c r="J161" s="156">
        <f>ROUND(I161*H161,2)</f>
        <v>0</v>
      </c>
      <c r="K161" s="152" t="s">
        <v>333</v>
      </c>
      <c r="L161" s="34"/>
      <c r="M161" s="157" t="s">
        <v>1</v>
      </c>
      <c r="N161" s="158" t="s">
        <v>46</v>
      </c>
      <c r="O161" s="59"/>
      <c r="P161" s="159">
        <f>O161*H161</f>
        <v>0</v>
      </c>
      <c r="Q161" s="159">
        <v>2.6900000000000001E-3</v>
      </c>
      <c r="R161" s="159">
        <f>Q161*H161</f>
        <v>1.2912E-2</v>
      </c>
      <c r="S161" s="159">
        <v>0</v>
      </c>
      <c r="T161" s="160">
        <f>S161*H161</f>
        <v>0</v>
      </c>
      <c r="U161" s="33"/>
      <c r="V161" s="33"/>
      <c r="W161" s="33"/>
      <c r="X161" s="33"/>
      <c r="Y161" s="33"/>
      <c r="Z161" s="33"/>
      <c r="AA161" s="33"/>
      <c r="AB161" s="33"/>
      <c r="AC161" s="33"/>
      <c r="AD161" s="33"/>
      <c r="AE161" s="33"/>
      <c r="AR161" s="161" t="s">
        <v>198</v>
      </c>
      <c r="AT161" s="161" t="s">
        <v>202</v>
      </c>
      <c r="AU161" s="161" t="s">
        <v>90</v>
      </c>
      <c r="AY161" s="18" t="s">
        <v>199</v>
      </c>
      <c r="BE161" s="162">
        <f>IF(N161="základní",J161,0)</f>
        <v>0</v>
      </c>
      <c r="BF161" s="162">
        <f>IF(N161="snížená",J161,0)</f>
        <v>0</v>
      </c>
      <c r="BG161" s="162">
        <f>IF(N161="zákl. přenesená",J161,0)</f>
        <v>0</v>
      </c>
      <c r="BH161" s="162">
        <f>IF(N161="sníž. přenesená",J161,0)</f>
        <v>0</v>
      </c>
      <c r="BI161" s="162">
        <f>IF(N161="nulová",J161,0)</f>
        <v>0</v>
      </c>
      <c r="BJ161" s="18" t="s">
        <v>88</v>
      </c>
      <c r="BK161" s="162">
        <f>ROUND(I161*H161,2)</f>
        <v>0</v>
      </c>
      <c r="BL161" s="18" t="s">
        <v>198</v>
      </c>
      <c r="BM161" s="161" t="s">
        <v>7499</v>
      </c>
    </row>
    <row r="162" spans="1:65" s="2" customFormat="1" ht="10.199999999999999">
      <c r="A162" s="33"/>
      <c r="B162" s="34"/>
      <c r="C162" s="33"/>
      <c r="D162" s="163" t="s">
        <v>207</v>
      </c>
      <c r="E162" s="33"/>
      <c r="F162" s="164" t="s">
        <v>7500</v>
      </c>
      <c r="G162" s="33"/>
      <c r="H162" s="33"/>
      <c r="I162" s="165"/>
      <c r="J162" s="33"/>
      <c r="K162" s="33"/>
      <c r="L162" s="34"/>
      <c r="M162" s="166"/>
      <c r="N162" s="167"/>
      <c r="O162" s="59"/>
      <c r="P162" s="59"/>
      <c r="Q162" s="59"/>
      <c r="R162" s="59"/>
      <c r="S162" s="59"/>
      <c r="T162" s="60"/>
      <c r="U162" s="33"/>
      <c r="V162" s="33"/>
      <c r="W162" s="33"/>
      <c r="X162" s="33"/>
      <c r="Y162" s="33"/>
      <c r="Z162" s="33"/>
      <c r="AA162" s="33"/>
      <c r="AB162" s="33"/>
      <c r="AC162" s="33"/>
      <c r="AD162" s="33"/>
      <c r="AE162" s="33"/>
      <c r="AT162" s="18" t="s">
        <v>207</v>
      </c>
      <c r="AU162" s="18" t="s">
        <v>90</v>
      </c>
    </row>
    <row r="163" spans="1:65" s="14" customFormat="1" ht="10.199999999999999">
      <c r="B163" s="179"/>
      <c r="D163" s="163" t="s">
        <v>336</v>
      </c>
      <c r="E163" s="180" t="s">
        <v>1</v>
      </c>
      <c r="F163" s="181" t="s">
        <v>7501</v>
      </c>
      <c r="H163" s="182">
        <v>4.8</v>
      </c>
      <c r="I163" s="183"/>
      <c r="L163" s="179"/>
      <c r="M163" s="184"/>
      <c r="N163" s="185"/>
      <c r="O163" s="185"/>
      <c r="P163" s="185"/>
      <c r="Q163" s="185"/>
      <c r="R163" s="185"/>
      <c r="S163" s="185"/>
      <c r="T163" s="186"/>
      <c r="AT163" s="180" t="s">
        <v>336</v>
      </c>
      <c r="AU163" s="180" t="s">
        <v>90</v>
      </c>
      <c r="AV163" s="14" t="s">
        <v>90</v>
      </c>
      <c r="AW163" s="14" t="s">
        <v>36</v>
      </c>
      <c r="AX163" s="14" t="s">
        <v>81</v>
      </c>
      <c r="AY163" s="180" t="s">
        <v>199</v>
      </c>
    </row>
    <row r="164" spans="1:65" s="15" customFormat="1" ht="10.199999999999999">
      <c r="B164" s="187"/>
      <c r="D164" s="163" t="s">
        <v>336</v>
      </c>
      <c r="E164" s="188" t="s">
        <v>1</v>
      </c>
      <c r="F164" s="189" t="s">
        <v>339</v>
      </c>
      <c r="H164" s="190">
        <v>4.8</v>
      </c>
      <c r="I164" s="191"/>
      <c r="L164" s="187"/>
      <c r="M164" s="192"/>
      <c r="N164" s="193"/>
      <c r="O164" s="193"/>
      <c r="P164" s="193"/>
      <c r="Q164" s="193"/>
      <c r="R164" s="193"/>
      <c r="S164" s="193"/>
      <c r="T164" s="194"/>
      <c r="AT164" s="188" t="s">
        <v>336</v>
      </c>
      <c r="AU164" s="188" t="s">
        <v>90</v>
      </c>
      <c r="AV164" s="15" t="s">
        <v>198</v>
      </c>
      <c r="AW164" s="15" t="s">
        <v>36</v>
      </c>
      <c r="AX164" s="15" t="s">
        <v>88</v>
      </c>
      <c r="AY164" s="188" t="s">
        <v>199</v>
      </c>
    </row>
    <row r="165" spans="1:65" s="2" customFormat="1" ht="16.5" customHeight="1">
      <c r="A165" s="33"/>
      <c r="B165" s="149"/>
      <c r="C165" s="150" t="s">
        <v>237</v>
      </c>
      <c r="D165" s="150" t="s">
        <v>202</v>
      </c>
      <c r="E165" s="151" t="s">
        <v>7502</v>
      </c>
      <c r="F165" s="152" t="s">
        <v>7503</v>
      </c>
      <c r="G165" s="153" t="s">
        <v>332</v>
      </c>
      <c r="H165" s="154">
        <v>4.8</v>
      </c>
      <c r="I165" s="155"/>
      <c r="J165" s="156">
        <f>ROUND(I165*H165,2)</f>
        <v>0</v>
      </c>
      <c r="K165" s="152" t="s">
        <v>333</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198</v>
      </c>
      <c r="AT165" s="161" t="s">
        <v>202</v>
      </c>
      <c r="AU165" s="161" t="s">
        <v>90</v>
      </c>
      <c r="AY165" s="18" t="s">
        <v>199</v>
      </c>
      <c r="BE165" s="162">
        <f>IF(N165="základní",J165,0)</f>
        <v>0</v>
      </c>
      <c r="BF165" s="162">
        <f>IF(N165="snížená",J165,0)</f>
        <v>0</v>
      </c>
      <c r="BG165" s="162">
        <f>IF(N165="zákl. přenesená",J165,0)</f>
        <v>0</v>
      </c>
      <c r="BH165" s="162">
        <f>IF(N165="sníž. přenesená",J165,0)</f>
        <v>0</v>
      </c>
      <c r="BI165" s="162">
        <f>IF(N165="nulová",J165,0)</f>
        <v>0</v>
      </c>
      <c r="BJ165" s="18" t="s">
        <v>88</v>
      </c>
      <c r="BK165" s="162">
        <f>ROUND(I165*H165,2)</f>
        <v>0</v>
      </c>
      <c r="BL165" s="18" t="s">
        <v>198</v>
      </c>
      <c r="BM165" s="161" t="s">
        <v>7504</v>
      </c>
    </row>
    <row r="166" spans="1:65" s="2" customFormat="1" ht="10.199999999999999">
      <c r="A166" s="33"/>
      <c r="B166" s="34"/>
      <c r="C166" s="33"/>
      <c r="D166" s="163" t="s">
        <v>207</v>
      </c>
      <c r="E166" s="33"/>
      <c r="F166" s="164" t="s">
        <v>7505</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207</v>
      </c>
      <c r="AU166" s="18" t="s">
        <v>90</v>
      </c>
    </row>
    <row r="167" spans="1:65" s="2" customFormat="1" ht="16.5" customHeight="1">
      <c r="A167" s="33"/>
      <c r="B167" s="149"/>
      <c r="C167" s="150" t="s">
        <v>242</v>
      </c>
      <c r="D167" s="150" t="s">
        <v>202</v>
      </c>
      <c r="E167" s="151" t="s">
        <v>7506</v>
      </c>
      <c r="F167" s="152" t="s">
        <v>7507</v>
      </c>
      <c r="G167" s="153" t="s">
        <v>396</v>
      </c>
      <c r="H167" s="154">
        <v>4.1000000000000002E-2</v>
      </c>
      <c r="I167" s="155"/>
      <c r="J167" s="156">
        <f>ROUND(I167*H167,2)</f>
        <v>0</v>
      </c>
      <c r="K167" s="152" t="s">
        <v>333</v>
      </c>
      <c r="L167" s="34"/>
      <c r="M167" s="157" t="s">
        <v>1</v>
      </c>
      <c r="N167" s="158" t="s">
        <v>46</v>
      </c>
      <c r="O167" s="59"/>
      <c r="P167" s="159">
        <f>O167*H167</f>
        <v>0</v>
      </c>
      <c r="Q167" s="159">
        <v>1.06277</v>
      </c>
      <c r="R167" s="159">
        <f>Q167*H167</f>
        <v>4.3573569999999999E-2</v>
      </c>
      <c r="S167" s="159">
        <v>0</v>
      </c>
      <c r="T167" s="160">
        <f>S167*H167</f>
        <v>0</v>
      </c>
      <c r="U167" s="33"/>
      <c r="V167" s="33"/>
      <c r="W167" s="33"/>
      <c r="X167" s="33"/>
      <c r="Y167" s="33"/>
      <c r="Z167" s="33"/>
      <c r="AA167" s="33"/>
      <c r="AB167" s="33"/>
      <c r="AC167" s="33"/>
      <c r="AD167" s="33"/>
      <c r="AE167" s="33"/>
      <c r="AR167" s="161" t="s">
        <v>198</v>
      </c>
      <c r="AT167" s="161" t="s">
        <v>202</v>
      </c>
      <c r="AU167" s="161" t="s">
        <v>90</v>
      </c>
      <c r="AY167" s="18" t="s">
        <v>199</v>
      </c>
      <c r="BE167" s="162">
        <f>IF(N167="základní",J167,0)</f>
        <v>0</v>
      </c>
      <c r="BF167" s="162">
        <f>IF(N167="snížená",J167,0)</f>
        <v>0</v>
      </c>
      <c r="BG167" s="162">
        <f>IF(N167="zákl. přenesená",J167,0)</f>
        <v>0</v>
      </c>
      <c r="BH167" s="162">
        <f>IF(N167="sníž. přenesená",J167,0)</f>
        <v>0</v>
      </c>
      <c r="BI167" s="162">
        <f>IF(N167="nulová",J167,0)</f>
        <v>0</v>
      </c>
      <c r="BJ167" s="18" t="s">
        <v>88</v>
      </c>
      <c r="BK167" s="162">
        <f>ROUND(I167*H167,2)</f>
        <v>0</v>
      </c>
      <c r="BL167" s="18" t="s">
        <v>198</v>
      </c>
      <c r="BM167" s="161" t="s">
        <v>7508</v>
      </c>
    </row>
    <row r="168" spans="1:65" s="2" customFormat="1" ht="10.199999999999999">
      <c r="A168" s="33"/>
      <c r="B168" s="34"/>
      <c r="C168" s="33"/>
      <c r="D168" s="163" t="s">
        <v>207</v>
      </c>
      <c r="E168" s="33"/>
      <c r="F168" s="164" t="s">
        <v>7509</v>
      </c>
      <c r="G168" s="33"/>
      <c r="H168" s="33"/>
      <c r="I168" s="165"/>
      <c r="J168" s="33"/>
      <c r="K168" s="33"/>
      <c r="L168" s="34"/>
      <c r="M168" s="166"/>
      <c r="N168" s="167"/>
      <c r="O168" s="59"/>
      <c r="P168" s="59"/>
      <c r="Q168" s="59"/>
      <c r="R168" s="59"/>
      <c r="S168" s="59"/>
      <c r="T168" s="60"/>
      <c r="U168" s="33"/>
      <c r="V168" s="33"/>
      <c r="W168" s="33"/>
      <c r="X168" s="33"/>
      <c r="Y168" s="33"/>
      <c r="Z168" s="33"/>
      <c r="AA168" s="33"/>
      <c r="AB168" s="33"/>
      <c r="AC168" s="33"/>
      <c r="AD168" s="33"/>
      <c r="AE168" s="33"/>
      <c r="AT168" s="18" t="s">
        <v>207</v>
      </c>
      <c r="AU168" s="18" t="s">
        <v>90</v>
      </c>
    </row>
    <row r="169" spans="1:65" s="14" customFormat="1" ht="10.199999999999999">
      <c r="B169" s="179"/>
      <c r="D169" s="163" t="s">
        <v>336</v>
      </c>
      <c r="E169" s="180" t="s">
        <v>1</v>
      </c>
      <c r="F169" s="181" t="s">
        <v>7510</v>
      </c>
      <c r="H169" s="182">
        <v>4.1000000000000002E-2</v>
      </c>
      <c r="I169" s="183"/>
      <c r="L169" s="179"/>
      <c r="M169" s="184"/>
      <c r="N169" s="185"/>
      <c r="O169" s="185"/>
      <c r="P169" s="185"/>
      <c r="Q169" s="185"/>
      <c r="R169" s="185"/>
      <c r="S169" s="185"/>
      <c r="T169" s="186"/>
      <c r="AT169" s="180" t="s">
        <v>336</v>
      </c>
      <c r="AU169" s="180" t="s">
        <v>90</v>
      </c>
      <c r="AV169" s="14" t="s">
        <v>90</v>
      </c>
      <c r="AW169" s="14" t="s">
        <v>36</v>
      </c>
      <c r="AX169" s="14" t="s">
        <v>81</v>
      </c>
      <c r="AY169" s="180" t="s">
        <v>199</v>
      </c>
    </row>
    <row r="170" spans="1:65" s="15" customFormat="1" ht="10.199999999999999">
      <c r="B170" s="187"/>
      <c r="D170" s="163" t="s">
        <v>336</v>
      </c>
      <c r="E170" s="188" t="s">
        <v>1</v>
      </c>
      <c r="F170" s="189" t="s">
        <v>339</v>
      </c>
      <c r="H170" s="190">
        <v>4.1000000000000002E-2</v>
      </c>
      <c r="I170" s="191"/>
      <c r="L170" s="187"/>
      <c r="M170" s="192"/>
      <c r="N170" s="193"/>
      <c r="O170" s="193"/>
      <c r="P170" s="193"/>
      <c r="Q170" s="193"/>
      <c r="R170" s="193"/>
      <c r="S170" s="193"/>
      <c r="T170" s="194"/>
      <c r="AT170" s="188" t="s">
        <v>336</v>
      </c>
      <c r="AU170" s="188" t="s">
        <v>90</v>
      </c>
      <c r="AV170" s="15" t="s">
        <v>198</v>
      </c>
      <c r="AW170" s="15" t="s">
        <v>36</v>
      </c>
      <c r="AX170" s="15" t="s">
        <v>88</v>
      </c>
      <c r="AY170" s="188" t="s">
        <v>199</v>
      </c>
    </row>
    <row r="171" spans="1:65" s="2" customFormat="1" ht="16.5" customHeight="1">
      <c r="A171" s="33"/>
      <c r="B171" s="149"/>
      <c r="C171" s="150" t="s">
        <v>247</v>
      </c>
      <c r="D171" s="150" t="s">
        <v>202</v>
      </c>
      <c r="E171" s="151" t="s">
        <v>1583</v>
      </c>
      <c r="F171" s="152" t="s">
        <v>1584</v>
      </c>
      <c r="G171" s="153" t="s">
        <v>383</v>
      </c>
      <c r="H171" s="154">
        <v>1.07</v>
      </c>
      <c r="I171" s="155"/>
      <c r="J171" s="156">
        <f>ROUND(I171*H171,2)</f>
        <v>0</v>
      </c>
      <c r="K171" s="152" t="s">
        <v>333</v>
      </c>
      <c r="L171" s="34"/>
      <c r="M171" s="157" t="s">
        <v>1</v>
      </c>
      <c r="N171" s="158" t="s">
        <v>46</v>
      </c>
      <c r="O171" s="59"/>
      <c r="P171" s="159">
        <f>O171*H171</f>
        <v>0</v>
      </c>
      <c r="Q171" s="159">
        <v>2.45329</v>
      </c>
      <c r="R171" s="159">
        <f>Q171*H171</f>
        <v>2.6250203000000001</v>
      </c>
      <c r="S171" s="159">
        <v>0</v>
      </c>
      <c r="T171" s="160">
        <f>S171*H171</f>
        <v>0</v>
      </c>
      <c r="U171" s="33"/>
      <c r="V171" s="33"/>
      <c r="W171" s="33"/>
      <c r="X171" s="33"/>
      <c r="Y171" s="33"/>
      <c r="Z171" s="33"/>
      <c r="AA171" s="33"/>
      <c r="AB171" s="33"/>
      <c r="AC171" s="33"/>
      <c r="AD171" s="33"/>
      <c r="AE171" s="33"/>
      <c r="AR171" s="161" t="s">
        <v>198</v>
      </c>
      <c r="AT171" s="161" t="s">
        <v>202</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198</v>
      </c>
      <c r="BM171" s="161" t="s">
        <v>7511</v>
      </c>
    </row>
    <row r="172" spans="1:65" s="2" customFormat="1" ht="19.2">
      <c r="A172" s="33"/>
      <c r="B172" s="34"/>
      <c r="C172" s="33"/>
      <c r="D172" s="163" t="s">
        <v>207</v>
      </c>
      <c r="E172" s="33"/>
      <c r="F172" s="164" t="s">
        <v>1586</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13" customFormat="1" ht="10.199999999999999">
      <c r="B173" s="172"/>
      <c r="D173" s="163" t="s">
        <v>336</v>
      </c>
      <c r="E173" s="173" t="s">
        <v>1</v>
      </c>
      <c r="F173" s="174" t="s">
        <v>7479</v>
      </c>
      <c r="H173" s="173" t="s">
        <v>1</v>
      </c>
      <c r="I173" s="175"/>
      <c r="L173" s="172"/>
      <c r="M173" s="176"/>
      <c r="N173" s="177"/>
      <c r="O173" s="177"/>
      <c r="P173" s="177"/>
      <c r="Q173" s="177"/>
      <c r="R173" s="177"/>
      <c r="S173" s="177"/>
      <c r="T173" s="178"/>
      <c r="AT173" s="173" t="s">
        <v>336</v>
      </c>
      <c r="AU173" s="173" t="s">
        <v>90</v>
      </c>
      <c r="AV173" s="13" t="s">
        <v>88</v>
      </c>
      <c r="AW173" s="13" t="s">
        <v>36</v>
      </c>
      <c r="AX173" s="13" t="s">
        <v>81</v>
      </c>
      <c r="AY173" s="173" t="s">
        <v>199</v>
      </c>
    </row>
    <row r="174" spans="1:65" s="14" customFormat="1" ht="10.199999999999999">
      <c r="B174" s="179"/>
      <c r="D174" s="163" t="s">
        <v>336</v>
      </c>
      <c r="E174" s="180" t="s">
        <v>1</v>
      </c>
      <c r="F174" s="181" t="s">
        <v>7512</v>
      </c>
      <c r="H174" s="182">
        <v>0.77</v>
      </c>
      <c r="I174" s="183"/>
      <c r="L174" s="179"/>
      <c r="M174" s="184"/>
      <c r="N174" s="185"/>
      <c r="O174" s="185"/>
      <c r="P174" s="185"/>
      <c r="Q174" s="185"/>
      <c r="R174" s="185"/>
      <c r="S174" s="185"/>
      <c r="T174" s="186"/>
      <c r="AT174" s="180" t="s">
        <v>336</v>
      </c>
      <c r="AU174" s="180" t="s">
        <v>90</v>
      </c>
      <c r="AV174" s="14" t="s">
        <v>90</v>
      </c>
      <c r="AW174" s="14" t="s">
        <v>36</v>
      </c>
      <c r="AX174" s="14" t="s">
        <v>81</v>
      </c>
      <c r="AY174" s="180" t="s">
        <v>199</v>
      </c>
    </row>
    <row r="175" spans="1:65" s="14" customFormat="1" ht="10.199999999999999">
      <c r="B175" s="179"/>
      <c r="D175" s="163" t="s">
        <v>336</v>
      </c>
      <c r="E175" s="180" t="s">
        <v>1</v>
      </c>
      <c r="F175" s="181" t="s">
        <v>7513</v>
      </c>
      <c r="H175" s="182">
        <v>0.3</v>
      </c>
      <c r="I175" s="183"/>
      <c r="L175" s="179"/>
      <c r="M175" s="184"/>
      <c r="N175" s="185"/>
      <c r="O175" s="185"/>
      <c r="P175" s="185"/>
      <c r="Q175" s="185"/>
      <c r="R175" s="185"/>
      <c r="S175" s="185"/>
      <c r="T175" s="186"/>
      <c r="AT175" s="180" t="s">
        <v>336</v>
      </c>
      <c r="AU175" s="180" t="s">
        <v>90</v>
      </c>
      <c r="AV175" s="14" t="s">
        <v>90</v>
      </c>
      <c r="AW175" s="14" t="s">
        <v>36</v>
      </c>
      <c r="AX175" s="14" t="s">
        <v>81</v>
      </c>
      <c r="AY175" s="180" t="s">
        <v>199</v>
      </c>
    </row>
    <row r="176" spans="1:65" s="15" customFormat="1" ht="10.199999999999999">
      <c r="B176" s="187"/>
      <c r="D176" s="163" t="s">
        <v>336</v>
      </c>
      <c r="E176" s="188" t="s">
        <v>1</v>
      </c>
      <c r="F176" s="189" t="s">
        <v>339</v>
      </c>
      <c r="H176" s="190">
        <v>1.07</v>
      </c>
      <c r="I176" s="191"/>
      <c r="L176" s="187"/>
      <c r="M176" s="192"/>
      <c r="N176" s="193"/>
      <c r="O176" s="193"/>
      <c r="P176" s="193"/>
      <c r="Q176" s="193"/>
      <c r="R176" s="193"/>
      <c r="S176" s="193"/>
      <c r="T176" s="194"/>
      <c r="AT176" s="188" t="s">
        <v>336</v>
      </c>
      <c r="AU176" s="188" t="s">
        <v>90</v>
      </c>
      <c r="AV176" s="15" t="s">
        <v>198</v>
      </c>
      <c r="AW176" s="15" t="s">
        <v>36</v>
      </c>
      <c r="AX176" s="15" t="s">
        <v>88</v>
      </c>
      <c r="AY176" s="188" t="s">
        <v>199</v>
      </c>
    </row>
    <row r="177" spans="1:65" s="2" customFormat="1" ht="16.5" customHeight="1">
      <c r="A177" s="33"/>
      <c r="B177" s="149"/>
      <c r="C177" s="150" t="s">
        <v>252</v>
      </c>
      <c r="D177" s="150" t="s">
        <v>202</v>
      </c>
      <c r="E177" s="151" t="s">
        <v>1588</v>
      </c>
      <c r="F177" s="152" t="s">
        <v>1589</v>
      </c>
      <c r="G177" s="153" t="s">
        <v>332</v>
      </c>
      <c r="H177" s="154">
        <v>2.4</v>
      </c>
      <c r="I177" s="155"/>
      <c r="J177" s="156">
        <f>ROUND(I177*H177,2)</f>
        <v>0</v>
      </c>
      <c r="K177" s="152" t="s">
        <v>333</v>
      </c>
      <c r="L177" s="34"/>
      <c r="M177" s="157" t="s">
        <v>1</v>
      </c>
      <c r="N177" s="158" t="s">
        <v>46</v>
      </c>
      <c r="O177" s="59"/>
      <c r="P177" s="159">
        <f>O177*H177</f>
        <v>0</v>
      </c>
      <c r="Q177" s="159">
        <v>2.64E-3</v>
      </c>
      <c r="R177" s="159">
        <f>Q177*H177</f>
        <v>6.3359999999999996E-3</v>
      </c>
      <c r="S177" s="159">
        <v>0</v>
      </c>
      <c r="T177" s="160">
        <f>S177*H177</f>
        <v>0</v>
      </c>
      <c r="U177" s="33"/>
      <c r="V177" s="33"/>
      <c r="W177" s="33"/>
      <c r="X177" s="33"/>
      <c r="Y177" s="33"/>
      <c r="Z177" s="33"/>
      <c r="AA177" s="33"/>
      <c r="AB177" s="33"/>
      <c r="AC177" s="33"/>
      <c r="AD177" s="33"/>
      <c r="AE177" s="33"/>
      <c r="AR177" s="161" t="s">
        <v>198</v>
      </c>
      <c r="AT177" s="161" t="s">
        <v>202</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198</v>
      </c>
      <c r="BM177" s="161" t="s">
        <v>7514</v>
      </c>
    </row>
    <row r="178" spans="1:65" s="2" customFormat="1" ht="10.199999999999999">
      <c r="A178" s="33"/>
      <c r="B178" s="34"/>
      <c r="C178" s="33"/>
      <c r="D178" s="163" t="s">
        <v>207</v>
      </c>
      <c r="E178" s="33"/>
      <c r="F178" s="164" t="s">
        <v>1591</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13" customFormat="1" ht="10.199999999999999">
      <c r="B179" s="172"/>
      <c r="D179" s="163" t="s">
        <v>336</v>
      </c>
      <c r="E179" s="173" t="s">
        <v>1</v>
      </c>
      <c r="F179" s="174" t="s">
        <v>7479</v>
      </c>
      <c r="H179" s="173" t="s">
        <v>1</v>
      </c>
      <c r="I179" s="175"/>
      <c r="L179" s="172"/>
      <c r="M179" s="176"/>
      <c r="N179" s="177"/>
      <c r="O179" s="177"/>
      <c r="P179" s="177"/>
      <c r="Q179" s="177"/>
      <c r="R179" s="177"/>
      <c r="S179" s="177"/>
      <c r="T179" s="178"/>
      <c r="AT179" s="173" t="s">
        <v>336</v>
      </c>
      <c r="AU179" s="173" t="s">
        <v>90</v>
      </c>
      <c r="AV179" s="13" t="s">
        <v>88</v>
      </c>
      <c r="AW179" s="13" t="s">
        <v>36</v>
      </c>
      <c r="AX179" s="13" t="s">
        <v>81</v>
      </c>
      <c r="AY179" s="173" t="s">
        <v>199</v>
      </c>
    </row>
    <row r="180" spans="1:65" s="14" customFormat="1" ht="10.199999999999999">
      <c r="B180" s="179"/>
      <c r="D180" s="163" t="s">
        <v>336</v>
      </c>
      <c r="E180" s="180" t="s">
        <v>1</v>
      </c>
      <c r="F180" s="181" t="s">
        <v>7515</v>
      </c>
      <c r="H180" s="182">
        <v>2.4</v>
      </c>
      <c r="I180" s="183"/>
      <c r="L180" s="179"/>
      <c r="M180" s="184"/>
      <c r="N180" s="185"/>
      <c r="O180" s="185"/>
      <c r="P180" s="185"/>
      <c r="Q180" s="185"/>
      <c r="R180" s="185"/>
      <c r="S180" s="185"/>
      <c r="T180" s="186"/>
      <c r="AT180" s="180" t="s">
        <v>336</v>
      </c>
      <c r="AU180" s="180" t="s">
        <v>90</v>
      </c>
      <c r="AV180" s="14" t="s">
        <v>90</v>
      </c>
      <c r="AW180" s="14" t="s">
        <v>36</v>
      </c>
      <c r="AX180" s="14" t="s">
        <v>81</v>
      </c>
      <c r="AY180" s="180" t="s">
        <v>199</v>
      </c>
    </row>
    <row r="181" spans="1:65" s="15" customFormat="1" ht="10.199999999999999">
      <c r="B181" s="187"/>
      <c r="D181" s="163" t="s">
        <v>336</v>
      </c>
      <c r="E181" s="188" t="s">
        <v>1</v>
      </c>
      <c r="F181" s="189" t="s">
        <v>339</v>
      </c>
      <c r="H181" s="190">
        <v>2.4</v>
      </c>
      <c r="I181" s="191"/>
      <c r="L181" s="187"/>
      <c r="M181" s="192"/>
      <c r="N181" s="193"/>
      <c r="O181" s="193"/>
      <c r="P181" s="193"/>
      <c r="Q181" s="193"/>
      <c r="R181" s="193"/>
      <c r="S181" s="193"/>
      <c r="T181" s="194"/>
      <c r="AT181" s="188" t="s">
        <v>336</v>
      </c>
      <c r="AU181" s="188" t="s">
        <v>90</v>
      </c>
      <c r="AV181" s="15" t="s">
        <v>198</v>
      </c>
      <c r="AW181" s="15" t="s">
        <v>36</v>
      </c>
      <c r="AX181" s="15" t="s">
        <v>88</v>
      </c>
      <c r="AY181" s="188" t="s">
        <v>199</v>
      </c>
    </row>
    <row r="182" spans="1:65" s="2" customFormat="1" ht="16.5" customHeight="1">
      <c r="A182" s="33"/>
      <c r="B182" s="149"/>
      <c r="C182" s="150" t="s">
        <v>257</v>
      </c>
      <c r="D182" s="150" t="s">
        <v>202</v>
      </c>
      <c r="E182" s="151" t="s">
        <v>1593</v>
      </c>
      <c r="F182" s="152" t="s">
        <v>1594</v>
      </c>
      <c r="G182" s="153" t="s">
        <v>332</v>
      </c>
      <c r="H182" s="154">
        <v>2.4</v>
      </c>
      <c r="I182" s="155"/>
      <c r="J182" s="156">
        <f>ROUND(I182*H182,2)</f>
        <v>0</v>
      </c>
      <c r="K182" s="152" t="s">
        <v>333</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198</v>
      </c>
      <c r="AT182" s="161" t="s">
        <v>202</v>
      </c>
      <c r="AU182" s="161" t="s">
        <v>90</v>
      </c>
      <c r="AY182" s="18" t="s">
        <v>199</v>
      </c>
      <c r="BE182" s="162">
        <f>IF(N182="základní",J182,0)</f>
        <v>0</v>
      </c>
      <c r="BF182" s="162">
        <f>IF(N182="snížená",J182,0)</f>
        <v>0</v>
      </c>
      <c r="BG182" s="162">
        <f>IF(N182="zákl. přenesená",J182,0)</f>
        <v>0</v>
      </c>
      <c r="BH182" s="162">
        <f>IF(N182="sníž. přenesená",J182,0)</f>
        <v>0</v>
      </c>
      <c r="BI182" s="162">
        <f>IF(N182="nulová",J182,0)</f>
        <v>0</v>
      </c>
      <c r="BJ182" s="18" t="s">
        <v>88</v>
      </c>
      <c r="BK182" s="162">
        <f>ROUND(I182*H182,2)</f>
        <v>0</v>
      </c>
      <c r="BL182" s="18" t="s">
        <v>198</v>
      </c>
      <c r="BM182" s="161" t="s">
        <v>7516</v>
      </c>
    </row>
    <row r="183" spans="1:65" s="2" customFormat="1" ht="10.199999999999999">
      <c r="A183" s="33"/>
      <c r="B183" s="34"/>
      <c r="C183" s="33"/>
      <c r="D183" s="163" t="s">
        <v>207</v>
      </c>
      <c r="E183" s="33"/>
      <c r="F183" s="164" t="s">
        <v>1596</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207</v>
      </c>
      <c r="AU183" s="18" t="s">
        <v>90</v>
      </c>
    </row>
    <row r="184" spans="1:65" s="12" customFormat="1" ht="22.8" customHeight="1">
      <c r="B184" s="136"/>
      <c r="D184" s="137" t="s">
        <v>80</v>
      </c>
      <c r="E184" s="147" t="s">
        <v>213</v>
      </c>
      <c r="F184" s="147" t="s">
        <v>380</v>
      </c>
      <c r="I184" s="139"/>
      <c r="J184" s="148">
        <f>BK184</f>
        <v>0</v>
      </c>
      <c r="L184" s="136"/>
      <c r="M184" s="141"/>
      <c r="N184" s="142"/>
      <c r="O184" s="142"/>
      <c r="P184" s="143">
        <f>SUM(P185:P186)</f>
        <v>0</v>
      </c>
      <c r="Q184" s="142"/>
      <c r="R184" s="143">
        <f>SUM(R185:R186)</f>
        <v>0</v>
      </c>
      <c r="S184" s="142"/>
      <c r="T184" s="144">
        <f>SUM(T185:T186)</f>
        <v>0</v>
      </c>
      <c r="AR184" s="137" t="s">
        <v>88</v>
      </c>
      <c r="AT184" s="145" t="s">
        <v>80</v>
      </c>
      <c r="AU184" s="145" t="s">
        <v>88</v>
      </c>
      <c r="AY184" s="137" t="s">
        <v>199</v>
      </c>
      <c r="BK184" s="146">
        <f>SUM(BK185:BK186)</f>
        <v>0</v>
      </c>
    </row>
    <row r="185" spans="1:65" s="2" customFormat="1" ht="24.15" customHeight="1">
      <c r="A185" s="33"/>
      <c r="B185" s="149"/>
      <c r="C185" s="150" t="s">
        <v>262</v>
      </c>
      <c r="D185" s="150" t="s">
        <v>202</v>
      </c>
      <c r="E185" s="151" t="s">
        <v>7517</v>
      </c>
      <c r="F185" s="152" t="s">
        <v>7518</v>
      </c>
      <c r="G185" s="153" t="s">
        <v>529</v>
      </c>
      <c r="H185" s="154">
        <v>4</v>
      </c>
      <c r="I185" s="155"/>
      <c r="J185" s="156">
        <f>ROUND(I185*H185,2)</f>
        <v>0</v>
      </c>
      <c r="K185" s="152" t="s">
        <v>1</v>
      </c>
      <c r="L185" s="34"/>
      <c r="M185" s="157" t="s">
        <v>1</v>
      </c>
      <c r="N185" s="158" t="s">
        <v>46</v>
      </c>
      <c r="O185" s="59"/>
      <c r="P185" s="159">
        <f>O185*H185</f>
        <v>0</v>
      </c>
      <c r="Q185" s="159">
        <v>0</v>
      </c>
      <c r="R185" s="159">
        <f>Q185*H185</f>
        <v>0</v>
      </c>
      <c r="S185" s="159">
        <v>0</v>
      </c>
      <c r="T185" s="160">
        <f>S185*H185</f>
        <v>0</v>
      </c>
      <c r="U185" s="33"/>
      <c r="V185" s="33"/>
      <c r="W185" s="33"/>
      <c r="X185" s="33"/>
      <c r="Y185" s="33"/>
      <c r="Z185" s="33"/>
      <c r="AA185" s="33"/>
      <c r="AB185" s="33"/>
      <c r="AC185" s="33"/>
      <c r="AD185" s="33"/>
      <c r="AE185" s="33"/>
      <c r="AR185" s="161" t="s">
        <v>198</v>
      </c>
      <c r="AT185" s="161" t="s">
        <v>202</v>
      </c>
      <c r="AU185" s="161" t="s">
        <v>90</v>
      </c>
      <c r="AY185" s="18" t="s">
        <v>199</v>
      </c>
      <c r="BE185" s="162">
        <f>IF(N185="základní",J185,0)</f>
        <v>0</v>
      </c>
      <c r="BF185" s="162">
        <f>IF(N185="snížená",J185,0)</f>
        <v>0</v>
      </c>
      <c r="BG185" s="162">
        <f>IF(N185="zákl. přenesená",J185,0)</f>
        <v>0</v>
      </c>
      <c r="BH185" s="162">
        <f>IF(N185="sníž. přenesená",J185,0)</f>
        <v>0</v>
      </c>
      <c r="BI185" s="162">
        <f>IF(N185="nulová",J185,0)</f>
        <v>0</v>
      </c>
      <c r="BJ185" s="18" t="s">
        <v>88</v>
      </c>
      <c r="BK185" s="162">
        <f>ROUND(I185*H185,2)</f>
        <v>0</v>
      </c>
      <c r="BL185" s="18" t="s">
        <v>198</v>
      </c>
      <c r="BM185" s="161" t="s">
        <v>7519</v>
      </c>
    </row>
    <row r="186" spans="1:65" s="2" customFormat="1" ht="19.2">
      <c r="A186" s="33"/>
      <c r="B186" s="34"/>
      <c r="C186" s="33"/>
      <c r="D186" s="163" t="s">
        <v>207</v>
      </c>
      <c r="E186" s="33"/>
      <c r="F186" s="164" t="s">
        <v>7518</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207</v>
      </c>
      <c r="AU186" s="18" t="s">
        <v>90</v>
      </c>
    </row>
    <row r="187" spans="1:65" s="12" customFormat="1" ht="22.8" customHeight="1">
      <c r="B187" s="136"/>
      <c r="D187" s="137" t="s">
        <v>80</v>
      </c>
      <c r="E187" s="147" t="s">
        <v>242</v>
      </c>
      <c r="F187" s="147" t="s">
        <v>439</v>
      </c>
      <c r="I187" s="139"/>
      <c r="J187" s="148">
        <f>BK187</f>
        <v>0</v>
      </c>
      <c r="L187" s="136"/>
      <c r="M187" s="141"/>
      <c r="N187" s="142"/>
      <c r="O187" s="142"/>
      <c r="P187" s="143">
        <f>SUM(P188:P199)</f>
        <v>0</v>
      </c>
      <c r="Q187" s="142"/>
      <c r="R187" s="143">
        <f>SUM(R188:R199)</f>
        <v>0</v>
      </c>
      <c r="S187" s="142"/>
      <c r="T187" s="144">
        <f>SUM(T188:T199)</f>
        <v>2.1397500000000003</v>
      </c>
      <c r="AR187" s="137" t="s">
        <v>88</v>
      </c>
      <c r="AT187" s="145" t="s">
        <v>80</v>
      </c>
      <c r="AU187" s="145" t="s">
        <v>88</v>
      </c>
      <c r="AY187" s="137" t="s">
        <v>199</v>
      </c>
      <c r="BK187" s="146">
        <f>SUM(BK188:BK199)</f>
        <v>0</v>
      </c>
    </row>
    <row r="188" spans="1:65" s="2" customFormat="1" ht="16.5" customHeight="1">
      <c r="A188" s="33"/>
      <c r="B188" s="149"/>
      <c r="C188" s="150" t="s">
        <v>267</v>
      </c>
      <c r="D188" s="150" t="s">
        <v>202</v>
      </c>
      <c r="E188" s="151" t="s">
        <v>7520</v>
      </c>
      <c r="F188" s="152" t="s">
        <v>7521</v>
      </c>
      <c r="G188" s="153" t="s">
        <v>383</v>
      </c>
      <c r="H188" s="154">
        <v>0.67500000000000004</v>
      </c>
      <c r="I188" s="155"/>
      <c r="J188" s="156">
        <f>ROUND(I188*H188,2)</f>
        <v>0</v>
      </c>
      <c r="K188" s="152" t="s">
        <v>333</v>
      </c>
      <c r="L188" s="34"/>
      <c r="M188" s="157" t="s">
        <v>1</v>
      </c>
      <c r="N188" s="158" t="s">
        <v>46</v>
      </c>
      <c r="O188" s="59"/>
      <c r="P188" s="159">
        <f>O188*H188</f>
        <v>0</v>
      </c>
      <c r="Q188" s="159">
        <v>0</v>
      </c>
      <c r="R188" s="159">
        <f>Q188*H188</f>
        <v>0</v>
      </c>
      <c r="S188" s="159">
        <v>2</v>
      </c>
      <c r="T188" s="160">
        <f>S188*H188</f>
        <v>1.35</v>
      </c>
      <c r="U188" s="33"/>
      <c r="V188" s="33"/>
      <c r="W188" s="33"/>
      <c r="X188" s="33"/>
      <c r="Y188" s="33"/>
      <c r="Z188" s="33"/>
      <c r="AA188" s="33"/>
      <c r="AB188" s="33"/>
      <c r="AC188" s="33"/>
      <c r="AD188" s="33"/>
      <c r="AE188" s="33"/>
      <c r="AR188" s="161" t="s">
        <v>198</v>
      </c>
      <c r="AT188" s="161" t="s">
        <v>202</v>
      </c>
      <c r="AU188" s="161" t="s">
        <v>90</v>
      </c>
      <c r="AY188" s="18" t="s">
        <v>199</v>
      </c>
      <c r="BE188" s="162">
        <f>IF(N188="základní",J188,0)</f>
        <v>0</v>
      </c>
      <c r="BF188" s="162">
        <f>IF(N188="snížená",J188,0)</f>
        <v>0</v>
      </c>
      <c r="BG188" s="162">
        <f>IF(N188="zákl. přenesená",J188,0)</f>
        <v>0</v>
      </c>
      <c r="BH188" s="162">
        <f>IF(N188="sníž. přenesená",J188,0)</f>
        <v>0</v>
      </c>
      <c r="BI188" s="162">
        <f>IF(N188="nulová",J188,0)</f>
        <v>0</v>
      </c>
      <c r="BJ188" s="18" t="s">
        <v>88</v>
      </c>
      <c r="BK188" s="162">
        <f>ROUND(I188*H188,2)</f>
        <v>0</v>
      </c>
      <c r="BL188" s="18" t="s">
        <v>198</v>
      </c>
      <c r="BM188" s="161" t="s">
        <v>7522</v>
      </c>
    </row>
    <row r="189" spans="1:65" s="2" customFormat="1" ht="10.199999999999999">
      <c r="A189" s="33"/>
      <c r="B189" s="34"/>
      <c r="C189" s="33"/>
      <c r="D189" s="163" t="s">
        <v>207</v>
      </c>
      <c r="E189" s="33"/>
      <c r="F189" s="164" t="s">
        <v>7523</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207</v>
      </c>
      <c r="AU189" s="18" t="s">
        <v>90</v>
      </c>
    </row>
    <row r="190" spans="1:65" s="13" customFormat="1" ht="10.199999999999999">
      <c r="B190" s="172"/>
      <c r="D190" s="163" t="s">
        <v>336</v>
      </c>
      <c r="E190" s="173" t="s">
        <v>1</v>
      </c>
      <c r="F190" s="174" t="s">
        <v>7479</v>
      </c>
      <c r="H190" s="173" t="s">
        <v>1</v>
      </c>
      <c r="I190" s="175"/>
      <c r="L190" s="172"/>
      <c r="M190" s="176"/>
      <c r="N190" s="177"/>
      <c r="O190" s="177"/>
      <c r="P190" s="177"/>
      <c r="Q190" s="177"/>
      <c r="R190" s="177"/>
      <c r="S190" s="177"/>
      <c r="T190" s="178"/>
      <c r="AT190" s="173" t="s">
        <v>336</v>
      </c>
      <c r="AU190" s="173" t="s">
        <v>90</v>
      </c>
      <c r="AV190" s="13" t="s">
        <v>88</v>
      </c>
      <c r="AW190" s="13" t="s">
        <v>36</v>
      </c>
      <c r="AX190" s="13" t="s">
        <v>81</v>
      </c>
      <c r="AY190" s="173" t="s">
        <v>199</v>
      </c>
    </row>
    <row r="191" spans="1:65" s="14" customFormat="1" ht="10.199999999999999">
      <c r="B191" s="179"/>
      <c r="D191" s="163" t="s">
        <v>336</v>
      </c>
      <c r="E191" s="180" t="s">
        <v>1</v>
      </c>
      <c r="F191" s="181" t="s">
        <v>7524</v>
      </c>
      <c r="H191" s="182">
        <v>0.67500000000000004</v>
      </c>
      <c r="I191" s="183"/>
      <c r="L191" s="179"/>
      <c r="M191" s="184"/>
      <c r="N191" s="185"/>
      <c r="O191" s="185"/>
      <c r="P191" s="185"/>
      <c r="Q191" s="185"/>
      <c r="R191" s="185"/>
      <c r="S191" s="185"/>
      <c r="T191" s="186"/>
      <c r="AT191" s="180" t="s">
        <v>336</v>
      </c>
      <c r="AU191" s="180" t="s">
        <v>90</v>
      </c>
      <c r="AV191" s="14" t="s">
        <v>90</v>
      </c>
      <c r="AW191" s="14" t="s">
        <v>36</v>
      </c>
      <c r="AX191" s="14" t="s">
        <v>81</v>
      </c>
      <c r="AY191" s="180" t="s">
        <v>199</v>
      </c>
    </row>
    <row r="192" spans="1:65" s="15" customFormat="1" ht="10.199999999999999">
      <c r="B192" s="187"/>
      <c r="D192" s="163" t="s">
        <v>336</v>
      </c>
      <c r="E192" s="188" t="s">
        <v>1</v>
      </c>
      <c r="F192" s="189" t="s">
        <v>339</v>
      </c>
      <c r="H192" s="190">
        <v>0.67500000000000004</v>
      </c>
      <c r="I192" s="191"/>
      <c r="L192" s="187"/>
      <c r="M192" s="192"/>
      <c r="N192" s="193"/>
      <c r="O192" s="193"/>
      <c r="P192" s="193"/>
      <c r="Q192" s="193"/>
      <c r="R192" s="193"/>
      <c r="S192" s="193"/>
      <c r="T192" s="194"/>
      <c r="AT192" s="188" t="s">
        <v>336</v>
      </c>
      <c r="AU192" s="188" t="s">
        <v>90</v>
      </c>
      <c r="AV192" s="15" t="s">
        <v>198</v>
      </c>
      <c r="AW192" s="15" t="s">
        <v>36</v>
      </c>
      <c r="AX192" s="15" t="s">
        <v>88</v>
      </c>
      <c r="AY192" s="188" t="s">
        <v>199</v>
      </c>
    </row>
    <row r="193" spans="1:65" s="2" customFormat="1" ht="24.15" customHeight="1">
      <c r="A193" s="33"/>
      <c r="B193" s="149"/>
      <c r="C193" s="150" t="s">
        <v>8</v>
      </c>
      <c r="D193" s="150" t="s">
        <v>202</v>
      </c>
      <c r="E193" s="151" t="s">
        <v>7525</v>
      </c>
      <c r="F193" s="152" t="s">
        <v>7526</v>
      </c>
      <c r="G193" s="153" t="s">
        <v>383</v>
      </c>
      <c r="H193" s="154">
        <v>0.40500000000000003</v>
      </c>
      <c r="I193" s="155"/>
      <c r="J193" s="156">
        <f>ROUND(I193*H193,2)</f>
        <v>0</v>
      </c>
      <c r="K193" s="152" t="s">
        <v>333</v>
      </c>
      <c r="L193" s="34"/>
      <c r="M193" s="157" t="s">
        <v>1</v>
      </c>
      <c r="N193" s="158" t="s">
        <v>46</v>
      </c>
      <c r="O193" s="59"/>
      <c r="P193" s="159">
        <f>O193*H193</f>
        <v>0</v>
      </c>
      <c r="Q193" s="159">
        <v>0</v>
      </c>
      <c r="R193" s="159">
        <f>Q193*H193</f>
        <v>0</v>
      </c>
      <c r="S193" s="159">
        <v>1.95</v>
      </c>
      <c r="T193" s="160">
        <f>S193*H193</f>
        <v>0.78975000000000006</v>
      </c>
      <c r="U193" s="33"/>
      <c r="V193" s="33"/>
      <c r="W193" s="33"/>
      <c r="X193" s="33"/>
      <c r="Y193" s="33"/>
      <c r="Z193" s="33"/>
      <c r="AA193" s="33"/>
      <c r="AB193" s="33"/>
      <c r="AC193" s="33"/>
      <c r="AD193" s="33"/>
      <c r="AE193" s="33"/>
      <c r="AR193" s="161" t="s">
        <v>198</v>
      </c>
      <c r="AT193" s="161" t="s">
        <v>202</v>
      </c>
      <c r="AU193" s="161" t="s">
        <v>90</v>
      </c>
      <c r="AY193" s="18" t="s">
        <v>199</v>
      </c>
      <c r="BE193" s="162">
        <f>IF(N193="základní",J193,0)</f>
        <v>0</v>
      </c>
      <c r="BF193" s="162">
        <f>IF(N193="snížená",J193,0)</f>
        <v>0</v>
      </c>
      <c r="BG193" s="162">
        <f>IF(N193="zákl. přenesená",J193,0)</f>
        <v>0</v>
      </c>
      <c r="BH193" s="162">
        <f>IF(N193="sníž. přenesená",J193,0)</f>
        <v>0</v>
      </c>
      <c r="BI193" s="162">
        <f>IF(N193="nulová",J193,0)</f>
        <v>0</v>
      </c>
      <c r="BJ193" s="18" t="s">
        <v>88</v>
      </c>
      <c r="BK193" s="162">
        <f>ROUND(I193*H193,2)</f>
        <v>0</v>
      </c>
      <c r="BL193" s="18" t="s">
        <v>198</v>
      </c>
      <c r="BM193" s="161" t="s">
        <v>7527</v>
      </c>
    </row>
    <row r="194" spans="1:65" s="2" customFormat="1" ht="28.8">
      <c r="A194" s="33"/>
      <c r="B194" s="34"/>
      <c r="C194" s="33"/>
      <c r="D194" s="163" t="s">
        <v>207</v>
      </c>
      <c r="E194" s="33"/>
      <c r="F194" s="164" t="s">
        <v>7528</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207</v>
      </c>
      <c r="AU194" s="18" t="s">
        <v>90</v>
      </c>
    </row>
    <row r="195" spans="1:65" s="13" customFormat="1" ht="10.199999999999999">
      <c r="B195" s="172"/>
      <c r="D195" s="163" t="s">
        <v>336</v>
      </c>
      <c r="E195" s="173" t="s">
        <v>1</v>
      </c>
      <c r="F195" s="174" t="s">
        <v>7529</v>
      </c>
      <c r="H195" s="173" t="s">
        <v>1</v>
      </c>
      <c r="I195" s="175"/>
      <c r="L195" s="172"/>
      <c r="M195" s="176"/>
      <c r="N195" s="177"/>
      <c r="O195" s="177"/>
      <c r="P195" s="177"/>
      <c r="Q195" s="177"/>
      <c r="R195" s="177"/>
      <c r="S195" s="177"/>
      <c r="T195" s="178"/>
      <c r="AT195" s="173" t="s">
        <v>336</v>
      </c>
      <c r="AU195" s="173" t="s">
        <v>90</v>
      </c>
      <c r="AV195" s="13" t="s">
        <v>88</v>
      </c>
      <c r="AW195" s="13" t="s">
        <v>36</v>
      </c>
      <c r="AX195" s="13" t="s">
        <v>81</v>
      </c>
      <c r="AY195" s="173" t="s">
        <v>199</v>
      </c>
    </row>
    <row r="196" spans="1:65" s="14" customFormat="1" ht="10.199999999999999">
      <c r="B196" s="179"/>
      <c r="D196" s="163" t="s">
        <v>336</v>
      </c>
      <c r="E196" s="180" t="s">
        <v>1</v>
      </c>
      <c r="F196" s="181" t="s">
        <v>7530</v>
      </c>
      <c r="H196" s="182">
        <v>0.40500000000000003</v>
      </c>
      <c r="I196" s="183"/>
      <c r="L196" s="179"/>
      <c r="M196" s="184"/>
      <c r="N196" s="185"/>
      <c r="O196" s="185"/>
      <c r="P196" s="185"/>
      <c r="Q196" s="185"/>
      <c r="R196" s="185"/>
      <c r="S196" s="185"/>
      <c r="T196" s="186"/>
      <c r="AT196" s="180" t="s">
        <v>336</v>
      </c>
      <c r="AU196" s="180" t="s">
        <v>90</v>
      </c>
      <c r="AV196" s="14" t="s">
        <v>90</v>
      </c>
      <c r="AW196" s="14" t="s">
        <v>36</v>
      </c>
      <c r="AX196" s="14" t="s">
        <v>81</v>
      </c>
      <c r="AY196" s="180" t="s">
        <v>199</v>
      </c>
    </row>
    <row r="197" spans="1:65" s="15" customFormat="1" ht="10.199999999999999">
      <c r="B197" s="187"/>
      <c r="D197" s="163" t="s">
        <v>336</v>
      </c>
      <c r="E197" s="188" t="s">
        <v>1</v>
      </c>
      <c r="F197" s="189" t="s">
        <v>339</v>
      </c>
      <c r="H197" s="190">
        <v>0.40500000000000003</v>
      </c>
      <c r="I197" s="191"/>
      <c r="L197" s="187"/>
      <c r="M197" s="192"/>
      <c r="N197" s="193"/>
      <c r="O197" s="193"/>
      <c r="P197" s="193"/>
      <c r="Q197" s="193"/>
      <c r="R197" s="193"/>
      <c r="S197" s="193"/>
      <c r="T197" s="194"/>
      <c r="AT197" s="188" t="s">
        <v>336</v>
      </c>
      <c r="AU197" s="188" t="s">
        <v>90</v>
      </c>
      <c r="AV197" s="15" t="s">
        <v>198</v>
      </c>
      <c r="AW197" s="15" t="s">
        <v>36</v>
      </c>
      <c r="AX197" s="15" t="s">
        <v>88</v>
      </c>
      <c r="AY197" s="188" t="s">
        <v>199</v>
      </c>
    </row>
    <row r="198" spans="1:65" s="2" customFormat="1" ht="24.15" customHeight="1">
      <c r="A198" s="33"/>
      <c r="B198" s="149"/>
      <c r="C198" s="150" t="s">
        <v>276</v>
      </c>
      <c r="D198" s="150" t="s">
        <v>202</v>
      </c>
      <c r="E198" s="151" t="s">
        <v>7531</v>
      </c>
      <c r="F198" s="152" t="s">
        <v>7532</v>
      </c>
      <c r="G198" s="153" t="s">
        <v>529</v>
      </c>
      <c r="H198" s="154">
        <v>3</v>
      </c>
      <c r="I198" s="155"/>
      <c r="J198" s="156">
        <f>ROUND(I198*H198,2)</f>
        <v>0</v>
      </c>
      <c r="K198" s="152" t="s">
        <v>333</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198</v>
      </c>
      <c r="AT198" s="161" t="s">
        <v>202</v>
      </c>
      <c r="AU198" s="161" t="s">
        <v>90</v>
      </c>
      <c r="AY198" s="18" t="s">
        <v>199</v>
      </c>
      <c r="BE198" s="162">
        <f>IF(N198="základní",J198,0)</f>
        <v>0</v>
      </c>
      <c r="BF198" s="162">
        <f>IF(N198="snížená",J198,0)</f>
        <v>0</v>
      </c>
      <c r="BG198" s="162">
        <f>IF(N198="zákl. přenesená",J198,0)</f>
        <v>0</v>
      </c>
      <c r="BH198" s="162">
        <f>IF(N198="sníž. přenesená",J198,0)</f>
        <v>0</v>
      </c>
      <c r="BI198" s="162">
        <f>IF(N198="nulová",J198,0)</f>
        <v>0</v>
      </c>
      <c r="BJ198" s="18" t="s">
        <v>88</v>
      </c>
      <c r="BK198" s="162">
        <f>ROUND(I198*H198,2)</f>
        <v>0</v>
      </c>
      <c r="BL198" s="18" t="s">
        <v>198</v>
      </c>
      <c r="BM198" s="161" t="s">
        <v>7533</v>
      </c>
    </row>
    <row r="199" spans="1:65" s="2" customFormat="1" ht="10.199999999999999">
      <c r="A199" s="33"/>
      <c r="B199" s="34"/>
      <c r="C199" s="33"/>
      <c r="D199" s="163" t="s">
        <v>207</v>
      </c>
      <c r="E199" s="33"/>
      <c r="F199" s="164" t="s">
        <v>7532</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207</v>
      </c>
      <c r="AU199" s="18" t="s">
        <v>90</v>
      </c>
    </row>
    <row r="200" spans="1:65" s="12" customFormat="1" ht="22.8" customHeight="1">
      <c r="B200" s="136"/>
      <c r="D200" s="137" t="s">
        <v>80</v>
      </c>
      <c r="E200" s="147" t="s">
        <v>1001</v>
      </c>
      <c r="F200" s="147" t="s">
        <v>1002</v>
      </c>
      <c r="I200" s="139"/>
      <c r="J200" s="148">
        <f>BK200</f>
        <v>0</v>
      </c>
      <c r="L200" s="136"/>
      <c r="M200" s="141"/>
      <c r="N200" s="142"/>
      <c r="O200" s="142"/>
      <c r="P200" s="143">
        <f>SUM(P201:P208)</f>
        <v>0</v>
      </c>
      <c r="Q200" s="142"/>
      <c r="R200" s="143">
        <f>SUM(R201:R208)</f>
        <v>0</v>
      </c>
      <c r="S200" s="142"/>
      <c r="T200" s="144">
        <f>SUM(T201:T208)</f>
        <v>0</v>
      </c>
      <c r="AR200" s="137" t="s">
        <v>88</v>
      </c>
      <c r="AT200" s="145" t="s">
        <v>80</v>
      </c>
      <c r="AU200" s="145" t="s">
        <v>88</v>
      </c>
      <c r="AY200" s="137" t="s">
        <v>199</v>
      </c>
      <c r="BK200" s="146">
        <f>SUM(BK201:BK208)</f>
        <v>0</v>
      </c>
    </row>
    <row r="201" spans="1:65" s="2" customFormat="1" ht="24.15" customHeight="1">
      <c r="A201" s="33"/>
      <c r="B201" s="149"/>
      <c r="C201" s="150" t="s">
        <v>281</v>
      </c>
      <c r="D201" s="150" t="s">
        <v>202</v>
      </c>
      <c r="E201" s="151" t="s">
        <v>1021</v>
      </c>
      <c r="F201" s="152" t="s">
        <v>1022</v>
      </c>
      <c r="G201" s="153" t="s">
        <v>396</v>
      </c>
      <c r="H201" s="154">
        <v>2.351</v>
      </c>
      <c r="I201" s="155"/>
      <c r="J201" s="156">
        <f>ROUND(I201*H201,2)</f>
        <v>0</v>
      </c>
      <c r="K201" s="152" t="s">
        <v>333</v>
      </c>
      <c r="L201" s="34"/>
      <c r="M201" s="157" t="s">
        <v>1</v>
      </c>
      <c r="N201" s="158" t="s">
        <v>46</v>
      </c>
      <c r="O201" s="59"/>
      <c r="P201" s="159">
        <f>O201*H201</f>
        <v>0</v>
      </c>
      <c r="Q201" s="159">
        <v>0</v>
      </c>
      <c r="R201" s="159">
        <f>Q201*H201</f>
        <v>0</v>
      </c>
      <c r="S201" s="159">
        <v>0</v>
      </c>
      <c r="T201" s="160">
        <f>S201*H201</f>
        <v>0</v>
      </c>
      <c r="U201" s="33"/>
      <c r="V201" s="33"/>
      <c r="W201" s="33"/>
      <c r="X201" s="33"/>
      <c r="Y201" s="33"/>
      <c r="Z201" s="33"/>
      <c r="AA201" s="33"/>
      <c r="AB201" s="33"/>
      <c r="AC201" s="33"/>
      <c r="AD201" s="33"/>
      <c r="AE201" s="33"/>
      <c r="AR201" s="161" t="s">
        <v>198</v>
      </c>
      <c r="AT201" s="161" t="s">
        <v>202</v>
      </c>
      <c r="AU201" s="161" t="s">
        <v>90</v>
      </c>
      <c r="AY201" s="18" t="s">
        <v>199</v>
      </c>
      <c r="BE201" s="162">
        <f>IF(N201="základní",J201,0)</f>
        <v>0</v>
      </c>
      <c r="BF201" s="162">
        <f>IF(N201="snížená",J201,0)</f>
        <v>0</v>
      </c>
      <c r="BG201" s="162">
        <f>IF(N201="zákl. přenesená",J201,0)</f>
        <v>0</v>
      </c>
      <c r="BH201" s="162">
        <f>IF(N201="sníž. přenesená",J201,0)</f>
        <v>0</v>
      </c>
      <c r="BI201" s="162">
        <f>IF(N201="nulová",J201,0)</f>
        <v>0</v>
      </c>
      <c r="BJ201" s="18" t="s">
        <v>88</v>
      </c>
      <c r="BK201" s="162">
        <f>ROUND(I201*H201,2)</f>
        <v>0</v>
      </c>
      <c r="BL201" s="18" t="s">
        <v>198</v>
      </c>
      <c r="BM201" s="161" t="s">
        <v>7534</v>
      </c>
    </row>
    <row r="202" spans="1:65" s="2" customFormat="1" ht="19.2">
      <c r="A202" s="33"/>
      <c r="B202" s="34"/>
      <c r="C202" s="33"/>
      <c r="D202" s="163" t="s">
        <v>207</v>
      </c>
      <c r="E202" s="33"/>
      <c r="F202" s="164" t="s">
        <v>1024</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207</v>
      </c>
      <c r="AU202" s="18" t="s">
        <v>90</v>
      </c>
    </row>
    <row r="203" spans="1:65" s="2" customFormat="1" ht="24.15" customHeight="1">
      <c r="A203" s="33"/>
      <c r="B203" s="149"/>
      <c r="C203" s="150" t="s">
        <v>287</v>
      </c>
      <c r="D203" s="150" t="s">
        <v>202</v>
      </c>
      <c r="E203" s="151" t="s">
        <v>1026</v>
      </c>
      <c r="F203" s="152" t="s">
        <v>1027</v>
      </c>
      <c r="G203" s="153" t="s">
        <v>396</v>
      </c>
      <c r="H203" s="154">
        <v>61.125999999999998</v>
      </c>
      <c r="I203" s="155"/>
      <c r="J203" s="156">
        <f>ROUND(I203*H203,2)</f>
        <v>0</v>
      </c>
      <c r="K203" s="152" t="s">
        <v>333</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198</v>
      </c>
      <c r="AT203" s="161" t="s">
        <v>202</v>
      </c>
      <c r="AU203" s="161" t="s">
        <v>90</v>
      </c>
      <c r="AY203" s="18" t="s">
        <v>199</v>
      </c>
      <c r="BE203" s="162">
        <f>IF(N203="základní",J203,0)</f>
        <v>0</v>
      </c>
      <c r="BF203" s="162">
        <f>IF(N203="snížená",J203,0)</f>
        <v>0</v>
      </c>
      <c r="BG203" s="162">
        <f>IF(N203="zákl. přenesená",J203,0)</f>
        <v>0</v>
      </c>
      <c r="BH203" s="162">
        <f>IF(N203="sníž. přenesená",J203,0)</f>
        <v>0</v>
      </c>
      <c r="BI203" s="162">
        <f>IF(N203="nulová",J203,0)</f>
        <v>0</v>
      </c>
      <c r="BJ203" s="18" t="s">
        <v>88</v>
      </c>
      <c r="BK203" s="162">
        <f>ROUND(I203*H203,2)</f>
        <v>0</v>
      </c>
      <c r="BL203" s="18" t="s">
        <v>198</v>
      </c>
      <c r="BM203" s="161" t="s">
        <v>7535</v>
      </c>
    </row>
    <row r="204" spans="1:65" s="2" customFormat="1" ht="28.8">
      <c r="A204" s="33"/>
      <c r="B204" s="34"/>
      <c r="C204" s="33"/>
      <c r="D204" s="163" t="s">
        <v>207</v>
      </c>
      <c r="E204" s="33"/>
      <c r="F204" s="164" t="s">
        <v>1029</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207</v>
      </c>
      <c r="AU204" s="18" t="s">
        <v>90</v>
      </c>
    </row>
    <row r="205" spans="1:65" s="14" customFormat="1" ht="10.199999999999999">
      <c r="B205" s="179"/>
      <c r="D205" s="163" t="s">
        <v>336</v>
      </c>
      <c r="E205" s="180" t="s">
        <v>1</v>
      </c>
      <c r="F205" s="181" t="s">
        <v>7536</v>
      </c>
      <c r="H205" s="182">
        <v>61.125999999999998</v>
      </c>
      <c r="I205" s="183"/>
      <c r="L205" s="179"/>
      <c r="M205" s="184"/>
      <c r="N205" s="185"/>
      <c r="O205" s="185"/>
      <c r="P205" s="185"/>
      <c r="Q205" s="185"/>
      <c r="R205" s="185"/>
      <c r="S205" s="185"/>
      <c r="T205" s="186"/>
      <c r="AT205" s="180" t="s">
        <v>336</v>
      </c>
      <c r="AU205" s="180" t="s">
        <v>90</v>
      </c>
      <c r="AV205" s="14" t="s">
        <v>90</v>
      </c>
      <c r="AW205" s="14" t="s">
        <v>36</v>
      </c>
      <c r="AX205" s="14" t="s">
        <v>81</v>
      </c>
      <c r="AY205" s="180" t="s">
        <v>199</v>
      </c>
    </row>
    <row r="206" spans="1:65" s="15" customFormat="1" ht="10.199999999999999">
      <c r="B206" s="187"/>
      <c r="D206" s="163" t="s">
        <v>336</v>
      </c>
      <c r="E206" s="188" t="s">
        <v>1</v>
      </c>
      <c r="F206" s="189" t="s">
        <v>339</v>
      </c>
      <c r="H206" s="190">
        <v>61.125999999999998</v>
      </c>
      <c r="I206" s="191"/>
      <c r="L206" s="187"/>
      <c r="M206" s="192"/>
      <c r="N206" s="193"/>
      <c r="O206" s="193"/>
      <c r="P206" s="193"/>
      <c r="Q206" s="193"/>
      <c r="R206" s="193"/>
      <c r="S206" s="193"/>
      <c r="T206" s="194"/>
      <c r="AT206" s="188" t="s">
        <v>336</v>
      </c>
      <c r="AU206" s="188" t="s">
        <v>90</v>
      </c>
      <c r="AV206" s="15" t="s">
        <v>198</v>
      </c>
      <c r="AW206" s="15" t="s">
        <v>36</v>
      </c>
      <c r="AX206" s="15" t="s">
        <v>88</v>
      </c>
      <c r="AY206" s="188" t="s">
        <v>199</v>
      </c>
    </row>
    <row r="207" spans="1:65" s="2" customFormat="1" ht="44.25" customHeight="1">
      <c r="A207" s="33"/>
      <c r="B207" s="149"/>
      <c r="C207" s="150" t="s">
        <v>292</v>
      </c>
      <c r="D207" s="150" t="s">
        <v>202</v>
      </c>
      <c r="E207" s="151" t="s">
        <v>1082</v>
      </c>
      <c r="F207" s="152" t="s">
        <v>1083</v>
      </c>
      <c r="G207" s="153" t="s">
        <v>396</v>
      </c>
      <c r="H207" s="154">
        <v>2.351</v>
      </c>
      <c r="I207" s="155"/>
      <c r="J207" s="156">
        <f>ROUND(I207*H207,2)</f>
        <v>0</v>
      </c>
      <c r="K207" s="152" t="s">
        <v>333</v>
      </c>
      <c r="L207" s="34"/>
      <c r="M207" s="157" t="s">
        <v>1</v>
      </c>
      <c r="N207" s="158" t="s">
        <v>46</v>
      </c>
      <c r="O207" s="59"/>
      <c r="P207" s="159">
        <f>O207*H207</f>
        <v>0</v>
      </c>
      <c r="Q207" s="159">
        <v>0</v>
      </c>
      <c r="R207" s="159">
        <f>Q207*H207</f>
        <v>0</v>
      </c>
      <c r="S207" s="159">
        <v>0</v>
      </c>
      <c r="T207" s="160">
        <f>S207*H207</f>
        <v>0</v>
      </c>
      <c r="U207" s="33"/>
      <c r="V207" s="33"/>
      <c r="W207" s="33"/>
      <c r="X207" s="33"/>
      <c r="Y207" s="33"/>
      <c r="Z207" s="33"/>
      <c r="AA207" s="33"/>
      <c r="AB207" s="33"/>
      <c r="AC207" s="33"/>
      <c r="AD207" s="33"/>
      <c r="AE207" s="33"/>
      <c r="AR207" s="161" t="s">
        <v>198</v>
      </c>
      <c r="AT207" s="161" t="s">
        <v>202</v>
      </c>
      <c r="AU207" s="161" t="s">
        <v>90</v>
      </c>
      <c r="AY207" s="18" t="s">
        <v>199</v>
      </c>
      <c r="BE207" s="162">
        <f>IF(N207="základní",J207,0)</f>
        <v>0</v>
      </c>
      <c r="BF207" s="162">
        <f>IF(N207="snížená",J207,0)</f>
        <v>0</v>
      </c>
      <c r="BG207" s="162">
        <f>IF(N207="zákl. přenesená",J207,0)</f>
        <v>0</v>
      </c>
      <c r="BH207" s="162">
        <f>IF(N207="sníž. přenesená",J207,0)</f>
        <v>0</v>
      </c>
      <c r="BI207" s="162">
        <f>IF(N207="nulová",J207,0)</f>
        <v>0</v>
      </c>
      <c r="BJ207" s="18" t="s">
        <v>88</v>
      </c>
      <c r="BK207" s="162">
        <f>ROUND(I207*H207,2)</f>
        <v>0</v>
      </c>
      <c r="BL207" s="18" t="s">
        <v>198</v>
      </c>
      <c r="BM207" s="161" t="s">
        <v>7537</v>
      </c>
    </row>
    <row r="208" spans="1:65" s="2" customFormat="1" ht="28.8">
      <c r="A208" s="33"/>
      <c r="B208" s="34"/>
      <c r="C208" s="33"/>
      <c r="D208" s="163" t="s">
        <v>207</v>
      </c>
      <c r="E208" s="33"/>
      <c r="F208" s="164" t="s">
        <v>1085</v>
      </c>
      <c r="G208" s="33"/>
      <c r="H208" s="33"/>
      <c r="I208" s="165"/>
      <c r="J208" s="33"/>
      <c r="K208" s="33"/>
      <c r="L208" s="34"/>
      <c r="M208" s="166"/>
      <c r="N208" s="167"/>
      <c r="O208" s="59"/>
      <c r="P208" s="59"/>
      <c r="Q208" s="59"/>
      <c r="R208" s="59"/>
      <c r="S208" s="59"/>
      <c r="T208" s="60"/>
      <c r="U208" s="33"/>
      <c r="V208" s="33"/>
      <c r="W208" s="33"/>
      <c r="X208" s="33"/>
      <c r="Y208" s="33"/>
      <c r="Z208" s="33"/>
      <c r="AA208" s="33"/>
      <c r="AB208" s="33"/>
      <c r="AC208" s="33"/>
      <c r="AD208" s="33"/>
      <c r="AE208" s="33"/>
      <c r="AT208" s="18" t="s">
        <v>207</v>
      </c>
      <c r="AU208" s="18" t="s">
        <v>90</v>
      </c>
    </row>
    <row r="209" spans="1:65" s="12" customFormat="1" ht="25.95" customHeight="1">
      <c r="B209" s="136"/>
      <c r="D209" s="137" t="s">
        <v>80</v>
      </c>
      <c r="E209" s="138" t="s">
        <v>1094</v>
      </c>
      <c r="F209" s="138" t="s">
        <v>1095</v>
      </c>
      <c r="I209" s="139"/>
      <c r="J209" s="140">
        <f>BK209</f>
        <v>0</v>
      </c>
      <c r="L209" s="136"/>
      <c r="M209" s="141"/>
      <c r="N209" s="142"/>
      <c r="O209" s="142"/>
      <c r="P209" s="143">
        <f>P210</f>
        <v>0</v>
      </c>
      <c r="Q209" s="142"/>
      <c r="R209" s="143">
        <f>R210</f>
        <v>0</v>
      </c>
      <c r="S209" s="142"/>
      <c r="T209" s="144">
        <f>T210</f>
        <v>0.21119999999999997</v>
      </c>
      <c r="AR209" s="137" t="s">
        <v>90</v>
      </c>
      <c r="AT209" s="145" t="s">
        <v>80</v>
      </c>
      <c r="AU209" s="145" t="s">
        <v>81</v>
      </c>
      <c r="AY209" s="137" t="s">
        <v>199</v>
      </c>
      <c r="BK209" s="146">
        <f>BK210</f>
        <v>0</v>
      </c>
    </row>
    <row r="210" spans="1:65" s="12" customFormat="1" ht="22.8" customHeight="1">
      <c r="B210" s="136"/>
      <c r="D210" s="137" t="s">
        <v>80</v>
      </c>
      <c r="E210" s="147" t="s">
        <v>1195</v>
      </c>
      <c r="F210" s="147" t="s">
        <v>1196</v>
      </c>
      <c r="I210" s="139"/>
      <c r="J210" s="148">
        <f>BK210</f>
        <v>0</v>
      </c>
      <c r="L210" s="136"/>
      <c r="M210" s="141"/>
      <c r="N210" s="142"/>
      <c r="O210" s="142"/>
      <c r="P210" s="143">
        <f>SUM(P211:P217)</f>
        <v>0</v>
      </c>
      <c r="Q210" s="142"/>
      <c r="R210" s="143">
        <f>SUM(R211:R217)</f>
        <v>0</v>
      </c>
      <c r="S210" s="142"/>
      <c r="T210" s="144">
        <f>SUM(T211:T217)</f>
        <v>0.21119999999999997</v>
      </c>
      <c r="AR210" s="137" t="s">
        <v>90</v>
      </c>
      <c r="AT210" s="145" t="s">
        <v>80</v>
      </c>
      <c r="AU210" s="145" t="s">
        <v>88</v>
      </c>
      <c r="AY210" s="137" t="s">
        <v>199</v>
      </c>
      <c r="BK210" s="146">
        <f>SUM(BK211:BK217)</f>
        <v>0</v>
      </c>
    </row>
    <row r="211" spans="1:65" s="2" customFormat="1" ht="16.5" customHeight="1">
      <c r="A211" s="33"/>
      <c r="B211" s="149"/>
      <c r="C211" s="150" t="s">
        <v>296</v>
      </c>
      <c r="D211" s="150" t="s">
        <v>202</v>
      </c>
      <c r="E211" s="151" t="s">
        <v>7538</v>
      </c>
      <c r="F211" s="152" t="s">
        <v>7539</v>
      </c>
      <c r="G211" s="153" t="s">
        <v>332</v>
      </c>
      <c r="H211" s="154">
        <v>9.6</v>
      </c>
      <c r="I211" s="155"/>
      <c r="J211" s="156">
        <f>ROUND(I211*H211,2)</f>
        <v>0</v>
      </c>
      <c r="K211" s="152" t="s">
        <v>333</v>
      </c>
      <c r="L211" s="34"/>
      <c r="M211" s="157" t="s">
        <v>1</v>
      </c>
      <c r="N211" s="158" t="s">
        <v>46</v>
      </c>
      <c r="O211" s="59"/>
      <c r="P211" s="159">
        <f>O211*H211</f>
        <v>0</v>
      </c>
      <c r="Q211" s="159">
        <v>0</v>
      </c>
      <c r="R211" s="159">
        <f>Q211*H211</f>
        <v>0</v>
      </c>
      <c r="S211" s="159">
        <v>2.1999999999999999E-2</v>
      </c>
      <c r="T211" s="160">
        <f>S211*H211</f>
        <v>0.21119999999999997</v>
      </c>
      <c r="U211" s="33"/>
      <c r="V211" s="33"/>
      <c r="W211" s="33"/>
      <c r="X211" s="33"/>
      <c r="Y211" s="33"/>
      <c r="Z211" s="33"/>
      <c r="AA211" s="33"/>
      <c r="AB211" s="33"/>
      <c r="AC211" s="33"/>
      <c r="AD211" s="33"/>
      <c r="AE211" s="33"/>
      <c r="AR211" s="161" t="s">
        <v>276</v>
      </c>
      <c r="AT211" s="161" t="s">
        <v>202</v>
      </c>
      <c r="AU211" s="161" t="s">
        <v>90</v>
      </c>
      <c r="AY211" s="18" t="s">
        <v>199</v>
      </c>
      <c r="BE211" s="162">
        <f>IF(N211="základní",J211,0)</f>
        <v>0</v>
      </c>
      <c r="BF211" s="162">
        <f>IF(N211="snížená",J211,0)</f>
        <v>0</v>
      </c>
      <c r="BG211" s="162">
        <f>IF(N211="zákl. přenesená",J211,0)</f>
        <v>0</v>
      </c>
      <c r="BH211" s="162">
        <f>IF(N211="sníž. přenesená",J211,0)</f>
        <v>0</v>
      </c>
      <c r="BI211" s="162">
        <f>IF(N211="nulová",J211,0)</f>
        <v>0</v>
      </c>
      <c r="BJ211" s="18" t="s">
        <v>88</v>
      </c>
      <c r="BK211" s="162">
        <f>ROUND(I211*H211,2)</f>
        <v>0</v>
      </c>
      <c r="BL211" s="18" t="s">
        <v>276</v>
      </c>
      <c r="BM211" s="161" t="s">
        <v>7540</v>
      </c>
    </row>
    <row r="212" spans="1:65" s="2" customFormat="1" ht="10.199999999999999">
      <c r="A212" s="33"/>
      <c r="B212" s="34"/>
      <c r="C212" s="33"/>
      <c r="D212" s="163" t="s">
        <v>207</v>
      </c>
      <c r="E212" s="33"/>
      <c r="F212" s="164" t="s">
        <v>7541</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207</v>
      </c>
      <c r="AU212" s="18" t="s">
        <v>90</v>
      </c>
    </row>
    <row r="213" spans="1:65" s="13" customFormat="1" ht="10.199999999999999">
      <c r="B213" s="172"/>
      <c r="D213" s="163" t="s">
        <v>336</v>
      </c>
      <c r="E213" s="173" t="s">
        <v>1</v>
      </c>
      <c r="F213" s="174" t="s">
        <v>7542</v>
      </c>
      <c r="H213" s="173" t="s">
        <v>1</v>
      </c>
      <c r="I213" s="175"/>
      <c r="L213" s="172"/>
      <c r="M213" s="176"/>
      <c r="N213" s="177"/>
      <c r="O213" s="177"/>
      <c r="P213" s="177"/>
      <c r="Q213" s="177"/>
      <c r="R213" s="177"/>
      <c r="S213" s="177"/>
      <c r="T213" s="178"/>
      <c r="AT213" s="173" t="s">
        <v>336</v>
      </c>
      <c r="AU213" s="173" t="s">
        <v>90</v>
      </c>
      <c r="AV213" s="13" t="s">
        <v>88</v>
      </c>
      <c r="AW213" s="13" t="s">
        <v>36</v>
      </c>
      <c r="AX213" s="13" t="s">
        <v>81</v>
      </c>
      <c r="AY213" s="173" t="s">
        <v>199</v>
      </c>
    </row>
    <row r="214" spans="1:65" s="14" customFormat="1" ht="10.199999999999999">
      <c r="B214" s="179"/>
      <c r="D214" s="163" t="s">
        <v>336</v>
      </c>
      <c r="E214" s="180" t="s">
        <v>1</v>
      </c>
      <c r="F214" s="181" t="s">
        <v>7543</v>
      </c>
      <c r="H214" s="182">
        <v>9.6</v>
      </c>
      <c r="I214" s="183"/>
      <c r="L214" s="179"/>
      <c r="M214" s="184"/>
      <c r="N214" s="185"/>
      <c r="O214" s="185"/>
      <c r="P214" s="185"/>
      <c r="Q214" s="185"/>
      <c r="R214" s="185"/>
      <c r="S214" s="185"/>
      <c r="T214" s="186"/>
      <c r="AT214" s="180" t="s">
        <v>336</v>
      </c>
      <c r="AU214" s="180" t="s">
        <v>90</v>
      </c>
      <c r="AV214" s="14" t="s">
        <v>90</v>
      </c>
      <c r="AW214" s="14" t="s">
        <v>36</v>
      </c>
      <c r="AX214" s="14" t="s">
        <v>81</v>
      </c>
      <c r="AY214" s="180" t="s">
        <v>199</v>
      </c>
    </row>
    <row r="215" spans="1:65" s="15" customFormat="1" ht="10.199999999999999">
      <c r="B215" s="187"/>
      <c r="D215" s="163" t="s">
        <v>336</v>
      </c>
      <c r="E215" s="188" t="s">
        <v>1</v>
      </c>
      <c r="F215" s="189" t="s">
        <v>339</v>
      </c>
      <c r="H215" s="190">
        <v>9.6</v>
      </c>
      <c r="I215" s="191"/>
      <c r="L215" s="187"/>
      <c r="M215" s="192"/>
      <c r="N215" s="193"/>
      <c r="O215" s="193"/>
      <c r="P215" s="193"/>
      <c r="Q215" s="193"/>
      <c r="R215" s="193"/>
      <c r="S215" s="193"/>
      <c r="T215" s="194"/>
      <c r="AT215" s="188" t="s">
        <v>336</v>
      </c>
      <c r="AU215" s="188" t="s">
        <v>90</v>
      </c>
      <c r="AV215" s="15" t="s">
        <v>198</v>
      </c>
      <c r="AW215" s="15" t="s">
        <v>36</v>
      </c>
      <c r="AX215" s="15" t="s">
        <v>88</v>
      </c>
      <c r="AY215" s="188" t="s">
        <v>199</v>
      </c>
    </row>
    <row r="216" spans="1:65" s="2" customFormat="1" ht="33" customHeight="1">
      <c r="A216" s="33"/>
      <c r="B216" s="149"/>
      <c r="C216" s="150" t="s">
        <v>7</v>
      </c>
      <c r="D216" s="150" t="s">
        <v>202</v>
      </c>
      <c r="E216" s="151" t="s">
        <v>7544</v>
      </c>
      <c r="F216" s="152" t="s">
        <v>7545</v>
      </c>
      <c r="G216" s="153" t="s">
        <v>332</v>
      </c>
      <c r="H216" s="154">
        <v>9.6</v>
      </c>
      <c r="I216" s="155"/>
      <c r="J216" s="156">
        <f>ROUND(I216*H216,2)</f>
        <v>0</v>
      </c>
      <c r="K216" s="152" t="s">
        <v>1</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276</v>
      </c>
      <c r="AT216" s="161" t="s">
        <v>202</v>
      </c>
      <c r="AU216" s="161" t="s">
        <v>90</v>
      </c>
      <c r="AY216" s="18" t="s">
        <v>199</v>
      </c>
      <c r="BE216" s="162">
        <f>IF(N216="základní",J216,0)</f>
        <v>0</v>
      </c>
      <c r="BF216" s="162">
        <f>IF(N216="snížená",J216,0)</f>
        <v>0</v>
      </c>
      <c r="BG216" s="162">
        <f>IF(N216="zákl. přenesená",J216,0)</f>
        <v>0</v>
      </c>
      <c r="BH216" s="162">
        <f>IF(N216="sníž. přenesená",J216,0)</f>
        <v>0</v>
      </c>
      <c r="BI216" s="162">
        <f>IF(N216="nulová",J216,0)</f>
        <v>0</v>
      </c>
      <c r="BJ216" s="18" t="s">
        <v>88</v>
      </c>
      <c r="BK216" s="162">
        <f>ROUND(I216*H216,2)</f>
        <v>0</v>
      </c>
      <c r="BL216" s="18" t="s">
        <v>276</v>
      </c>
      <c r="BM216" s="161" t="s">
        <v>7546</v>
      </c>
    </row>
    <row r="217" spans="1:65" s="2" customFormat="1" ht="19.2">
      <c r="A217" s="33"/>
      <c r="B217" s="34"/>
      <c r="C217" s="33"/>
      <c r="D217" s="163" t="s">
        <v>207</v>
      </c>
      <c r="E217" s="33"/>
      <c r="F217" s="164" t="s">
        <v>7545</v>
      </c>
      <c r="G217" s="33"/>
      <c r="H217" s="33"/>
      <c r="I217" s="165"/>
      <c r="J217" s="33"/>
      <c r="K217" s="33"/>
      <c r="L217" s="34"/>
      <c r="M217" s="168"/>
      <c r="N217" s="169"/>
      <c r="O217" s="170"/>
      <c r="P217" s="170"/>
      <c r="Q217" s="170"/>
      <c r="R217" s="170"/>
      <c r="S217" s="170"/>
      <c r="T217" s="171"/>
      <c r="U217" s="33"/>
      <c r="V217" s="33"/>
      <c r="W217" s="33"/>
      <c r="X217" s="33"/>
      <c r="Y217" s="33"/>
      <c r="Z217" s="33"/>
      <c r="AA217" s="33"/>
      <c r="AB217" s="33"/>
      <c r="AC217" s="33"/>
      <c r="AD217" s="33"/>
      <c r="AE217" s="33"/>
      <c r="AT217" s="18" t="s">
        <v>207</v>
      </c>
      <c r="AU217" s="18" t="s">
        <v>90</v>
      </c>
    </row>
    <row r="218" spans="1:65" s="2" customFormat="1" ht="6.9" customHeight="1">
      <c r="A218" s="33"/>
      <c r="B218" s="48"/>
      <c r="C218" s="49"/>
      <c r="D218" s="49"/>
      <c r="E218" s="49"/>
      <c r="F218" s="49"/>
      <c r="G218" s="49"/>
      <c r="H218" s="49"/>
      <c r="I218" s="49"/>
      <c r="J218" s="49"/>
      <c r="K218" s="49"/>
      <c r="L218" s="34"/>
      <c r="M218" s="33"/>
      <c r="O218" s="33"/>
      <c r="P218" s="33"/>
      <c r="Q218" s="33"/>
      <c r="R218" s="33"/>
      <c r="S218" s="33"/>
      <c r="T218" s="33"/>
      <c r="U218" s="33"/>
      <c r="V218" s="33"/>
      <c r="W218" s="33"/>
      <c r="X218" s="33"/>
      <c r="Y218" s="33"/>
      <c r="Z218" s="33"/>
      <c r="AA218" s="33"/>
      <c r="AB218" s="33"/>
      <c r="AC218" s="33"/>
      <c r="AD218" s="33"/>
      <c r="AE218" s="33"/>
    </row>
  </sheetData>
  <autoFilter ref="C127:K21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154</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7547</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7547</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155</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7548</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ROUND(J129,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ROUND((SUM(BE129:BE215)),  2)</f>
        <v>0</v>
      </c>
      <c r="G35" s="33"/>
      <c r="H35" s="33"/>
      <c r="I35" s="106">
        <v>0.21</v>
      </c>
      <c r="J35" s="105">
        <f>ROUND(((SUM(BE129:BE215))*I35),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ROUND((SUM(BF129:BF215)),  2)</f>
        <v>0</v>
      </c>
      <c r="G36" s="33"/>
      <c r="H36" s="33"/>
      <c r="I36" s="106">
        <v>0.15</v>
      </c>
      <c r="J36" s="105">
        <f>ROUND(((SUM(BF129:BF215))*I36),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ROUND((SUM(BG129:BG215)),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ROUND((SUM(BH129:BH215)),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ROUND((SUM(BI129:BI215)),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7547</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IO-02 - Areálový venkovní rozvod plynu</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J129</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J130</f>
        <v>0</v>
      </c>
      <c r="L99" s="118"/>
    </row>
    <row r="100" spans="1:47" s="10" customFormat="1" ht="19.95" customHeight="1">
      <c r="B100" s="122"/>
      <c r="D100" s="123" t="s">
        <v>305</v>
      </c>
      <c r="E100" s="124"/>
      <c r="F100" s="124"/>
      <c r="G100" s="124"/>
      <c r="H100" s="124"/>
      <c r="I100" s="124"/>
      <c r="J100" s="125">
        <f>J131</f>
        <v>0</v>
      </c>
      <c r="L100" s="122"/>
    </row>
    <row r="101" spans="1:47" s="10" customFormat="1" ht="19.95" customHeight="1">
      <c r="B101" s="122"/>
      <c r="D101" s="123" t="s">
        <v>1496</v>
      </c>
      <c r="E101" s="124"/>
      <c r="F101" s="124"/>
      <c r="G101" s="124"/>
      <c r="H101" s="124"/>
      <c r="I101" s="124"/>
      <c r="J101" s="125">
        <f>J165</f>
        <v>0</v>
      </c>
      <c r="L101" s="122"/>
    </row>
    <row r="102" spans="1:47" s="10" customFormat="1" ht="19.95" customHeight="1">
      <c r="B102" s="122"/>
      <c r="D102" s="123" t="s">
        <v>312</v>
      </c>
      <c r="E102" s="124"/>
      <c r="F102" s="124"/>
      <c r="G102" s="124"/>
      <c r="H102" s="124"/>
      <c r="I102" s="124"/>
      <c r="J102" s="125">
        <f>J172</f>
        <v>0</v>
      </c>
      <c r="L102" s="122"/>
    </row>
    <row r="103" spans="1:47" s="9" customFormat="1" ht="24.9" customHeight="1">
      <c r="B103" s="118"/>
      <c r="D103" s="119" t="s">
        <v>313</v>
      </c>
      <c r="E103" s="120"/>
      <c r="F103" s="120"/>
      <c r="G103" s="120"/>
      <c r="H103" s="120"/>
      <c r="I103" s="120"/>
      <c r="J103" s="121">
        <f>J175</f>
        <v>0</v>
      </c>
      <c r="L103" s="118"/>
    </row>
    <row r="104" spans="1:47" s="10" customFormat="1" ht="19.95" customHeight="1">
      <c r="B104" s="122"/>
      <c r="D104" s="123" t="s">
        <v>4218</v>
      </c>
      <c r="E104" s="124"/>
      <c r="F104" s="124"/>
      <c r="G104" s="124"/>
      <c r="H104" s="124"/>
      <c r="I104" s="124"/>
      <c r="J104" s="125">
        <f>J176</f>
        <v>0</v>
      </c>
      <c r="L104" s="122"/>
    </row>
    <row r="105" spans="1:47" s="9" customFormat="1" ht="24.9" customHeight="1">
      <c r="B105" s="118"/>
      <c r="D105" s="119" t="s">
        <v>4640</v>
      </c>
      <c r="E105" s="120"/>
      <c r="F105" s="120"/>
      <c r="G105" s="120"/>
      <c r="H105" s="120"/>
      <c r="I105" s="120"/>
      <c r="J105" s="121">
        <f>J187</f>
        <v>0</v>
      </c>
      <c r="L105" s="118"/>
    </row>
    <row r="106" spans="1:47" s="10" customFormat="1" ht="19.95" customHeight="1">
      <c r="B106" s="122"/>
      <c r="D106" s="123" t="s">
        <v>7549</v>
      </c>
      <c r="E106" s="124"/>
      <c r="F106" s="124"/>
      <c r="G106" s="124"/>
      <c r="H106" s="124"/>
      <c r="I106" s="124"/>
      <c r="J106" s="125">
        <f>J188</f>
        <v>0</v>
      </c>
      <c r="L106" s="122"/>
    </row>
    <row r="107" spans="1:47" s="10" customFormat="1" ht="19.95" customHeight="1">
      <c r="B107" s="122"/>
      <c r="D107" s="123" t="s">
        <v>5296</v>
      </c>
      <c r="E107" s="124"/>
      <c r="F107" s="124"/>
      <c r="G107" s="124"/>
      <c r="H107" s="124"/>
      <c r="I107" s="124"/>
      <c r="J107" s="125">
        <f>J211</f>
        <v>0</v>
      </c>
      <c r="L107" s="122"/>
    </row>
    <row r="108" spans="1:47"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31" s="2" customFormat="1" ht="6.9"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31" s="2" customFormat="1" ht="24.9" customHeight="1">
      <c r="A114" s="33"/>
      <c r="B114" s="34"/>
      <c r="C114" s="22" t="s">
        <v>183</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26.25" customHeight="1">
      <c r="A117" s="33"/>
      <c r="B117" s="34"/>
      <c r="C117" s="33"/>
      <c r="D117" s="33"/>
      <c r="E117" s="263" t="str">
        <f>E7</f>
        <v>SPŠ a SOU Pelhřimov - objekt dílen Kamenice nad Lipou - úspora energie</v>
      </c>
      <c r="F117" s="264"/>
      <c r="G117" s="264"/>
      <c r="H117" s="264"/>
      <c r="I117" s="3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172</v>
      </c>
      <c r="L118" s="21"/>
    </row>
    <row r="119" spans="1:31" s="2" customFormat="1" ht="16.5" customHeight="1">
      <c r="A119" s="33"/>
      <c r="B119" s="34"/>
      <c r="C119" s="33"/>
      <c r="D119" s="33"/>
      <c r="E119" s="263" t="s">
        <v>7547</v>
      </c>
      <c r="F119" s="265"/>
      <c r="G119" s="265"/>
      <c r="H119" s="265"/>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174</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27" t="str">
        <f>E11</f>
        <v>IO-02 - Areálový venkovní rozvod plynu</v>
      </c>
      <c r="F121" s="265"/>
      <c r="G121" s="265"/>
      <c r="H121" s="265"/>
      <c r="I121" s="3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F14</f>
        <v>Kamenice nad Lipu, ul. Lhotecká</v>
      </c>
      <c r="G123" s="33"/>
      <c r="H123" s="33"/>
      <c r="I123" s="28" t="s">
        <v>22</v>
      </c>
      <c r="J123" s="56" t="str">
        <f>IF(J14="","",J14)</f>
        <v>17. 3. 2021</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25.65" customHeight="1">
      <c r="A125" s="33"/>
      <c r="B125" s="34"/>
      <c r="C125" s="28" t="s">
        <v>24</v>
      </c>
      <c r="D125" s="33"/>
      <c r="E125" s="33"/>
      <c r="F125" s="26" t="str">
        <f>E17</f>
        <v>Kraj Vysočina</v>
      </c>
      <c r="G125" s="33"/>
      <c r="H125" s="33"/>
      <c r="I125" s="28" t="s">
        <v>32</v>
      </c>
      <c r="J125" s="31" t="str">
        <f>E23</f>
        <v>PROJEKT CENTRUM NOVA s.r.o.</v>
      </c>
      <c r="K125" s="33"/>
      <c r="L125" s="43"/>
      <c r="S125" s="33"/>
      <c r="T125" s="33"/>
      <c r="U125" s="33"/>
      <c r="V125" s="33"/>
      <c r="W125" s="33"/>
      <c r="X125" s="33"/>
      <c r="Y125" s="33"/>
      <c r="Z125" s="33"/>
      <c r="AA125" s="33"/>
      <c r="AB125" s="33"/>
      <c r="AC125" s="33"/>
      <c r="AD125" s="33"/>
      <c r="AE125" s="33"/>
    </row>
    <row r="126" spans="1:31" s="2" customFormat="1" ht="15.15" customHeight="1">
      <c r="A126" s="33"/>
      <c r="B126" s="34"/>
      <c r="C126" s="28" t="s">
        <v>30</v>
      </c>
      <c r="D126" s="33"/>
      <c r="E126" s="33"/>
      <c r="F126" s="26" t="str">
        <f>IF(E20="","",E20)</f>
        <v>Vyplň údaj</v>
      </c>
      <c r="G126" s="33"/>
      <c r="H126" s="33"/>
      <c r="I126" s="28" t="s">
        <v>37</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6"/>
      <c r="B128" s="127"/>
      <c r="C128" s="128" t="s">
        <v>184</v>
      </c>
      <c r="D128" s="129" t="s">
        <v>66</v>
      </c>
      <c r="E128" s="129" t="s">
        <v>62</v>
      </c>
      <c r="F128" s="129" t="s">
        <v>63</v>
      </c>
      <c r="G128" s="129" t="s">
        <v>185</v>
      </c>
      <c r="H128" s="129" t="s">
        <v>186</v>
      </c>
      <c r="I128" s="129" t="s">
        <v>187</v>
      </c>
      <c r="J128" s="129" t="s">
        <v>178</v>
      </c>
      <c r="K128" s="130" t="s">
        <v>188</v>
      </c>
      <c r="L128" s="131"/>
      <c r="M128" s="63" t="s">
        <v>1</v>
      </c>
      <c r="N128" s="64" t="s">
        <v>45</v>
      </c>
      <c r="O128" s="64" t="s">
        <v>189</v>
      </c>
      <c r="P128" s="64" t="s">
        <v>190</v>
      </c>
      <c r="Q128" s="64" t="s">
        <v>191</v>
      </c>
      <c r="R128" s="64" t="s">
        <v>192</v>
      </c>
      <c r="S128" s="64" t="s">
        <v>193</v>
      </c>
      <c r="T128" s="65" t="s">
        <v>194</v>
      </c>
      <c r="U128" s="126"/>
      <c r="V128" s="126"/>
      <c r="W128" s="126"/>
      <c r="X128" s="126"/>
      <c r="Y128" s="126"/>
      <c r="Z128" s="126"/>
      <c r="AA128" s="126"/>
      <c r="AB128" s="126"/>
      <c r="AC128" s="126"/>
      <c r="AD128" s="126"/>
      <c r="AE128" s="126"/>
    </row>
    <row r="129" spans="1:65" s="2" customFormat="1" ht="22.8" customHeight="1">
      <c r="A129" s="33"/>
      <c r="B129" s="34"/>
      <c r="C129" s="70" t="s">
        <v>195</v>
      </c>
      <c r="D129" s="33"/>
      <c r="E129" s="33"/>
      <c r="F129" s="33"/>
      <c r="G129" s="33"/>
      <c r="H129" s="33"/>
      <c r="I129" s="33"/>
      <c r="J129" s="132">
        <f>BK129</f>
        <v>0</v>
      </c>
      <c r="K129" s="33"/>
      <c r="L129" s="34"/>
      <c r="M129" s="66"/>
      <c r="N129" s="57"/>
      <c r="O129" s="67"/>
      <c r="P129" s="133">
        <f>P130+P175+P187</f>
        <v>0</v>
      </c>
      <c r="Q129" s="67"/>
      <c r="R129" s="133">
        <f>R130+R175+R187</f>
        <v>3.279264</v>
      </c>
      <c r="S129" s="67"/>
      <c r="T129" s="134">
        <f>T130+T175+T187</f>
        <v>4.8489999999999998E-2</v>
      </c>
      <c r="U129" s="33"/>
      <c r="V129" s="33"/>
      <c r="W129" s="33"/>
      <c r="X129" s="33"/>
      <c r="Y129" s="33"/>
      <c r="Z129" s="33"/>
      <c r="AA129" s="33"/>
      <c r="AB129" s="33"/>
      <c r="AC129" s="33"/>
      <c r="AD129" s="33"/>
      <c r="AE129" s="33"/>
      <c r="AT129" s="18" t="s">
        <v>80</v>
      </c>
      <c r="AU129" s="18" t="s">
        <v>180</v>
      </c>
      <c r="BK129" s="135">
        <f>BK130+BK175+BK187</f>
        <v>0</v>
      </c>
    </row>
    <row r="130" spans="1:65" s="12" customFormat="1" ht="25.95" customHeight="1">
      <c r="B130" s="136"/>
      <c r="D130" s="137" t="s">
        <v>80</v>
      </c>
      <c r="E130" s="138" t="s">
        <v>327</v>
      </c>
      <c r="F130" s="138" t="s">
        <v>328</v>
      </c>
      <c r="I130" s="139"/>
      <c r="J130" s="140">
        <f>BK130</f>
        <v>0</v>
      </c>
      <c r="L130" s="136"/>
      <c r="M130" s="141"/>
      <c r="N130" s="142"/>
      <c r="O130" s="142"/>
      <c r="P130" s="143">
        <f>P131+P165+P172</f>
        <v>0</v>
      </c>
      <c r="Q130" s="142"/>
      <c r="R130" s="143">
        <f>R131+R165+R172</f>
        <v>3.2620400000000003</v>
      </c>
      <c r="S130" s="142"/>
      <c r="T130" s="144">
        <f>T131+T165+T172</f>
        <v>0</v>
      </c>
      <c r="AR130" s="137" t="s">
        <v>88</v>
      </c>
      <c r="AT130" s="145" t="s">
        <v>80</v>
      </c>
      <c r="AU130" s="145" t="s">
        <v>81</v>
      </c>
      <c r="AY130" s="137" t="s">
        <v>199</v>
      </c>
      <c r="BK130" s="146">
        <f>BK131+BK165+BK172</f>
        <v>0</v>
      </c>
    </row>
    <row r="131" spans="1:65" s="12" customFormat="1" ht="22.8" customHeight="1">
      <c r="B131" s="136"/>
      <c r="D131" s="137" t="s">
        <v>80</v>
      </c>
      <c r="E131" s="147" t="s">
        <v>88</v>
      </c>
      <c r="F131" s="147" t="s">
        <v>329</v>
      </c>
      <c r="I131" s="139"/>
      <c r="J131" s="148">
        <f>BK131</f>
        <v>0</v>
      </c>
      <c r="L131" s="136"/>
      <c r="M131" s="141"/>
      <c r="N131" s="142"/>
      <c r="O131" s="142"/>
      <c r="P131" s="143">
        <f>SUM(P132:P164)</f>
        <v>0</v>
      </c>
      <c r="Q131" s="142"/>
      <c r="R131" s="143">
        <f>SUM(R132:R164)</f>
        <v>3.0730400000000002</v>
      </c>
      <c r="S131" s="142"/>
      <c r="T131" s="144">
        <f>SUM(T132:T164)</f>
        <v>0</v>
      </c>
      <c r="AR131" s="137" t="s">
        <v>88</v>
      </c>
      <c r="AT131" s="145" t="s">
        <v>80</v>
      </c>
      <c r="AU131" s="145" t="s">
        <v>88</v>
      </c>
      <c r="AY131" s="137" t="s">
        <v>199</v>
      </c>
      <c r="BK131" s="146">
        <f>SUM(BK132:BK164)</f>
        <v>0</v>
      </c>
    </row>
    <row r="132" spans="1:65" s="2" customFormat="1" ht="24.15" customHeight="1">
      <c r="A132" s="33"/>
      <c r="B132" s="149"/>
      <c r="C132" s="150" t="s">
        <v>88</v>
      </c>
      <c r="D132" s="150" t="s">
        <v>202</v>
      </c>
      <c r="E132" s="151" t="s">
        <v>7550</v>
      </c>
      <c r="F132" s="152" t="s">
        <v>7551</v>
      </c>
      <c r="G132" s="153" t="s">
        <v>376</v>
      </c>
      <c r="H132" s="154">
        <v>3</v>
      </c>
      <c r="I132" s="155"/>
      <c r="J132" s="156">
        <f>ROUND(I132*H132,2)</f>
        <v>0</v>
      </c>
      <c r="K132" s="152" t="s">
        <v>333</v>
      </c>
      <c r="L132" s="34"/>
      <c r="M132" s="157" t="s">
        <v>1</v>
      </c>
      <c r="N132" s="158" t="s">
        <v>46</v>
      </c>
      <c r="O132" s="59"/>
      <c r="P132" s="159">
        <f>O132*H132</f>
        <v>0</v>
      </c>
      <c r="Q132" s="159">
        <v>8.6800000000000002E-3</v>
      </c>
      <c r="R132" s="159">
        <f>Q132*H132</f>
        <v>2.6040000000000001E-2</v>
      </c>
      <c r="S132" s="159">
        <v>0</v>
      </c>
      <c r="T132" s="160">
        <f>S132*H132</f>
        <v>0</v>
      </c>
      <c r="U132" s="33"/>
      <c r="V132" s="33"/>
      <c r="W132" s="33"/>
      <c r="X132" s="33"/>
      <c r="Y132" s="33"/>
      <c r="Z132" s="33"/>
      <c r="AA132" s="33"/>
      <c r="AB132" s="33"/>
      <c r="AC132" s="33"/>
      <c r="AD132" s="33"/>
      <c r="AE132" s="33"/>
      <c r="AR132" s="161" t="s">
        <v>198</v>
      </c>
      <c r="AT132" s="161" t="s">
        <v>202</v>
      </c>
      <c r="AU132" s="161" t="s">
        <v>90</v>
      </c>
      <c r="AY132" s="18" t="s">
        <v>199</v>
      </c>
      <c r="BE132" s="162">
        <f>IF(N132="základní",J132,0)</f>
        <v>0</v>
      </c>
      <c r="BF132" s="162">
        <f>IF(N132="snížená",J132,0)</f>
        <v>0</v>
      </c>
      <c r="BG132" s="162">
        <f>IF(N132="zákl. přenesená",J132,0)</f>
        <v>0</v>
      </c>
      <c r="BH132" s="162">
        <f>IF(N132="sníž. přenesená",J132,0)</f>
        <v>0</v>
      </c>
      <c r="BI132" s="162">
        <f>IF(N132="nulová",J132,0)</f>
        <v>0</v>
      </c>
      <c r="BJ132" s="18" t="s">
        <v>88</v>
      </c>
      <c r="BK132" s="162">
        <f>ROUND(I132*H132,2)</f>
        <v>0</v>
      </c>
      <c r="BL132" s="18" t="s">
        <v>198</v>
      </c>
      <c r="BM132" s="161" t="s">
        <v>7552</v>
      </c>
    </row>
    <row r="133" spans="1:65" s="2" customFormat="1" ht="57.6">
      <c r="A133" s="33"/>
      <c r="B133" s="34"/>
      <c r="C133" s="33"/>
      <c r="D133" s="163" t="s">
        <v>207</v>
      </c>
      <c r="E133" s="33"/>
      <c r="F133" s="164" t="s">
        <v>7553</v>
      </c>
      <c r="G133" s="33"/>
      <c r="H133" s="33"/>
      <c r="I133" s="165"/>
      <c r="J133" s="33"/>
      <c r="K133" s="33"/>
      <c r="L133" s="34"/>
      <c r="M133" s="166"/>
      <c r="N133" s="167"/>
      <c r="O133" s="59"/>
      <c r="P133" s="59"/>
      <c r="Q133" s="59"/>
      <c r="R133" s="59"/>
      <c r="S133" s="59"/>
      <c r="T133" s="60"/>
      <c r="U133" s="33"/>
      <c r="V133" s="33"/>
      <c r="W133" s="33"/>
      <c r="X133" s="33"/>
      <c r="Y133" s="33"/>
      <c r="Z133" s="33"/>
      <c r="AA133" s="33"/>
      <c r="AB133" s="33"/>
      <c r="AC133" s="33"/>
      <c r="AD133" s="33"/>
      <c r="AE133" s="33"/>
      <c r="AT133" s="18" t="s">
        <v>207</v>
      </c>
      <c r="AU133" s="18" t="s">
        <v>90</v>
      </c>
    </row>
    <row r="134" spans="1:65" s="2" customFormat="1" ht="24.15" customHeight="1">
      <c r="A134" s="33"/>
      <c r="B134" s="149"/>
      <c r="C134" s="150" t="s">
        <v>90</v>
      </c>
      <c r="D134" s="150" t="s">
        <v>202</v>
      </c>
      <c r="E134" s="151" t="s">
        <v>7554</v>
      </c>
      <c r="F134" s="152" t="s">
        <v>7555</v>
      </c>
      <c r="G134" s="153" t="s">
        <v>383</v>
      </c>
      <c r="H134" s="154">
        <v>1.34</v>
      </c>
      <c r="I134" s="155"/>
      <c r="J134" s="156">
        <f>ROUND(I134*H134,2)</f>
        <v>0</v>
      </c>
      <c r="K134" s="152" t="s">
        <v>333</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198</v>
      </c>
      <c r="AT134" s="161" t="s">
        <v>202</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198</v>
      </c>
      <c r="BM134" s="161" t="s">
        <v>7556</v>
      </c>
    </row>
    <row r="135" spans="1:65" s="2" customFormat="1" ht="28.8">
      <c r="A135" s="33"/>
      <c r="B135" s="34"/>
      <c r="C135" s="33"/>
      <c r="D135" s="163" t="s">
        <v>207</v>
      </c>
      <c r="E135" s="33"/>
      <c r="F135" s="164" t="s">
        <v>7557</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13" customFormat="1" ht="10.199999999999999">
      <c r="B136" s="172"/>
      <c r="D136" s="163" t="s">
        <v>336</v>
      </c>
      <c r="E136" s="173" t="s">
        <v>1</v>
      </c>
      <c r="F136" s="174" t="s">
        <v>7558</v>
      </c>
      <c r="H136" s="173" t="s">
        <v>1</v>
      </c>
      <c r="I136" s="175"/>
      <c r="L136" s="172"/>
      <c r="M136" s="176"/>
      <c r="N136" s="177"/>
      <c r="O136" s="177"/>
      <c r="P136" s="177"/>
      <c r="Q136" s="177"/>
      <c r="R136" s="177"/>
      <c r="S136" s="177"/>
      <c r="T136" s="178"/>
      <c r="AT136" s="173" t="s">
        <v>336</v>
      </c>
      <c r="AU136" s="173" t="s">
        <v>90</v>
      </c>
      <c r="AV136" s="13" t="s">
        <v>88</v>
      </c>
      <c r="AW136" s="13" t="s">
        <v>36</v>
      </c>
      <c r="AX136" s="13" t="s">
        <v>81</v>
      </c>
      <c r="AY136" s="173" t="s">
        <v>199</v>
      </c>
    </row>
    <row r="137" spans="1:65" s="14" customFormat="1" ht="10.199999999999999">
      <c r="B137" s="179"/>
      <c r="D137" s="163" t="s">
        <v>336</v>
      </c>
      <c r="E137" s="180" t="s">
        <v>1</v>
      </c>
      <c r="F137" s="181" t="s">
        <v>7559</v>
      </c>
      <c r="H137" s="182">
        <v>1</v>
      </c>
      <c r="I137" s="183"/>
      <c r="L137" s="179"/>
      <c r="M137" s="184"/>
      <c r="N137" s="185"/>
      <c r="O137" s="185"/>
      <c r="P137" s="185"/>
      <c r="Q137" s="185"/>
      <c r="R137" s="185"/>
      <c r="S137" s="185"/>
      <c r="T137" s="186"/>
      <c r="AT137" s="180" t="s">
        <v>336</v>
      </c>
      <c r="AU137" s="180" t="s">
        <v>90</v>
      </c>
      <c r="AV137" s="14" t="s">
        <v>90</v>
      </c>
      <c r="AW137" s="14" t="s">
        <v>36</v>
      </c>
      <c r="AX137" s="14" t="s">
        <v>81</v>
      </c>
      <c r="AY137" s="180" t="s">
        <v>199</v>
      </c>
    </row>
    <row r="138" spans="1:65" s="13" customFormat="1" ht="10.199999999999999">
      <c r="B138" s="172"/>
      <c r="D138" s="163" t="s">
        <v>336</v>
      </c>
      <c r="E138" s="173" t="s">
        <v>1</v>
      </c>
      <c r="F138" s="174" t="s">
        <v>7560</v>
      </c>
      <c r="H138" s="173" t="s">
        <v>1</v>
      </c>
      <c r="I138" s="175"/>
      <c r="L138" s="172"/>
      <c r="M138" s="176"/>
      <c r="N138" s="177"/>
      <c r="O138" s="177"/>
      <c r="P138" s="177"/>
      <c r="Q138" s="177"/>
      <c r="R138" s="177"/>
      <c r="S138" s="177"/>
      <c r="T138" s="178"/>
      <c r="AT138" s="173" t="s">
        <v>336</v>
      </c>
      <c r="AU138" s="173" t="s">
        <v>90</v>
      </c>
      <c r="AV138" s="13" t="s">
        <v>88</v>
      </c>
      <c r="AW138" s="13" t="s">
        <v>36</v>
      </c>
      <c r="AX138" s="13" t="s">
        <v>81</v>
      </c>
      <c r="AY138" s="173" t="s">
        <v>199</v>
      </c>
    </row>
    <row r="139" spans="1:65" s="14" customFormat="1" ht="10.199999999999999">
      <c r="B139" s="179"/>
      <c r="D139" s="163" t="s">
        <v>336</v>
      </c>
      <c r="E139" s="180" t="s">
        <v>1</v>
      </c>
      <c r="F139" s="181" t="s">
        <v>7561</v>
      </c>
      <c r="H139" s="182">
        <v>0.34</v>
      </c>
      <c r="I139" s="183"/>
      <c r="L139" s="179"/>
      <c r="M139" s="184"/>
      <c r="N139" s="185"/>
      <c r="O139" s="185"/>
      <c r="P139" s="185"/>
      <c r="Q139" s="185"/>
      <c r="R139" s="185"/>
      <c r="S139" s="185"/>
      <c r="T139" s="186"/>
      <c r="AT139" s="180" t="s">
        <v>336</v>
      </c>
      <c r="AU139" s="180" t="s">
        <v>90</v>
      </c>
      <c r="AV139" s="14" t="s">
        <v>90</v>
      </c>
      <c r="AW139" s="14" t="s">
        <v>36</v>
      </c>
      <c r="AX139" s="14" t="s">
        <v>81</v>
      </c>
      <c r="AY139" s="180" t="s">
        <v>199</v>
      </c>
    </row>
    <row r="140" spans="1:65" s="15" customFormat="1" ht="10.199999999999999">
      <c r="B140" s="187"/>
      <c r="D140" s="163" t="s">
        <v>336</v>
      </c>
      <c r="E140" s="188" t="s">
        <v>1</v>
      </c>
      <c r="F140" s="189" t="s">
        <v>339</v>
      </c>
      <c r="H140" s="190">
        <v>1.34</v>
      </c>
      <c r="I140" s="191"/>
      <c r="L140" s="187"/>
      <c r="M140" s="192"/>
      <c r="N140" s="193"/>
      <c r="O140" s="193"/>
      <c r="P140" s="193"/>
      <c r="Q140" s="193"/>
      <c r="R140" s="193"/>
      <c r="S140" s="193"/>
      <c r="T140" s="194"/>
      <c r="AT140" s="188" t="s">
        <v>336</v>
      </c>
      <c r="AU140" s="188" t="s">
        <v>90</v>
      </c>
      <c r="AV140" s="15" t="s">
        <v>198</v>
      </c>
      <c r="AW140" s="15" t="s">
        <v>36</v>
      </c>
      <c r="AX140" s="15" t="s">
        <v>88</v>
      </c>
      <c r="AY140" s="188" t="s">
        <v>199</v>
      </c>
    </row>
    <row r="141" spans="1:65" s="2" customFormat="1" ht="33" customHeight="1">
      <c r="A141" s="33"/>
      <c r="B141" s="149"/>
      <c r="C141" s="150" t="s">
        <v>213</v>
      </c>
      <c r="D141" s="150" t="s">
        <v>202</v>
      </c>
      <c r="E141" s="151" t="s">
        <v>1533</v>
      </c>
      <c r="F141" s="152" t="s">
        <v>1534</v>
      </c>
      <c r="G141" s="153" t="s">
        <v>383</v>
      </c>
      <c r="H141" s="154">
        <v>1.026</v>
      </c>
      <c r="I141" s="155"/>
      <c r="J141" s="156">
        <f>ROUND(I141*H141,2)</f>
        <v>0</v>
      </c>
      <c r="K141" s="152" t="s">
        <v>333</v>
      </c>
      <c r="L141" s="34"/>
      <c r="M141" s="157" t="s">
        <v>1</v>
      </c>
      <c r="N141" s="158" t="s">
        <v>46</v>
      </c>
      <c r="O141" s="59"/>
      <c r="P141" s="159">
        <f>O141*H141</f>
        <v>0</v>
      </c>
      <c r="Q141" s="159">
        <v>0</v>
      </c>
      <c r="R141" s="159">
        <f>Q141*H141</f>
        <v>0</v>
      </c>
      <c r="S141" s="159">
        <v>0</v>
      </c>
      <c r="T141" s="160">
        <f>S141*H141</f>
        <v>0</v>
      </c>
      <c r="U141" s="33"/>
      <c r="V141" s="33"/>
      <c r="W141" s="33"/>
      <c r="X141" s="33"/>
      <c r="Y141" s="33"/>
      <c r="Z141" s="33"/>
      <c r="AA141" s="33"/>
      <c r="AB141" s="33"/>
      <c r="AC141" s="33"/>
      <c r="AD141" s="33"/>
      <c r="AE141" s="33"/>
      <c r="AR141" s="161" t="s">
        <v>198</v>
      </c>
      <c r="AT141" s="161" t="s">
        <v>202</v>
      </c>
      <c r="AU141" s="161" t="s">
        <v>90</v>
      </c>
      <c r="AY141" s="18" t="s">
        <v>199</v>
      </c>
      <c r="BE141" s="162">
        <f>IF(N141="základní",J141,0)</f>
        <v>0</v>
      </c>
      <c r="BF141" s="162">
        <f>IF(N141="snížená",J141,0)</f>
        <v>0</v>
      </c>
      <c r="BG141" s="162">
        <f>IF(N141="zákl. přenesená",J141,0)</f>
        <v>0</v>
      </c>
      <c r="BH141" s="162">
        <f>IF(N141="sníž. přenesená",J141,0)</f>
        <v>0</v>
      </c>
      <c r="BI141" s="162">
        <f>IF(N141="nulová",J141,0)</f>
        <v>0</v>
      </c>
      <c r="BJ141" s="18" t="s">
        <v>88</v>
      </c>
      <c r="BK141" s="162">
        <f>ROUND(I141*H141,2)</f>
        <v>0</v>
      </c>
      <c r="BL141" s="18" t="s">
        <v>198</v>
      </c>
      <c r="BM141" s="161" t="s">
        <v>7562</v>
      </c>
    </row>
    <row r="142" spans="1:65" s="2" customFormat="1" ht="38.4">
      <c r="A142" s="33"/>
      <c r="B142" s="34"/>
      <c r="C142" s="33"/>
      <c r="D142" s="163" t="s">
        <v>207</v>
      </c>
      <c r="E142" s="33"/>
      <c r="F142" s="164" t="s">
        <v>1536</v>
      </c>
      <c r="G142" s="33"/>
      <c r="H142" s="33"/>
      <c r="I142" s="165"/>
      <c r="J142" s="33"/>
      <c r="K142" s="33"/>
      <c r="L142" s="34"/>
      <c r="M142" s="166"/>
      <c r="N142" s="167"/>
      <c r="O142" s="59"/>
      <c r="P142" s="59"/>
      <c r="Q142" s="59"/>
      <c r="R142" s="59"/>
      <c r="S142" s="59"/>
      <c r="T142" s="60"/>
      <c r="U142" s="33"/>
      <c r="V142" s="33"/>
      <c r="W142" s="33"/>
      <c r="X142" s="33"/>
      <c r="Y142" s="33"/>
      <c r="Z142" s="33"/>
      <c r="AA142" s="33"/>
      <c r="AB142" s="33"/>
      <c r="AC142" s="33"/>
      <c r="AD142" s="33"/>
      <c r="AE142" s="33"/>
      <c r="AT142" s="18" t="s">
        <v>207</v>
      </c>
      <c r="AU142" s="18" t="s">
        <v>90</v>
      </c>
    </row>
    <row r="143" spans="1:65" s="14" customFormat="1" ht="10.199999999999999">
      <c r="B143" s="179"/>
      <c r="D143" s="163" t="s">
        <v>336</v>
      </c>
      <c r="E143" s="180" t="s">
        <v>1</v>
      </c>
      <c r="F143" s="181" t="s">
        <v>7563</v>
      </c>
      <c r="H143" s="182">
        <v>1.026</v>
      </c>
      <c r="I143" s="183"/>
      <c r="L143" s="179"/>
      <c r="M143" s="184"/>
      <c r="N143" s="185"/>
      <c r="O143" s="185"/>
      <c r="P143" s="185"/>
      <c r="Q143" s="185"/>
      <c r="R143" s="185"/>
      <c r="S143" s="185"/>
      <c r="T143" s="186"/>
      <c r="AT143" s="180" t="s">
        <v>336</v>
      </c>
      <c r="AU143" s="180" t="s">
        <v>90</v>
      </c>
      <c r="AV143" s="14" t="s">
        <v>90</v>
      </c>
      <c r="AW143" s="14" t="s">
        <v>36</v>
      </c>
      <c r="AX143" s="14" t="s">
        <v>88</v>
      </c>
      <c r="AY143" s="180" t="s">
        <v>199</v>
      </c>
    </row>
    <row r="144" spans="1:65" s="2" customFormat="1" ht="37.799999999999997" customHeight="1">
      <c r="A144" s="33"/>
      <c r="B144" s="149"/>
      <c r="C144" s="150" t="s">
        <v>198</v>
      </c>
      <c r="D144" s="150" t="s">
        <v>202</v>
      </c>
      <c r="E144" s="151" t="s">
        <v>1542</v>
      </c>
      <c r="F144" s="152" t="s">
        <v>1543</v>
      </c>
      <c r="G144" s="153" t="s">
        <v>383</v>
      </c>
      <c r="H144" s="154">
        <v>17.442</v>
      </c>
      <c r="I144" s="155"/>
      <c r="J144" s="156">
        <f>ROUND(I144*H144,2)</f>
        <v>0</v>
      </c>
      <c r="K144" s="152" t="s">
        <v>333</v>
      </c>
      <c r="L144" s="34"/>
      <c r="M144" s="157" t="s">
        <v>1</v>
      </c>
      <c r="N144" s="158" t="s">
        <v>46</v>
      </c>
      <c r="O144" s="59"/>
      <c r="P144" s="159">
        <f>O144*H144</f>
        <v>0</v>
      </c>
      <c r="Q144" s="159">
        <v>0</v>
      </c>
      <c r="R144" s="159">
        <f>Q144*H144</f>
        <v>0</v>
      </c>
      <c r="S144" s="159">
        <v>0</v>
      </c>
      <c r="T144" s="160">
        <f>S144*H144</f>
        <v>0</v>
      </c>
      <c r="U144" s="33"/>
      <c r="V144" s="33"/>
      <c r="W144" s="33"/>
      <c r="X144" s="33"/>
      <c r="Y144" s="33"/>
      <c r="Z144" s="33"/>
      <c r="AA144" s="33"/>
      <c r="AB144" s="33"/>
      <c r="AC144" s="33"/>
      <c r="AD144" s="33"/>
      <c r="AE144" s="33"/>
      <c r="AR144" s="161" t="s">
        <v>198</v>
      </c>
      <c r="AT144" s="161" t="s">
        <v>202</v>
      </c>
      <c r="AU144" s="161" t="s">
        <v>90</v>
      </c>
      <c r="AY144" s="18" t="s">
        <v>199</v>
      </c>
      <c r="BE144" s="162">
        <f>IF(N144="základní",J144,0)</f>
        <v>0</v>
      </c>
      <c r="BF144" s="162">
        <f>IF(N144="snížená",J144,0)</f>
        <v>0</v>
      </c>
      <c r="BG144" s="162">
        <f>IF(N144="zákl. přenesená",J144,0)</f>
        <v>0</v>
      </c>
      <c r="BH144" s="162">
        <f>IF(N144="sníž. přenesená",J144,0)</f>
        <v>0</v>
      </c>
      <c r="BI144" s="162">
        <f>IF(N144="nulová",J144,0)</f>
        <v>0</v>
      </c>
      <c r="BJ144" s="18" t="s">
        <v>88</v>
      </c>
      <c r="BK144" s="162">
        <f>ROUND(I144*H144,2)</f>
        <v>0</v>
      </c>
      <c r="BL144" s="18" t="s">
        <v>198</v>
      </c>
      <c r="BM144" s="161" t="s">
        <v>7564</v>
      </c>
    </row>
    <row r="145" spans="1:65" s="2" customFormat="1" ht="48">
      <c r="A145" s="33"/>
      <c r="B145" s="34"/>
      <c r="C145" s="33"/>
      <c r="D145" s="163" t="s">
        <v>207</v>
      </c>
      <c r="E145" s="33"/>
      <c r="F145" s="164" t="s">
        <v>1545</v>
      </c>
      <c r="G145" s="33"/>
      <c r="H145" s="33"/>
      <c r="I145" s="165"/>
      <c r="J145" s="33"/>
      <c r="K145" s="33"/>
      <c r="L145" s="34"/>
      <c r="M145" s="166"/>
      <c r="N145" s="167"/>
      <c r="O145" s="59"/>
      <c r="P145" s="59"/>
      <c r="Q145" s="59"/>
      <c r="R145" s="59"/>
      <c r="S145" s="59"/>
      <c r="T145" s="60"/>
      <c r="U145" s="33"/>
      <c r="V145" s="33"/>
      <c r="W145" s="33"/>
      <c r="X145" s="33"/>
      <c r="Y145" s="33"/>
      <c r="Z145" s="33"/>
      <c r="AA145" s="33"/>
      <c r="AB145" s="33"/>
      <c r="AC145" s="33"/>
      <c r="AD145" s="33"/>
      <c r="AE145" s="33"/>
      <c r="AT145" s="18" t="s">
        <v>207</v>
      </c>
      <c r="AU145" s="18" t="s">
        <v>90</v>
      </c>
    </row>
    <row r="146" spans="1:65" s="14" customFormat="1" ht="10.199999999999999">
      <c r="B146" s="179"/>
      <c r="D146" s="163" t="s">
        <v>336</v>
      </c>
      <c r="F146" s="181" t="s">
        <v>7565</v>
      </c>
      <c r="H146" s="182">
        <v>17.442</v>
      </c>
      <c r="I146" s="183"/>
      <c r="L146" s="179"/>
      <c r="M146" s="184"/>
      <c r="N146" s="185"/>
      <c r="O146" s="185"/>
      <c r="P146" s="185"/>
      <c r="Q146" s="185"/>
      <c r="R146" s="185"/>
      <c r="S146" s="185"/>
      <c r="T146" s="186"/>
      <c r="AT146" s="180" t="s">
        <v>336</v>
      </c>
      <c r="AU146" s="180" t="s">
        <v>90</v>
      </c>
      <c r="AV146" s="14" t="s">
        <v>90</v>
      </c>
      <c r="AW146" s="14" t="s">
        <v>3</v>
      </c>
      <c r="AX146" s="14" t="s">
        <v>88</v>
      </c>
      <c r="AY146" s="180" t="s">
        <v>199</v>
      </c>
    </row>
    <row r="147" spans="1:65" s="2" customFormat="1" ht="33" customHeight="1">
      <c r="A147" s="33"/>
      <c r="B147" s="149"/>
      <c r="C147" s="150" t="s">
        <v>222</v>
      </c>
      <c r="D147" s="150" t="s">
        <v>202</v>
      </c>
      <c r="E147" s="151" t="s">
        <v>1547</v>
      </c>
      <c r="F147" s="152" t="s">
        <v>1548</v>
      </c>
      <c r="G147" s="153" t="s">
        <v>396</v>
      </c>
      <c r="H147" s="154">
        <v>2.1549999999999998</v>
      </c>
      <c r="I147" s="155"/>
      <c r="J147" s="156">
        <f>ROUND(I147*H147,2)</f>
        <v>0</v>
      </c>
      <c r="K147" s="152" t="s">
        <v>333</v>
      </c>
      <c r="L147" s="34"/>
      <c r="M147" s="157" t="s">
        <v>1</v>
      </c>
      <c r="N147" s="158" t="s">
        <v>46</v>
      </c>
      <c r="O147" s="59"/>
      <c r="P147" s="159">
        <f>O147*H147</f>
        <v>0</v>
      </c>
      <c r="Q147" s="159">
        <v>0</v>
      </c>
      <c r="R147" s="159">
        <f>Q147*H147</f>
        <v>0</v>
      </c>
      <c r="S147" s="159">
        <v>0</v>
      </c>
      <c r="T147" s="160">
        <f>S147*H147</f>
        <v>0</v>
      </c>
      <c r="U147" s="33"/>
      <c r="V147" s="33"/>
      <c r="W147" s="33"/>
      <c r="X147" s="33"/>
      <c r="Y147" s="33"/>
      <c r="Z147" s="33"/>
      <c r="AA147" s="33"/>
      <c r="AB147" s="33"/>
      <c r="AC147" s="33"/>
      <c r="AD147" s="33"/>
      <c r="AE147" s="33"/>
      <c r="AR147" s="161" t="s">
        <v>198</v>
      </c>
      <c r="AT147" s="161" t="s">
        <v>202</v>
      </c>
      <c r="AU147" s="161" t="s">
        <v>90</v>
      </c>
      <c r="AY147" s="18" t="s">
        <v>199</v>
      </c>
      <c r="BE147" s="162">
        <f>IF(N147="základní",J147,0)</f>
        <v>0</v>
      </c>
      <c r="BF147" s="162">
        <f>IF(N147="snížená",J147,0)</f>
        <v>0</v>
      </c>
      <c r="BG147" s="162">
        <f>IF(N147="zákl. přenesená",J147,0)</f>
        <v>0</v>
      </c>
      <c r="BH147" s="162">
        <f>IF(N147="sníž. přenesená",J147,0)</f>
        <v>0</v>
      </c>
      <c r="BI147" s="162">
        <f>IF(N147="nulová",J147,0)</f>
        <v>0</v>
      </c>
      <c r="BJ147" s="18" t="s">
        <v>88</v>
      </c>
      <c r="BK147" s="162">
        <f>ROUND(I147*H147,2)</f>
        <v>0</v>
      </c>
      <c r="BL147" s="18" t="s">
        <v>198</v>
      </c>
      <c r="BM147" s="161" t="s">
        <v>7566</v>
      </c>
    </row>
    <row r="148" spans="1:65" s="2" customFormat="1" ht="28.8">
      <c r="A148" s="33"/>
      <c r="B148" s="34"/>
      <c r="C148" s="33"/>
      <c r="D148" s="163" t="s">
        <v>207</v>
      </c>
      <c r="E148" s="33"/>
      <c r="F148" s="164" t="s">
        <v>1550</v>
      </c>
      <c r="G148" s="33"/>
      <c r="H148" s="33"/>
      <c r="I148" s="165"/>
      <c r="J148" s="33"/>
      <c r="K148" s="33"/>
      <c r="L148" s="34"/>
      <c r="M148" s="166"/>
      <c r="N148" s="167"/>
      <c r="O148" s="59"/>
      <c r="P148" s="59"/>
      <c r="Q148" s="59"/>
      <c r="R148" s="59"/>
      <c r="S148" s="59"/>
      <c r="T148" s="60"/>
      <c r="U148" s="33"/>
      <c r="V148" s="33"/>
      <c r="W148" s="33"/>
      <c r="X148" s="33"/>
      <c r="Y148" s="33"/>
      <c r="Z148" s="33"/>
      <c r="AA148" s="33"/>
      <c r="AB148" s="33"/>
      <c r="AC148" s="33"/>
      <c r="AD148" s="33"/>
      <c r="AE148" s="33"/>
      <c r="AT148" s="18" t="s">
        <v>207</v>
      </c>
      <c r="AU148" s="18" t="s">
        <v>90</v>
      </c>
    </row>
    <row r="149" spans="1:65" s="14" customFormat="1" ht="10.199999999999999">
      <c r="B149" s="179"/>
      <c r="D149" s="163" t="s">
        <v>336</v>
      </c>
      <c r="F149" s="181" t="s">
        <v>7567</v>
      </c>
      <c r="H149" s="182">
        <v>2.1549999999999998</v>
      </c>
      <c r="I149" s="183"/>
      <c r="L149" s="179"/>
      <c r="M149" s="184"/>
      <c r="N149" s="185"/>
      <c r="O149" s="185"/>
      <c r="P149" s="185"/>
      <c r="Q149" s="185"/>
      <c r="R149" s="185"/>
      <c r="S149" s="185"/>
      <c r="T149" s="186"/>
      <c r="AT149" s="180" t="s">
        <v>336</v>
      </c>
      <c r="AU149" s="180" t="s">
        <v>90</v>
      </c>
      <c r="AV149" s="14" t="s">
        <v>90</v>
      </c>
      <c r="AW149" s="14" t="s">
        <v>3</v>
      </c>
      <c r="AX149" s="14" t="s">
        <v>88</v>
      </c>
      <c r="AY149" s="180" t="s">
        <v>199</v>
      </c>
    </row>
    <row r="150" spans="1:65" s="2" customFormat="1" ht="24.15" customHeight="1">
      <c r="A150" s="33"/>
      <c r="B150" s="149"/>
      <c r="C150" s="150" t="s">
        <v>227</v>
      </c>
      <c r="D150" s="150" t="s">
        <v>202</v>
      </c>
      <c r="E150" s="151" t="s">
        <v>7568</v>
      </c>
      <c r="F150" s="152" t="s">
        <v>7569</v>
      </c>
      <c r="G150" s="153" t="s">
        <v>383</v>
      </c>
      <c r="H150" s="154">
        <v>0.314</v>
      </c>
      <c r="I150" s="155"/>
      <c r="J150" s="156">
        <f>ROUND(I150*H150,2)</f>
        <v>0</v>
      </c>
      <c r="K150" s="152" t="s">
        <v>333</v>
      </c>
      <c r="L150" s="34"/>
      <c r="M150" s="157" t="s">
        <v>1</v>
      </c>
      <c r="N150" s="158" t="s">
        <v>46</v>
      </c>
      <c r="O150" s="59"/>
      <c r="P150" s="159">
        <f>O150*H150</f>
        <v>0</v>
      </c>
      <c r="Q150" s="159">
        <v>0</v>
      </c>
      <c r="R150" s="159">
        <f>Q150*H150</f>
        <v>0</v>
      </c>
      <c r="S150" s="159">
        <v>0</v>
      </c>
      <c r="T150" s="160">
        <f>S150*H150</f>
        <v>0</v>
      </c>
      <c r="U150" s="33"/>
      <c r="V150" s="33"/>
      <c r="W150" s="33"/>
      <c r="X150" s="33"/>
      <c r="Y150" s="33"/>
      <c r="Z150" s="33"/>
      <c r="AA150" s="33"/>
      <c r="AB150" s="33"/>
      <c r="AC150" s="33"/>
      <c r="AD150" s="33"/>
      <c r="AE150" s="33"/>
      <c r="AR150" s="161" t="s">
        <v>198</v>
      </c>
      <c r="AT150" s="161" t="s">
        <v>202</v>
      </c>
      <c r="AU150" s="161" t="s">
        <v>90</v>
      </c>
      <c r="AY150" s="18" t="s">
        <v>199</v>
      </c>
      <c r="BE150" s="162">
        <f>IF(N150="základní",J150,0)</f>
        <v>0</v>
      </c>
      <c r="BF150" s="162">
        <f>IF(N150="snížená",J150,0)</f>
        <v>0</v>
      </c>
      <c r="BG150" s="162">
        <f>IF(N150="zákl. přenesená",J150,0)</f>
        <v>0</v>
      </c>
      <c r="BH150" s="162">
        <f>IF(N150="sníž. přenesená",J150,0)</f>
        <v>0</v>
      </c>
      <c r="BI150" s="162">
        <f>IF(N150="nulová",J150,0)</f>
        <v>0</v>
      </c>
      <c r="BJ150" s="18" t="s">
        <v>88</v>
      </c>
      <c r="BK150" s="162">
        <f>ROUND(I150*H150,2)</f>
        <v>0</v>
      </c>
      <c r="BL150" s="18" t="s">
        <v>198</v>
      </c>
      <c r="BM150" s="161" t="s">
        <v>7570</v>
      </c>
    </row>
    <row r="151" spans="1:65" s="2" customFormat="1" ht="28.8">
      <c r="A151" s="33"/>
      <c r="B151" s="34"/>
      <c r="C151" s="33"/>
      <c r="D151" s="163" t="s">
        <v>207</v>
      </c>
      <c r="E151" s="33"/>
      <c r="F151" s="164" t="s">
        <v>7571</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207</v>
      </c>
      <c r="AU151" s="18" t="s">
        <v>90</v>
      </c>
    </row>
    <row r="152" spans="1:65" s="14" customFormat="1" ht="10.199999999999999">
      <c r="B152" s="179"/>
      <c r="D152" s="163" t="s">
        <v>336</v>
      </c>
      <c r="E152" s="180" t="s">
        <v>1</v>
      </c>
      <c r="F152" s="181" t="s">
        <v>7572</v>
      </c>
      <c r="H152" s="182">
        <v>1.34</v>
      </c>
      <c r="I152" s="183"/>
      <c r="L152" s="179"/>
      <c r="M152" s="184"/>
      <c r="N152" s="185"/>
      <c r="O152" s="185"/>
      <c r="P152" s="185"/>
      <c r="Q152" s="185"/>
      <c r="R152" s="185"/>
      <c r="S152" s="185"/>
      <c r="T152" s="186"/>
      <c r="AT152" s="180" t="s">
        <v>336</v>
      </c>
      <c r="AU152" s="180" t="s">
        <v>90</v>
      </c>
      <c r="AV152" s="14" t="s">
        <v>90</v>
      </c>
      <c r="AW152" s="14" t="s">
        <v>36</v>
      </c>
      <c r="AX152" s="14" t="s">
        <v>81</v>
      </c>
      <c r="AY152" s="180" t="s">
        <v>199</v>
      </c>
    </row>
    <row r="153" spans="1:65" s="14" customFormat="1" ht="10.199999999999999">
      <c r="B153" s="179"/>
      <c r="D153" s="163" t="s">
        <v>336</v>
      </c>
      <c r="E153" s="180" t="s">
        <v>1</v>
      </c>
      <c r="F153" s="181" t="s">
        <v>7573</v>
      </c>
      <c r="H153" s="182">
        <v>-1.026</v>
      </c>
      <c r="I153" s="183"/>
      <c r="L153" s="179"/>
      <c r="M153" s="184"/>
      <c r="N153" s="185"/>
      <c r="O153" s="185"/>
      <c r="P153" s="185"/>
      <c r="Q153" s="185"/>
      <c r="R153" s="185"/>
      <c r="S153" s="185"/>
      <c r="T153" s="186"/>
      <c r="AT153" s="180" t="s">
        <v>336</v>
      </c>
      <c r="AU153" s="180" t="s">
        <v>90</v>
      </c>
      <c r="AV153" s="14" t="s">
        <v>90</v>
      </c>
      <c r="AW153" s="14" t="s">
        <v>36</v>
      </c>
      <c r="AX153" s="14" t="s">
        <v>81</v>
      </c>
      <c r="AY153" s="180" t="s">
        <v>199</v>
      </c>
    </row>
    <row r="154" spans="1:65" s="15" customFormat="1" ht="10.199999999999999">
      <c r="B154" s="187"/>
      <c r="D154" s="163" t="s">
        <v>336</v>
      </c>
      <c r="E154" s="188" t="s">
        <v>1</v>
      </c>
      <c r="F154" s="189" t="s">
        <v>339</v>
      </c>
      <c r="H154" s="190">
        <v>0.31400000000000006</v>
      </c>
      <c r="I154" s="191"/>
      <c r="L154" s="187"/>
      <c r="M154" s="192"/>
      <c r="N154" s="193"/>
      <c r="O154" s="193"/>
      <c r="P154" s="193"/>
      <c r="Q154" s="193"/>
      <c r="R154" s="193"/>
      <c r="S154" s="193"/>
      <c r="T154" s="194"/>
      <c r="AT154" s="188" t="s">
        <v>336</v>
      </c>
      <c r="AU154" s="188" t="s">
        <v>90</v>
      </c>
      <c r="AV154" s="15" t="s">
        <v>198</v>
      </c>
      <c r="AW154" s="15" t="s">
        <v>36</v>
      </c>
      <c r="AX154" s="15" t="s">
        <v>88</v>
      </c>
      <c r="AY154" s="188" t="s">
        <v>199</v>
      </c>
    </row>
    <row r="155" spans="1:65" s="2" customFormat="1" ht="24.15" customHeight="1">
      <c r="A155" s="33"/>
      <c r="B155" s="149"/>
      <c r="C155" s="150" t="s">
        <v>232</v>
      </c>
      <c r="D155" s="150" t="s">
        <v>202</v>
      </c>
      <c r="E155" s="151" t="s">
        <v>7574</v>
      </c>
      <c r="F155" s="152" t="s">
        <v>7575</v>
      </c>
      <c r="G155" s="153" t="s">
        <v>383</v>
      </c>
      <c r="H155" s="154">
        <v>1.149</v>
      </c>
      <c r="I155" s="155"/>
      <c r="J155" s="156">
        <f>ROUND(I155*H155,2)</f>
        <v>0</v>
      </c>
      <c r="K155" s="152" t="s">
        <v>333</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198</v>
      </c>
      <c r="AT155" s="161" t="s">
        <v>202</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198</v>
      </c>
      <c r="BM155" s="161" t="s">
        <v>7576</v>
      </c>
    </row>
    <row r="156" spans="1:65" s="2" customFormat="1" ht="48">
      <c r="A156" s="33"/>
      <c r="B156" s="34"/>
      <c r="C156" s="33"/>
      <c r="D156" s="163" t="s">
        <v>207</v>
      </c>
      <c r="E156" s="33"/>
      <c r="F156" s="164" t="s">
        <v>7577</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207</v>
      </c>
      <c r="AU156" s="18" t="s">
        <v>90</v>
      </c>
    </row>
    <row r="157" spans="1:65" s="13" customFormat="1" ht="10.199999999999999">
      <c r="B157" s="172"/>
      <c r="D157" s="163" t="s">
        <v>336</v>
      </c>
      <c r="E157" s="173" t="s">
        <v>1</v>
      </c>
      <c r="F157" s="174" t="s">
        <v>7558</v>
      </c>
      <c r="H157" s="173" t="s">
        <v>1</v>
      </c>
      <c r="I157" s="175"/>
      <c r="L157" s="172"/>
      <c r="M157" s="176"/>
      <c r="N157" s="177"/>
      <c r="O157" s="177"/>
      <c r="P157" s="177"/>
      <c r="Q157" s="177"/>
      <c r="R157" s="177"/>
      <c r="S157" s="177"/>
      <c r="T157" s="178"/>
      <c r="AT157" s="173" t="s">
        <v>336</v>
      </c>
      <c r="AU157" s="173" t="s">
        <v>90</v>
      </c>
      <c r="AV157" s="13" t="s">
        <v>88</v>
      </c>
      <c r="AW157" s="13" t="s">
        <v>36</v>
      </c>
      <c r="AX157" s="13" t="s">
        <v>81</v>
      </c>
      <c r="AY157" s="173" t="s">
        <v>199</v>
      </c>
    </row>
    <row r="158" spans="1:65" s="14" customFormat="1" ht="10.199999999999999">
      <c r="B158" s="179"/>
      <c r="D158" s="163" t="s">
        <v>336</v>
      </c>
      <c r="E158" s="180" t="s">
        <v>1</v>
      </c>
      <c r="F158" s="181" t="s">
        <v>7578</v>
      </c>
      <c r="H158" s="182">
        <v>0.92600000000000005</v>
      </c>
      <c r="I158" s="183"/>
      <c r="L158" s="179"/>
      <c r="M158" s="184"/>
      <c r="N158" s="185"/>
      <c r="O158" s="185"/>
      <c r="P158" s="185"/>
      <c r="Q158" s="185"/>
      <c r="R158" s="185"/>
      <c r="S158" s="185"/>
      <c r="T158" s="186"/>
      <c r="AT158" s="180" t="s">
        <v>336</v>
      </c>
      <c r="AU158" s="180" t="s">
        <v>90</v>
      </c>
      <c r="AV158" s="14" t="s">
        <v>90</v>
      </c>
      <c r="AW158" s="14" t="s">
        <v>36</v>
      </c>
      <c r="AX158" s="14" t="s">
        <v>81</v>
      </c>
      <c r="AY158" s="180" t="s">
        <v>199</v>
      </c>
    </row>
    <row r="159" spans="1:65" s="13" customFormat="1" ht="10.199999999999999">
      <c r="B159" s="172"/>
      <c r="D159" s="163" t="s">
        <v>336</v>
      </c>
      <c r="E159" s="173" t="s">
        <v>1</v>
      </c>
      <c r="F159" s="174" t="s">
        <v>7579</v>
      </c>
      <c r="H159" s="173" t="s">
        <v>1</v>
      </c>
      <c r="I159" s="175"/>
      <c r="L159" s="172"/>
      <c r="M159" s="176"/>
      <c r="N159" s="177"/>
      <c r="O159" s="177"/>
      <c r="P159" s="177"/>
      <c r="Q159" s="177"/>
      <c r="R159" s="177"/>
      <c r="S159" s="177"/>
      <c r="T159" s="178"/>
      <c r="AT159" s="173" t="s">
        <v>336</v>
      </c>
      <c r="AU159" s="173" t="s">
        <v>90</v>
      </c>
      <c r="AV159" s="13" t="s">
        <v>88</v>
      </c>
      <c r="AW159" s="13" t="s">
        <v>36</v>
      </c>
      <c r="AX159" s="13" t="s">
        <v>81</v>
      </c>
      <c r="AY159" s="173" t="s">
        <v>199</v>
      </c>
    </row>
    <row r="160" spans="1:65" s="14" customFormat="1" ht="10.199999999999999">
      <c r="B160" s="179"/>
      <c r="D160" s="163" t="s">
        <v>336</v>
      </c>
      <c r="E160" s="180" t="s">
        <v>1</v>
      </c>
      <c r="F160" s="181" t="s">
        <v>7580</v>
      </c>
      <c r="H160" s="182">
        <v>0.223</v>
      </c>
      <c r="I160" s="183"/>
      <c r="L160" s="179"/>
      <c r="M160" s="184"/>
      <c r="N160" s="185"/>
      <c r="O160" s="185"/>
      <c r="P160" s="185"/>
      <c r="Q160" s="185"/>
      <c r="R160" s="185"/>
      <c r="S160" s="185"/>
      <c r="T160" s="186"/>
      <c r="AT160" s="180" t="s">
        <v>336</v>
      </c>
      <c r="AU160" s="180" t="s">
        <v>90</v>
      </c>
      <c r="AV160" s="14" t="s">
        <v>90</v>
      </c>
      <c r="AW160" s="14" t="s">
        <v>36</v>
      </c>
      <c r="AX160" s="14" t="s">
        <v>81</v>
      </c>
      <c r="AY160" s="180" t="s">
        <v>199</v>
      </c>
    </row>
    <row r="161" spans="1:65" s="15" customFormat="1" ht="10.199999999999999">
      <c r="B161" s="187"/>
      <c r="D161" s="163" t="s">
        <v>336</v>
      </c>
      <c r="E161" s="188" t="s">
        <v>1</v>
      </c>
      <c r="F161" s="189" t="s">
        <v>339</v>
      </c>
      <c r="H161" s="190">
        <v>1.149</v>
      </c>
      <c r="I161" s="191"/>
      <c r="L161" s="187"/>
      <c r="M161" s="192"/>
      <c r="N161" s="193"/>
      <c r="O161" s="193"/>
      <c r="P161" s="193"/>
      <c r="Q161" s="193"/>
      <c r="R161" s="193"/>
      <c r="S161" s="193"/>
      <c r="T161" s="194"/>
      <c r="AT161" s="188" t="s">
        <v>336</v>
      </c>
      <c r="AU161" s="188" t="s">
        <v>90</v>
      </c>
      <c r="AV161" s="15" t="s">
        <v>198</v>
      </c>
      <c r="AW161" s="15" t="s">
        <v>36</v>
      </c>
      <c r="AX161" s="15" t="s">
        <v>88</v>
      </c>
      <c r="AY161" s="188" t="s">
        <v>199</v>
      </c>
    </row>
    <row r="162" spans="1:65" s="2" customFormat="1" ht="16.5" customHeight="1">
      <c r="A162" s="33"/>
      <c r="B162" s="149"/>
      <c r="C162" s="195" t="s">
        <v>237</v>
      </c>
      <c r="D162" s="195" t="s">
        <v>416</v>
      </c>
      <c r="E162" s="196" t="s">
        <v>7581</v>
      </c>
      <c r="F162" s="197" t="s">
        <v>7582</v>
      </c>
      <c r="G162" s="198" t="s">
        <v>396</v>
      </c>
      <c r="H162" s="199">
        <v>3.0470000000000002</v>
      </c>
      <c r="I162" s="200"/>
      <c r="J162" s="201">
        <f>ROUND(I162*H162,2)</f>
        <v>0</v>
      </c>
      <c r="K162" s="197" t="s">
        <v>333</v>
      </c>
      <c r="L162" s="202"/>
      <c r="M162" s="203" t="s">
        <v>1</v>
      </c>
      <c r="N162" s="204" t="s">
        <v>46</v>
      </c>
      <c r="O162" s="59"/>
      <c r="P162" s="159">
        <f>O162*H162</f>
        <v>0</v>
      </c>
      <c r="Q162" s="159">
        <v>1</v>
      </c>
      <c r="R162" s="159">
        <f>Q162*H162</f>
        <v>3.0470000000000002</v>
      </c>
      <c r="S162" s="159">
        <v>0</v>
      </c>
      <c r="T162" s="160">
        <f>S162*H162</f>
        <v>0</v>
      </c>
      <c r="U162" s="33"/>
      <c r="V162" s="33"/>
      <c r="W162" s="33"/>
      <c r="X162" s="33"/>
      <c r="Y162" s="33"/>
      <c r="Z162" s="33"/>
      <c r="AA162" s="33"/>
      <c r="AB162" s="33"/>
      <c r="AC162" s="33"/>
      <c r="AD162" s="33"/>
      <c r="AE162" s="33"/>
      <c r="AR162" s="161" t="s">
        <v>1485</v>
      </c>
      <c r="AT162" s="161" t="s">
        <v>416</v>
      </c>
      <c r="AU162" s="161" t="s">
        <v>90</v>
      </c>
      <c r="AY162" s="18" t="s">
        <v>199</v>
      </c>
      <c r="BE162" s="162">
        <f>IF(N162="základní",J162,0)</f>
        <v>0</v>
      </c>
      <c r="BF162" s="162">
        <f>IF(N162="snížená",J162,0)</f>
        <v>0</v>
      </c>
      <c r="BG162" s="162">
        <f>IF(N162="zákl. přenesená",J162,0)</f>
        <v>0</v>
      </c>
      <c r="BH162" s="162">
        <f>IF(N162="sníž. přenesená",J162,0)</f>
        <v>0</v>
      </c>
      <c r="BI162" s="162">
        <f>IF(N162="nulová",J162,0)</f>
        <v>0</v>
      </c>
      <c r="BJ162" s="18" t="s">
        <v>88</v>
      </c>
      <c r="BK162" s="162">
        <f>ROUND(I162*H162,2)</f>
        <v>0</v>
      </c>
      <c r="BL162" s="18" t="s">
        <v>1485</v>
      </c>
      <c r="BM162" s="161" t="s">
        <v>7583</v>
      </c>
    </row>
    <row r="163" spans="1:65" s="2" customFormat="1" ht="10.199999999999999">
      <c r="A163" s="33"/>
      <c r="B163" s="34"/>
      <c r="C163" s="33"/>
      <c r="D163" s="163" t="s">
        <v>207</v>
      </c>
      <c r="E163" s="33"/>
      <c r="F163" s="164" t="s">
        <v>7582</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207</v>
      </c>
      <c r="AU163" s="18" t="s">
        <v>90</v>
      </c>
    </row>
    <row r="164" spans="1:65" s="14" customFormat="1" ht="10.199999999999999">
      <c r="B164" s="179"/>
      <c r="D164" s="163" t="s">
        <v>336</v>
      </c>
      <c r="F164" s="181" t="s">
        <v>7584</v>
      </c>
      <c r="H164" s="182">
        <v>3.0470000000000002</v>
      </c>
      <c r="I164" s="183"/>
      <c r="L164" s="179"/>
      <c r="M164" s="184"/>
      <c r="N164" s="185"/>
      <c r="O164" s="185"/>
      <c r="P164" s="185"/>
      <c r="Q164" s="185"/>
      <c r="R164" s="185"/>
      <c r="S164" s="185"/>
      <c r="T164" s="186"/>
      <c r="AT164" s="180" t="s">
        <v>336</v>
      </c>
      <c r="AU164" s="180" t="s">
        <v>90</v>
      </c>
      <c r="AV164" s="14" t="s">
        <v>90</v>
      </c>
      <c r="AW164" s="14" t="s">
        <v>3</v>
      </c>
      <c r="AX164" s="14" t="s">
        <v>88</v>
      </c>
      <c r="AY164" s="180" t="s">
        <v>199</v>
      </c>
    </row>
    <row r="165" spans="1:65" s="12" customFormat="1" ht="22.8" customHeight="1">
      <c r="B165" s="136"/>
      <c r="D165" s="137" t="s">
        <v>80</v>
      </c>
      <c r="E165" s="147" t="s">
        <v>198</v>
      </c>
      <c r="F165" s="147" t="s">
        <v>1641</v>
      </c>
      <c r="I165" s="139"/>
      <c r="J165" s="148">
        <f>BK165</f>
        <v>0</v>
      </c>
      <c r="L165" s="136"/>
      <c r="M165" s="141"/>
      <c r="N165" s="142"/>
      <c r="O165" s="142"/>
      <c r="P165" s="143">
        <f>SUM(P166:P171)</f>
        <v>0</v>
      </c>
      <c r="Q165" s="142"/>
      <c r="R165" s="143">
        <f>SUM(R166:R171)</f>
        <v>0.189</v>
      </c>
      <c r="S165" s="142"/>
      <c r="T165" s="144">
        <f>SUM(T166:T171)</f>
        <v>0</v>
      </c>
      <c r="AR165" s="137" t="s">
        <v>88</v>
      </c>
      <c r="AT165" s="145" t="s">
        <v>80</v>
      </c>
      <c r="AU165" s="145" t="s">
        <v>88</v>
      </c>
      <c r="AY165" s="137" t="s">
        <v>199</v>
      </c>
      <c r="BK165" s="146">
        <f>SUM(BK166:BK171)</f>
        <v>0</v>
      </c>
    </row>
    <row r="166" spans="1:65" s="2" customFormat="1" ht="16.5" customHeight="1">
      <c r="A166" s="33"/>
      <c r="B166" s="149"/>
      <c r="C166" s="150" t="s">
        <v>242</v>
      </c>
      <c r="D166" s="150" t="s">
        <v>202</v>
      </c>
      <c r="E166" s="151" t="s">
        <v>7585</v>
      </c>
      <c r="F166" s="152" t="s">
        <v>7586</v>
      </c>
      <c r="G166" s="153" t="s">
        <v>383</v>
      </c>
      <c r="H166" s="154">
        <v>0.1</v>
      </c>
      <c r="I166" s="155"/>
      <c r="J166" s="156">
        <f>ROUND(I166*H166,2)</f>
        <v>0</v>
      </c>
      <c r="K166" s="152" t="s">
        <v>333</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198</v>
      </c>
      <c r="AT166" s="161" t="s">
        <v>202</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198</v>
      </c>
      <c r="BM166" s="161" t="s">
        <v>7587</v>
      </c>
    </row>
    <row r="167" spans="1:65" s="2" customFormat="1" ht="19.2">
      <c r="A167" s="33"/>
      <c r="B167" s="34"/>
      <c r="C167" s="33"/>
      <c r="D167" s="163" t="s">
        <v>207</v>
      </c>
      <c r="E167" s="33"/>
      <c r="F167" s="164" t="s">
        <v>7588</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207</v>
      </c>
      <c r="AU167" s="18" t="s">
        <v>90</v>
      </c>
    </row>
    <row r="168" spans="1:65" s="14" customFormat="1" ht="10.199999999999999">
      <c r="B168" s="179"/>
      <c r="D168" s="163" t="s">
        <v>336</v>
      </c>
      <c r="E168" s="180" t="s">
        <v>1</v>
      </c>
      <c r="F168" s="181" t="s">
        <v>7589</v>
      </c>
      <c r="H168" s="182">
        <v>0.1</v>
      </c>
      <c r="I168" s="183"/>
      <c r="L168" s="179"/>
      <c r="M168" s="184"/>
      <c r="N168" s="185"/>
      <c r="O168" s="185"/>
      <c r="P168" s="185"/>
      <c r="Q168" s="185"/>
      <c r="R168" s="185"/>
      <c r="S168" s="185"/>
      <c r="T168" s="186"/>
      <c r="AT168" s="180" t="s">
        <v>336</v>
      </c>
      <c r="AU168" s="180" t="s">
        <v>90</v>
      </c>
      <c r="AV168" s="14" t="s">
        <v>90</v>
      </c>
      <c r="AW168" s="14" t="s">
        <v>36</v>
      </c>
      <c r="AX168" s="14" t="s">
        <v>88</v>
      </c>
      <c r="AY168" s="180" t="s">
        <v>199</v>
      </c>
    </row>
    <row r="169" spans="1:65" s="2" customFormat="1" ht="16.5" customHeight="1">
      <c r="A169" s="33"/>
      <c r="B169" s="149"/>
      <c r="C169" s="195" t="s">
        <v>247</v>
      </c>
      <c r="D169" s="195" t="s">
        <v>416</v>
      </c>
      <c r="E169" s="196" t="s">
        <v>7581</v>
      </c>
      <c r="F169" s="197" t="s">
        <v>7582</v>
      </c>
      <c r="G169" s="198" t="s">
        <v>396</v>
      </c>
      <c r="H169" s="199">
        <v>0.189</v>
      </c>
      <c r="I169" s="200"/>
      <c r="J169" s="201">
        <f>ROUND(I169*H169,2)</f>
        <v>0</v>
      </c>
      <c r="K169" s="197" t="s">
        <v>333</v>
      </c>
      <c r="L169" s="202"/>
      <c r="M169" s="203" t="s">
        <v>1</v>
      </c>
      <c r="N169" s="204" t="s">
        <v>46</v>
      </c>
      <c r="O169" s="59"/>
      <c r="P169" s="159">
        <f>O169*H169</f>
        <v>0</v>
      </c>
      <c r="Q169" s="159">
        <v>1</v>
      </c>
      <c r="R169" s="159">
        <f>Q169*H169</f>
        <v>0.189</v>
      </c>
      <c r="S169" s="159">
        <v>0</v>
      </c>
      <c r="T169" s="160">
        <f>S169*H169</f>
        <v>0</v>
      </c>
      <c r="U169" s="33"/>
      <c r="V169" s="33"/>
      <c r="W169" s="33"/>
      <c r="X169" s="33"/>
      <c r="Y169" s="33"/>
      <c r="Z169" s="33"/>
      <c r="AA169" s="33"/>
      <c r="AB169" s="33"/>
      <c r="AC169" s="33"/>
      <c r="AD169" s="33"/>
      <c r="AE169" s="33"/>
      <c r="AR169" s="161" t="s">
        <v>1485</v>
      </c>
      <c r="AT169" s="161" t="s">
        <v>416</v>
      </c>
      <c r="AU169" s="161" t="s">
        <v>90</v>
      </c>
      <c r="AY169" s="18" t="s">
        <v>199</v>
      </c>
      <c r="BE169" s="162">
        <f>IF(N169="základní",J169,0)</f>
        <v>0</v>
      </c>
      <c r="BF169" s="162">
        <f>IF(N169="snížená",J169,0)</f>
        <v>0</v>
      </c>
      <c r="BG169" s="162">
        <f>IF(N169="zákl. přenesená",J169,0)</f>
        <v>0</v>
      </c>
      <c r="BH169" s="162">
        <f>IF(N169="sníž. přenesená",J169,0)</f>
        <v>0</v>
      </c>
      <c r="BI169" s="162">
        <f>IF(N169="nulová",J169,0)</f>
        <v>0</v>
      </c>
      <c r="BJ169" s="18" t="s">
        <v>88</v>
      </c>
      <c r="BK169" s="162">
        <f>ROUND(I169*H169,2)</f>
        <v>0</v>
      </c>
      <c r="BL169" s="18" t="s">
        <v>1485</v>
      </c>
      <c r="BM169" s="161" t="s">
        <v>7590</v>
      </c>
    </row>
    <row r="170" spans="1:65" s="2" customFormat="1" ht="10.199999999999999">
      <c r="A170" s="33"/>
      <c r="B170" s="34"/>
      <c r="C170" s="33"/>
      <c r="D170" s="163" t="s">
        <v>207</v>
      </c>
      <c r="E170" s="33"/>
      <c r="F170" s="164" t="s">
        <v>7582</v>
      </c>
      <c r="G170" s="33"/>
      <c r="H170" s="33"/>
      <c r="I170" s="165"/>
      <c r="J170" s="33"/>
      <c r="K170" s="33"/>
      <c r="L170" s="34"/>
      <c r="M170" s="166"/>
      <c r="N170" s="167"/>
      <c r="O170" s="59"/>
      <c r="P170" s="59"/>
      <c r="Q170" s="59"/>
      <c r="R170" s="59"/>
      <c r="S170" s="59"/>
      <c r="T170" s="60"/>
      <c r="U170" s="33"/>
      <c r="V170" s="33"/>
      <c r="W170" s="33"/>
      <c r="X170" s="33"/>
      <c r="Y170" s="33"/>
      <c r="Z170" s="33"/>
      <c r="AA170" s="33"/>
      <c r="AB170" s="33"/>
      <c r="AC170" s="33"/>
      <c r="AD170" s="33"/>
      <c r="AE170" s="33"/>
      <c r="AT170" s="18" t="s">
        <v>207</v>
      </c>
      <c r="AU170" s="18" t="s">
        <v>90</v>
      </c>
    </row>
    <row r="171" spans="1:65" s="14" customFormat="1" ht="10.199999999999999">
      <c r="B171" s="179"/>
      <c r="D171" s="163" t="s">
        <v>336</v>
      </c>
      <c r="F171" s="181" t="s">
        <v>7591</v>
      </c>
      <c r="H171" s="182">
        <v>0.189</v>
      </c>
      <c r="I171" s="183"/>
      <c r="L171" s="179"/>
      <c r="M171" s="184"/>
      <c r="N171" s="185"/>
      <c r="O171" s="185"/>
      <c r="P171" s="185"/>
      <c r="Q171" s="185"/>
      <c r="R171" s="185"/>
      <c r="S171" s="185"/>
      <c r="T171" s="186"/>
      <c r="AT171" s="180" t="s">
        <v>336</v>
      </c>
      <c r="AU171" s="180" t="s">
        <v>90</v>
      </c>
      <c r="AV171" s="14" t="s">
        <v>90</v>
      </c>
      <c r="AW171" s="14" t="s">
        <v>3</v>
      </c>
      <c r="AX171" s="14" t="s">
        <v>88</v>
      </c>
      <c r="AY171" s="180" t="s">
        <v>199</v>
      </c>
    </row>
    <row r="172" spans="1:65" s="12" customFormat="1" ht="22.8" customHeight="1">
      <c r="B172" s="136"/>
      <c r="D172" s="137" t="s">
        <v>80</v>
      </c>
      <c r="E172" s="147" t="s">
        <v>1087</v>
      </c>
      <c r="F172" s="147" t="s">
        <v>1088</v>
      </c>
      <c r="I172" s="139"/>
      <c r="J172" s="148">
        <f>BK172</f>
        <v>0</v>
      </c>
      <c r="L172" s="136"/>
      <c r="M172" s="141"/>
      <c r="N172" s="142"/>
      <c r="O172" s="142"/>
      <c r="P172" s="143">
        <f>SUM(P173:P174)</f>
        <v>0</v>
      </c>
      <c r="Q172" s="142"/>
      <c r="R172" s="143">
        <f>SUM(R173:R174)</f>
        <v>0</v>
      </c>
      <c r="S172" s="142"/>
      <c r="T172" s="144">
        <f>SUM(T173:T174)</f>
        <v>0</v>
      </c>
      <c r="AR172" s="137" t="s">
        <v>88</v>
      </c>
      <c r="AT172" s="145" t="s">
        <v>80</v>
      </c>
      <c r="AU172" s="145" t="s">
        <v>88</v>
      </c>
      <c r="AY172" s="137" t="s">
        <v>199</v>
      </c>
      <c r="BK172" s="146">
        <f>SUM(BK173:BK174)</f>
        <v>0</v>
      </c>
    </row>
    <row r="173" spans="1:65" s="2" customFormat="1" ht="24.15" customHeight="1">
      <c r="A173" s="33"/>
      <c r="B173" s="149"/>
      <c r="C173" s="150" t="s">
        <v>252</v>
      </c>
      <c r="D173" s="150" t="s">
        <v>202</v>
      </c>
      <c r="E173" s="151" t="s">
        <v>7592</v>
      </c>
      <c r="F173" s="152" t="s">
        <v>7593</v>
      </c>
      <c r="G173" s="153" t="s">
        <v>396</v>
      </c>
      <c r="H173" s="154">
        <v>3.2789999999999999</v>
      </c>
      <c r="I173" s="155"/>
      <c r="J173" s="156">
        <f>ROUND(I173*H173,2)</f>
        <v>0</v>
      </c>
      <c r="K173" s="152" t="s">
        <v>333</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198</v>
      </c>
      <c r="AT173" s="161" t="s">
        <v>202</v>
      </c>
      <c r="AU173" s="161" t="s">
        <v>90</v>
      </c>
      <c r="AY173" s="18" t="s">
        <v>199</v>
      </c>
      <c r="BE173" s="162">
        <f>IF(N173="základní",J173,0)</f>
        <v>0</v>
      </c>
      <c r="BF173" s="162">
        <f>IF(N173="snížená",J173,0)</f>
        <v>0</v>
      </c>
      <c r="BG173" s="162">
        <f>IF(N173="zákl. přenesená",J173,0)</f>
        <v>0</v>
      </c>
      <c r="BH173" s="162">
        <f>IF(N173="sníž. přenesená",J173,0)</f>
        <v>0</v>
      </c>
      <c r="BI173" s="162">
        <f>IF(N173="nulová",J173,0)</f>
        <v>0</v>
      </c>
      <c r="BJ173" s="18" t="s">
        <v>88</v>
      </c>
      <c r="BK173" s="162">
        <f>ROUND(I173*H173,2)</f>
        <v>0</v>
      </c>
      <c r="BL173" s="18" t="s">
        <v>198</v>
      </c>
      <c r="BM173" s="161" t="s">
        <v>7594</v>
      </c>
    </row>
    <row r="174" spans="1:65" s="2" customFormat="1" ht="28.8">
      <c r="A174" s="33"/>
      <c r="B174" s="34"/>
      <c r="C174" s="33"/>
      <c r="D174" s="163" t="s">
        <v>207</v>
      </c>
      <c r="E174" s="33"/>
      <c r="F174" s="164" t="s">
        <v>7595</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207</v>
      </c>
      <c r="AU174" s="18" t="s">
        <v>90</v>
      </c>
    </row>
    <row r="175" spans="1:65" s="12" customFormat="1" ht="25.95" customHeight="1">
      <c r="B175" s="136"/>
      <c r="D175" s="137" t="s">
        <v>80</v>
      </c>
      <c r="E175" s="138" t="s">
        <v>1094</v>
      </c>
      <c r="F175" s="138" t="s">
        <v>1095</v>
      </c>
      <c r="I175" s="139"/>
      <c r="J175" s="140">
        <f>BK175</f>
        <v>0</v>
      </c>
      <c r="L175" s="136"/>
      <c r="M175" s="141"/>
      <c r="N175" s="142"/>
      <c r="O175" s="142"/>
      <c r="P175" s="143">
        <f>P176</f>
        <v>0</v>
      </c>
      <c r="Q175" s="142"/>
      <c r="R175" s="143">
        <f>R176</f>
        <v>6.0800000000000003E-3</v>
      </c>
      <c r="S175" s="142"/>
      <c r="T175" s="144">
        <f>T176</f>
        <v>4.8489999999999998E-2</v>
      </c>
      <c r="AR175" s="137" t="s">
        <v>90</v>
      </c>
      <c r="AT175" s="145" t="s">
        <v>80</v>
      </c>
      <c r="AU175" s="145" t="s">
        <v>81</v>
      </c>
      <c r="AY175" s="137" t="s">
        <v>199</v>
      </c>
      <c r="BK175" s="146">
        <f>BK176</f>
        <v>0</v>
      </c>
    </row>
    <row r="176" spans="1:65" s="12" customFormat="1" ht="22.8" customHeight="1">
      <c r="B176" s="136"/>
      <c r="D176" s="137" t="s">
        <v>80</v>
      </c>
      <c r="E176" s="147" t="s">
        <v>4394</v>
      </c>
      <c r="F176" s="147" t="s">
        <v>4395</v>
      </c>
      <c r="I176" s="139"/>
      <c r="J176" s="148">
        <f>BK176</f>
        <v>0</v>
      </c>
      <c r="L176" s="136"/>
      <c r="M176" s="141"/>
      <c r="N176" s="142"/>
      <c r="O176" s="142"/>
      <c r="P176" s="143">
        <f>SUM(P177:P186)</f>
        <v>0</v>
      </c>
      <c r="Q176" s="142"/>
      <c r="R176" s="143">
        <f>SUM(R177:R186)</f>
        <v>6.0800000000000003E-3</v>
      </c>
      <c r="S176" s="142"/>
      <c r="T176" s="144">
        <f>SUM(T177:T186)</f>
        <v>4.8489999999999998E-2</v>
      </c>
      <c r="AR176" s="137" t="s">
        <v>90</v>
      </c>
      <c r="AT176" s="145" t="s">
        <v>80</v>
      </c>
      <c r="AU176" s="145" t="s">
        <v>88</v>
      </c>
      <c r="AY176" s="137" t="s">
        <v>199</v>
      </c>
      <c r="BK176" s="146">
        <f>SUM(BK177:BK186)</f>
        <v>0</v>
      </c>
    </row>
    <row r="177" spans="1:65" s="2" customFormat="1" ht="21.75" customHeight="1">
      <c r="A177" s="33"/>
      <c r="B177" s="149"/>
      <c r="C177" s="150" t="s">
        <v>257</v>
      </c>
      <c r="D177" s="150" t="s">
        <v>202</v>
      </c>
      <c r="E177" s="151" t="s">
        <v>7596</v>
      </c>
      <c r="F177" s="152" t="s">
        <v>7597</v>
      </c>
      <c r="G177" s="153" t="s">
        <v>376</v>
      </c>
      <c r="H177" s="154">
        <v>3</v>
      </c>
      <c r="I177" s="155"/>
      <c r="J177" s="156">
        <f>ROUND(I177*H177,2)</f>
        <v>0</v>
      </c>
      <c r="K177" s="152" t="s">
        <v>333</v>
      </c>
      <c r="L177" s="34"/>
      <c r="M177" s="157" t="s">
        <v>1</v>
      </c>
      <c r="N177" s="158" t="s">
        <v>46</v>
      </c>
      <c r="O177" s="59"/>
      <c r="P177" s="159">
        <f>O177*H177</f>
        <v>0</v>
      </c>
      <c r="Q177" s="159">
        <v>2.4000000000000001E-4</v>
      </c>
      <c r="R177" s="159">
        <f>Q177*H177</f>
        <v>7.2000000000000005E-4</v>
      </c>
      <c r="S177" s="159">
        <v>5.5300000000000002E-3</v>
      </c>
      <c r="T177" s="160">
        <f>S177*H177</f>
        <v>1.6590000000000001E-2</v>
      </c>
      <c r="U177" s="33"/>
      <c r="V177" s="33"/>
      <c r="W177" s="33"/>
      <c r="X177" s="33"/>
      <c r="Y177" s="33"/>
      <c r="Z177" s="33"/>
      <c r="AA177" s="33"/>
      <c r="AB177" s="33"/>
      <c r="AC177" s="33"/>
      <c r="AD177" s="33"/>
      <c r="AE177" s="33"/>
      <c r="AR177" s="161" t="s">
        <v>276</v>
      </c>
      <c r="AT177" s="161" t="s">
        <v>202</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276</v>
      </c>
      <c r="BM177" s="161" t="s">
        <v>7598</v>
      </c>
    </row>
    <row r="178" spans="1:65" s="2" customFormat="1" ht="19.2">
      <c r="A178" s="33"/>
      <c r="B178" s="34"/>
      <c r="C178" s="33"/>
      <c r="D178" s="163" t="s">
        <v>207</v>
      </c>
      <c r="E178" s="33"/>
      <c r="F178" s="164" t="s">
        <v>7599</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2" customFormat="1" ht="24.15" customHeight="1">
      <c r="A179" s="33"/>
      <c r="B179" s="149"/>
      <c r="C179" s="150" t="s">
        <v>262</v>
      </c>
      <c r="D179" s="150" t="s">
        <v>202</v>
      </c>
      <c r="E179" s="151" t="s">
        <v>7600</v>
      </c>
      <c r="F179" s="152" t="s">
        <v>7601</v>
      </c>
      <c r="G179" s="153" t="s">
        <v>284</v>
      </c>
      <c r="H179" s="154">
        <v>1</v>
      </c>
      <c r="I179" s="155"/>
      <c r="J179" s="156">
        <f>ROUND(I179*H179,2)</f>
        <v>0</v>
      </c>
      <c r="K179" s="152" t="s">
        <v>333</v>
      </c>
      <c r="L179" s="34"/>
      <c r="M179" s="157" t="s">
        <v>1</v>
      </c>
      <c r="N179" s="158" t="s">
        <v>46</v>
      </c>
      <c r="O179" s="59"/>
      <c r="P179" s="159">
        <f>O179*H179</f>
        <v>0</v>
      </c>
      <c r="Q179" s="159">
        <v>0</v>
      </c>
      <c r="R179" s="159">
        <f>Q179*H179</f>
        <v>0</v>
      </c>
      <c r="S179" s="159">
        <v>3.1899999999999998E-2</v>
      </c>
      <c r="T179" s="160">
        <f>S179*H179</f>
        <v>3.1899999999999998E-2</v>
      </c>
      <c r="U179" s="33"/>
      <c r="V179" s="33"/>
      <c r="W179" s="33"/>
      <c r="X179" s="33"/>
      <c r="Y179" s="33"/>
      <c r="Z179" s="33"/>
      <c r="AA179" s="33"/>
      <c r="AB179" s="33"/>
      <c r="AC179" s="33"/>
      <c r="AD179" s="33"/>
      <c r="AE179" s="33"/>
      <c r="AR179" s="161" t="s">
        <v>276</v>
      </c>
      <c r="AT179" s="161" t="s">
        <v>202</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276</v>
      </c>
      <c r="BM179" s="161" t="s">
        <v>7602</v>
      </c>
    </row>
    <row r="180" spans="1:65" s="2" customFormat="1" ht="19.2">
      <c r="A180" s="33"/>
      <c r="B180" s="34"/>
      <c r="C180" s="33"/>
      <c r="D180" s="163" t="s">
        <v>207</v>
      </c>
      <c r="E180" s="33"/>
      <c r="F180" s="164" t="s">
        <v>7603</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2" customFormat="1" ht="24.15" customHeight="1">
      <c r="A181" s="33"/>
      <c r="B181" s="149"/>
      <c r="C181" s="150" t="s">
        <v>267</v>
      </c>
      <c r="D181" s="150" t="s">
        <v>202</v>
      </c>
      <c r="E181" s="151" t="s">
        <v>4492</v>
      </c>
      <c r="F181" s="152" t="s">
        <v>4493</v>
      </c>
      <c r="G181" s="153" t="s">
        <v>529</v>
      </c>
      <c r="H181" s="154">
        <v>1</v>
      </c>
      <c r="I181" s="155"/>
      <c r="J181" s="156">
        <f>ROUND(I181*H181,2)</f>
        <v>0</v>
      </c>
      <c r="K181" s="152" t="s">
        <v>333</v>
      </c>
      <c r="L181" s="34"/>
      <c r="M181" s="157" t="s">
        <v>1</v>
      </c>
      <c r="N181" s="158" t="s">
        <v>46</v>
      </c>
      <c r="O181" s="59"/>
      <c r="P181" s="159">
        <f>O181*H181</f>
        <v>0</v>
      </c>
      <c r="Q181" s="159">
        <v>2.0799999999999998E-3</v>
      </c>
      <c r="R181" s="159">
        <f>Q181*H181</f>
        <v>2.0799999999999998E-3</v>
      </c>
      <c r="S181" s="159">
        <v>0</v>
      </c>
      <c r="T181" s="160">
        <f>S181*H181</f>
        <v>0</v>
      </c>
      <c r="U181" s="33"/>
      <c r="V181" s="33"/>
      <c r="W181" s="33"/>
      <c r="X181" s="33"/>
      <c r="Y181" s="33"/>
      <c r="Z181" s="33"/>
      <c r="AA181" s="33"/>
      <c r="AB181" s="33"/>
      <c r="AC181" s="33"/>
      <c r="AD181" s="33"/>
      <c r="AE181" s="33"/>
      <c r="AR181" s="161" t="s">
        <v>276</v>
      </c>
      <c r="AT181" s="161" t="s">
        <v>202</v>
      </c>
      <c r="AU181" s="161" t="s">
        <v>90</v>
      </c>
      <c r="AY181" s="18" t="s">
        <v>199</v>
      </c>
      <c r="BE181" s="162">
        <f>IF(N181="základní",J181,0)</f>
        <v>0</v>
      </c>
      <c r="BF181" s="162">
        <f>IF(N181="snížená",J181,0)</f>
        <v>0</v>
      </c>
      <c r="BG181" s="162">
        <f>IF(N181="zákl. přenesená",J181,0)</f>
        <v>0</v>
      </c>
      <c r="BH181" s="162">
        <f>IF(N181="sníž. přenesená",J181,0)</f>
        <v>0</v>
      </c>
      <c r="BI181" s="162">
        <f>IF(N181="nulová",J181,0)</f>
        <v>0</v>
      </c>
      <c r="BJ181" s="18" t="s">
        <v>88</v>
      </c>
      <c r="BK181" s="162">
        <f>ROUND(I181*H181,2)</f>
        <v>0</v>
      </c>
      <c r="BL181" s="18" t="s">
        <v>276</v>
      </c>
      <c r="BM181" s="161" t="s">
        <v>7604</v>
      </c>
    </row>
    <row r="182" spans="1:65" s="2" customFormat="1" ht="19.2">
      <c r="A182" s="33"/>
      <c r="B182" s="34"/>
      <c r="C182" s="33"/>
      <c r="D182" s="163" t="s">
        <v>207</v>
      </c>
      <c r="E182" s="33"/>
      <c r="F182" s="164" t="s">
        <v>4495</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207</v>
      </c>
      <c r="AU182" s="18" t="s">
        <v>90</v>
      </c>
    </row>
    <row r="183" spans="1:65" s="2" customFormat="1" ht="21.75" customHeight="1">
      <c r="A183" s="33"/>
      <c r="B183" s="149"/>
      <c r="C183" s="150" t="s">
        <v>8</v>
      </c>
      <c r="D183" s="150" t="s">
        <v>202</v>
      </c>
      <c r="E183" s="151" t="s">
        <v>7605</v>
      </c>
      <c r="F183" s="152" t="s">
        <v>7606</v>
      </c>
      <c r="G183" s="153" t="s">
        <v>284</v>
      </c>
      <c r="H183" s="154">
        <v>1</v>
      </c>
      <c r="I183" s="155"/>
      <c r="J183" s="156">
        <f>ROUND(I183*H183,2)</f>
        <v>0</v>
      </c>
      <c r="K183" s="152" t="s">
        <v>1</v>
      </c>
      <c r="L183" s="34"/>
      <c r="M183" s="157" t="s">
        <v>1</v>
      </c>
      <c r="N183" s="158" t="s">
        <v>46</v>
      </c>
      <c r="O183" s="59"/>
      <c r="P183" s="159">
        <f>O183*H183</f>
        <v>0</v>
      </c>
      <c r="Q183" s="159">
        <v>3.2799999999999999E-3</v>
      </c>
      <c r="R183" s="159">
        <f>Q183*H183</f>
        <v>3.2799999999999999E-3</v>
      </c>
      <c r="S183" s="159">
        <v>0</v>
      </c>
      <c r="T183" s="160">
        <f>S183*H183</f>
        <v>0</v>
      </c>
      <c r="U183" s="33"/>
      <c r="V183" s="33"/>
      <c r="W183" s="33"/>
      <c r="X183" s="33"/>
      <c r="Y183" s="33"/>
      <c r="Z183" s="33"/>
      <c r="AA183" s="33"/>
      <c r="AB183" s="33"/>
      <c r="AC183" s="33"/>
      <c r="AD183" s="33"/>
      <c r="AE183" s="33"/>
      <c r="AR183" s="161" t="s">
        <v>276</v>
      </c>
      <c r="AT183" s="161" t="s">
        <v>202</v>
      </c>
      <c r="AU183" s="161" t="s">
        <v>90</v>
      </c>
      <c r="AY183" s="18" t="s">
        <v>199</v>
      </c>
      <c r="BE183" s="162">
        <f>IF(N183="základní",J183,0)</f>
        <v>0</v>
      </c>
      <c r="BF183" s="162">
        <f>IF(N183="snížená",J183,0)</f>
        <v>0</v>
      </c>
      <c r="BG183" s="162">
        <f>IF(N183="zákl. přenesená",J183,0)</f>
        <v>0</v>
      </c>
      <c r="BH183" s="162">
        <f>IF(N183="sníž. přenesená",J183,0)</f>
        <v>0</v>
      </c>
      <c r="BI183" s="162">
        <f>IF(N183="nulová",J183,0)</f>
        <v>0</v>
      </c>
      <c r="BJ183" s="18" t="s">
        <v>88</v>
      </c>
      <c r="BK183" s="162">
        <f>ROUND(I183*H183,2)</f>
        <v>0</v>
      </c>
      <c r="BL183" s="18" t="s">
        <v>276</v>
      </c>
      <c r="BM183" s="161" t="s">
        <v>7607</v>
      </c>
    </row>
    <row r="184" spans="1:65" s="2" customFormat="1" ht="144">
      <c r="A184" s="33"/>
      <c r="B184" s="34"/>
      <c r="C184" s="33"/>
      <c r="D184" s="163" t="s">
        <v>207</v>
      </c>
      <c r="E184" s="33"/>
      <c r="F184" s="164" t="s">
        <v>7608</v>
      </c>
      <c r="G184" s="33"/>
      <c r="H184" s="33"/>
      <c r="I184" s="165"/>
      <c r="J184" s="33"/>
      <c r="K184" s="33"/>
      <c r="L184" s="34"/>
      <c r="M184" s="166"/>
      <c r="N184" s="167"/>
      <c r="O184" s="59"/>
      <c r="P184" s="59"/>
      <c r="Q184" s="59"/>
      <c r="R184" s="59"/>
      <c r="S184" s="59"/>
      <c r="T184" s="60"/>
      <c r="U184" s="33"/>
      <c r="V184" s="33"/>
      <c r="W184" s="33"/>
      <c r="X184" s="33"/>
      <c r="Y184" s="33"/>
      <c r="Z184" s="33"/>
      <c r="AA184" s="33"/>
      <c r="AB184" s="33"/>
      <c r="AC184" s="33"/>
      <c r="AD184" s="33"/>
      <c r="AE184" s="33"/>
      <c r="AT184" s="18" t="s">
        <v>207</v>
      </c>
      <c r="AU184" s="18" t="s">
        <v>90</v>
      </c>
    </row>
    <row r="185" spans="1:65" s="2" customFormat="1" ht="24.15" customHeight="1">
      <c r="A185" s="33"/>
      <c r="B185" s="149"/>
      <c r="C185" s="150" t="s">
        <v>276</v>
      </c>
      <c r="D185" s="150" t="s">
        <v>202</v>
      </c>
      <c r="E185" s="151" t="s">
        <v>4514</v>
      </c>
      <c r="F185" s="152" t="s">
        <v>4515</v>
      </c>
      <c r="G185" s="153" t="s">
        <v>396</v>
      </c>
      <c r="H185" s="154">
        <v>6.0000000000000001E-3</v>
      </c>
      <c r="I185" s="155"/>
      <c r="J185" s="156">
        <f>ROUND(I185*H185,2)</f>
        <v>0</v>
      </c>
      <c r="K185" s="152" t="s">
        <v>333</v>
      </c>
      <c r="L185" s="34"/>
      <c r="M185" s="157" t="s">
        <v>1</v>
      </c>
      <c r="N185" s="158" t="s">
        <v>46</v>
      </c>
      <c r="O185" s="59"/>
      <c r="P185" s="159">
        <f>O185*H185</f>
        <v>0</v>
      </c>
      <c r="Q185" s="159">
        <v>0</v>
      </c>
      <c r="R185" s="159">
        <f>Q185*H185</f>
        <v>0</v>
      </c>
      <c r="S185" s="159">
        <v>0</v>
      </c>
      <c r="T185" s="160">
        <f>S185*H185</f>
        <v>0</v>
      </c>
      <c r="U185" s="33"/>
      <c r="V185" s="33"/>
      <c r="W185" s="33"/>
      <c r="X185" s="33"/>
      <c r="Y185" s="33"/>
      <c r="Z185" s="33"/>
      <c r="AA185" s="33"/>
      <c r="AB185" s="33"/>
      <c r="AC185" s="33"/>
      <c r="AD185" s="33"/>
      <c r="AE185" s="33"/>
      <c r="AR185" s="161" t="s">
        <v>276</v>
      </c>
      <c r="AT185" s="161" t="s">
        <v>202</v>
      </c>
      <c r="AU185" s="161" t="s">
        <v>90</v>
      </c>
      <c r="AY185" s="18" t="s">
        <v>199</v>
      </c>
      <c r="BE185" s="162">
        <f>IF(N185="základní",J185,0)</f>
        <v>0</v>
      </c>
      <c r="BF185" s="162">
        <f>IF(N185="snížená",J185,0)</f>
        <v>0</v>
      </c>
      <c r="BG185" s="162">
        <f>IF(N185="zákl. přenesená",J185,0)</f>
        <v>0</v>
      </c>
      <c r="BH185" s="162">
        <f>IF(N185="sníž. přenesená",J185,0)</f>
        <v>0</v>
      </c>
      <c r="BI185" s="162">
        <f>IF(N185="nulová",J185,0)</f>
        <v>0</v>
      </c>
      <c r="BJ185" s="18" t="s">
        <v>88</v>
      </c>
      <c r="BK185" s="162">
        <f>ROUND(I185*H185,2)</f>
        <v>0</v>
      </c>
      <c r="BL185" s="18" t="s">
        <v>276</v>
      </c>
      <c r="BM185" s="161" t="s">
        <v>7609</v>
      </c>
    </row>
    <row r="186" spans="1:65" s="2" customFormat="1" ht="28.8">
      <c r="A186" s="33"/>
      <c r="B186" s="34"/>
      <c r="C186" s="33"/>
      <c r="D186" s="163" t="s">
        <v>207</v>
      </c>
      <c r="E186" s="33"/>
      <c r="F186" s="164" t="s">
        <v>4517</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207</v>
      </c>
      <c r="AU186" s="18" t="s">
        <v>90</v>
      </c>
    </row>
    <row r="187" spans="1:65" s="12" customFormat="1" ht="25.95" customHeight="1">
      <c r="B187" s="136"/>
      <c r="D187" s="137" t="s">
        <v>80</v>
      </c>
      <c r="E187" s="138" t="s">
        <v>416</v>
      </c>
      <c r="F187" s="138" t="s">
        <v>5170</v>
      </c>
      <c r="I187" s="139"/>
      <c r="J187" s="140">
        <f>BK187</f>
        <v>0</v>
      </c>
      <c r="L187" s="136"/>
      <c r="M187" s="141"/>
      <c r="N187" s="142"/>
      <c r="O187" s="142"/>
      <c r="P187" s="143">
        <f>P188+P211</f>
        <v>0</v>
      </c>
      <c r="Q187" s="142"/>
      <c r="R187" s="143">
        <f>R188+R211</f>
        <v>1.1144000000000001E-2</v>
      </c>
      <c r="S187" s="142"/>
      <c r="T187" s="144">
        <f>T188+T211</f>
        <v>0</v>
      </c>
      <c r="AR187" s="137" t="s">
        <v>213</v>
      </c>
      <c r="AT187" s="145" t="s">
        <v>80</v>
      </c>
      <c r="AU187" s="145" t="s">
        <v>81</v>
      </c>
      <c r="AY187" s="137" t="s">
        <v>199</v>
      </c>
      <c r="BK187" s="146">
        <f>BK188+BK211</f>
        <v>0</v>
      </c>
    </row>
    <row r="188" spans="1:65" s="12" customFormat="1" ht="22.8" customHeight="1">
      <c r="B188" s="136"/>
      <c r="D188" s="137" t="s">
        <v>80</v>
      </c>
      <c r="E188" s="147" t="s">
        <v>7610</v>
      </c>
      <c r="F188" s="147" t="s">
        <v>7611</v>
      </c>
      <c r="I188" s="139"/>
      <c r="J188" s="148">
        <f>BK188</f>
        <v>0</v>
      </c>
      <c r="L188" s="136"/>
      <c r="M188" s="141"/>
      <c r="N188" s="142"/>
      <c r="O188" s="142"/>
      <c r="P188" s="143">
        <f>SUM(P189:P210)</f>
        <v>0</v>
      </c>
      <c r="Q188" s="142"/>
      <c r="R188" s="143">
        <f>SUM(R189:R210)</f>
        <v>9.4940000000000007E-3</v>
      </c>
      <c r="S188" s="142"/>
      <c r="T188" s="144">
        <f>SUM(T189:T210)</f>
        <v>0</v>
      </c>
      <c r="AR188" s="137" t="s">
        <v>213</v>
      </c>
      <c r="AT188" s="145" t="s">
        <v>80</v>
      </c>
      <c r="AU188" s="145" t="s">
        <v>88</v>
      </c>
      <c r="AY188" s="137" t="s">
        <v>199</v>
      </c>
      <c r="BK188" s="146">
        <f>SUM(BK189:BK210)</f>
        <v>0</v>
      </c>
    </row>
    <row r="189" spans="1:65" s="2" customFormat="1" ht="24.15" customHeight="1">
      <c r="A189" s="33"/>
      <c r="B189" s="149"/>
      <c r="C189" s="150" t="s">
        <v>281</v>
      </c>
      <c r="D189" s="150" t="s">
        <v>202</v>
      </c>
      <c r="E189" s="151" t="s">
        <v>7612</v>
      </c>
      <c r="F189" s="152" t="s">
        <v>7613</v>
      </c>
      <c r="G189" s="153" t="s">
        <v>376</v>
      </c>
      <c r="H189" s="154">
        <v>3</v>
      </c>
      <c r="I189" s="155"/>
      <c r="J189" s="156">
        <f>ROUND(I189*H189,2)</f>
        <v>0</v>
      </c>
      <c r="K189" s="152" t="s">
        <v>333</v>
      </c>
      <c r="L189" s="34"/>
      <c r="M189" s="157" t="s">
        <v>1</v>
      </c>
      <c r="N189" s="158" t="s">
        <v>46</v>
      </c>
      <c r="O189" s="59"/>
      <c r="P189" s="159">
        <f>O189*H189</f>
        <v>0</v>
      </c>
      <c r="Q189" s="159">
        <v>0</v>
      </c>
      <c r="R189" s="159">
        <f>Q189*H189</f>
        <v>0</v>
      </c>
      <c r="S189" s="159">
        <v>0</v>
      </c>
      <c r="T189" s="160">
        <f>S189*H189</f>
        <v>0</v>
      </c>
      <c r="U189" s="33"/>
      <c r="V189" s="33"/>
      <c r="W189" s="33"/>
      <c r="X189" s="33"/>
      <c r="Y189" s="33"/>
      <c r="Z189" s="33"/>
      <c r="AA189" s="33"/>
      <c r="AB189" s="33"/>
      <c r="AC189" s="33"/>
      <c r="AD189" s="33"/>
      <c r="AE189" s="33"/>
      <c r="AR189" s="161" t="s">
        <v>969</v>
      </c>
      <c r="AT189" s="161" t="s">
        <v>202</v>
      </c>
      <c r="AU189" s="161" t="s">
        <v>90</v>
      </c>
      <c r="AY189" s="18" t="s">
        <v>199</v>
      </c>
      <c r="BE189" s="162">
        <f>IF(N189="základní",J189,0)</f>
        <v>0</v>
      </c>
      <c r="BF189" s="162">
        <f>IF(N189="snížená",J189,0)</f>
        <v>0</v>
      </c>
      <c r="BG189" s="162">
        <f>IF(N189="zákl. přenesená",J189,0)</f>
        <v>0</v>
      </c>
      <c r="BH189" s="162">
        <f>IF(N189="sníž. přenesená",J189,0)</f>
        <v>0</v>
      </c>
      <c r="BI189" s="162">
        <f>IF(N189="nulová",J189,0)</f>
        <v>0</v>
      </c>
      <c r="BJ189" s="18" t="s">
        <v>88</v>
      </c>
      <c r="BK189" s="162">
        <f>ROUND(I189*H189,2)</f>
        <v>0</v>
      </c>
      <c r="BL189" s="18" t="s">
        <v>969</v>
      </c>
      <c r="BM189" s="161" t="s">
        <v>7614</v>
      </c>
    </row>
    <row r="190" spans="1:65" s="2" customFormat="1" ht="19.2">
      <c r="A190" s="33"/>
      <c r="B190" s="34"/>
      <c r="C190" s="33"/>
      <c r="D190" s="163" t="s">
        <v>207</v>
      </c>
      <c r="E190" s="33"/>
      <c r="F190" s="164" t="s">
        <v>7615</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207</v>
      </c>
      <c r="AU190" s="18" t="s">
        <v>90</v>
      </c>
    </row>
    <row r="191" spans="1:65" s="2" customFormat="1" ht="24.15" customHeight="1">
      <c r="A191" s="33"/>
      <c r="B191" s="149"/>
      <c r="C191" s="195" t="s">
        <v>287</v>
      </c>
      <c r="D191" s="195" t="s">
        <v>416</v>
      </c>
      <c r="E191" s="196" t="s">
        <v>7616</v>
      </c>
      <c r="F191" s="197" t="s">
        <v>7617</v>
      </c>
      <c r="G191" s="198" t="s">
        <v>376</v>
      </c>
      <c r="H191" s="199">
        <v>3</v>
      </c>
      <c r="I191" s="200"/>
      <c r="J191" s="201">
        <f>ROUND(I191*H191,2)</f>
        <v>0</v>
      </c>
      <c r="K191" s="197" t="s">
        <v>333</v>
      </c>
      <c r="L191" s="202"/>
      <c r="M191" s="203" t="s">
        <v>1</v>
      </c>
      <c r="N191" s="204" t="s">
        <v>46</v>
      </c>
      <c r="O191" s="59"/>
      <c r="P191" s="159">
        <f>O191*H191</f>
        <v>0</v>
      </c>
      <c r="Q191" s="159">
        <v>1.0499999999999999E-3</v>
      </c>
      <c r="R191" s="159">
        <f>Q191*H191</f>
        <v>3.15E-3</v>
      </c>
      <c r="S191" s="159">
        <v>0</v>
      </c>
      <c r="T191" s="160">
        <f>S191*H191</f>
        <v>0</v>
      </c>
      <c r="U191" s="33"/>
      <c r="V191" s="33"/>
      <c r="W191" s="33"/>
      <c r="X191" s="33"/>
      <c r="Y191" s="33"/>
      <c r="Z191" s="33"/>
      <c r="AA191" s="33"/>
      <c r="AB191" s="33"/>
      <c r="AC191" s="33"/>
      <c r="AD191" s="33"/>
      <c r="AE191" s="33"/>
      <c r="AR191" s="161" t="s">
        <v>1485</v>
      </c>
      <c r="AT191" s="161" t="s">
        <v>416</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1485</v>
      </c>
      <c r="BM191" s="161" t="s">
        <v>7618</v>
      </c>
    </row>
    <row r="192" spans="1:65" s="2" customFormat="1" ht="19.2">
      <c r="A192" s="33"/>
      <c r="B192" s="34"/>
      <c r="C192" s="33"/>
      <c r="D192" s="163" t="s">
        <v>207</v>
      </c>
      <c r="E192" s="33"/>
      <c r="F192" s="164" t="s">
        <v>7617</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207</v>
      </c>
      <c r="AU192" s="18" t="s">
        <v>90</v>
      </c>
    </row>
    <row r="193" spans="1:65" s="2" customFormat="1" ht="24.15" customHeight="1">
      <c r="A193" s="33"/>
      <c r="B193" s="149"/>
      <c r="C193" s="150" t="s">
        <v>292</v>
      </c>
      <c r="D193" s="150" t="s">
        <v>202</v>
      </c>
      <c r="E193" s="151" t="s">
        <v>7619</v>
      </c>
      <c r="F193" s="152" t="s">
        <v>7620</v>
      </c>
      <c r="G193" s="153" t="s">
        <v>529</v>
      </c>
      <c r="H193" s="154">
        <v>3</v>
      </c>
      <c r="I193" s="155"/>
      <c r="J193" s="156">
        <f>ROUND(I193*H193,2)</f>
        <v>0</v>
      </c>
      <c r="K193" s="152" t="s">
        <v>333</v>
      </c>
      <c r="L193" s="34"/>
      <c r="M193" s="157" t="s">
        <v>1</v>
      </c>
      <c r="N193" s="158" t="s">
        <v>46</v>
      </c>
      <c r="O193" s="59"/>
      <c r="P193" s="159">
        <f>O193*H193</f>
        <v>0</v>
      </c>
      <c r="Q193" s="159">
        <v>0</v>
      </c>
      <c r="R193" s="159">
        <f>Q193*H193</f>
        <v>0</v>
      </c>
      <c r="S193" s="159">
        <v>0</v>
      </c>
      <c r="T193" s="160">
        <f>S193*H193</f>
        <v>0</v>
      </c>
      <c r="U193" s="33"/>
      <c r="V193" s="33"/>
      <c r="W193" s="33"/>
      <c r="X193" s="33"/>
      <c r="Y193" s="33"/>
      <c r="Z193" s="33"/>
      <c r="AA193" s="33"/>
      <c r="AB193" s="33"/>
      <c r="AC193" s="33"/>
      <c r="AD193" s="33"/>
      <c r="AE193" s="33"/>
      <c r="AR193" s="161" t="s">
        <v>969</v>
      </c>
      <c r="AT193" s="161" t="s">
        <v>202</v>
      </c>
      <c r="AU193" s="161" t="s">
        <v>90</v>
      </c>
      <c r="AY193" s="18" t="s">
        <v>199</v>
      </c>
      <c r="BE193" s="162">
        <f>IF(N193="základní",J193,0)</f>
        <v>0</v>
      </c>
      <c r="BF193" s="162">
        <f>IF(N193="snížená",J193,0)</f>
        <v>0</v>
      </c>
      <c r="BG193" s="162">
        <f>IF(N193="zákl. přenesená",J193,0)</f>
        <v>0</v>
      </c>
      <c r="BH193" s="162">
        <f>IF(N193="sníž. přenesená",J193,0)</f>
        <v>0</v>
      </c>
      <c r="BI193" s="162">
        <f>IF(N193="nulová",J193,0)</f>
        <v>0</v>
      </c>
      <c r="BJ193" s="18" t="s">
        <v>88</v>
      </c>
      <c r="BK193" s="162">
        <f>ROUND(I193*H193,2)</f>
        <v>0</v>
      </c>
      <c r="BL193" s="18" t="s">
        <v>969</v>
      </c>
      <c r="BM193" s="161" t="s">
        <v>7621</v>
      </c>
    </row>
    <row r="194" spans="1:65" s="2" customFormat="1" ht="19.2">
      <c r="A194" s="33"/>
      <c r="B194" s="34"/>
      <c r="C194" s="33"/>
      <c r="D194" s="163" t="s">
        <v>207</v>
      </c>
      <c r="E194" s="33"/>
      <c r="F194" s="164" t="s">
        <v>7622</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207</v>
      </c>
      <c r="AU194" s="18" t="s">
        <v>90</v>
      </c>
    </row>
    <row r="195" spans="1:65" s="14" customFormat="1" ht="10.199999999999999">
      <c r="B195" s="179"/>
      <c r="D195" s="163" t="s">
        <v>336</v>
      </c>
      <c r="E195" s="180" t="s">
        <v>1</v>
      </c>
      <c r="F195" s="181" t="s">
        <v>4482</v>
      </c>
      <c r="H195" s="182">
        <v>3</v>
      </c>
      <c r="I195" s="183"/>
      <c r="L195" s="179"/>
      <c r="M195" s="184"/>
      <c r="N195" s="185"/>
      <c r="O195" s="185"/>
      <c r="P195" s="185"/>
      <c r="Q195" s="185"/>
      <c r="R195" s="185"/>
      <c r="S195" s="185"/>
      <c r="T195" s="186"/>
      <c r="AT195" s="180" t="s">
        <v>336</v>
      </c>
      <c r="AU195" s="180" t="s">
        <v>90</v>
      </c>
      <c r="AV195" s="14" t="s">
        <v>90</v>
      </c>
      <c r="AW195" s="14" t="s">
        <v>36</v>
      </c>
      <c r="AX195" s="14" t="s">
        <v>88</v>
      </c>
      <c r="AY195" s="180" t="s">
        <v>199</v>
      </c>
    </row>
    <row r="196" spans="1:65" s="2" customFormat="1" ht="16.5" customHeight="1">
      <c r="A196" s="33"/>
      <c r="B196" s="149"/>
      <c r="C196" s="195" t="s">
        <v>296</v>
      </c>
      <c r="D196" s="195" t="s">
        <v>416</v>
      </c>
      <c r="E196" s="196" t="s">
        <v>7623</v>
      </c>
      <c r="F196" s="197" t="s">
        <v>7624</v>
      </c>
      <c r="G196" s="198" t="s">
        <v>529</v>
      </c>
      <c r="H196" s="199">
        <v>1</v>
      </c>
      <c r="I196" s="200"/>
      <c r="J196" s="201">
        <f>ROUND(I196*H196,2)</f>
        <v>0</v>
      </c>
      <c r="K196" s="197" t="s">
        <v>333</v>
      </c>
      <c r="L196" s="202"/>
      <c r="M196" s="203" t="s">
        <v>1</v>
      </c>
      <c r="N196" s="204" t="s">
        <v>46</v>
      </c>
      <c r="O196" s="59"/>
      <c r="P196" s="159">
        <f>O196*H196</f>
        <v>0</v>
      </c>
      <c r="Q196" s="159">
        <v>3.2000000000000003E-4</v>
      </c>
      <c r="R196" s="159">
        <f>Q196*H196</f>
        <v>3.2000000000000003E-4</v>
      </c>
      <c r="S196" s="159">
        <v>0</v>
      </c>
      <c r="T196" s="160">
        <f>S196*H196</f>
        <v>0</v>
      </c>
      <c r="U196" s="33"/>
      <c r="V196" s="33"/>
      <c r="W196" s="33"/>
      <c r="X196" s="33"/>
      <c r="Y196" s="33"/>
      <c r="Z196" s="33"/>
      <c r="AA196" s="33"/>
      <c r="AB196" s="33"/>
      <c r="AC196" s="33"/>
      <c r="AD196" s="33"/>
      <c r="AE196" s="33"/>
      <c r="AR196" s="161" t="s">
        <v>1485</v>
      </c>
      <c r="AT196" s="161" t="s">
        <v>416</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1485</v>
      </c>
      <c r="BM196" s="161" t="s">
        <v>7625</v>
      </c>
    </row>
    <row r="197" spans="1:65" s="2" customFormat="1" ht="10.199999999999999">
      <c r="A197" s="33"/>
      <c r="B197" s="34"/>
      <c r="C197" s="33"/>
      <c r="D197" s="163" t="s">
        <v>207</v>
      </c>
      <c r="E197" s="33"/>
      <c r="F197" s="164" t="s">
        <v>7624</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2" customFormat="1" ht="24.15" customHeight="1">
      <c r="A198" s="33"/>
      <c r="B198" s="149"/>
      <c r="C198" s="195" t="s">
        <v>7</v>
      </c>
      <c r="D198" s="195" t="s">
        <v>416</v>
      </c>
      <c r="E198" s="196" t="s">
        <v>7626</v>
      </c>
      <c r="F198" s="197" t="s">
        <v>7627</v>
      </c>
      <c r="G198" s="198" t="s">
        <v>529</v>
      </c>
      <c r="H198" s="199">
        <v>2</v>
      </c>
      <c r="I198" s="200"/>
      <c r="J198" s="201">
        <f>ROUND(I198*H198,2)</f>
        <v>0</v>
      </c>
      <c r="K198" s="197" t="s">
        <v>1</v>
      </c>
      <c r="L198" s="202"/>
      <c r="M198" s="203" t="s">
        <v>1</v>
      </c>
      <c r="N198" s="204" t="s">
        <v>46</v>
      </c>
      <c r="O198" s="59"/>
      <c r="P198" s="159">
        <f>O198*H198</f>
        <v>0</v>
      </c>
      <c r="Q198" s="159">
        <v>2.15E-3</v>
      </c>
      <c r="R198" s="159">
        <f>Q198*H198</f>
        <v>4.3E-3</v>
      </c>
      <c r="S198" s="159">
        <v>0</v>
      </c>
      <c r="T198" s="160">
        <f>S198*H198</f>
        <v>0</v>
      </c>
      <c r="U198" s="33"/>
      <c r="V198" s="33"/>
      <c r="W198" s="33"/>
      <c r="X198" s="33"/>
      <c r="Y198" s="33"/>
      <c r="Z198" s="33"/>
      <c r="AA198" s="33"/>
      <c r="AB198" s="33"/>
      <c r="AC198" s="33"/>
      <c r="AD198" s="33"/>
      <c r="AE198" s="33"/>
      <c r="AR198" s="161" t="s">
        <v>1485</v>
      </c>
      <c r="AT198" s="161" t="s">
        <v>416</v>
      </c>
      <c r="AU198" s="161" t="s">
        <v>90</v>
      </c>
      <c r="AY198" s="18" t="s">
        <v>199</v>
      </c>
      <c r="BE198" s="162">
        <f>IF(N198="základní",J198,0)</f>
        <v>0</v>
      </c>
      <c r="BF198" s="162">
        <f>IF(N198="snížená",J198,0)</f>
        <v>0</v>
      </c>
      <c r="BG198" s="162">
        <f>IF(N198="zákl. přenesená",J198,0)</f>
        <v>0</v>
      </c>
      <c r="BH198" s="162">
        <f>IF(N198="sníž. přenesená",J198,0)</f>
        <v>0</v>
      </c>
      <c r="BI198" s="162">
        <f>IF(N198="nulová",J198,0)</f>
        <v>0</v>
      </c>
      <c r="BJ198" s="18" t="s">
        <v>88</v>
      </c>
      <c r="BK198" s="162">
        <f>ROUND(I198*H198,2)</f>
        <v>0</v>
      </c>
      <c r="BL198" s="18" t="s">
        <v>1485</v>
      </c>
      <c r="BM198" s="161" t="s">
        <v>7628</v>
      </c>
    </row>
    <row r="199" spans="1:65" s="2" customFormat="1" ht="24.15" customHeight="1">
      <c r="A199" s="33"/>
      <c r="B199" s="149"/>
      <c r="C199" s="150" t="s">
        <v>487</v>
      </c>
      <c r="D199" s="150" t="s">
        <v>202</v>
      </c>
      <c r="E199" s="151" t="s">
        <v>7629</v>
      </c>
      <c r="F199" s="152" t="s">
        <v>7630</v>
      </c>
      <c r="G199" s="153" t="s">
        <v>376</v>
      </c>
      <c r="H199" s="154">
        <v>80</v>
      </c>
      <c r="I199" s="155"/>
      <c r="J199" s="156">
        <f>ROUND(I199*H199,2)</f>
        <v>0</v>
      </c>
      <c r="K199" s="152" t="s">
        <v>333</v>
      </c>
      <c r="L199" s="34"/>
      <c r="M199" s="157" t="s">
        <v>1</v>
      </c>
      <c r="N199" s="158" t="s">
        <v>46</v>
      </c>
      <c r="O199" s="59"/>
      <c r="P199" s="159">
        <f>O199*H199</f>
        <v>0</v>
      </c>
      <c r="Q199" s="159">
        <v>1.0000000000000001E-5</v>
      </c>
      <c r="R199" s="159">
        <f>Q199*H199</f>
        <v>8.0000000000000004E-4</v>
      </c>
      <c r="S199" s="159">
        <v>0</v>
      </c>
      <c r="T199" s="160">
        <f>S199*H199</f>
        <v>0</v>
      </c>
      <c r="U199" s="33"/>
      <c r="V199" s="33"/>
      <c r="W199" s="33"/>
      <c r="X199" s="33"/>
      <c r="Y199" s="33"/>
      <c r="Z199" s="33"/>
      <c r="AA199" s="33"/>
      <c r="AB199" s="33"/>
      <c r="AC199" s="33"/>
      <c r="AD199" s="33"/>
      <c r="AE199" s="33"/>
      <c r="AR199" s="161" t="s">
        <v>969</v>
      </c>
      <c r="AT199" s="161" t="s">
        <v>202</v>
      </c>
      <c r="AU199" s="161" t="s">
        <v>90</v>
      </c>
      <c r="AY199" s="18" t="s">
        <v>199</v>
      </c>
      <c r="BE199" s="162">
        <f>IF(N199="základní",J199,0)</f>
        <v>0</v>
      </c>
      <c r="BF199" s="162">
        <f>IF(N199="snížená",J199,0)</f>
        <v>0</v>
      </c>
      <c r="BG199" s="162">
        <f>IF(N199="zákl. přenesená",J199,0)</f>
        <v>0</v>
      </c>
      <c r="BH199" s="162">
        <f>IF(N199="sníž. přenesená",J199,0)</f>
        <v>0</v>
      </c>
      <c r="BI199" s="162">
        <f>IF(N199="nulová",J199,0)</f>
        <v>0</v>
      </c>
      <c r="BJ199" s="18" t="s">
        <v>88</v>
      </c>
      <c r="BK199" s="162">
        <f>ROUND(I199*H199,2)</f>
        <v>0</v>
      </c>
      <c r="BL199" s="18" t="s">
        <v>969</v>
      </c>
      <c r="BM199" s="161" t="s">
        <v>7631</v>
      </c>
    </row>
    <row r="200" spans="1:65" s="2" customFormat="1" ht="10.199999999999999">
      <c r="A200" s="33"/>
      <c r="B200" s="34"/>
      <c r="C200" s="33"/>
      <c r="D200" s="163" t="s">
        <v>207</v>
      </c>
      <c r="E200" s="33"/>
      <c r="F200" s="164" t="s">
        <v>7630</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207</v>
      </c>
      <c r="AU200" s="18" t="s">
        <v>90</v>
      </c>
    </row>
    <row r="201" spans="1:65" s="2" customFormat="1" ht="21.75" customHeight="1">
      <c r="A201" s="33"/>
      <c r="B201" s="149"/>
      <c r="C201" s="150" t="s">
        <v>492</v>
      </c>
      <c r="D201" s="150" t="s">
        <v>202</v>
      </c>
      <c r="E201" s="151" t="s">
        <v>7632</v>
      </c>
      <c r="F201" s="152" t="s">
        <v>7633</v>
      </c>
      <c r="G201" s="153" t="s">
        <v>376</v>
      </c>
      <c r="H201" s="154">
        <v>80</v>
      </c>
      <c r="I201" s="155"/>
      <c r="J201" s="156">
        <f>ROUND(I201*H201,2)</f>
        <v>0</v>
      </c>
      <c r="K201" s="152" t="s">
        <v>333</v>
      </c>
      <c r="L201" s="34"/>
      <c r="M201" s="157" t="s">
        <v>1</v>
      </c>
      <c r="N201" s="158" t="s">
        <v>46</v>
      </c>
      <c r="O201" s="59"/>
      <c r="P201" s="159">
        <f>O201*H201</f>
        <v>0</v>
      </c>
      <c r="Q201" s="159">
        <v>0</v>
      </c>
      <c r="R201" s="159">
        <f>Q201*H201</f>
        <v>0</v>
      </c>
      <c r="S201" s="159">
        <v>0</v>
      </c>
      <c r="T201" s="160">
        <f>S201*H201</f>
        <v>0</v>
      </c>
      <c r="U201" s="33"/>
      <c r="V201" s="33"/>
      <c r="W201" s="33"/>
      <c r="X201" s="33"/>
      <c r="Y201" s="33"/>
      <c r="Z201" s="33"/>
      <c r="AA201" s="33"/>
      <c r="AB201" s="33"/>
      <c r="AC201" s="33"/>
      <c r="AD201" s="33"/>
      <c r="AE201" s="33"/>
      <c r="AR201" s="161" t="s">
        <v>969</v>
      </c>
      <c r="AT201" s="161" t="s">
        <v>202</v>
      </c>
      <c r="AU201" s="161" t="s">
        <v>90</v>
      </c>
      <c r="AY201" s="18" t="s">
        <v>199</v>
      </c>
      <c r="BE201" s="162">
        <f>IF(N201="základní",J201,0)</f>
        <v>0</v>
      </c>
      <c r="BF201" s="162">
        <f>IF(N201="snížená",J201,0)</f>
        <v>0</v>
      </c>
      <c r="BG201" s="162">
        <f>IF(N201="zákl. přenesená",J201,0)</f>
        <v>0</v>
      </c>
      <c r="BH201" s="162">
        <f>IF(N201="sníž. přenesená",J201,0)</f>
        <v>0</v>
      </c>
      <c r="BI201" s="162">
        <f>IF(N201="nulová",J201,0)</f>
        <v>0</v>
      </c>
      <c r="BJ201" s="18" t="s">
        <v>88</v>
      </c>
      <c r="BK201" s="162">
        <f>ROUND(I201*H201,2)</f>
        <v>0</v>
      </c>
      <c r="BL201" s="18" t="s">
        <v>969</v>
      </c>
      <c r="BM201" s="161" t="s">
        <v>7634</v>
      </c>
    </row>
    <row r="202" spans="1:65" s="2" customFormat="1" ht="10.199999999999999">
      <c r="A202" s="33"/>
      <c r="B202" s="34"/>
      <c r="C202" s="33"/>
      <c r="D202" s="163" t="s">
        <v>207</v>
      </c>
      <c r="E202" s="33"/>
      <c r="F202" s="164" t="s">
        <v>7635</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207</v>
      </c>
      <c r="AU202" s="18" t="s">
        <v>90</v>
      </c>
    </row>
    <row r="203" spans="1:65" s="2" customFormat="1" ht="16.5" customHeight="1">
      <c r="A203" s="33"/>
      <c r="B203" s="149"/>
      <c r="C203" s="150" t="s">
        <v>497</v>
      </c>
      <c r="D203" s="150" t="s">
        <v>202</v>
      </c>
      <c r="E203" s="151" t="s">
        <v>7636</v>
      </c>
      <c r="F203" s="152" t="s">
        <v>7637</v>
      </c>
      <c r="G203" s="153" t="s">
        <v>205</v>
      </c>
      <c r="H203" s="154">
        <v>1</v>
      </c>
      <c r="I203" s="155"/>
      <c r="J203" s="156">
        <f>ROUND(I203*H203,2)</f>
        <v>0</v>
      </c>
      <c r="K203" s="152" t="s">
        <v>1</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969</v>
      </c>
      <c r="AT203" s="161" t="s">
        <v>202</v>
      </c>
      <c r="AU203" s="161" t="s">
        <v>90</v>
      </c>
      <c r="AY203" s="18" t="s">
        <v>199</v>
      </c>
      <c r="BE203" s="162">
        <f>IF(N203="základní",J203,0)</f>
        <v>0</v>
      </c>
      <c r="BF203" s="162">
        <f>IF(N203="snížená",J203,0)</f>
        <v>0</v>
      </c>
      <c r="BG203" s="162">
        <f>IF(N203="zákl. přenesená",J203,0)</f>
        <v>0</v>
      </c>
      <c r="BH203" s="162">
        <f>IF(N203="sníž. přenesená",J203,0)</f>
        <v>0</v>
      </c>
      <c r="BI203" s="162">
        <f>IF(N203="nulová",J203,0)</f>
        <v>0</v>
      </c>
      <c r="BJ203" s="18" t="s">
        <v>88</v>
      </c>
      <c r="BK203" s="162">
        <f>ROUND(I203*H203,2)</f>
        <v>0</v>
      </c>
      <c r="BL203" s="18" t="s">
        <v>969</v>
      </c>
      <c r="BM203" s="161" t="s">
        <v>7638</v>
      </c>
    </row>
    <row r="204" spans="1:65" s="2" customFormat="1" ht="86.4">
      <c r="A204" s="33"/>
      <c r="B204" s="34"/>
      <c r="C204" s="33"/>
      <c r="D204" s="163" t="s">
        <v>207</v>
      </c>
      <c r="E204" s="33"/>
      <c r="F204" s="164" t="s">
        <v>7639</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207</v>
      </c>
      <c r="AU204" s="18" t="s">
        <v>90</v>
      </c>
    </row>
    <row r="205" spans="1:65" s="2" customFormat="1" ht="16.5" customHeight="1">
      <c r="A205" s="33"/>
      <c r="B205" s="149"/>
      <c r="C205" s="150" t="s">
        <v>518</v>
      </c>
      <c r="D205" s="150" t="s">
        <v>202</v>
      </c>
      <c r="E205" s="151" t="s">
        <v>7640</v>
      </c>
      <c r="F205" s="152" t="s">
        <v>7641</v>
      </c>
      <c r="G205" s="153" t="s">
        <v>376</v>
      </c>
      <c r="H205" s="154">
        <v>3.3</v>
      </c>
      <c r="I205" s="155"/>
      <c r="J205" s="156">
        <f>ROUND(I205*H205,2)</f>
        <v>0</v>
      </c>
      <c r="K205" s="152" t="s">
        <v>333</v>
      </c>
      <c r="L205" s="34"/>
      <c r="M205" s="157" t="s">
        <v>1</v>
      </c>
      <c r="N205" s="158" t="s">
        <v>46</v>
      </c>
      <c r="O205" s="59"/>
      <c r="P205" s="159">
        <f>O205*H205</f>
        <v>0</v>
      </c>
      <c r="Q205" s="159">
        <v>1.9000000000000001E-4</v>
      </c>
      <c r="R205" s="159">
        <f>Q205*H205</f>
        <v>6.2699999999999995E-4</v>
      </c>
      <c r="S205" s="159">
        <v>0</v>
      </c>
      <c r="T205" s="160">
        <f>S205*H205</f>
        <v>0</v>
      </c>
      <c r="U205" s="33"/>
      <c r="V205" s="33"/>
      <c r="W205" s="33"/>
      <c r="X205" s="33"/>
      <c r="Y205" s="33"/>
      <c r="Z205" s="33"/>
      <c r="AA205" s="33"/>
      <c r="AB205" s="33"/>
      <c r="AC205" s="33"/>
      <c r="AD205" s="33"/>
      <c r="AE205" s="33"/>
      <c r="AR205" s="161" t="s">
        <v>198</v>
      </c>
      <c r="AT205" s="161" t="s">
        <v>202</v>
      </c>
      <c r="AU205" s="161" t="s">
        <v>90</v>
      </c>
      <c r="AY205" s="18" t="s">
        <v>199</v>
      </c>
      <c r="BE205" s="162">
        <f>IF(N205="základní",J205,0)</f>
        <v>0</v>
      </c>
      <c r="BF205" s="162">
        <f>IF(N205="snížená",J205,0)</f>
        <v>0</v>
      </c>
      <c r="BG205" s="162">
        <f>IF(N205="zákl. přenesená",J205,0)</f>
        <v>0</v>
      </c>
      <c r="BH205" s="162">
        <f>IF(N205="sníž. přenesená",J205,0)</f>
        <v>0</v>
      </c>
      <c r="BI205" s="162">
        <f>IF(N205="nulová",J205,0)</f>
        <v>0</v>
      </c>
      <c r="BJ205" s="18" t="s">
        <v>88</v>
      </c>
      <c r="BK205" s="162">
        <f>ROUND(I205*H205,2)</f>
        <v>0</v>
      </c>
      <c r="BL205" s="18" t="s">
        <v>198</v>
      </c>
      <c r="BM205" s="161" t="s">
        <v>7642</v>
      </c>
    </row>
    <row r="206" spans="1:65" s="2" customFormat="1" ht="10.199999999999999">
      <c r="A206" s="33"/>
      <c r="B206" s="34"/>
      <c r="C206" s="33"/>
      <c r="D206" s="163" t="s">
        <v>207</v>
      </c>
      <c r="E206" s="33"/>
      <c r="F206" s="164" t="s">
        <v>7643</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207</v>
      </c>
      <c r="AU206" s="18" t="s">
        <v>90</v>
      </c>
    </row>
    <row r="207" spans="1:65" s="14" customFormat="1" ht="10.199999999999999">
      <c r="B207" s="179"/>
      <c r="D207" s="163" t="s">
        <v>336</v>
      </c>
      <c r="F207" s="181" t="s">
        <v>7644</v>
      </c>
      <c r="H207" s="182">
        <v>3.3</v>
      </c>
      <c r="I207" s="183"/>
      <c r="L207" s="179"/>
      <c r="M207" s="184"/>
      <c r="N207" s="185"/>
      <c r="O207" s="185"/>
      <c r="P207" s="185"/>
      <c r="Q207" s="185"/>
      <c r="R207" s="185"/>
      <c r="S207" s="185"/>
      <c r="T207" s="186"/>
      <c r="AT207" s="180" t="s">
        <v>336</v>
      </c>
      <c r="AU207" s="180" t="s">
        <v>90</v>
      </c>
      <c r="AV207" s="14" t="s">
        <v>90</v>
      </c>
      <c r="AW207" s="14" t="s">
        <v>3</v>
      </c>
      <c r="AX207" s="14" t="s">
        <v>88</v>
      </c>
      <c r="AY207" s="180" t="s">
        <v>199</v>
      </c>
    </row>
    <row r="208" spans="1:65" s="2" customFormat="1" ht="21.75" customHeight="1">
      <c r="A208" s="33"/>
      <c r="B208" s="149"/>
      <c r="C208" s="150" t="s">
        <v>522</v>
      </c>
      <c r="D208" s="150" t="s">
        <v>202</v>
      </c>
      <c r="E208" s="151" t="s">
        <v>7645</v>
      </c>
      <c r="F208" s="152" t="s">
        <v>7646</v>
      </c>
      <c r="G208" s="153" t="s">
        <v>376</v>
      </c>
      <c r="H208" s="154">
        <v>3.3</v>
      </c>
      <c r="I208" s="155"/>
      <c r="J208" s="156">
        <f>ROUND(I208*H208,2)</f>
        <v>0</v>
      </c>
      <c r="K208" s="152" t="s">
        <v>333</v>
      </c>
      <c r="L208" s="34"/>
      <c r="M208" s="157" t="s">
        <v>1</v>
      </c>
      <c r="N208" s="158" t="s">
        <v>46</v>
      </c>
      <c r="O208" s="59"/>
      <c r="P208" s="159">
        <f>O208*H208</f>
        <v>0</v>
      </c>
      <c r="Q208" s="159">
        <v>9.0000000000000006E-5</v>
      </c>
      <c r="R208" s="159">
        <f>Q208*H208</f>
        <v>2.9700000000000001E-4</v>
      </c>
      <c r="S208" s="159">
        <v>0</v>
      </c>
      <c r="T208" s="160">
        <f>S208*H208</f>
        <v>0</v>
      </c>
      <c r="U208" s="33"/>
      <c r="V208" s="33"/>
      <c r="W208" s="33"/>
      <c r="X208" s="33"/>
      <c r="Y208" s="33"/>
      <c r="Z208" s="33"/>
      <c r="AA208" s="33"/>
      <c r="AB208" s="33"/>
      <c r="AC208" s="33"/>
      <c r="AD208" s="33"/>
      <c r="AE208" s="33"/>
      <c r="AR208" s="161" t="s">
        <v>198</v>
      </c>
      <c r="AT208" s="161" t="s">
        <v>202</v>
      </c>
      <c r="AU208" s="161" t="s">
        <v>90</v>
      </c>
      <c r="AY208" s="18" t="s">
        <v>199</v>
      </c>
      <c r="BE208" s="162">
        <f>IF(N208="základní",J208,0)</f>
        <v>0</v>
      </c>
      <c r="BF208" s="162">
        <f>IF(N208="snížená",J208,0)</f>
        <v>0</v>
      </c>
      <c r="BG208" s="162">
        <f>IF(N208="zákl. přenesená",J208,0)</f>
        <v>0</v>
      </c>
      <c r="BH208" s="162">
        <f>IF(N208="sníž. přenesená",J208,0)</f>
        <v>0</v>
      </c>
      <c r="BI208" s="162">
        <f>IF(N208="nulová",J208,0)</f>
        <v>0</v>
      </c>
      <c r="BJ208" s="18" t="s">
        <v>88</v>
      </c>
      <c r="BK208" s="162">
        <f>ROUND(I208*H208,2)</f>
        <v>0</v>
      </c>
      <c r="BL208" s="18" t="s">
        <v>198</v>
      </c>
      <c r="BM208" s="161" t="s">
        <v>7647</v>
      </c>
    </row>
    <row r="209" spans="1:65" s="2" customFormat="1" ht="10.199999999999999">
      <c r="A209" s="33"/>
      <c r="B209" s="34"/>
      <c r="C209" s="33"/>
      <c r="D209" s="163" t="s">
        <v>207</v>
      </c>
      <c r="E209" s="33"/>
      <c r="F209" s="164" t="s">
        <v>7648</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207</v>
      </c>
      <c r="AU209" s="18" t="s">
        <v>90</v>
      </c>
    </row>
    <row r="210" spans="1:65" s="14" customFormat="1" ht="10.199999999999999">
      <c r="B210" s="179"/>
      <c r="D210" s="163" t="s">
        <v>336</v>
      </c>
      <c r="F210" s="181" t="s">
        <v>7644</v>
      </c>
      <c r="H210" s="182">
        <v>3.3</v>
      </c>
      <c r="I210" s="183"/>
      <c r="L210" s="179"/>
      <c r="M210" s="184"/>
      <c r="N210" s="185"/>
      <c r="O210" s="185"/>
      <c r="P210" s="185"/>
      <c r="Q210" s="185"/>
      <c r="R210" s="185"/>
      <c r="S210" s="185"/>
      <c r="T210" s="186"/>
      <c r="AT210" s="180" t="s">
        <v>336</v>
      </c>
      <c r="AU210" s="180" t="s">
        <v>90</v>
      </c>
      <c r="AV210" s="14" t="s">
        <v>90</v>
      </c>
      <c r="AW210" s="14" t="s">
        <v>3</v>
      </c>
      <c r="AX210" s="14" t="s">
        <v>88</v>
      </c>
      <c r="AY210" s="180" t="s">
        <v>199</v>
      </c>
    </row>
    <row r="211" spans="1:65" s="12" customFormat="1" ht="22.8" customHeight="1">
      <c r="B211" s="136"/>
      <c r="D211" s="137" t="s">
        <v>80</v>
      </c>
      <c r="E211" s="147" t="s">
        <v>5479</v>
      </c>
      <c r="F211" s="147" t="s">
        <v>5480</v>
      </c>
      <c r="I211" s="139"/>
      <c r="J211" s="148">
        <f>BK211</f>
        <v>0</v>
      </c>
      <c r="L211" s="136"/>
      <c r="M211" s="141"/>
      <c r="N211" s="142"/>
      <c r="O211" s="142"/>
      <c r="P211" s="143">
        <f>SUM(P212:P215)</f>
        <v>0</v>
      </c>
      <c r="Q211" s="142"/>
      <c r="R211" s="143">
        <f>SUM(R212:R215)</f>
        <v>1.65E-3</v>
      </c>
      <c r="S211" s="142"/>
      <c r="T211" s="144">
        <f>SUM(T212:T215)</f>
        <v>0</v>
      </c>
      <c r="AR211" s="137" t="s">
        <v>213</v>
      </c>
      <c r="AT211" s="145" t="s">
        <v>80</v>
      </c>
      <c r="AU211" s="145" t="s">
        <v>88</v>
      </c>
      <c r="AY211" s="137" t="s">
        <v>199</v>
      </c>
      <c r="BK211" s="146">
        <f>SUM(BK212:BK215)</f>
        <v>0</v>
      </c>
    </row>
    <row r="212" spans="1:65" s="2" customFormat="1" ht="24.15" customHeight="1">
      <c r="A212" s="33"/>
      <c r="B212" s="149"/>
      <c r="C212" s="150" t="s">
        <v>526</v>
      </c>
      <c r="D212" s="150" t="s">
        <v>202</v>
      </c>
      <c r="E212" s="151" t="s">
        <v>7649</v>
      </c>
      <c r="F212" s="152" t="s">
        <v>7650</v>
      </c>
      <c r="G212" s="153" t="s">
        <v>376</v>
      </c>
      <c r="H212" s="154">
        <v>3</v>
      </c>
      <c r="I212" s="155"/>
      <c r="J212" s="156">
        <f>ROUND(I212*H212,2)</f>
        <v>0</v>
      </c>
      <c r="K212" s="152" t="s">
        <v>333</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969</v>
      </c>
      <c r="AT212" s="161" t="s">
        <v>202</v>
      </c>
      <c r="AU212" s="161" t="s">
        <v>90</v>
      </c>
      <c r="AY212" s="18" t="s">
        <v>199</v>
      </c>
      <c r="BE212" s="162">
        <f>IF(N212="základní",J212,0)</f>
        <v>0</v>
      </c>
      <c r="BF212" s="162">
        <f>IF(N212="snížená",J212,0)</f>
        <v>0</v>
      </c>
      <c r="BG212" s="162">
        <f>IF(N212="zákl. přenesená",J212,0)</f>
        <v>0</v>
      </c>
      <c r="BH212" s="162">
        <f>IF(N212="sníž. přenesená",J212,0)</f>
        <v>0</v>
      </c>
      <c r="BI212" s="162">
        <f>IF(N212="nulová",J212,0)</f>
        <v>0</v>
      </c>
      <c r="BJ212" s="18" t="s">
        <v>88</v>
      </c>
      <c r="BK212" s="162">
        <f>ROUND(I212*H212,2)</f>
        <v>0</v>
      </c>
      <c r="BL212" s="18" t="s">
        <v>969</v>
      </c>
      <c r="BM212" s="161" t="s">
        <v>7651</v>
      </c>
    </row>
    <row r="213" spans="1:65" s="2" customFormat="1" ht="19.2">
      <c r="A213" s="33"/>
      <c r="B213" s="34"/>
      <c r="C213" s="33"/>
      <c r="D213" s="163" t="s">
        <v>207</v>
      </c>
      <c r="E213" s="33"/>
      <c r="F213" s="164" t="s">
        <v>7652</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207</v>
      </c>
      <c r="AU213" s="18" t="s">
        <v>90</v>
      </c>
    </row>
    <row r="214" spans="1:65" s="2" customFormat="1" ht="24.15" customHeight="1">
      <c r="A214" s="33"/>
      <c r="B214" s="149"/>
      <c r="C214" s="195" t="s">
        <v>531</v>
      </c>
      <c r="D214" s="195" t="s">
        <v>416</v>
      </c>
      <c r="E214" s="196" t="s">
        <v>7653</v>
      </c>
      <c r="F214" s="197" t="s">
        <v>7654</v>
      </c>
      <c r="G214" s="198" t="s">
        <v>376</v>
      </c>
      <c r="H214" s="199">
        <v>3</v>
      </c>
      <c r="I214" s="200"/>
      <c r="J214" s="201">
        <f>ROUND(I214*H214,2)</f>
        <v>0</v>
      </c>
      <c r="K214" s="197" t="s">
        <v>333</v>
      </c>
      <c r="L214" s="202"/>
      <c r="M214" s="203" t="s">
        <v>1</v>
      </c>
      <c r="N214" s="204" t="s">
        <v>46</v>
      </c>
      <c r="O214" s="59"/>
      <c r="P214" s="159">
        <f>O214*H214</f>
        <v>0</v>
      </c>
      <c r="Q214" s="159">
        <v>5.5000000000000003E-4</v>
      </c>
      <c r="R214" s="159">
        <f>Q214*H214</f>
        <v>1.65E-3</v>
      </c>
      <c r="S214" s="159">
        <v>0</v>
      </c>
      <c r="T214" s="160">
        <f>S214*H214</f>
        <v>0</v>
      </c>
      <c r="U214" s="33"/>
      <c r="V214" s="33"/>
      <c r="W214" s="33"/>
      <c r="X214" s="33"/>
      <c r="Y214" s="33"/>
      <c r="Z214" s="33"/>
      <c r="AA214" s="33"/>
      <c r="AB214" s="33"/>
      <c r="AC214" s="33"/>
      <c r="AD214" s="33"/>
      <c r="AE214" s="33"/>
      <c r="AR214" s="161" t="s">
        <v>1485</v>
      </c>
      <c r="AT214" s="161" t="s">
        <v>416</v>
      </c>
      <c r="AU214" s="161" t="s">
        <v>90</v>
      </c>
      <c r="AY214" s="18" t="s">
        <v>199</v>
      </c>
      <c r="BE214" s="162">
        <f>IF(N214="základní",J214,0)</f>
        <v>0</v>
      </c>
      <c r="BF214" s="162">
        <f>IF(N214="snížená",J214,0)</f>
        <v>0</v>
      </c>
      <c r="BG214" s="162">
        <f>IF(N214="zákl. přenesená",J214,0)</f>
        <v>0</v>
      </c>
      <c r="BH214" s="162">
        <f>IF(N214="sníž. přenesená",J214,0)</f>
        <v>0</v>
      </c>
      <c r="BI214" s="162">
        <f>IF(N214="nulová",J214,0)</f>
        <v>0</v>
      </c>
      <c r="BJ214" s="18" t="s">
        <v>88</v>
      </c>
      <c r="BK214" s="162">
        <f>ROUND(I214*H214,2)</f>
        <v>0</v>
      </c>
      <c r="BL214" s="18" t="s">
        <v>1485</v>
      </c>
      <c r="BM214" s="161" t="s">
        <v>7655</v>
      </c>
    </row>
    <row r="215" spans="1:65" s="2" customFormat="1" ht="19.2">
      <c r="A215" s="33"/>
      <c r="B215" s="34"/>
      <c r="C215" s="33"/>
      <c r="D215" s="163" t="s">
        <v>207</v>
      </c>
      <c r="E215" s="33"/>
      <c r="F215" s="164" t="s">
        <v>7654</v>
      </c>
      <c r="G215" s="33"/>
      <c r="H215" s="33"/>
      <c r="I215" s="165"/>
      <c r="J215" s="33"/>
      <c r="K215" s="33"/>
      <c r="L215" s="34"/>
      <c r="M215" s="168"/>
      <c r="N215" s="169"/>
      <c r="O215" s="170"/>
      <c r="P215" s="170"/>
      <c r="Q215" s="170"/>
      <c r="R215" s="170"/>
      <c r="S215" s="170"/>
      <c r="T215" s="171"/>
      <c r="U215" s="33"/>
      <c r="V215" s="33"/>
      <c r="W215" s="33"/>
      <c r="X215" s="33"/>
      <c r="Y215" s="33"/>
      <c r="Z215" s="33"/>
      <c r="AA215" s="33"/>
      <c r="AB215" s="33"/>
      <c r="AC215" s="33"/>
      <c r="AD215" s="33"/>
      <c r="AE215" s="33"/>
      <c r="AT215" s="18" t="s">
        <v>207</v>
      </c>
      <c r="AU215" s="18" t="s">
        <v>90</v>
      </c>
    </row>
    <row r="216" spans="1:65" s="2" customFormat="1" ht="6.9" customHeight="1">
      <c r="A216" s="33"/>
      <c r="B216" s="48"/>
      <c r="C216" s="49"/>
      <c r="D216" s="49"/>
      <c r="E216" s="49"/>
      <c r="F216" s="49"/>
      <c r="G216" s="49"/>
      <c r="H216" s="49"/>
      <c r="I216" s="49"/>
      <c r="J216" s="49"/>
      <c r="K216" s="49"/>
      <c r="L216" s="34"/>
      <c r="M216" s="33"/>
      <c r="O216" s="33"/>
      <c r="P216" s="33"/>
      <c r="Q216" s="33"/>
      <c r="R216" s="33"/>
      <c r="S216" s="33"/>
      <c r="T216" s="33"/>
      <c r="U216" s="33"/>
      <c r="V216" s="33"/>
      <c r="W216" s="33"/>
      <c r="X216" s="33"/>
      <c r="Y216" s="33"/>
      <c r="Z216" s="33"/>
      <c r="AA216" s="33"/>
      <c r="AB216" s="33"/>
      <c r="AC216" s="33"/>
      <c r="AD216" s="33"/>
      <c r="AE216" s="33"/>
    </row>
  </sheetData>
  <autoFilter ref="C128:K215"/>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159</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7656</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7656</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160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86.5" customHeight="1">
      <c r="A29" s="100"/>
      <c r="B29" s="101"/>
      <c r="C29" s="100"/>
      <c r="D29" s="100"/>
      <c r="E29" s="251" t="s">
        <v>7657</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ROUND(J128,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ROUND((SUM(BE128:BE310)),  2)</f>
        <v>0</v>
      </c>
      <c r="G35" s="33"/>
      <c r="H35" s="33"/>
      <c r="I35" s="106">
        <v>0.21</v>
      </c>
      <c r="J35" s="105">
        <f>ROUND(((SUM(BE128:BE310))*I35),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ROUND((SUM(BF128:BF310)),  2)</f>
        <v>0</v>
      </c>
      <c r="G36" s="33"/>
      <c r="H36" s="33"/>
      <c r="I36" s="106">
        <v>0.15</v>
      </c>
      <c r="J36" s="105">
        <f>ROUND(((SUM(BF128:BF310))*I36),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ROUND((SUM(BG128:BG310)),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ROUND((SUM(BH128:BH310)),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ROUND((SUM(BI128:BI310)),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7656</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IO-03 - Areálová dešťová kanalizace</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J128</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J129</f>
        <v>0</v>
      </c>
      <c r="L99" s="118"/>
    </row>
    <row r="100" spans="1:47" s="10" customFormat="1" ht="19.95" customHeight="1">
      <c r="B100" s="122"/>
      <c r="D100" s="123" t="s">
        <v>305</v>
      </c>
      <c r="E100" s="124"/>
      <c r="F100" s="124"/>
      <c r="G100" s="124"/>
      <c r="H100" s="124"/>
      <c r="I100" s="124"/>
      <c r="J100" s="125">
        <f>J130</f>
        <v>0</v>
      </c>
      <c r="L100" s="122"/>
    </row>
    <row r="101" spans="1:47" s="10" customFormat="1" ht="19.95" customHeight="1">
      <c r="B101" s="122"/>
      <c r="D101" s="123" t="s">
        <v>306</v>
      </c>
      <c r="E101" s="124"/>
      <c r="F101" s="124"/>
      <c r="G101" s="124"/>
      <c r="H101" s="124"/>
      <c r="I101" s="124"/>
      <c r="J101" s="125">
        <f>J174</f>
        <v>0</v>
      </c>
      <c r="L101" s="122"/>
    </row>
    <row r="102" spans="1:47" s="10" customFormat="1" ht="19.95" customHeight="1">
      <c r="B102" s="122"/>
      <c r="D102" s="123" t="s">
        <v>1496</v>
      </c>
      <c r="E102" s="124"/>
      <c r="F102" s="124"/>
      <c r="G102" s="124"/>
      <c r="H102" s="124"/>
      <c r="I102" s="124"/>
      <c r="J102" s="125">
        <f>J181</f>
        <v>0</v>
      </c>
      <c r="L102" s="122"/>
    </row>
    <row r="103" spans="1:47" s="10" customFormat="1" ht="19.95" customHeight="1">
      <c r="B103" s="122"/>
      <c r="D103" s="123" t="s">
        <v>7658</v>
      </c>
      <c r="E103" s="124"/>
      <c r="F103" s="124"/>
      <c r="G103" s="124"/>
      <c r="H103" s="124"/>
      <c r="I103" s="124"/>
      <c r="J103" s="125">
        <f>J188</f>
        <v>0</v>
      </c>
      <c r="L103" s="122"/>
    </row>
    <row r="104" spans="1:47" s="10" customFormat="1" ht="19.95" customHeight="1">
      <c r="B104" s="122"/>
      <c r="D104" s="123" t="s">
        <v>308</v>
      </c>
      <c r="E104" s="124"/>
      <c r="F104" s="124"/>
      <c r="G104" s="124"/>
      <c r="H104" s="124"/>
      <c r="I104" s="124"/>
      <c r="J104" s="125">
        <f>J294</f>
        <v>0</v>
      </c>
      <c r="L104" s="122"/>
    </row>
    <row r="105" spans="1:47" s="10" customFormat="1" ht="19.95" customHeight="1">
      <c r="B105" s="122"/>
      <c r="D105" s="123" t="s">
        <v>311</v>
      </c>
      <c r="E105" s="124"/>
      <c r="F105" s="124"/>
      <c r="G105" s="124"/>
      <c r="H105" s="124"/>
      <c r="I105" s="124"/>
      <c r="J105" s="125">
        <f>J298</f>
        <v>0</v>
      </c>
      <c r="L105" s="122"/>
    </row>
    <row r="106" spans="1:47" s="10" customFormat="1" ht="19.95" customHeight="1">
      <c r="B106" s="122"/>
      <c r="D106" s="123" t="s">
        <v>312</v>
      </c>
      <c r="E106" s="124"/>
      <c r="F106" s="124"/>
      <c r="G106" s="124"/>
      <c r="H106" s="124"/>
      <c r="I106" s="124"/>
      <c r="J106" s="125">
        <f>J308</f>
        <v>0</v>
      </c>
      <c r="L106" s="122"/>
    </row>
    <row r="107" spans="1:47" s="2" customFormat="1" ht="21.7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 customHeight="1">
      <c r="A108" s="33"/>
      <c r="B108" s="48"/>
      <c r="C108" s="49"/>
      <c r="D108" s="49"/>
      <c r="E108" s="49"/>
      <c r="F108" s="49"/>
      <c r="G108" s="49"/>
      <c r="H108" s="49"/>
      <c r="I108" s="49"/>
      <c r="J108" s="49"/>
      <c r="K108" s="49"/>
      <c r="L108" s="43"/>
      <c r="S108" s="33"/>
      <c r="T108" s="33"/>
      <c r="U108" s="33"/>
      <c r="V108" s="33"/>
      <c r="W108" s="33"/>
      <c r="X108" s="33"/>
      <c r="Y108" s="33"/>
      <c r="Z108" s="33"/>
      <c r="AA108" s="33"/>
      <c r="AB108" s="33"/>
      <c r="AC108" s="33"/>
      <c r="AD108" s="33"/>
      <c r="AE108" s="33"/>
    </row>
    <row r="112" spans="1:47" s="2" customFormat="1" ht="6.9" customHeight="1">
      <c r="A112" s="33"/>
      <c r="B112" s="50"/>
      <c r="C112" s="51"/>
      <c r="D112" s="51"/>
      <c r="E112" s="51"/>
      <c r="F112" s="51"/>
      <c r="G112" s="51"/>
      <c r="H112" s="51"/>
      <c r="I112" s="51"/>
      <c r="J112" s="51"/>
      <c r="K112" s="51"/>
      <c r="L112" s="43"/>
      <c r="S112" s="33"/>
      <c r="T112" s="33"/>
      <c r="U112" s="33"/>
      <c r="V112" s="33"/>
      <c r="W112" s="33"/>
      <c r="X112" s="33"/>
      <c r="Y112" s="33"/>
      <c r="Z112" s="33"/>
      <c r="AA112" s="33"/>
      <c r="AB112" s="33"/>
      <c r="AC112" s="33"/>
      <c r="AD112" s="33"/>
      <c r="AE112" s="33"/>
    </row>
    <row r="113" spans="1:63" s="2" customFormat="1" ht="24.9" customHeight="1">
      <c r="A113" s="33"/>
      <c r="B113" s="34"/>
      <c r="C113" s="22" t="s">
        <v>183</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6.9"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26.25" customHeight="1">
      <c r="A116" s="33"/>
      <c r="B116" s="34"/>
      <c r="C116" s="33"/>
      <c r="D116" s="33"/>
      <c r="E116" s="263" t="str">
        <f>E7</f>
        <v>SPŠ a SOU Pelhřimov - objekt dílen Kamenice nad Lipou - úspora energie</v>
      </c>
      <c r="F116" s="264"/>
      <c r="G116" s="264"/>
      <c r="H116" s="264"/>
      <c r="I116" s="33"/>
      <c r="J116" s="33"/>
      <c r="K116" s="33"/>
      <c r="L116" s="43"/>
      <c r="S116" s="33"/>
      <c r="T116" s="33"/>
      <c r="U116" s="33"/>
      <c r="V116" s="33"/>
      <c r="W116" s="33"/>
      <c r="X116" s="33"/>
      <c r="Y116" s="33"/>
      <c r="Z116" s="33"/>
      <c r="AA116" s="33"/>
      <c r="AB116" s="33"/>
      <c r="AC116" s="33"/>
      <c r="AD116" s="33"/>
      <c r="AE116" s="33"/>
    </row>
    <row r="117" spans="1:63" s="1" customFormat="1" ht="12" customHeight="1">
      <c r="B117" s="21"/>
      <c r="C117" s="28" t="s">
        <v>172</v>
      </c>
      <c r="L117" s="21"/>
    </row>
    <row r="118" spans="1:63" s="2" customFormat="1" ht="16.5" customHeight="1">
      <c r="A118" s="33"/>
      <c r="B118" s="34"/>
      <c r="C118" s="33"/>
      <c r="D118" s="33"/>
      <c r="E118" s="263" t="s">
        <v>7656</v>
      </c>
      <c r="F118" s="265"/>
      <c r="G118" s="265"/>
      <c r="H118" s="265"/>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174</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27" t="str">
        <f>E11</f>
        <v>IO-03 - Areálová dešťová kanalizace</v>
      </c>
      <c r="F120" s="265"/>
      <c r="G120" s="265"/>
      <c r="H120" s="265"/>
      <c r="I120" s="33"/>
      <c r="J120" s="33"/>
      <c r="K120" s="33"/>
      <c r="L120" s="43"/>
      <c r="S120" s="33"/>
      <c r="T120" s="33"/>
      <c r="U120" s="33"/>
      <c r="V120" s="33"/>
      <c r="W120" s="33"/>
      <c r="X120" s="33"/>
      <c r="Y120" s="33"/>
      <c r="Z120" s="33"/>
      <c r="AA120" s="33"/>
      <c r="AB120" s="33"/>
      <c r="AC120" s="33"/>
      <c r="AD120" s="33"/>
      <c r="AE120" s="33"/>
    </row>
    <row r="121" spans="1:63" s="2" customFormat="1" ht="6.9"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F14</f>
        <v>Kamenice nad Lipu, ul. Lhotecká</v>
      </c>
      <c r="G122" s="33"/>
      <c r="H122" s="33"/>
      <c r="I122" s="28" t="s">
        <v>22</v>
      </c>
      <c r="J122" s="56" t="str">
        <f>IF(J14="","",J14)</f>
        <v>17. 3. 2021</v>
      </c>
      <c r="K122" s="33"/>
      <c r="L122" s="43"/>
      <c r="S122" s="33"/>
      <c r="T122" s="33"/>
      <c r="U122" s="33"/>
      <c r="V122" s="33"/>
      <c r="W122" s="33"/>
      <c r="X122" s="33"/>
      <c r="Y122" s="33"/>
      <c r="Z122" s="33"/>
      <c r="AA122" s="33"/>
      <c r="AB122" s="33"/>
      <c r="AC122" s="33"/>
      <c r="AD122" s="33"/>
      <c r="AE122" s="33"/>
    </row>
    <row r="123" spans="1:63" s="2" customFormat="1" ht="6.9"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25.65" customHeight="1">
      <c r="A124" s="33"/>
      <c r="B124" s="34"/>
      <c r="C124" s="28" t="s">
        <v>24</v>
      </c>
      <c r="D124" s="33"/>
      <c r="E124" s="33"/>
      <c r="F124" s="26" t="str">
        <f>E17</f>
        <v>Kraj Vysočina</v>
      </c>
      <c r="G124" s="33"/>
      <c r="H124" s="33"/>
      <c r="I124" s="28" t="s">
        <v>32</v>
      </c>
      <c r="J124" s="31" t="str">
        <f>E23</f>
        <v>PROJEKT CENTRUM NOVA s.r.o.</v>
      </c>
      <c r="K124" s="33"/>
      <c r="L124" s="43"/>
      <c r="S124" s="33"/>
      <c r="T124" s="33"/>
      <c r="U124" s="33"/>
      <c r="V124" s="33"/>
      <c r="W124" s="33"/>
      <c r="X124" s="33"/>
      <c r="Y124" s="33"/>
      <c r="Z124" s="33"/>
      <c r="AA124" s="33"/>
      <c r="AB124" s="33"/>
      <c r="AC124" s="33"/>
      <c r="AD124" s="33"/>
      <c r="AE124" s="33"/>
    </row>
    <row r="125" spans="1:63" s="2" customFormat="1" ht="15.15" customHeight="1">
      <c r="A125" s="33"/>
      <c r="B125" s="34"/>
      <c r="C125" s="28" t="s">
        <v>30</v>
      </c>
      <c r="D125" s="33"/>
      <c r="E125" s="33"/>
      <c r="F125" s="26" t="str">
        <f>IF(E20="","",E20)</f>
        <v>Vyplň údaj</v>
      </c>
      <c r="G125" s="33"/>
      <c r="H125" s="33"/>
      <c r="I125" s="28" t="s">
        <v>37</v>
      </c>
      <c r="J125" s="31" t="str">
        <f>E26</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6"/>
      <c r="B127" s="127"/>
      <c r="C127" s="128" t="s">
        <v>184</v>
      </c>
      <c r="D127" s="129" t="s">
        <v>66</v>
      </c>
      <c r="E127" s="129" t="s">
        <v>62</v>
      </c>
      <c r="F127" s="129" t="s">
        <v>63</v>
      </c>
      <c r="G127" s="129" t="s">
        <v>185</v>
      </c>
      <c r="H127" s="129" t="s">
        <v>186</v>
      </c>
      <c r="I127" s="129" t="s">
        <v>187</v>
      </c>
      <c r="J127" s="129" t="s">
        <v>178</v>
      </c>
      <c r="K127" s="130" t="s">
        <v>188</v>
      </c>
      <c r="L127" s="131"/>
      <c r="M127" s="63" t="s">
        <v>1</v>
      </c>
      <c r="N127" s="64" t="s">
        <v>45</v>
      </c>
      <c r="O127" s="64" t="s">
        <v>189</v>
      </c>
      <c r="P127" s="64" t="s">
        <v>190</v>
      </c>
      <c r="Q127" s="64" t="s">
        <v>191</v>
      </c>
      <c r="R127" s="64" t="s">
        <v>192</v>
      </c>
      <c r="S127" s="64" t="s">
        <v>193</v>
      </c>
      <c r="T127" s="65" t="s">
        <v>194</v>
      </c>
      <c r="U127" s="126"/>
      <c r="V127" s="126"/>
      <c r="W127" s="126"/>
      <c r="X127" s="126"/>
      <c r="Y127" s="126"/>
      <c r="Z127" s="126"/>
      <c r="AA127" s="126"/>
      <c r="AB127" s="126"/>
      <c r="AC127" s="126"/>
      <c r="AD127" s="126"/>
      <c r="AE127" s="126"/>
    </row>
    <row r="128" spans="1:63" s="2" customFormat="1" ht="22.8" customHeight="1">
      <c r="A128" s="33"/>
      <c r="B128" s="34"/>
      <c r="C128" s="70" t="s">
        <v>195</v>
      </c>
      <c r="D128" s="33"/>
      <c r="E128" s="33"/>
      <c r="F128" s="33"/>
      <c r="G128" s="33"/>
      <c r="H128" s="33"/>
      <c r="I128" s="33"/>
      <c r="J128" s="132">
        <f>BK128</f>
        <v>0</v>
      </c>
      <c r="K128" s="33"/>
      <c r="L128" s="34"/>
      <c r="M128" s="66"/>
      <c r="N128" s="57"/>
      <c r="O128" s="67"/>
      <c r="P128" s="133">
        <f>P129</f>
        <v>0</v>
      </c>
      <c r="Q128" s="67"/>
      <c r="R128" s="133">
        <f>R129</f>
        <v>127.59892792999999</v>
      </c>
      <c r="S128" s="67"/>
      <c r="T128" s="134">
        <f>T129</f>
        <v>30.175299999999996</v>
      </c>
      <c r="U128" s="33"/>
      <c r="V128" s="33"/>
      <c r="W128" s="33"/>
      <c r="X128" s="33"/>
      <c r="Y128" s="33"/>
      <c r="Z128" s="33"/>
      <c r="AA128" s="33"/>
      <c r="AB128" s="33"/>
      <c r="AC128" s="33"/>
      <c r="AD128" s="33"/>
      <c r="AE128" s="33"/>
      <c r="AT128" s="18" t="s">
        <v>80</v>
      </c>
      <c r="AU128" s="18" t="s">
        <v>180</v>
      </c>
      <c r="BK128" s="135">
        <f>BK129</f>
        <v>0</v>
      </c>
    </row>
    <row r="129" spans="1:65" s="12" customFormat="1" ht="25.95" customHeight="1">
      <c r="B129" s="136"/>
      <c r="D129" s="137" t="s">
        <v>80</v>
      </c>
      <c r="E129" s="138" t="s">
        <v>327</v>
      </c>
      <c r="F129" s="138" t="s">
        <v>328</v>
      </c>
      <c r="I129" s="139"/>
      <c r="J129" s="140">
        <f>BK129</f>
        <v>0</v>
      </c>
      <c r="L129" s="136"/>
      <c r="M129" s="141"/>
      <c r="N129" s="142"/>
      <c r="O129" s="142"/>
      <c r="P129" s="143">
        <f>P130+P174+P181+P188+P294+P298+P308</f>
        <v>0</v>
      </c>
      <c r="Q129" s="142"/>
      <c r="R129" s="143">
        <f>R130+R174+R181+R188+R294+R298+R308</f>
        <v>127.59892792999999</v>
      </c>
      <c r="S129" s="142"/>
      <c r="T129" s="144">
        <f>T130+T174+T181+T188+T294+T298+T308</f>
        <v>30.175299999999996</v>
      </c>
      <c r="AR129" s="137" t="s">
        <v>88</v>
      </c>
      <c r="AT129" s="145" t="s">
        <v>80</v>
      </c>
      <c r="AU129" s="145" t="s">
        <v>81</v>
      </c>
      <c r="AY129" s="137" t="s">
        <v>199</v>
      </c>
      <c r="BK129" s="146">
        <f>BK130+BK174+BK181+BK188+BK294+BK298+BK308</f>
        <v>0</v>
      </c>
    </row>
    <row r="130" spans="1:65" s="12" customFormat="1" ht="22.8" customHeight="1">
      <c r="B130" s="136"/>
      <c r="D130" s="137" t="s">
        <v>80</v>
      </c>
      <c r="E130" s="147" t="s">
        <v>88</v>
      </c>
      <c r="F130" s="147" t="s">
        <v>329</v>
      </c>
      <c r="I130" s="139"/>
      <c r="J130" s="148">
        <f>BK130</f>
        <v>0</v>
      </c>
      <c r="L130" s="136"/>
      <c r="M130" s="141"/>
      <c r="N130" s="142"/>
      <c r="O130" s="142"/>
      <c r="P130" s="143">
        <f>SUM(P131:P173)</f>
        <v>0</v>
      </c>
      <c r="Q130" s="142"/>
      <c r="R130" s="143">
        <f>SUM(R131:R173)</f>
        <v>81.643210199999999</v>
      </c>
      <c r="S130" s="142"/>
      <c r="T130" s="144">
        <f>SUM(T131:T173)</f>
        <v>0</v>
      </c>
      <c r="AR130" s="137" t="s">
        <v>88</v>
      </c>
      <c r="AT130" s="145" t="s">
        <v>80</v>
      </c>
      <c r="AU130" s="145" t="s">
        <v>88</v>
      </c>
      <c r="AY130" s="137" t="s">
        <v>199</v>
      </c>
      <c r="BK130" s="146">
        <f>SUM(BK131:BK173)</f>
        <v>0</v>
      </c>
    </row>
    <row r="131" spans="1:65" s="2" customFormat="1" ht="24.15" customHeight="1">
      <c r="A131" s="33"/>
      <c r="B131" s="149"/>
      <c r="C131" s="150" t="s">
        <v>88</v>
      </c>
      <c r="D131" s="150" t="s">
        <v>202</v>
      </c>
      <c r="E131" s="151" t="s">
        <v>7554</v>
      </c>
      <c r="F131" s="152" t="s">
        <v>7555</v>
      </c>
      <c r="G131" s="153" t="s">
        <v>383</v>
      </c>
      <c r="H131" s="154">
        <v>33.515999999999998</v>
      </c>
      <c r="I131" s="155"/>
      <c r="J131" s="156">
        <f>ROUND(I131*H131,2)</f>
        <v>0</v>
      </c>
      <c r="K131" s="152" t="s">
        <v>333</v>
      </c>
      <c r="L131" s="34"/>
      <c r="M131" s="157" t="s">
        <v>1</v>
      </c>
      <c r="N131" s="158" t="s">
        <v>46</v>
      </c>
      <c r="O131" s="59"/>
      <c r="P131" s="159">
        <f>O131*H131</f>
        <v>0</v>
      </c>
      <c r="Q131" s="159">
        <v>0</v>
      </c>
      <c r="R131" s="159">
        <f>Q131*H131</f>
        <v>0</v>
      </c>
      <c r="S131" s="159">
        <v>0</v>
      </c>
      <c r="T131" s="160">
        <f>S131*H131</f>
        <v>0</v>
      </c>
      <c r="U131" s="33"/>
      <c r="V131" s="33"/>
      <c r="W131" s="33"/>
      <c r="X131" s="33"/>
      <c r="Y131" s="33"/>
      <c r="Z131" s="33"/>
      <c r="AA131" s="33"/>
      <c r="AB131" s="33"/>
      <c r="AC131" s="33"/>
      <c r="AD131" s="33"/>
      <c r="AE131" s="33"/>
      <c r="AR131" s="161" t="s">
        <v>198</v>
      </c>
      <c r="AT131" s="161" t="s">
        <v>202</v>
      </c>
      <c r="AU131" s="161" t="s">
        <v>90</v>
      </c>
      <c r="AY131" s="18" t="s">
        <v>199</v>
      </c>
      <c r="BE131" s="162">
        <f>IF(N131="základní",J131,0)</f>
        <v>0</v>
      </c>
      <c r="BF131" s="162">
        <f>IF(N131="snížená",J131,0)</f>
        <v>0</v>
      </c>
      <c r="BG131" s="162">
        <f>IF(N131="zákl. přenesená",J131,0)</f>
        <v>0</v>
      </c>
      <c r="BH131" s="162">
        <f>IF(N131="sníž. přenesená",J131,0)</f>
        <v>0</v>
      </c>
      <c r="BI131" s="162">
        <f>IF(N131="nulová",J131,0)</f>
        <v>0</v>
      </c>
      <c r="BJ131" s="18" t="s">
        <v>88</v>
      </c>
      <c r="BK131" s="162">
        <f>ROUND(I131*H131,2)</f>
        <v>0</v>
      </c>
      <c r="BL131" s="18" t="s">
        <v>198</v>
      </c>
      <c r="BM131" s="161" t="s">
        <v>7659</v>
      </c>
    </row>
    <row r="132" spans="1:65" s="2" customFormat="1" ht="28.8">
      <c r="A132" s="33"/>
      <c r="B132" s="34"/>
      <c r="C132" s="33"/>
      <c r="D132" s="163" t="s">
        <v>207</v>
      </c>
      <c r="E132" s="33"/>
      <c r="F132" s="164" t="s">
        <v>7557</v>
      </c>
      <c r="G132" s="33"/>
      <c r="H132" s="33"/>
      <c r="I132" s="165"/>
      <c r="J132" s="33"/>
      <c r="K132" s="33"/>
      <c r="L132" s="34"/>
      <c r="M132" s="166"/>
      <c r="N132" s="167"/>
      <c r="O132" s="59"/>
      <c r="P132" s="59"/>
      <c r="Q132" s="59"/>
      <c r="R132" s="59"/>
      <c r="S132" s="59"/>
      <c r="T132" s="60"/>
      <c r="U132" s="33"/>
      <c r="V132" s="33"/>
      <c r="W132" s="33"/>
      <c r="X132" s="33"/>
      <c r="Y132" s="33"/>
      <c r="Z132" s="33"/>
      <c r="AA132" s="33"/>
      <c r="AB132" s="33"/>
      <c r="AC132" s="33"/>
      <c r="AD132" s="33"/>
      <c r="AE132" s="33"/>
      <c r="AT132" s="18" t="s">
        <v>207</v>
      </c>
      <c r="AU132" s="18" t="s">
        <v>90</v>
      </c>
    </row>
    <row r="133" spans="1:65" s="14" customFormat="1" ht="10.199999999999999">
      <c r="B133" s="179"/>
      <c r="D133" s="163" t="s">
        <v>336</v>
      </c>
      <c r="F133" s="181" t="s">
        <v>7660</v>
      </c>
      <c r="H133" s="182">
        <v>33.515999999999998</v>
      </c>
      <c r="I133" s="183"/>
      <c r="L133" s="179"/>
      <c r="M133" s="184"/>
      <c r="N133" s="185"/>
      <c r="O133" s="185"/>
      <c r="P133" s="185"/>
      <c r="Q133" s="185"/>
      <c r="R133" s="185"/>
      <c r="S133" s="185"/>
      <c r="T133" s="186"/>
      <c r="AT133" s="180" t="s">
        <v>336</v>
      </c>
      <c r="AU133" s="180" t="s">
        <v>90</v>
      </c>
      <c r="AV133" s="14" t="s">
        <v>90</v>
      </c>
      <c r="AW133" s="14" t="s">
        <v>3</v>
      </c>
      <c r="AX133" s="14" t="s">
        <v>88</v>
      </c>
      <c r="AY133" s="180" t="s">
        <v>199</v>
      </c>
    </row>
    <row r="134" spans="1:65" s="2" customFormat="1" ht="33" customHeight="1">
      <c r="A134" s="33"/>
      <c r="B134" s="149"/>
      <c r="C134" s="150" t="s">
        <v>90</v>
      </c>
      <c r="D134" s="150" t="s">
        <v>202</v>
      </c>
      <c r="E134" s="151" t="s">
        <v>7661</v>
      </c>
      <c r="F134" s="152" t="s">
        <v>7662</v>
      </c>
      <c r="G134" s="153" t="s">
        <v>383</v>
      </c>
      <c r="H134" s="154">
        <v>134.066</v>
      </c>
      <c r="I134" s="155"/>
      <c r="J134" s="156">
        <f>ROUND(I134*H134,2)</f>
        <v>0</v>
      </c>
      <c r="K134" s="152" t="s">
        <v>333</v>
      </c>
      <c r="L134" s="34"/>
      <c r="M134" s="157" t="s">
        <v>1</v>
      </c>
      <c r="N134" s="158" t="s">
        <v>46</v>
      </c>
      <c r="O134" s="59"/>
      <c r="P134" s="159">
        <f>O134*H134</f>
        <v>0</v>
      </c>
      <c r="Q134" s="159">
        <v>0</v>
      </c>
      <c r="R134" s="159">
        <f>Q134*H134</f>
        <v>0</v>
      </c>
      <c r="S134" s="159">
        <v>0</v>
      </c>
      <c r="T134" s="160">
        <f>S134*H134</f>
        <v>0</v>
      </c>
      <c r="U134" s="33"/>
      <c r="V134" s="33"/>
      <c r="W134" s="33"/>
      <c r="X134" s="33"/>
      <c r="Y134" s="33"/>
      <c r="Z134" s="33"/>
      <c r="AA134" s="33"/>
      <c r="AB134" s="33"/>
      <c r="AC134" s="33"/>
      <c r="AD134" s="33"/>
      <c r="AE134" s="33"/>
      <c r="AR134" s="161" t="s">
        <v>198</v>
      </c>
      <c r="AT134" s="161" t="s">
        <v>202</v>
      </c>
      <c r="AU134" s="161" t="s">
        <v>90</v>
      </c>
      <c r="AY134" s="18" t="s">
        <v>199</v>
      </c>
      <c r="BE134" s="162">
        <f>IF(N134="základní",J134,0)</f>
        <v>0</v>
      </c>
      <c r="BF134" s="162">
        <f>IF(N134="snížená",J134,0)</f>
        <v>0</v>
      </c>
      <c r="BG134" s="162">
        <f>IF(N134="zákl. přenesená",J134,0)</f>
        <v>0</v>
      </c>
      <c r="BH134" s="162">
        <f>IF(N134="sníž. přenesená",J134,0)</f>
        <v>0</v>
      </c>
      <c r="BI134" s="162">
        <f>IF(N134="nulová",J134,0)</f>
        <v>0</v>
      </c>
      <c r="BJ134" s="18" t="s">
        <v>88</v>
      </c>
      <c r="BK134" s="162">
        <f>ROUND(I134*H134,2)</f>
        <v>0</v>
      </c>
      <c r="BL134" s="18" t="s">
        <v>198</v>
      </c>
      <c r="BM134" s="161" t="s">
        <v>7663</v>
      </c>
    </row>
    <row r="135" spans="1:65" s="2" customFormat="1" ht="28.8">
      <c r="A135" s="33"/>
      <c r="B135" s="34"/>
      <c r="C135" s="33"/>
      <c r="D135" s="163" t="s">
        <v>207</v>
      </c>
      <c r="E135" s="33"/>
      <c r="F135" s="164" t="s">
        <v>7664</v>
      </c>
      <c r="G135" s="33"/>
      <c r="H135" s="33"/>
      <c r="I135" s="165"/>
      <c r="J135" s="33"/>
      <c r="K135" s="33"/>
      <c r="L135" s="34"/>
      <c r="M135" s="166"/>
      <c r="N135" s="167"/>
      <c r="O135" s="59"/>
      <c r="P135" s="59"/>
      <c r="Q135" s="59"/>
      <c r="R135" s="59"/>
      <c r="S135" s="59"/>
      <c r="T135" s="60"/>
      <c r="U135" s="33"/>
      <c r="V135" s="33"/>
      <c r="W135" s="33"/>
      <c r="X135" s="33"/>
      <c r="Y135" s="33"/>
      <c r="Z135" s="33"/>
      <c r="AA135" s="33"/>
      <c r="AB135" s="33"/>
      <c r="AC135" s="33"/>
      <c r="AD135" s="33"/>
      <c r="AE135" s="33"/>
      <c r="AT135" s="18" t="s">
        <v>207</v>
      </c>
      <c r="AU135" s="18" t="s">
        <v>90</v>
      </c>
    </row>
    <row r="136" spans="1:65" s="14" customFormat="1" ht="10.199999999999999">
      <c r="B136" s="179"/>
      <c r="D136" s="163" t="s">
        <v>336</v>
      </c>
      <c r="E136" s="180" t="s">
        <v>1</v>
      </c>
      <c r="F136" s="181" t="s">
        <v>7665</v>
      </c>
      <c r="H136" s="182">
        <v>9.202</v>
      </c>
      <c r="I136" s="183"/>
      <c r="L136" s="179"/>
      <c r="M136" s="184"/>
      <c r="N136" s="185"/>
      <c r="O136" s="185"/>
      <c r="P136" s="185"/>
      <c r="Q136" s="185"/>
      <c r="R136" s="185"/>
      <c r="S136" s="185"/>
      <c r="T136" s="186"/>
      <c r="AT136" s="180" t="s">
        <v>336</v>
      </c>
      <c r="AU136" s="180" t="s">
        <v>90</v>
      </c>
      <c r="AV136" s="14" t="s">
        <v>90</v>
      </c>
      <c r="AW136" s="14" t="s">
        <v>36</v>
      </c>
      <c r="AX136" s="14" t="s">
        <v>81</v>
      </c>
      <c r="AY136" s="180" t="s">
        <v>199</v>
      </c>
    </row>
    <row r="137" spans="1:65" s="14" customFormat="1" ht="10.199999999999999">
      <c r="B137" s="179"/>
      <c r="D137" s="163" t="s">
        <v>336</v>
      </c>
      <c r="E137" s="180" t="s">
        <v>1</v>
      </c>
      <c r="F137" s="181" t="s">
        <v>7666</v>
      </c>
      <c r="H137" s="182">
        <v>86.55</v>
      </c>
      <c r="I137" s="183"/>
      <c r="L137" s="179"/>
      <c r="M137" s="184"/>
      <c r="N137" s="185"/>
      <c r="O137" s="185"/>
      <c r="P137" s="185"/>
      <c r="Q137" s="185"/>
      <c r="R137" s="185"/>
      <c r="S137" s="185"/>
      <c r="T137" s="186"/>
      <c r="AT137" s="180" t="s">
        <v>336</v>
      </c>
      <c r="AU137" s="180" t="s">
        <v>90</v>
      </c>
      <c r="AV137" s="14" t="s">
        <v>90</v>
      </c>
      <c r="AW137" s="14" t="s">
        <v>36</v>
      </c>
      <c r="AX137" s="14" t="s">
        <v>81</v>
      </c>
      <c r="AY137" s="180" t="s">
        <v>199</v>
      </c>
    </row>
    <row r="138" spans="1:65" s="14" customFormat="1" ht="10.199999999999999">
      <c r="B138" s="179"/>
      <c r="D138" s="163" t="s">
        <v>336</v>
      </c>
      <c r="E138" s="180" t="s">
        <v>1</v>
      </c>
      <c r="F138" s="181" t="s">
        <v>7667</v>
      </c>
      <c r="H138" s="182">
        <v>6.96</v>
      </c>
      <c r="I138" s="183"/>
      <c r="L138" s="179"/>
      <c r="M138" s="184"/>
      <c r="N138" s="185"/>
      <c r="O138" s="185"/>
      <c r="P138" s="185"/>
      <c r="Q138" s="185"/>
      <c r="R138" s="185"/>
      <c r="S138" s="185"/>
      <c r="T138" s="186"/>
      <c r="AT138" s="180" t="s">
        <v>336</v>
      </c>
      <c r="AU138" s="180" t="s">
        <v>90</v>
      </c>
      <c r="AV138" s="14" t="s">
        <v>90</v>
      </c>
      <c r="AW138" s="14" t="s">
        <v>36</v>
      </c>
      <c r="AX138" s="14" t="s">
        <v>81</v>
      </c>
      <c r="AY138" s="180" t="s">
        <v>199</v>
      </c>
    </row>
    <row r="139" spans="1:65" s="14" customFormat="1" ht="10.199999999999999">
      <c r="B139" s="179"/>
      <c r="D139" s="163" t="s">
        <v>336</v>
      </c>
      <c r="E139" s="180" t="s">
        <v>1</v>
      </c>
      <c r="F139" s="181" t="s">
        <v>7668</v>
      </c>
      <c r="H139" s="182">
        <v>19.11</v>
      </c>
      <c r="I139" s="183"/>
      <c r="L139" s="179"/>
      <c r="M139" s="184"/>
      <c r="N139" s="185"/>
      <c r="O139" s="185"/>
      <c r="P139" s="185"/>
      <c r="Q139" s="185"/>
      <c r="R139" s="185"/>
      <c r="S139" s="185"/>
      <c r="T139" s="186"/>
      <c r="AT139" s="180" t="s">
        <v>336</v>
      </c>
      <c r="AU139" s="180" t="s">
        <v>90</v>
      </c>
      <c r="AV139" s="14" t="s">
        <v>90</v>
      </c>
      <c r="AW139" s="14" t="s">
        <v>36</v>
      </c>
      <c r="AX139" s="14" t="s">
        <v>81</v>
      </c>
      <c r="AY139" s="180" t="s">
        <v>199</v>
      </c>
    </row>
    <row r="140" spans="1:65" s="14" customFormat="1" ht="10.199999999999999">
      <c r="B140" s="179"/>
      <c r="D140" s="163" t="s">
        <v>336</v>
      </c>
      <c r="E140" s="180" t="s">
        <v>1</v>
      </c>
      <c r="F140" s="181" t="s">
        <v>7669</v>
      </c>
      <c r="H140" s="182">
        <v>45.76</v>
      </c>
      <c r="I140" s="183"/>
      <c r="L140" s="179"/>
      <c r="M140" s="184"/>
      <c r="N140" s="185"/>
      <c r="O140" s="185"/>
      <c r="P140" s="185"/>
      <c r="Q140" s="185"/>
      <c r="R140" s="185"/>
      <c r="S140" s="185"/>
      <c r="T140" s="186"/>
      <c r="AT140" s="180" t="s">
        <v>336</v>
      </c>
      <c r="AU140" s="180" t="s">
        <v>90</v>
      </c>
      <c r="AV140" s="14" t="s">
        <v>90</v>
      </c>
      <c r="AW140" s="14" t="s">
        <v>36</v>
      </c>
      <c r="AX140" s="14" t="s">
        <v>81</v>
      </c>
      <c r="AY140" s="180" t="s">
        <v>199</v>
      </c>
    </row>
    <row r="141" spans="1:65" s="15" customFormat="1" ht="10.199999999999999">
      <c r="B141" s="187"/>
      <c r="D141" s="163" t="s">
        <v>336</v>
      </c>
      <c r="E141" s="188" t="s">
        <v>1</v>
      </c>
      <c r="F141" s="189" t="s">
        <v>339</v>
      </c>
      <c r="H141" s="190">
        <v>167.58199999999999</v>
      </c>
      <c r="I141" s="191"/>
      <c r="L141" s="187"/>
      <c r="M141" s="192"/>
      <c r="N141" s="193"/>
      <c r="O141" s="193"/>
      <c r="P141" s="193"/>
      <c r="Q141" s="193"/>
      <c r="R141" s="193"/>
      <c r="S141" s="193"/>
      <c r="T141" s="194"/>
      <c r="AT141" s="188" t="s">
        <v>336</v>
      </c>
      <c r="AU141" s="188" t="s">
        <v>90</v>
      </c>
      <c r="AV141" s="15" t="s">
        <v>198</v>
      </c>
      <c r="AW141" s="15" t="s">
        <v>36</v>
      </c>
      <c r="AX141" s="15" t="s">
        <v>88</v>
      </c>
      <c r="AY141" s="188" t="s">
        <v>199</v>
      </c>
    </row>
    <row r="142" spans="1:65" s="14" customFormat="1" ht="10.199999999999999">
      <c r="B142" s="179"/>
      <c r="D142" s="163" t="s">
        <v>336</v>
      </c>
      <c r="F142" s="181" t="s">
        <v>7670</v>
      </c>
      <c r="H142" s="182">
        <v>134.066</v>
      </c>
      <c r="I142" s="183"/>
      <c r="L142" s="179"/>
      <c r="M142" s="184"/>
      <c r="N142" s="185"/>
      <c r="O142" s="185"/>
      <c r="P142" s="185"/>
      <c r="Q142" s="185"/>
      <c r="R142" s="185"/>
      <c r="S142" s="185"/>
      <c r="T142" s="186"/>
      <c r="AT142" s="180" t="s">
        <v>336</v>
      </c>
      <c r="AU142" s="180" t="s">
        <v>90</v>
      </c>
      <c r="AV142" s="14" t="s">
        <v>90</v>
      </c>
      <c r="AW142" s="14" t="s">
        <v>3</v>
      </c>
      <c r="AX142" s="14" t="s">
        <v>88</v>
      </c>
      <c r="AY142" s="180" t="s">
        <v>199</v>
      </c>
    </row>
    <row r="143" spans="1:65" s="2" customFormat="1" ht="21.75" customHeight="1">
      <c r="A143" s="33"/>
      <c r="B143" s="149"/>
      <c r="C143" s="150" t="s">
        <v>213</v>
      </c>
      <c r="D143" s="150" t="s">
        <v>202</v>
      </c>
      <c r="E143" s="151" t="s">
        <v>7671</v>
      </c>
      <c r="F143" s="152" t="s">
        <v>7672</v>
      </c>
      <c r="G143" s="153" t="s">
        <v>332</v>
      </c>
      <c r="H143" s="154">
        <v>287.15499999999997</v>
      </c>
      <c r="I143" s="155"/>
      <c r="J143" s="156">
        <f>ROUND(I143*H143,2)</f>
        <v>0</v>
      </c>
      <c r="K143" s="152" t="s">
        <v>333</v>
      </c>
      <c r="L143" s="34"/>
      <c r="M143" s="157" t="s">
        <v>1</v>
      </c>
      <c r="N143" s="158" t="s">
        <v>46</v>
      </c>
      <c r="O143" s="59"/>
      <c r="P143" s="159">
        <f>O143*H143</f>
        <v>0</v>
      </c>
      <c r="Q143" s="159">
        <v>8.4000000000000003E-4</v>
      </c>
      <c r="R143" s="159">
        <f>Q143*H143</f>
        <v>0.24121019999999999</v>
      </c>
      <c r="S143" s="159">
        <v>0</v>
      </c>
      <c r="T143" s="160">
        <f>S143*H143</f>
        <v>0</v>
      </c>
      <c r="U143" s="33"/>
      <c r="V143" s="33"/>
      <c r="W143" s="33"/>
      <c r="X143" s="33"/>
      <c r="Y143" s="33"/>
      <c r="Z143" s="33"/>
      <c r="AA143" s="33"/>
      <c r="AB143" s="33"/>
      <c r="AC143" s="33"/>
      <c r="AD143" s="33"/>
      <c r="AE143" s="33"/>
      <c r="AR143" s="161" t="s">
        <v>198</v>
      </c>
      <c r="AT143" s="161" t="s">
        <v>202</v>
      </c>
      <c r="AU143" s="161" t="s">
        <v>90</v>
      </c>
      <c r="AY143" s="18" t="s">
        <v>199</v>
      </c>
      <c r="BE143" s="162">
        <f>IF(N143="základní",J143,0)</f>
        <v>0</v>
      </c>
      <c r="BF143" s="162">
        <f>IF(N143="snížená",J143,0)</f>
        <v>0</v>
      </c>
      <c r="BG143" s="162">
        <f>IF(N143="zákl. přenesená",J143,0)</f>
        <v>0</v>
      </c>
      <c r="BH143" s="162">
        <f>IF(N143="sníž. přenesená",J143,0)</f>
        <v>0</v>
      </c>
      <c r="BI143" s="162">
        <f>IF(N143="nulová",J143,0)</f>
        <v>0</v>
      </c>
      <c r="BJ143" s="18" t="s">
        <v>88</v>
      </c>
      <c r="BK143" s="162">
        <f>ROUND(I143*H143,2)</f>
        <v>0</v>
      </c>
      <c r="BL143" s="18" t="s">
        <v>198</v>
      </c>
      <c r="BM143" s="161" t="s">
        <v>7673</v>
      </c>
    </row>
    <row r="144" spans="1:65" s="2" customFormat="1" ht="19.2">
      <c r="A144" s="33"/>
      <c r="B144" s="34"/>
      <c r="C144" s="33"/>
      <c r="D144" s="163" t="s">
        <v>207</v>
      </c>
      <c r="E144" s="33"/>
      <c r="F144" s="164" t="s">
        <v>7674</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207</v>
      </c>
      <c r="AU144" s="18" t="s">
        <v>90</v>
      </c>
    </row>
    <row r="145" spans="1:65" s="14" customFormat="1" ht="10.199999999999999">
      <c r="B145" s="179"/>
      <c r="D145" s="163" t="s">
        <v>336</v>
      </c>
      <c r="E145" s="180" t="s">
        <v>1</v>
      </c>
      <c r="F145" s="181" t="s">
        <v>7675</v>
      </c>
      <c r="H145" s="182">
        <v>23.004999999999999</v>
      </c>
      <c r="I145" s="183"/>
      <c r="L145" s="179"/>
      <c r="M145" s="184"/>
      <c r="N145" s="185"/>
      <c r="O145" s="185"/>
      <c r="P145" s="185"/>
      <c r="Q145" s="185"/>
      <c r="R145" s="185"/>
      <c r="S145" s="185"/>
      <c r="T145" s="186"/>
      <c r="AT145" s="180" t="s">
        <v>336</v>
      </c>
      <c r="AU145" s="180" t="s">
        <v>90</v>
      </c>
      <c r="AV145" s="14" t="s">
        <v>90</v>
      </c>
      <c r="AW145" s="14" t="s">
        <v>36</v>
      </c>
      <c r="AX145" s="14" t="s">
        <v>81</v>
      </c>
      <c r="AY145" s="180" t="s">
        <v>199</v>
      </c>
    </row>
    <row r="146" spans="1:65" s="14" customFormat="1" ht="10.199999999999999">
      <c r="B146" s="179"/>
      <c r="D146" s="163" t="s">
        <v>336</v>
      </c>
      <c r="E146" s="180" t="s">
        <v>1</v>
      </c>
      <c r="F146" s="181" t="s">
        <v>7676</v>
      </c>
      <c r="H146" s="182">
        <v>216.375</v>
      </c>
      <c r="I146" s="183"/>
      <c r="L146" s="179"/>
      <c r="M146" s="184"/>
      <c r="N146" s="185"/>
      <c r="O146" s="185"/>
      <c r="P146" s="185"/>
      <c r="Q146" s="185"/>
      <c r="R146" s="185"/>
      <c r="S146" s="185"/>
      <c r="T146" s="186"/>
      <c r="AT146" s="180" t="s">
        <v>336</v>
      </c>
      <c r="AU146" s="180" t="s">
        <v>90</v>
      </c>
      <c r="AV146" s="14" t="s">
        <v>90</v>
      </c>
      <c r="AW146" s="14" t="s">
        <v>36</v>
      </c>
      <c r="AX146" s="14" t="s">
        <v>81</v>
      </c>
      <c r="AY146" s="180" t="s">
        <v>199</v>
      </c>
    </row>
    <row r="147" spans="1:65" s="14" customFormat="1" ht="10.199999999999999">
      <c r="B147" s="179"/>
      <c r="D147" s="163" t="s">
        <v>336</v>
      </c>
      <c r="E147" s="180" t="s">
        <v>1</v>
      </c>
      <c r="F147" s="181" t="s">
        <v>7677</v>
      </c>
      <c r="H147" s="182">
        <v>47.774999999999999</v>
      </c>
      <c r="I147" s="183"/>
      <c r="L147" s="179"/>
      <c r="M147" s="184"/>
      <c r="N147" s="185"/>
      <c r="O147" s="185"/>
      <c r="P147" s="185"/>
      <c r="Q147" s="185"/>
      <c r="R147" s="185"/>
      <c r="S147" s="185"/>
      <c r="T147" s="186"/>
      <c r="AT147" s="180" t="s">
        <v>336</v>
      </c>
      <c r="AU147" s="180" t="s">
        <v>90</v>
      </c>
      <c r="AV147" s="14" t="s">
        <v>90</v>
      </c>
      <c r="AW147" s="14" t="s">
        <v>36</v>
      </c>
      <c r="AX147" s="14" t="s">
        <v>81</v>
      </c>
      <c r="AY147" s="180" t="s">
        <v>199</v>
      </c>
    </row>
    <row r="148" spans="1:65" s="15" customFormat="1" ht="10.199999999999999">
      <c r="B148" s="187"/>
      <c r="D148" s="163" t="s">
        <v>336</v>
      </c>
      <c r="E148" s="188" t="s">
        <v>1</v>
      </c>
      <c r="F148" s="189" t="s">
        <v>339</v>
      </c>
      <c r="H148" s="190">
        <v>287.15499999999997</v>
      </c>
      <c r="I148" s="191"/>
      <c r="L148" s="187"/>
      <c r="M148" s="192"/>
      <c r="N148" s="193"/>
      <c r="O148" s="193"/>
      <c r="P148" s="193"/>
      <c r="Q148" s="193"/>
      <c r="R148" s="193"/>
      <c r="S148" s="193"/>
      <c r="T148" s="194"/>
      <c r="AT148" s="188" t="s">
        <v>336</v>
      </c>
      <c r="AU148" s="188" t="s">
        <v>90</v>
      </c>
      <c r="AV148" s="15" t="s">
        <v>198</v>
      </c>
      <c r="AW148" s="15" t="s">
        <v>36</v>
      </c>
      <c r="AX148" s="15" t="s">
        <v>88</v>
      </c>
      <c r="AY148" s="188" t="s">
        <v>199</v>
      </c>
    </row>
    <row r="149" spans="1:65" s="2" customFormat="1" ht="24.15" customHeight="1">
      <c r="A149" s="33"/>
      <c r="B149" s="149"/>
      <c r="C149" s="150" t="s">
        <v>198</v>
      </c>
      <c r="D149" s="150" t="s">
        <v>202</v>
      </c>
      <c r="E149" s="151" t="s">
        <v>7678</v>
      </c>
      <c r="F149" s="152" t="s">
        <v>7679</v>
      </c>
      <c r="G149" s="153" t="s">
        <v>332</v>
      </c>
      <c r="H149" s="154">
        <v>287.15499999999997</v>
      </c>
      <c r="I149" s="155"/>
      <c r="J149" s="156">
        <f>ROUND(I149*H149,2)</f>
        <v>0</v>
      </c>
      <c r="K149" s="152" t="s">
        <v>333</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198</v>
      </c>
      <c r="AT149" s="161" t="s">
        <v>202</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198</v>
      </c>
      <c r="BM149" s="161" t="s">
        <v>7680</v>
      </c>
    </row>
    <row r="150" spans="1:65" s="2" customFormat="1" ht="28.8">
      <c r="A150" s="33"/>
      <c r="B150" s="34"/>
      <c r="C150" s="33"/>
      <c r="D150" s="163" t="s">
        <v>207</v>
      </c>
      <c r="E150" s="33"/>
      <c r="F150" s="164" t="s">
        <v>7681</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2" customFormat="1" ht="33" customHeight="1">
      <c r="A151" s="33"/>
      <c r="B151" s="149"/>
      <c r="C151" s="150" t="s">
        <v>222</v>
      </c>
      <c r="D151" s="150" t="s">
        <v>202</v>
      </c>
      <c r="E151" s="151" t="s">
        <v>1533</v>
      </c>
      <c r="F151" s="152" t="s">
        <v>1534</v>
      </c>
      <c r="G151" s="153" t="s">
        <v>383</v>
      </c>
      <c r="H151" s="154">
        <v>55.51</v>
      </c>
      <c r="I151" s="155"/>
      <c r="J151" s="156">
        <f>ROUND(I151*H151,2)</f>
        <v>0</v>
      </c>
      <c r="K151" s="152" t="s">
        <v>333</v>
      </c>
      <c r="L151" s="34"/>
      <c r="M151" s="157" t="s">
        <v>1</v>
      </c>
      <c r="N151" s="158" t="s">
        <v>46</v>
      </c>
      <c r="O151" s="59"/>
      <c r="P151" s="159">
        <f>O151*H151</f>
        <v>0</v>
      </c>
      <c r="Q151" s="159">
        <v>0</v>
      </c>
      <c r="R151" s="159">
        <f>Q151*H151</f>
        <v>0</v>
      </c>
      <c r="S151" s="159">
        <v>0</v>
      </c>
      <c r="T151" s="160">
        <f>S151*H151</f>
        <v>0</v>
      </c>
      <c r="U151" s="33"/>
      <c r="V151" s="33"/>
      <c r="W151" s="33"/>
      <c r="X151" s="33"/>
      <c r="Y151" s="33"/>
      <c r="Z151" s="33"/>
      <c r="AA151" s="33"/>
      <c r="AB151" s="33"/>
      <c r="AC151" s="33"/>
      <c r="AD151" s="33"/>
      <c r="AE151" s="33"/>
      <c r="AR151" s="161" t="s">
        <v>198</v>
      </c>
      <c r="AT151" s="161" t="s">
        <v>202</v>
      </c>
      <c r="AU151" s="161" t="s">
        <v>90</v>
      </c>
      <c r="AY151" s="18" t="s">
        <v>199</v>
      </c>
      <c r="BE151" s="162">
        <f>IF(N151="základní",J151,0)</f>
        <v>0</v>
      </c>
      <c r="BF151" s="162">
        <f>IF(N151="snížená",J151,0)</f>
        <v>0</v>
      </c>
      <c r="BG151" s="162">
        <f>IF(N151="zákl. přenesená",J151,0)</f>
        <v>0</v>
      </c>
      <c r="BH151" s="162">
        <f>IF(N151="sníž. přenesená",J151,0)</f>
        <v>0</v>
      </c>
      <c r="BI151" s="162">
        <f>IF(N151="nulová",J151,0)</f>
        <v>0</v>
      </c>
      <c r="BJ151" s="18" t="s">
        <v>88</v>
      </c>
      <c r="BK151" s="162">
        <f>ROUND(I151*H151,2)</f>
        <v>0</v>
      </c>
      <c r="BL151" s="18" t="s">
        <v>198</v>
      </c>
      <c r="BM151" s="161" t="s">
        <v>7682</v>
      </c>
    </row>
    <row r="152" spans="1:65" s="2" customFormat="1" ht="38.4">
      <c r="A152" s="33"/>
      <c r="B152" s="34"/>
      <c r="C152" s="33"/>
      <c r="D152" s="163" t="s">
        <v>207</v>
      </c>
      <c r="E152" s="33"/>
      <c r="F152" s="164" t="s">
        <v>1536</v>
      </c>
      <c r="G152" s="33"/>
      <c r="H152" s="33"/>
      <c r="I152" s="165"/>
      <c r="J152" s="33"/>
      <c r="K152" s="33"/>
      <c r="L152" s="34"/>
      <c r="M152" s="166"/>
      <c r="N152" s="167"/>
      <c r="O152" s="59"/>
      <c r="P152" s="59"/>
      <c r="Q152" s="59"/>
      <c r="R152" s="59"/>
      <c r="S152" s="59"/>
      <c r="T152" s="60"/>
      <c r="U152" s="33"/>
      <c r="V152" s="33"/>
      <c r="W152" s="33"/>
      <c r="X152" s="33"/>
      <c r="Y152" s="33"/>
      <c r="Z152" s="33"/>
      <c r="AA152" s="33"/>
      <c r="AB152" s="33"/>
      <c r="AC152" s="33"/>
      <c r="AD152" s="33"/>
      <c r="AE152" s="33"/>
      <c r="AT152" s="18" t="s">
        <v>207</v>
      </c>
      <c r="AU152" s="18" t="s">
        <v>90</v>
      </c>
    </row>
    <row r="153" spans="1:65" s="14" customFormat="1" ht="10.199999999999999">
      <c r="B153" s="179"/>
      <c r="D153" s="163" t="s">
        <v>336</v>
      </c>
      <c r="E153" s="180" t="s">
        <v>1</v>
      </c>
      <c r="F153" s="181" t="s">
        <v>7683</v>
      </c>
      <c r="H153" s="182">
        <v>55.51</v>
      </c>
      <c r="I153" s="183"/>
      <c r="L153" s="179"/>
      <c r="M153" s="184"/>
      <c r="N153" s="185"/>
      <c r="O153" s="185"/>
      <c r="P153" s="185"/>
      <c r="Q153" s="185"/>
      <c r="R153" s="185"/>
      <c r="S153" s="185"/>
      <c r="T153" s="186"/>
      <c r="AT153" s="180" t="s">
        <v>336</v>
      </c>
      <c r="AU153" s="180" t="s">
        <v>90</v>
      </c>
      <c r="AV153" s="14" t="s">
        <v>90</v>
      </c>
      <c r="AW153" s="14" t="s">
        <v>36</v>
      </c>
      <c r="AX153" s="14" t="s">
        <v>88</v>
      </c>
      <c r="AY153" s="180" t="s">
        <v>199</v>
      </c>
    </row>
    <row r="154" spans="1:65" s="2" customFormat="1" ht="37.799999999999997" customHeight="1">
      <c r="A154" s="33"/>
      <c r="B154" s="149"/>
      <c r="C154" s="150" t="s">
        <v>227</v>
      </c>
      <c r="D154" s="150" t="s">
        <v>202</v>
      </c>
      <c r="E154" s="151" t="s">
        <v>1542</v>
      </c>
      <c r="F154" s="152" t="s">
        <v>1543</v>
      </c>
      <c r="G154" s="153" t="s">
        <v>383</v>
      </c>
      <c r="H154" s="154">
        <v>943.67</v>
      </c>
      <c r="I154" s="155"/>
      <c r="J154" s="156">
        <f>ROUND(I154*H154,2)</f>
        <v>0</v>
      </c>
      <c r="K154" s="152" t="s">
        <v>333</v>
      </c>
      <c r="L154" s="34"/>
      <c r="M154" s="157" t="s">
        <v>1</v>
      </c>
      <c r="N154" s="158" t="s">
        <v>46</v>
      </c>
      <c r="O154" s="59"/>
      <c r="P154" s="159">
        <f>O154*H154</f>
        <v>0</v>
      </c>
      <c r="Q154" s="159">
        <v>0</v>
      </c>
      <c r="R154" s="159">
        <f>Q154*H154</f>
        <v>0</v>
      </c>
      <c r="S154" s="159">
        <v>0</v>
      </c>
      <c r="T154" s="160">
        <f>S154*H154</f>
        <v>0</v>
      </c>
      <c r="U154" s="33"/>
      <c r="V154" s="33"/>
      <c r="W154" s="33"/>
      <c r="X154" s="33"/>
      <c r="Y154" s="33"/>
      <c r="Z154" s="33"/>
      <c r="AA154" s="33"/>
      <c r="AB154" s="33"/>
      <c r="AC154" s="33"/>
      <c r="AD154" s="33"/>
      <c r="AE154" s="33"/>
      <c r="AR154" s="161" t="s">
        <v>198</v>
      </c>
      <c r="AT154" s="161" t="s">
        <v>202</v>
      </c>
      <c r="AU154" s="161" t="s">
        <v>90</v>
      </c>
      <c r="AY154" s="18" t="s">
        <v>199</v>
      </c>
      <c r="BE154" s="162">
        <f>IF(N154="základní",J154,0)</f>
        <v>0</v>
      </c>
      <c r="BF154" s="162">
        <f>IF(N154="snížená",J154,0)</f>
        <v>0</v>
      </c>
      <c r="BG154" s="162">
        <f>IF(N154="zákl. přenesená",J154,0)</f>
        <v>0</v>
      </c>
      <c r="BH154" s="162">
        <f>IF(N154="sníž. přenesená",J154,0)</f>
        <v>0</v>
      </c>
      <c r="BI154" s="162">
        <f>IF(N154="nulová",J154,0)</f>
        <v>0</v>
      </c>
      <c r="BJ154" s="18" t="s">
        <v>88</v>
      </c>
      <c r="BK154" s="162">
        <f>ROUND(I154*H154,2)</f>
        <v>0</v>
      </c>
      <c r="BL154" s="18" t="s">
        <v>198</v>
      </c>
      <c r="BM154" s="161" t="s">
        <v>7684</v>
      </c>
    </row>
    <row r="155" spans="1:65" s="2" customFormat="1" ht="48">
      <c r="A155" s="33"/>
      <c r="B155" s="34"/>
      <c r="C155" s="33"/>
      <c r="D155" s="163" t="s">
        <v>207</v>
      </c>
      <c r="E155" s="33"/>
      <c r="F155" s="164" t="s">
        <v>1545</v>
      </c>
      <c r="G155" s="33"/>
      <c r="H155" s="33"/>
      <c r="I155" s="165"/>
      <c r="J155" s="33"/>
      <c r="K155" s="33"/>
      <c r="L155" s="34"/>
      <c r="M155" s="166"/>
      <c r="N155" s="167"/>
      <c r="O155" s="59"/>
      <c r="P155" s="59"/>
      <c r="Q155" s="59"/>
      <c r="R155" s="59"/>
      <c r="S155" s="59"/>
      <c r="T155" s="60"/>
      <c r="U155" s="33"/>
      <c r="V155" s="33"/>
      <c r="W155" s="33"/>
      <c r="X155" s="33"/>
      <c r="Y155" s="33"/>
      <c r="Z155" s="33"/>
      <c r="AA155" s="33"/>
      <c r="AB155" s="33"/>
      <c r="AC155" s="33"/>
      <c r="AD155" s="33"/>
      <c r="AE155" s="33"/>
      <c r="AT155" s="18" t="s">
        <v>207</v>
      </c>
      <c r="AU155" s="18" t="s">
        <v>90</v>
      </c>
    </row>
    <row r="156" spans="1:65" s="14" customFormat="1" ht="10.199999999999999">
      <c r="B156" s="179"/>
      <c r="D156" s="163" t="s">
        <v>336</v>
      </c>
      <c r="F156" s="181" t="s">
        <v>7685</v>
      </c>
      <c r="H156" s="182">
        <v>943.67</v>
      </c>
      <c r="I156" s="183"/>
      <c r="L156" s="179"/>
      <c r="M156" s="184"/>
      <c r="N156" s="185"/>
      <c r="O156" s="185"/>
      <c r="P156" s="185"/>
      <c r="Q156" s="185"/>
      <c r="R156" s="185"/>
      <c r="S156" s="185"/>
      <c r="T156" s="186"/>
      <c r="AT156" s="180" t="s">
        <v>336</v>
      </c>
      <c r="AU156" s="180" t="s">
        <v>90</v>
      </c>
      <c r="AV156" s="14" t="s">
        <v>90</v>
      </c>
      <c r="AW156" s="14" t="s">
        <v>3</v>
      </c>
      <c r="AX156" s="14" t="s">
        <v>88</v>
      </c>
      <c r="AY156" s="180" t="s">
        <v>199</v>
      </c>
    </row>
    <row r="157" spans="1:65" s="2" customFormat="1" ht="33" customHeight="1">
      <c r="A157" s="33"/>
      <c r="B157" s="149"/>
      <c r="C157" s="150" t="s">
        <v>232</v>
      </c>
      <c r="D157" s="150" t="s">
        <v>202</v>
      </c>
      <c r="E157" s="151" t="s">
        <v>1547</v>
      </c>
      <c r="F157" s="152" t="s">
        <v>1548</v>
      </c>
      <c r="G157" s="153" t="s">
        <v>396</v>
      </c>
      <c r="H157" s="154">
        <v>116.571</v>
      </c>
      <c r="I157" s="155"/>
      <c r="J157" s="156">
        <f>ROUND(I157*H157,2)</f>
        <v>0</v>
      </c>
      <c r="K157" s="152" t="s">
        <v>333</v>
      </c>
      <c r="L157" s="34"/>
      <c r="M157" s="157" t="s">
        <v>1</v>
      </c>
      <c r="N157" s="158" t="s">
        <v>46</v>
      </c>
      <c r="O157" s="59"/>
      <c r="P157" s="159">
        <f>O157*H157</f>
        <v>0</v>
      </c>
      <c r="Q157" s="159">
        <v>0</v>
      </c>
      <c r="R157" s="159">
        <f>Q157*H157</f>
        <v>0</v>
      </c>
      <c r="S157" s="159">
        <v>0</v>
      </c>
      <c r="T157" s="160">
        <f>S157*H157</f>
        <v>0</v>
      </c>
      <c r="U157" s="33"/>
      <c r="V157" s="33"/>
      <c r="W157" s="33"/>
      <c r="X157" s="33"/>
      <c r="Y157" s="33"/>
      <c r="Z157" s="33"/>
      <c r="AA157" s="33"/>
      <c r="AB157" s="33"/>
      <c r="AC157" s="33"/>
      <c r="AD157" s="33"/>
      <c r="AE157" s="33"/>
      <c r="AR157" s="161" t="s">
        <v>198</v>
      </c>
      <c r="AT157" s="161" t="s">
        <v>202</v>
      </c>
      <c r="AU157" s="161" t="s">
        <v>90</v>
      </c>
      <c r="AY157" s="18" t="s">
        <v>199</v>
      </c>
      <c r="BE157" s="162">
        <f>IF(N157="základní",J157,0)</f>
        <v>0</v>
      </c>
      <c r="BF157" s="162">
        <f>IF(N157="snížená",J157,0)</f>
        <v>0</v>
      </c>
      <c r="BG157" s="162">
        <f>IF(N157="zákl. přenesená",J157,0)</f>
        <v>0</v>
      </c>
      <c r="BH157" s="162">
        <f>IF(N157="sníž. přenesená",J157,0)</f>
        <v>0</v>
      </c>
      <c r="BI157" s="162">
        <f>IF(N157="nulová",J157,0)</f>
        <v>0</v>
      </c>
      <c r="BJ157" s="18" t="s">
        <v>88</v>
      </c>
      <c r="BK157" s="162">
        <f>ROUND(I157*H157,2)</f>
        <v>0</v>
      </c>
      <c r="BL157" s="18" t="s">
        <v>198</v>
      </c>
      <c r="BM157" s="161" t="s">
        <v>7686</v>
      </c>
    </row>
    <row r="158" spans="1:65" s="2" customFormat="1" ht="28.8">
      <c r="A158" s="33"/>
      <c r="B158" s="34"/>
      <c r="C158" s="33"/>
      <c r="D158" s="163" t="s">
        <v>207</v>
      </c>
      <c r="E158" s="33"/>
      <c r="F158" s="164" t="s">
        <v>1550</v>
      </c>
      <c r="G158" s="33"/>
      <c r="H158" s="33"/>
      <c r="I158" s="165"/>
      <c r="J158" s="33"/>
      <c r="K158" s="33"/>
      <c r="L158" s="34"/>
      <c r="M158" s="166"/>
      <c r="N158" s="167"/>
      <c r="O158" s="59"/>
      <c r="P158" s="59"/>
      <c r="Q158" s="59"/>
      <c r="R158" s="59"/>
      <c r="S158" s="59"/>
      <c r="T158" s="60"/>
      <c r="U158" s="33"/>
      <c r="V158" s="33"/>
      <c r="W158" s="33"/>
      <c r="X158" s="33"/>
      <c r="Y158" s="33"/>
      <c r="Z158" s="33"/>
      <c r="AA158" s="33"/>
      <c r="AB158" s="33"/>
      <c r="AC158" s="33"/>
      <c r="AD158" s="33"/>
      <c r="AE158" s="33"/>
      <c r="AT158" s="18" t="s">
        <v>207</v>
      </c>
      <c r="AU158" s="18" t="s">
        <v>90</v>
      </c>
    </row>
    <row r="159" spans="1:65" s="14" customFormat="1" ht="10.199999999999999">
      <c r="B159" s="179"/>
      <c r="D159" s="163" t="s">
        <v>336</v>
      </c>
      <c r="F159" s="181" t="s">
        <v>7687</v>
      </c>
      <c r="H159" s="182">
        <v>116.571</v>
      </c>
      <c r="I159" s="183"/>
      <c r="L159" s="179"/>
      <c r="M159" s="184"/>
      <c r="N159" s="185"/>
      <c r="O159" s="185"/>
      <c r="P159" s="185"/>
      <c r="Q159" s="185"/>
      <c r="R159" s="185"/>
      <c r="S159" s="185"/>
      <c r="T159" s="186"/>
      <c r="AT159" s="180" t="s">
        <v>336</v>
      </c>
      <c r="AU159" s="180" t="s">
        <v>90</v>
      </c>
      <c r="AV159" s="14" t="s">
        <v>90</v>
      </c>
      <c r="AW159" s="14" t="s">
        <v>3</v>
      </c>
      <c r="AX159" s="14" t="s">
        <v>88</v>
      </c>
      <c r="AY159" s="180" t="s">
        <v>199</v>
      </c>
    </row>
    <row r="160" spans="1:65" s="2" customFormat="1" ht="24.15" customHeight="1">
      <c r="A160" s="33"/>
      <c r="B160" s="149"/>
      <c r="C160" s="150" t="s">
        <v>237</v>
      </c>
      <c r="D160" s="150" t="s">
        <v>202</v>
      </c>
      <c r="E160" s="151" t="s">
        <v>7688</v>
      </c>
      <c r="F160" s="152" t="s">
        <v>7569</v>
      </c>
      <c r="G160" s="153" t="s">
        <v>383</v>
      </c>
      <c r="H160" s="154">
        <v>112.072</v>
      </c>
      <c r="I160" s="155"/>
      <c r="J160" s="156">
        <f>ROUND(I160*H160,2)</f>
        <v>0</v>
      </c>
      <c r="K160" s="152" t="s">
        <v>333</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198</v>
      </c>
      <c r="AT160" s="161" t="s">
        <v>202</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198</v>
      </c>
      <c r="BM160" s="161" t="s">
        <v>7689</v>
      </c>
    </row>
    <row r="161" spans="1:65" s="2" customFormat="1" ht="28.8">
      <c r="A161" s="33"/>
      <c r="B161" s="34"/>
      <c r="C161" s="33"/>
      <c r="D161" s="163" t="s">
        <v>207</v>
      </c>
      <c r="E161" s="33"/>
      <c r="F161" s="164" t="s">
        <v>7571</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14" customFormat="1" ht="10.199999999999999">
      <c r="B162" s="179"/>
      <c r="D162" s="163" t="s">
        <v>336</v>
      </c>
      <c r="E162" s="180" t="s">
        <v>1</v>
      </c>
      <c r="F162" s="181" t="s">
        <v>7690</v>
      </c>
      <c r="H162" s="182">
        <v>167.58199999999999</v>
      </c>
      <c r="I162" s="183"/>
      <c r="L162" s="179"/>
      <c r="M162" s="184"/>
      <c r="N162" s="185"/>
      <c r="O162" s="185"/>
      <c r="P162" s="185"/>
      <c r="Q162" s="185"/>
      <c r="R162" s="185"/>
      <c r="S162" s="185"/>
      <c r="T162" s="186"/>
      <c r="AT162" s="180" t="s">
        <v>336</v>
      </c>
      <c r="AU162" s="180" t="s">
        <v>90</v>
      </c>
      <c r="AV162" s="14" t="s">
        <v>90</v>
      </c>
      <c r="AW162" s="14" t="s">
        <v>36</v>
      </c>
      <c r="AX162" s="14" t="s">
        <v>81</v>
      </c>
      <c r="AY162" s="180" t="s">
        <v>199</v>
      </c>
    </row>
    <row r="163" spans="1:65" s="14" customFormat="1" ht="10.199999999999999">
      <c r="B163" s="179"/>
      <c r="D163" s="163" t="s">
        <v>336</v>
      </c>
      <c r="E163" s="180" t="s">
        <v>1</v>
      </c>
      <c r="F163" s="181" t="s">
        <v>7691</v>
      </c>
      <c r="H163" s="182">
        <v>-55.51</v>
      </c>
      <c r="I163" s="183"/>
      <c r="L163" s="179"/>
      <c r="M163" s="184"/>
      <c r="N163" s="185"/>
      <c r="O163" s="185"/>
      <c r="P163" s="185"/>
      <c r="Q163" s="185"/>
      <c r="R163" s="185"/>
      <c r="S163" s="185"/>
      <c r="T163" s="186"/>
      <c r="AT163" s="180" t="s">
        <v>336</v>
      </c>
      <c r="AU163" s="180" t="s">
        <v>90</v>
      </c>
      <c r="AV163" s="14" t="s">
        <v>90</v>
      </c>
      <c r="AW163" s="14" t="s">
        <v>36</v>
      </c>
      <c r="AX163" s="14" t="s">
        <v>81</v>
      </c>
      <c r="AY163" s="180" t="s">
        <v>199</v>
      </c>
    </row>
    <row r="164" spans="1:65" s="15" customFormat="1" ht="10.199999999999999">
      <c r="B164" s="187"/>
      <c r="D164" s="163" t="s">
        <v>336</v>
      </c>
      <c r="E164" s="188" t="s">
        <v>1</v>
      </c>
      <c r="F164" s="189" t="s">
        <v>339</v>
      </c>
      <c r="H164" s="190">
        <v>112.072</v>
      </c>
      <c r="I164" s="191"/>
      <c r="L164" s="187"/>
      <c r="M164" s="192"/>
      <c r="N164" s="193"/>
      <c r="O164" s="193"/>
      <c r="P164" s="193"/>
      <c r="Q164" s="193"/>
      <c r="R164" s="193"/>
      <c r="S164" s="193"/>
      <c r="T164" s="194"/>
      <c r="AT164" s="188" t="s">
        <v>336</v>
      </c>
      <c r="AU164" s="188" t="s">
        <v>90</v>
      </c>
      <c r="AV164" s="15" t="s">
        <v>198</v>
      </c>
      <c r="AW164" s="15" t="s">
        <v>36</v>
      </c>
      <c r="AX164" s="15" t="s">
        <v>88</v>
      </c>
      <c r="AY164" s="188" t="s">
        <v>199</v>
      </c>
    </row>
    <row r="165" spans="1:65" s="2" customFormat="1" ht="24.15" customHeight="1">
      <c r="A165" s="33"/>
      <c r="B165" s="149"/>
      <c r="C165" s="150" t="s">
        <v>242</v>
      </c>
      <c r="D165" s="150" t="s">
        <v>202</v>
      </c>
      <c r="E165" s="151" t="s">
        <v>7574</v>
      </c>
      <c r="F165" s="152" t="s">
        <v>7575</v>
      </c>
      <c r="G165" s="153" t="s">
        <v>383</v>
      </c>
      <c r="H165" s="154">
        <v>43.07</v>
      </c>
      <c r="I165" s="155"/>
      <c r="J165" s="156">
        <f>ROUND(I165*H165,2)</f>
        <v>0</v>
      </c>
      <c r="K165" s="152" t="s">
        <v>333</v>
      </c>
      <c r="L165" s="34"/>
      <c r="M165" s="157" t="s">
        <v>1</v>
      </c>
      <c r="N165" s="158"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198</v>
      </c>
      <c r="AT165" s="161" t="s">
        <v>202</v>
      </c>
      <c r="AU165" s="161" t="s">
        <v>90</v>
      </c>
      <c r="AY165" s="18" t="s">
        <v>199</v>
      </c>
      <c r="BE165" s="162">
        <f>IF(N165="základní",J165,0)</f>
        <v>0</v>
      </c>
      <c r="BF165" s="162">
        <f>IF(N165="snížená",J165,0)</f>
        <v>0</v>
      </c>
      <c r="BG165" s="162">
        <f>IF(N165="zákl. přenesená",J165,0)</f>
        <v>0</v>
      </c>
      <c r="BH165" s="162">
        <f>IF(N165="sníž. přenesená",J165,0)</f>
        <v>0</v>
      </c>
      <c r="BI165" s="162">
        <f>IF(N165="nulová",J165,0)</f>
        <v>0</v>
      </c>
      <c r="BJ165" s="18" t="s">
        <v>88</v>
      </c>
      <c r="BK165" s="162">
        <f>ROUND(I165*H165,2)</f>
        <v>0</v>
      </c>
      <c r="BL165" s="18" t="s">
        <v>198</v>
      </c>
      <c r="BM165" s="161" t="s">
        <v>7692</v>
      </c>
    </row>
    <row r="166" spans="1:65" s="2" customFormat="1" ht="48">
      <c r="A166" s="33"/>
      <c r="B166" s="34"/>
      <c r="C166" s="33"/>
      <c r="D166" s="163" t="s">
        <v>207</v>
      </c>
      <c r="E166" s="33"/>
      <c r="F166" s="164" t="s">
        <v>7577</v>
      </c>
      <c r="G166" s="33"/>
      <c r="H166" s="33"/>
      <c r="I166" s="165"/>
      <c r="J166" s="33"/>
      <c r="K166" s="33"/>
      <c r="L166" s="34"/>
      <c r="M166" s="166"/>
      <c r="N166" s="167"/>
      <c r="O166" s="59"/>
      <c r="P166" s="59"/>
      <c r="Q166" s="59"/>
      <c r="R166" s="59"/>
      <c r="S166" s="59"/>
      <c r="T166" s="60"/>
      <c r="U166" s="33"/>
      <c r="V166" s="33"/>
      <c r="W166" s="33"/>
      <c r="X166" s="33"/>
      <c r="Y166" s="33"/>
      <c r="Z166" s="33"/>
      <c r="AA166" s="33"/>
      <c r="AB166" s="33"/>
      <c r="AC166" s="33"/>
      <c r="AD166" s="33"/>
      <c r="AE166" s="33"/>
      <c r="AT166" s="18" t="s">
        <v>207</v>
      </c>
      <c r="AU166" s="18" t="s">
        <v>90</v>
      </c>
    </row>
    <row r="167" spans="1:65" s="14" customFormat="1" ht="10.199999999999999">
      <c r="B167" s="179"/>
      <c r="D167" s="163" t="s">
        <v>336</v>
      </c>
      <c r="E167" s="180" t="s">
        <v>1</v>
      </c>
      <c r="F167" s="181" t="s">
        <v>7693</v>
      </c>
      <c r="H167" s="182">
        <v>24.83</v>
      </c>
      <c r="I167" s="183"/>
      <c r="L167" s="179"/>
      <c r="M167" s="184"/>
      <c r="N167" s="185"/>
      <c r="O167" s="185"/>
      <c r="P167" s="185"/>
      <c r="Q167" s="185"/>
      <c r="R167" s="185"/>
      <c r="S167" s="185"/>
      <c r="T167" s="186"/>
      <c r="AT167" s="180" t="s">
        <v>336</v>
      </c>
      <c r="AU167" s="180" t="s">
        <v>90</v>
      </c>
      <c r="AV167" s="14" t="s">
        <v>90</v>
      </c>
      <c r="AW167" s="14" t="s">
        <v>36</v>
      </c>
      <c r="AX167" s="14" t="s">
        <v>81</v>
      </c>
      <c r="AY167" s="180" t="s">
        <v>199</v>
      </c>
    </row>
    <row r="168" spans="1:65" s="14" customFormat="1" ht="10.199999999999999">
      <c r="B168" s="179"/>
      <c r="D168" s="163" t="s">
        <v>336</v>
      </c>
      <c r="E168" s="180" t="s">
        <v>1</v>
      </c>
      <c r="F168" s="181" t="s">
        <v>7694</v>
      </c>
      <c r="H168" s="182">
        <v>8.64</v>
      </c>
      <c r="I168" s="183"/>
      <c r="L168" s="179"/>
      <c r="M168" s="184"/>
      <c r="N168" s="185"/>
      <c r="O168" s="185"/>
      <c r="P168" s="185"/>
      <c r="Q168" s="185"/>
      <c r="R168" s="185"/>
      <c r="S168" s="185"/>
      <c r="T168" s="186"/>
      <c r="AT168" s="180" t="s">
        <v>336</v>
      </c>
      <c r="AU168" s="180" t="s">
        <v>90</v>
      </c>
      <c r="AV168" s="14" t="s">
        <v>90</v>
      </c>
      <c r="AW168" s="14" t="s">
        <v>36</v>
      </c>
      <c r="AX168" s="14" t="s">
        <v>81</v>
      </c>
      <c r="AY168" s="180" t="s">
        <v>199</v>
      </c>
    </row>
    <row r="169" spans="1:65" s="14" customFormat="1" ht="10.199999999999999">
      <c r="B169" s="179"/>
      <c r="D169" s="163" t="s">
        <v>336</v>
      </c>
      <c r="E169" s="180" t="s">
        <v>1</v>
      </c>
      <c r="F169" s="181" t="s">
        <v>7695</v>
      </c>
      <c r="H169" s="182">
        <v>9.6</v>
      </c>
      <c r="I169" s="183"/>
      <c r="L169" s="179"/>
      <c r="M169" s="184"/>
      <c r="N169" s="185"/>
      <c r="O169" s="185"/>
      <c r="P169" s="185"/>
      <c r="Q169" s="185"/>
      <c r="R169" s="185"/>
      <c r="S169" s="185"/>
      <c r="T169" s="186"/>
      <c r="AT169" s="180" t="s">
        <v>336</v>
      </c>
      <c r="AU169" s="180" t="s">
        <v>90</v>
      </c>
      <c r="AV169" s="14" t="s">
        <v>90</v>
      </c>
      <c r="AW169" s="14" t="s">
        <v>36</v>
      </c>
      <c r="AX169" s="14" t="s">
        <v>81</v>
      </c>
      <c r="AY169" s="180" t="s">
        <v>199</v>
      </c>
    </row>
    <row r="170" spans="1:65" s="15" customFormat="1" ht="10.199999999999999">
      <c r="B170" s="187"/>
      <c r="D170" s="163" t="s">
        <v>336</v>
      </c>
      <c r="E170" s="188" t="s">
        <v>1</v>
      </c>
      <c r="F170" s="189" t="s">
        <v>339</v>
      </c>
      <c r="H170" s="190">
        <v>43.07</v>
      </c>
      <c r="I170" s="191"/>
      <c r="L170" s="187"/>
      <c r="M170" s="192"/>
      <c r="N170" s="193"/>
      <c r="O170" s="193"/>
      <c r="P170" s="193"/>
      <c r="Q170" s="193"/>
      <c r="R170" s="193"/>
      <c r="S170" s="193"/>
      <c r="T170" s="194"/>
      <c r="AT170" s="188" t="s">
        <v>336</v>
      </c>
      <c r="AU170" s="188" t="s">
        <v>90</v>
      </c>
      <c r="AV170" s="15" t="s">
        <v>198</v>
      </c>
      <c r="AW170" s="15" t="s">
        <v>36</v>
      </c>
      <c r="AX170" s="15" t="s">
        <v>88</v>
      </c>
      <c r="AY170" s="188" t="s">
        <v>199</v>
      </c>
    </row>
    <row r="171" spans="1:65" s="2" customFormat="1" ht="16.5" customHeight="1">
      <c r="A171" s="33"/>
      <c r="B171" s="149"/>
      <c r="C171" s="195" t="s">
        <v>247</v>
      </c>
      <c r="D171" s="195" t="s">
        <v>416</v>
      </c>
      <c r="E171" s="196" t="s">
        <v>7696</v>
      </c>
      <c r="F171" s="197" t="s">
        <v>7697</v>
      </c>
      <c r="G171" s="198" t="s">
        <v>396</v>
      </c>
      <c r="H171" s="199">
        <v>81.402000000000001</v>
      </c>
      <c r="I171" s="200"/>
      <c r="J171" s="201">
        <f>ROUND(I171*H171,2)</f>
        <v>0</v>
      </c>
      <c r="K171" s="197" t="s">
        <v>333</v>
      </c>
      <c r="L171" s="202"/>
      <c r="M171" s="203" t="s">
        <v>1</v>
      </c>
      <c r="N171" s="204" t="s">
        <v>46</v>
      </c>
      <c r="O171" s="59"/>
      <c r="P171" s="159">
        <f>O171*H171</f>
        <v>0</v>
      </c>
      <c r="Q171" s="159">
        <v>1</v>
      </c>
      <c r="R171" s="159">
        <f>Q171*H171</f>
        <v>81.402000000000001</v>
      </c>
      <c r="S171" s="159">
        <v>0</v>
      </c>
      <c r="T171" s="160">
        <f>S171*H171</f>
        <v>0</v>
      </c>
      <c r="U171" s="33"/>
      <c r="V171" s="33"/>
      <c r="W171" s="33"/>
      <c r="X171" s="33"/>
      <c r="Y171" s="33"/>
      <c r="Z171" s="33"/>
      <c r="AA171" s="33"/>
      <c r="AB171" s="33"/>
      <c r="AC171" s="33"/>
      <c r="AD171" s="33"/>
      <c r="AE171" s="33"/>
      <c r="AR171" s="161" t="s">
        <v>237</v>
      </c>
      <c r="AT171" s="161" t="s">
        <v>416</v>
      </c>
      <c r="AU171" s="161" t="s">
        <v>90</v>
      </c>
      <c r="AY171" s="18" t="s">
        <v>199</v>
      </c>
      <c r="BE171" s="162">
        <f>IF(N171="základní",J171,0)</f>
        <v>0</v>
      </c>
      <c r="BF171" s="162">
        <f>IF(N171="snížená",J171,0)</f>
        <v>0</v>
      </c>
      <c r="BG171" s="162">
        <f>IF(N171="zákl. přenesená",J171,0)</f>
        <v>0</v>
      </c>
      <c r="BH171" s="162">
        <f>IF(N171="sníž. přenesená",J171,0)</f>
        <v>0</v>
      </c>
      <c r="BI171" s="162">
        <f>IF(N171="nulová",J171,0)</f>
        <v>0</v>
      </c>
      <c r="BJ171" s="18" t="s">
        <v>88</v>
      </c>
      <c r="BK171" s="162">
        <f>ROUND(I171*H171,2)</f>
        <v>0</v>
      </c>
      <c r="BL171" s="18" t="s">
        <v>198</v>
      </c>
      <c r="BM171" s="161" t="s">
        <v>7698</v>
      </c>
    </row>
    <row r="172" spans="1:65" s="2" customFormat="1" ht="10.199999999999999">
      <c r="A172" s="33"/>
      <c r="B172" s="34"/>
      <c r="C172" s="33"/>
      <c r="D172" s="163" t="s">
        <v>207</v>
      </c>
      <c r="E172" s="33"/>
      <c r="F172" s="164" t="s">
        <v>7697</v>
      </c>
      <c r="G172" s="33"/>
      <c r="H172" s="33"/>
      <c r="I172" s="165"/>
      <c r="J172" s="33"/>
      <c r="K172" s="33"/>
      <c r="L172" s="34"/>
      <c r="M172" s="166"/>
      <c r="N172" s="167"/>
      <c r="O172" s="59"/>
      <c r="P172" s="59"/>
      <c r="Q172" s="59"/>
      <c r="R172" s="59"/>
      <c r="S172" s="59"/>
      <c r="T172" s="60"/>
      <c r="U172" s="33"/>
      <c r="V172" s="33"/>
      <c r="W172" s="33"/>
      <c r="X172" s="33"/>
      <c r="Y172" s="33"/>
      <c r="Z172" s="33"/>
      <c r="AA172" s="33"/>
      <c r="AB172" s="33"/>
      <c r="AC172" s="33"/>
      <c r="AD172" s="33"/>
      <c r="AE172" s="33"/>
      <c r="AT172" s="18" t="s">
        <v>207</v>
      </c>
      <c r="AU172" s="18" t="s">
        <v>90</v>
      </c>
    </row>
    <row r="173" spans="1:65" s="14" customFormat="1" ht="10.199999999999999">
      <c r="B173" s="179"/>
      <c r="D173" s="163" t="s">
        <v>336</v>
      </c>
      <c r="F173" s="181" t="s">
        <v>7699</v>
      </c>
      <c r="H173" s="182">
        <v>81.402000000000001</v>
      </c>
      <c r="I173" s="183"/>
      <c r="L173" s="179"/>
      <c r="M173" s="184"/>
      <c r="N173" s="185"/>
      <c r="O173" s="185"/>
      <c r="P173" s="185"/>
      <c r="Q173" s="185"/>
      <c r="R173" s="185"/>
      <c r="S173" s="185"/>
      <c r="T173" s="186"/>
      <c r="AT173" s="180" t="s">
        <v>336</v>
      </c>
      <c r="AU173" s="180" t="s">
        <v>90</v>
      </c>
      <c r="AV173" s="14" t="s">
        <v>90</v>
      </c>
      <c r="AW173" s="14" t="s">
        <v>3</v>
      </c>
      <c r="AX173" s="14" t="s">
        <v>88</v>
      </c>
      <c r="AY173" s="180" t="s">
        <v>199</v>
      </c>
    </row>
    <row r="174" spans="1:65" s="12" customFormat="1" ht="22.8" customHeight="1">
      <c r="B174" s="136"/>
      <c r="D174" s="137" t="s">
        <v>80</v>
      </c>
      <c r="E174" s="147" t="s">
        <v>213</v>
      </c>
      <c r="F174" s="147" t="s">
        <v>380</v>
      </c>
      <c r="I174" s="139"/>
      <c r="J174" s="148">
        <f>BK174</f>
        <v>0</v>
      </c>
      <c r="L174" s="136"/>
      <c r="M174" s="141"/>
      <c r="N174" s="142"/>
      <c r="O174" s="142"/>
      <c r="P174" s="143">
        <f>SUM(P175:P180)</f>
        <v>0</v>
      </c>
      <c r="Q174" s="142"/>
      <c r="R174" s="143">
        <f>SUM(R175:R180)</f>
        <v>0</v>
      </c>
      <c r="S174" s="142"/>
      <c r="T174" s="144">
        <f>SUM(T175:T180)</f>
        <v>0</v>
      </c>
      <c r="AR174" s="137" t="s">
        <v>88</v>
      </c>
      <c r="AT174" s="145" t="s">
        <v>80</v>
      </c>
      <c r="AU174" s="145" t="s">
        <v>88</v>
      </c>
      <c r="AY174" s="137" t="s">
        <v>199</v>
      </c>
      <c r="BK174" s="146">
        <f>SUM(BK175:BK180)</f>
        <v>0</v>
      </c>
    </row>
    <row r="175" spans="1:65" s="2" customFormat="1" ht="21.75" customHeight="1">
      <c r="A175" s="33"/>
      <c r="B175" s="149"/>
      <c r="C175" s="150" t="s">
        <v>252</v>
      </c>
      <c r="D175" s="150" t="s">
        <v>202</v>
      </c>
      <c r="E175" s="151" t="s">
        <v>7700</v>
      </c>
      <c r="F175" s="152" t="s">
        <v>7701</v>
      </c>
      <c r="G175" s="153" t="s">
        <v>376</v>
      </c>
      <c r="H175" s="154">
        <v>155.5</v>
      </c>
      <c r="I175" s="155"/>
      <c r="J175" s="156">
        <f>ROUND(I175*H175,2)</f>
        <v>0</v>
      </c>
      <c r="K175" s="152" t="s">
        <v>333</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198</v>
      </c>
      <c r="AT175" s="161" t="s">
        <v>202</v>
      </c>
      <c r="AU175" s="161" t="s">
        <v>90</v>
      </c>
      <c r="AY175" s="18" t="s">
        <v>199</v>
      </c>
      <c r="BE175" s="162">
        <f>IF(N175="základní",J175,0)</f>
        <v>0</v>
      </c>
      <c r="BF175" s="162">
        <f>IF(N175="snížená",J175,0)</f>
        <v>0</v>
      </c>
      <c r="BG175" s="162">
        <f>IF(N175="zákl. přenesená",J175,0)</f>
        <v>0</v>
      </c>
      <c r="BH175" s="162">
        <f>IF(N175="sníž. přenesená",J175,0)</f>
        <v>0</v>
      </c>
      <c r="BI175" s="162">
        <f>IF(N175="nulová",J175,0)</f>
        <v>0</v>
      </c>
      <c r="BJ175" s="18" t="s">
        <v>88</v>
      </c>
      <c r="BK175" s="162">
        <f>ROUND(I175*H175,2)</f>
        <v>0</v>
      </c>
      <c r="BL175" s="18" t="s">
        <v>198</v>
      </c>
      <c r="BM175" s="161" t="s">
        <v>7702</v>
      </c>
    </row>
    <row r="176" spans="1:65" s="2" customFormat="1" ht="19.2">
      <c r="A176" s="33"/>
      <c r="B176" s="34"/>
      <c r="C176" s="33"/>
      <c r="D176" s="163" t="s">
        <v>207</v>
      </c>
      <c r="E176" s="33"/>
      <c r="F176" s="164" t="s">
        <v>7703</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207</v>
      </c>
      <c r="AU176" s="18" t="s">
        <v>90</v>
      </c>
    </row>
    <row r="177" spans="1:65" s="14" customFormat="1" ht="10.199999999999999">
      <c r="B177" s="179"/>
      <c r="D177" s="163" t="s">
        <v>336</v>
      </c>
      <c r="E177" s="180" t="s">
        <v>1</v>
      </c>
      <c r="F177" s="181" t="s">
        <v>7704</v>
      </c>
      <c r="H177" s="182">
        <v>155.5</v>
      </c>
      <c r="I177" s="183"/>
      <c r="L177" s="179"/>
      <c r="M177" s="184"/>
      <c r="N177" s="185"/>
      <c r="O177" s="185"/>
      <c r="P177" s="185"/>
      <c r="Q177" s="185"/>
      <c r="R177" s="185"/>
      <c r="S177" s="185"/>
      <c r="T177" s="186"/>
      <c r="AT177" s="180" t="s">
        <v>336</v>
      </c>
      <c r="AU177" s="180" t="s">
        <v>90</v>
      </c>
      <c r="AV177" s="14" t="s">
        <v>90</v>
      </c>
      <c r="AW177" s="14" t="s">
        <v>36</v>
      </c>
      <c r="AX177" s="14" t="s">
        <v>88</v>
      </c>
      <c r="AY177" s="180" t="s">
        <v>199</v>
      </c>
    </row>
    <row r="178" spans="1:65" s="2" customFormat="1" ht="21.75" customHeight="1">
      <c r="A178" s="33"/>
      <c r="B178" s="149"/>
      <c r="C178" s="150" t="s">
        <v>257</v>
      </c>
      <c r="D178" s="150" t="s">
        <v>202</v>
      </c>
      <c r="E178" s="151" t="s">
        <v>5919</v>
      </c>
      <c r="F178" s="152" t="s">
        <v>5920</v>
      </c>
      <c r="G178" s="153" t="s">
        <v>376</v>
      </c>
      <c r="H178" s="154">
        <v>300</v>
      </c>
      <c r="I178" s="155"/>
      <c r="J178" s="156">
        <f>ROUND(I178*H178,2)</f>
        <v>0</v>
      </c>
      <c r="K178" s="152" t="s">
        <v>333</v>
      </c>
      <c r="L178" s="34"/>
      <c r="M178" s="157" t="s">
        <v>1</v>
      </c>
      <c r="N178" s="158" t="s">
        <v>46</v>
      </c>
      <c r="O178" s="59"/>
      <c r="P178" s="159">
        <f>O178*H178</f>
        <v>0</v>
      </c>
      <c r="Q178" s="159">
        <v>0</v>
      </c>
      <c r="R178" s="159">
        <f>Q178*H178</f>
        <v>0</v>
      </c>
      <c r="S178" s="159">
        <v>0</v>
      </c>
      <c r="T178" s="160">
        <f>S178*H178</f>
        <v>0</v>
      </c>
      <c r="U178" s="33"/>
      <c r="V178" s="33"/>
      <c r="W178" s="33"/>
      <c r="X178" s="33"/>
      <c r="Y178" s="33"/>
      <c r="Z178" s="33"/>
      <c r="AA178" s="33"/>
      <c r="AB178" s="33"/>
      <c r="AC178" s="33"/>
      <c r="AD178" s="33"/>
      <c r="AE178" s="33"/>
      <c r="AR178" s="161" t="s">
        <v>198</v>
      </c>
      <c r="AT178" s="161" t="s">
        <v>202</v>
      </c>
      <c r="AU178" s="161" t="s">
        <v>90</v>
      </c>
      <c r="AY178" s="18" t="s">
        <v>199</v>
      </c>
      <c r="BE178" s="162">
        <f>IF(N178="základní",J178,0)</f>
        <v>0</v>
      </c>
      <c r="BF178" s="162">
        <f>IF(N178="snížená",J178,0)</f>
        <v>0</v>
      </c>
      <c r="BG178" s="162">
        <f>IF(N178="zákl. přenesená",J178,0)</f>
        <v>0</v>
      </c>
      <c r="BH178" s="162">
        <f>IF(N178="sníž. přenesená",J178,0)</f>
        <v>0</v>
      </c>
      <c r="BI178" s="162">
        <f>IF(N178="nulová",J178,0)</f>
        <v>0</v>
      </c>
      <c r="BJ178" s="18" t="s">
        <v>88</v>
      </c>
      <c r="BK178" s="162">
        <f>ROUND(I178*H178,2)</f>
        <v>0</v>
      </c>
      <c r="BL178" s="18" t="s">
        <v>198</v>
      </c>
      <c r="BM178" s="161" t="s">
        <v>7705</v>
      </c>
    </row>
    <row r="179" spans="1:65" s="2" customFormat="1" ht="19.2">
      <c r="A179" s="33"/>
      <c r="B179" s="34"/>
      <c r="C179" s="33"/>
      <c r="D179" s="163" t="s">
        <v>207</v>
      </c>
      <c r="E179" s="33"/>
      <c r="F179" s="164" t="s">
        <v>5922</v>
      </c>
      <c r="G179" s="33"/>
      <c r="H179" s="33"/>
      <c r="I179" s="165"/>
      <c r="J179" s="33"/>
      <c r="K179" s="33"/>
      <c r="L179" s="34"/>
      <c r="M179" s="166"/>
      <c r="N179" s="167"/>
      <c r="O179" s="59"/>
      <c r="P179" s="59"/>
      <c r="Q179" s="59"/>
      <c r="R179" s="59"/>
      <c r="S179" s="59"/>
      <c r="T179" s="60"/>
      <c r="U179" s="33"/>
      <c r="V179" s="33"/>
      <c r="W179" s="33"/>
      <c r="X179" s="33"/>
      <c r="Y179" s="33"/>
      <c r="Z179" s="33"/>
      <c r="AA179" s="33"/>
      <c r="AB179" s="33"/>
      <c r="AC179" s="33"/>
      <c r="AD179" s="33"/>
      <c r="AE179" s="33"/>
      <c r="AT179" s="18" t="s">
        <v>207</v>
      </c>
      <c r="AU179" s="18" t="s">
        <v>90</v>
      </c>
    </row>
    <row r="180" spans="1:65" s="14" customFormat="1" ht="10.199999999999999">
      <c r="B180" s="179"/>
      <c r="D180" s="163" t="s">
        <v>336</v>
      </c>
      <c r="E180" s="180" t="s">
        <v>1</v>
      </c>
      <c r="F180" s="181" t="s">
        <v>7706</v>
      </c>
      <c r="H180" s="182">
        <v>300</v>
      </c>
      <c r="I180" s="183"/>
      <c r="L180" s="179"/>
      <c r="M180" s="184"/>
      <c r="N180" s="185"/>
      <c r="O180" s="185"/>
      <c r="P180" s="185"/>
      <c r="Q180" s="185"/>
      <c r="R180" s="185"/>
      <c r="S180" s="185"/>
      <c r="T180" s="186"/>
      <c r="AT180" s="180" t="s">
        <v>336</v>
      </c>
      <c r="AU180" s="180" t="s">
        <v>90</v>
      </c>
      <c r="AV180" s="14" t="s">
        <v>90</v>
      </c>
      <c r="AW180" s="14" t="s">
        <v>36</v>
      </c>
      <c r="AX180" s="14" t="s">
        <v>88</v>
      </c>
      <c r="AY180" s="180" t="s">
        <v>199</v>
      </c>
    </row>
    <row r="181" spans="1:65" s="12" customFormat="1" ht="22.8" customHeight="1">
      <c r="B181" s="136"/>
      <c r="D181" s="137" t="s">
        <v>80</v>
      </c>
      <c r="E181" s="147" t="s">
        <v>198</v>
      </c>
      <c r="F181" s="147" t="s">
        <v>1641</v>
      </c>
      <c r="I181" s="139"/>
      <c r="J181" s="148">
        <f>BK181</f>
        <v>0</v>
      </c>
      <c r="L181" s="136"/>
      <c r="M181" s="141"/>
      <c r="N181" s="142"/>
      <c r="O181" s="142"/>
      <c r="P181" s="143">
        <f>SUM(P182:P187)</f>
        <v>0</v>
      </c>
      <c r="Q181" s="142"/>
      <c r="R181" s="143">
        <f>SUM(R182:R187)</f>
        <v>23.512</v>
      </c>
      <c r="S181" s="142"/>
      <c r="T181" s="144">
        <f>SUM(T182:T187)</f>
        <v>0</v>
      </c>
      <c r="AR181" s="137" t="s">
        <v>88</v>
      </c>
      <c r="AT181" s="145" t="s">
        <v>80</v>
      </c>
      <c r="AU181" s="145" t="s">
        <v>88</v>
      </c>
      <c r="AY181" s="137" t="s">
        <v>199</v>
      </c>
      <c r="BK181" s="146">
        <f>SUM(BK182:BK187)</f>
        <v>0</v>
      </c>
    </row>
    <row r="182" spans="1:65" s="2" customFormat="1" ht="24.15" customHeight="1">
      <c r="A182" s="33"/>
      <c r="B182" s="149"/>
      <c r="C182" s="150" t="s">
        <v>262</v>
      </c>
      <c r="D182" s="150" t="s">
        <v>202</v>
      </c>
      <c r="E182" s="151" t="s">
        <v>7707</v>
      </c>
      <c r="F182" s="152" t="s">
        <v>7708</v>
      </c>
      <c r="G182" s="153" t="s">
        <v>383</v>
      </c>
      <c r="H182" s="154">
        <v>12.44</v>
      </c>
      <c r="I182" s="155"/>
      <c r="J182" s="156">
        <f>ROUND(I182*H182,2)</f>
        <v>0</v>
      </c>
      <c r="K182" s="152" t="s">
        <v>333</v>
      </c>
      <c r="L182" s="34"/>
      <c r="M182" s="157" t="s">
        <v>1</v>
      </c>
      <c r="N182" s="158" t="s">
        <v>46</v>
      </c>
      <c r="O182" s="59"/>
      <c r="P182" s="159">
        <f>O182*H182</f>
        <v>0</v>
      </c>
      <c r="Q182" s="159">
        <v>0</v>
      </c>
      <c r="R182" s="159">
        <f>Q182*H182</f>
        <v>0</v>
      </c>
      <c r="S182" s="159">
        <v>0</v>
      </c>
      <c r="T182" s="160">
        <f>S182*H182</f>
        <v>0</v>
      </c>
      <c r="U182" s="33"/>
      <c r="V182" s="33"/>
      <c r="W182" s="33"/>
      <c r="X182" s="33"/>
      <c r="Y182" s="33"/>
      <c r="Z182" s="33"/>
      <c r="AA182" s="33"/>
      <c r="AB182" s="33"/>
      <c r="AC182" s="33"/>
      <c r="AD182" s="33"/>
      <c r="AE182" s="33"/>
      <c r="AR182" s="161" t="s">
        <v>198</v>
      </c>
      <c r="AT182" s="161" t="s">
        <v>202</v>
      </c>
      <c r="AU182" s="161" t="s">
        <v>90</v>
      </c>
      <c r="AY182" s="18" t="s">
        <v>199</v>
      </c>
      <c r="BE182" s="162">
        <f>IF(N182="základní",J182,0)</f>
        <v>0</v>
      </c>
      <c r="BF182" s="162">
        <f>IF(N182="snížená",J182,0)</f>
        <v>0</v>
      </c>
      <c r="BG182" s="162">
        <f>IF(N182="zákl. přenesená",J182,0)</f>
        <v>0</v>
      </c>
      <c r="BH182" s="162">
        <f>IF(N182="sníž. přenesená",J182,0)</f>
        <v>0</v>
      </c>
      <c r="BI182" s="162">
        <f>IF(N182="nulová",J182,0)</f>
        <v>0</v>
      </c>
      <c r="BJ182" s="18" t="s">
        <v>88</v>
      </c>
      <c r="BK182" s="162">
        <f>ROUND(I182*H182,2)</f>
        <v>0</v>
      </c>
      <c r="BL182" s="18" t="s">
        <v>198</v>
      </c>
      <c r="BM182" s="161" t="s">
        <v>7709</v>
      </c>
    </row>
    <row r="183" spans="1:65" s="2" customFormat="1" ht="19.2">
      <c r="A183" s="33"/>
      <c r="B183" s="34"/>
      <c r="C183" s="33"/>
      <c r="D183" s="163" t="s">
        <v>207</v>
      </c>
      <c r="E183" s="33"/>
      <c r="F183" s="164" t="s">
        <v>7710</v>
      </c>
      <c r="G183" s="33"/>
      <c r="H183" s="33"/>
      <c r="I183" s="165"/>
      <c r="J183" s="33"/>
      <c r="K183" s="33"/>
      <c r="L183" s="34"/>
      <c r="M183" s="166"/>
      <c r="N183" s="167"/>
      <c r="O183" s="59"/>
      <c r="P183" s="59"/>
      <c r="Q183" s="59"/>
      <c r="R183" s="59"/>
      <c r="S183" s="59"/>
      <c r="T183" s="60"/>
      <c r="U183" s="33"/>
      <c r="V183" s="33"/>
      <c r="W183" s="33"/>
      <c r="X183" s="33"/>
      <c r="Y183" s="33"/>
      <c r="Z183" s="33"/>
      <c r="AA183" s="33"/>
      <c r="AB183" s="33"/>
      <c r="AC183" s="33"/>
      <c r="AD183" s="33"/>
      <c r="AE183" s="33"/>
      <c r="AT183" s="18" t="s">
        <v>207</v>
      </c>
      <c r="AU183" s="18" t="s">
        <v>90</v>
      </c>
    </row>
    <row r="184" spans="1:65" s="14" customFormat="1" ht="10.199999999999999">
      <c r="B184" s="179"/>
      <c r="D184" s="163" t="s">
        <v>336</v>
      </c>
      <c r="E184" s="180" t="s">
        <v>1</v>
      </c>
      <c r="F184" s="181" t="s">
        <v>7711</v>
      </c>
      <c r="H184" s="182">
        <v>12.44</v>
      </c>
      <c r="I184" s="183"/>
      <c r="L184" s="179"/>
      <c r="M184" s="184"/>
      <c r="N184" s="185"/>
      <c r="O184" s="185"/>
      <c r="P184" s="185"/>
      <c r="Q184" s="185"/>
      <c r="R184" s="185"/>
      <c r="S184" s="185"/>
      <c r="T184" s="186"/>
      <c r="AT184" s="180" t="s">
        <v>336</v>
      </c>
      <c r="AU184" s="180" t="s">
        <v>90</v>
      </c>
      <c r="AV184" s="14" t="s">
        <v>90</v>
      </c>
      <c r="AW184" s="14" t="s">
        <v>36</v>
      </c>
      <c r="AX184" s="14" t="s">
        <v>88</v>
      </c>
      <c r="AY184" s="180" t="s">
        <v>199</v>
      </c>
    </row>
    <row r="185" spans="1:65" s="2" customFormat="1" ht="16.5" customHeight="1">
      <c r="A185" s="33"/>
      <c r="B185" s="149"/>
      <c r="C185" s="195" t="s">
        <v>267</v>
      </c>
      <c r="D185" s="195" t="s">
        <v>416</v>
      </c>
      <c r="E185" s="196" t="s">
        <v>7696</v>
      </c>
      <c r="F185" s="197" t="s">
        <v>7697</v>
      </c>
      <c r="G185" s="198" t="s">
        <v>396</v>
      </c>
      <c r="H185" s="199">
        <v>23.512</v>
      </c>
      <c r="I185" s="200"/>
      <c r="J185" s="201">
        <f>ROUND(I185*H185,2)</f>
        <v>0</v>
      </c>
      <c r="K185" s="197" t="s">
        <v>333</v>
      </c>
      <c r="L185" s="202"/>
      <c r="M185" s="203" t="s">
        <v>1</v>
      </c>
      <c r="N185" s="204" t="s">
        <v>46</v>
      </c>
      <c r="O185" s="59"/>
      <c r="P185" s="159">
        <f>O185*H185</f>
        <v>0</v>
      </c>
      <c r="Q185" s="159">
        <v>1</v>
      </c>
      <c r="R185" s="159">
        <f>Q185*H185</f>
        <v>23.512</v>
      </c>
      <c r="S185" s="159">
        <v>0</v>
      </c>
      <c r="T185" s="160">
        <f>S185*H185</f>
        <v>0</v>
      </c>
      <c r="U185" s="33"/>
      <c r="V185" s="33"/>
      <c r="W185" s="33"/>
      <c r="X185" s="33"/>
      <c r="Y185" s="33"/>
      <c r="Z185" s="33"/>
      <c r="AA185" s="33"/>
      <c r="AB185" s="33"/>
      <c r="AC185" s="33"/>
      <c r="AD185" s="33"/>
      <c r="AE185" s="33"/>
      <c r="AR185" s="161" t="s">
        <v>237</v>
      </c>
      <c r="AT185" s="161" t="s">
        <v>416</v>
      </c>
      <c r="AU185" s="161" t="s">
        <v>90</v>
      </c>
      <c r="AY185" s="18" t="s">
        <v>199</v>
      </c>
      <c r="BE185" s="162">
        <f>IF(N185="základní",J185,0)</f>
        <v>0</v>
      </c>
      <c r="BF185" s="162">
        <f>IF(N185="snížená",J185,0)</f>
        <v>0</v>
      </c>
      <c r="BG185" s="162">
        <f>IF(N185="zákl. přenesená",J185,0)</f>
        <v>0</v>
      </c>
      <c r="BH185" s="162">
        <f>IF(N185="sníž. přenesená",J185,0)</f>
        <v>0</v>
      </c>
      <c r="BI185" s="162">
        <f>IF(N185="nulová",J185,0)</f>
        <v>0</v>
      </c>
      <c r="BJ185" s="18" t="s">
        <v>88</v>
      </c>
      <c r="BK185" s="162">
        <f>ROUND(I185*H185,2)</f>
        <v>0</v>
      </c>
      <c r="BL185" s="18" t="s">
        <v>198</v>
      </c>
      <c r="BM185" s="161" t="s">
        <v>7712</v>
      </c>
    </row>
    <row r="186" spans="1:65" s="2" customFormat="1" ht="10.199999999999999">
      <c r="A186" s="33"/>
      <c r="B186" s="34"/>
      <c r="C186" s="33"/>
      <c r="D186" s="163" t="s">
        <v>207</v>
      </c>
      <c r="E186" s="33"/>
      <c r="F186" s="164" t="s">
        <v>7697</v>
      </c>
      <c r="G186" s="33"/>
      <c r="H186" s="33"/>
      <c r="I186" s="165"/>
      <c r="J186" s="33"/>
      <c r="K186" s="33"/>
      <c r="L186" s="34"/>
      <c r="M186" s="166"/>
      <c r="N186" s="167"/>
      <c r="O186" s="59"/>
      <c r="P186" s="59"/>
      <c r="Q186" s="59"/>
      <c r="R186" s="59"/>
      <c r="S186" s="59"/>
      <c r="T186" s="60"/>
      <c r="U186" s="33"/>
      <c r="V186" s="33"/>
      <c r="W186" s="33"/>
      <c r="X186" s="33"/>
      <c r="Y186" s="33"/>
      <c r="Z186" s="33"/>
      <c r="AA186" s="33"/>
      <c r="AB186" s="33"/>
      <c r="AC186" s="33"/>
      <c r="AD186" s="33"/>
      <c r="AE186" s="33"/>
      <c r="AT186" s="18" t="s">
        <v>207</v>
      </c>
      <c r="AU186" s="18" t="s">
        <v>90</v>
      </c>
    </row>
    <row r="187" spans="1:65" s="14" customFormat="1" ht="10.199999999999999">
      <c r="B187" s="179"/>
      <c r="D187" s="163" t="s">
        <v>336</v>
      </c>
      <c r="F187" s="181" t="s">
        <v>7713</v>
      </c>
      <c r="H187" s="182">
        <v>23.512</v>
      </c>
      <c r="I187" s="183"/>
      <c r="L187" s="179"/>
      <c r="M187" s="184"/>
      <c r="N187" s="185"/>
      <c r="O187" s="185"/>
      <c r="P187" s="185"/>
      <c r="Q187" s="185"/>
      <c r="R187" s="185"/>
      <c r="S187" s="185"/>
      <c r="T187" s="186"/>
      <c r="AT187" s="180" t="s">
        <v>336</v>
      </c>
      <c r="AU187" s="180" t="s">
        <v>90</v>
      </c>
      <c r="AV187" s="14" t="s">
        <v>90</v>
      </c>
      <c r="AW187" s="14" t="s">
        <v>3</v>
      </c>
      <c r="AX187" s="14" t="s">
        <v>88</v>
      </c>
      <c r="AY187" s="180" t="s">
        <v>199</v>
      </c>
    </row>
    <row r="188" spans="1:65" s="12" customFormat="1" ht="22.8" customHeight="1">
      <c r="B188" s="136"/>
      <c r="D188" s="137" t="s">
        <v>80</v>
      </c>
      <c r="E188" s="147" t="s">
        <v>237</v>
      </c>
      <c r="F188" s="147" t="s">
        <v>7714</v>
      </c>
      <c r="I188" s="139"/>
      <c r="J188" s="148">
        <f>BK188</f>
        <v>0</v>
      </c>
      <c r="L188" s="136"/>
      <c r="M188" s="141"/>
      <c r="N188" s="142"/>
      <c r="O188" s="142"/>
      <c r="P188" s="143">
        <f>SUM(P189:P293)</f>
        <v>0</v>
      </c>
      <c r="Q188" s="142"/>
      <c r="R188" s="143">
        <f>SUM(R189:R293)</f>
        <v>22.44348072999999</v>
      </c>
      <c r="S188" s="142"/>
      <c r="T188" s="144">
        <f>SUM(T189:T293)</f>
        <v>30.159399999999998</v>
      </c>
      <c r="AR188" s="137" t="s">
        <v>88</v>
      </c>
      <c r="AT188" s="145" t="s">
        <v>80</v>
      </c>
      <c r="AU188" s="145" t="s">
        <v>88</v>
      </c>
      <c r="AY188" s="137" t="s">
        <v>199</v>
      </c>
      <c r="BK188" s="146">
        <f>SUM(BK189:BK293)</f>
        <v>0</v>
      </c>
    </row>
    <row r="189" spans="1:65" s="2" customFormat="1" ht="16.5" customHeight="1">
      <c r="A189" s="33"/>
      <c r="B189" s="149"/>
      <c r="C189" s="150" t="s">
        <v>8</v>
      </c>
      <c r="D189" s="150" t="s">
        <v>202</v>
      </c>
      <c r="E189" s="151" t="s">
        <v>7715</v>
      </c>
      <c r="F189" s="152" t="s">
        <v>7716</v>
      </c>
      <c r="G189" s="153" t="s">
        <v>376</v>
      </c>
      <c r="H189" s="154">
        <v>150</v>
      </c>
      <c r="I189" s="155"/>
      <c r="J189" s="156">
        <f>ROUND(I189*H189,2)</f>
        <v>0</v>
      </c>
      <c r="K189" s="152" t="s">
        <v>333</v>
      </c>
      <c r="L189" s="34"/>
      <c r="M189" s="157" t="s">
        <v>1</v>
      </c>
      <c r="N189" s="158" t="s">
        <v>46</v>
      </c>
      <c r="O189" s="59"/>
      <c r="P189" s="159">
        <f>O189*H189</f>
        <v>0</v>
      </c>
      <c r="Q189" s="159">
        <v>0</v>
      </c>
      <c r="R189" s="159">
        <f>Q189*H189</f>
        <v>0</v>
      </c>
      <c r="S189" s="159">
        <v>0.18</v>
      </c>
      <c r="T189" s="160">
        <f>S189*H189</f>
        <v>27</v>
      </c>
      <c r="U189" s="33"/>
      <c r="V189" s="33"/>
      <c r="W189" s="33"/>
      <c r="X189" s="33"/>
      <c r="Y189" s="33"/>
      <c r="Z189" s="33"/>
      <c r="AA189" s="33"/>
      <c r="AB189" s="33"/>
      <c r="AC189" s="33"/>
      <c r="AD189" s="33"/>
      <c r="AE189" s="33"/>
      <c r="AR189" s="161" t="s">
        <v>198</v>
      </c>
      <c r="AT189" s="161" t="s">
        <v>202</v>
      </c>
      <c r="AU189" s="161" t="s">
        <v>90</v>
      </c>
      <c r="AY189" s="18" t="s">
        <v>199</v>
      </c>
      <c r="BE189" s="162">
        <f>IF(N189="základní",J189,0)</f>
        <v>0</v>
      </c>
      <c r="BF189" s="162">
        <f>IF(N189="snížená",J189,0)</f>
        <v>0</v>
      </c>
      <c r="BG189" s="162">
        <f>IF(N189="zákl. přenesená",J189,0)</f>
        <v>0</v>
      </c>
      <c r="BH189" s="162">
        <f>IF(N189="sníž. přenesená",J189,0)</f>
        <v>0</v>
      </c>
      <c r="BI189" s="162">
        <f>IF(N189="nulová",J189,0)</f>
        <v>0</v>
      </c>
      <c r="BJ189" s="18" t="s">
        <v>88</v>
      </c>
      <c r="BK189" s="162">
        <f>ROUND(I189*H189,2)</f>
        <v>0</v>
      </c>
      <c r="BL189" s="18" t="s">
        <v>198</v>
      </c>
      <c r="BM189" s="161" t="s">
        <v>7717</v>
      </c>
    </row>
    <row r="190" spans="1:65" s="2" customFormat="1" ht="19.2">
      <c r="A190" s="33"/>
      <c r="B190" s="34"/>
      <c r="C190" s="33"/>
      <c r="D190" s="163" t="s">
        <v>207</v>
      </c>
      <c r="E190" s="33"/>
      <c r="F190" s="164" t="s">
        <v>7718</v>
      </c>
      <c r="G190" s="33"/>
      <c r="H190" s="33"/>
      <c r="I190" s="165"/>
      <c r="J190" s="33"/>
      <c r="K190" s="33"/>
      <c r="L190" s="34"/>
      <c r="M190" s="166"/>
      <c r="N190" s="167"/>
      <c r="O190" s="59"/>
      <c r="P190" s="59"/>
      <c r="Q190" s="59"/>
      <c r="R190" s="59"/>
      <c r="S190" s="59"/>
      <c r="T190" s="60"/>
      <c r="U190" s="33"/>
      <c r="V190" s="33"/>
      <c r="W190" s="33"/>
      <c r="X190" s="33"/>
      <c r="Y190" s="33"/>
      <c r="Z190" s="33"/>
      <c r="AA190" s="33"/>
      <c r="AB190" s="33"/>
      <c r="AC190" s="33"/>
      <c r="AD190" s="33"/>
      <c r="AE190" s="33"/>
      <c r="AT190" s="18" t="s">
        <v>207</v>
      </c>
      <c r="AU190" s="18" t="s">
        <v>90</v>
      </c>
    </row>
    <row r="191" spans="1:65" s="2" customFormat="1" ht="24.15" customHeight="1">
      <c r="A191" s="33"/>
      <c r="B191" s="149"/>
      <c r="C191" s="150" t="s">
        <v>276</v>
      </c>
      <c r="D191" s="150" t="s">
        <v>202</v>
      </c>
      <c r="E191" s="151" t="s">
        <v>7719</v>
      </c>
      <c r="F191" s="152" t="s">
        <v>7720</v>
      </c>
      <c r="G191" s="153" t="s">
        <v>376</v>
      </c>
      <c r="H191" s="154">
        <v>95.5</v>
      </c>
      <c r="I191" s="155"/>
      <c r="J191" s="156">
        <f>ROUND(I191*H191,2)</f>
        <v>0</v>
      </c>
      <c r="K191" s="152" t="s">
        <v>333</v>
      </c>
      <c r="L191" s="34"/>
      <c r="M191" s="157" t="s">
        <v>1</v>
      </c>
      <c r="N191" s="158" t="s">
        <v>46</v>
      </c>
      <c r="O191" s="59"/>
      <c r="P191" s="159">
        <f>O191*H191</f>
        <v>0</v>
      </c>
      <c r="Q191" s="159">
        <v>7.4599999999999996E-3</v>
      </c>
      <c r="R191" s="159">
        <f>Q191*H191</f>
        <v>0.71243000000000001</v>
      </c>
      <c r="S191" s="159">
        <v>0</v>
      </c>
      <c r="T191" s="160">
        <f>S191*H191</f>
        <v>0</v>
      </c>
      <c r="U191" s="33"/>
      <c r="V191" s="33"/>
      <c r="W191" s="33"/>
      <c r="X191" s="33"/>
      <c r="Y191" s="33"/>
      <c r="Z191" s="33"/>
      <c r="AA191" s="33"/>
      <c r="AB191" s="33"/>
      <c r="AC191" s="33"/>
      <c r="AD191" s="33"/>
      <c r="AE191" s="33"/>
      <c r="AR191" s="161" t="s">
        <v>198</v>
      </c>
      <c r="AT191" s="161" t="s">
        <v>202</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198</v>
      </c>
      <c r="BM191" s="161" t="s">
        <v>7721</v>
      </c>
    </row>
    <row r="192" spans="1:65" s="2" customFormat="1" ht="28.8">
      <c r="A192" s="33"/>
      <c r="B192" s="34"/>
      <c r="C192" s="33"/>
      <c r="D192" s="163" t="s">
        <v>207</v>
      </c>
      <c r="E192" s="33"/>
      <c r="F192" s="164" t="s">
        <v>7722</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207</v>
      </c>
      <c r="AU192" s="18" t="s">
        <v>90</v>
      </c>
    </row>
    <row r="193" spans="1:65" s="14" customFormat="1" ht="10.199999999999999">
      <c r="B193" s="179"/>
      <c r="D193" s="163" t="s">
        <v>336</v>
      </c>
      <c r="E193" s="180" t="s">
        <v>1</v>
      </c>
      <c r="F193" s="181" t="s">
        <v>7723</v>
      </c>
      <c r="H193" s="182">
        <v>95.5</v>
      </c>
      <c r="I193" s="183"/>
      <c r="L193" s="179"/>
      <c r="M193" s="184"/>
      <c r="N193" s="185"/>
      <c r="O193" s="185"/>
      <c r="P193" s="185"/>
      <c r="Q193" s="185"/>
      <c r="R193" s="185"/>
      <c r="S193" s="185"/>
      <c r="T193" s="186"/>
      <c r="AT193" s="180" t="s">
        <v>336</v>
      </c>
      <c r="AU193" s="180" t="s">
        <v>90</v>
      </c>
      <c r="AV193" s="14" t="s">
        <v>90</v>
      </c>
      <c r="AW193" s="14" t="s">
        <v>36</v>
      </c>
      <c r="AX193" s="14" t="s">
        <v>88</v>
      </c>
      <c r="AY193" s="180" t="s">
        <v>199</v>
      </c>
    </row>
    <row r="194" spans="1:65" s="2" customFormat="1" ht="24.15" customHeight="1">
      <c r="A194" s="33"/>
      <c r="B194" s="149"/>
      <c r="C194" s="150" t="s">
        <v>281</v>
      </c>
      <c r="D194" s="150" t="s">
        <v>202</v>
      </c>
      <c r="E194" s="151" t="s">
        <v>7724</v>
      </c>
      <c r="F194" s="152" t="s">
        <v>7725</v>
      </c>
      <c r="G194" s="153" t="s">
        <v>376</v>
      </c>
      <c r="H194" s="154">
        <v>30</v>
      </c>
      <c r="I194" s="155"/>
      <c r="J194" s="156">
        <f>ROUND(I194*H194,2)</f>
        <v>0</v>
      </c>
      <c r="K194" s="152" t="s">
        <v>333</v>
      </c>
      <c r="L194" s="34"/>
      <c r="M194" s="157" t="s">
        <v>1</v>
      </c>
      <c r="N194" s="158" t="s">
        <v>46</v>
      </c>
      <c r="O194" s="59"/>
      <c r="P194" s="159">
        <f>O194*H194</f>
        <v>0</v>
      </c>
      <c r="Q194" s="159">
        <v>2.7599999999999999E-3</v>
      </c>
      <c r="R194" s="159">
        <f>Q194*H194</f>
        <v>8.2799999999999999E-2</v>
      </c>
      <c r="S194" s="159">
        <v>0</v>
      </c>
      <c r="T194" s="160">
        <f>S194*H194</f>
        <v>0</v>
      </c>
      <c r="U194" s="33"/>
      <c r="V194" s="33"/>
      <c r="W194" s="33"/>
      <c r="X194" s="33"/>
      <c r="Y194" s="33"/>
      <c r="Z194" s="33"/>
      <c r="AA194" s="33"/>
      <c r="AB194" s="33"/>
      <c r="AC194" s="33"/>
      <c r="AD194" s="33"/>
      <c r="AE194" s="33"/>
      <c r="AR194" s="161" t="s">
        <v>198</v>
      </c>
      <c r="AT194" s="161" t="s">
        <v>202</v>
      </c>
      <c r="AU194" s="161" t="s">
        <v>90</v>
      </c>
      <c r="AY194" s="18" t="s">
        <v>199</v>
      </c>
      <c r="BE194" s="162">
        <f>IF(N194="základní",J194,0)</f>
        <v>0</v>
      </c>
      <c r="BF194" s="162">
        <f>IF(N194="snížená",J194,0)</f>
        <v>0</v>
      </c>
      <c r="BG194" s="162">
        <f>IF(N194="zákl. přenesená",J194,0)</f>
        <v>0</v>
      </c>
      <c r="BH194" s="162">
        <f>IF(N194="sníž. přenesená",J194,0)</f>
        <v>0</v>
      </c>
      <c r="BI194" s="162">
        <f>IF(N194="nulová",J194,0)</f>
        <v>0</v>
      </c>
      <c r="BJ194" s="18" t="s">
        <v>88</v>
      </c>
      <c r="BK194" s="162">
        <f>ROUND(I194*H194,2)</f>
        <v>0</v>
      </c>
      <c r="BL194" s="18" t="s">
        <v>198</v>
      </c>
      <c r="BM194" s="161" t="s">
        <v>7726</v>
      </c>
    </row>
    <row r="195" spans="1:65" s="2" customFormat="1" ht="28.8">
      <c r="A195" s="33"/>
      <c r="B195" s="34"/>
      <c r="C195" s="33"/>
      <c r="D195" s="163" t="s">
        <v>207</v>
      </c>
      <c r="E195" s="33"/>
      <c r="F195" s="164" t="s">
        <v>7727</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207</v>
      </c>
      <c r="AU195" s="18" t="s">
        <v>90</v>
      </c>
    </row>
    <row r="196" spans="1:65" s="2" customFormat="1" ht="24.15" customHeight="1">
      <c r="A196" s="33"/>
      <c r="B196" s="149"/>
      <c r="C196" s="150" t="s">
        <v>287</v>
      </c>
      <c r="D196" s="150" t="s">
        <v>202</v>
      </c>
      <c r="E196" s="151" t="s">
        <v>7728</v>
      </c>
      <c r="F196" s="152" t="s">
        <v>7729</v>
      </c>
      <c r="G196" s="153" t="s">
        <v>376</v>
      </c>
      <c r="H196" s="154">
        <v>30</v>
      </c>
      <c r="I196" s="155"/>
      <c r="J196" s="156">
        <f>ROUND(I196*H196,2)</f>
        <v>0</v>
      </c>
      <c r="K196" s="152" t="s">
        <v>333</v>
      </c>
      <c r="L196" s="34"/>
      <c r="M196" s="157" t="s">
        <v>1</v>
      </c>
      <c r="N196" s="158" t="s">
        <v>46</v>
      </c>
      <c r="O196" s="59"/>
      <c r="P196" s="159">
        <f>O196*H196</f>
        <v>0</v>
      </c>
      <c r="Q196" s="159">
        <v>4.4000000000000003E-3</v>
      </c>
      <c r="R196" s="159">
        <f>Q196*H196</f>
        <v>0.13200000000000001</v>
      </c>
      <c r="S196" s="159">
        <v>0</v>
      </c>
      <c r="T196" s="160">
        <f>S196*H196</f>
        <v>0</v>
      </c>
      <c r="U196" s="33"/>
      <c r="V196" s="33"/>
      <c r="W196" s="33"/>
      <c r="X196" s="33"/>
      <c r="Y196" s="33"/>
      <c r="Z196" s="33"/>
      <c r="AA196" s="33"/>
      <c r="AB196" s="33"/>
      <c r="AC196" s="33"/>
      <c r="AD196" s="33"/>
      <c r="AE196" s="33"/>
      <c r="AR196" s="161" t="s">
        <v>198</v>
      </c>
      <c r="AT196" s="161" t="s">
        <v>202</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198</v>
      </c>
      <c r="BM196" s="161" t="s">
        <v>7730</v>
      </c>
    </row>
    <row r="197" spans="1:65" s="2" customFormat="1" ht="28.8">
      <c r="A197" s="33"/>
      <c r="B197" s="34"/>
      <c r="C197" s="33"/>
      <c r="D197" s="163" t="s">
        <v>207</v>
      </c>
      <c r="E197" s="33"/>
      <c r="F197" s="164" t="s">
        <v>7731</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2" customFormat="1" ht="24.15" customHeight="1">
      <c r="A198" s="33"/>
      <c r="B198" s="149"/>
      <c r="C198" s="150" t="s">
        <v>292</v>
      </c>
      <c r="D198" s="150" t="s">
        <v>202</v>
      </c>
      <c r="E198" s="151" t="s">
        <v>7732</v>
      </c>
      <c r="F198" s="152" t="s">
        <v>7733</v>
      </c>
      <c r="G198" s="153" t="s">
        <v>529</v>
      </c>
      <c r="H198" s="154">
        <v>13</v>
      </c>
      <c r="I198" s="155"/>
      <c r="J198" s="156">
        <f>ROUND(I198*H198,2)</f>
        <v>0</v>
      </c>
      <c r="K198" s="152" t="s">
        <v>333</v>
      </c>
      <c r="L198" s="34"/>
      <c r="M198" s="157" t="s">
        <v>1</v>
      </c>
      <c r="N198" s="158" t="s">
        <v>46</v>
      </c>
      <c r="O198" s="59"/>
      <c r="P198" s="159">
        <f>O198*H198</f>
        <v>0</v>
      </c>
      <c r="Q198" s="159">
        <v>0</v>
      </c>
      <c r="R198" s="159">
        <f>Q198*H198</f>
        <v>0</v>
      </c>
      <c r="S198" s="159">
        <v>0</v>
      </c>
      <c r="T198" s="160">
        <f>S198*H198</f>
        <v>0</v>
      </c>
      <c r="U198" s="33"/>
      <c r="V198" s="33"/>
      <c r="W198" s="33"/>
      <c r="X198" s="33"/>
      <c r="Y198" s="33"/>
      <c r="Z198" s="33"/>
      <c r="AA198" s="33"/>
      <c r="AB198" s="33"/>
      <c r="AC198" s="33"/>
      <c r="AD198" s="33"/>
      <c r="AE198" s="33"/>
      <c r="AR198" s="161" t="s">
        <v>198</v>
      </c>
      <c r="AT198" s="161" t="s">
        <v>202</v>
      </c>
      <c r="AU198" s="161" t="s">
        <v>90</v>
      </c>
      <c r="AY198" s="18" t="s">
        <v>199</v>
      </c>
      <c r="BE198" s="162">
        <f>IF(N198="základní",J198,0)</f>
        <v>0</v>
      </c>
      <c r="BF198" s="162">
        <f>IF(N198="snížená",J198,0)</f>
        <v>0</v>
      </c>
      <c r="BG198" s="162">
        <f>IF(N198="zákl. přenesená",J198,0)</f>
        <v>0</v>
      </c>
      <c r="BH198" s="162">
        <f>IF(N198="sníž. přenesená",J198,0)</f>
        <v>0</v>
      </c>
      <c r="BI198" s="162">
        <f>IF(N198="nulová",J198,0)</f>
        <v>0</v>
      </c>
      <c r="BJ198" s="18" t="s">
        <v>88</v>
      </c>
      <c r="BK198" s="162">
        <f>ROUND(I198*H198,2)</f>
        <v>0</v>
      </c>
      <c r="BL198" s="18" t="s">
        <v>198</v>
      </c>
      <c r="BM198" s="161" t="s">
        <v>7734</v>
      </c>
    </row>
    <row r="199" spans="1:65" s="2" customFormat="1" ht="28.8">
      <c r="A199" s="33"/>
      <c r="B199" s="34"/>
      <c r="C199" s="33"/>
      <c r="D199" s="163" t="s">
        <v>207</v>
      </c>
      <c r="E199" s="33"/>
      <c r="F199" s="164" t="s">
        <v>7735</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207</v>
      </c>
      <c r="AU199" s="18" t="s">
        <v>90</v>
      </c>
    </row>
    <row r="200" spans="1:65" s="2" customFormat="1" ht="24.15" customHeight="1">
      <c r="A200" s="33"/>
      <c r="B200" s="149"/>
      <c r="C200" s="195" t="s">
        <v>296</v>
      </c>
      <c r="D200" s="195" t="s">
        <v>416</v>
      </c>
      <c r="E200" s="196" t="s">
        <v>7736</v>
      </c>
      <c r="F200" s="197" t="s">
        <v>7737</v>
      </c>
      <c r="G200" s="198" t="s">
        <v>529</v>
      </c>
      <c r="H200" s="199">
        <v>13</v>
      </c>
      <c r="I200" s="200"/>
      <c r="J200" s="201">
        <f>ROUND(I200*H200,2)</f>
        <v>0</v>
      </c>
      <c r="K200" s="197" t="s">
        <v>333</v>
      </c>
      <c r="L200" s="202"/>
      <c r="M200" s="203" t="s">
        <v>1</v>
      </c>
      <c r="N200" s="204" t="s">
        <v>46</v>
      </c>
      <c r="O200" s="59"/>
      <c r="P200" s="159">
        <f>O200*H200</f>
        <v>0</v>
      </c>
      <c r="Q200" s="159">
        <v>1.5E-3</v>
      </c>
      <c r="R200" s="159">
        <f>Q200*H200</f>
        <v>1.95E-2</v>
      </c>
      <c r="S200" s="159">
        <v>0</v>
      </c>
      <c r="T200" s="160">
        <f>S200*H200</f>
        <v>0</v>
      </c>
      <c r="U200" s="33"/>
      <c r="V200" s="33"/>
      <c r="W200" s="33"/>
      <c r="X200" s="33"/>
      <c r="Y200" s="33"/>
      <c r="Z200" s="33"/>
      <c r="AA200" s="33"/>
      <c r="AB200" s="33"/>
      <c r="AC200" s="33"/>
      <c r="AD200" s="33"/>
      <c r="AE200" s="33"/>
      <c r="AR200" s="161" t="s">
        <v>237</v>
      </c>
      <c r="AT200" s="161" t="s">
        <v>416</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198</v>
      </c>
      <c r="BM200" s="161" t="s">
        <v>7738</v>
      </c>
    </row>
    <row r="201" spans="1:65" s="2" customFormat="1" ht="19.2">
      <c r="A201" s="33"/>
      <c r="B201" s="34"/>
      <c r="C201" s="33"/>
      <c r="D201" s="163" t="s">
        <v>207</v>
      </c>
      <c r="E201" s="33"/>
      <c r="F201" s="164" t="s">
        <v>7737</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2" customFormat="1" ht="24.15" customHeight="1">
      <c r="A202" s="33"/>
      <c r="B202" s="149"/>
      <c r="C202" s="150" t="s">
        <v>7</v>
      </c>
      <c r="D202" s="150" t="s">
        <v>202</v>
      </c>
      <c r="E202" s="151" t="s">
        <v>7739</v>
      </c>
      <c r="F202" s="152" t="s">
        <v>7740</v>
      </c>
      <c r="G202" s="153" t="s">
        <v>529</v>
      </c>
      <c r="H202" s="154">
        <v>37</v>
      </c>
      <c r="I202" s="155"/>
      <c r="J202" s="156">
        <f>ROUND(I202*H202,2)</f>
        <v>0</v>
      </c>
      <c r="K202" s="152" t="s">
        <v>333</v>
      </c>
      <c r="L202" s="34"/>
      <c r="M202" s="157" t="s">
        <v>1</v>
      </c>
      <c r="N202" s="158" t="s">
        <v>46</v>
      </c>
      <c r="O202" s="59"/>
      <c r="P202" s="159">
        <f>O202*H202</f>
        <v>0</v>
      </c>
      <c r="Q202" s="159">
        <v>0</v>
      </c>
      <c r="R202" s="159">
        <f>Q202*H202</f>
        <v>0</v>
      </c>
      <c r="S202" s="159">
        <v>0</v>
      </c>
      <c r="T202" s="160">
        <f>S202*H202</f>
        <v>0</v>
      </c>
      <c r="U202" s="33"/>
      <c r="V202" s="33"/>
      <c r="W202" s="33"/>
      <c r="X202" s="33"/>
      <c r="Y202" s="33"/>
      <c r="Z202" s="33"/>
      <c r="AA202" s="33"/>
      <c r="AB202" s="33"/>
      <c r="AC202" s="33"/>
      <c r="AD202" s="33"/>
      <c r="AE202" s="33"/>
      <c r="AR202" s="161" t="s">
        <v>198</v>
      </c>
      <c r="AT202" s="161" t="s">
        <v>202</v>
      </c>
      <c r="AU202" s="161" t="s">
        <v>90</v>
      </c>
      <c r="AY202" s="18" t="s">
        <v>199</v>
      </c>
      <c r="BE202" s="162">
        <f>IF(N202="základní",J202,0)</f>
        <v>0</v>
      </c>
      <c r="BF202" s="162">
        <f>IF(N202="snížená",J202,0)</f>
        <v>0</v>
      </c>
      <c r="BG202" s="162">
        <f>IF(N202="zákl. přenesená",J202,0)</f>
        <v>0</v>
      </c>
      <c r="BH202" s="162">
        <f>IF(N202="sníž. přenesená",J202,0)</f>
        <v>0</v>
      </c>
      <c r="BI202" s="162">
        <f>IF(N202="nulová",J202,0)</f>
        <v>0</v>
      </c>
      <c r="BJ202" s="18" t="s">
        <v>88</v>
      </c>
      <c r="BK202" s="162">
        <f>ROUND(I202*H202,2)</f>
        <v>0</v>
      </c>
      <c r="BL202" s="18" t="s">
        <v>198</v>
      </c>
      <c r="BM202" s="161" t="s">
        <v>7741</v>
      </c>
    </row>
    <row r="203" spans="1:65" s="2" customFormat="1" ht="19.2">
      <c r="A203" s="33"/>
      <c r="B203" s="34"/>
      <c r="C203" s="33"/>
      <c r="D203" s="163" t="s">
        <v>207</v>
      </c>
      <c r="E203" s="33"/>
      <c r="F203" s="164" t="s">
        <v>7742</v>
      </c>
      <c r="G203" s="33"/>
      <c r="H203" s="33"/>
      <c r="I203" s="165"/>
      <c r="J203" s="33"/>
      <c r="K203" s="33"/>
      <c r="L203" s="34"/>
      <c r="M203" s="166"/>
      <c r="N203" s="167"/>
      <c r="O203" s="59"/>
      <c r="P203" s="59"/>
      <c r="Q203" s="59"/>
      <c r="R203" s="59"/>
      <c r="S203" s="59"/>
      <c r="T203" s="60"/>
      <c r="U203" s="33"/>
      <c r="V203" s="33"/>
      <c r="W203" s="33"/>
      <c r="X203" s="33"/>
      <c r="Y203" s="33"/>
      <c r="Z203" s="33"/>
      <c r="AA203" s="33"/>
      <c r="AB203" s="33"/>
      <c r="AC203" s="33"/>
      <c r="AD203" s="33"/>
      <c r="AE203" s="33"/>
      <c r="AT203" s="18" t="s">
        <v>207</v>
      </c>
      <c r="AU203" s="18" t="s">
        <v>90</v>
      </c>
    </row>
    <row r="204" spans="1:65" s="14" customFormat="1" ht="10.199999999999999">
      <c r="B204" s="179"/>
      <c r="D204" s="163" t="s">
        <v>336</v>
      </c>
      <c r="E204" s="180" t="s">
        <v>1</v>
      </c>
      <c r="F204" s="181" t="s">
        <v>7743</v>
      </c>
      <c r="H204" s="182">
        <v>37</v>
      </c>
      <c r="I204" s="183"/>
      <c r="L204" s="179"/>
      <c r="M204" s="184"/>
      <c r="N204" s="185"/>
      <c r="O204" s="185"/>
      <c r="P204" s="185"/>
      <c r="Q204" s="185"/>
      <c r="R204" s="185"/>
      <c r="S204" s="185"/>
      <c r="T204" s="186"/>
      <c r="AT204" s="180" t="s">
        <v>336</v>
      </c>
      <c r="AU204" s="180" t="s">
        <v>90</v>
      </c>
      <c r="AV204" s="14" t="s">
        <v>90</v>
      </c>
      <c r="AW204" s="14" t="s">
        <v>36</v>
      </c>
      <c r="AX204" s="14" t="s">
        <v>88</v>
      </c>
      <c r="AY204" s="180" t="s">
        <v>199</v>
      </c>
    </row>
    <row r="205" spans="1:65" s="2" customFormat="1" ht="16.5" customHeight="1">
      <c r="A205" s="33"/>
      <c r="B205" s="149"/>
      <c r="C205" s="195" t="s">
        <v>487</v>
      </c>
      <c r="D205" s="195" t="s">
        <v>416</v>
      </c>
      <c r="E205" s="196" t="s">
        <v>7744</v>
      </c>
      <c r="F205" s="197" t="s">
        <v>7745</v>
      </c>
      <c r="G205" s="198" t="s">
        <v>529</v>
      </c>
      <c r="H205" s="199">
        <v>33</v>
      </c>
      <c r="I205" s="200"/>
      <c r="J205" s="201">
        <f>ROUND(I205*H205,2)</f>
        <v>0</v>
      </c>
      <c r="K205" s="197" t="s">
        <v>333</v>
      </c>
      <c r="L205" s="202"/>
      <c r="M205" s="203" t="s">
        <v>1</v>
      </c>
      <c r="N205" s="204" t="s">
        <v>46</v>
      </c>
      <c r="O205" s="59"/>
      <c r="P205" s="159">
        <f>O205*H205</f>
        <v>0</v>
      </c>
      <c r="Q205" s="159">
        <v>3.5E-4</v>
      </c>
      <c r="R205" s="159">
        <f>Q205*H205</f>
        <v>1.155E-2</v>
      </c>
      <c r="S205" s="159">
        <v>0</v>
      </c>
      <c r="T205" s="160">
        <f>S205*H205</f>
        <v>0</v>
      </c>
      <c r="U205" s="33"/>
      <c r="V205" s="33"/>
      <c r="W205" s="33"/>
      <c r="X205" s="33"/>
      <c r="Y205" s="33"/>
      <c r="Z205" s="33"/>
      <c r="AA205" s="33"/>
      <c r="AB205" s="33"/>
      <c r="AC205" s="33"/>
      <c r="AD205" s="33"/>
      <c r="AE205" s="33"/>
      <c r="AR205" s="161" t="s">
        <v>237</v>
      </c>
      <c r="AT205" s="161" t="s">
        <v>416</v>
      </c>
      <c r="AU205" s="161" t="s">
        <v>90</v>
      </c>
      <c r="AY205" s="18" t="s">
        <v>199</v>
      </c>
      <c r="BE205" s="162">
        <f>IF(N205="základní",J205,0)</f>
        <v>0</v>
      </c>
      <c r="BF205" s="162">
        <f>IF(N205="snížená",J205,0)</f>
        <v>0</v>
      </c>
      <c r="BG205" s="162">
        <f>IF(N205="zákl. přenesená",J205,0)</f>
        <v>0</v>
      </c>
      <c r="BH205" s="162">
        <f>IF(N205="sníž. přenesená",J205,0)</f>
        <v>0</v>
      </c>
      <c r="BI205" s="162">
        <f>IF(N205="nulová",J205,0)</f>
        <v>0</v>
      </c>
      <c r="BJ205" s="18" t="s">
        <v>88</v>
      </c>
      <c r="BK205" s="162">
        <f>ROUND(I205*H205,2)</f>
        <v>0</v>
      </c>
      <c r="BL205" s="18" t="s">
        <v>198</v>
      </c>
      <c r="BM205" s="161" t="s">
        <v>7746</v>
      </c>
    </row>
    <row r="206" spans="1:65" s="2" customFormat="1" ht="10.199999999999999">
      <c r="A206" s="33"/>
      <c r="B206" s="34"/>
      <c r="C206" s="33"/>
      <c r="D206" s="163" t="s">
        <v>207</v>
      </c>
      <c r="E206" s="33"/>
      <c r="F206" s="164" t="s">
        <v>7745</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207</v>
      </c>
      <c r="AU206" s="18" t="s">
        <v>90</v>
      </c>
    </row>
    <row r="207" spans="1:65" s="14" customFormat="1" ht="10.199999999999999">
      <c r="B207" s="179"/>
      <c r="D207" s="163" t="s">
        <v>336</v>
      </c>
      <c r="E207" s="180" t="s">
        <v>1</v>
      </c>
      <c r="F207" s="181" t="s">
        <v>7747</v>
      </c>
      <c r="H207" s="182">
        <v>33</v>
      </c>
      <c r="I207" s="183"/>
      <c r="L207" s="179"/>
      <c r="M207" s="184"/>
      <c r="N207" s="185"/>
      <c r="O207" s="185"/>
      <c r="P207" s="185"/>
      <c r="Q207" s="185"/>
      <c r="R207" s="185"/>
      <c r="S207" s="185"/>
      <c r="T207" s="186"/>
      <c r="AT207" s="180" t="s">
        <v>336</v>
      </c>
      <c r="AU207" s="180" t="s">
        <v>90</v>
      </c>
      <c r="AV207" s="14" t="s">
        <v>90</v>
      </c>
      <c r="AW207" s="14" t="s">
        <v>36</v>
      </c>
      <c r="AX207" s="14" t="s">
        <v>88</v>
      </c>
      <c r="AY207" s="180" t="s">
        <v>199</v>
      </c>
    </row>
    <row r="208" spans="1:65" s="2" customFormat="1" ht="16.5" customHeight="1">
      <c r="A208" s="33"/>
      <c r="B208" s="149"/>
      <c r="C208" s="195" t="s">
        <v>492</v>
      </c>
      <c r="D208" s="195" t="s">
        <v>416</v>
      </c>
      <c r="E208" s="196" t="s">
        <v>7748</v>
      </c>
      <c r="F208" s="197" t="s">
        <v>7749</v>
      </c>
      <c r="G208" s="198" t="s">
        <v>529</v>
      </c>
      <c r="H208" s="199">
        <v>2</v>
      </c>
      <c r="I208" s="200"/>
      <c r="J208" s="201">
        <f>ROUND(I208*H208,2)</f>
        <v>0</v>
      </c>
      <c r="K208" s="197" t="s">
        <v>333</v>
      </c>
      <c r="L208" s="202"/>
      <c r="M208" s="203" t="s">
        <v>1</v>
      </c>
      <c r="N208" s="204" t="s">
        <v>46</v>
      </c>
      <c r="O208" s="59"/>
      <c r="P208" s="159">
        <f>O208*H208</f>
        <v>0</v>
      </c>
      <c r="Q208" s="159">
        <v>3.4000000000000002E-4</v>
      </c>
      <c r="R208" s="159">
        <f>Q208*H208</f>
        <v>6.8000000000000005E-4</v>
      </c>
      <c r="S208" s="159">
        <v>0</v>
      </c>
      <c r="T208" s="160">
        <f>S208*H208</f>
        <v>0</v>
      </c>
      <c r="U208" s="33"/>
      <c r="V208" s="33"/>
      <c r="W208" s="33"/>
      <c r="X208" s="33"/>
      <c r="Y208" s="33"/>
      <c r="Z208" s="33"/>
      <c r="AA208" s="33"/>
      <c r="AB208" s="33"/>
      <c r="AC208" s="33"/>
      <c r="AD208" s="33"/>
      <c r="AE208" s="33"/>
      <c r="AR208" s="161" t="s">
        <v>237</v>
      </c>
      <c r="AT208" s="161" t="s">
        <v>416</v>
      </c>
      <c r="AU208" s="161" t="s">
        <v>90</v>
      </c>
      <c r="AY208" s="18" t="s">
        <v>199</v>
      </c>
      <c r="BE208" s="162">
        <f>IF(N208="základní",J208,0)</f>
        <v>0</v>
      </c>
      <c r="BF208" s="162">
        <f>IF(N208="snížená",J208,0)</f>
        <v>0</v>
      </c>
      <c r="BG208" s="162">
        <f>IF(N208="zákl. přenesená",J208,0)</f>
        <v>0</v>
      </c>
      <c r="BH208" s="162">
        <f>IF(N208="sníž. přenesená",J208,0)</f>
        <v>0</v>
      </c>
      <c r="BI208" s="162">
        <f>IF(N208="nulová",J208,0)</f>
        <v>0</v>
      </c>
      <c r="BJ208" s="18" t="s">
        <v>88</v>
      </c>
      <c r="BK208" s="162">
        <f>ROUND(I208*H208,2)</f>
        <v>0</v>
      </c>
      <c r="BL208" s="18" t="s">
        <v>198</v>
      </c>
      <c r="BM208" s="161" t="s">
        <v>7750</v>
      </c>
    </row>
    <row r="209" spans="1:65" s="2" customFormat="1" ht="10.199999999999999">
      <c r="A209" s="33"/>
      <c r="B209" s="34"/>
      <c r="C209" s="33"/>
      <c r="D209" s="163" t="s">
        <v>207</v>
      </c>
      <c r="E209" s="33"/>
      <c r="F209" s="164" t="s">
        <v>7749</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207</v>
      </c>
      <c r="AU209" s="18" t="s">
        <v>90</v>
      </c>
    </row>
    <row r="210" spans="1:65" s="2" customFormat="1" ht="16.5" customHeight="1">
      <c r="A210" s="33"/>
      <c r="B210" s="149"/>
      <c r="C210" s="195" t="s">
        <v>497</v>
      </c>
      <c r="D210" s="195" t="s">
        <v>416</v>
      </c>
      <c r="E210" s="196" t="s">
        <v>7751</v>
      </c>
      <c r="F210" s="197" t="s">
        <v>7752</v>
      </c>
      <c r="G210" s="198" t="s">
        <v>529</v>
      </c>
      <c r="H210" s="199">
        <v>2</v>
      </c>
      <c r="I210" s="200"/>
      <c r="J210" s="201">
        <f>ROUND(I210*H210,2)</f>
        <v>0</v>
      </c>
      <c r="K210" s="197" t="s">
        <v>333</v>
      </c>
      <c r="L210" s="202"/>
      <c r="M210" s="203" t="s">
        <v>1</v>
      </c>
      <c r="N210" s="204" t="s">
        <v>46</v>
      </c>
      <c r="O210" s="59"/>
      <c r="P210" s="159">
        <f>O210*H210</f>
        <v>0</v>
      </c>
      <c r="Q210" s="159">
        <v>2.9E-4</v>
      </c>
      <c r="R210" s="159">
        <f>Q210*H210</f>
        <v>5.8E-4</v>
      </c>
      <c r="S210" s="159">
        <v>0</v>
      </c>
      <c r="T210" s="160">
        <f>S210*H210</f>
        <v>0</v>
      </c>
      <c r="U210" s="33"/>
      <c r="V210" s="33"/>
      <c r="W210" s="33"/>
      <c r="X210" s="33"/>
      <c r="Y210" s="33"/>
      <c r="Z210" s="33"/>
      <c r="AA210" s="33"/>
      <c r="AB210" s="33"/>
      <c r="AC210" s="33"/>
      <c r="AD210" s="33"/>
      <c r="AE210" s="33"/>
      <c r="AR210" s="161" t="s">
        <v>237</v>
      </c>
      <c r="AT210" s="161" t="s">
        <v>416</v>
      </c>
      <c r="AU210" s="161" t="s">
        <v>90</v>
      </c>
      <c r="AY210" s="18" t="s">
        <v>199</v>
      </c>
      <c r="BE210" s="162">
        <f>IF(N210="základní",J210,0)</f>
        <v>0</v>
      </c>
      <c r="BF210" s="162">
        <f>IF(N210="snížená",J210,0)</f>
        <v>0</v>
      </c>
      <c r="BG210" s="162">
        <f>IF(N210="zákl. přenesená",J210,0)</f>
        <v>0</v>
      </c>
      <c r="BH210" s="162">
        <f>IF(N210="sníž. přenesená",J210,0)</f>
        <v>0</v>
      </c>
      <c r="BI210" s="162">
        <f>IF(N210="nulová",J210,0)</f>
        <v>0</v>
      </c>
      <c r="BJ210" s="18" t="s">
        <v>88</v>
      </c>
      <c r="BK210" s="162">
        <f>ROUND(I210*H210,2)</f>
        <v>0</v>
      </c>
      <c r="BL210" s="18" t="s">
        <v>198</v>
      </c>
      <c r="BM210" s="161" t="s">
        <v>7753</v>
      </c>
    </row>
    <row r="211" spans="1:65" s="2" customFormat="1" ht="10.199999999999999">
      <c r="A211" s="33"/>
      <c r="B211" s="34"/>
      <c r="C211" s="33"/>
      <c r="D211" s="163" t="s">
        <v>207</v>
      </c>
      <c r="E211" s="33"/>
      <c r="F211" s="164" t="s">
        <v>7752</v>
      </c>
      <c r="G211" s="33"/>
      <c r="H211" s="33"/>
      <c r="I211" s="165"/>
      <c r="J211" s="33"/>
      <c r="K211" s="33"/>
      <c r="L211" s="34"/>
      <c r="M211" s="166"/>
      <c r="N211" s="167"/>
      <c r="O211" s="59"/>
      <c r="P211" s="59"/>
      <c r="Q211" s="59"/>
      <c r="R211" s="59"/>
      <c r="S211" s="59"/>
      <c r="T211" s="60"/>
      <c r="U211" s="33"/>
      <c r="V211" s="33"/>
      <c r="W211" s="33"/>
      <c r="X211" s="33"/>
      <c r="Y211" s="33"/>
      <c r="Z211" s="33"/>
      <c r="AA211" s="33"/>
      <c r="AB211" s="33"/>
      <c r="AC211" s="33"/>
      <c r="AD211" s="33"/>
      <c r="AE211" s="33"/>
      <c r="AT211" s="18" t="s">
        <v>207</v>
      </c>
      <c r="AU211" s="18" t="s">
        <v>90</v>
      </c>
    </row>
    <row r="212" spans="1:65" s="2" customFormat="1" ht="24.15" customHeight="1">
      <c r="A212" s="33"/>
      <c r="B212" s="149"/>
      <c r="C212" s="150" t="s">
        <v>518</v>
      </c>
      <c r="D212" s="150" t="s">
        <v>202</v>
      </c>
      <c r="E212" s="151" t="s">
        <v>7754</v>
      </c>
      <c r="F212" s="152" t="s">
        <v>7755</v>
      </c>
      <c r="G212" s="153" t="s">
        <v>529</v>
      </c>
      <c r="H212" s="154">
        <v>1</v>
      </c>
      <c r="I212" s="155"/>
      <c r="J212" s="156">
        <f>ROUND(I212*H212,2)</f>
        <v>0</v>
      </c>
      <c r="K212" s="152" t="s">
        <v>333</v>
      </c>
      <c r="L212" s="34"/>
      <c r="M212" s="157" t="s">
        <v>1</v>
      </c>
      <c r="N212" s="158" t="s">
        <v>46</v>
      </c>
      <c r="O212" s="59"/>
      <c r="P212" s="159">
        <f>O212*H212</f>
        <v>0</v>
      </c>
      <c r="Q212" s="159">
        <v>0</v>
      </c>
      <c r="R212" s="159">
        <f>Q212*H212</f>
        <v>0</v>
      </c>
      <c r="S212" s="159">
        <v>0</v>
      </c>
      <c r="T212" s="160">
        <f>S212*H212</f>
        <v>0</v>
      </c>
      <c r="U212" s="33"/>
      <c r="V212" s="33"/>
      <c r="W212" s="33"/>
      <c r="X212" s="33"/>
      <c r="Y212" s="33"/>
      <c r="Z212" s="33"/>
      <c r="AA212" s="33"/>
      <c r="AB212" s="33"/>
      <c r="AC212" s="33"/>
      <c r="AD212" s="33"/>
      <c r="AE212" s="33"/>
      <c r="AR212" s="161" t="s">
        <v>198</v>
      </c>
      <c r="AT212" s="161" t="s">
        <v>202</v>
      </c>
      <c r="AU212" s="161" t="s">
        <v>90</v>
      </c>
      <c r="AY212" s="18" t="s">
        <v>199</v>
      </c>
      <c r="BE212" s="162">
        <f>IF(N212="základní",J212,0)</f>
        <v>0</v>
      </c>
      <c r="BF212" s="162">
        <f>IF(N212="snížená",J212,0)</f>
        <v>0</v>
      </c>
      <c r="BG212" s="162">
        <f>IF(N212="zákl. přenesená",J212,0)</f>
        <v>0</v>
      </c>
      <c r="BH212" s="162">
        <f>IF(N212="sníž. přenesená",J212,0)</f>
        <v>0</v>
      </c>
      <c r="BI212" s="162">
        <f>IF(N212="nulová",J212,0)</f>
        <v>0</v>
      </c>
      <c r="BJ212" s="18" t="s">
        <v>88</v>
      </c>
      <c r="BK212" s="162">
        <f>ROUND(I212*H212,2)</f>
        <v>0</v>
      </c>
      <c r="BL212" s="18" t="s">
        <v>198</v>
      </c>
      <c r="BM212" s="161" t="s">
        <v>7756</v>
      </c>
    </row>
    <row r="213" spans="1:65" s="2" customFormat="1" ht="19.2">
      <c r="A213" s="33"/>
      <c r="B213" s="34"/>
      <c r="C213" s="33"/>
      <c r="D213" s="163" t="s">
        <v>207</v>
      </c>
      <c r="E213" s="33"/>
      <c r="F213" s="164" t="s">
        <v>7757</v>
      </c>
      <c r="G213" s="33"/>
      <c r="H213" s="33"/>
      <c r="I213" s="165"/>
      <c r="J213" s="33"/>
      <c r="K213" s="33"/>
      <c r="L213" s="34"/>
      <c r="M213" s="166"/>
      <c r="N213" s="167"/>
      <c r="O213" s="59"/>
      <c r="P213" s="59"/>
      <c r="Q213" s="59"/>
      <c r="R213" s="59"/>
      <c r="S213" s="59"/>
      <c r="T213" s="60"/>
      <c r="U213" s="33"/>
      <c r="V213" s="33"/>
      <c r="W213" s="33"/>
      <c r="X213" s="33"/>
      <c r="Y213" s="33"/>
      <c r="Z213" s="33"/>
      <c r="AA213" s="33"/>
      <c r="AB213" s="33"/>
      <c r="AC213" s="33"/>
      <c r="AD213" s="33"/>
      <c r="AE213" s="33"/>
      <c r="AT213" s="18" t="s">
        <v>207</v>
      </c>
      <c r="AU213" s="18" t="s">
        <v>90</v>
      </c>
    </row>
    <row r="214" spans="1:65" s="2" customFormat="1" ht="16.5" customHeight="1">
      <c r="A214" s="33"/>
      <c r="B214" s="149"/>
      <c r="C214" s="195" t="s">
        <v>522</v>
      </c>
      <c r="D214" s="195" t="s">
        <v>416</v>
      </c>
      <c r="E214" s="196" t="s">
        <v>7758</v>
      </c>
      <c r="F214" s="197" t="s">
        <v>7759</v>
      </c>
      <c r="G214" s="198" t="s">
        <v>529</v>
      </c>
      <c r="H214" s="199">
        <v>1</v>
      </c>
      <c r="I214" s="200"/>
      <c r="J214" s="201">
        <f>ROUND(I214*H214,2)</f>
        <v>0</v>
      </c>
      <c r="K214" s="197" t="s">
        <v>333</v>
      </c>
      <c r="L214" s="202"/>
      <c r="M214" s="203" t="s">
        <v>1</v>
      </c>
      <c r="N214" s="204" t="s">
        <v>46</v>
      </c>
      <c r="O214" s="59"/>
      <c r="P214" s="159">
        <f>O214*H214</f>
        <v>0</v>
      </c>
      <c r="Q214" s="159">
        <v>8.8000000000000003E-4</v>
      </c>
      <c r="R214" s="159">
        <f>Q214*H214</f>
        <v>8.8000000000000003E-4</v>
      </c>
      <c r="S214" s="159">
        <v>0</v>
      </c>
      <c r="T214" s="160">
        <f>S214*H214</f>
        <v>0</v>
      </c>
      <c r="U214" s="33"/>
      <c r="V214" s="33"/>
      <c r="W214" s="33"/>
      <c r="X214" s="33"/>
      <c r="Y214" s="33"/>
      <c r="Z214" s="33"/>
      <c r="AA214" s="33"/>
      <c r="AB214" s="33"/>
      <c r="AC214" s="33"/>
      <c r="AD214" s="33"/>
      <c r="AE214" s="33"/>
      <c r="AR214" s="161" t="s">
        <v>237</v>
      </c>
      <c r="AT214" s="161" t="s">
        <v>416</v>
      </c>
      <c r="AU214" s="161" t="s">
        <v>90</v>
      </c>
      <c r="AY214" s="18" t="s">
        <v>199</v>
      </c>
      <c r="BE214" s="162">
        <f>IF(N214="základní",J214,0)</f>
        <v>0</v>
      </c>
      <c r="BF214" s="162">
        <f>IF(N214="snížená",J214,0)</f>
        <v>0</v>
      </c>
      <c r="BG214" s="162">
        <f>IF(N214="zákl. přenesená",J214,0)</f>
        <v>0</v>
      </c>
      <c r="BH214" s="162">
        <f>IF(N214="sníž. přenesená",J214,0)</f>
        <v>0</v>
      </c>
      <c r="BI214" s="162">
        <f>IF(N214="nulová",J214,0)</f>
        <v>0</v>
      </c>
      <c r="BJ214" s="18" t="s">
        <v>88</v>
      </c>
      <c r="BK214" s="162">
        <f>ROUND(I214*H214,2)</f>
        <v>0</v>
      </c>
      <c r="BL214" s="18" t="s">
        <v>198</v>
      </c>
      <c r="BM214" s="161" t="s">
        <v>7760</v>
      </c>
    </row>
    <row r="215" spans="1:65" s="2" customFormat="1" ht="10.199999999999999">
      <c r="A215" s="33"/>
      <c r="B215" s="34"/>
      <c r="C215" s="33"/>
      <c r="D215" s="163" t="s">
        <v>207</v>
      </c>
      <c r="E215" s="33"/>
      <c r="F215" s="164" t="s">
        <v>7759</v>
      </c>
      <c r="G215" s="33"/>
      <c r="H215" s="33"/>
      <c r="I215" s="165"/>
      <c r="J215" s="33"/>
      <c r="K215" s="33"/>
      <c r="L215" s="34"/>
      <c r="M215" s="166"/>
      <c r="N215" s="167"/>
      <c r="O215" s="59"/>
      <c r="P215" s="59"/>
      <c r="Q215" s="59"/>
      <c r="R215" s="59"/>
      <c r="S215" s="59"/>
      <c r="T215" s="60"/>
      <c r="U215" s="33"/>
      <c r="V215" s="33"/>
      <c r="W215" s="33"/>
      <c r="X215" s="33"/>
      <c r="Y215" s="33"/>
      <c r="Z215" s="33"/>
      <c r="AA215" s="33"/>
      <c r="AB215" s="33"/>
      <c r="AC215" s="33"/>
      <c r="AD215" s="33"/>
      <c r="AE215" s="33"/>
      <c r="AT215" s="18" t="s">
        <v>207</v>
      </c>
      <c r="AU215" s="18" t="s">
        <v>90</v>
      </c>
    </row>
    <row r="216" spans="1:65" s="2" customFormat="1" ht="24.15" customHeight="1">
      <c r="A216" s="33"/>
      <c r="B216" s="149"/>
      <c r="C216" s="150" t="s">
        <v>526</v>
      </c>
      <c r="D216" s="150" t="s">
        <v>202</v>
      </c>
      <c r="E216" s="151" t="s">
        <v>7761</v>
      </c>
      <c r="F216" s="152" t="s">
        <v>7762</v>
      </c>
      <c r="G216" s="153" t="s">
        <v>529</v>
      </c>
      <c r="H216" s="154">
        <v>13</v>
      </c>
      <c r="I216" s="155"/>
      <c r="J216" s="156">
        <f>ROUND(I216*H216,2)</f>
        <v>0</v>
      </c>
      <c r="K216" s="152" t="s">
        <v>333</v>
      </c>
      <c r="L216" s="34"/>
      <c r="M216" s="157" t="s">
        <v>1</v>
      </c>
      <c r="N216" s="158" t="s">
        <v>46</v>
      </c>
      <c r="O216" s="59"/>
      <c r="P216" s="159">
        <f>O216*H216</f>
        <v>0</v>
      </c>
      <c r="Q216" s="159">
        <v>0</v>
      </c>
      <c r="R216" s="159">
        <f>Q216*H216</f>
        <v>0</v>
      </c>
      <c r="S216" s="159">
        <v>0</v>
      </c>
      <c r="T216" s="160">
        <f>S216*H216</f>
        <v>0</v>
      </c>
      <c r="U216" s="33"/>
      <c r="V216" s="33"/>
      <c r="W216" s="33"/>
      <c r="X216" s="33"/>
      <c r="Y216" s="33"/>
      <c r="Z216" s="33"/>
      <c r="AA216" s="33"/>
      <c r="AB216" s="33"/>
      <c r="AC216" s="33"/>
      <c r="AD216" s="33"/>
      <c r="AE216" s="33"/>
      <c r="AR216" s="161" t="s">
        <v>198</v>
      </c>
      <c r="AT216" s="161" t="s">
        <v>202</v>
      </c>
      <c r="AU216" s="161" t="s">
        <v>90</v>
      </c>
      <c r="AY216" s="18" t="s">
        <v>199</v>
      </c>
      <c r="BE216" s="162">
        <f>IF(N216="základní",J216,0)</f>
        <v>0</v>
      </c>
      <c r="BF216" s="162">
        <f>IF(N216="snížená",J216,0)</f>
        <v>0</v>
      </c>
      <c r="BG216" s="162">
        <f>IF(N216="zákl. přenesená",J216,0)</f>
        <v>0</v>
      </c>
      <c r="BH216" s="162">
        <f>IF(N216="sníž. přenesená",J216,0)</f>
        <v>0</v>
      </c>
      <c r="BI216" s="162">
        <f>IF(N216="nulová",J216,0)</f>
        <v>0</v>
      </c>
      <c r="BJ216" s="18" t="s">
        <v>88</v>
      </c>
      <c r="BK216" s="162">
        <f>ROUND(I216*H216,2)</f>
        <v>0</v>
      </c>
      <c r="BL216" s="18" t="s">
        <v>198</v>
      </c>
      <c r="BM216" s="161" t="s">
        <v>7763</v>
      </c>
    </row>
    <row r="217" spans="1:65" s="2" customFormat="1" ht="28.8">
      <c r="A217" s="33"/>
      <c r="B217" s="34"/>
      <c r="C217" s="33"/>
      <c r="D217" s="163" t="s">
        <v>207</v>
      </c>
      <c r="E217" s="33"/>
      <c r="F217" s="164" t="s">
        <v>7764</v>
      </c>
      <c r="G217" s="33"/>
      <c r="H217" s="33"/>
      <c r="I217" s="165"/>
      <c r="J217" s="33"/>
      <c r="K217" s="33"/>
      <c r="L217" s="34"/>
      <c r="M217" s="166"/>
      <c r="N217" s="167"/>
      <c r="O217" s="59"/>
      <c r="P217" s="59"/>
      <c r="Q217" s="59"/>
      <c r="R217" s="59"/>
      <c r="S217" s="59"/>
      <c r="T217" s="60"/>
      <c r="U217" s="33"/>
      <c r="V217" s="33"/>
      <c r="W217" s="33"/>
      <c r="X217" s="33"/>
      <c r="Y217" s="33"/>
      <c r="Z217" s="33"/>
      <c r="AA217" s="33"/>
      <c r="AB217" s="33"/>
      <c r="AC217" s="33"/>
      <c r="AD217" s="33"/>
      <c r="AE217" s="33"/>
      <c r="AT217" s="18" t="s">
        <v>207</v>
      </c>
      <c r="AU217" s="18" t="s">
        <v>90</v>
      </c>
    </row>
    <row r="218" spans="1:65" s="2" customFormat="1" ht="21.75" customHeight="1">
      <c r="A218" s="33"/>
      <c r="B218" s="149"/>
      <c r="C218" s="195" t="s">
        <v>531</v>
      </c>
      <c r="D218" s="195" t="s">
        <v>416</v>
      </c>
      <c r="E218" s="196" t="s">
        <v>7765</v>
      </c>
      <c r="F218" s="197" t="s">
        <v>7766</v>
      </c>
      <c r="G218" s="198" t="s">
        <v>529</v>
      </c>
      <c r="H218" s="199">
        <v>13</v>
      </c>
      <c r="I218" s="200"/>
      <c r="J218" s="201">
        <f>ROUND(I218*H218,2)</f>
        <v>0</v>
      </c>
      <c r="K218" s="197" t="s">
        <v>333</v>
      </c>
      <c r="L218" s="202"/>
      <c r="M218" s="203" t="s">
        <v>1</v>
      </c>
      <c r="N218" s="204" t="s">
        <v>46</v>
      </c>
      <c r="O218" s="59"/>
      <c r="P218" s="159">
        <f>O218*H218</f>
        <v>0</v>
      </c>
      <c r="Q218" s="159">
        <v>2.9E-4</v>
      </c>
      <c r="R218" s="159">
        <f>Q218*H218</f>
        <v>3.7699999999999999E-3</v>
      </c>
      <c r="S218" s="159">
        <v>0</v>
      </c>
      <c r="T218" s="160">
        <f>S218*H218</f>
        <v>0</v>
      </c>
      <c r="U218" s="33"/>
      <c r="V218" s="33"/>
      <c r="W218" s="33"/>
      <c r="X218" s="33"/>
      <c r="Y218" s="33"/>
      <c r="Z218" s="33"/>
      <c r="AA218" s="33"/>
      <c r="AB218" s="33"/>
      <c r="AC218" s="33"/>
      <c r="AD218" s="33"/>
      <c r="AE218" s="33"/>
      <c r="AR218" s="161" t="s">
        <v>237</v>
      </c>
      <c r="AT218" s="161" t="s">
        <v>416</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198</v>
      </c>
      <c r="BM218" s="161" t="s">
        <v>7767</v>
      </c>
    </row>
    <row r="219" spans="1:65" s="2" customFormat="1" ht="10.199999999999999">
      <c r="A219" s="33"/>
      <c r="B219" s="34"/>
      <c r="C219" s="33"/>
      <c r="D219" s="163" t="s">
        <v>207</v>
      </c>
      <c r="E219" s="33"/>
      <c r="F219" s="164" t="s">
        <v>7766</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2" customFormat="1" ht="24.15" customHeight="1">
      <c r="A220" s="33"/>
      <c r="B220" s="149"/>
      <c r="C220" s="150" t="s">
        <v>537</v>
      </c>
      <c r="D220" s="150" t="s">
        <v>202</v>
      </c>
      <c r="E220" s="151" t="s">
        <v>7768</v>
      </c>
      <c r="F220" s="152" t="s">
        <v>7769</v>
      </c>
      <c r="G220" s="153" t="s">
        <v>529</v>
      </c>
      <c r="H220" s="154">
        <v>1</v>
      </c>
      <c r="I220" s="155"/>
      <c r="J220" s="156">
        <f>ROUND(I220*H220,2)</f>
        <v>0</v>
      </c>
      <c r="K220" s="152" t="s">
        <v>333</v>
      </c>
      <c r="L220" s="34"/>
      <c r="M220" s="157" t="s">
        <v>1</v>
      </c>
      <c r="N220" s="158" t="s">
        <v>46</v>
      </c>
      <c r="O220" s="59"/>
      <c r="P220" s="159">
        <f>O220*H220</f>
        <v>0</v>
      </c>
      <c r="Q220" s="159">
        <v>0</v>
      </c>
      <c r="R220" s="159">
        <f>Q220*H220</f>
        <v>0</v>
      </c>
      <c r="S220" s="159">
        <v>0</v>
      </c>
      <c r="T220" s="160">
        <f>S220*H220</f>
        <v>0</v>
      </c>
      <c r="U220" s="33"/>
      <c r="V220" s="33"/>
      <c r="W220" s="33"/>
      <c r="X220" s="33"/>
      <c r="Y220" s="33"/>
      <c r="Z220" s="33"/>
      <c r="AA220" s="33"/>
      <c r="AB220" s="33"/>
      <c r="AC220" s="33"/>
      <c r="AD220" s="33"/>
      <c r="AE220" s="33"/>
      <c r="AR220" s="161" t="s">
        <v>198</v>
      </c>
      <c r="AT220" s="161" t="s">
        <v>202</v>
      </c>
      <c r="AU220" s="161" t="s">
        <v>90</v>
      </c>
      <c r="AY220" s="18" t="s">
        <v>199</v>
      </c>
      <c r="BE220" s="162">
        <f>IF(N220="základní",J220,0)</f>
        <v>0</v>
      </c>
      <c r="BF220" s="162">
        <f>IF(N220="snížená",J220,0)</f>
        <v>0</v>
      </c>
      <c r="BG220" s="162">
        <f>IF(N220="zákl. přenesená",J220,0)</f>
        <v>0</v>
      </c>
      <c r="BH220" s="162">
        <f>IF(N220="sníž. přenesená",J220,0)</f>
        <v>0</v>
      </c>
      <c r="BI220" s="162">
        <f>IF(N220="nulová",J220,0)</f>
        <v>0</v>
      </c>
      <c r="BJ220" s="18" t="s">
        <v>88</v>
      </c>
      <c r="BK220" s="162">
        <f>ROUND(I220*H220,2)</f>
        <v>0</v>
      </c>
      <c r="BL220" s="18" t="s">
        <v>198</v>
      </c>
      <c r="BM220" s="161" t="s">
        <v>7770</v>
      </c>
    </row>
    <row r="221" spans="1:65" s="2" customFormat="1" ht="19.2">
      <c r="A221" s="33"/>
      <c r="B221" s="34"/>
      <c r="C221" s="33"/>
      <c r="D221" s="163" t="s">
        <v>207</v>
      </c>
      <c r="E221" s="33"/>
      <c r="F221" s="164" t="s">
        <v>7771</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207</v>
      </c>
      <c r="AU221" s="18" t="s">
        <v>90</v>
      </c>
    </row>
    <row r="222" spans="1:65" s="2" customFormat="1" ht="24.15" customHeight="1">
      <c r="A222" s="33"/>
      <c r="B222" s="149"/>
      <c r="C222" s="195" t="s">
        <v>547</v>
      </c>
      <c r="D222" s="195" t="s">
        <v>416</v>
      </c>
      <c r="E222" s="196" t="s">
        <v>7772</v>
      </c>
      <c r="F222" s="197" t="s">
        <v>7773</v>
      </c>
      <c r="G222" s="198" t="s">
        <v>529</v>
      </c>
      <c r="H222" s="199">
        <v>1</v>
      </c>
      <c r="I222" s="200"/>
      <c r="J222" s="201">
        <f>ROUND(I222*H222,2)</f>
        <v>0</v>
      </c>
      <c r="K222" s="197" t="s">
        <v>333</v>
      </c>
      <c r="L222" s="202"/>
      <c r="M222" s="203" t="s">
        <v>1</v>
      </c>
      <c r="N222" s="204" t="s">
        <v>46</v>
      </c>
      <c r="O222" s="59"/>
      <c r="P222" s="159">
        <f>O222*H222</f>
        <v>0</v>
      </c>
      <c r="Q222" s="159">
        <v>1.4300000000000001E-3</v>
      </c>
      <c r="R222" s="159">
        <f>Q222*H222</f>
        <v>1.4300000000000001E-3</v>
      </c>
      <c r="S222" s="159">
        <v>0</v>
      </c>
      <c r="T222" s="160">
        <f>S222*H222</f>
        <v>0</v>
      </c>
      <c r="U222" s="33"/>
      <c r="V222" s="33"/>
      <c r="W222" s="33"/>
      <c r="X222" s="33"/>
      <c r="Y222" s="33"/>
      <c r="Z222" s="33"/>
      <c r="AA222" s="33"/>
      <c r="AB222" s="33"/>
      <c r="AC222" s="33"/>
      <c r="AD222" s="33"/>
      <c r="AE222" s="33"/>
      <c r="AR222" s="161" t="s">
        <v>237</v>
      </c>
      <c r="AT222" s="161" t="s">
        <v>416</v>
      </c>
      <c r="AU222" s="161" t="s">
        <v>90</v>
      </c>
      <c r="AY222" s="18" t="s">
        <v>199</v>
      </c>
      <c r="BE222" s="162">
        <f>IF(N222="základní",J222,0)</f>
        <v>0</v>
      </c>
      <c r="BF222" s="162">
        <f>IF(N222="snížená",J222,0)</f>
        <v>0</v>
      </c>
      <c r="BG222" s="162">
        <f>IF(N222="zákl. přenesená",J222,0)</f>
        <v>0</v>
      </c>
      <c r="BH222" s="162">
        <f>IF(N222="sníž. přenesená",J222,0)</f>
        <v>0</v>
      </c>
      <c r="BI222" s="162">
        <f>IF(N222="nulová",J222,0)</f>
        <v>0</v>
      </c>
      <c r="BJ222" s="18" t="s">
        <v>88</v>
      </c>
      <c r="BK222" s="162">
        <f>ROUND(I222*H222,2)</f>
        <v>0</v>
      </c>
      <c r="BL222" s="18" t="s">
        <v>198</v>
      </c>
      <c r="BM222" s="161" t="s">
        <v>7774</v>
      </c>
    </row>
    <row r="223" spans="1:65" s="2" customFormat="1" ht="10.199999999999999">
      <c r="A223" s="33"/>
      <c r="B223" s="34"/>
      <c r="C223" s="33"/>
      <c r="D223" s="163" t="s">
        <v>207</v>
      </c>
      <c r="E223" s="33"/>
      <c r="F223" s="164" t="s">
        <v>7773</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207</v>
      </c>
      <c r="AU223" s="18" t="s">
        <v>90</v>
      </c>
    </row>
    <row r="224" spans="1:65" s="2" customFormat="1" ht="24.15" customHeight="1">
      <c r="A224" s="33"/>
      <c r="B224" s="149"/>
      <c r="C224" s="150" t="s">
        <v>554</v>
      </c>
      <c r="D224" s="150" t="s">
        <v>202</v>
      </c>
      <c r="E224" s="151" t="s">
        <v>7775</v>
      </c>
      <c r="F224" s="152" t="s">
        <v>7776</v>
      </c>
      <c r="G224" s="153" t="s">
        <v>529</v>
      </c>
      <c r="H224" s="154">
        <v>2</v>
      </c>
      <c r="I224" s="155"/>
      <c r="J224" s="156">
        <f>ROUND(I224*H224,2)</f>
        <v>0</v>
      </c>
      <c r="K224" s="152" t="s">
        <v>333</v>
      </c>
      <c r="L224" s="34"/>
      <c r="M224" s="157" t="s">
        <v>1</v>
      </c>
      <c r="N224" s="158" t="s">
        <v>46</v>
      </c>
      <c r="O224" s="59"/>
      <c r="P224" s="159">
        <f>O224*H224</f>
        <v>0</v>
      </c>
      <c r="Q224" s="159">
        <v>0</v>
      </c>
      <c r="R224" s="159">
        <f>Q224*H224</f>
        <v>0</v>
      </c>
      <c r="S224" s="159">
        <v>0</v>
      </c>
      <c r="T224" s="160">
        <f>S224*H224</f>
        <v>0</v>
      </c>
      <c r="U224" s="33"/>
      <c r="V224" s="33"/>
      <c r="W224" s="33"/>
      <c r="X224" s="33"/>
      <c r="Y224" s="33"/>
      <c r="Z224" s="33"/>
      <c r="AA224" s="33"/>
      <c r="AB224" s="33"/>
      <c r="AC224" s="33"/>
      <c r="AD224" s="33"/>
      <c r="AE224" s="33"/>
      <c r="AR224" s="161" t="s">
        <v>198</v>
      </c>
      <c r="AT224" s="161" t="s">
        <v>202</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198</v>
      </c>
      <c r="BM224" s="161" t="s">
        <v>7777</v>
      </c>
    </row>
    <row r="225" spans="1:65" s="2" customFormat="1" ht="28.8">
      <c r="A225" s="33"/>
      <c r="B225" s="34"/>
      <c r="C225" s="33"/>
      <c r="D225" s="163" t="s">
        <v>207</v>
      </c>
      <c r="E225" s="33"/>
      <c r="F225" s="164" t="s">
        <v>7778</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65" s="2" customFormat="1" ht="21.75" customHeight="1">
      <c r="A226" s="33"/>
      <c r="B226" s="149"/>
      <c r="C226" s="195" t="s">
        <v>573</v>
      </c>
      <c r="D226" s="195" t="s">
        <v>416</v>
      </c>
      <c r="E226" s="196" t="s">
        <v>7779</v>
      </c>
      <c r="F226" s="197" t="s">
        <v>7780</v>
      </c>
      <c r="G226" s="198" t="s">
        <v>529</v>
      </c>
      <c r="H226" s="199">
        <v>2</v>
      </c>
      <c r="I226" s="200"/>
      <c r="J226" s="201">
        <f>ROUND(I226*H226,2)</f>
        <v>0</v>
      </c>
      <c r="K226" s="197" t="s">
        <v>333</v>
      </c>
      <c r="L226" s="202"/>
      <c r="M226" s="203" t="s">
        <v>1</v>
      </c>
      <c r="N226" s="204" t="s">
        <v>46</v>
      </c>
      <c r="O226" s="59"/>
      <c r="P226" s="159">
        <f>O226*H226</f>
        <v>0</v>
      </c>
      <c r="Q226" s="159">
        <v>4.8000000000000001E-4</v>
      </c>
      <c r="R226" s="159">
        <f>Q226*H226</f>
        <v>9.6000000000000002E-4</v>
      </c>
      <c r="S226" s="159">
        <v>0</v>
      </c>
      <c r="T226" s="160">
        <f>S226*H226</f>
        <v>0</v>
      </c>
      <c r="U226" s="33"/>
      <c r="V226" s="33"/>
      <c r="W226" s="33"/>
      <c r="X226" s="33"/>
      <c r="Y226" s="33"/>
      <c r="Z226" s="33"/>
      <c r="AA226" s="33"/>
      <c r="AB226" s="33"/>
      <c r="AC226" s="33"/>
      <c r="AD226" s="33"/>
      <c r="AE226" s="33"/>
      <c r="AR226" s="161" t="s">
        <v>237</v>
      </c>
      <c r="AT226" s="161" t="s">
        <v>416</v>
      </c>
      <c r="AU226" s="161" t="s">
        <v>90</v>
      </c>
      <c r="AY226" s="18" t="s">
        <v>199</v>
      </c>
      <c r="BE226" s="162">
        <f>IF(N226="základní",J226,0)</f>
        <v>0</v>
      </c>
      <c r="BF226" s="162">
        <f>IF(N226="snížená",J226,0)</f>
        <v>0</v>
      </c>
      <c r="BG226" s="162">
        <f>IF(N226="zákl. přenesená",J226,0)</f>
        <v>0</v>
      </c>
      <c r="BH226" s="162">
        <f>IF(N226="sníž. přenesená",J226,0)</f>
        <v>0</v>
      </c>
      <c r="BI226" s="162">
        <f>IF(N226="nulová",J226,0)</f>
        <v>0</v>
      </c>
      <c r="BJ226" s="18" t="s">
        <v>88</v>
      </c>
      <c r="BK226" s="162">
        <f>ROUND(I226*H226,2)</f>
        <v>0</v>
      </c>
      <c r="BL226" s="18" t="s">
        <v>198</v>
      </c>
      <c r="BM226" s="161" t="s">
        <v>7781</v>
      </c>
    </row>
    <row r="227" spans="1:65" s="2" customFormat="1" ht="10.199999999999999">
      <c r="A227" s="33"/>
      <c r="B227" s="34"/>
      <c r="C227" s="33"/>
      <c r="D227" s="163" t="s">
        <v>207</v>
      </c>
      <c r="E227" s="33"/>
      <c r="F227" s="164" t="s">
        <v>7780</v>
      </c>
      <c r="G227" s="33"/>
      <c r="H227" s="33"/>
      <c r="I227" s="165"/>
      <c r="J227" s="33"/>
      <c r="K227" s="33"/>
      <c r="L227" s="34"/>
      <c r="M227" s="166"/>
      <c r="N227" s="167"/>
      <c r="O227" s="59"/>
      <c r="P227" s="59"/>
      <c r="Q227" s="59"/>
      <c r="R227" s="59"/>
      <c r="S227" s="59"/>
      <c r="T227" s="60"/>
      <c r="U227" s="33"/>
      <c r="V227" s="33"/>
      <c r="W227" s="33"/>
      <c r="X227" s="33"/>
      <c r="Y227" s="33"/>
      <c r="Z227" s="33"/>
      <c r="AA227" s="33"/>
      <c r="AB227" s="33"/>
      <c r="AC227" s="33"/>
      <c r="AD227" s="33"/>
      <c r="AE227" s="33"/>
      <c r="AT227" s="18" t="s">
        <v>207</v>
      </c>
      <c r="AU227" s="18" t="s">
        <v>90</v>
      </c>
    </row>
    <row r="228" spans="1:65" s="2" customFormat="1" ht="24.15" customHeight="1">
      <c r="A228" s="33"/>
      <c r="B228" s="149"/>
      <c r="C228" s="150" t="s">
        <v>585</v>
      </c>
      <c r="D228" s="150" t="s">
        <v>202</v>
      </c>
      <c r="E228" s="151" t="s">
        <v>7782</v>
      </c>
      <c r="F228" s="152" t="s">
        <v>7783</v>
      </c>
      <c r="G228" s="153" t="s">
        <v>529</v>
      </c>
      <c r="H228" s="154">
        <v>1</v>
      </c>
      <c r="I228" s="155"/>
      <c r="J228" s="156">
        <f>ROUND(I228*H228,2)</f>
        <v>0</v>
      </c>
      <c r="K228" s="152" t="s">
        <v>333</v>
      </c>
      <c r="L228" s="34"/>
      <c r="M228" s="157" t="s">
        <v>1</v>
      </c>
      <c r="N228" s="158" t="s">
        <v>46</v>
      </c>
      <c r="O228" s="59"/>
      <c r="P228" s="159">
        <f>O228*H228</f>
        <v>0</v>
      </c>
      <c r="Q228" s="159">
        <v>0</v>
      </c>
      <c r="R228" s="159">
        <f>Q228*H228</f>
        <v>0</v>
      </c>
      <c r="S228" s="159">
        <v>0</v>
      </c>
      <c r="T228" s="160">
        <f>S228*H228</f>
        <v>0</v>
      </c>
      <c r="U228" s="33"/>
      <c r="V228" s="33"/>
      <c r="W228" s="33"/>
      <c r="X228" s="33"/>
      <c r="Y228" s="33"/>
      <c r="Z228" s="33"/>
      <c r="AA228" s="33"/>
      <c r="AB228" s="33"/>
      <c r="AC228" s="33"/>
      <c r="AD228" s="33"/>
      <c r="AE228" s="33"/>
      <c r="AR228" s="161" t="s">
        <v>198</v>
      </c>
      <c r="AT228" s="161" t="s">
        <v>202</v>
      </c>
      <c r="AU228" s="161" t="s">
        <v>90</v>
      </c>
      <c r="AY228" s="18" t="s">
        <v>199</v>
      </c>
      <c r="BE228" s="162">
        <f>IF(N228="základní",J228,0)</f>
        <v>0</v>
      </c>
      <c r="BF228" s="162">
        <f>IF(N228="snížená",J228,0)</f>
        <v>0</v>
      </c>
      <c r="BG228" s="162">
        <f>IF(N228="zákl. přenesená",J228,0)</f>
        <v>0</v>
      </c>
      <c r="BH228" s="162">
        <f>IF(N228="sníž. přenesená",J228,0)</f>
        <v>0</v>
      </c>
      <c r="BI228" s="162">
        <f>IF(N228="nulová",J228,0)</f>
        <v>0</v>
      </c>
      <c r="BJ228" s="18" t="s">
        <v>88</v>
      </c>
      <c r="BK228" s="162">
        <f>ROUND(I228*H228,2)</f>
        <v>0</v>
      </c>
      <c r="BL228" s="18" t="s">
        <v>198</v>
      </c>
      <c r="BM228" s="161" t="s">
        <v>7784</v>
      </c>
    </row>
    <row r="229" spans="1:65" s="2" customFormat="1" ht="19.2">
      <c r="A229" s="33"/>
      <c r="B229" s="34"/>
      <c r="C229" s="33"/>
      <c r="D229" s="163" t="s">
        <v>207</v>
      </c>
      <c r="E229" s="33"/>
      <c r="F229" s="164" t="s">
        <v>7785</v>
      </c>
      <c r="G229" s="33"/>
      <c r="H229" s="33"/>
      <c r="I229" s="165"/>
      <c r="J229" s="33"/>
      <c r="K229" s="33"/>
      <c r="L229" s="34"/>
      <c r="M229" s="166"/>
      <c r="N229" s="167"/>
      <c r="O229" s="59"/>
      <c r="P229" s="59"/>
      <c r="Q229" s="59"/>
      <c r="R229" s="59"/>
      <c r="S229" s="59"/>
      <c r="T229" s="60"/>
      <c r="U229" s="33"/>
      <c r="V229" s="33"/>
      <c r="W229" s="33"/>
      <c r="X229" s="33"/>
      <c r="Y229" s="33"/>
      <c r="Z229" s="33"/>
      <c r="AA229" s="33"/>
      <c r="AB229" s="33"/>
      <c r="AC229" s="33"/>
      <c r="AD229" s="33"/>
      <c r="AE229" s="33"/>
      <c r="AT229" s="18" t="s">
        <v>207</v>
      </c>
      <c r="AU229" s="18" t="s">
        <v>90</v>
      </c>
    </row>
    <row r="230" spans="1:65" s="2" customFormat="1" ht="24.15" customHeight="1">
      <c r="A230" s="33"/>
      <c r="B230" s="149"/>
      <c r="C230" s="195" t="s">
        <v>600</v>
      </c>
      <c r="D230" s="195" t="s">
        <v>416</v>
      </c>
      <c r="E230" s="196" t="s">
        <v>7786</v>
      </c>
      <c r="F230" s="197" t="s">
        <v>7787</v>
      </c>
      <c r="G230" s="198" t="s">
        <v>529</v>
      </c>
      <c r="H230" s="199">
        <v>1</v>
      </c>
      <c r="I230" s="200"/>
      <c r="J230" s="201">
        <f>ROUND(I230*H230,2)</f>
        <v>0</v>
      </c>
      <c r="K230" s="197" t="s">
        <v>333</v>
      </c>
      <c r="L230" s="202"/>
      <c r="M230" s="203" t="s">
        <v>1</v>
      </c>
      <c r="N230" s="204" t="s">
        <v>46</v>
      </c>
      <c r="O230" s="59"/>
      <c r="P230" s="159">
        <f>O230*H230</f>
        <v>0</v>
      </c>
      <c r="Q230" s="159">
        <v>2.47E-3</v>
      </c>
      <c r="R230" s="159">
        <f>Q230*H230</f>
        <v>2.47E-3</v>
      </c>
      <c r="S230" s="159">
        <v>0</v>
      </c>
      <c r="T230" s="160">
        <f>S230*H230</f>
        <v>0</v>
      </c>
      <c r="U230" s="33"/>
      <c r="V230" s="33"/>
      <c r="W230" s="33"/>
      <c r="X230" s="33"/>
      <c r="Y230" s="33"/>
      <c r="Z230" s="33"/>
      <c r="AA230" s="33"/>
      <c r="AB230" s="33"/>
      <c r="AC230" s="33"/>
      <c r="AD230" s="33"/>
      <c r="AE230" s="33"/>
      <c r="AR230" s="161" t="s">
        <v>237</v>
      </c>
      <c r="AT230" s="161" t="s">
        <v>416</v>
      </c>
      <c r="AU230" s="161" t="s">
        <v>90</v>
      </c>
      <c r="AY230" s="18" t="s">
        <v>199</v>
      </c>
      <c r="BE230" s="162">
        <f>IF(N230="základní",J230,0)</f>
        <v>0</v>
      </c>
      <c r="BF230" s="162">
        <f>IF(N230="snížená",J230,0)</f>
        <v>0</v>
      </c>
      <c r="BG230" s="162">
        <f>IF(N230="zákl. přenesená",J230,0)</f>
        <v>0</v>
      </c>
      <c r="BH230" s="162">
        <f>IF(N230="sníž. přenesená",J230,0)</f>
        <v>0</v>
      </c>
      <c r="BI230" s="162">
        <f>IF(N230="nulová",J230,0)</f>
        <v>0</v>
      </c>
      <c r="BJ230" s="18" t="s">
        <v>88</v>
      </c>
      <c r="BK230" s="162">
        <f>ROUND(I230*H230,2)</f>
        <v>0</v>
      </c>
      <c r="BL230" s="18" t="s">
        <v>198</v>
      </c>
      <c r="BM230" s="161" t="s">
        <v>7788</v>
      </c>
    </row>
    <row r="231" spans="1:65" s="2" customFormat="1" ht="10.199999999999999">
      <c r="A231" s="33"/>
      <c r="B231" s="34"/>
      <c r="C231" s="33"/>
      <c r="D231" s="163" t="s">
        <v>207</v>
      </c>
      <c r="E231" s="33"/>
      <c r="F231" s="164" t="s">
        <v>7787</v>
      </c>
      <c r="G231" s="33"/>
      <c r="H231" s="33"/>
      <c r="I231" s="165"/>
      <c r="J231" s="33"/>
      <c r="K231" s="33"/>
      <c r="L231" s="34"/>
      <c r="M231" s="166"/>
      <c r="N231" s="167"/>
      <c r="O231" s="59"/>
      <c r="P231" s="59"/>
      <c r="Q231" s="59"/>
      <c r="R231" s="59"/>
      <c r="S231" s="59"/>
      <c r="T231" s="60"/>
      <c r="U231" s="33"/>
      <c r="V231" s="33"/>
      <c r="W231" s="33"/>
      <c r="X231" s="33"/>
      <c r="Y231" s="33"/>
      <c r="Z231" s="33"/>
      <c r="AA231" s="33"/>
      <c r="AB231" s="33"/>
      <c r="AC231" s="33"/>
      <c r="AD231" s="33"/>
      <c r="AE231" s="33"/>
      <c r="AT231" s="18" t="s">
        <v>207</v>
      </c>
      <c r="AU231" s="18" t="s">
        <v>90</v>
      </c>
    </row>
    <row r="232" spans="1:65" s="2" customFormat="1" ht="24.15" customHeight="1">
      <c r="A232" s="33"/>
      <c r="B232" s="149"/>
      <c r="C232" s="150" t="s">
        <v>609</v>
      </c>
      <c r="D232" s="150" t="s">
        <v>202</v>
      </c>
      <c r="E232" s="151" t="s">
        <v>7789</v>
      </c>
      <c r="F232" s="152" t="s">
        <v>7790</v>
      </c>
      <c r="G232" s="153" t="s">
        <v>529</v>
      </c>
      <c r="H232" s="154">
        <v>2</v>
      </c>
      <c r="I232" s="155"/>
      <c r="J232" s="156">
        <f>ROUND(I232*H232,2)</f>
        <v>0</v>
      </c>
      <c r="K232" s="152" t="s">
        <v>333</v>
      </c>
      <c r="L232" s="34"/>
      <c r="M232" s="157" t="s">
        <v>1</v>
      </c>
      <c r="N232" s="158" t="s">
        <v>46</v>
      </c>
      <c r="O232" s="59"/>
      <c r="P232" s="159">
        <f>O232*H232</f>
        <v>0</v>
      </c>
      <c r="Q232" s="159">
        <v>0</v>
      </c>
      <c r="R232" s="159">
        <f>Q232*H232</f>
        <v>0</v>
      </c>
      <c r="S232" s="159">
        <v>0</v>
      </c>
      <c r="T232" s="160">
        <f>S232*H232</f>
        <v>0</v>
      </c>
      <c r="U232" s="33"/>
      <c r="V232" s="33"/>
      <c r="W232" s="33"/>
      <c r="X232" s="33"/>
      <c r="Y232" s="33"/>
      <c r="Z232" s="33"/>
      <c r="AA232" s="33"/>
      <c r="AB232" s="33"/>
      <c r="AC232" s="33"/>
      <c r="AD232" s="33"/>
      <c r="AE232" s="33"/>
      <c r="AR232" s="161" t="s">
        <v>198</v>
      </c>
      <c r="AT232" s="161" t="s">
        <v>202</v>
      </c>
      <c r="AU232" s="161" t="s">
        <v>90</v>
      </c>
      <c r="AY232" s="18" t="s">
        <v>199</v>
      </c>
      <c r="BE232" s="162">
        <f>IF(N232="základní",J232,0)</f>
        <v>0</v>
      </c>
      <c r="BF232" s="162">
        <f>IF(N232="snížená",J232,0)</f>
        <v>0</v>
      </c>
      <c r="BG232" s="162">
        <f>IF(N232="zákl. přenesená",J232,0)</f>
        <v>0</v>
      </c>
      <c r="BH232" s="162">
        <f>IF(N232="sníž. přenesená",J232,0)</f>
        <v>0</v>
      </c>
      <c r="BI232" s="162">
        <f>IF(N232="nulová",J232,0)</f>
        <v>0</v>
      </c>
      <c r="BJ232" s="18" t="s">
        <v>88</v>
      </c>
      <c r="BK232" s="162">
        <f>ROUND(I232*H232,2)</f>
        <v>0</v>
      </c>
      <c r="BL232" s="18" t="s">
        <v>198</v>
      </c>
      <c r="BM232" s="161" t="s">
        <v>7791</v>
      </c>
    </row>
    <row r="233" spans="1:65" s="2" customFormat="1" ht="28.8">
      <c r="A233" s="33"/>
      <c r="B233" s="34"/>
      <c r="C233" s="33"/>
      <c r="D233" s="163" t="s">
        <v>207</v>
      </c>
      <c r="E233" s="33"/>
      <c r="F233" s="164" t="s">
        <v>7792</v>
      </c>
      <c r="G233" s="33"/>
      <c r="H233" s="33"/>
      <c r="I233" s="165"/>
      <c r="J233" s="33"/>
      <c r="K233" s="33"/>
      <c r="L233" s="34"/>
      <c r="M233" s="166"/>
      <c r="N233" s="167"/>
      <c r="O233" s="59"/>
      <c r="P233" s="59"/>
      <c r="Q233" s="59"/>
      <c r="R233" s="59"/>
      <c r="S233" s="59"/>
      <c r="T233" s="60"/>
      <c r="U233" s="33"/>
      <c r="V233" s="33"/>
      <c r="W233" s="33"/>
      <c r="X233" s="33"/>
      <c r="Y233" s="33"/>
      <c r="Z233" s="33"/>
      <c r="AA233" s="33"/>
      <c r="AB233" s="33"/>
      <c r="AC233" s="33"/>
      <c r="AD233" s="33"/>
      <c r="AE233" s="33"/>
      <c r="AT233" s="18" t="s">
        <v>207</v>
      </c>
      <c r="AU233" s="18" t="s">
        <v>90</v>
      </c>
    </row>
    <row r="234" spans="1:65" s="2" customFormat="1" ht="21.75" customHeight="1">
      <c r="A234" s="33"/>
      <c r="B234" s="149"/>
      <c r="C234" s="195" t="s">
        <v>616</v>
      </c>
      <c r="D234" s="195" t="s">
        <v>416</v>
      </c>
      <c r="E234" s="196" t="s">
        <v>7793</v>
      </c>
      <c r="F234" s="197" t="s">
        <v>7794</v>
      </c>
      <c r="G234" s="198" t="s">
        <v>529</v>
      </c>
      <c r="H234" s="199">
        <v>2</v>
      </c>
      <c r="I234" s="200"/>
      <c r="J234" s="201">
        <f>ROUND(I234*H234,2)</f>
        <v>0</v>
      </c>
      <c r="K234" s="197" t="s">
        <v>333</v>
      </c>
      <c r="L234" s="202"/>
      <c r="M234" s="203" t="s">
        <v>1</v>
      </c>
      <c r="N234" s="204" t="s">
        <v>46</v>
      </c>
      <c r="O234" s="59"/>
      <c r="P234" s="159">
        <f>O234*H234</f>
        <v>0</v>
      </c>
      <c r="Q234" s="159">
        <v>1.0200000000000001E-3</v>
      </c>
      <c r="R234" s="159">
        <f>Q234*H234</f>
        <v>2.0400000000000001E-3</v>
      </c>
      <c r="S234" s="159">
        <v>0</v>
      </c>
      <c r="T234" s="160">
        <f>S234*H234</f>
        <v>0</v>
      </c>
      <c r="U234" s="33"/>
      <c r="V234" s="33"/>
      <c r="W234" s="33"/>
      <c r="X234" s="33"/>
      <c r="Y234" s="33"/>
      <c r="Z234" s="33"/>
      <c r="AA234" s="33"/>
      <c r="AB234" s="33"/>
      <c r="AC234" s="33"/>
      <c r="AD234" s="33"/>
      <c r="AE234" s="33"/>
      <c r="AR234" s="161" t="s">
        <v>237</v>
      </c>
      <c r="AT234" s="161" t="s">
        <v>416</v>
      </c>
      <c r="AU234" s="161" t="s">
        <v>90</v>
      </c>
      <c r="AY234" s="18" t="s">
        <v>199</v>
      </c>
      <c r="BE234" s="162">
        <f>IF(N234="základní",J234,0)</f>
        <v>0</v>
      </c>
      <c r="BF234" s="162">
        <f>IF(N234="snížená",J234,0)</f>
        <v>0</v>
      </c>
      <c r="BG234" s="162">
        <f>IF(N234="zákl. přenesená",J234,0)</f>
        <v>0</v>
      </c>
      <c r="BH234" s="162">
        <f>IF(N234="sníž. přenesená",J234,0)</f>
        <v>0</v>
      </c>
      <c r="BI234" s="162">
        <f>IF(N234="nulová",J234,0)</f>
        <v>0</v>
      </c>
      <c r="BJ234" s="18" t="s">
        <v>88</v>
      </c>
      <c r="BK234" s="162">
        <f>ROUND(I234*H234,2)</f>
        <v>0</v>
      </c>
      <c r="BL234" s="18" t="s">
        <v>198</v>
      </c>
      <c r="BM234" s="161" t="s">
        <v>7795</v>
      </c>
    </row>
    <row r="235" spans="1:65" s="2" customFormat="1" ht="10.199999999999999">
      <c r="A235" s="33"/>
      <c r="B235" s="34"/>
      <c r="C235" s="33"/>
      <c r="D235" s="163" t="s">
        <v>207</v>
      </c>
      <c r="E235" s="33"/>
      <c r="F235" s="164" t="s">
        <v>7794</v>
      </c>
      <c r="G235" s="33"/>
      <c r="H235" s="33"/>
      <c r="I235" s="165"/>
      <c r="J235" s="33"/>
      <c r="K235" s="33"/>
      <c r="L235" s="34"/>
      <c r="M235" s="166"/>
      <c r="N235" s="167"/>
      <c r="O235" s="59"/>
      <c r="P235" s="59"/>
      <c r="Q235" s="59"/>
      <c r="R235" s="59"/>
      <c r="S235" s="59"/>
      <c r="T235" s="60"/>
      <c r="U235" s="33"/>
      <c r="V235" s="33"/>
      <c r="W235" s="33"/>
      <c r="X235" s="33"/>
      <c r="Y235" s="33"/>
      <c r="Z235" s="33"/>
      <c r="AA235" s="33"/>
      <c r="AB235" s="33"/>
      <c r="AC235" s="33"/>
      <c r="AD235" s="33"/>
      <c r="AE235" s="33"/>
      <c r="AT235" s="18" t="s">
        <v>207</v>
      </c>
      <c r="AU235" s="18" t="s">
        <v>90</v>
      </c>
    </row>
    <row r="236" spans="1:65" s="2" customFormat="1" ht="16.5" customHeight="1">
      <c r="A236" s="33"/>
      <c r="B236" s="149"/>
      <c r="C236" s="150" t="s">
        <v>623</v>
      </c>
      <c r="D236" s="150" t="s">
        <v>202</v>
      </c>
      <c r="E236" s="151" t="s">
        <v>7796</v>
      </c>
      <c r="F236" s="152" t="s">
        <v>7797</v>
      </c>
      <c r="G236" s="153" t="s">
        <v>205</v>
      </c>
      <c r="H236" s="154">
        <v>4</v>
      </c>
      <c r="I236" s="155"/>
      <c r="J236" s="156">
        <f>ROUND(I236*H236,2)</f>
        <v>0</v>
      </c>
      <c r="K236" s="152" t="s">
        <v>1</v>
      </c>
      <c r="L236" s="34"/>
      <c r="M236" s="157" t="s">
        <v>1</v>
      </c>
      <c r="N236" s="158" t="s">
        <v>46</v>
      </c>
      <c r="O236" s="59"/>
      <c r="P236" s="159">
        <f>O236*H236</f>
        <v>0</v>
      </c>
      <c r="Q236" s="159">
        <v>0</v>
      </c>
      <c r="R236" s="159">
        <f>Q236*H236</f>
        <v>0</v>
      </c>
      <c r="S236" s="159">
        <v>0</v>
      </c>
      <c r="T236" s="160">
        <f>S236*H236</f>
        <v>0</v>
      </c>
      <c r="U236" s="33"/>
      <c r="V236" s="33"/>
      <c r="W236" s="33"/>
      <c r="X236" s="33"/>
      <c r="Y236" s="33"/>
      <c r="Z236" s="33"/>
      <c r="AA236" s="33"/>
      <c r="AB236" s="33"/>
      <c r="AC236" s="33"/>
      <c r="AD236" s="33"/>
      <c r="AE236" s="33"/>
      <c r="AR236" s="161" t="s">
        <v>198</v>
      </c>
      <c r="AT236" s="161" t="s">
        <v>202</v>
      </c>
      <c r="AU236" s="161" t="s">
        <v>90</v>
      </c>
      <c r="AY236" s="18" t="s">
        <v>199</v>
      </c>
      <c r="BE236" s="162">
        <f>IF(N236="základní",J236,0)</f>
        <v>0</v>
      </c>
      <c r="BF236" s="162">
        <f>IF(N236="snížená",J236,0)</f>
        <v>0</v>
      </c>
      <c r="BG236" s="162">
        <f>IF(N236="zákl. přenesená",J236,0)</f>
        <v>0</v>
      </c>
      <c r="BH236" s="162">
        <f>IF(N236="sníž. přenesená",J236,0)</f>
        <v>0</v>
      </c>
      <c r="BI236" s="162">
        <f>IF(N236="nulová",J236,0)</f>
        <v>0</v>
      </c>
      <c r="BJ236" s="18" t="s">
        <v>88</v>
      </c>
      <c r="BK236" s="162">
        <f>ROUND(I236*H236,2)</f>
        <v>0</v>
      </c>
      <c r="BL236" s="18" t="s">
        <v>198</v>
      </c>
      <c r="BM236" s="161" t="s">
        <v>7798</v>
      </c>
    </row>
    <row r="237" spans="1:65" s="2" customFormat="1" ht="24.15" customHeight="1">
      <c r="A237" s="33"/>
      <c r="B237" s="149"/>
      <c r="C237" s="150" t="s">
        <v>634</v>
      </c>
      <c r="D237" s="150" t="s">
        <v>202</v>
      </c>
      <c r="E237" s="151" t="s">
        <v>7799</v>
      </c>
      <c r="F237" s="152" t="s">
        <v>7800</v>
      </c>
      <c r="G237" s="153" t="s">
        <v>383</v>
      </c>
      <c r="H237" s="154">
        <v>4.5990000000000002</v>
      </c>
      <c r="I237" s="155"/>
      <c r="J237" s="156">
        <f>ROUND(I237*H237,2)</f>
        <v>0</v>
      </c>
      <c r="K237" s="152" t="s">
        <v>333</v>
      </c>
      <c r="L237" s="34"/>
      <c r="M237" s="157" t="s">
        <v>1</v>
      </c>
      <c r="N237" s="158" t="s">
        <v>46</v>
      </c>
      <c r="O237" s="59"/>
      <c r="P237" s="159">
        <f>O237*H237</f>
        <v>0</v>
      </c>
      <c r="Q237" s="159">
        <v>0</v>
      </c>
      <c r="R237" s="159">
        <f>Q237*H237</f>
        <v>0</v>
      </c>
      <c r="S237" s="159">
        <v>0.6</v>
      </c>
      <c r="T237" s="160">
        <f>S237*H237</f>
        <v>2.7593999999999999</v>
      </c>
      <c r="U237" s="33"/>
      <c r="V237" s="33"/>
      <c r="W237" s="33"/>
      <c r="X237" s="33"/>
      <c r="Y237" s="33"/>
      <c r="Z237" s="33"/>
      <c r="AA237" s="33"/>
      <c r="AB237" s="33"/>
      <c r="AC237" s="33"/>
      <c r="AD237" s="33"/>
      <c r="AE237" s="33"/>
      <c r="AR237" s="161" t="s">
        <v>198</v>
      </c>
      <c r="AT237" s="161" t="s">
        <v>202</v>
      </c>
      <c r="AU237" s="161" t="s">
        <v>90</v>
      </c>
      <c r="AY237" s="18" t="s">
        <v>199</v>
      </c>
      <c r="BE237" s="162">
        <f>IF(N237="základní",J237,0)</f>
        <v>0</v>
      </c>
      <c r="BF237" s="162">
        <f>IF(N237="snížená",J237,0)</f>
        <v>0</v>
      </c>
      <c r="BG237" s="162">
        <f>IF(N237="zákl. přenesená",J237,0)</f>
        <v>0</v>
      </c>
      <c r="BH237" s="162">
        <f>IF(N237="sníž. přenesená",J237,0)</f>
        <v>0</v>
      </c>
      <c r="BI237" s="162">
        <f>IF(N237="nulová",J237,0)</f>
        <v>0</v>
      </c>
      <c r="BJ237" s="18" t="s">
        <v>88</v>
      </c>
      <c r="BK237" s="162">
        <f>ROUND(I237*H237,2)</f>
        <v>0</v>
      </c>
      <c r="BL237" s="18" t="s">
        <v>198</v>
      </c>
      <c r="BM237" s="161" t="s">
        <v>7801</v>
      </c>
    </row>
    <row r="238" spans="1:65" s="2" customFormat="1" ht="19.2">
      <c r="A238" s="33"/>
      <c r="B238" s="34"/>
      <c r="C238" s="33"/>
      <c r="D238" s="163" t="s">
        <v>207</v>
      </c>
      <c r="E238" s="33"/>
      <c r="F238" s="164" t="s">
        <v>7802</v>
      </c>
      <c r="G238" s="33"/>
      <c r="H238" s="33"/>
      <c r="I238" s="165"/>
      <c r="J238" s="33"/>
      <c r="K238" s="33"/>
      <c r="L238" s="34"/>
      <c r="M238" s="166"/>
      <c r="N238" s="167"/>
      <c r="O238" s="59"/>
      <c r="P238" s="59"/>
      <c r="Q238" s="59"/>
      <c r="R238" s="59"/>
      <c r="S238" s="59"/>
      <c r="T238" s="60"/>
      <c r="U238" s="33"/>
      <c r="V238" s="33"/>
      <c r="W238" s="33"/>
      <c r="X238" s="33"/>
      <c r="Y238" s="33"/>
      <c r="Z238" s="33"/>
      <c r="AA238" s="33"/>
      <c r="AB238" s="33"/>
      <c r="AC238" s="33"/>
      <c r="AD238" s="33"/>
      <c r="AE238" s="33"/>
      <c r="AT238" s="18" t="s">
        <v>207</v>
      </c>
      <c r="AU238" s="18" t="s">
        <v>90</v>
      </c>
    </row>
    <row r="239" spans="1:65" s="14" customFormat="1" ht="10.199999999999999">
      <c r="B239" s="179"/>
      <c r="D239" s="163" t="s">
        <v>336</v>
      </c>
      <c r="E239" s="180" t="s">
        <v>1</v>
      </c>
      <c r="F239" s="181" t="s">
        <v>7803</v>
      </c>
      <c r="H239" s="182">
        <v>4.2220000000000004</v>
      </c>
      <c r="I239" s="183"/>
      <c r="L239" s="179"/>
      <c r="M239" s="184"/>
      <c r="N239" s="185"/>
      <c r="O239" s="185"/>
      <c r="P239" s="185"/>
      <c r="Q239" s="185"/>
      <c r="R239" s="185"/>
      <c r="S239" s="185"/>
      <c r="T239" s="186"/>
      <c r="AT239" s="180" t="s">
        <v>336</v>
      </c>
      <c r="AU239" s="180" t="s">
        <v>90</v>
      </c>
      <c r="AV239" s="14" t="s">
        <v>90</v>
      </c>
      <c r="AW239" s="14" t="s">
        <v>36</v>
      </c>
      <c r="AX239" s="14" t="s">
        <v>81</v>
      </c>
      <c r="AY239" s="180" t="s">
        <v>199</v>
      </c>
    </row>
    <row r="240" spans="1:65" s="14" customFormat="1" ht="10.199999999999999">
      <c r="B240" s="179"/>
      <c r="D240" s="163" t="s">
        <v>336</v>
      </c>
      <c r="E240" s="180" t="s">
        <v>1</v>
      </c>
      <c r="F240" s="181" t="s">
        <v>7804</v>
      </c>
      <c r="H240" s="182">
        <v>0.377</v>
      </c>
      <c r="I240" s="183"/>
      <c r="L240" s="179"/>
      <c r="M240" s="184"/>
      <c r="N240" s="185"/>
      <c r="O240" s="185"/>
      <c r="P240" s="185"/>
      <c r="Q240" s="185"/>
      <c r="R240" s="185"/>
      <c r="S240" s="185"/>
      <c r="T240" s="186"/>
      <c r="AT240" s="180" t="s">
        <v>336</v>
      </c>
      <c r="AU240" s="180" t="s">
        <v>90</v>
      </c>
      <c r="AV240" s="14" t="s">
        <v>90</v>
      </c>
      <c r="AW240" s="14" t="s">
        <v>36</v>
      </c>
      <c r="AX240" s="14" t="s">
        <v>81</v>
      </c>
      <c r="AY240" s="180" t="s">
        <v>199</v>
      </c>
    </row>
    <row r="241" spans="1:65" s="15" customFormat="1" ht="10.199999999999999">
      <c r="B241" s="187"/>
      <c r="D241" s="163" t="s">
        <v>336</v>
      </c>
      <c r="E241" s="188" t="s">
        <v>1</v>
      </c>
      <c r="F241" s="189" t="s">
        <v>339</v>
      </c>
      <c r="H241" s="190">
        <v>4.5990000000000002</v>
      </c>
      <c r="I241" s="191"/>
      <c r="L241" s="187"/>
      <c r="M241" s="192"/>
      <c r="N241" s="193"/>
      <c r="O241" s="193"/>
      <c r="P241" s="193"/>
      <c r="Q241" s="193"/>
      <c r="R241" s="193"/>
      <c r="S241" s="193"/>
      <c r="T241" s="194"/>
      <c r="AT241" s="188" t="s">
        <v>336</v>
      </c>
      <c r="AU241" s="188" t="s">
        <v>90</v>
      </c>
      <c r="AV241" s="15" t="s">
        <v>198</v>
      </c>
      <c r="AW241" s="15" t="s">
        <v>36</v>
      </c>
      <c r="AX241" s="15" t="s">
        <v>88</v>
      </c>
      <c r="AY241" s="188" t="s">
        <v>199</v>
      </c>
    </row>
    <row r="242" spans="1:65" s="2" customFormat="1" ht="24.15" customHeight="1">
      <c r="A242" s="33"/>
      <c r="B242" s="149"/>
      <c r="C242" s="150" t="s">
        <v>664</v>
      </c>
      <c r="D242" s="150" t="s">
        <v>202</v>
      </c>
      <c r="E242" s="151" t="s">
        <v>7805</v>
      </c>
      <c r="F242" s="152" t="s">
        <v>7806</v>
      </c>
      <c r="G242" s="153" t="s">
        <v>7807</v>
      </c>
      <c r="H242" s="154">
        <v>10</v>
      </c>
      <c r="I242" s="155"/>
      <c r="J242" s="156">
        <f>ROUND(I242*H242,2)</f>
        <v>0</v>
      </c>
      <c r="K242" s="152" t="s">
        <v>333</v>
      </c>
      <c r="L242" s="34"/>
      <c r="M242" s="157" t="s">
        <v>1</v>
      </c>
      <c r="N242" s="158" t="s">
        <v>46</v>
      </c>
      <c r="O242" s="59"/>
      <c r="P242" s="159">
        <f>O242*H242</f>
        <v>0</v>
      </c>
      <c r="Q242" s="159">
        <v>3.1E-4</v>
      </c>
      <c r="R242" s="159">
        <f>Q242*H242</f>
        <v>3.0999999999999999E-3</v>
      </c>
      <c r="S242" s="159">
        <v>0</v>
      </c>
      <c r="T242" s="160">
        <f>S242*H242</f>
        <v>0</v>
      </c>
      <c r="U242" s="33"/>
      <c r="V242" s="33"/>
      <c r="W242" s="33"/>
      <c r="X242" s="33"/>
      <c r="Y242" s="33"/>
      <c r="Z242" s="33"/>
      <c r="AA242" s="33"/>
      <c r="AB242" s="33"/>
      <c r="AC242" s="33"/>
      <c r="AD242" s="33"/>
      <c r="AE242" s="33"/>
      <c r="AR242" s="161" t="s">
        <v>198</v>
      </c>
      <c r="AT242" s="161" t="s">
        <v>202</v>
      </c>
      <c r="AU242" s="161" t="s">
        <v>90</v>
      </c>
      <c r="AY242" s="18" t="s">
        <v>199</v>
      </c>
      <c r="BE242" s="162">
        <f>IF(N242="základní",J242,0)</f>
        <v>0</v>
      </c>
      <c r="BF242" s="162">
        <f>IF(N242="snížená",J242,0)</f>
        <v>0</v>
      </c>
      <c r="BG242" s="162">
        <f>IF(N242="zákl. přenesená",J242,0)</f>
        <v>0</v>
      </c>
      <c r="BH242" s="162">
        <f>IF(N242="sníž. přenesená",J242,0)</f>
        <v>0</v>
      </c>
      <c r="BI242" s="162">
        <f>IF(N242="nulová",J242,0)</f>
        <v>0</v>
      </c>
      <c r="BJ242" s="18" t="s">
        <v>88</v>
      </c>
      <c r="BK242" s="162">
        <f>ROUND(I242*H242,2)</f>
        <v>0</v>
      </c>
      <c r="BL242" s="18" t="s">
        <v>198</v>
      </c>
      <c r="BM242" s="161" t="s">
        <v>7808</v>
      </c>
    </row>
    <row r="243" spans="1:65" s="2" customFormat="1" ht="19.2">
      <c r="A243" s="33"/>
      <c r="B243" s="34"/>
      <c r="C243" s="33"/>
      <c r="D243" s="163" t="s">
        <v>207</v>
      </c>
      <c r="E243" s="33"/>
      <c r="F243" s="164" t="s">
        <v>7809</v>
      </c>
      <c r="G243" s="33"/>
      <c r="H243" s="33"/>
      <c r="I243" s="165"/>
      <c r="J243" s="33"/>
      <c r="K243" s="33"/>
      <c r="L243" s="34"/>
      <c r="M243" s="166"/>
      <c r="N243" s="167"/>
      <c r="O243" s="59"/>
      <c r="P243" s="59"/>
      <c r="Q243" s="59"/>
      <c r="R243" s="59"/>
      <c r="S243" s="59"/>
      <c r="T243" s="60"/>
      <c r="U243" s="33"/>
      <c r="V243" s="33"/>
      <c r="W243" s="33"/>
      <c r="X243" s="33"/>
      <c r="Y243" s="33"/>
      <c r="Z243" s="33"/>
      <c r="AA243" s="33"/>
      <c r="AB243" s="33"/>
      <c r="AC243" s="33"/>
      <c r="AD243" s="33"/>
      <c r="AE243" s="33"/>
      <c r="AT243" s="18" t="s">
        <v>207</v>
      </c>
      <c r="AU243" s="18" t="s">
        <v>90</v>
      </c>
    </row>
    <row r="244" spans="1:65" s="2" customFormat="1" ht="24.15" customHeight="1">
      <c r="A244" s="33"/>
      <c r="B244" s="149"/>
      <c r="C244" s="150" t="s">
        <v>690</v>
      </c>
      <c r="D244" s="150" t="s">
        <v>202</v>
      </c>
      <c r="E244" s="151" t="s">
        <v>7810</v>
      </c>
      <c r="F244" s="152" t="s">
        <v>7811</v>
      </c>
      <c r="G244" s="153" t="s">
        <v>383</v>
      </c>
      <c r="H244" s="154">
        <v>0.60299999999999998</v>
      </c>
      <c r="I244" s="155"/>
      <c r="J244" s="156">
        <f>ROUND(I244*H244,2)</f>
        <v>0</v>
      </c>
      <c r="K244" s="152" t="s">
        <v>333</v>
      </c>
      <c r="L244" s="34"/>
      <c r="M244" s="157" t="s">
        <v>1</v>
      </c>
      <c r="N244" s="158" t="s">
        <v>46</v>
      </c>
      <c r="O244" s="59"/>
      <c r="P244" s="159">
        <f>O244*H244</f>
        <v>0</v>
      </c>
      <c r="Q244" s="159">
        <v>0</v>
      </c>
      <c r="R244" s="159">
        <f>Q244*H244</f>
        <v>0</v>
      </c>
      <c r="S244" s="159">
        <v>0</v>
      </c>
      <c r="T244" s="160">
        <f>S244*H244</f>
        <v>0</v>
      </c>
      <c r="U244" s="33"/>
      <c r="V244" s="33"/>
      <c r="W244" s="33"/>
      <c r="X244" s="33"/>
      <c r="Y244" s="33"/>
      <c r="Z244" s="33"/>
      <c r="AA244" s="33"/>
      <c r="AB244" s="33"/>
      <c r="AC244" s="33"/>
      <c r="AD244" s="33"/>
      <c r="AE244" s="33"/>
      <c r="AR244" s="161" t="s">
        <v>198</v>
      </c>
      <c r="AT244" s="161" t="s">
        <v>202</v>
      </c>
      <c r="AU244" s="161" t="s">
        <v>90</v>
      </c>
      <c r="AY244" s="18" t="s">
        <v>199</v>
      </c>
      <c r="BE244" s="162">
        <f>IF(N244="základní",J244,0)</f>
        <v>0</v>
      </c>
      <c r="BF244" s="162">
        <f>IF(N244="snížená",J244,0)</f>
        <v>0</v>
      </c>
      <c r="BG244" s="162">
        <f>IF(N244="zákl. přenesená",J244,0)</f>
        <v>0</v>
      </c>
      <c r="BH244" s="162">
        <f>IF(N244="sníž. přenesená",J244,0)</f>
        <v>0</v>
      </c>
      <c r="BI244" s="162">
        <f>IF(N244="nulová",J244,0)</f>
        <v>0</v>
      </c>
      <c r="BJ244" s="18" t="s">
        <v>88</v>
      </c>
      <c r="BK244" s="162">
        <f>ROUND(I244*H244,2)</f>
        <v>0</v>
      </c>
      <c r="BL244" s="18" t="s">
        <v>198</v>
      </c>
      <c r="BM244" s="161" t="s">
        <v>7812</v>
      </c>
    </row>
    <row r="245" spans="1:65" s="2" customFormat="1" ht="28.8">
      <c r="A245" s="33"/>
      <c r="B245" s="34"/>
      <c r="C245" s="33"/>
      <c r="D245" s="163" t="s">
        <v>207</v>
      </c>
      <c r="E245" s="33"/>
      <c r="F245" s="164" t="s">
        <v>7813</v>
      </c>
      <c r="G245" s="33"/>
      <c r="H245" s="33"/>
      <c r="I245" s="165"/>
      <c r="J245" s="33"/>
      <c r="K245" s="33"/>
      <c r="L245" s="34"/>
      <c r="M245" s="166"/>
      <c r="N245" s="167"/>
      <c r="O245" s="59"/>
      <c r="P245" s="59"/>
      <c r="Q245" s="59"/>
      <c r="R245" s="59"/>
      <c r="S245" s="59"/>
      <c r="T245" s="60"/>
      <c r="U245" s="33"/>
      <c r="V245" s="33"/>
      <c r="W245" s="33"/>
      <c r="X245" s="33"/>
      <c r="Y245" s="33"/>
      <c r="Z245" s="33"/>
      <c r="AA245" s="33"/>
      <c r="AB245" s="33"/>
      <c r="AC245" s="33"/>
      <c r="AD245" s="33"/>
      <c r="AE245" s="33"/>
      <c r="AT245" s="18" t="s">
        <v>207</v>
      </c>
      <c r="AU245" s="18" t="s">
        <v>90</v>
      </c>
    </row>
    <row r="246" spans="1:65" s="14" customFormat="1" ht="10.199999999999999">
      <c r="B246" s="179"/>
      <c r="D246" s="163" t="s">
        <v>336</v>
      </c>
      <c r="E246" s="180" t="s">
        <v>1</v>
      </c>
      <c r="F246" s="181" t="s">
        <v>7814</v>
      </c>
      <c r="H246" s="182">
        <v>0.60299999999999998</v>
      </c>
      <c r="I246" s="183"/>
      <c r="L246" s="179"/>
      <c r="M246" s="184"/>
      <c r="N246" s="185"/>
      <c r="O246" s="185"/>
      <c r="P246" s="185"/>
      <c r="Q246" s="185"/>
      <c r="R246" s="185"/>
      <c r="S246" s="185"/>
      <c r="T246" s="186"/>
      <c r="AT246" s="180" t="s">
        <v>336</v>
      </c>
      <c r="AU246" s="180" t="s">
        <v>90</v>
      </c>
      <c r="AV246" s="14" t="s">
        <v>90</v>
      </c>
      <c r="AW246" s="14" t="s">
        <v>36</v>
      </c>
      <c r="AX246" s="14" t="s">
        <v>88</v>
      </c>
      <c r="AY246" s="180" t="s">
        <v>199</v>
      </c>
    </row>
    <row r="247" spans="1:65" s="2" customFormat="1" ht="16.5" customHeight="1">
      <c r="A247" s="33"/>
      <c r="B247" s="149"/>
      <c r="C247" s="150" t="s">
        <v>696</v>
      </c>
      <c r="D247" s="150" t="s">
        <v>202</v>
      </c>
      <c r="E247" s="151" t="s">
        <v>7815</v>
      </c>
      <c r="F247" s="152" t="s">
        <v>7816</v>
      </c>
      <c r="G247" s="153" t="s">
        <v>383</v>
      </c>
      <c r="H247" s="154">
        <v>0.60299999999999998</v>
      </c>
      <c r="I247" s="155"/>
      <c r="J247" s="156">
        <f>ROUND(I247*H247,2)</f>
        <v>0</v>
      </c>
      <c r="K247" s="152" t="s">
        <v>333</v>
      </c>
      <c r="L247" s="34"/>
      <c r="M247" s="157" t="s">
        <v>1</v>
      </c>
      <c r="N247" s="158" t="s">
        <v>46</v>
      </c>
      <c r="O247" s="59"/>
      <c r="P247" s="159">
        <f>O247*H247</f>
        <v>0</v>
      </c>
      <c r="Q247" s="159">
        <v>0</v>
      </c>
      <c r="R247" s="159">
        <f>Q247*H247</f>
        <v>0</v>
      </c>
      <c r="S247" s="159">
        <v>0</v>
      </c>
      <c r="T247" s="160">
        <f>S247*H247</f>
        <v>0</v>
      </c>
      <c r="U247" s="33"/>
      <c r="V247" s="33"/>
      <c r="W247" s="33"/>
      <c r="X247" s="33"/>
      <c r="Y247" s="33"/>
      <c r="Z247" s="33"/>
      <c r="AA247" s="33"/>
      <c r="AB247" s="33"/>
      <c r="AC247" s="33"/>
      <c r="AD247" s="33"/>
      <c r="AE247" s="33"/>
      <c r="AR247" s="161" t="s">
        <v>198</v>
      </c>
      <c r="AT247" s="161" t="s">
        <v>202</v>
      </c>
      <c r="AU247" s="161" t="s">
        <v>90</v>
      </c>
      <c r="AY247" s="18" t="s">
        <v>199</v>
      </c>
      <c r="BE247" s="162">
        <f>IF(N247="základní",J247,0)</f>
        <v>0</v>
      </c>
      <c r="BF247" s="162">
        <f>IF(N247="snížená",J247,0)</f>
        <v>0</v>
      </c>
      <c r="BG247" s="162">
        <f>IF(N247="zákl. přenesená",J247,0)</f>
        <v>0</v>
      </c>
      <c r="BH247" s="162">
        <f>IF(N247="sníž. přenesená",J247,0)</f>
        <v>0</v>
      </c>
      <c r="BI247" s="162">
        <f>IF(N247="nulová",J247,0)</f>
        <v>0</v>
      </c>
      <c r="BJ247" s="18" t="s">
        <v>88</v>
      </c>
      <c r="BK247" s="162">
        <f>ROUND(I247*H247,2)</f>
        <v>0</v>
      </c>
      <c r="BL247" s="18" t="s">
        <v>198</v>
      </c>
      <c r="BM247" s="161" t="s">
        <v>7817</v>
      </c>
    </row>
    <row r="248" spans="1:65" s="2" customFormat="1" ht="28.8">
      <c r="A248" s="33"/>
      <c r="B248" s="34"/>
      <c r="C248" s="33"/>
      <c r="D248" s="163" t="s">
        <v>207</v>
      </c>
      <c r="E248" s="33"/>
      <c r="F248" s="164" t="s">
        <v>7818</v>
      </c>
      <c r="G248" s="33"/>
      <c r="H248" s="33"/>
      <c r="I248" s="165"/>
      <c r="J248" s="33"/>
      <c r="K248" s="33"/>
      <c r="L248" s="34"/>
      <c r="M248" s="166"/>
      <c r="N248" s="167"/>
      <c r="O248" s="59"/>
      <c r="P248" s="59"/>
      <c r="Q248" s="59"/>
      <c r="R248" s="59"/>
      <c r="S248" s="59"/>
      <c r="T248" s="60"/>
      <c r="U248" s="33"/>
      <c r="V248" s="33"/>
      <c r="W248" s="33"/>
      <c r="X248" s="33"/>
      <c r="Y248" s="33"/>
      <c r="Z248" s="33"/>
      <c r="AA248" s="33"/>
      <c r="AB248" s="33"/>
      <c r="AC248" s="33"/>
      <c r="AD248" s="33"/>
      <c r="AE248" s="33"/>
      <c r="AT248" s="18" t="s">
        <v>207</v>
      </c>
      <c r="AU248" s="18" t="s">
        <v>90</v>
      </c>
    </row>
    <row r="249" spans="1:65" s="2" customFormat="1" ht="24.15" customHeight="1">
      <c r="A249" s="33"/>
      <c r="B249" s="149"/>
      <c r="C249" s="150" t="s">
        <v>702</v>
      </c>
      <c r="D249" s="150" t="s">
        <v>202</v>
      </c>
      <c r="E249" s="151" t="s">
        <v>7819</v>
      </c>
      <c r="F249" s="152" t="s">
        <v>7820</v>
      </c>
      <c r="G249" s="153" t="s">
        <v>332</v>
      </c>
      <c r="H249" s="154">
        <v>7.9329999999999998</v>
      </c>
      <c r="I249" s="155"/>
      <c r="J249" s="156">
        <f>ROUND(I249*H249,2)</f>
        <v>0</v>
      </c>
      <c r="K249" s="152" t="s">
        <v>1</v>
      </c>
      <c r="L249" s="34"/>
      <c r="M249" s="157" t="s">
        <v>1</v>
      </c>
      <c r="N249" s="158" t="s">
        <v>46</v>
      </c>
      <c r="O249" s="59"/>
      <c r="P249" s="159">
        <f>O249*H249</f>
        <v>0</v>
      </c>
      <c r="Q249" s="159">
        <v>5.8100000000000001E-3</v>
      </c>
      <c r="R249" s="159">
        <f>Q249*H249</f>
        <v>4.6090729999999996E-2</v>
      </c>
      <c r="S249" s="159">
        <v>0</v>
      </c>
      <c r="T249" s="160">
        <f>S249*H249</f>
        <v>0</v>
      </c>
      <c r="U249" s="33"/>
      <c r="V249" s="33"/>
      <c r="W249" s="33"/>
      <c r="X249" s="33"/>
      <c r="Y249" s="33"/>
      <c r="Z249" s="33"/>
      <c r="AA249" s="33"/>
      <c r="AB249" s="33"/>
      <c r="AC249" s="33"/>
      <c r="AD249" s="33"/>
      <c r="AE249" s="33"/>
      <c r="AR249" s="161" t="s">
        <v>198</v>
      </c>
      <c r="AT249" s="161" t="s">
        <v>202</v>
      </c>
      <c r="AU249" s="161" t="s">
        <v>90</v>
      </c>
      <c r="AY249" s="18" t="s">
        <v>199</v>
      </c>
      <c r="BE249" s="162">
        <f>IF(N249="základní",J249,0)</f>
        <v>0</v>
      </c>
      <c r="BF249" s="162">
        <f>IF(N249="snížená",J249,0)</f>
        <v>0</v>
      </c>
      <c r="BG249" s="162">
        <f>IF(N249="zákl. přenesená",J249,0)</f>
        <v>0</v>
      </c>
      <c r="BH249" s="162">
        <f>IF(N249="sníž. přenesená",J249,0)</f>
        <v>0</v>
      </c>
      <c r="BI249" s="162">
        <f>IF(N249="nulová",J249,0)</f>
        <v>0</v>
      </c>
      <c r="BJ249" s="18" t="s">
        <v>88</v>
      </c>
      <c r="BK249" s="162">
        <f>ROUND(I249*H249,2)</f>
        <v>0</v>
      </c>
      <c r="BL249" s="18" t="s">
        <v>198</v>
      </c>
      <c r="BM249" s="161" t="s">
        <v>7821</v>
      </c>
    </row>
    <row r="250" spans="1:65" s="2" customFormat="1" ht="19.2">
      <c r="A250" s="33"/>
      <c r="B250" s="34"/>
      <c r="C250" s="33"/>
      <c r="D250" s="163" t="s">
        <v>207</v>
      </c>
      <c r="E250" s="33"/>
      <c r="F250" s="164" t="s">
        <v>7822</v>
      </c>
      <c r="G250" s="33"/>
      <c r="H250" s="33"/>
      <c r="I250" s="165"/>
      <c r="J250" s="33"/>
      <c r="K250" s="33"/>
      <c r="L250" s="34"/>
      <c r="M250" s="166"/>
      <c r="N250" s="167"/>
      <c r="O250" s="59"/>
      <c r="P250" s="59"/>
      <c r="Q250" s="59"/>
      <c r="R250" s="59"/>
      <c r="S250" s="59"/>
      <c r="T250" s="60"/>
      <c r="U250" s="33"/>
      <c r="V250" s="33"/>
      <c r="W250" s="33"/>
      <c r="X250" s="33"/>
      <c r="Y250" s="33"/>
      <c r="Z250" s="33"/>
      <c r="AA250" s="33"/>
      <c r="AB250" s="33"/>
      <c r="AC250" s="33"/>
      <c r="AD250" s="33"/>
      <c r="AE250" s="33"/>
      <c r="AT250" s="18" t="s">
        <v>207</v>
      </c>
      <c r="AU250" s="18" t="s">
        <v>90</v>
      </c>
    </row>
    <row r="251" spans="1:65" s="14" customFormat="1" ht="20.399999999999999">
      <c r="B251" s="179"/>
      <c r="D251" s="163" t="s">
        <v>336</v>
      </c>
      <c r="E251" s="180" t="s">
        <v>1</v>
      </c>
      <c r="F251" s="181" t="s">
        <v>7823</v>
      </c>
      <c r="H251" s="182">
        <v>7.9329999999999998</v>
      </c>
      <c r="I251" s="183"/>
      <c r="L251" s="179"/>
      <c r="M251" s="184"/>
      <c r="N251" s="185"/>
      <c r="O251" s="185"/>
      <c r="P251" s="185"/>
      <c r="Q251" s="185"/>
      <c r="R251" s="185"/>
      <c r="S251" s="185"/>
      <c r="T251" s="186"/>
      <c r="AT251" s="180" t="s">
        <v>336</v>
      </c>
      <c r="AU251" s="180" t="s">
        <v>90</v>
      </c>
      <c r="AV251" s="14" t="s">
        <v>90</v>
      </c>
      <c r="AW251" s="14" t="s">
        <v>36</v>
      </c>
      <c r="AX251" s="14" t="s">
        <v>88</v>
      </c>
      <c r="AY251" s="180" t="s">
        <v>199</v>
      </c>
    </row>
    <row r="252" spans="1:65" s="2" customFormat="1" ht="24.15" customHeight="1">
      <c r="A252" s="33"/>
      <c r="B252" s="149"/>
      <c r="C252" s="150" t="s">
        <v>709</v>
      </c>
      <c r="D252" s="150" t="s">
        <v>202</v>
      </c>
      <c r="E252" s="151" t="s">
        <v>7824</v>
      </c>
      <c r="F252" s="152" t="s">
        <v>7825</v>
      </c>
      <c r="G252" s="153" t="s">
        <v>529</v>
      </c>
      <c r="H252" s="154">
        <v>4</v>
      </c>
      <c r="I252" s="155"/>
      <c r="J252" s="156">
        <f>ROUND(I252*H252,2)</f>
        <v>0</v>
      </c>
      <c r="K252" s="152" t="s">
        <v>333</v>
      </c>
      <c r="L252" s="34"/>
      <c r="M252" s="157" t="s">
        <v>1</v>
      </c>
      <c r="N252" s="158" t="s">
        <v>46</v>
      </c>
      <c r="O252" s="59"/>
      <c r="P252" s="159">
        <f>O252*H252</f>
        <v>0</v>
      </c>
      <c r="Q252" s="159">
        <v>1.92726</v>
      </c>
      <c r="R252" s="159">
        <f>Q252*H252</f>
        <v>7.7090399999999999</v>
      </c>
      <c r="S252" s="159">
        <v>0</v>
      </c>
      <c r="T252" s="160">
        <f>S252*H252</f>
        <v>0</v>
      </c>
      <c r="U252" s="33"/>
      <c r="V252" s="33"/>
      <c r="W252" s="33"/>
      <c r="X252" s="33"/>
      <c r="Y252" s="33"/>
      <c r="Z252" s="33"/>
      <c r="AA252" s="33"/>
      <c r="AB252" s="33"/>
      <c r="AC252" s="33"/>
      <c r="AD252" s="33"/>
      <c r="AE252" s="33"/>
      <c r="AR252" s="161" t="s">
        <v>198</v>
      </c>
      <c r="AT252" s="161" t="s">
        <v>202</v>
      </c>
      <c r="AU252" s="161" t="s">
        <v>90</v>
      </c>
      <c r="AY252" s="18" t="s">
        <v>199</v>
      </c>
      <c r="BE252" s="162">
        <f>IF(N252="základní",J252,0)</f>
        <v>0</v>
      </c>
      <c r="BF252" s="162">
        <f>IF(N252="snížená",J252,0)</f>
        <v>0</v>
      </c>
      <c r="BG252" s="162">
        <f>IF(N252="zákl. přenesená",J252,0)</f>
        <v>0</v>
      </c>
      <c r="BH252" s="162">
        <f>IF(N252="sníž. přenesená",J252,0)</f>
        <v>0</v>
      </c>
      <c r="BI252" s="162">
        <f>IF(N252="nulová",J252,0)</f>
        <v>0</v>
      </c>
      <c r="BJ252" s="18" t="s">
        <v>88</v>
      </c>
      <c r="BK252" s="162">
        <f>ROUND(I252*H252,2)</f>
        <v>0</v>
      </c>
      <c r="BL252" s="18" t="s">
        <v>198</v>
      </c>
      <c r="BM252" s="161" t="s">
        <v>7826</v>
      </c>
    </row>
    <row r="253" spans="1:65" s="2" customFormat="1" ht="28.8">
      <c r="A253" s="33"/>
      <c r="B253" s="34"/>
      <c r="C253" s="33"/>
      <c r="D253" s="163" t="s">
        <v>207</v>
      </c>
      <c r="E253" s="33"/>
      <c r="F253" s="164" t="s">
        <v>7827</v>
      </c>
      <c r="G253" s="33"/>
      <c r="H253" s="33"/>
      <c r="I253" s="165"/>
      <c r="J253" s="33"/>
      <c r="K253" s="33"/>
      <c r="L253" s="34"/>
      <c r="M253" s="166"/>
      <c r="N253" s="167"/>
      <c r="O253" s="59"/>
      <c r="P253" s="59"/>
      <c r="Q253" s="59"/>
      <c r="R253" s="59"/>
      <c r="S253" s="59"/>
      <c r="T253" s="60"/>
      <c r="U253" s="33"/>
      <c r="V253" s="33"/>
      <c r="W253" s="33"/>
      <c r="X253" s="33"/>
      <c r="Y253" s="33"/>
      <c r="Z253" s="33"/>
      <c r="AA253" s="33"/>
      <c r="AB253" s="33"/>
      <c r="AC253" s="33"/>
      <c r="AD253" s="33"/>
      <c r="AE253" s="33"/>
      <c r="AT253" s="18" t="s">
        <v>207</v>
      </c>
      <c r="AU253" s="18" t="s">
        <v>90</v>
      </c>
    </row>
    <row r="254" spans="1:65" s="2" customFormat="1" ht="16.5" customHeight="1">
      <c r="A254" s="33"/>
      <c r="B254" s="149"/>
      <c r="C254" s="195" t="s">
        <v>717</v>
      </c>
      <c r="D254" s="195" t="s">
        <v>416</v>
      </c>
      <c r="E254" s="196" t="s">
        <v>7828</v>
      </c>
      <c r="F254" s="197" t="s">
        <v>7829</v>
      </c>
      <c r="G254" s="198" t="s">
        <v>529</v>
      </c>
      <c r="H254" s="199">
        <v>1</v>
      </c>
      <c r="I254" s="200"/>
      <c r="J254" s="201">
        <f>ROUND(I254*H254,2)</f>
        <v>0</v>
      </c>
      <c r="K254" s="197" t="s">
        <v>1</v>
      </c>
      <c r="L254" s="202"/>
      <c r="M254" s="203" t="s">
        <v>1</v>
      </c>
      <c r="N254" s="204" t="s">
        <v>46</v>
      </c>
      <c r="O254" s="59"/>
      <c r="P254" s="159">
        <f>O254*H254</f>
        <v>0</v>
      </c>
      <c r="Q254" s="159">
        <v>0.04</v>
      </c>
      <c r="R254" s="159">
        <f>Q254*H254</f>
        <v>0.04</v>
      </c>
      <c r="S254" s="159">
        <v>0</v>
      </c>
      <c r="T254" s="160">
        <f>S254*H254</f>
        <v>0</v>
      </c>
      <c r="U254" s="33"/>
      <c r="V254" s="33"/>
      <c r="W254" s="33"/>
      <c r="X254" s="33"/>
      <c r="Y254" s="33"/>
      <c r="Z254" s="33"/>
      <c r="AA254" s="33"/>
      <c r="AB254" s="33"/>
      <c r="AC254" s="33"/>
      <c r="AD254" s="33"/>
      <c r="AE254" s="33"/>
      <c r="AR254" s="161" t="s">
        <v>237</v>
      </c>
      <c r="AT254" s="161" t="s">
        <v>416</v>
      </c>
      <c r="AU254" s="161" t="s">
        <v>90</v>
      </c>
      <c r="AY254" s="18" t="s">
        <v>199</v>
      </c>
      <c r="BE254" s="162">
        <f>IF(N254="základní",J254,0)</f>
        <v>0</v>
      </c>
      <c r="BF254" s="162">
        <f>IF(N254="snížená",J254,0)</f>
        <v>0</v>
      </c>
      <c r="BG254" s="162">
        <f>IF(N254="zákl. přenesená",J254,0)</f>
        <v>0</v>
      </c>
      <c r="BH254" s="162">
        <f>IF(N254="sníž. přenesená",J254,0)</f>
        <v>0</v>
      </c>
      <c r="BI254" s="162">
        <f>IF(N254="nulová",J254,0)</f>
        <v>0</v>
      </c>
      <c r="BJ254" s="18" t="s">
        <v>88</v>
      </c>
      <c r="BK254" s="162">
        <f>ROUND(I254*H254,2)</f>
        <v>0</v>
      </c>
      <c r="BL254" s="18" t="s">
        <v>198</v>
      </c>
      <c r="BM254" s="161" t="s">
        <v>7830</v>
      </c>
    </row>
    <row r="255" spans="1:65" s="2" customFormat="1" ht="10.199999999999999">
      <c r="A255" s="33"/>
      <c r="B255" s="34"/>
      <c r="C255" s="33"/>
      <c r="D255" s="163" t="s">
        <v>207</v>
      </c>
      <c r="E255" s="33"/>
      <c r="F255" s="164" t="s">
        <v>7829</v>
      </c>
      <c r="G255" s="33"/>
      <c r="H255" s="33"/>
      <c r="I255" s="165"/>
      <c r="J255" s="33"/>
      <c r="K255" s="33"/>
      <c r="L255" s="34"/>
      <c r="M255" s="166"/>
      <c r="N255" s="167"/>
      <c r="O255" s="59"/>
      <c r="P255" s="59"/>
      <c r="Q255" s="59"/>
      <c r="R255" s="59"/>
      <c r="S255" s="59"/>
      <c r="T255" s="60"/>
      <c r="U255" s="33"/>
      <c r="V255" s="33"/>
      <c r="W255" s="33"/>
      <c r="X255" s="33"/>
      <c r="Y255" s="33"/>
      <c r="Z255" s="33"/>
      <c r="AA255" s="33"/>
      <c r="AB255" s="33"/>
      <c r="AC255" s="33"/>
      <c r="AD255" s="33"/>
      <c r="AE255" s="33"/>
      <c r="AT255" s="18" t="s">
        <v>207</v>
      </c>
      <c r="AU255" s="18" t="s">
        <v>90</v>
      </c>
    </row>
    <row r="256" spans="1:65" s="2" customFormat="1" ht="21.75" customHeight="1">
      <c r="A256" s="33"/>
      <c r="B256" s="149"/>
      <c r="C256" s="195" t="s">
        <v>724</v>
      </c>
      <c r="D256" s="195" t="s">
        <v>416</v>
      </c>
      <c r="E256" s="196" t="s">
        <v>7831</v>
      </c>
      <c r="F256" s="197" t="s">
        <v>7832</v>
      </c>
      <c r="G256" s="198" t="s">
        <v>529</v>
      </c>
      <c r="H256" s="199">
        <v>1</v>
      </c>
      <c r="I256" s="200"/>
      <c r="J256" s="201">
        <f>ROUND(I256*H256,2)</f>
        <v>0</v>
      </c>
      <c r="K256" s="197" t="s">
        <v>1</v>
      </c>
      <c r="L256" s="202"/>
      <c r="M256" s="203" t="s">
        <v>1</v>
      </c>
      <c r="N256" s="204" t="s">
        <v>46</v>
      </c>
      <c r="O256" s="59"/>
      <c r="P256" s="159">
        <f>O256*H256</f>
        <v>0</v>
      </c>
      <c r="Q256" s="159">
        <v>6.8000000000000005E-2</v>
      </c>
      <c r="R256" s="159">
        <f>Q256*H256</f>
        <v>6.8000000000000005E-2</v>
      </c>
      <c r="S256" s="159">
        <v>0</v>
      </c>
      <c r="T256" s="160">
        <f>S256*H256</f>
        <v>0</v>
      </c>
      <c r="U256" s="33"/>
      <c r="V256" s="33"/>
      <c r="W256" s="33"/>
      <c r="X256" s="33"/>
      <c r="Y256" s="33"/>
      <c r="Z256" s="33"/>
      <c r="AA256" s="33"/>
      <c r="AB256" s="33"/>
      <c r="AC256" s="33"/>
      <c r="AD256" s="33"/>
      <c r="AE256" s="33"/>
      <c r="AR256" s="161" t="s">
        <v>237</v>
      </c>
      <c r="AT256" s="161" t="s">
        <v>416</v>
      </c>
      <c r="AU256" s="161" t="s">
        <v>90</v>
      </c>
      <c r="AY256" s="18" t="s">
        <v>199</v>
      </c>
      <c r="BE256" s="162">
        <f>IF(N256="základní",J256,0)</f>
        <v>0</v>
      </c>
      <c r="BF256" s="162">
        <f>IF(N256="snížená",J256,0)</f>
        <v>0</v>
      </c>
      <c r="BG256" s="162">
        <f>IF(N256="zákl. přenesená",J256,0)</f>
        <v>0</v>
      </c>
      <c r="BH256" s="162">
        <f>IF(N256="sníž. přenesená",J256,0)</f>
        <v>0</v>
      </c>
      <c r="BI256" s="162">
        <f>IF(N256="nulová",J256,0)</f>
        <v>0</v>
      </c>
      <c r="BJ256" s="18" t="s">
        <v>88</v>
      </c>
      <c r="BK256" s="162">
        <f>ROUND(I256*H256,2)</f>
        <v>0</v>
      </c>
      <c r="BL256" s="18" t="s">
        <v>198</v>
      </c>
      <c r="BM256" s="161" t="s">
        <v>7833</v>
      </c>
    </row>
    <row r="257" spans="1:65" s="2" customFormat="1" ht="10.199999999999999">
      <c r="A257" s="33"/>
      <c r="B257" s="34"/>
      <c r="C257" s="33"/>
      <c r="D257" s="163" t="s">
        <v>207</v>
      </c>
      <c r="E257" s="33"/>
      <c r="F257" s="164" t="s">
        <v>7832</v>
      </c>
      <c r="G257" s="33"/>
      <c r="H257" s="33"/>
      <c r="I257" s="165"/>
      <c r="J257" s="33"/>
      <c r="K257" s="33"/>
      <c r="L257" s="34"/>
      <c r="M257" s="166"/>
      <c r="N257" s="167"/>
      <c r="O257" s="59"/>
      <c r="P257" s="59"/>
      <c r="Q257" s="59"/>
      <c r="R257" s="59"/>
      <c r="S257" s="59"/>
      <c r="T257" s="60"/>
      <c r="U257" s="33"/>
      <c r="V257" s="33"/>
      <c r="W257" s="33"/>
      <c r="X257" s="33"/>
      <c r="Y257" s="33"/>
      <c r="Z257" s="33"/>
      <c r="AA257" s="33"/>
      <c r="AB257" s="33"/>
      <c r="AC257" s="33"/>
      <c r="AD257" s="33"/>
      <c r="AE257" s="33"/>
      <c r="AT257" s="18" t="s">
        <v>207</v>
      </c>
      <c r="AU257" s="18" t="s">
        <v>90</v>
      </c>
    </row>
    <row r="258" spans="1:65" s="2" customFormat="1" ht="16.5" customHeight="1">
      <c r="A258" s="33"/>
      <c r="B258" s="149"/>
      <c r="C258" s="195" t="s">
        <v>732</v>
      </c>
      <c r="D258" s="195" t="s">
        <v>416</v>
      </c>
      <c r="E258" s="196" t="s">
        <v>7834</v>
      </c>
      <c r="F258" s="197" t="s">
        <v>7835</v>
      </c>
      <c r="G258" s="198" t="s">
        <v>529</v>
      </c>
      <c r="H258" s="199">
        <v>2</v>
      </c>
      <c r="I258" s="200"/>
      <c r="J258" s="201">
        <f>ROUND(I258*H258,2)</f>
        <v>0</v>
      </c>
      <c r="K258" s="197" t="s">
        <v>1</v>
      </c>
      <c r="L258" s="202"/>
      <c r="M258" s="203" t="s">
        <v>1</v>
      </c>
      <c r="N258" s="204" t="s">
        <v>46</v>
      </c>
      <c r="O258" s="59"/>
      <c r="P258" s="159">
        <f>O258*H258</f>
        <v>0</v>
      </c>
      <c r="Q258" s="159">
        <v>0.58499999999999996</v>
      </c>
      <c r="R258" s="159">
        <f>Q258*H258</f>
        <v>1.17</v>
      </c>
      <c r="S258" s="159">
        <v>0</v>
      </c>
      <c r="T258" s="160">
        <f>S258*H258</f>
        <v>0</v>
      </c>
      <c r="U258" s="33"/>
      <c r="V258" s="33"/>
      <c r="W258" s="33"/>
      <c r="X258" s="33"/>
      <c r="Y258" s="33"/>
      <c r="Z258" s="33"/>
      <c r="AA258" s="33"/>
      <c r="AB258" s="33"/>
      <c r="AC258" s="33"/>
      <c r="AD258" s="33"/>
      <c r="AE258" s="33"/>
      <c r="AR258" s="161" t="s">
        <v>237</v>
      </c>
      <c r="AT258" s="161" t="s">
        <v>416</v>
      </c>
      <c r="AU258" s="161" t="s">
        <v>90</v>
      </c>
      <c r="AY258" s="18" t="s">
        <v>199</v>
      </c>
      <c r="BE258" s="162">
        <f>IF(N258="základní",J258,0)</f>
        <v>0</v>
      </c>
      <c r="BF258" s="162">
        <f>IF(N258="snížená",J258,0)</f>
        <v>0</v>
      </c>
      <c r="BG258" s="162">
        <f>IF(N258="zákl. přenesená",J258,0)</f>
        <v>0</v>
      </c>
      <c r="BH258" s="162">
        <f>IF(N258="sníž. přenesená",J258,0)</f>
        <v>0</v>
      </c>
      <c r="BI258" s="162">
        <f>IF(N258="nulová",J258,0)</f>
        <v>0</v>
      </c>
      <c r="BJ258" s="18" t="s">
        <v>88</v>
      </c>
      <c r="BK258" s="162">
        <f>ROUND(I258*H258,2)</f>
        <v>0</v>
      </c>
      <c r="BL258" s="18" t="s">
        <v>198</v>
      </c>
      <c r="BM258" s="161" t="s">
        <v>7836</v>
      </c>
    </row>
    <row r="259" spans="1:65" s="2" customFormat="1" ht="10.199999999999999">
      <c r="A259" s="33"/>
      <c r="B259" s="34"/>
      <c r="C259" s="33"/>
      <c r="D259" s="163" t="s">
        <v>207</v>
      </c>
      <c r="E259" s="33"/>
      <c r="F259" s="164" t="s">
        <v>7835</v>
      </c>
      <c r="G259" s="33"/>
      <c r="H259" s="33"/>
      <c r="I259" s="165"/>
      <c r="J259" s="33"/>
      <c r="K259" s="33"/>
      <c r="L259" s="34"/>
      <c r="M259" s="166"/>
      <c r="N259" s="167"/>
      <c r="O259" s="59"/>
      <c r="P259" s="59"/>
      <c r="Q259" s="59"/>
      <c r="R259" s="59"/>
      <c r="S259" s="59"/>
      <c r="T259" s="60"/>
      <c r="U259" s="33"/>
      <c r="V259" s="33"/>
      <c r="W259" s="33"/>
      <c r="X259" s="33"/>
      <c r="Y259" s="33"/>
      <c r="Z259" s="33"/>
      <c r="AA259" s="33"/>
      <c r="AB259" s="33"/>
      <c r="AC259" s="33"/>
      <c r="AD259" s="33"/>
      <c r="AE259" s="33"/>
      <c r="AT259" s="18" t="s">
        <v>207</v>
      </c>
      <c r="AU259" s="18" t="s">
        <v>90</v>
      </c>
    </row>
    <row r="260" spans="1:65" s="2" customFormat="1" ht="16.5" customHeight="1">
      <c r="A260" s="33"/>
      <c r="B260" s="149"/>
      <c r="C260" s="195" t="s">
        <v>745</v>
      </c>
      <c r="D260" s="195" t="s">
        <v>416</v>
      </c>
      <c r="E260" s="196" t="s">
        <v>7837</v>
      </c>
      <c r="F260" s="197" t="s">
        <v>7838</v>
      </c>
      <c r="G260" s="198" t="s">
        <v>529</v>
      </c>
      <c r="H260" s="199">
        <v>2</v>
      </c>
      <c r="I260" s="200"/>
      <c r="J260" s="201">
        <f>ROUND(I260*H260,2)</f>
        <v>0</v>
      </c>
      <c r="K260" s="197" t="s">
        <v>1</v>
      </c>
      <c r="L260" s="202"/>
      <c r="M260" s="203" t="s">
        <v>1</v>
      </c>
      <c r="N260" s="204" t="s">
        <v>46</v>
      </c>
      <c r="O260" s="59"/>
      <c r="P260" s="159">
        <f>O260*H260</f>
        <v>0</v>
      </c>
      <c r="Q260" s="159">
        <v>0.43</v>
      </c>
      <c r="R260" s="159">
        <f>Q260*H260</f>
        <v>0.86</v>
      </c>
      <c r="S260" s="159">
        <v>0</v>
      </c>
      <c r="T260" s="160">
        <f>S260*H260</f>
        <v>0</v>
      </c>
      <c r="U260" s="33"/>
      <c r="V260" s="33"/>
      <c r="W260" s="33"/>
      <c r="X260" s="33"/>
      <c r="Y260" s="33"/>
      <c r="Z260" s="33"/>
      <c r="AA260" s="33"/>
      <c r="AB260" s="33"/>
      <c r="AC260" s="33"/>
      <c r="AD260" s="33"/>
      <c r="AE260" s="33"/>
      <c r="AR260" s="161" t="s">
        <v>237</v>
      </c>
      <c r="AT260" s="161" t="s">
        <v>416</v>
      </c>
      <c r="AU260" s="161" t="s">
        <v>90</v>
      </c>
      <c r="AY260" s="18" t="s">
        <v>199</v>
      </c>
      <c r="BE260" s="162">
        <f>IF(N260="základní",J260,0)</f>
        <v>0</v>
      </c>
      <c r="BF260" s="162">
        <f>IF(N260="snížená",J260,0)</f>
        <v>0</v>
      </c>
      <c r="BG260" s="162">
        <f>IF(N260="zákl. přenesená",J260,0)</f>
        <v>0</v>
      </c>
      <c r="BH260" s="162">
        <f>IF(N260="sníž. přenesená",J260,0)</f>
        <v>0</v>
      </c>
      <c r="BI260" s="162">
        <f>IF(N260="nulová",J260,0)</f>
        <v>0</v>
      </c>
      <c r="BJ260" s="18" t="s">
        <v>88</v>
      </c>
      <c r="BK260" s="162">
        <f>ROUND(I260*H260,2)</f>
        <v>0</v>
      </c>
      <c r="BL260" s="18" t="s">
        <v>198</v>
      </c>
      <c r="BM260" s="161" t="s">
        <v>7839</v>
      </c>
    </row>
    <row r="261" spans="1:65" s="2" customFormat="1" ht="10.199999999999999">
      <c r="A261" s="33"/>
      <c r="B261" s="34"/>
      <c r="C261" s="33"/>
      <c r="D261" s="163" t="s">
        <v>207</v>
      </c>
      <c r="E261" s="33"/>
      <c r="F261" s="164" t="s">
        <v>7838</v>
      </c>
      <c r="G261" s="33"/>
      <c r="H261" s="33"/>
      <c r="I261" s="165"/>
      <c r="J261" s="33"/>
      <c r="K261" s="33"/>
      <c r="L261" s="34"/>
      <c r="M261" s="166"/>
      <c r="N261" s="167"/>
      <c r="O261" s="59"/>
      <c r="P261" s="59"/>
      <c r="Q261" s="59"/>
      <c r="R261" s="59"/>
      <c r="S261" s="59"/>
      <c r="T261" s="60"/>
      <c r="U261" s="33"/>
      <c r="V261" s="33"/>
      <c r="W261" s="33"/>
      <c r="X261" s="33"/>
      <c r="Y261" s="33"/>
      <c r="Z261" s="33"/>
      <c r="AA261" s="33"/>
      <c r="AB261" s="33"/>
      <c r="AC261" s="33"/>
      <c r="AD261" s="33"/>
      <c r="AE261" s="33"/>
      <c r="AT261" s="18" t="s">
        <v>207</v>
      </c>
      <c r="AU261" s="18" t="s">
        <v>90</v>
      </c>
    </row>
    <row r="262" spans="1:65" s="2" customFormat="1" ht="16.5" customHeight="1">
      <c r="A262" s="33"/>
      <c r="B262" s="149"/>
      <c r="C262" s="195" t="s">
        <v>753</v>
      </c>
      <c r="D262" s="195" t="s">
        <v>416</v>
      </c>
      <c r="E262" s="196" t="s">
        <v>7840</v>
      </c>
      <c r="F262" s="197" t="s">
        <v>7841</v>
      </c>
      <c r="G262" s="198" t="s">
        <v>529</v>
      </c>
      <c r="H262" s="199">
        <v>2</v>
      </c>
      <c r="I262" s="200"/>
      <c r="J262" s="201">
        <f>ROUND(I262*H262,2)</f>
        <v>0</v>
      </c>
      <c r="K262" s="197" t="s">
        <v>1</v>
      </c>
      <c r="L262" s="202"/>
      <c r="M262" s="203" t="s">
        <v>1</v>
      </c>
      <c r="N262" s="204" t="s">
        <v>46</v>
      </c>
      <c r="O262" s="59"/>
      <c r="P262" s="159">
        <f>O262*H262</f>
        <v>0</v>
      </c>
      <c r="Q262" s="159">
        <v>0.5</v>
      </c>
      <c r="R262" s="159">
        <f>Q262*H262</f>
        <v>1</v>
      </c>
      <c r="S262" s="159">
        <v>0</v>
      </c>
      <c r="T262" s="160">
        <f>S262*H262</f>
        <v>0</v>
      </c>
      <c r="U262" s="33"/>
      <c r="V262" s="33"/>
      <c r="W262" s="33"/>
      <c r="X262" s="33"/>
      <c r="Y262" s="33"/>
      <c r="Z262" s="33"/>
      <c r="AA262" s="33"/>
      <c r="AB262" s="33"/>
      <c r="AC262" s="33"/>
      <c r="AD262" s="33"/>
      <c r="AE262" s="33"/>
      <c r="AR262" s="161" t="s">
        <v>237</v>
      </c>
      <c r="AT262" s="161" t="s">
        <v>416</v>
      </c>
      <c r="AU262" s="161" t="s">
        <v>90</v>
      </c>
      <c r="AY262" s="18" t="s">
        <v>199</v>
      </c>
      <c r="BE262" s="162">
        <f>IF(N262="základní",J262,0)</f>
        <v>0</v>
      </c>
      <c r="BF262" s="162">
        <f>IF(N262="snížená",J262,0)</f>
        <v>0</v>
      </c>
      <c r="BG262" s="162">
        <f>IF(N262="zákl. přenesená",J262,0)</f>
        <v>0</v>
      </c>
      <c r="BH262" s="162">
        <f>IF(N262="sníž. přenesená",J262,0)</f>
        <v>0</v>
      </c>
      <c r="BI262" s="162">
        <f>IF(N262="nulová",J262,0)</f>
        <v>0</v>
      </c>
      <c r="BJ262" s="18" t="s">
        <v>88</v>
      </c>
      <c r="BK262" s="162">
        <f>ROUND(I262*H262,2)</f>
        <v>0</v>
      </c>
      <c r="BL262" s="18" t="s">
        <v>198</v>
      </c>
      <c r="BM262" s="161" t="s">
        <v>7842</v>
      </c>
    </row>
    <row r="263" spans="1:65" s="2" customFormat="1" ht="10.199999999999999">
      <c r="A263" s="33"/>
      <c r="B263" s="34"/>
      <c r="C263" s="33"/>
      <c r="D263" s="163" t="s">
        <v>207</v>
      </c>
      <c r="E263" s="33"/>
      <c r="F263" s="164" t="s">
        <v>7841</v>
      </c>
      <c r="G263" s="33"/>
      <c r="H263" s="33"/>
      <c r="I263" s="165"/>
      <c r="J263" s="33"/>
      <c r="K263" s="33"/>
      <c r="L263" s="34"/>
      <c r="M263" s="166"/>
      <c r="N263" s="167"/>
      <c r="O263" s="59"/>
      <c r="P263" s="59"/>
      <c r="Q263" s="59"/>
      <c r="R263" s="59"/>
      <c r="S263" s="59"/>
      <c r="T263" s="60"/>
      <c r="U263" s="33"/>
      <c r="V263" s="33"/>
      <c r="W263" s="33"/>
      <c r="X263" s="33"/>
      <c r="Y263" s="33"/>
      <c r="Z263" s="33"/>
      <c r="AA263" s="33"/>
      <c r="AB263" s="33"/>
      <c r="AC263" s="33"/>
      <c r="AD263" s="33"/>
      <c r="AE263" s="33"/>
      <c r="AT263" s="18" t="s">
        <v>207</v>
      </c>
      <c r="AU263" s="18" t="s">
        <v>90</v>
      </c>
    </row>
    <row r="264" spans="1:65" s="2" customFormat="1" ht="16.5" customHeight="1">
      <c r="A264" s="33"/>
      <c r="B264" s="149"/>
      <c r="C264" s="195" t="s">
        <v>762</v>
      </c>
      <c r="D264" s="195" t="s">
        <v>416</v>
      </c>
      <c r="E264" s="196" t="s">
        <v>7843</v>
      </c>
      <c r="F264" s="197" t="s">
        <v>7844</v>
      </c>
      <c r="G264" s="198" t="s">
        <v>529</v>
      </c>
      <c r="H264" s="199">
        <v>3</v>
      </c>
      <c r="I264" s="200"/>
      <c r="J264" s="201">
        <f>ROUND(I264*H264,2)</f>
        <v>0</v>
      </c>
      <c r="K264" s="197" t="s">
        <v>1</v>
      </c>
      <c r="L264" s="202"/>
      <c r="M264" s="203" t="s">
        <v>1</v>
      </c>
      <c r="N264" s="204" t="s">
        <v>46</v>
      </c>
      <c r="O264" s="59"/>
      <c r="P264" s="159">
        <f>O264*H264</f>
        <v>0</v>
      </c>
      <c r="Q264" s="159">
        <v>1</v>
      </c>
      <c r="R264" s="159">
        <f>Q264*H264</f>
        <v>3</v>
      </c>
      <c r="S264" s="159">
        <v>0</v>
      </c>
      <c r="T264" s="160">
        <f>S264*H264</f>
        <v>0</v>
      </c>
      <c r="U264" s="33"/>
      <c r="V264" s="33"/>
      <c r="W264" s="33"/>
      <c r="X264" s="33"/>
      <c r="Y264" s="33"/>
      <c r="Z264" s="33"/>
      <c r="AA264" s="33"/>
      <c r="AB264" s="33"/>
      <c r="AC264" s="33"/>
      <c r="AD264" s="33"/>
      <c r="AE264" s="33"/>
      <c r="AR264" s="161" t="s">
        <v>237</v>
      </c>
      <c r="AT264" s="161" t="s">
        <v>416</v>
      </c>
      <c r="AU264" s="161" t="s">
        <v>90</v>
      </c>
      <c r="AY264" s="18" t="s">
        <v>199</v>
      </c>
      <c r="BE264" s="162">
        <f>IF(N264="základní",J264,0)</f>
        <v>0</v>
      </c>
      <c r="BF264" s="162">
        <f>IF(N264="snížená",J264,0)</f>
        <v>0</v>
      </c>
      <c r="BG264" s="162">
        <f>IF(N264="zákl. přenesená",J264,0)</f>
        <v>0</v>
      </c>
      <c r="BH264" s="162">
        <f>IF(N264="sníž. přenesená",J264,0)</f>
        <v>0</v>
      </c>
      <c r="BI264" s="162">
        <f>IF(N264="nulová",J264,0)</f>
        <v>0</v>
      </c>
      <c r="BJ264" s="18" t="s">
        <v>88</v>
      </c>
      <c r="BK264" s="162">
        <f>ROUND(I264*H264,2)</f>
        <v>0</v>
      </c>
      <c r="BL264" s="18" t="s">
        <v>198</v>
      </c>
      <c r="BM264" s="161" t="s">
        <v>7845</v>
      </c>
    </row>
    <row r="265" spans="1:65" s="2" customFormat="1" ht="10.199999999999999">
      <c r="A265" s="33"/>
      <c r="B265" s="34"/>
      <c r="C265" s="33"/>
      <c r="D265" s="163" t="s">
        <v>207</v>
      </c>
      <c r="E265" s="33"/>
      <c r="F265" s="164" t="s">
        <v>7844</v>
      </c>
      <c r="G265" s="33"/>
      <c r="H265" s="33"/>
      <c r="I265" s="165"/>
      <c r="J265" s="33"/>
      <c r="K265" s="33"/>
      <c r="L265" s="34"/>
      <c r="M265" s="166"/>
      <c r="N265" s="167"/>
      <c r="O265" s="59"/>
      <c r="P265" s="59"/>
      <c r="Q265" s="59"/>
      <c r="R265" s="59"/>
      <c r="S265" s="59"/>
      <c r="T265" s="60"/>
      <c r="U265" s="33"/>
      <c r="V265" s="33"/>
      <c r="W265" s="33"/>
      <c r="X265" s="33"/>
      <c r="Y265" s="33"/>
      <c r="Z265" s="33"/>
      <c r="AA265" s="33"/>
      <c r="AB265" s="33"/>
      <c r="AC265" s="33"/>
      <c r="AD265" s="33"/>
      <c r="AE265" s="33"/>
      <c r="AT265" s="18" t="s">
        <v>207</v>
      </c>
      <c r="AU265" s="18" t="s">
        <v>90</v>
      </c>
    </row>
    <row r="266" spans="1:65" s="2" customFormat="1" ht="21.75" customHeight="1">
      <c r="A266" s="33"/>
      <c r="B266" s="149"/>
      <c r="C266" s="195" t="s">
        <v>783</v>
      </c>
      <c r="D266" s="195" t="s">
        <v>416</v>
      </c>
      <c r="E266" s="196" t="s">
        <v>7846</v>
      </c>
      <c r="F266" s="197" t="s">
        <v>7847</v>
      </c>
      <c r="G266" s="198" t="s">
        <v>529</v>
      </c>
      <c r="H266" s="199">
        <v>2</v>
      </c>
      <c r="I266" s="200"/>
      <c r="J266" s="201">
        <f>ROUND(I266*H266,2)</f>
        <v>0</v>
      </c>
      <c r="K266" s="197" t="s">
        <v>1</v>
      </c>
      <c r="L266" s="202"/>
      <c r="M266" s="203" t="s">
        <v>1</v>
      </c>
      <c r="N266" s="204" t="s">
        <v>46</v>
      </c>
      <c r="O266" s="59"/>
      <c r="P266" s="159">
        <f>O266*H266</f>
        <v>0</v>
      </c>
      <c r="Q266" s="159">
        <v>1.45</v>
      </c>
      <c r="R266" s="159">
        <f>Q266*H266</f>
        <v>2.9</v>
      </c>
      <c r="S266" s="159">
        <v>0</v>
      </c>
      <c r="T266" s="160">
        <f>S266*H266</f>
        <v>0</v>
      </c>
      <c r="U266" s="33"/>
      <c r="V266" s="33"/>
      <c r="W266" s="33"/>
      <c r="X266" s="33"/>
      <c r="Y266" s="33"/>
      <c r="Z266" s="33"/>
      <c r="AA266" s="33"/>
      <c r="AB266" s="33"/>
      <c r="AC266" s="33"/>
      <c r="AD266" s="33"/>
      <c r="AE266" s="33"/>
      <c r="AR266" s="161" t="s">
        <v>237</v>
      </c>
      <c r="AT266" s="161" t="s">
        <v>416</v>
      </c>
      <c r="AU266" s="161" t="s">
        <v>90</v>
      </c>
      <c r="AY266" s="18" t="s">
        <v>199</v>
      </c>
      <c r="BE266" s="162">
        <f>IF(N266="základní",J266,0)</f>
        <v>0</v>
      </c>
      <c r="BF266" s="162">
        <f>IF(N266="snížená",J266,0)</f>
        <v>0</v>
      </c>
      <c r="BG266" s="162">
        <f>IF(N266="zákl. přenesená",J266,0)</f>
        <v>0</v>
      </c>
      <c r="BH266" s="162">
        <f>IF(N266="sníž. přenesená",J266,0)</f>
        <v>0</v>
      </c>
      <c r="BI266" s="162">
        <f>IF(N266="nulová",J266,0)</f>
        <v>0</v>
      </c>
      <c r="BJ266" s="18" t="s">
        <v>88</v>
      </c>
      <c r="BK266" s="162">
        <f>ROUND(I266*H266,2)</f>
        <v>0</v>
      </c>
      <c r="BL266" s="18" t="s">
        <v>198</v>
      </c>
      <c r="BM266" s="161" t="s">
        <v>7848</v>
      </c>
    </row>
    <row r="267" spans="1:65" s="2" customFormat="1" ht="21.75" customHeight="1">
      <c r="A267" s="33"/>
      <c r="B267" s="149"/>
      <c r="C267" s="195" t="s">
        <v>791</v>
      </c>
      <c r="D267" s="195" t="s">
        <v>416</v>
      </c>
      <c r="E267" s="196" t="s">
        <v>7849</v>
      </c>
      <c r="F267" s="197" t="s">
        <v>7850</v>
      </c>
      <c r="G267" s="198" t="s">
        <v>529</v>
      </c>
      <c r="H267" s="199">
        <v>1</v>
      </c>
      <c r="I267" s="200"/>
      <c r="J267" s="201">
        <f>ROUND(I267*H267,2)</f>
        <v>0</v>
      </c>
      <c r="K267" s="197" t="s">
        <v>1</v>
      </c>
      <c r="L267" s="202"/>
      <c r="M267" s="203" t="s">
        <v>1</v>
      </c>
      <c r="N267" s="204" t="s">
        <v>46</v>
      </c>
      <c r="O267" s="59"/>
      <c r="P267" s="159">
        <f>O267*H267</f>
        <v>0</v>
      </c>
      <c r="Q267" s="159">
        <v>1.1599999999999999</v>
      </c>
      <c r="R267" s="159">
        <f>Q267*H267</f>
        <v>1.1599999999999999</v>
      </c>
      <c r="S267" s="159">
        <v>0</v>
      </c>
      <c r="T267" s="160">
        <f>S267*H267</f>
        <v>0</v>
      </c>
      <c r="U267" s="33"/>
      <c r="V267" s="33"/>
      <c r="W267" s="33"/>
      <c r="X267" s="33"/>
      <c r="Y267" s="33"/>
      <c r="Z267" s="33"/>
      <c r="AA267" s="33"/>
      <c r="AB267" s="33"/>
      <c r="AC267" s="33"/>
      <c r="AD267" s="33"/>
      <c r="AE267" s="33"/>
      <c r="AR267" s="161" t="s">
        <v>237</v>
      </c>
      <c r="AT267" s="161" t="s">
        <v>416</v>
      </c>
      <c r="AU267" s="161" t="s">
        <v>90</v>
      </c>
      <c r="AY267" s="18" t="s">
        <v>199</v>
      </c>
      <c r="BE267" s="162">
        <f>IF(N267="základní",J267,0)</f>
        <v>0</v>
      </c>
      <c r="BF267" s="162">
        <f>IF(N267="snížená",J267,0)</f>
        <v>0</v>
      </c>
      <c r="BG267" s="162">
        <f>IF(N267="zákl. přenesená",J267,0)</f>
        <v>0</v>
      </c>
      <c r="BH267" s="162">
        <f>IF(N267="sníž. přenesená",J267,0)</f>
        <v>0</v>
      </c>
      <c r="BI267" s="162">
        <f>IF(N267="nulová",J267,0)</f>
        <v>0</v>
      </c>
      <c r="BJ267" s="18" t="s">
        <v>88</v>
      </c>
      <c r="BK267" s="162">
        <f>ROUND(I267*H267,2)</f>
        <v>0</v>
      </c>
      <c r="BL267" s="18" t="s">
        <v>198</v>
      </c>
      <c r="BM267" s="161" t="s">
        <v>7851</v>
      </c>
    </row>
    <row r="268" spans="1:65" s="2" customFormat="1" ht="24.15" customHeight="1">
      <c r="A268" s="33"/>
      <c r="B268" s="149"/>
      <c r="C268" s="195" t="s">
        <v>800</v>
      </c>
      <c r="D268" s="195" t="s">
        <v>416</v>
      </c>
      <c r="E268" s="196" t="s">
        <v>7852</v>
      </c>
      <c r="F268" s="197" t="s">
        <v>7853</v>
      </c>
      <c r="G268" s="198" t="s">
        <v>529</v>
      </c>
      <c r="H268" s="199">
        <v>8</v>
      </c>
      <c r="I268" s="200"/>
      <c r="J268" s="201">
        <f>ROUND(I268*H268,2)</f>
        <v>0</v>
      </c>
      <c r="K268" s="197" t="s">
        <v>1</v>
      </c>
      <c r="L268" s="202"/>
      <c r="M268" s="203" t="s">
        <v>1</v>
      </c>
      <c r="N268" s="204" t="s">
        <v>46</v>
      </c>
      <c r="O268" s="59"/>
      <c r="P268" s="159">
        <f>O268*H268</f>
        <v>0</v>
      </c>
      <c r="Q268" s="159">
        <v>2E-3</v>
      </c>
      <c r="R268" s="159">
        <f>Q268*H268</f>
        <v>1.6E-2</v>
      </c>
      <c r="S268" s="159">
        <v>0</v>
      </c>
      <c r="T268" s="160">
        <f>S268*H268</f>
        <v>0</v>
      </c>
      <c r="U268" s="33"/>
      <c r="V268" s="33"/>
      <c r="W268" s="33"/>
      <c r="X268" s="33"/>
      <c r="Y268" s="33"/>
      <c r="Z268" s="33"/>
      <c r="AA268" s="33"/>
      <c r="AB268" s="33"/>
      <c r="AC268" s="33"/>
      <c r="AD268" s="33"/>
      <c r="AE268" s="33"/>
      <c r="AR268" s="161" t="s">
        <v>237</v>
      </c>
      <c r="AT268" s="161" t="s">
        <v>416</v>
      </c>
      <c r="AU268" s="161" t="s">
        <v>90</v>
      </c>
      <c r="AY268" s="18" t="s">
        <v>199</v>
      </c>
      <c r="BE268" s="162">
        <f>IF(N268="základní",J268,0)</f>
        <v>0</v>
      </c>
      <c r="BF268" s="162">
        <f>IF(N268="snížená",J268,0)</f>
        <v>0</v>
      </c>
      <c r="BG268" s="162">
        <f>IF(N268="zákl. přenesená",J268,0)</f>
        <v>0</v>
      </c>
      <c r="BH268" s="162">
        <f>IF(N268="sníž. přenesená",J268,0)</f>
        <v>0</v>
      </c>
      <c r="BI268" s="162">
        <f>IF(N268="nulová",J268,0)</f>
        <v>0</v>
      </c>
      <c r="BJ268" s="18" t="s">
        <v>88</v>
      </c>
      <c r="BK268" s="162">
        <f>ROUND(I268*H268,2)</f>
        <v>0</v>
      </c>
      <c r="BL268" s="18" t="s">
        <v>198</v>
      </c>
      <c r="BM268" s="161" t="s">
        <v>7854</v>
      </c>
    </row>
    <row r="269" spans="1:65" s="2" customFormat="1" ht="19.2">
      <c r="A269" s="33"/>
      <c r="B269" s="34"/>
      <c r="C269" s="33"/>
      <c r="D269" s="163" t="s">
        <v>207</v>
      </c>
      <c r="E269" s="33"/>
      <c r="F269" s="164" t="s">
        <v>7853</v>
      </c>
      <c r="G269" s="33"/>
      <c r="H269" s="33"/>
      <c r="I269" s="165"/>
      <c r="J269" s="33"/>
      <c r="K269" s="33"/>
      <c r="L269" s="34"/>
      <c r="M269" s="166"/>
      <c r="N269" s="167"/>
      <c r="O269" s="59"/>
      <c r="P269" s="59"/>
      <c r="Q269" s="59"/>
      <c r="R269" s="59"/>
      <c r="S269" s="59"/>
      <c r="T269" s="60"/>
      <c r="U269" s="33"/>
      <c r="V269" s="33"/>
      <c r="W269" s="33"/>
      <c r="X269" s="33"/>
      <c r="Y269" s="33"/>
      <c r="Z269" s="33"/>
      <c r="AA269" s="33"/>
      <c r="AB269" s="33"/>
      <c r="AC269" s="33"/>
      <c r="AD269" s="33"/>
      <c r="AE269" s="33"/>
      <c r="AT269" s="18" t="s">
        <v>207</v>
      </c>
      <c r="AU269" s="18" t="s">
        <v>90</v>
      </c>
    </row>
    <row r="270" spans="1:65" s="2" customFormat="1" ht="24.15" customHeight="1">
      <c r="A270" s="33"/>
      <c r="B270" s="149"/>
      <c r="C270" s="150" t="s">
        <v>809</v>
      </c>
      <c r="D270" s="150" t="s">
        <v>202</v>
      </c>
      <c r="E270" s="151" t="s">
        <v>7855</v>
      </c>
      <c r="F270" s="152" t="s">
        <v>7856</v>
      </c>
      <c r="G270" s="153" t="s">
        <v>529</v>
      </c>
      <c r="H270" s="154">
        <v>4</v>
      </c>
      <c r="I270" s="155"/>
      <c r="J270" s="156">
        <f>ROUND(I270*H270,2)</f>
        <v>0</v>
      </c>
      <c r="K270" s="152" t="s">
        <v>333</v>
      </c>
      <c r="L270" s="34"/>
      <c r="M270" s="157" t="s">
        <v>1</v>
      </c>
      <c r="N270" s="158" t="s">
        <v>46</v>
      </c>
      <c r="O270" s="59"/>
      <c r="P270" s="159">
        <f>O270*H270</f>
        <v>0</v>
      </c>
      <c r="Q270" s="159">
        <v>0.34089999999999998</v>
      </c>
      <c r="R270" s="159">
        <f>Q270*H270</f>
        <v>1.3635999999999999</v>
      </c>
      <c r="S270" s="159">
        <v>0</v>
      </c>
      <c r="T270" s="160">
        <f>S270*H270</f>
        <v>0</v>
      </c>
      <c r="U270" s="33"/>
      <c r="V270" s="33"/>
      <c r="W270" s="33"/>
      <c r="X270" s="33"/>
      <c r="Y270" s="33"/>
      <c r="Z270" s="33"/>
      <c r="AA270" s="33"/>
      <c r="AB270" s="33"/>
      <c r="AC270" s="33"/>
      <c r="AD270" s="33"/>
      <c r="AE270" s="33"/>
      <c r="AR270" s="161" t="s">
        <v>198</v>
      </c>
      <c r="AT270" s="161" t="s">
        <v>202</v>
      </c>
      <c r="AU270" s="161" t="s">
        <v>90</v>
      </c>
      <c r="AY270" s="18" t="s">
        <v>199</v>
      </c>
      <c r="BE270" s="162">
        <f>IF(N270="základní",J270,0)</f>
        <v>0</v>
      </c>
      <c r="BF270" s="162">
        <f>IF(N270="snížená",J270,0)</f>
        <v>0</v>
      </c>
      <c r="BG270" s="162">
        <f>IF(N270="zákl. přenesená",J270,0)</f>
        <v>0</v>
      </c>
      <c r="BH270" s="162">
        <f>IF(N270="sníž. přenesená",J270,0)</f>
        <v>0</v>
      </c>
      <c r="BI270" s="162">
        <f>IF(N270="nulová",J270,0)</f>
        <v>0</v>
      </c>
      <c r="BJ270" s="18" t="s">
        <v>88</v>
      </c>
      <c r="BK270" s="162">
        <f>ROUND(I270*H270,2)</f>
        <v>0</v>
      </c>
      <c r="BL270" s="18" t="s">
        <v>198</v>
      </c>
      <c r="BM270" s="161" t="s">
        <v>7857</v>
      </c>
    </row>
    <row r="271" spans="1:65" s="2" customFormat="1" ht="19.2">
      <c r="A271" s="33"/>
      <c r="B271" s="34"/>
      <c r="C271" s="33"/>
      <c r="D271" s="163" t="s">
        <v>207</v>
      </c>
      <c r="E271" s="33"/>
      <c r="F271" s="164" t="s">
        <v>7858</v>
      </c>
      <c r="G271" s="33"/>
      <c r="H271" s="33"/>
      <c r="I271" s="165"/>
      <c r="J271" s="33"/>
      <c r="K271" s="33"/>
      <c r="L271" s="34"/>
      <c r="M271" s="166"/>
      <c r="N271" s="167"/>
      <c r="O271" s="59"/>
      <c r="P271" s="59"/>
      <c r="Q271" s="59"/>
      <c r="R271" s="59"/>
      <c r="S271" s="59"/>
      <c r="T271" s="60"/>
      <c r="U271" s="33"/>
      <c r="V271" s="33"/>
      <c r="W271" s="33"/>
      <c r="X271" s="33"/>
      <c r="Y271" s="33"/>
      <c r="Z271" s="33"/>
      <c r="AA271" s="33"/>
      <c r="AB271" s="33"/>
      <c r="AC271" s="33"/>
      <c r="AD271" s="33"/>
      <c r="AE271" s="33"/>
      <c r="AT271" s="18" t="s">
        <v>207</v>
      </c>
      <c r="AU271" s="18" t="s">
        <v>90</v>
      </c>
    </row>
    <row r="272" spans="1:65" s="2" customFormat="1" ht="24.15" customHeight="1">
      <c r="A272" s="33"/>
      <c r="B272" s="149"/>
      <c r="C272" s="195" t="s">
        <v>818</v>
      </c>
      <c r="D272" s="195" t="s">
        <v>416</v>
      </c>
      <c r="E272" s="196" t="s">
        <v>7859</v>
      </c>
      <c r="F272" s="197" t="s">
        <v>7860</v>
      </c>
      <c r="G272" s="198" t="s">
        <v>529</v>
      </c>
      <c r="H272" s="199">
        <v>4</v>
      </c>
      <c r="I272" s="200"/>
      <c r="J272" s="201">
        <f>ROUND(I272*H272,2)</f>
        <v>0</v>
      </c>
      <c r="K272" s="197" t="s">
        <v>333</v>
      </c>
      <c r="L272" s="202"/>
      <c r="M272" s="203" t="s">
        <v>1</v>
      </c>
      <c r="N272" s="204" t="s">
        <v>46</v>
      </c>
      <c r="O272" s="59"/>
      <c r="P272" s="159">
        <f>O272*H272</f>
        <v>0</v>
      </c>
      <c r="Q272" s="159">
        <v>7.1999999999999995E-2</v>
      </c>
      <c r="R272" s="159">
        <f>Q272*H272</f>
        <v>0.28799999999999998</v>
      </c>
      <c r="S272" s="159">
        <v>0</v>
      </c>
      <c r="T272" s="160">
        <f>S272*H272</f>
        <v>0</v>
      </c>
      <c r="U272" s="33"/>
      <c r="V272" s="33"/>
      <c r="W272" s="33"/>
      <c r="X272" s="33"/>
      <c r="Y272" s="33"/>
      <c r="Z272" s="33"/>
      <c r="AA272" s="33"/>
      <c r="AB272" s="33"/>
      <c r="AC272" s="33"/>
      <c r="AD272" s="33"/>
      <c r="AE272" s="33"/>
      <c r="AR272" s="161" t="s">
        <v>237</v>
      </c>
      <c r="AT272" s="161" t="s">
        <v>416</v>
      </c>
      <c r="AU272" s="161" t="s">
        <v>90</v>
      </c>
      <c r="AY272" s="18" t="s">
        <v>199</v>
      </c>
      <c r="BE272" s="162">
        <f>IF(N272="základní",J272,0)</f>
        <v>0</v>
      </c>
      <c r="BF272" s="162">
        <f>IF(N272="snížená",J272,0)</f>
        <v>0</v>
      </c>
      <c r="BG272" s="162">
        <f>IF(N272="zákl. přenesená",J272,0)</f>
        <v>0</v>
      </c>
      <c r="BH272" s="162">
        <f>IF(N272="sníž. přenesená",J272,0)</f>
        <v>0</v>
      </c>
      <c r="BI272" s="162">
        <f>IF(N272="nulová",J272,0)</f>
        <v>0</v>
      </c>
      <c r="BJ272" s="18" t="s">
        <v>88</v>
      </c>
      <c r="BK272" s="162">
        <f>ROUND(I272*H272,2)</f>
        <v>0</v>
      </c>
      <c r="BL272" s="18" t="s">
        <v>198</v>
      </c>
      <c r="BM272" s="161" t="s">
        <v>7861</v>
      </c>
    </row>
    <row r="273" spans="1:65" s="2" customFormat="1" ht="19.2">
      <c r="A273" s="33"/>
      <c r="B273" s="34"/>
      <c r="C273" s="33"/>
      <c r="D273" s="163" t="s">
        <v>207</v>
      </c>
      <c r="E273" s="33"/>
      <c r="F273" s="164" t="s">
        <v>7860</v>
      </c>
      <c r="G273" s="33"/>
      <c r="H273" s="33"/>
      <c r="I273" s="165"/>
      <c r="J273" s="33"/>
      <c r="K273" s="33"/>
      <c r="L273" s="34"/>
      <c r="M273" s="166"/>
      <c r="N273" s="167"/>
      <c r="O273" s="59"/>
      <c r="P273" s="59"/>
      <c r="Q273" s="59"/>
      <c r="R273" s="59"/>
      <c r="S273" s="59"/>
      <c r="T273" s="60"/>
      <c r="U273" s="33"/>
      <c r="V273" s="33"/>
      <c r="W273" s="33"/>
      <c r="X273" s="33"/>
      <c r="Y273" s="33"/>
      <c r="Z273" s="33"/>
      <c r="AA273" s="33"/>
      <c r="AB273" s="33"/>
      <c r="AC273" s="33"/>
      <c r="AD273" s="33"/>
      <c r="AE273" s="33"/>
      <c r="AT273" s="18" t="s">
        <v>207</v>
      </c>
      <c r="AU273" s="18" t="s">
        <v>90</v>
      </c>
    </row>
    <row r="274" spans="1:65" s="2" customFormat="1" ht="24.15" customHeight="1">
      <c r="A274" s="33"/>
      <c r="B274" s="149"/>
      <c r="C274" s="195" t="s">
        <v>825</v>
      </c>
      <c r="D274" s="195" t="s">
        <v>416</v>
      </c>
      <c r="E274" s="196" t="s">
        <v>7862</v>
      </c>
      <c r="F274" s="197" t="s">
        <v>7863</v>
      </c>
      <c r="G274" s="198" t="s">
        <v>529</v>
      </c>
      <c r="H274" s="199">
        <v>4</v>
      </c>
      <c r="I274" s="200"/>
      <c r="J274" s="201">
        <f>ROUND(I274*H274,2)</f>
        <v>0</v>
      </c>
      <c r="K274" s="197" t="s">
        <v>333</v>
      </c>
      <c r="L274" s="202"/>
      <c r="M274" s="203" t="s">
        <v>1</v>
      </c>
      <c r="N274" s="204" t="s">
        <v>46</v>
      </c>
      <c r="O274" s="59"/>
      <c r="P274" s="159">
        <f>O274*H274</f>
        <v>0</v>
      </c>
      <c r="Q274" s="159">
        <v>2.7E-2</v>
      </c>
      <c r="R274" s="159">
        <f>Q274*H274</f>
        <v>0.108</v>
      </c>
      <c r="S274" s="159">
        <v>0</v>
      </c>
      <c r="T274" s="160">
        <f>S274*H274</f>
        <v>0</v>
      </c>
      <c r="U274" s="33"/>
      <c r="V274" s="33"/>
      <c r="W274" s="33"/>
      <c r="X274" s="33"/>
      <c r="Y274" s="33"/>
      <c r="Z274" s="33"/>
      <c r="AA274" s="33"/>
      <c r="AB274" s="33"/>
      <c r="AC274" s="33"/>
      <c r="AD274" s="33"/>
      <c r="AE274" s="33"/>
      <c r="AR274" s="161" t="s">
        <v>237</v>
      </c>
      <c r="AT274" s="161" t="s">
        <v>416</v>
      </c>
      <c r="AU274" s="161" t="s">
        <v>90</v>
      </c>
      <c r="AY274" s="18" t="s">
        <v>199</v>
      </c>
      <c r="BE274" s="162">
        <f>IF(N274="základní",J274,0)</f>
        <v>0</v>
      </c>
      <c r="BF274" s="162">
        <f>IF(N274="snížená",J274,0)</f>
        <v>0</v>
      </c>
      <c r="BG274" s="162">
        <f>IF(N274="zákl. přenesená",J274,0)</f>
        <v>0</v>
      </c>
      <c r="BH274" s="162">
        <f>IF(N274="sníž. přenesená",J274,0)</f>
        <v>0</v>
      </c>
      <c r="BI274" s="162">
        <f>IF(N274="nulová",J274,0)</f>
        <v>0</v>
      </c>
      <c r="BJ274" s="18" t="s">
        <v>88</v>
      </c>
      <c r="BK274" s="162">
        <f>ROUND(I274*H274,2)</f>
        <v>0</v>
      </c>
      <c r="BL274" s="18" t="s">
        <v>198</v>
      </c>
      <c r="BM274" s="161" t="s">
        <v>7864</v>
      </c>
    </row>
    <row r="275" spans="1:65" s="2" customFormat="1" ht="19.2">
      <c r="A275" s="33"/>
      <c r="B275" s="34"/>
      <c r="C275" s="33"/>
      <c r="D275" s="163" t="s">
        <v>207</v>
      </c>
      <c r="E275" s="33"/>
      <c r="F275" s="164" t="s">
        <v>7863</v>
      </c>
      <c r="G275" s="33"/>
      <c r="H275" s="33"/>
      <c r="I275" s="165"/>
      <c r="J275" s="33"/>
      <c r="K275" s="33"/>
      <c r="L275" s="34"/>
      <c r="M275" s="166"/>
      <c r="N275" s="167"/>
      <c r="O275" s="59"/>
      <c r="P275" s="59"/>
      <c r="Q275" s="59"/>
      <c r="R275" s="59"/>
      <c r="S275" s="59"/>
      <c r="T275" s="60"/>
      <c r="U275" s="33"/>
      <c r="V275" s="33"/>
      <c r="W275" s="33"/>
      <c r="X275" s="33"/>
      <c r="Y275" s="33"/>
      <c r="Z275" s="33"/>
      <c r="AA275" s="33"/>
      <c r="AB275" s="33"/>
      <c r="AC275" s="33"/>
      <c r="AD275" s="33"/>
      <c r="AE275" s="33"/>
      <c r="AT275" s="18" t="s">
        <v>207</v>
      </c>
      <c r="AU275" s="18" t="s">
        <v>90</v>
      </c>
    </row>
    <row r="276" spans="1:65" s="2" customFormat="1" ht="24.15" customHeight="1">
      <c r="A276" s="33"/>
      <c r="B276" s="149"/>
      <c r="C276" s="195" t="s">
        <v>830</v>
      </c>
      <c r="D276" s="195" t="s">
        <v>416</v>
      </c>
      <c r="E276" s="196" t="s">
        <v>7865</v>
      </c>
      <c r="F276" s="197" t="s">
        <v>7866</v>
      </c>
      <c r="G276" s="198" t="s">
        <v>529</v>
      </c>
      <c r="H276" s="199">
        <v>4</v>
      </c>
      <c r="I276" s="200"/>
      <c r="J276" s="201">
        <f>ROUND(I276*H276,2)</f>
        <v>0</v>
      </c>
      <c r="K276" s="197" t="s">
        <v>333</v>
      </c>
      <c r="L276" s="202"/>
      <c r="M276" s="203" t="s">
        <v>1</v>
      </c>
      <c r="N276" s="204" t="s">
        <v>46</v>
      </c>
      <c r="O276" s="59"/>
      <c r="P276" s="159">
        <f>O276*H276</f>
        <v>0</v>
      </c>
      <c r="Q276" s="159">
        <v>0.08</v>
      </c>
      <c r="R276" s="159">
        <f>Q276*H276</f>
        <v>0.32</v>
      </c>
      <c r="S276" s="159">
        <v>0</v>
      </c>
      <c r="T276" s="160">
        <f>S276*H276</f>
        <v>0</v>
      </c>
      <c r="U276" s="33"/>
      <c r="V276" s="33"/>
      <c r="W276" s="33"/>
      <c r="X276" s="33"/>
      <c r="Y276" s="33"/>
      <c r="Z276" s="33"/>
      <c r="AA276" s="33"/>
      <c r="AB276" s="33"/>
      <c r="AC276" s="33"/>
      <c r="AD276" s="33"/>
      <c r="AE276" s="33"/>
      <c r="AR276" s="161" t="s">
        <v>237</v>
      </c>
      <c r="AT276" s="161" t="s">
        <v>416</v>
      </c>
      <c r="AU276" s="161" t="s">
        <v>90</v>
      </c>
      <c r="AY276" s="18" t="s">
        <v>199</v>
      </c>
      <c r="BE276" s="162">
        <f>IF(N276="základní",J276,0)</f>
        <v>0</v>
      </c>
      <c r="BF276" s="162">
        <f>IF(N276="snížená",J276,0)</f>
        <v>0</v>
      </c>
      <c r="BG276" s="162">
        <f>IF(N276="zákl. přenesená",J276,0)</f>
        <v>0</v>
      </c>
      <c r="BH276" s="162">
        <f>IF(N276="sníž. přenesená",J276,0)</f>
        <v>0</v>
      </c>
      <c r="BI276" s="162">
        <f>IF(N276="nulová",J276,0)</f>
        <v>0</v>
      </c>
      <c r="BJ276" s="18" t="s">
        <v>88</v>
      </c>
      <c r="BK276" s="162">
        <f>ROUND(I276*H276,2)</f>
        <v>0</v>
      </c>
      <c r="BL276" s="18" t="s">
        <v>198</v>
      </c>
      <c r="BM276" s="161" t="s">
        <v>7867</v>
      </c>
    </row>
    <row r="277" spans="1:65" s="2" customFormat="1" ht="19.2">
      <c r="A277" s="33"/>
      <c r="B277" s="34"/>
      <c r="C277" s="33"/>
      <c r="D277" s="163" t="s">
        <v>207</v>
      </c>
      <c r="E277" s="33"/>
      <c r="F277" s="164" t="s">
        <v>7866</v>
      </c>
      <c r="G277" s="33"/>
      <c r="H277" s="33"/>
      <c r="I277" s="165"/>
      <c r="J277" s="33"/>
      <c r="K277" s="33"/>
      <c r="L277" s="34"/>
      <c r="M277" s="166"/>
      <c r="N277" s="167"/>
      <c r="O277" s="59"/>
      <c r="P277" s="59"/>
      <c r="Q277" s="59"/>
      <c r="R277" s="59"/>
      <c r="S277" s="59"/>
      <c r="T277" s="60"/>
      <c r="U277" s="33"/>
      <c r="V277" s="33"/>
      <c r="W277" s="33"/>
      <c r="X277" s="33"/>
      <c r="Y277" s="33"/>
      <c r="Z277" s="33"/>
      <c r="AA277" s="33"/>
      <c r="AB277" s="33"/>
      <c r="AC277" s="33"/>
      <c r="AD277" s="33"/>
      <c r="AE277" s="33"/>
      <c r="AT277" s="18" t="s">
        <v>207</v>
      </c>
      <c r="AU277" s="18" t="s">
        <v>90</v>
      </c>
    </row>
    <row r="278" spans="1:65" s="2" customFormat="1" ht="21.75" customHeight="1">
      <c r="A278" s="33"/>
      <c r="B278" s="149"/>
      <c r="C278" s="195" t="s">
        <v>835</v>
      </c>
      <c r="D278" s="195" t="s">
        <v>416</v>
      </c>
      <c r="E278" s="196" t="s">
        <v>7868</v>
      </c>
      <c r="F278" s="197" t="s">
        <v>7869</v>
      </c>
      <c r="G278" s="198" t="s">
        <v>529</v>
      </c>
      <c r="H278" s="199">
        <v>4</v>
      </c>
      <c r="I278" s="200"/>
      <c r="J278" s="201">
        <f>ROUND(I278*H278,2)</f>
        <v>0</v>
      </c>
      <c r="K278" s="197" t="s">
        <v>333</v>
      </c>
      <c r="L278" s="202"/>
      <c r="M278" s="203" t="s">
        <v>1</v>
      </c>
      <c r="N278" s="204" t="s">
        <v>46</v>
      </c>
      <c r="O278" s="59"/>
      <c r="P278" s="159">
        <f>O278*H278</f>
        <v>0</v>
      </c>
      <c r="Q278" s="159">
        <v>0.111</v>
      </c>
      <c r="R278" s="159">
        <f>Q278*H278</f>
        <v>0.44400000000000001</v>
      </c>
      <c r="S278" s="159">
        <v>0</v>
      </c>
      <c r="T278" s="160">
        <f>S278*H278</f>
        <v>0</v>
      </c>
      <c r="U278" s="33"/>
      <c r="V278" s="33"/>
      <c r="W278" s="33"/>
      <c r="X278" s="33"/>
      <c r="Y278" s="33"/>
      <c r="Z278" s="33"/>
      <c r="AA278" s="33"/>
      <c r="AB278" s="33"/>
      <c r="AC278" s="33"/>
      <c r="AD278" s="33"/>
      <c r="AE278" s="33"/>
      <c r="AR278" s="161" t="s">
        <v>237</v>
      </c>
      <c r="AT278" s="161" t="s">
        <v>416</v>
      </c>
      <c r="AU278" s="161" t="s">
        <v>90</v>
      </c>
      <c r="AY278" s="18" t="s">
        <v>199</v>
      </c>
      <c r="BE278" s="162">
        <f>IF(N278="základní",J278,0)</f>
        <v>0</v>
      </c>
      <c r="BF278" s="162">
        <f>IF(N278="snížená",J278,0)</f>
        <v>0</v>
      </c>
      <c r="BG278" s="162">
        <f>IF(N278="zákl. přenesená",J278,0)</f>
        <v>0</v>
      </c>
      <c r="BH278" s="162">
        <f>IF(N278="sníž. přenesená",J278,0)</f>
        <v>0</v>
      </c>
      <c r="BI278" s="162">
        <f>IF(N278="nulová",J278,0)</f>
        <v>0</v>
      </c>
      <c r="BJ278" s="18" t="s">
        <v>88</v>
      </c>
      <c r="BK278" s="162">
        <f>ROUND(I278*H278,2)</f>
        <v>0</v>
      </c>
      <c r="BL278" s="18" t="s">
        <v>198</v>
      </c>
      <c r="BM278" s="161" t="s">
        <v>7870</v>
      </c>
    </row>
    <row r="279" spans="1:65" s="2" customFormat="1" ht="10.199999999999999">
      <c r="A279" s="33"/>
      <c r="B279" s="34"/>
      <c r="C279" s="33"/>
      <c r="D279" s="163" t="s">
        <v>207</v>
      </c>
      <c r="E279" s="33"/>
      <c r="F279" s="164" t="s">
        <v>7869</v>
      </c>
      <c r="G279" s="33"/>
      <c r="H279" s="33"/>
      <c r="I279" s="165"/>
      <c r="J279" s="33"/>
      <c r="K279" s="33"/>
      <c r="L279" s="34"/>
      <c r="M279" s="166"/>
      <c r="N279" s="167"/>
      <c r="O279" s="59"/>
      <c r="P279" s="59"/>
      <c r="Q279" s="59"/>
      <c r="R279" s="59"/>
      <c r="S279" s="59"/>
      <c r="T279" s="60"/>
      <c r="U279" s="33"/>
      <c r="V279" s="33"/>
      <c r="W279" s="33"/>
      <c r="X279" s="33"/>
      <c r="Y279" s="33"/>
      <c r="Z279" s="33"/>
      <c r="AA279" s="33"/>
      <c r="AB279" s="33"/>
      <c r="AC279" s="33"/>
      <c r="AD279" s="33"/>
      <c r="AE279" s="33"/>
      <c r="AT279" s="18" t="s">
        <v>207</v>
      </c>
      <c r="AU279" s="18" t="s">
        <v>90</v>
      </c>
    </row>
    <row r="280" spans="1:65" s="2" customFormat="1" ht="21.75" customHeight="1">
      <c r="A280" s="33"/>
      <c r="B280" s="149"/>
      <c r="C280" s="195" t="s">
        <v>840</v>
      </c>
      <c r="D280" s="195" t="s">
        <v>416</v>
      </c>
      <c r="E280" s="196" t="s">
        <v>7871</v>
      </c>
      <c r="F280" s="197" t="s">
        <v>7872</v>
      </c>
      <c r="G280" s="198" t="s">
        <v>529</v>
      </c>
      <c r="H280" s="199">
        <v>4</v>
      </c>
      <c r="I280" s="200"/>
      <c r="J280" s="201">
        <f>ROUND(I280*H280,2)</f>
        <v>0</v>
      </c>
      <c r="K280" s="197" t="s">
        <v>333</v>
      </c>
      <c r="L280" s="202"/>
      <c r="M280" s="203" t="s">
        <v>1</v>
      </c>
      <c r="N280" s="204" t="s">
        <v>46</v>
      </c>
      <c r="O280" s="59"/>
      <c r="P280" s="159">
        <f>O280*H280</f>
        <v>0</v>
      </c>
      <c r="Q280" s="159">
        <v>5.8000000000000003E-2</v>
      </c>
      <c r="R280" s="159">
        <f>Q280*H280</f>
        <v>0.23200000000000001</v>
      </c>
      <c r="S280" s="159">
        <v>0</v>
      </c>
      <c r="T280" s="160">
        <f>S280*H280</f>
        <v>0</v>
      </c>
      <c r="U280" s="33"/>
      <c r="V280" s="33"/>
      <c r="W280" s="33"/>
      <c r="X280" s="33"/>
      <c r="Y280" s="33"/>
      <c r="Z280" s="33"/>
      <c r="AA280" s="33"/>
      <c r="AB280" s="33"/>
      <c r="AC280" s="33"/>
      <c r="AD280" s="33"/>
      <c r="AE280" s="33"/>
      <c r="AR280" s="161" t="s">
        <v>237</v>
      </c>
      <c r="AT280" s="161" t="s">
        <v>416</v>
      </c>
      <c r="AU280" s="161" t="s">
        <v>90</v>
      </c>
      <c r="AY280" s="18" t="s">
        <v>199</v>
      </c>
      <c r="BE280" s="162">
        <f>IF(N280="základní",J280,0)</f>
        <v>0</v>
      </c>
      <c r="BF280" s="162">
        <f>IF(N280="snížená",J280,0)</f>
        <v>0</v>
      </c>
      <c r="BG280" s="162">
        <f>IF(N280="zákl. přenesená",J280,0)</f>
        <v>0</v>
      </c>
      <c r="BH280" s="162">
        <f>IF(N280="sníž. přenesená",J280,0)</f>
        <v>0</v>
      </c>
      <c r="BI280" s="162">
        <f>IF(N280="nulová",J280,0)</f>
        <v>0</v>
      </c>
      <c r="BJ280" s="18" t="s">
        <v>88</v>
      </c>
      <c r="BK280" s="162">
        <f>ROUND(I280*H280,2)</f>
        <v>0</v>
      </c>
      <c r="BL280" s="18" t="s">
        <v>198</v>
      </c>
      <c r="BM280" s="161" t="s">
        <v>7873</v>
      </c>
    </row>
    <row r="281" spans="1:65" s="2" customFormat="1" ht="10.199999999999999">
      <c r="A281" s="33"/>
      <c r="B281" s="34"/>
      <c r="C281" s="33"/>
      <c r="D281" s="163" t="s">
        <v>207</v>
      </c>
      <c r="E281" s="33"/>
      <c r="F281" s="164" t="s">
        <v>7872</v>
      </c>
      <c r="G281" s="33"/>
      <c r="H281" s="33"/>
      <c r="I281" s="165"/>
      <c r="J281" s="33"/>
      <c r="K281" s="33"/>
      <c r="L281" s="34"/>
      <c r="M281" s="166"/>
      <c r="N281" s="167"/>
      <c r="O281" s="59"/>
      <c r="P281" s="59"/>
      <c r="Q281" s="59"/>
      <c r="R281" s="59"/>
      <c r="S281" s="59"/>
      <c r="T281" s="60"/>
      <c r="U281" s="33"/>
      <c r="V281" s="33"/>
      <c r="W281" s="33"/>
      <c r="X281" s="33"/>
      <c r="Y281" s="33"/>
      <c r="Z281" s="33"/>
      <c r="AA281" s="33"/>
      <c r="AB281" s="33"/>
      <c r="AC281" s="33"/>
      <c r="AD281" s="33"/>
      <c r="AE281" s="33"/>
      <c r="AT281" s="18" t="s">
        <v>207</v>
      </c>
      <c r="AU281" s="18" t="s">
        <v>90</v>
      </c>
    </row>
    <row r="282" spans="1:65" s="2" customFormat="1" ht="21.75" customHeight="1">
      <c r="A282" s="33"/>
      <c r="B282" s="149"/>
      <c r="C282" s="195" t="s">
        <v>849</v>
      </c>
      <c r="D282" s="195" t="s">
        <v>416</v>
      </c>
      <c r="E282" s="196" t="s">
        <v>7874</v>
      </c>
      <c r="F282" s="197" t="s">
        <v>7875</v>
      </c>
      <c r="G282" s="198" t="s">
        <v>529</v>
      </c>
      <c r="H282" s="199">
        <v>4</v>
      </c>
      <c r="I282" s="200"/>
      <c r="J282" s="201">
        <f>ROUND(I282*H282,2)</f>
        <v>0</v>
      </c>
      <c r="K282" s="197" t="s">
        <v>333</v>
      </c>
      <c r="L282" s="202"/>
      <c r="M282" s="203" t="s">
        <v>1</v>
      </c>
      <c r="N282" s="204" t="s">
        <v>46</v>
      </c>
      <c r="O282" s="59"/>
      <c r="P282" s="159">
        <f>O282*H282</f>
        <v>0</v>
      </c>
      <c r="Q282" s="159">
        <v>8.5000000000000006E-3</v>
      </c>
      <c r="R282" s="159">
        <f>Q282*H282</f>
        <v>3.4000000000000002E-2</v>
      </c>
      <c r="S282" s="159">
        <v>0</v>
      </c>
      <c r="T282" s="160">
        <f>S282*H282</f>
        <v>0</v>
      </c>
      <c r="U282" s="33"/>
      <c r="V282" s="33"/>
      <c r="W282" s="33"/>
      <c r="X282" s="33"/>
      <c r="Y282" s="33"/>
      <c r="Z282" s="33"/>
      <c r="AA282" s="33"/>
      <c r="AB282" s="33"/>
      <c r="AC282" s="33"/>
      <c r="AD282" s="33"/>
      <c r="AE282" s="33"/>
      <c r="AR282" s="161" t="s">
        <v>237</v>
      </c>
      <c r="AT282" s="161" t="s">
        <v>416</v>
      </c>
      <c r="AU282" s="161" t="s">
        <v>90</v>
      </c>
      <c r="AY282" s="18" t="s">
        <v>199</v>
      </c>
      <c r="BE282" s="162">
        <f>IF(N282="základní",J282,0)</f>
        <v>0</v>
      </c>
      <c r="BF282" s="162">
        <f>IF(N282="snížená",J282,0)</f>
        <v>0</v>
      </c>
      <c r="BG282" s="162">
        <f>IF(N282="zákl. přenesená",J282,0)</f>
        <v>0</v>
      </c>
      <c r="BH282" s="162">
        <f>IF(N282="sníž. přenesená",J282,0)</f>
        <v>0</v>
      </c>
      <c r="BI282" s="162">
        <f>IF(N282="nulová",J282,0)</f>
        <v>0</v>
      </c>
      <c r="BJ282" s="18" t="s">
        <v>88</v>
      </c>
      <c r="BK282" s="162">
        <f>ROUND(I282*H282,2)</f>
        <v>0</v>
      </c>
      <c r="BL282" s="18" t="s">
        <v>198</v>
      </c>
      <c r="BM282" s="161" t="s">
        <v>7876</v>
      </c>
    </row>
    <row r="283" spans="1:65" s="2" customFormat="1" ht="10.199999999999999">
      <c r="A283" s="33"/>
      <c r="B283" s="34"/>
      <c r="C283" s="33"/>
      <c r="D283" s="163" t="s">
        <v>207</v>
      </c>
      <c r="E283" s="33"/>
      <c r="F283" s="164" t="s">
        <v>7875</v>
      </c>
      <c r="G283" s="33"/>
      <c r="H283" s="33"/>
      <c r="I283" s="165"/>
      <c r="J283" s="33"/>
      <c r="K283" s="33"/>
      <c r="L283" s="34"/>
      <c r="M283" s="166"/>
      <c r="N283" s="167"/>
      <c r="O283" s="59"/>
      <c r="P283" s="59"/>
      <c r="Q283" s="59"/>
      <c r="R283" s="59"/>
      <c r="S283" s="59"/>
      <c r="T283" s="60"/>
      <c r="U283" s="33"/>
      <c r="V283" s="33"/>
      <c r="W283" s="33"/>
      <c r="X283" s="33"/>
      <c r="Y283" s="33"/>
      <c r="Z283" s="33"/>
      <c r="AA283" s="33"/>
      <c r="AB283" s="33"/>
      <c r="AC283" s="33"/>
      <c r="AD283" s="33"/>
      <c r="AE283" s="33"/>
      <c r="AT283" s="18" t="s">
        <v>207</v>
      </c>
      <c r="AU283" s="18" t="s">
        <v>90</v>
      </c>
    </row>
    <row r="284" spans="1:65" s="2" customFormat="1" ht="24.15" customHeight="1">
      <c r="A284" s="33"/>
      <c r="B284" s="149"/>
      <c r="C284" s="150" t="s">
        <v>856</v>
      </c>
      <c r="D284" s="150" t="s">
        <v>202</v>
      </c>
      <c r="E284" s="151" t="s">
        <v>7877</v>
      </c>
      <c r="F284" s="152" t="s">
        <v>7878</v>
      </c>
      <c r="G284" s="153" t="s">
        <v>529</v>
      </c>
      <c r="H284" s="154">
        <v>8</v>
      </c>
      <c r="I284" s="155"/>
      <c r="J284" s="156">
        <f>ROUND(I284*H284,2)</f>
        <v>0</v>
      </c>
      <c r="K284" s="152" t="s">
        <v>333</v>
      </c>
      <c r="L284" s="34"/>
      <c r="M284" s="157" t="s">
        <v>1</v>
      </c>
      <c r="N284" s="158" t="s">
        <v>46</v>
      </c>
      <c r="O284" s="59"/>
      <c r="P284" s="159">
        <f>O284*H284</f>
        <v>0</v>
      </c>
      <c r="Q284" s="159">
        <v>0</v>
      </c>
      <c r="R284" s="159">
        <f>Q284*H284</f>
        <v>0</v>
      </c>
      <c r="S284" s="159">
        <v>0.05</v>
      </c>
      <c r="T284" s="160">
        <f>S284*H284</f>
        <v>0.4</v>
      </c>
      <c r="U284" s="33"/>
      <c r="V284" s="33"/>
      <c r="W284" s="33"/>
      <c r="X284" s="33"/>
      <c r="Y284" s="33"/>
      <c r="Z284" s="33"/>
      <c r="AA284" s="33"/>
      <c r="AB284" s="33"/>
      <c r="AC284" s="33"/>
      <c r="AD284" s="33"/>
      <c r="AE284" s="33"/>
      <c r="AR284" s="161" t="s">
        <v>198</v>
      </c>
      <c r="AT284" s="161" t="s">
        <v>202</v>
      </c>
      <c r="AU284" s="161" t="s">
        <v>90</v>
      </c>
      <c r="AY284" s="18" t="s">
        <v>199</v>
      </c>
      <c r="BE284" s="162">
        <f>IF(N284="základní",J284,0)</f>
        <v>0</v>
      </c>
      <c r="BF284" s="162">
        <f>IF(N284="snížená",J284,0)</f>
        <v>0</v>
      </c>
      <c r="BG284" s="162">
        <f>IF(N284="zákl. přenesená",J284,0)</f>
        <v>0</v>
      </c>
      <c r="BH284" s="162">
        <f>IF(N284="sníž. přenesená",J284,0)</f>
        <v>0</v>
      </c>
      <c r="BI284" s="162">
        <f>IF(N284="nulová",J284,0)</f>
        <v>0</v>
      </c>
      <c r="BJ284" s="18" t="s">
        <v>88</v>
      </c>
      <c r="BK284" s="162">
        <f>ROUND(I284*H284,2)</f>
        <v>0</v>
      </c>
      <c r="BL284" s="18" t="s">
        <v>198</v>
      </c>
      <c r="BM284" s="161" t="s">
        <v>7879</v>
      </c>
    </row>
    <row r="285" spans="1:65" s="2" customFormat="1" ht="19.2">
      <c r="A285" s="33"/>
      <c r="B285" s="34"/>
      <c r="C285" s="33"/>
      <c r="D285" s="163" t="s">
        <v>207</v>
      </c>
      <c r="E285" s="33"/>
      <c r="F285" s="164" t="s">
        <v>7880</v>
      </c>
      <c r="G285" s="33"/>
      <c r="H285" s="33"/>
      <c r="I285" s="165"/>
      <c r="J285" s="33"/>
      <c r="K285" s="33"/>
      <c r="L285" s="34"/>
      <c r="M285" s="166"/>
      <c r="N285" s="167"/>
      <c r="O285" s="59"/>
      <c r="P285" s="59"/>
      <c r="Q285" s="59"/>
      <c r="R285" s="59"/>
      <c r="S285" s="59"/>
      <c r="T285" s="60"/>
      <c r="U285" s="33"/>
      <c r="V285" s="33"/>
      <c r="W285" s="33"/>
      <c r="X285" s="33"/>
      <c r="Y285" s="33"/>
      <c r="Z285" s="33"/>
      <c r="AA285" s="33"/>
      <c r="AB285" s="33"/>
      <c r="AC285" s="33"/>
      <c r="AD285" s="33"/>
      <c r="AE285" s="33"/>
      <c r="AT285" s="18" t="s">
        <v>207</v>
      </c>
      <c r="AU285" s="18" t="s">
        <v>90</v>
      </c>
    </row>
    <row r="286" spans="1:65" s="2" customFormat="1" ht="21.75" customHeight="1">
      <c r="A286" s="33"/>
      <c r="B286" s="149"/>
      <c r="C286" s="150" t="s">
        <v>865</v>
      </c>
      <c r="D286" s="150" t="s">
        <v>202</v>
      </c>
      <c r="E286" s="151" t="s">
        <v>7881</v>
      </c>
      <c r="F286" s="152" t="s">
        <v>7882</v>
      </c>
      <c r="G286" s="153" t="s">
        <v>529</v>
      </c>
      <c r="H286" s="154">
        <v>4</v>
      </c>
      <c r="I286" s="155"/>
      <c r="J286" s="156">
        <f>ROUND(I286*H286,2)</f>
        <v>0</v>
      </c>
      <c r="K286" s="152" t="s">
        <v>333</v>
      </c>
      <c r="L286" s="34"/>
      <c r="M286" s="157" t="s">
        <v>1</v>
      </c>
      <c r="N286" s="158" t="s">
        <v>46</v>
      </c>
      <c r="O286" s="59"/>
      <c r="P286" s="159">
        <f>O286*H286</f>
        <v>0</v>
      </c>
      <c r="Q286" s="159">
        <v>7.0200000000000002E-3</v>
      </c>
      <c r="R286" s="159">
        <f>Q286*H286</f>
        <v>2.8080000000000001E-2</v>
      </c>
      <c r="S286" s="159">
        <v>0</v>
      </c>
      <c r="T286" s="160">
        <f>S286*H286</f>
        <v>0</v>
      </c>
      <c r="U286" s="33"/>
      <c r="V286" s="33"/>
      <c r="W286" s="33"/>
      <c r="X286" s="33"/>
      <c r="Y286" s="33"/>
      <c r="Z286" s="33"/>
      <c r="AA286" s="33"/>
      <c r="AB286" s="33"/>
      <c r="AC286" s="33"/>
      <c r="AD286" s="33"/>
      <c r="AE286" s="33"/>
      <c r="AR286" s="161" t="s">
        <v>198</v>
      </c>
      <c r="AT286" s="161" t="s">
        <v>202</v>
      </c>
      <c r="AU286" s="161" t="s">
        <v>90</v>
      </c>
      <c r="AY286" s="18" t="s">
        <v>199</v>
      </c>
      <c r="BE286" s="162">
        <f>IF(N286="základní",J286,0)</f>
        <v>0</v>
      </c>
      <c r="BF286" s="162">
        <f>IF(N286="snížená",J286,0)</f>
        <v>0</v>
      </c>
      <c r="BG286" s="162">
        <f>IF(N286="zákl. přenesená",J286,0)</f>
        <v>0</v>
      </c>
      <c r="BH286" s="162">
        <f>IF(N286="sníž. přenesená",J286,0)</f>
        <v>0</v>
      </c>
      <c r="BI286" s="162">
        <f>IF(N286="nulová",J286,0)</f>
        <v>0</v>
      </c>
      <c r="BJ286" s="18" t="s">
        <v>88</v>
      </c>
      <c r="BK286" s="162">
        <f>ROUND(I286*H286,2)</f>
        <v>0</v>
      </c>
      <c r="BL286" s="18" t="s">
        <v>198</v>
      </c>
      <c r="BM286" s="161" t="s">
        <v>7883</v>
      </c>
    </row>
    <row r="287" spans="1:65" s="2" customFormat="1" ht="19.2">
      <c r="A287" s="33"/>
      <c r="B287" s="34"/>
      <c r="C287" s="33"/>
      <c r="D287" s="163" t="s">
        <v>207</v>
      </c>
      <c r="E287" s="33"/>
      <c r="F287" s="164" t="s">
        <v>7884</v>
      </c>
      <c r="G287" s="33"/>
      <c r="H287" s="33"/>
      <c r="I287" s="165"/>
      <c r="J287" s="33"/>
      <c r="K287" s="33"/>
      <c r="L287" s="34"/>
      <c r="M287" s="166"/>
      <c r="N287" s="167"/>
      <c r="O287" s="59"/>
      <c r="P287" s="59"/>
      <c r="Q287" s="59"/>
      <c r="R287" s="59"/>
      <c r="S287" s="59"/>
      <c r="T287" s="60"/>
      <c r="U287" s="33"/>
      <c r="V287" s="33"/>
      <c r="W287" s="33"/>
      <c r="X287" s="33"/>
      <c r="Y287" s="33"/>
      <c r="Z287" s="33"/>
      <c r="AA287" s="33"/>
      <c r="AB287" s="33"/>
      <c r="AC287" s="33"/>
      <c r="AD287" s="33"/>
      <c r="AE287" s="33"/>
      <c r="AT287" s="18" t="s">
        <v>207</v>
      </c>
      <c r="AU287" s="18" t="s">
        <v>90</v>
      </c>
    </row>
    <row r="288" spans="1:65" s="2" customFormat="1" ht="24.15" customHeight="1">
      <c r="A288" s="33"/>
      <c r="B288" s="149"/>
      <c r="C288" s="195" t="s">
        <v>874</v>
      </c>
      <c r="D288" s="195" t="s">
        <v>416</v>
      </c>
      <c r="E288" s="196" t="s">
        <v>7885</v>
      </c>
      <c r="F288" s="197" t="s">
        <v>7886</v>
      </c>
      <c r="G288" s="198" t="s">
        <v>529</v>
      </c>
      <c r="H288" s="199">
        <v>4</v>
      </c>
      <c r="I288" s="200"/>
      <c r="J288" s="201">
        <f>ROUND(I288*H288,2)</f>
        <v>0</v>
      </c>
      <c r="K288" s="197" t="s">
        <v>1</v>
      </c>
      <c r="L288" s="202"/>
      <c r="M288" s="203" t="s">
        <v>1</v>
      </c>
      <c r="N288" s="204" t="s">
        <v>46</v>
      </c>
      <c r="O288" s="59"/>
      <c r="P288" s="159">
        <f>O288*H288</f>
        <v>0</v>
      </c>
      <c r="Q288" s="159">
        <v>0.109</v>
      </c>
      <c r="R288" s="159">
        <f>Q288*H288</f>
        <v>0.436</v>
      </c>
      <c r="S288" s="159">
        <v>0</v>
      </c>
      <c r="T288" s="160">
        <f>S288*H288</f>
        <v>0</v>
      </c>
      <c r="U288" s="33"/>
      <c r="V288" s="33"/>
      <c r="W288" s="33"/>
      <c r="X288" s="33"/>
      <c r="Y288" s="33"/>
      <c r="Z288" s="33"/>
      <c r="AA288" s="33"/>
      <c r="AB288" s="33"/>
      <c r="AC288" s="33"/>
      <c r="AD288" s="33"/>
      <c r="AE288" s="33"/>
      <c r="AR288" s="161" t="s">
        <v>237</v>
      </c>
      <c r="AT288" s="161" t="s">
        <v>416</v>
      </c>
      <c r="AU288" s="161" t="s">
        <v>90</v>
      </c>
      <c r="AY288" s="18" t="s">
        <v>199</v>
      </c>
      <c r="BE288" s="162">
        <f>IF(N288="základní",J288,0)</f>
        <v>0</v>
      </c>
      <c r="BF288" s="162">
        <f>IF(N288="snížená",J288,0)</f>
        <v>0</v>
      </c>
      <c r="BG288" s="162">
        <f>IF(N288="zákl. přenesená",J288,0)</f>
        <v>0</v>
      </c>
      <c r="BH288" s="162">
        <f>IF(N288="sníž. přenesená",J288,0)</f>
        <v>0</v>
      </c>
      <c r="BI288" s="162">
        <f>IF(N288="nulová",J288,0)</f>
        <v>0</v>
      </c>
      <c r="BJ288" s="18" t="s">
        <v>88</v>
      </c>
      <c r="BK288" s="162">
        <f>ROUND(I288*H288,2)</f>
        <v>0</v>
      </c>
      <c r="BL288" s="18" t="s">
        <v>198</v>
      </c>
      <c r="BM288" s="161" t="s">
        <v>7887</v>
      </c>
    </row>
    <row r="289" spans="1:65" s="2" customFormat="1" ht="10.199999999999999">
      <c r="A289" s="33"/>
      <c r="B289" s="34"/>
      <c r="C289" s="33"/>
      <c r="D289" s="163" t="s">
        <v>207</v>
      </c>
      <c r="E289" s="33"/>
      <c r="F289" s="164" t="s">
        <v>7886</v>
      </c>
      <c r="G289" s="33"/>
      <c r="H289" s="33"/>
      <c r="I289" s="165"/>
      <c r="J289" s="33"/>
      <c r="K289" s="33"/>
      <c r="L289" s="34"/>
      <c r="M289" s="166"/>
      <c r="N289" s="167"/>
      <c r="O289" s="59"/>
      <c r="P289" s="59"/>
      <c r="Q289" s="59"/>
      <c r="R289" s="59"/>
      <c r="S289" s="59"/>
      <c r="T289" s="60"/>
      <c r="U289" s="33"/>
      <c r="V289" s="33"/>
      <c r="W289" s="33"/>
      <c r="X289" s="33"/>
      <c r="Y289" s="33"/>
      <c r="Z289" s="33"/>
      <c r="AA289" s="33"/>
      <c r="AB289" s="33"/>
      <c r="AC289" s="33"/>
      <c r="AD289" s="33"/>
      <c r="AE289" s="33"/>
      <c r="AT289" s="18" t="s">
        <v>207</v>
      </c>
      <c r="AU289" s="18" t="s">
        <v>90</v>
      </c>
    </row>
    <row r="290" spans="1:65" s="2" customFormat="1" ht="21.75" customHeight="1">
      <c r="A290" s="33"/>
      <c r="B290" s="149"/>
      <c r="C290" s="150" t="s">
        <v>962</v>
      </c>
      <c r="D290" s="150" t="s">
        <v>202</v>
      </c>
      <c r="E290" s="151" t="s">
        <v>7888</v>
      </c>
      <c r="F290" s="152" t="s">
        <v>7889</v>
      </c>
      <c r="G290" s="153" t="s">
        <v>529</v>
      </c>
      <c r="H290" s="154">
        <v>4</v>
      </c>
      <c r="I290" s="155"/>
      <c r="J290" s="156">
        <f>ROUND(I290*H290,2)</f>
        <v>0</v>
      </c>
      <c r="K290" s="152" t="s">
        <v>333</v>
      </c>
      <c r="L290" s="34"/>
      <c r="M290" s="157" t="s">
        <v>1</v>
      </c>
      <c r="N290" s="158" t="s">
        <v>46</v>
      </c>
      <c r="O290" s="59"/>
      <c r="P290" s="159">
        <f>O290*H290</f>
        <v>0</v>
      </c>
      <c r="Q290" s="159">
        <v>7.0200000000000002E-3</v>
      </c>
      <c r="R290" s="159">
        <f>Q290*H290</f>
        <v>2.8080000000000001E-2</v>
      </c>
      <c r="S290" s="159">
        <v>0</v>
      </c>
      <c r="T290" s="160">
        <f>S290*H290</f>
        <v>0</v>
      </c>
      <c r="U290" s="33"/>
      <c r="V290" s="33"/>
      <c r="W290" s="33"/>
      <c r="X290" s="33"/>
      <c r="Y290" s="33"/>
      <c r="Z290" s="33"/>
      <c r="AA290" s="33"/>
      <c r="AB290" s="33"/>
      <c r="AC290" s="33"/>
      <c r="AD290" s="33"/>
      <c r="AE290" s="33"/>
      <c r="AR290" s="161" t="s">
        <v>198</v>
      </c>
      <c r="AT290" s="161" t="s">
        <v>202</v>
      </c>
      <c r="AU290" s="161" t="s">
        <v>90</v>
      </c>
      <c r="AY290" s="18" t="s">
        <v>199</v>
      </c>
      <c r="BE290" s="162">
        <f>IF(N290="základní",J290,0)</f>
        <v>0</v>
      </c>
      <c r="BF290" s="162">
        <f>IF(N290="snížená",J290,0)</f>
        <v>0</v>
      </c>
      <c r="BG290" s="162">
        <f>IF(N290="zákl. přenesená",J290,0)</f>
        <v>0</v>
      </c>
      <c r="BH290" s="162">
        <f>IF(N290="sníž. přenesená",J290,0)</f>
        <v>0</v>
      </c>
      <c r="BI290" s="162">
        <f>IF(N290="nulová",J290,0)</f>
        <v>0</v>
      </c>
      <c r="BJ290" s="18" t="s">
        <v>88</v>
      </c>
      <c r="BK290" s="162">
        <f>ROUND(I290*H290,2)</f>
        <v>0</v>
      </c>
      <c r="BL290" s="18" t="s">
        <v>198</v>
      </c>
      <c r="BM290" s="161" t="s">
        <v>7890</v>
      </c>
    </row>
    <row r="291" spans="1:65" s="2" customFormat="1" ht="28.8">
      <c r="A291" s="33"/>
      <c r="B291" s="34"/>
      <c r="C291" s="33"/>
      <c r="D291" s="163" t="s">
        <v>207</v>
      </c>
      <c r="E291" s="33"/>
      <c r="F291" s="164" t="s">
        <v>7891</v>
      </c>
      <c r="G291" s="33"/>
      <c r="H291" s="33"/>
      <c r="I291" s="165"/>
      <c r="J291" s="33"/>
      <c r="K291" s="33"/>
      <c r="L291" s="34"/>
      <c r="M291" s="166"/>
      <c r="N291" s="167"/>
      <c r="O291" s="59"/>
      <c r="P291" s="59"/>
      <c r="Q291" s="59"/>
      <c r="R291" s="59"/>
      <c r="S291" s="59"/>
      <c r="T291" s="60"/>
      <c r="U291" s="33"/>
      <c r="V291" s="33"/>
      <c r="W291" s="33"/>
      <c r="X291" s="33"/>
      <c r="Y291" s="33"/>
      <c r="Z291" s="33"/>
      <c r="AA291" s="33"/>
      <c r="AB291" s="33"/>
      <c r="AC291" s="33"/>
      <c r="AD291" s="33"/>
      <c r="AE291" s="33"/>
      <c r="AT291" s="18" t="s">
        <v>207</v>
      </c>
      <c r="AU291" s="18" t="s">
        <v>90</v>
      </c>
    </row>
    <row r="292" spans="1:65" s="2" customFormat="1" ht="24.15" customHeight="1">
      <c r="A292" s="33"/>
      <c r="B292" s="149"/>
      <c r="C292" s="195" t="s">
        <v>969</v>
      </c>
      <c r="D292" s="195" t="s">
        <v>416</v>
      </c>
      <c r="E292" s="196" t="s">
        <v>7892</v>
      </c>
      <c r="F292" s="197" t="s">
        <v>7893</v>
      </c>
      <c r="G292" s="198" t="s">
        <v>529</v>
      </c>
      <c r="H292" s="199">
        <v>4</v>
      </c>
      <c r="I292" s="200"/>
      <c r="J292" s="201">
        <f>ROUND(I292*H292,2)</f>
        <v>0</v>
      </c>
      <c r="K292" s="197" t="s">
        <v>333</v>
      </c>
      <c r="L292" s="202"/>
      <c r="M292" s="203" t="s">
        <v>1</v>
      </c>
      <c r="N292" s="204" t="s">
        <v>46</v>
      </c>
      <c r="O292" s="59"/>
      <c r="P292" s="159">
        <f>O292*H292</f>
        <v>0</v>
      </c>
      <c r="Q292" s="159">
        <v>5.4600000000000003E-2</v>
      </c>
      <c r="R292" s="159">
        <f>Q292*H292</f>
        <v>0.21840000000000001</v>
      </c>
      <c r="S292" s="159">
        <v>0</v>
      </c>
      <c r="T292" s="160">
        <f>S292*H292</f>
        <v>0</v>
      </c>
      <c r="U292" s="33"/>
      <c r="V292" s="33"/>
      <c r="W292" s="33"/>
      <c r="X292" s="33"/>
      <c r="Y292" s="33"/>
      <c r="Z292" s="33"/>
      <c r="AA292" s="33"/>
      <c r="AB292" s="33"/>
      <c r="AC292" s="33"/>
      <c r="AD292" s="33"/>
      <c r="AE292" s="33"/>
      <c r="AR292" s="161" t="s">
        <v>237</v>
      </c>
      <c r="AT292" s="161" t="s">
        <v>416</v>
      </c>
      <c r="AU292" s="161" t="s">
        <v>90</v>
      </c>
      <c r="AY292" s="18" t="s">
        <v>199</v>
      </c>
      <c r="BE292" s="162">
        <f>IF(N292="základní",J292,0)</f>
        <v>0</v>
      </c>
      <c r="BF292" s="162">
        <f>IF(N292="snížená",J292,0)</f>
        <v>0</v>
      </c>
      <c r="BG292" s="162">
        <f>IF(N292="zákl. přenesená",J292,0)</f>
        <v>0</v>
      </c>
      <c r="BH292" s="162">
        <f>IF(N292="sníž. přenesená",J292,0)</f>
        <v>0</v>
      </c>
      <c r="BI292" s="162">
        <f>IF(N292="nulová",J292,0)</f>
        <v>0</v>
      </c>
      <c r="BJ292" s="18" t="s">
        <v>88</v>
      </c>
      <c r="BK292" s="162">
        <f>ROUND(I292*H292,2)</f>
        <v>0</v>
      </c>
      <c r="BL292" s="18" t="s">
        <v>198</v>
      </c>
      <c r="BM292" s="161" t="s">
        <v>7894</v>
      </c>
    </row>
    <row r="293" spans="1:65" s="2" customFormat="1" ht="19.2">
      <c r="A293" s="33"/>
      <c r="B293" s="34"/>
      <c r="C293" s="33"/>
      <c r="D293" s="163" t="s">
        <v>207</v>
      </c>
      <c r="E293" s="33"/>
      <c r="F293" s="164" t="s">
        <v>7893</v>
      </c>
      <c r="G293" s="33"/>
      <c r="H293" s="33"/>
      <c r="I293" s="165"/>
      <c r="J293" s="33"/>
      <c r="K293" s="33"/>
      <c r="L293" s="34"/>
      <c r="M293" s="166"/>
      <c r="N293" s="167"/>
      <c r="O293" s="59"/>
      <c r="P293" s="59"/>
      <c r="Q293" s="59"/>
      <c r="R293" s="59"/>
      <c r="S293" s="59"/>
      <c r="T293" s="60"/>
      <c r="U293" s="33"/>
      <c r="V293" s="33"/>
      <c r="W293" s="33"/>
      <c r="X293" s="33"/>
      <c r="Y293" s="33"/>
      <c r="Z293" s="33"/>
      <c r="AA293" s="33"/>
      <c r="AB293" s="33"/>
      <c r="AC293" s="33"/>
      <c r="AD293" s="33"/>
      <c r="AE293" s="33"/>
      <c r="AT293" s="18" t="s">
        <v>207</v>
      </c>
      <c r="AU293" s="18" t="s">
        <v>90</v>
      </c>
    </row>
    <row r="294" spans="1:65" s="12" customFormat="1" ht="22.8" customHeight="1">
      <c r="B294" s="136"/>
      <c r="D294" s="137" t="s">
        <v>80</v>
      </c>
      <c r="E294" s="147" t="s">
        <v>242</v>
      </c>
      <c r="F294" s="147" t="s">
        <v>439</v>
      </c>
      <c r="I294" s="139"/>
      <c r="J294" s="148">
        <f>BK294</f>
        <v>0</v>
      </c>
      <c r="L294" s="136"/>
      <c r="M294" s="141"/>
      <c r="N294" s="142"/>
      <c r="O294" s="142"/>
      <c r="P294" s="143">
        <f>SUM(P295:P297)</f>
        <v>0</v>
      </c>
      <c r="Q294" s="142"/>
      <c r="R294" s="143">
        <f>SUM(R295:R297)</f>
        <v>2.3699999999999999E-4</v>
      </c>
      <c r="S294" s="142"/>
      <c r="T294" s="144">
        <f>SUM(T295:T297)</f>
        <v>1.5899999999999997E-2</v>
      </c>
      <c r="AR294" s="137" t="s">
        <v>88</v>
      </c>
      <c r="AT294" s="145" t="s">
        <v>80</v>
      </c>
      <c r="AU294" s="145" t="s">
        <v>88</v>
      </c>
      <c r="AY294" s="137" t="s">
        <v>199</v>
      </c>
      <c r="BK294" s="146">
        <f>SUM(BK295:BK297)</f>
        <v>0</v>
      </c>
    </row>
    <row r="295" spans="1:65" s="2" customFormat="1" ht="24.15" customHeight="1">
      <c r="A295" s="33"/>
      <c r="B295" s="149"/>
      <c r="C295" s="150" t="s">
        <v>976</v>
      </c>
      <c r="D295" s="150" t="s">
        <v>202</v>
      </c>
      <c r="E295" s="151" t="s">
        <v>7895</v>
      </c>
      <c r="F295" s="152" t="s">
        <v>7896</v>
      </c>
      <c r="G295" s="153" t="s">
        <v>376</v>
      </c>
      <c r="H295" s="154">
        <v>0.3</v>
      </c>
      <c r="I295" s="155"/>
      <c r="J295" s="156">
        <f>ROUND(I295*H295,2)</f>
        <v>0</v>
      </c>
      <c r="K295" s="152" t="s">
        <v>333</v>
      </c>
      <c r="L295" s="34"/>
      <c r="M295" s="157" t="s">
        <v>1</v>
      </c>
      <c r="N295" s="158" t="s">
        <v>46</v>
      </c>
      <c r="O295" s="59"/>
      <c r="P295" s="159">
        <f>O295*H295</f>
        <v>0</v>
      </c>
      <c r="Q295" s="159">
        <v>7.9000000000000001E-4</v>
      </c>
      <c r="R295" s="159">
        <f>Q295*H295</f>
        <v>2.3699999999999999E-4</v>
      </c>
      <c r="S295" s="159">
        <v>5.2999999999999999E-2</v>
      </c>
      <c r="T295" s="160">
        <f>S295*H295</f>
        <v>1.5899999999999997E-2</v>
      </c>
      <c r="U295" s="33"/>
      <c r="V295" s="33"/>
      <c r="W295" s="33"/>
      <c r="X295" s="33"/>
      <c r="Y295" s="33"/>
      <c r="Z295" s="33"/>
      <c r="AA295" s="33"/>
      <c r="AB295" s="33"/>
      <c r="AC295" s="33"/>
      <c r="AD295" s="33"/>
      <c r="AE295" s="33"/>
      <c r="AR295" s="161" t="s">
        <v>198</v>
      </c>
      <c r="AT295" s="161" t="s">
        <v>202</v>
      </c>
      <c r="AU295" s="161" t="s">
        <v>90</v>
      </c>
      <c r="AY295" s="18" t="s">
        <v>199</v>
      </c>
      <c r="BE295" s="162">
        <f>IF(N295="základní",J295,0)</f>
        <v>0</v>
      </c>
      <c r="BF295" s="162">
        <f>IF(N295="snížená",J295,0)</f>
        <v>0</v>
      </c>
      <c r="BG295" s="162">
        <f>IF(N295="zákl. přenesená",J295,0)</f>
        <v>0</v>
      </c>
      <c r="BH295" s="162">
        <f>IF(N295="sníž. přenesená",J295,0)</f>
        <v>0</v>
      </c>
      <c r="BI295" s="162">
        <f>IF(N295="nulová",J295,0)</f>
        <v>0</v>
      </c>
      <c r="BJ295" s="18" t="s">
        <v>88</v>
      </c>
      <c r="BK295" s="162">
        <f>ROUND(I295*H295,2)</f>
        <v>0</v>
      </c>
      <c r="BL295" s="18" t="s">
        <v>198</v>
      </c>
      <c r="BM295" s="161" t="s">
        <v>7897</v>
      </c>
    </row>
    <row r="296" spans="1:65" s="2" customFormat="1" ht="28.8">
      <c r="A296" s="33"/>
      <c r="B296" s="34"/>
      <c r="C296" s="33"/>
      <c r="D296" s="163" t="s">
        <v>207</v>
      </c>
      <c r="E296" s="33"/>
      <c r="F296" s="164" t="s">
        <v>7898</v>
      </c>
      <c r="G296" s="33"/>
      <c r="H296" s="33"/>
      <c r="I296" s="165"/>
      <c r="J296" s="33"/>
      <c r="K296" s="33"/>
      <c r="L296" s="34"/>
      <c r="M296" s="166"/>
      <c r="N296" s="167"/>
      <c r="O296" s="59"/>
      <c r="P296" s="59"/>
      <c r="Q296" s="59"/>
      <c r="R296" s="59"/>
      <c r="S296" s="59"/>
      <c r="T296" s="60"/>
      <c r="U296" s="33"/>
      <c r="V296" s="33"/>
      <c r="W296" s="33"/>
      <c r="X296" s="33"/>
      <c r="Y296" s="33"/>
      <c r="Z296" s="33"/>
      <c r="AA296" s="33"/>
      <c r="AB296" s="33"/>
      <c r="AC296" s="33"/>
      <c r="AD296" s="33"/>
      <c r="AE296" s="33"/>
      <c r="AT296" s="18" t="s">
        <v>207</v>
      </c>
      <c r="AU296" s="18" t="s">
        <v>90</v>
      </c>
    </row>
    <row r="297" spans="1:65" s="14" customFormat="1" ht="10.199999999999999">
      <c r="B297" s="179"/>
      <c r="D297" s="163" t="s">
        <v>336</v>
      </c>
      <c r="E297" s="180" t="s">
        <v>1</v>
      </c>
      <c r="F297" s="181" t="s">
        <v>7899</v>
      </c>
      <c r="H297" s="182">
        <v>0.3</v>
      </c>
      <c r="I297" s="183"/>
      <c r="L297" s="179"/>
      <c r="M297" s="184"/>
      <c r="N297" s="185"/>
      <c r="O297" s="185"/>
      <c r="P297" s="185"/>
      <c r="Q297" s="185"/>
      <c r="R297" s="185"/>
      <c r="S297" s="185"/>
      <c r="T297" s="186"/>
      <c r="AT297" s="180" t="s">
        <v>336</v>
      </c>
      <c r="AU297" s="180" t="s">
        <v>90</v>
      </c>
      <c r="AV297" s="14" t="s">
        <v>90</v>
      </c>
      <c r="AW297" s="14" t="s">
        <v>36</v>
      </c>
      <c r="AX297" s="14" t="s">
        <v>88</v>
      </c>
      <c r="AY297" s="180" t="s">
        <v>199</v>
      </c>
    </row>
    <row r="298" spans="1:65" s="12" customFormat="1" ht="22.8" customHeight="1">
      <c r="B298" s="136"/>
      <c r="D298" s="137" t="s">
        <v>80</v>
      </c>
      <c r="E298" s="147" t="s">
        <v>1001</v>
      </c>
      <c r="F298" s="147" t="s">
        <v>1002</v>
      </c>
      <c r="I298" s="139"/>
      <c r="J298" s="148">
        <f>BK298</f>
        <v>0</v>
      </c>
      <c r="L298" s="136"/>
      <c r="M298" s="141"/>
      <c r="N298" s="142"/>
      <c r="O298" s="142"/>
      <c r="P298" s="143">
        <f>SUM(P299:P307)</f>
        <v>0</v>
      </c>
      <c r="Q298" s="142"/>
      <c r="R298" s="143">
        <f>SUM(R299:R307)</f>
        <v>0</v>
      </c>
      <c r="S298" s="142"/>
      <c r="T298" s="144">
        <f>SUM(T299:T307)</f>
        <v>0</v>
      </c>
      <c r="AR298" s="137" t="s">
        <v>88</v>
      </c>
      <c r="AT298" s="145" t="s">
        <v>80</v>
      </c>
      <c r="AU298" s="145" t="s">
        <v>88</v>
      </c>
      <c r="AY298" s="137" t="s">
        <v>199</v>
      </c>
      <c r="BK298" s="146">
        <f>SUM(BK299:BK307)</f>
        <v>0</v>
      </c>
    </row>
    <row r="299" spans="1:65" s="2" customFormat="1" ht="33" customHeight="1">
      <c r="A299" s="33"/>
      <c r="B299" s="149"/>
      <c r="C299" s="150" t="s">
        <v>982</v>
      </c>
      <c r="D299" s="150" t="s">
        <v>202</v>
      </c>
      <c r="E299" s="151" t="s">
        <v>7900</v>
      </c>
      <c r="F299" s="152" t="s">
        <v>7901</v>
      </c>
      <c r="G299" s="153" t="s">
        <v>396</v>
      </c>
      <c r="H299" s="154">
        <v>30.175000000000001</v>
      </c>
      <c r="I299" s="155"/>
      <c r="J299" s="156">
        <f>ROUND(I299*H299,2)</f>
        <v>0</v>
      </c>
      <c r="K299" s="152" t="s">
        <v>333</v>
      </c>
      <c r="L299" s="34"/>
      <c r="M299" s="157" t="s">
        <v>1</v>
      </c>
      <c r="N299" s="158" t="s">
        <v>46</v>
      </c>
      <c r="O299" s="59"/>
      <c r="P299" s="159">
        <f>O299*H299</f>
        <v>0</v>
      </c>
      <c r="Q299" s="159">
        <v>0</v>
      </c>
      <c r="R299" s="159">
        <f>Q299*H299</f>
        <v>0</v>
      </c>
      <c r="S299" s="159">
        <v>0</v>
      </c>
      <c r="T299" s="160">
        <f>S299*H299</f>
        <v>0</v>
      </c>
      <c r="U299" s="33"/>
      <c r="V299" s="33"/>
      <c r="W299" s="33"/>
      <c r="X299" s="33"/>
      <c r="Y299" s="33"/>
      <c r="Z299" s="33"/>
      <c r="AA299" s="33"/>
      <c r="AB299" s="33"/>
      <c r="AC299" s="33"/>
      <c r="AD299" s="33"/>
      <c r="AE299" s="33"/>
      <c r="AR299" s="161" t="s">
        <v>198</v>
      </c>
      <c r="AT299" s="161" t="s">
        <v>202</v>
      </c>
      <c r="AU299" s="161" t="s">
        <v>90</v>
      </c>
      <c r="AY299" s="18" t="s">
        <v>199</v>
      </c>
      <c r="BE299" s="162">
        <f>IF(N299="základní",J299,0)</f>
        <v>0</v>
      </c>
      <c r="BF299" s="162">
        <f>IF(N299="snížená",J299,0)</f>
        <v>0</v>
      </c>
      <c r="BG299" s="162">
        <f>IF(N299="zákl. přenesená",J299,0)</f>
        <v>0</v>
      </c>
      <c r="BH299" s="162">
        <f>IF(N299="sníž. přenesená",J299,0)</f>
        <v>0</v>
      </c>
      <c r="BI299" s="162">
        <f>IF(N299="nulová",J299,0)</f>
        <v>0</v>
      </c>
      <c r="BJ299" s="18" t="s">
        <v>88</v>
      </c>
      <c r="BK299" s="162">
        <f>ROUND(I299*H299,2)</f>
        <v>0</v>
      </c>
      <c r="BL299" s="18" t="s">
        <v>198</v>
      </c>
      <c r="BM299" s="161" t="s">
        <v>7902</v>
      </c>
    </row>
    <row r="300" spans="1:65" s="2" customFormat="1" ht="19.2">
      <c r="A300" s="33"/>
      <c r="B300" s="34"/>
      <c r="C300" s="33"/>
      <c r="D300" s="163" t="s">
        <v>207</v>
      </c>
      <c r="E300" s="33"/>
      <c r="F300" s="164" t="s">
        <v>7903</v>
      </c>
      <c r="G300" s="33"/>
      <c r="H300" s="33"/>
      <c r="I300" s="165"/>
      <c r="J300" s="33"/>
      <c r="K300" s="33"/>
      <c r="L300" s="34"/>
      <c r="M300" s="166"/>
      <c r="N300" s="167"/>
      <c r="O300" s="59"/>
      <c r="P300" s="59"/>
      <c r="Q300" s="59"/>
      <c r="R300" s="59"/>
      <c r="S300" s="59"/>
      <c r="T300" s="60"/>
      <c r="U300" s="33"/>
      <c r="V300" s="33"/>
      <c r="W300" s="33"/>
      <c r="X300" s="33"/>
      <c r="Y300" s="33"/>
      <c r="Z300" s="33"/>
      <c r="AA300" s="33"/>
      <c r="AB300" s="33"/>
      <c r="AC300" s="33"/>
      <c r="AD300" s="33"/>
      <c r="AE300" s="33"/>
      <c r="AT300" s="18" t="s">
        <v>207</v>
      </c>
      <c r="AU300" s="18" t="s">
        <v>90</v>
      </c>
    </row>
    <row r="301" spans="1:65" s="2" customFormat="1" ht="21.75" customHeight="1">
      <c r="A301" s="33"/>
      <c r="B301" s="149"/>
      <c r="C301" s="150" t="s">
        <v>1003</v>
      </c>
      <c r="D301" s="150" t="s">
        <v>202</v>
      </c>
      <c r="E301" s="151" t="s">
        <v>7904</v>
      </c>
      <c r="F301" s="152" t="s">
        <v>7905</v>
      </c>
      <c r="G301" s="153" t="s">
        <v>396</v>
      </c>
      <c r="H301" s="154">
        <v>784.55</v>
      </c>
      <c r="I301" s="155"/>
      <c r="J301" s="156">
        <f>ROUND(I301*H301,2)</f>
        <v>0</v>
      </c>
      <c r="K301" s="152" t="s">
        <v>333</v>
      </c>
      <c r="L301" s="34"/>
      <c r="M301" s="157" t="s">
        <v>1</v>
      </c>
      <c r="N301" s="158" t="s">
        <v>46</v>
      </c>
      <c r="O301" s="59"/>
      <c r="P301" s="159">
        <f>O301*H301</f>
        <v>0</v>
      </c>
      <c r="Q301" s="159">
        <v>0</v>
      </c>
      <c r="R301" s="159">
        <f>Q301*H301</f>
        <v>0</v>
      </c>
      <c r="S301" s="159">
        <v>0</v>
      </c>
      <c r="T301" s="160">
        <f>S301*H301</f>
        <v>0</v>
      </c>
      <c r="U301" s="33"/>
      <c r="V301" s="33"/>
      <c r="W301" s="33"/>
      <c r="X301" s="33"/>
      <c r="Y301" s="33"/>
      <c r="Z301" s="33"/>
      <c r="AA301" s="33"/>
      <c r="AB301" s="33"/>
      <c r="AC301" s="33"/>
      <c r="AD301" s="33"/>
      <c r="AE301" s="33"/>
      <c r="AR301" s="161" t="s">
        <v>198</v>
      </c>
      <c r="AT301" s="161" t="s">
        <v>202</v>
      </c>
      <c r="AU301" s="161" t="s">
        <v>90</v>
      </c>
      <c r="AY301" s="18" t="s">
        <v>199</v>
      </c>
      <c r="BE301" s="162">
        <f>IF(N301="základní",J301,0)</f>
        <v>0</v>
      </c>
      <c r="BF301" s="162">
        <f>IF(N301="snížená",J301,0)</f>
        <v>0</v>
      </c>
      <c r="BG301" s="162">
        <f>IF(N301="zákl. přenesená",J301,0)</f>
        <v>0</v>
      </c>
      <c r="BH301" s="162">
        <f>IF(N301="sníž. přenesená",J301,0)</f>
        <v>0</v>
      </c>
      <c r="BI301" s="162">
        <f>IF(N301="nulová",J301,0)</f>
        <v>0</v>
      </c>
      <c r="BJ301" s="18" t="s">
        <v>88</v>
      </c>
      <c r="BK301" s="162">
        <f>ROUND(I301*H301,2)</f>
        <v>0</v>
      </c>
      <c r="BL301" s="18" t="s">
        <v>198</v>
      </c>
      <c r="BM301" s="161" t="s">
        <v>7906</v>
      </c>
    </row>
    <row r="302" spans="1:65" s="2" customFormat="1" ht="28.8">
      <c r="A302" s="33"/>
      <c r="B302" s="34"/>
      <c r="C302" s="33"/>
      <c r="D302" s="163" t="s">
        <v>207</v>
      </c>
      <c r="E302" s="33"/>
      <c r="F302" s="164" t="s">
        <v>7907</v>
      </c>
      <c r="G302" s="33"/>
      <c r="H302" s="33"/>
      <c r="I302" s="165"/>
      <c r="J302" s="33"/>
      <c r="K302" s="33"/>
      <c r="L302" s="34"/>
      <c r="M302" s="166"/>
      <c r="N302" s="167"/>
      <c r="O302" s="59"/>
      <c r="P302" s="59"/>
      <c r="Q302" s="59"/>
      <c r="R302" s="59"/>
      <c r="S302" s="59"/>
      <c r="T302" s="60"/>
      <c r="U302" s="33"/>
      <c r="V302" s="33"/>
      <c r="W302" s="33"/>
      <c r="X302" s="33"/>
      <c r="Y302" s="33"/>
      <c r="Z302" s="33"/>
      <c r="AA302" s="33"/>
      <c r="AB302" s="33"/>
      <c r="AC302" s="33"/>
      <c r="AD302" s="33"/>
      <c r="AE302" s="33"/>
      <c r="AT302" s="18" t="s">
        <v>207</v>
      </c>
      <c r="AU302" s="18" t="s">
        <v>90</v>
      </c>
    </row>
    <row r="303" spans="1:65" s="14" customFormat="1" ht="10.199999999999999">
      <c r="B303" s="179"/>
      <c r="D303" s="163" t="s">
        <v>336</v>
      </c>
      <c r="F303" s="181" t="s">
        <v>7908</v>
      </c>
      <c r="H303" s="182">
        <v>784.55</v>
      </c>
      <c r="I303" s="183"/>
      <c r="L303" s="179"/>
      <c r="M303" s="184"/>
      <c r="N303" s="185"/>
      <c r="O303" s="185"/>
      <c r="P303" s="185"/>
      <c r="Q303" s="185"/>
      <c r="R303" s="185"/>
      <c r="S303" s="185"/>
      <c r="T303" s="186"/>
      <c r="AT303" s="180" t="s">
        <v>336</v>
      </c>
      <c r="AU303" s="180" t="s">
        <v>90</v>
      </c>
      <c r="AV303" s="14" t="s">
        <v>90</v>
      </c>
      <c r="AW303" s="14" t="s">
        <v>3</v>
      </c>
      <c r="AX303" s="14" t="s">
        <v>88</v>
      </c>
      <c r="AY303" s="180" t="s">
        <v>199</v>
      </c>
    </row>
    <row r="304" spans="1:65" s="2" customFormat="1" ht="16.5" customHeight="1">
      <c r="A304" s="33"/>
      <c r="B304" s="149"/>
      <c r="C304" s="150" t="s">
        <v>1008</v>
      </c>
      <c r="D304" s="150" t="s">
        <v>202</v>
      </c>
      <c r="E304" s="151" t="s">
        <v>7909</v>
      </c>
      <c r="F304" s="152" t="s">
        <v>7910</v>
      </c>
      <c r="G304" s="153" t="s">
        <v>396</v>
      </c>
      <c r="H304" s="154">
        <v>30.175000000000001</v>
      </c>
      <c r="I304" s="155"/>
      <c r="J304" s="156">
        <f>ROUND(I304*H304,2)</f>
        <v>0</v>
      </c>
      <c r="K304" s="152" t="s">
        <v>333</v>
      </c>
      <c r="L304" s="34"/>
      <c r="M304" s="157" t="s">
        <v>1</v>
      </c>
      <c r="N304" s="158" t="s">
        <v>46</v>
      </c>
      <c r="O304" s="59"/>
      <c r="P304" s="159">
        <f>O304*H304</f>
        <v>0</v>
      </c>
      <c r="Q304" s="159">
        <v>0</v>
      </c>
      <c r="R304" s="159">
        <f>Q304*H304</f>
        <v>0</v>
      </c>
      <c r="S304" s="159">
        <v>0</v>
      </c>
      <c r="T304" s="160">
        <f>S304*H304</f>
        <v>0</v>
      </c>
      <c r="U304" s="33"/>
      <c r="V304" s="33"/>
      <c r="W304" s="33"/>
      <c r="X304" s="33"/>
      <c r="Y304" s="33"/>
      <c r="Z304" s="33"/>
      <c r="AA304" s="33"/>
      <c r="AB304" s="33"/>
      <c r="AC304" s="33"/>
      <c r="AD304" s="33"/>
      <c r="AE304" s="33"/>
      <c r="AR304" s="161" t="s">
        <v>198</v>
      </c>
      <c r="AT304" s="161" t="s">
        <v>202</v>
      </c>
      <c r="AU304" s="161" t="s">
        <v>90</v>
      </c>
      <c r="AY304" s="18" t="s">
        <v>199</v>
      </c>
      <c r="BE304" s="162">
        <f>IF(N304="základní",J304,0)</f>
        <v>0</v>
      </c>
      <c r="BF304" s="162">
        <f>IF(N304="snížená",J304,0)</f>
        <v>0</v>
      </c>
      <c r="BG304" s="162">
        <f>IF(N304="zákl. přenesená",J304,0)</f>
        <v>0</v>
      </c>
      <c r="BH304" s="162">
        <f>IF(N304="sníž. přenesená",J304,0)</f>
        <v>0</v>
      </c>
      <c r="BI304" s="162">
        <f>IF(N304="nulová",J304,0)</f>
        <v>0</v>
      </c>
      <c r="BJ304" s="18" t="s">
        <v>88</v>
      </c>
      <c r="BK304" s="162">
        <f>ROUND(I304*H304,2)</f>
        <v>0</v>
      </c>
      <c r="BL304" s="18" t="s">
        <v>198</v>
      </c>
      <c r="BM304" s="161" t="s">
        <v>7911</v>
      </c>
    </row>
    <row r="305" spans="1:65" s="2" customFormat="1" ht="19.2">
      <c r="A305" s="33"/>
      <c r="B305" s="34"/>
      <c r="C305" s="33"/>
      <c r="D305" s="163" t="s">
        <v>207</v>
      </c>
      <c r="E305" s="33"/>
      <c r="F305" s="164" t="s">
        <v>7912</v>
      </c>
      <c r="G305" s="33"/>
      <c r="H305" s="33"/>
      <c r="I305" s="165"/>
      <c r="J305" s="33"/>
      <c r="K305" s="33"/>
      <c r="L305" s="34"/>
      <c r="M305" s="166"/>
      <c r="N305" s="167"/>
      <c r="O305" s="59"/>
      <c r="P305" s="59"/>
      <c r="Q305" s="59"/>
      <c r="R305" s="59"/>
      <c r="S305" s="59"/>
      <c r="T305" s="60"/>
      <c r="U305" s="33"/>
      <c r="V305" s="33"/>
      <c r="W305" s="33"/>
      <c r="X305" s="33"/>
      <c r="Y305" s="33"/>
      <c r="Z305" s="33"/>
      <c r="AA305" s="33"/>
      <c r="AB305" s="33"/>
      <c r="AC305" s="33"/>
      <c r="AD305" s="33"/>
      <c r="AE305" s="33"/>
      <c r="AT305" s="18" t="s">
        <v>207</v>
      </c>
      <c r="AU305" s="18" t="s">
        <v>90</v>
      </c>
    </row>
    <row r="306" spans="1:65" s="2" customFormat="1" ht="37.799999999999997" customHeight="1">
      <c r="A306" s="33"/>
      <c r="B306" s="149"/>
      <c r="C306" s="150" t="s">
        <v>1014</v>
      </c>
      <c r="D306" s="150" t="s">
        <v>202</v>
      </c>
      <c r="E306" s="151" t="s">
        <v>1068</v>
      </c>
      <c r="F306" s="152" t="s">
        <v>1069</v>
      </c>
      <c r="G306" s="153" t="s">
        <v>396</v>
      </c>
      <c r="H306" s="154">
        <v>30.175000000000001</v>
      </c>
      <c r="I306" s="155"/>
      <c r="J306" s="156">
        <f>ROUND(I306*H306,2)</f>
        <v>0</v>
      </c>
      <c r="K306" s="152" t="s">
        <v>333</v>
      </c>
      <c r="L306" s="34"/>
      <c r="M306" s="157" t="s">
        <v>1</v>
      </c>
      <c r="N306" s="158" t="s">
        <v>46</v>
      </c>
      <c r="O306" s="59"/>
      <c r="P306" s="159">
        <f>O306*H306</f>
        <v>0</v>
      </c>
      <c r="Q306" s="159">
        <v>0</v>
      </c>
      <c r="R306" s="159">
        <f>Q306*H306</f>
        <v>0</v>
      </c>
      <c r="S306" s="159">
        <v>0</v>
      </c>
      <c r="T306" s="160">
        <f>S306*H306</f>
        <v>0</v>
      </c>
      <c r="U306" s="33"/>
      <c r="V306" s="33"/>
      <c r="W306" s="33"/>
      <c r="X306" s="33"/>
      <c r="Y306" s="33"/>
      <c r="Z306" s="33"/>
      <c r="AA306" s="33"/>
      <c r="AB306" s="33"/>
      <c r="AC306" s="33"/>
      <c r="AD306" s="33"/>
      <c r="AE306" s="33"/>
      <c r="AR306" s="161" t="s">
        <v>198</v>
      </c>
      <c r="AT306" s="161" t="s">
        <v>202</v>
      </c>
      <c r="AU306" s="161" t="s">
        <v>90</v>
      </c>
      <c r="AY306" s="18" t="s">
        <v>199</v>
      </c>
      <c r="BE306" s="162">
        <f>IF(N306="základní",J306,0)</f>
        <v>0</v>
      </c>
      <c r="BF306" s="162">
        <f>IF(N306="snížená",J306,0)</f>
        <v>0</v>
      </c>
      <c r="BG306" s="162">
        <f>IF(N306="zákl. přenesená",J306,0)</f>
        <v>0</v>
      </c>
      <c r="BH306" s="162">
        <f>IF(N306="sníž. přenesená",J306,0)</f>
        <v>0</v>
      </c>
      <c r="BI306" s="162">
        <f>IF(N306="nulová",J306,0)</f>
        <v>0</v>
      </c>
      <c r="BJ306" s="18" t="s">
        <v>88</v>
      </c>
      <c r="BK306" s="162">
        <f>ROUND(I306*H306,2)</f>
        <v>0</v>
      </c>
      <c r="BL306" s="18" t="s">
        <v>198</v>
      </c>
      <c r="BM306" s="161" t="s">
        <v>7913</v>
      </c>
    </row>
    <row r="307" spans="1:65" s="2" customFormat="1" ht="28.8">
      <c r="A307" s="33"/>
      <c r="B307" s="34"/>
      <c r="C307" s="33"/>
      <c r="D307" s="163" t="s">
        <v>207</v>
      </c>
      <c r="E307" s="33"/>
      <c r="F307" s="164" t="s">
        <v>1071</v>
      </c>
      <c r="G307" s="33"/>
      <c r="H307" s="33"/>
      <c r="I307" s="165"/>
      <c r="J307" s="33"/>
      <c r="K307" s="33"/>
      <c r="L307" s="34"/>
      <c r="M307" s="166"/>
      <c r="N307" s="167"/>
      <c r="O307" s="59"/>
      <c r="P307" s="59"/>
      <c r="Q307" s="59"/>
      <c r="R307" s="59"/>
      <c r="S307" s="59"/>
      <c r="T307" s="60"/>
      <c r="U307" s="33"/>
      <c r="V307" s="33"/>
      <c r="W307" s="33"/>
      <c r="X307" s="33"/>
      <c r="Y307" s="33"/>
      <c r="Z307" s="33"/>
      <c r="AA307" s="33"/>
      <c r="AB307" s="33"/>
      <c r="AC307" s="33"/>
      <c r="AD307" s="33"/>
      <c r="AE307" s="33"/>
      <c r="AT307" s="18" t="s">
        <v>207</v>
      </c>
      <c r="AU307" s="18" t="s">
        <v>90</v>
      </c>
    </row>
    <row r="308" spans="1:65" s="12" customFormat="1" ht="22.8" customHeight="1">
      <c r="B308" s="136"/>
      <c r="D308" s="137" t="s">
        <v>80</v>
      </c>
      <c r="E308" s="147" t="s">
        <v>1087</v>
      </c>
      <c r="F308" s="147" t="s">
        <v>1088</v>
      </c>
      <c r="I308" s="139"/>
      <c r="J308" s="148">
        <f>BK308</f>
        <v>0</v>
      </c>
      <c r="L308" s="136"/>
      <c r="M308" s="141"/>
      <c r="N308" s="142"/>
      <c r="O308" s="142"/>
      <c r="P308" s="143">
        <f>SUM(P309:P310)</f>
        <v>0</v>
      </c>
      <c r="Q308" s="142"/>
      <c r="R308" s="143">
        <f>SUM(R309:R310)</f>
        <v>0</v>
      </c>
      <c r="S308" s="142"/>
      <c r="T308" s="144">
        <f>SUM(T309:T310)</f>
        <v>0</v>
      </c>
      <c r="AR308" s="137" t="s">
        <v>88</v>
      </c>
      <c r="AT308" s="145" t="s">
        <v>80</v>
      </c>
      <c r="AU308" s="145" t="s">
        <v>88</v>
      </c>
      <c r="AY308" s="137" t="s">
        <v>199</v>
      </c>
      <c r="BK308" s="146">
        <f>SUM(BK309:BK310)</f>
        <v>0</v>
      </c>
    </row>
    <row r="309" spans="1:65" s="2" customFormat="1" ht="24.15" customHeight="1">
      <c r="A309" s="33"/>
      <c r="B309" s="149"/>
      <c r="C309" s="150" t="s">
        <v>1020</v>
      </c>
      <c r="D309" s="150" t="s">
        <v>202</v>
      </c>
      <c r="E309" s="151" t="s">
        <v>7592</v>
      </c>
      <c r="F309" s="152" t="s">
        <v>7593</v>
      </c>
      <c r="G309" s="153" t="s">
        <v>396</v>
      </c>
      <c r="H309" s="154">
        <v>127.599</v>
      </c>
      <c r="I309" s="155"/>
      <c r="J309" s="156">
        <f>ROUND(I309*H309,2)</f>
        <v>0</v>
      </c>
      <c r="K309" s="152" t="s">
        <v>333</v>
      </c>
      <c r="L309" s="34"/>
      <c r="M309" s="157" t="s">
        <v>1</v>
      </c>
      <c r="N309" s="158" t="s">
        <v>46</v>
      </c>
      <c r="O309" s="59"/>
      <c r="P309" s="159">
        <f>O309*H309</f>
        <v>0</v>
      </c>
      <c r="Q309" s="159">
        <v>0</v>
      </c>
      <c r="R309" s="159">
        <f>Q309*H309</f>
        <v>0</v>
      </c>
      <c r="S309" s="159">
        <v>0</v>
      </c>
      <c r="T309" s="160">
        <f>S309*H309</f>
        <v>0</v>
      </c>
      <c r="U309" s="33"/>
      <c r="V309" s="33"/>
      <c r="W309" s="33"/>
      <c r="X309" s="33"/>
      <c r="Y309" s="33"/>
      <c r="Z309" s="33"/>
      <c r="AA309" s="33"/>
      <c r="AB309" s="33"/>
      <c r="AC309" s="33"/>
      <c r="AD309" s="33"/>
      <c r="AE309" s="33"/>
      <c r="AR309" s="161" t="s">
        <v>198</v>
      </c>
      <c r="AT309" s="161" t="s">
        <v>202</v>
      </c>
      <c r="AU309" s="161" t="s">
        <v>90</v>
      </c>
      <c r="AY309" s="18" t="s">
        <v>199</v>
      </c>
      <c r="BE309" s="162">
        <f>IF(N309="základní",J309,0)</f>
        <v>0</v>
      </c>
      <c r="BF309" s="162">
        <f>IF(N309="snížená",J309,0)</f>
        <v>0</v>
      </c>
      <c r="BG309" s="162">
        <f>IF(N309="zákl. přenesená",J309,0)</f>
        <v>0</v>
      </c>
      <c r="BH309" s="162">
        <f>IF(N309="sníž. přenesená",J309,0)</f>
        <v>0</v>
      </c>
      <c r="BI309" s="162">
        <f>IF(N309="nulová",J309,0)</f>
        <v>0</v>
      </c>
      <c r="BJ309" s="18" t="s">
        <v>88</v>
      </c>
      <c r="BK309" s="162">
        <f>ROUND(I309*H309,2)</f>
        <v>0</v>
      </c>
      <c r="BL309" s="18" t="s">
        <v>198</v>
      </c>
      <c r="BM309" s="161" t="s">
        <v>7914</v>
      </c>
    </row>
    <row r="310" spans="1:65" s="2" customFormat="1" ht="28.8">
      <c r="A310" s="33"/>
      <c r="B310" s="34"/>
      <c r="C310" s="33"/>
      <c r="D310" s="163" t="s">
        <v>207</v>
      </c>
      <c r="E310" s="33"/>
      <c r="F310" s="164" t="s">
        <v>7595</v>
      </c>
      <c r="G310" s="33"/>
      <c r="H310" s="33"/>
      <c r="I310" s="165"/>
      <c r="J310" s="33"/>
      <c r="K310" s="33"/>
      <c r="L310" s="34"/>
      <c r="M310" s="168"/>
      <c r="N310" s="169"/>
      <c r="O310" s="170"/>
      <c r="P310" s="170"/>
      <c r="Q310" s="170"/>
      <c r="R310" s="170"/>
      <c r="S310" s="170"/>
      <c r="T310" s="171"/>
      <c r="U310" s="33"/>
      <c r="V310" s="33"/>
      <c r="W310" s="33"/>
      <c r="X310" s="33"/>
      <c r="Y310" s="33"/>
      <c r="Z310" s="33"/>
      <c r="AA310" s="33"/>
      <c r="AB310" s="33"/>
      <c r="AC310" s="33"/>
      <c r="AD310" s="33"/>
      <c r="AE310" s="33"/>
      <c r="AT310" s="18" t="s">
        <v>207</v>
      </c>
      <c r="AU310" s="18" t="s">
        <v>90</v>
      </c>
    </row>
    <row r="311" spans="1:65" s="2" customFormat="1" ht="6.9" customHeight="1">
      <c r="A311" s="33"/>
      <c r="B311" s="48"/>
      <c r="C311" s="49"/>
      <c r="D311" s="49"/>
      <c r="E311" s="49"/>
      <c r="F311" s="49"/>
      <c r="G311" s="49"/>
      <c r="H311" s="49"/>
      <c r="I311" s="49"/>
      <c r="J311" s="49"/>
      <c r="K311" s="49"/>
      <c r="L311" s="34"/>
      <c r="M311" s="33"/>
      <c r="O311" s="33"/>
      <c r="P311" s="33"/>
      <c r="Q311" s="33"/>
      <c r="R311" s="33"/>
      <c r="S311" s="33"/>
      <c r="T311" s="33"/>
      <c r="U311" s="33"/>
      <c r="V311" s="33"/>
      <c r="W311" s="33"/>
      <c r="X311" s="33"/>
      <c r="Y311" s="33"/>
      <c r="Z311" s="33"/>
      <c r="AA311" s="33"/>
      <c r="AB311" s="33"/>
      <c r="AC311" s="33"/>
      <c r="AD311" s="33"/>
      <c r="AE311" s="33"/>
    </row>
  </sheetData>
  <autoFilter ref="C127:K31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164</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7915</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7915</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165</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7916</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ROUND(J130,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ROUND((SUM(BE130:BE207)),  2)</f>
        <v>0</v>
      </c>
      <c r="G35" s="33"/>
      <c r="H35" s="33"/>
      <c r="I35" s="106">
        <v>0.21</v>
      </c>
      <c r="J35" s="105">
        <f>ROUND(((SUM(BE130:BE207))*I35),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ROUND((SUM(BF130:BF207)),  2)</f>
        <v>0</v>
      </c>
      <c r="G36" s="33"/>
      <c r="H36" s="33"/>
      <c r="I36" s="106">
        <v>0.15</v>
      </c>
      <c r="J36" s="105">
        <f>ROUND(((SUM(BF130:BF207))*I36),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ROUND((SUM(BG130:BG207)),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ROUND((SUM(BH130:BH207)),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ROUND((SUM(BI130:BI207)),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7915</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IO-04 - Areálový venkovní rozvod vody</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J130</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304</v>
      </c>
      <c r="E99" s="120"/>
      <c r="F99" s="120"/>
      <c r="G99" s="120"/>
      <c r="H99" s="120"/>
      <c r="I99" s="120"/>
      <c r="J99" s="121">
        <f>J131</f>
        <v>0</v>
      </c>
      <c r="L99" s="118"/>
    </row>
    <row r="100" spans="1:47" s="10" customFormat="1" ht="19.95" customHeight="1">
      <c r="B100" s="122"/>
      <c r="D100" s="123" t="s">
        <v>305</v>
      </c>
      <c r="E100" s="124"/>
      <c r="F100" s="124"/>
      <c r="G100" s="124"/>
      <c r="H100" s="124"/>
      <c r="I100" s="124"/>
      <c r="J100" s="125">
        <f>J132</f>
        <v>0</v>
      </c>
      <c r="L100" s="122"/>
    </row>
    <row r="101" spans="1:47" s="10" customFormat="1" ht="19.95" customHeight="1">
      <c r="B101" s="122"/>
      <c r="D101" s="123" t="s">
        <v>1496</v>
      </c>
      <c r="E101" s="124"/>
      <c r="F101" s="124"/>
      <c r="G101" s="124"/>
      <c r="H101" s="124"/>
      <c r="I101" s="124"/>
      <c r="J101" s="125">
        <f>J158</f>
        <v>0</v>
      </c>
      <c r="L101" s="122"/>
    </row>
    <row r="102" spans="1:47" s="10" customFormat="1" ht="19.95" customHeight="1">
      <c r="B102" s="122"/>
      <c r="D102" s="123" t="s">
        <v>7658</v>
      </c>
      <c r="E102" s="124"/>
      <c r="F102" s="124"/>
      <c r="G102" s="124"/>
      <c r="H102" s="124"/>
      <c r="I102" s="124"/>
      <c r="J102" s="125">
        <f>J165</f>
        <v>0</v>
      </c>
      <c r="L102" s="122"/>
    </row>
    <row r="103" spans="1:47" s="10" customFormat="1" ht="19.95" customHeight="1">
      <c r="B103" s="122"/>
      <c r="D103" s="123" t="s">
        <v>312</v>
      </c>
      <c r="E103" s="124"/>
      <c r="F103" s="124"/>
      <c r="G103" s="124"/>
      <c r="H103" s="124"/>
      <c r="I103" s="124"/>
      <c r="J103" s="125">
        <f>J186</f>
        <v>0</v>
      </c>
      <c r="L103" s="122"/>
    </row>
    <row r="104" spans="1:47" s="9" customFormat="1" ht="24.9" customHeight="1">
      <c r="B104" s="118"/>
      <c r="D104" s="119" t="s">
        <v>313</v>
      </c>
      <c r="E104" s="120"/>
      <c r="F104" s="120"/>
      <c r="G104" s="120"/>
      <c r="H104" s="120"/>
      <c r="I104" s="120"/>
      <c r="J104" s="121">
        <f>J189</f>
        <v>0</v>
      </c>
      <c r="L104" s="118"/>
    </row>
    <row r="105" spans="1:47" s="10" customFormat="1" ht="19.95" customHeight="1">
      <c r="B105" s="122"/>
      <c r="D105" s="123" t="s">
        <v>315</v>
      </c>
      <c r="E105" s="124"/>
      <c r="F105" s="124"/>
      <c r="G105" s="124"/>
      <c r="H105" s="124"/>
      <c r="I105" s="124"/>
      <c r="J105" s="125">
        <f>J190</f>
        <v>0</v>
      </c>
      <c r="L105" s="122"/>
    </row>
    <row r="106" spans="1:47" s="10" customFormat="1" ht="19.95" customHeight="1">
      <c r="B106" s="122"/>
      <c r="D106" s="123" t="s">
        <v>4217</v>
      </c>
      <c r="E106" s="124"/>
      <c r="F106" s="124"/>
      <c r="G106" s="124"/>
      <c r="H106" s="124"/>
      <c r="I106" s="124"/>
      <c r="J106" s="125">
        <f>J195</f>
        <v>0</v>
      </c>
      <c r="L106" s="122"/>
    </row>
    <row r="107" spans="1:47" s="9" customFormat="1" ht="24.9" customHeight="1">
      <c r="B107" s="118"/>
      <c r="D107" s="119" t="s">
        <v>4640</v>
      </c>
      <c r="E107" s="120"/>
      <c r="F107" s="120"/>
      <c r="G107" s="120"/>
      <c r="H107" s="120"/>
      <c r="I107" s="120"/>
      <c r="J107" s="121">
        <f>J202</f>
        <v>0</v>
      </c>
      <c r="L107" s="118"/>
    </row>
    <row r="108" spans="1:47" s="10" customFormat="1" ht="19.95" customHeight="1">
      <c r="B108" s="122"/>
      <c r="D108" s="123" t="s">
        <v>5296</v>
      </c>
      <c r="E108" s="124"/>
      <c r="F108" s="124"/>
      <c r="G108" s="124"/>
      <c r="H108" s="124"/>
      <c r="I108" s="124"/>
      <c r="J108" s="125">
        <f>J203</f>
        <v>0</v>
      </c>
      <c r="L108" s="122"/>
    </row>
    <row r="109" spans="1:47"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31" s="2" customFormat="1" ht="6.9"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31" s="2" customFormat="1" ht="24.9" customHeight="1">
      <c r="A115" s="33"/>
      <c r="B115" s="34"/>
      <c r="C115" s="22" t="s">
        <v>183</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26.25" customHeight="1">
      <c r="A118" s="33"/>
      <c r="B118" s="34"/>
      <c r="C118" s="33"/>
      <c r="D118" s="33"/>
      <c r="E118" s="263" t="str">
        <f>E7</f>
        <v>SPŠ a SOU Pelhřimov - objekt dílen Kamenice nad Lipou - úspora energie</v>
      </c>
      <c r="F118" s="264"/>
      <c r="G118" s="264"/>
      <c r="H118" s="264"/>
      <c r="I118" s="3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172</v>
      </c>
      <c r="L119" s="21"/>
    </row>
    <row r="120" spans="1:31" s="2" customFormat="1" ht="16.5" customHeight="1">
      <c r="A120" s="33"/>
      <c r="B120" s="34"/>
      <c r="C120" s="33"/>
      <c r="D120" s="33"/>
      <c r="E120" s="263" t="s">
        <v>7915</v>
      </c>
      <c r="F120" s="265"/>
      <c r="G120" s="265"/>
      <c r="H120" s="265"/>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174</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6.5" customHeight="1">
      <c r="A122" s="33"/>
      <c r="B122" s="34"/>
      <c r="C122" s="33"/>
      <c r="D122" s="33"/>
      <c r="E122" s="227" t="str">
        <f>E11</f>
        <v>IO-04 - Areálový venkovní rozvod vody</v>
      </c>
      <c r="F122" s="265"/>
      <c r="G122" s="265"/>
      <c r="H122" s="265"/>
      <c r="I122" s="33"/>
      <c r="J122" s="33"/>
      <c r="K122" s="33"/>
      <c r="L122" s="43"/>
      <c r="S122" s="33"/>
      <c r="T122" s="33"/>
      <c r="U122" s="33"/>
      <c r="V122" s="33"/>
      <c r="W122" s="33"/>
      <c r="X122" s="33"/>
      <c r="Y122" s="33"/>
      <c r="Z122" s="33"/>
      <c r="AA122" s="33"/>
      <c r="AB122" s="33"/>
      <c r="AC122" s="33"/>
      <c r="AD122" s="33"/>
      <c r="AE122" s="33"/>
    </row>
    <row r="123" spans="1:31" s="2" customFormat="1" ht="6.9"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20</v>
      </c>
      <c r="D124" s="33"/>
      <c r="E124" s="33"/>
      <c r="F124" s="26" t="str">
        <f>F14</f>
        <v>Kamenice nad Lipu, ul. Lhotecká</v>
      </c>
      <c r="G124" s="33"/>
      <c r="H124" s="33"/>
      <c r="I124" s="28" t="s">
        <v>22</v>
      </c>
      <c r="J124" s="56" t="str">
        <f>IF(J14="","",J14)</f>
        <v>17. 3. 2021</v>
      </c>
      <c r="K124" s="33"/>
      <c r="L124" s="43"/>
      <c r="S124" s="33"/>
      <c r="T124" s="33"/>
      <c r="U124" s="33"/>
      <c r="V124" s="33"/>
      <c r="W124" s="33"/>
      <c r="X124" s="33"/>
      <c r="Y124" s="33"/>
      <c r="Z124" s="33"/>
      <c r="AA124" s="33"/>
      <c r="AB124" s="33"/>
      <c r="AC124" s="33"/>
      <c r="AD124" s="33"/>
      <c r="AE124" s="33"/>
    </row>
    <row r="125" spans="1:31" s="2" customFormat="1" ht="6.9"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25.65" customHeight="1">
      <c r="A126" s="33"/>
      <c r="B126" s="34"/>
      <c r="C126" s="28" t="s">
        <v>24</v>
      </c>
      <c r="D126" s="33"/>
      <c r="E126" s="33"/>
      <c r="F126" s="26" t="str">
        <f>E17</f>
        <v>Kraj Vysočina</v>
      </c>
      <c r="G126" s="33"/>
      <c r="H126" s="33"/>
      <c r="I126" s="28" t="s">
        <v>32</v>
      </c>
      <c r="J126" s="31" t="str">
        <f>E23</f>
        <v>PROJEKT CENTRUM NOVA s.r.o.</v>
      </c>
      <c r="K126" s="33"/>
      <c r="L126" s="43"/>
      <c r="S126" s="33"/>
      <c r="T126" s="33"/>
      <c r="U126" s="33"/>
      <c r="V126" s="33"/>
      <c r="W126" s="33"/>
      <c r="X126" s="33"/>
      <c r="Y126" s="33"/>
      <c r="Z126" s="33"/>
      <c r="AA126" s="33"/>
      <c r="AB126" s="33"/>
      <c r="AC126" s="33"/>
      <c r="AD126" s="33"/>
      <c r="AE126" s="33"/>
    </row>
    <row r="127" spans="1:31" s="2" customFormat="1" ht="15.15" customHeight="1">
      <c r="A127" s="33"/>
      <c r="B127" s="34"/>
      <c r="C127" s="28" t="s">
        <v>30</v>
      </c>
      <c r="D127" s="33"/>
      <c r="E127" s="33"/>
      <c r="F127" s="26" t="str">
        <f>IF(E20="","",E20)</f>
        <v>Vyplň údaj</v>
      </c>
      <c r="G127" s="33"/>
      <c r="H127" s="33"/>
      <c r="I127" s="28" t="s">
        <v>37</v>
      </c>
      <c r="J127" s="31" t="str">
        <f>E26</f>
        <v xml:space="preserve"> </v>
      </c>
      <c r="K127" s="33"/>
      <c r="L127" s="43"/>
      <c r="S127" s="33"/>
      <c r="T127" s="33"/>
      <c r="U127" s="33"/>
      <c r="V127" s="33"/>
      <c r="W127" s="33"/>
      <c r="X127" s="33"/>
      <c r="Y127" s="33"/>
      <c r="Z127" s="33"/>
      <c r="AA127" s="33"/>
      <c r="AB127" s="33"/>
      <c r="AC127" s="33"/>
      <c r="AD127" s="33"/>
      <c r="AE127" s="33"/>
    </row>
    <row r="128" spans="1:31" s="2" customFormat="1" ht="10.3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11" customFormat="1" ht="29.25" customHeight="1">
      <c r="A129" s="126"/>
      <c r="B129" s="127"/>
      <c r="C129" s="128" t="s">
        <v>184</v>
      </c>
      <c r="D129" s="129" t="s">
        <v>66</v>
      </c>
      <c r="E129" s="129" t="s">
        <v>62</v>
      </c>
      <c r="F129" s="129" t="s">
        <v>63</v>
      </c>
      <c r="G129" s="129" t="s">
        <v>185</v>
      </c>
      <c r="H129" s="129" t="s">
        <v>186</v>
      </c>
      <c r="I129" s="129" t="s">
        <v>187</v>
      </c>
      <c r="J129" s="129" t="s">
        <v>178</v>
      </c>
      <c r="K129" s="130" t="s">
        <v>188</v>
      </c>
      <c r="L129" s="131"/>
      <c r="M129" s="63" t="s">
        <v>1</v>
      </c>
      <c r="N129" s="64" t="s">
        <v>45</v>
      </c>
      <c r="O129" s="64" t="s">
        <v>189</v>
      </c>
      <c r="P129" s="64" t="s">
        <v>190</v>
      </c>
      <c r="Q129" s="64" t="s">
        <v>191</v>
      </c>
      <c r="R129" s="64" t="s">
        <v>192</v>
      </c>
      <c r="S129" s="64" t="s">
        <v>193</v>
      </c>
      <c r="T129" s="65" t="s">
        <v>194</v>
      </c>
      <c r="U129" s="126"/>
      <c r="V129" s="126"/>
      <c r="W129" s="126"/>
      <c r="X129" s="126"/>
      <c r="Y129" s="126"/>
      <c r="Z129" s="126"/>
      <c r="AA129" s="126"/>
      <c r="AB129" s="126"/>
      <c r="AC129" s="126"/>
      <c r="AD129" s="126"/>
      <c r="AE129" s="126"/>
    </row>
    <row r="130" spans="1:65" s="2" customFormat="1" ht="22.8" customHeight="1">
      <c r="A130" s="33"/>
      <c r="B130" s="34"/>
      <c r="C130" s="70" t="s">
        <v>195</v>
      </c>
      <c r="D130" s="33"/>
      <c r="E130" s="33"/>
      <c r="F130" s="33"/>
      <c r="G130" s="33"/>
      <c r="H130" s="33"/>
      <c r="I130" s="33"/>
      <c r="J130" s="132">
        <f>BK130</f>
        <v>0</v>
      </c>
      <c r="K130" s="33"/>
      <c r="L130" s="34"/>
      <c r="M130" s="66"/>
      <c r="N130" s="57"/>
      <c r="O130" s="67"/>
      <c r="P130" s="133">
        <f>P131+P189+P202</f>
        <v>0</v>
      </c>
      <c r="Q130" s="67"/>
      <c r="R130" s="133">
        <f>R131+R189+R202</f>
        <v>17.923627</v>
      </c>
      <c r="S130" s="67"/>
      <c r="T130" s="134">
        <f>T131+T189+T202</f>
        <v>0</v>
      </c>
      <c r="U130" s="33"/>
      <c r="V130" s="33"/>
      <c r="W130" s="33"/>
      <c r="X130" s="33"/>
      <c r="Y130" s="33"/>
      <c r="Z130" s="33"/>
      <c r="AA130" s="33"/>
      <c r="AB130" s="33"/>
      <c r="AC130" s="33"/>
      <c r="AD130" s="33"/>
      <c r="AE130" s="33"/>
      <c r="AT130" s="18" t="s">
        <v>80</v>
      </c>
      <c r="AU130" s="18" t="s">
        <v>180</v>
      </c>
      <c r="BK130" s="135">
        <f>BK131+BK189+BK202</f>
        <v>0</v>
      </c>
    </row>
    <row r="131" spans="1:65" s="12" customFormat="1" ht="25.95" customHeight="1">
      <c r="B131" s="136"/>
      <c r="D131" s="137" t="s">
        <v>80</v>
      </c>
      <c r="E131" s="138" t="s">
        <v>327</v>
      </c>
      <c r="F131" s="138" t="s">
        <v>328</v>
      </c>
      <c r="I131" s="139"/>
      <c r="J131" s="140">
        <f>BK131</f>
        <v>0</v>
      </c>
      <c r="L131" s="136"/>
      <c r="M131" s="141"/>
      <c r="N131" s="142"/>
      <c r="O131" s="142"/>
      <c r="P131" s="143">
        <f>P132+P158+P165+P186</f>
        <v>0</v>
      </c>
      <c r="Q131" s="142"/>
      <c r="R131" s="143">
        <f>R132+R158+R165+R186</f>
        <v>17.902536999999999</v>
      </c>
      <c r="S131" s="142"/>
      <c r="T131" s="144">
        <f>T132+T158+T165+T186</f>
        <v>0</v>
      </c>
      <c r="AR131" s="137" t="s">
        <v>88</v>
      </c>
      <c r="AT131" s="145" t="s">
        <v>80</v>
      </c>
      <c r="AU131" s="145" t="s">
        <v>81</v>
      </c>
      <c r="AY131" s="137" t="s">
        <v>199</v>
      </c>
      <c r="BK131" s="146">
        <f>BK132+BK158+BK165+BK186</f>
        <v>0</v>
      </c>
    </row>
    <row r="132" spans="1:65" s="12" customFormat="1" ht="22.8" customHeight="1">
      <c r="B132" s="136"/>
      <c r="D132" s="137" t="s">
        <v>80</v>
      </c>
      <c r="E132" s="147" t="s">
        <v>88</v>
      </c>
      <c r="F132" s="147" t="s">
        <v>329</v>
      </c>
      <c r="I132" s="139"/>
      <c r="J132" s="148">
        <f>BK132</f>
        <v>0</v>
      </c>
      <c r="L132" s="136"/>
      <c r="M132" s="141"/>
      <c r="N132" s="142"/>
      <c r="O132" s="142"/>
      <c r="P132" s="143">
        <f>SUM(P133:P157)</f>
        <v>0</v>
      </c>
      <c r="Q132" s="142"/>
      <c r="R132" s="143">
        <f>SUM(R133:R157)</f>
        <v>13.994999999999999</v>
      </c>
      <c r="S132" s="142"/>
      <c r="T132" s="144">
        <f>SUM(T133:T157)</f>
        <v>0</v>
      </c>
      <c r="AR132" s="137" t="s">
        <v>88</v>
      </c>
      <c r="AT132" s="145" t="s">
        <v>80</v>
      </c>
      <c r="AU132" s="145" t="s">
        <v>88</v>
      </c>
      <c r="AY132" s="137" t="s">
        <v>199</v>
      </c>
      <c r="BK132" s="146">
        <f>SUM(BK133:BK157)</f>
        <v>0</v>
      </c>
    </row>
    <row r="133" spans="1:65" s="2" customFormat="1" ht="24.15" customHeight="1">
      <c r="A133" s="33"/>
      <c r="B133" s="149"/>
      <c r="C133" s="150" t="s">
        <v>88</v>
      </c>
      <c r="D133" s="150" t="s">
        <v>202</v>
      </c>
      <c r="E133" s="151" t="s">
        <v>1523</v>
      </c>
      <c r="F133" s="152" t="s">
        <v>1524</v>
      </c>
      <c r="G133" s="153" t="s">
        <v>383</v>
      </c>
      <c r="H133" s="154">
        <v>13.26</v>
      </c>
      <c r="I133" s="155"/>
      <c r="J133" s="156">
        <f>ROUND(I133*H133,2)</f>
        <v>0</v>
      </c>
      <c r="K133" s="152" t="s">
        <v>333</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198</v>
      </c>
      <c r="AT133" s="161" t="s">
        <v>202</v>
      </c>
      <c r="AU133" s="161" t="s">
        <v>90</v>
      </c>
      <c r="AY133" s="18" t="s">
        <v>199</v>
      </c>
      <c r="BE133" s="162">
        <f>IF(N133="základní",J133,0)</f>
        <v>0</v>
      </c>
      <c r="BF133" s="162">
        <f>IF(N133="snížená",J133,0)</f>
        <v>0</v>
      </c>
      <c r="BG133" s="162">
        <f>IF(N133="zákl. přenesená",J133,0)</f>
        <v>0</v>
      </c>
      <c r="BH133" s="162">
        <f>IF(N133="sníž. přenesená",J133,0)</f>
        <v>0</v>
      </c>
      <c r="BI133" s="162">
        <f>IF(N133="nulová",J133,0)</f>
        <v>0</v>
      </c>
      <c r="BJ133" s="18" t="s">
        <v>88</v>
      </c>
      <c r="BK133" s="162">
        <f>ROUND(I133*H133,2)</f>
        <v>0</v>
      </c>
      <c r="BL133" s="18" t="s">
        <v>198</v>
      </c>
      <c r="BM133" s="161" t="s">
        <v>7917</v>
      </c>
    </row>
    <row r="134" spans="1:65" s="2" customFormat="1" ht="28.8">
      <c r="A134" s="33"/>
      <c r="B134" s="34"/>
      <c r="C134" s="33"/>
      <c r="D134" s="163" t="s">
        <v>207</v>
      </c>
      <c r="E134" s="33"/>
      <c r="F134" s="164" t="s">
        <v>1526</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207</v>
      </c>
      <c r="AU134" s="18" t="s">
        <v>90</v>
      </c>
    </row>
    <row r="135" spans="1:65" s="14" customFormat="1" ht="10.199999999999999">
      <c r="B135" s="179"/>
      <c r="D135" s="163" t="s">
        <v>336</v>
      </c>
      <c r="F135" s="181" t="s">
        <v>7918</v>
      </c>
      <c r="H135" s="182">
        <v>13.26</v>
      </c>
      <c r="I135" s="183"/>
      <c r="L135" s="179"/>
      <c r="M135" s="184"/>
      <c r="N135" s="185"/>
      <c r="O135" s="185"/>
      <c r="P135" s="185"/>
      <c r="Q135" s="185"/>
      <c r="R135" s="185"/>
      <c r="S135" s="185"/>
      <c r="T135" s="186"/>
      <c r="AT135" s="180" t="s">
        <v>336</v>
      </c>
      <c r="AU135" s="180" t="s">
        <v>90</v>
      </c>
      <c r="AV135" s="14" t="s">
        <v>90</v>
      </c>
      <c r="AW135" s="14" t="s">
        <v>3</v>
      </c>
      <c r="AX135" s="14" t="s">
        <v>88</v>
      </c>
      <c r="AY135" s="180" t="s">
        <v>199</v>
      </c>
    </row>
    <row r="136" spans="1:65" s="2" customFormat="1" ht="33" customHeight="1">
      <c r="A136" s="33"/>
      <c r="B136" s="149"/>
      <c r="C136" s="150" t="s">
        <v>90</v>
      </c>
      <c r="D136" s="150" t="s">
        <v>202</v>
      </c>
      <c r="E136" s="151" t="s">
        <v>7919</v>
      </c>
      <c r="F136" s="152" t="s">
        <v>7920</v>
      </c>
      <c r="G136" s="153" t="s">
        <v>383</v>
      </c>
      <c r="H136" s="154">
        <v>13.26</v>
      </c>
      <c r="I136" s="155"/>
      <c r="J136" s="156">
        <f>ROUND(I136*H136,2)</f>
        <v>0</v>
      </c>
      <c r="K136" s="152" t="s">
        <v>333</v>
      </c>
      <c r="L136" s="34"/>
      <c r="M136" s="157" t="s">
        <v>1</v>
      </c>
      <c r="N136" s="158" t="s">
        <v>46</v>
      </c>
      <c r="O136" s="59"/>
      <c r="P136" s="159">
        <f>O136*H136</f>
        <v>0</v>
      </c>
      <c r="Q136" s="159">
        <v>0</v>
      </c>
      <c r="R136" s="159">
        <f>Q136*H136</f>
        <v>0</v>
      </c>
      <c r="S136" s="159">
        <v>0</v>
      </c>
      <c r="T136" s="160">
        <f>S136*H136</f>
        <v>0</v>
      </c>
      <c r="U136" s="33"/>
      <c r="V136" s="33"/>
      <c r="W136" s="33"/>
      <c r="X136" s="33"/>
      <c r="Y136" s="33"/>
      <c r="Z136" s="33"/>
      <c r="AA136" s="33"/>
      <c r="AB136" s="33"/>
      <c r="AC136" s="33"/>
      <c r="AD136" s="33"/>
      <c r="AE136" s="33"/>
      <c r="AR136" s="161" t="s">
        <v>198</v>
      </c>
      <c r="AT136" s="161" t="s">
        <v>202</v>
      </c>
      <c r="AU136" s="161" t="s">
        <v>90</v>
      </c>
      <c r="AY136" s="18" t="s">
        <v>199</v>
      </c>
      <c r="BE136" s="162">
        <f>IF(N136="základní",J136,0)</f>
        <v>0</v>
      </c>
      <c r="BF136" s="162">
        <f>IF(N136="snížená",J136,0)</f>
        <v>0</v>
      </c>
      <c r="BG136" s="162">
        <f>IF(N136="zákl. přenesená",J136,0)</f>
        <v>0</v>
      </c>
      <c r="BH136" s="162">
        <f>IF(N136="sníž. přenesená",J136,0)</f>
        <v>0</v>
      </c>
      <c r="BI136" s="162">
        <f>IF(N136="nulová",J136,0)</f>
        <v>0</v>
      </c>
      <c r="BJ136" s="18" t="s">
        <v>88</v>
      </c>
      <c r="BK136" s="162">
        <f>ROUND(I136*H136,2)</f>
        <v>0</v>
      </c>
      <c r="BL136" s="18" t="s">
        <v>198</v>
      </c>
      <c r="BM136" s="161" t="s">
        <v>7921</v>
      </c>
    </row>
    <row r="137" spans="1:65" s="2" customFormat="1" ht="28.8">
      <c r="A137" s="33"/>
      <c r="B137" s="34"/>
      <c r="C137" s="33"/>
      <c r="D137" s="163" t="s">
        <v>207</v>
      </c>
      <c r="E137" s="33"/>
      <c r="F137" s="164" t="s">
        <v>7922</v>
      </c>
      <c r="G137" s="33"/>
      <c r="H137" s="33"/>
      <c r="I137" s="165"/>
      <c r="J137" s="33"/>
      <c r="K137" s="33"/>
      <c r="L137" s="34"/>
      <c r="M137" s="166"/>
      <c r="N137" s="167"/>
      <c r="O137" s="59"/>
      <c r="P137" s="59"/>
      <c r="Q137" s="59"/>
      <c r="R137" s="59"/>
      <c r="S137" s="59"/>
      <c r="T137" s="60"/>
      <c r="U137" s="33"/>
      <c r="V137" s="33"/>
      <c r="W137" s="33"/>
      <c r="X137" s="33"/>
      <c r="Y137" s="33"/>
      <c r="Z137" s="33"/>
      <c r="AA137" s="33"/>
      <c r="AB137" s="33"/>
      <c r="AC137" s="33"/>
      <c r="AD137" s="33"/>
      <c r="AE137" s="33"/>
      <c r="AT137" s="18" t="s">
        <v>207</v>
      </c>
      <c r="AU137" s="18" t="s">
        <v>90</v>
      </c>
    </row>
    <row r="138" spans="1:65" s="14" customFormat="1" ht="10.199999999999999">
      <c r="B138" s="179"/>
      <c r="D138" s="163" t="s">
        <v>336</v>
      </c>
      <c r="E138" s="180" t="s">
        <v>1</v>
      </c>
      <c r="F138" s="181" t="s">
        <v>7923</v>
      </c>
      <c r="H138" s="182">
        <v>26.52</v>
      </c>
      <c r="I138" s="183"/>
      <c r="L138" s="179"/>
      <c r="M138" s="184"/>
      <c r="N138" s="185"/>
      <c r="O138" s="185"/>
      <c r="P138" s="185"/>
      <c r="Q138" s="185"/>
      <c r="R138" s="185"/>
      <c r="S138" s="185"/>
      <c r="T138" s="186"/>
      <c r="AT138" s="180" t="s">
        <v>336</v>
      </c>
      <c r="AU138" s="180" t="s">
        <v>90</v>
      </c>
      <c r="AV138" s="14" t="s">
        <v>90</v>
      </c>
      <c r="AW138" s="14" t="s">
        <v>36</v>
      </c>
      <c r="AX138" s="14" t="s">
        <v>88</v>
      </c>
      <c r="AY138" s="180" t="s">
        <v>199</v>
      </c>
    </row>
    <row r="139" spans="1:65" s="14" customFormat="1" ht="10.199999999999999">
      <c r="B139" s="179"/>
      <c r="D139" s="163" t="s">
        <v>336</v>
      </c>
      <c r="F139" s="181" t="s">
        <v>7918</v>
      </c>
      <c r="H139" s="182">
        <v>13.26</v>
      </c>
      <c r="I139" s="183"/>
      <c r="L139" s="179"/>
      <c r="M139" s="184"/>
      <c r="N139" s="185"/>
      <c r="O139" s="185"/>
      <c r="P139" s="185"/>
      <c r="Q139" s="185"/>
      <c r="R139" s="185"/>
      <c r="S139" s="185"/>
      <c r="T139" s="186"/>
      <c r="AT139" s="180" t="s">
        <v>336</v>
      </c>
      <c r="AU139" s="180" t="s">
        <v>90</v>
      </c>
      <c r="AV139" s="14" t="s">
        <v>90</v>
      </c>
      <c r="AW139" s="14" t="s">
        <v>3</v>
      </c>
      <c r="AX139" s="14" t="s">
        <v>88</v>
      </c>
      <c r="AY139" s="180" t="s">
        <v>199</v>
      </c>
    </row>
    <row r="140" spans="1:65" s="2" customFormat="1" ht="33" customHeight="1">
      <c r="A140" s="33"/>
      <c r="B140" s="149"/>
      <c r="C140" s="150" t="s">
        <v>213</v>
      </c>
      <c r="D140" s="150" t="s">
        <v>202</v>
      </c>
      <c r="E140" s="151" t="s">
        <v>1533</v>
      </c>
      <c r="F140" s="152" t="s">
        <v>1534</v>
      </c>
      <c r="G140" s="153" t="s">
        <v>383</v>
      </c>
      <c r="H140" s="154">
        <v>9.4450000000000003</v>
      </c>
      <c r="I140" s="155"/>
      <c r="J140" s="156">
        <f>ROUND(I140*H140,2)</f>
        <v>0</v>
      </c>
      <c r="K140" s="152" t="s">
        <v>333</v>
      </c>
      <c r="L140" s="34"/>
      <c r="M140" s="157" t="s">
        <v>1</v>
      </c>
      <c r="N140" s="158" t="s">
        <v>46</v>
      </c>
      <c r="O140" s="59"/>
      <c r="P140" s="159">
        <f>O140*H140</f>
        <v>0</v>
      </c>
      <c r="Q140" s="159">
        <v>0</v>
      </c>
      <c r="R140" s="159">
        <f>Q140*H140</f>
        <v>0</v>
      </c>
      <c r="S140" s="159">
        <v>0</v>
      </c>
      <c r="T140" s="160">
        <f>S140*H140</f>
        <v>0</v>
      </c>
      <c r="U140" s="33"/>
      <c r="V140" s="33"/>
      <c r="W140" s="33"/>
      <c r="X140" s="33"/>
      <c r="Y140" s="33"/>
      <c r="Z140" s="33"/>
      <c r="AA140" s="33"/>
      <c r="AB140" s="33"/>
      <c r="AC140" s="33"/>
      <c r="AD140" s="33"/>
      <c r="AE140" s="33"/>
      <c r="AR140" s="161" t="s">
        <v>198</v>
      </c>
      <c r="AT140" s="161" t="s">
        <v>202</v>
      </c>
      <c r="AU140" s="161" t="s">
        <v>90</v>
      </c>
      <c r="AY140" s="18" t="s">
        <v>199</v>
      </c>
      <c r="BE140" s="162">
        <f>IF(N140="základní",J140,0)</f>
        <v>0</v>
      </c>
      <c r="BF140" s="162">
        <f>IF(N140="snížená",J140,0)</f>
        <v>0</v>
      </c>
      <c r="BG140" s="162">
        <f>IF(N140="zákl. přenesená",J140,0)</f>
        <v>0</v>
      </c>
      <c r="BH140" s="162">
        <f>IF(N140="sníž. přenesená",J140,0)</f>
        <v>0</v>
      </c>
      <c r="BI140" s="162">
        <f>IF(N140="nulová",J140,0)</f>
        <v>0</v>
      </c>
      <c r="BJ140" s="18" t="s">
        <v>88</v>
      </c>
      <c r="BK140" s="162">
        <f>ROUND(I140*H140,2)</f>
        <v>0</v>
      </c>
      <c r="BL140" s="18" t="s">
        <v>198</v>
      </c>
      <c r="BM140" s="161" t="s">
        <v>7924</v>
      </c>
    </row>
    <row r="141" spans="1:65" s="2" customFormat="1" ht="38.4">
      <c r="A141" s="33"/>
      <c r="B141" s="34"/>
      <c r="C141" s="33"/>
      <c r="D141" s="163" t="s">
        <v>207</v>
      </c>
      <c r="E141" s="33"/>
      <c r="F141" s="164" t="s">
        <v>1536</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207</v>
      </c>
      <c r="AU141" s="18" t="s">
        <v>90</v>
      </c>
    </row>
    <row r="142" spans="1:65" s="14" customFormat="1" ht="10.199999999999999">
      <c r="B142" s="179"/>
      <c r="D142" s="163" t="s">
        <v>336</v>
      </c>
      <c r="E142" s="180" t="s">
        <v>1</v>
      </c>
      <c r="F142" s="181" t="s">
        <v>7925</v>
      </c>
      <c r="H142" s="182">
        <v>9.4450000000000003</v>
      </c>
      <c r="I142" s="183"/>
      <c r="L142" s="179"/>
      <c r="M142" s="184"/>
      <c r="N142" s="185"/>
      <c r="O142" s="185"/>
      <c r="P142" s="185"/>
      <c r="Q142" s="185"/>
      <c r="R142" s="185"/>
      <c r="S142" s="185"/>
      <c r="T142" s="186"/>
      <c r="AT142" s="180" t="s">
        <v>336</v>
      </c>
      <c r="AU142" s="180" t="s">
        <v>90</v>
      </c>
      <c r="AV142" s="14" t="s">
        <v>90</v>
      </c>
      <c r="AW142" s="14" t="s">
        <v>36</v>
      </c>
      <c r="AX142" s="14" t="s">
        <v>88</v>
      </c>
      <c r="AY142" s="180" t="s">
        <v>199</v>
      </c>
    </row>
    <row r="143" spans="1:65" s="2" customFormat="1" ht="37.799999999999997" customHeight="1">
      <c r="A143" s="33"/>
      <c r="B143" s="149"/>
      <c r="C143" s="150" t="s">
        <v>198</v>
      </c>
      <c r="D143" s="150" t="s">
        <v>202</v>
      </c>
      <c r="E143" s="151" t="s">
        <v>1542</v>
      </c>
      <c r="F143" s="152" t="s">
        <v>1543</v>
      </c>
      <c r="G143" s="153" t="s">
        <v>383</v>
      </c>
      <c r="H143" s="154">
        <v>160.565</v>
      </c>
      <c r="I143" s="155"/>
      <c r="J143" s="156">
        <f>ROUND(I143*H143,2)</f>
        <v>0</v>
      </c>
      <c r="K143" s="152" t="s">
        <v>333</v>
      </c>
      <c r="L143" s="34"/>
      <c r="M143" s="157" t="s">
        <v>1</v>
      </c>
      <c r="N143" s="158" t="s">
        <v>46</v>
      </c>
      <c r="O143" s="59"/>
      <c r="P143" s="159">
        <f>O143*H143</f>
        <v>0</v>
      </c>
      <c r="Q143" s="159">
        <v>0</v>
      </c>
      <c r="R143" s="159">
        <f>Q143*H143</f>
        <v>0</v>
      </c>
      <c r="S143" s="159">
        <v>0</v>
      </c>
      <c r="T143" s="160">
        <f>S143*H143</f>
        <v>0</v>
      </c>
      <c r="U143" s="33"/>
      <c r="V143" s="33"/>
      <c r="W143" s="33"/>
      <c r="X143" s="33"/>
      <c r="Y143" s="33"/>
      <c r="Z143" s="33"/>
      <c r="AA143" s="33"/>
      <c r="AB143" s="33"/>
      <c r="AC143" s="33"/>
      <c r="AD143" s="33"/>
      <c r="AE143" s="33"/>
      <c r="AR143" s="161" t="s">
        <v>198</v>
      </c>
      <c r="AT143" s="161" t="s">
        <v>202</v>
      </c>
      <c r="AU143" s="161" t="s">
        <v>90</v>
      </c>
      <c r="AY143" s="18" t="s">
        <v>199</v>
      </c>
      <c r="BE143" s="162">
        <f>IF(N143="základní",J143,0)</f>
        <v>0</v>
      </c>
      <c r="BF143" s="162">
        <f>IF(N143="snížená",J143,0)</f>
        <v>0</v>
      </c>
      <c r="BG143" s="162">
        <f>IF(N143="zákl. přenesená",J143,0)</f>
        <v>0</v>
      </c>
      <c r="BH143" s="162">
        <f>IF(N143="sníž. přenesená",J143,0)</f>
        <v>0</v>
      </c>
      <c r="BI143" s="162">
        <f>IF(N143="nulová",J143,0)</f>
        <v>0</v>
      </c>
      <c r="BJ143" s="18" t="s">
        <v>88</v>
      </c>
      <c r="BK143" s="162">
        <f>ROUND(I143*H143,2)</f>
        <v>0</v>
      </c>
      <c r="BL143" s="18" t="s">
        <v>198</v>
      </c>
      <c r="BM143" s="161" t="s">
        <v>7926</v>
      </c>
    </row>
    <row r="144" spans="1:65" s="2" customFormat="1" ht="48">
      <c r="A144" s="33"/>
      <c r="B144" s="34"/>
      <c r="C144" s="33"/>
      <c r="D144" s="163" t="s">
        <v>207</v>
      </c>
      <c r="E144" s="33"/>
      <c r="F144" s="164" t="s">
        <v>1545</v>
      </c>
      <c r="G144" s="33"/>
      <c r="H144" s="33"/>
      <c r="I144" s="165"/>
      <c r="J144" s="33"/>
      <c r="K144" s="33"/>
      <c r="L144" s="34"/>
      <c r="M144" s="166"/>
      <c r="N144" s="167"/>
      <c r="O144" s="59"/>
      <c r="P144" s="59"/>
      <c r="Q144" s="59"/>
      <c r="R144" s="59"/>
      <c r="S144" s="59"/>
      <c r="T144" s="60"/>
      <c r="U144" s="33"/>
      <c r="V144" s="33"/>
      <c r="W144" s="33"/>
      <c r="X144" s="33"/>
      <c r="Y144" s="33"/>
      <c r="Z144" s="33"/>
      <c r="AA144" s="33"/>
      <c r="AB144" s="33"/>
      <c r="AC144" s="33"/>
      <c r="AD144" s="33"/>
      <c r="AE144" s="33"/>
      <c r="AT144" s="18" t="s">
        <v>207</v>
      </c>
      <c r="AU144" s="18" t="s">
        <v>90</v>
      </c>
    </row>
    <row r="145" spans="1:65" s="14" customFormat="1" ht="10.199999999999999">
      <c r="B145" s="179"/>
      <c r="D145" s="163" t="s">
        <v>336</v>
      </c>
      <c r="F145" s="181" t="s">
        <v>7927</v>
      </c>
      <c r="H145" s="182">
        <v>160.565</v>
      </c>
      <c r="I145" s="183"/>
      <c r="L145" s="179"/>
      <c r="M145" s="184"/>
      <c r="N145" s="185"/>
      <c r="O145" s="185"/>
      <c r="P145" s="185"/>
      <c r="Q145" s="185"/>
      <c r="R145" s="185"/>
      <c r="S145" s="185"/>
      <c r="T145" s="186"/>
      <c r="AT145" s="180" t="s">
        <v>336</v>
      </c>
      <c r="AU145" s="180" t="s">
        <v>90</v>
      </c>
      <c r="AV145" s="14" t="s">
        <v>90</v>
      </c>
      <c r="AW145" s="14" t="s">
        <v>3</v>
      </c>
      <c r="AX145" s="14" t="s">
        <v>88</v>
      </c>
      <c r="AY145" s="180" t="s">
        <v>199</v>
      </c>
    </row>
    <row r="146" spans="1:65" s="2" customFormat="1" ht="33" customHeight="1">
      <c r="A146" s="33"/>
      <c r="B146" s="149"/>
      <c r="C146" s="150" t="s">
        <v>222</v>
      </c>
      <c r="D146" s="150" t="s">
        <v>202</v>
      </c>
      <c r="E146" s="151" t="s">
        <v>1547</v>
      </c>
      <c r="F146" s="152" t="s">
        <v>1548</v>
      </c>
      <c r="G146" s="153" t="s">
        <v>396</v>
      </c>
      <c r="H146" s="154">
        <v>19.835000000000001</v>
      </c>
      <c r="I146" s="155"/>
      <c r="J146" s="156">
        <f>ROUND(I146*H146,2)</f>
        <v>0</v>
      </c>
      <c r="K146" s="152" t="s">
        <v>333</v>
      </c>
      <c r="L146" s="34"/>
      <c r="M146" s="157" t="s">
        <v>1</v>
      </c>
      <c r="N146" s="158" t="s">
        <v>46</v>
      </c>
      <c r="O146" s="59"/>
      <c r="P146" s="159">
        <f>O146*H146</f>
        <v>0</v>
      </c>
      <c r="Q146" s="159">
        <v>0</v>
      </c>
      <c r="R146" s="159">
        <f>Q146*H146</f>
        <v>0</v>
      </c>
      <c r="S146" s="159">
        <v>0</v>
      </c>
      <c r="T146" s="160">
        <f>S146*H146</f>
        <v>0</v>
      </c>
      <c r="U146" s="33"/>
      <c r="V146" s="33"/>
      <c r="W146" s="33"/>
      <c r="X146" s="33"/>
      <c r="Y146" s="33"/>
      <c r="Z146" s="33"/>
      <c r="AA146" s="33"/>
      <c r="AB146" s="33"/>
      <c r="AC146" s="33"/>
      <c r="AD146" s="33"/>
      <c r="AE146" s="33"/>
      <c r="AR146" s="161" t="s">
        <v>198</v>
      </c>
      <c r="AT146" s="161" t="s">
        <v>202</v>
      </c>
      <c r="AU146" s="161" t="s">
        <v>90</v>
      </c>
      <c r="AY146" s="18" t="s">
        <v>199</v>
      </c>
      <c r="BE146" s="162">
        <f>IF(N146="základní",J146,0)</f>
        <v>0</v>
      </c>
      <c r="BF146" s="162">
        <f>IF(N146="snížená",J146,0)</f>
        <v>0</v>
      </c>
      <c r="BG146" s="162">
        <f>IF(N146="zákl. přenesená",J146,0)</f>
        <v>0</v>
      </c>
      <c r="BH146" s="162">
        <f>IF(N146="sníž. přenesená",J146,0)</f>
        <v>0</v>
      </c>
      <c r="BI146" s="162">
        <f>IF(N146="nulová",J146,0)</f>
        <v>0</v>
      </c>
      <c r="BJ146" s="18" t="s">
        <v>88</v>
      </c>
      <c r="BK146" s="162">
        <f>ROUND(I146*H146,2)</f>
        <v>0</v>
      </c>
      <c r="BL146" s="18" t="s">
        <v>198</v>
      </c>
      <c r="BM146" s="161" t="s">
        <v>7928</v>
      </c>
    </row>
    <row r="147" spans="1:65" s="2" customFormat="1" ht="28.8">
      <c r="A147" s="33"/>
      <c r="B147" s="34"/>
      <c r="C147" s="33"/>
      <c r="D147" s="163" t="s">
        <v>207</v>
      </c>
      <c r="E147" s="33"/>
      <c r="F147" s="164" t="s">
        <v>1550</v>
      </c>
      <c r="G147" s="33"/>
      <c r="H147" s="33"/>
      <c r="I147" s="165"/>
      <c r="J147" s="33"/>
      <c r="K147" s="33"/>
      <c r="L147" s="34"/>
      <c r="M147" s="166"/>
      <c r="N147" s="167"/>
      <c r="O147" s="59"/>
      <c r="P147" s="59"/>
      <c r="Q147" s="59"/>
      <c r="R147" s="59"/>
      <c r="S147" s="59"/>
      <c r="T147" s="60"/>
      <c r="U147" s="33"/>
      <c r="V147" s="33"/>
      <c r="W147" s="33"/>
      <c r="X147" s="33"/>
      <c r="Y147" s="33"/>
      <c r="Z147" s="33"/>
      <c r="AA147" s="33"/>
      <c r="AB147" s="33"/>
      <c r="AC147" s="33"/>
      <c r="AD147" s="33"/>
      <c r="AE147" s="33"/>
      <c r="AT147" s="18" t="s">
        <v>207</v>
      </c>
      <c r="AU147" s="18" t="s">
        <v>90</v>
      </c>
    </row>
    <row r="148" spans="1:65" s="14" customFormat="1" ht="10.199999999999999">
      <c r="B148" s="179"/>
      <c r="D148" s="163" t="s">
        <v>336</v>
      </c>
      <c r="F148" s="181" t="s">
        <v>7929</v>
      </c>
      <c r="H148" s="182">
        <v>19.835000000000001</v>
      </c>
      <c r="I148" s="183"/>
      <c r="L148" s="179"/>
      <c r="M148" s="184"/>
      <c r="N148" s="185"/>
      <c r="O148" s="185"/>
      <c r="P148" s="185"/>
      <c r="Q148" s="185"/>
      <c r="R148" s="185"/>
      <c r="S148" s="185"/>
      <c r="T148" s="186"/>
      <c r="AT148" s="180" t="s">
        <v>336</v>
      </c>
      <c r="AU148" s="180" t="s">
        <v>90</v>
      </c>
      <c r="AV148" s="14" t="s">
        <v>90</v>
      </c>
      <c r="AW148" s="14" t="s">
        <v>3</v>
      </c>
      <c r="AX148" s="14" t="s">
        <v>88</v>
      </c>
      <c r="AY148" s="180" t="s">
        <v>199</v>
      </c>
    </row>
    <row r="149" spans="1:65" s="2" customFormat="1" ht="24.15" customHeight="1">
      <c r="A149" s="33"/>
      <c r="B149" s="149"/>
      <c r="C149" s="150" t="s">
        <v>227</v>
      </c>
      <c r="D149" s="150" t="s">
        <v>202</v>
      </c>
      <c r="E149" s="151" t="s">
        <v>7688</v>
      </c>
      <c r="F149" s="152" t="s">
        <v>7569</v>
      </c>
      <c r="G149" s="153" t="s">
        <v>383</v>
      </c>
      <c r="H149" s="154">
        <v>17.074999999999999</v>
      </c>
      <c r="I149" s="155"/>
      <c r="J149" s="156">
        <f>ROUND(I149*H149,2)</f>
        <v>0</v>
      </c>
      <c r="K149" s="152" t="s">
        <v>333</v>
      </c>
      <c r="L149" s="34"/>
      <c r="M149" s="157" t="s">
        <v>1</v>
      </c>
      <c r="N149" s="158" t="s">
        <v>46</v>
      </c>
      <c r="O149" s="59"/>
      <c r="P149" s="159">
        <f>O149*H149</f>
        <v>0</v>
      </c>
      <c r="Q149" s="159">
        <v>0</v>
      </c>
      <c r="R149" s="159">
        <f>Q149*H149</f>
        <v>0</v>
      </c>
      <c r="S149" s="159">
        <v>0</v>
      </c>
      <c r="T149" s="160">
        <f>S149*H149</f>
        <v>0</v>
      </c>
      <c r="U149" s="33"/>
      <c r="V149" s="33"/>
      <c r="W149" s="33"/>
      <c r="X149" s="33"/>
      <c r="Y149" s="33"/>
      <c r="Z149" s="33"/>
      <c r="AA149" s="33"/>
      <c r="AB149" s="33"/>
      <c r="AC149" s="33"/>
      <c r="AD149" s="33"/>
      <c r="AE149" s="33"/>
      <c r="AR149" s="161" t="s">
        <v>198</v>
      </c>
      <c r="AT149" s="161" t="s">
        <v>202</v>
      </c>
      <c r="AU149" s="161" t="s">
        <v>90</v>
      </c>
      <c r="AY149" s="18" t="s">
        <v>199</v>
      </c>
      <c r="BE149" s="162">
        <f>IF(N149="základní",J149,0)</f>
        <v>0</v>
      </c>
      <c r="BF149" s="162">
        <f>IF(N149="snížená",J149,0)</f>
        <v>0</v>
      </c>
      <c r="BG149" s="162">
        <f>IF(N149="zákl. přenesená",J149,0)</f>
        <v>0</v>
      </c>
      <c r="BH149" s="162">
        <f>IF(N149="sníž. přenesená",J149,0)</f>
        <v>0</v>
      </c>
      <c r="BI149" s="162">
        <f>IF(N149="nulová",J149,0)</f>
        <v>0</v>
      </c>
      <c r="BJ149" s="18" t="s">
        <v>88</v>
      </c>
      <c r="BK149" s="162">
        <f>ROUND(I149*H149,2)</f>
        <v>0</v>
      </c>
      <c r="BL149" s="18" t="s">
        <v>198</v>
      </c>
      <c r="BM149" s="161" t="s">
        <v>7930</v>
      </c>
    </row>
    <row r="150" spans="1:65" s="2" customFormat="1" ht="28.8">
      <c r="A150" s="33"/>
      <c r="B150" s="34"/>
      <c r="C150" s="33"/>
      <c r="D150" s="163" t="s">
        <v>207</v>
      </c>
      <c r="E150" s="33"/>
      <c r="F150" s="164" t="s">
        <v>7571</v>
      </c>
      <c r="G150" s="33"/>
      <c r="H150" s="33"/>
      <c r="I150" s="165"/>
      <c r="J150" s="33"/>
      <c r="K150" s="33"/>
      <c r="L150" s="34"/>
      <c r="M150" s="166"/>
      <c r="N150" s="167"/>
      <c r="O150" s="59"/>
      <c r="P150" s="59"/>
      <c r="Q150" s="59"/>
      <c r="R150" s="59"/>
      <c r="S150" s="59"/>
      <c r="T150" s="60"/>
      <c r="U150" s="33"/>
      <c r="V150" s="33"/>
      <c r="W150" s="33"/>
      <c r="X150" s="33"/>
      <c r="Y150" s="33"/>
      <c r="Z150" s="33"/>
      <c r="AA150" s="33"/>
      <c r="AB150" s="33"/>
      <c r="AC150" s="33"/>
      <c r="AD150" s="33"/>
      <c r="AE150" s="33"/>
      <c r="AT150" s="18" t="s">
        <v>207</v>
      </c>
      <c r="AU150" s="18" t="s">
        <v>90</v>
      </c>
    </row>
    <row r="151" spans="1:65" s="14" customFormat="1" ht="10.199999999999999">
      <c r="B151" s="179"/>
      <c r="D151" s="163" t="s">
        <v>336</v>
      </c>
      <c r="E151" s="180" t="s">
        <v>1</v>
      </c>
      <c r="F151" s="181" t="s">
        <v>7931</v>
      </c>
      <c r="H151" s="182">
        <v>17.074999999999999</v>
      </c>
      <c r="I151" s="183"/>
      <c r="L151" s="179"/>
      <c r="M151" s="184"/>
      <c r="N151" s="185"/>
      <c r="O151" s="185"/>
      <c r="P151" s="185"/>
      <c r="Q151" s="185"/>
      <c r="R151" s="185"/>
      <c r="S151" s="185"/>
      <c r="T151" s="186"/>
      <c r="AT151" s="180" t="s">
        <v>336</v>
      </c>
      <c r="AU151" s="180" t="s">
        <v>90</v>
      </c>
      <c r="AV151" s="14" t="s">
        <v>90</v>
      </c>
      <c r="AW151" s="14" t="s">
        <v>36</v>
      </c>
      <c r="AX151" s="14" t="s">
        <v>88</v>
      </c>
      <c r="AY151" s="180" t="s">
        <v>199</v>
      </c>
    </row>
    <row r="152" spans="1:65" s="2" customFormat="1" ht="24.15" customHeight="1">
      <c r="A152" s="33"/>
      <c r="B152" s="149"/>
      <c r="C152" s="150" t="s">
        <v>232</v>
      </c>
      <c r="D152" s="150" t="s">
        <v>202</v>
      </c>
      <c r="E152" s="151" t="s">
        <v>7574</v>
      </c>
      <c r="F152" s="152" t="s">
        <v>7575</v>
      </c>
      <c r="G152" s="153" t="s">
        <v>383</v>
      </c>
      <c r="H152" s="154">
        <v>7.4050000000000002</v>
      </c>
      <c r="I152" s="155"/>
      <c r="J152" s="156">
        <f>ROUND(I152*H152,2)</f>
        <v>0</v>
      </c>
      <c r="K152" s="152" t="s">
        <v>333</v>
      </c>
      <c r="L152" s="34"/>
      <c r="M152" s="157" t="s">
        <v>1</v>
      </c>
      <c r="N152" s="158" t="s">
        <v>46</v>
      </c>
      <c r="O152" s="59"/>
      <c r="P152" s="159">
        <f>O152*H152</f>
        <v>0</v>
      </c>
      <c r="Q152" s="159">
        <v>0</v>
      </c>
      <c r="R152" s="159">
        <f>Q152*H152</f>
        <v>0</v>
      </c>
      <c r="S152" s="159">
        <v>0</v>
      </c>
      <c r="T152" s="160">
        <f>S152*H152</f>
        <v>0</v>
      </c>
      <c r="U152" s="33"/>
      <c r="V152" s="33"/>
      <c r="W152" s="33"/>
      <c r="X152" s="33"/>
      <c r="Y152" s="33"/>
      <c r="Z152" s="33"/>
      <c r="AA152" s="33"/>
      <c r="AB152" s="33"/>
      <c r="AC152" s="33"/>
      <c r="AD152" s="33"/>
      <c r="AE152" s="33"/>
      <c r="AR152" s="161" t="s">
        <v>198</v>
      </c>
      <c r="AT152" s="161" t="s">
        <v>202</v>
      </c>
      <c r="AU152" s="161" t="s">
        <v>90</v>
      </c>
      <c r="AY152" s="18" t="s">
        <v>199</v>
      </c>
      <c r="BE152" s="162">
        <f>IF(N152="základní",J152,0)</f>
        <v>0</v>
      </c>
      <c r="BF152" s="162">
        <f>IF(N152="snížená",J152,0)</f>
        <v>0</v>
      </c>
      <c r="BG152" s="162">
        <f>IF(N152="zákl. přenesená",J152,0)</f>
        <v>0</v>
      </c>
      <c r="BH152" s="162">
        <f>IF(N152="sníž. přenesená",J152,0)</f>
        <v>0</v>
      </c>
      <c r="BI152" s="162">
        <f>IF(N152="nulová",J152,0)</f>
        <v>0</v>
      </c>
      <c r="BJ152" s="18" t="s">
        <v>88</v>
      </c>
      <c r="BK152" s="162">
        <f>ROUND(I152*H152,2)</f>
        <v>0</v>
      </c>
      <c r="BL152" s="18" t="s">
        <v>198</v>
      </c>
      <c r="BM152" s="161" t="s">
        <v>7932</v>
      </c>
    </row>
    <row r="153" spans="1:65" s="2" customFormat="1" ht="48">
      <c r="A153" s="33"/>
      <c r="B153" s="34"/>
      <c r="C153" s="33"/>
      <c r="D153" s="163" t="s">
        <v>207</v>
      </c>
      <c r="E153" s="33"/>
      <c r="F153" s="164" t="s">
        <v>7577</v>
      </c>
      <c r="G153" s="33"/>
      <c r="H153" s="33"/>
      <c r="I153" s="165"/>
      <c r="J153" s="33"/>
      <c r="K153" s="33"/>
      <c r="L153" s="34"/>
      <c r="M153" s="166"/>
      <c r="N153" s="167"/>
      <c r="O153" s="59"/>
      <c r="P153" s="59"/>
      <c r="Q153" s="59"/>
      <c r="R153" s="59"/>
      <c r="S153" s="59"/>
      <c r="T153" s="60"/>
      <c r="U153" s="33"/>
      <c r="V153" s="33"/>
      <c r="W153" s="33"/>
      <c r="X153" s="33"/>
      <c r="Y153" s="33"/>
      <c r="Z153" s="33"/>
      <c r="AA153" s="33"/>
      <c r="AB153" s="33"/>
      <c r="AC153" s="33"/>
      <c r="AD153" s="33"/>
      <c r="AE153" s="33"/>
      <c r="AT153" s="18" t="s">
        <v>207</v>
      </c>
      <c r="AU153" s="18" t="s">
        <v>90</v>
      </c>
    </row>
    <row r="154" spans="1:65" s="14" customFormat="1" ht="10.199999999999999">
      <c r="B154" s="179"/>
      <c r="D154" s="163" t="s">
        <v>336</v>
      </c>
      <c r="E154" s="180" t="s">
        <v>1</v>
      </c>
      <c r="F154" s="181" t="s">
        <v>7933</v>
      </c>
      <c r="H154" s="182">
        <v>7.4050000000000002</v>
      </c>
      <c r="I154" s="183"/>
      <c r="L154" s="179"/>
      <c r="M154" s="184"/>
      <c r="N154" s="185"/>
      <c r="O154" s="185"/>
      <c r="P154" s="185"/>
      <c r="Q154" s="185"/>
      <c r="R154" s="185"/>
      <c r="S154" s="185"/>
      <c r="T154" s="186"/>
      <c r="AT154" s="180" t="s">
        <v>336</v>
      </c>
      <c r="AU154" s="180" t="s">
        <v>90</v>
      </c>
      <c r="AV154" s="14" t="s">
        <v>90</v>
      </c>
      <c r="AW154" s="14" t="s">
        <v>36</v>
      </c>
      <c r="AX154" s="14" t="s">
        <v>88</v>
      </c>
      <c r="AY154" s="180" t="s">
        <v>199</v>
      </c>
    </row>
    <row r="155" spans="1:65" s="2" customFormat="1" ht="16.5" customHeight="1">
      <c r="A155" s="33"/>
      <c r="B155" s="149"/>
      <c r="C155" s="195" t="s">
        <v>237</v>
      </c>
      <c r="D155" s="195" t="s">
        <v>416</v>
      </c>
      <c r="E155" s="196" t="s">
        <v>7696</v>
      </c>
      <c r="F155" s="197" t="s">
        <v>7697</v>
      </c>
      <c r="G155" s="198" t="s">
        <v>396</v>
      </c>
      <c r="H155" s="199">
        <v>13.994999999999999</v>
      </c>
      <c r="I155" s="200"/>
      <c r="J155" s="201">
        <f>ROUND(I155*H155,2)</f>
        <v>0</v>
      </c>
      <c r="K155" s="197" t="s">
        <v>333</v>
      </c>
      <c r="L155" s="202"/>
      <c r="M155" s="203" t="s">
        <v>1</v>
      </c>
      <c r="N155" s="204" t="s">
        <v>46</v>
      </c>
      <c r="O155" s="59"/>
      <c r="P155" s="159">
        <f>O155*H155</f>
        <v>0</v>
      </c>
      <c r="Q155" s="159">
        <v>1</v>
      </c>
      <c r="R155" s="159">
        <f>Q155*H155</f>
        <v>13.994999999999999</v>
      </c>
      <c r="S155" s="159">
        <v>0</v>
      </c>
      <c r="T155" s="160">
        <f>S155*H155</f>
        <v>0</v>
      </c>
      <c r="U155" s="33"/>
      <c r="V155" s="33"/>
      <c r="W155" s="33"/>
      <c r="X155" s="33"/>
      <c r="Y155" s="33"/>
      <c r="Z155" s="33"/>
      <c r="AA155" s="33"/>
      <c r="AB155" s="33"/>
      <c r="AC155" s="33"/>
      <c r="AD155" s="33"/>
      <c r="AE155" s="33"/>
      <c r="AR155" s="161" t="s">
        <v>237</v>
      </c>
      <c r="AT155" s="161" t="s">
        <v>416</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198</v>
      </c>
      <c r="BM155" s="161" t="s">
        <v>7934</v>
      </c>
    </row>
    <row r="156" spans="1:65" s="2" customFormat="1" ht="10.199999999999999">
      <c r="A156" s="33"/>
      <c r="B156" s="34"/>
      <c r="C156" s="33"/>
      <c r="D156" s="163" t="s">
        <v>207</v>
      </c>
      <c r="E156" s="33"/>
      <c r="F156" s="164" t="s">
        <v>7697</v>
      </c>
      <c r="G156" s="33"/>
      <c r="H156" s="33"/>
      <c r="I156" s="165"/>
      <c r="J156" s="33"/>
      <c r="K156" s="33"/>
      <c r="L156" s="34"/>
      <c r="M156" s="166"/>
      <c r="N156" s="167"/>
      <c r="O156" s="59"/>
      <c r="P156" s="59"/>
      <c r="Q156" s="59"/>
      <c r="R156" s="59"/>
      <c r="S156" s="59"/>
      <c r="T156" s="60"/>
      <c r="U156" s="33"/>
      <c r="V156" s="33"/>
      <c r="W156" s="33"/>
      <c r="X156" s="33"/>
      <c r="Y156" s="33"/>
      <c r="Z156" s="33"/>
      <c r="AA156" s="33"/>
      <c r="AB156" s="33"/>
      <c r="AC156" s="33"/>
      <c r="AD156" s="33"/>
      <c r="AE156" s="33"/>
      <c r="AT156" s="18" t="s">
        <v>207</v>
      </c>
      <c r="AU156" s="18" t="s">
        <v>90</v>
      </c>
    </row>
    <row r="157" spans="1:65" s="14" customFormat="1" ht="10.199999999999999">
      <c r="B157" s="179"/>
      <c r="D157" s="163" t="s">
        <v>336</v>
      </c>
      <c r="F157" s="181" t="s">
        <v>7935</v>
      </c>
      <c r="H157" s="182">
        <v>13.994999999999999</v>
      </c>
      <c r="I157" s="183"/>
      <c r="L157" s="179"/>
      <c r="M157" s="184"/>
      <c r="N157" s="185"/>
      <c r="O157" s="185"/>
      <c r="P157" s="185"/>
      <c r="Q157" s="185"/>
      <c r="R157" s="185"/>
      <c r="S157" s="185"/>
      <c r="T157" s="186"/>
      <c r="AT157" s="180" t="s">
        <v>336</v>
      </c>
      <c r="AU157" s="180" t="s">
        <v>90</v>
      </c>
      <c r="AV157" s="14" t="s">
        <v>90</v>
      </c>
      <c r="AW157" s="14" t="s">
        <v>3</v>
      </c>
      <c r="AX157" s="14" t="s">
        <v>88</v>
      </c>
      <c r="AY157" s="180" t="s">
        <v>199</v>
      </c>
    </row>
    <row r="158" spans="1:65" s="12" customFormat="1" ht="22.8" customHeight="1">
      <c r="B158" s="136"/>
      <c r="D158" s="137" t="s">
        <v>80</v>
      </c>
      <c r="E158" s="147" t="s">
        <v>198</v>
      </c>
      <c r="F158" s="147" t="s">
        <v>1641</v>
      </c>
      <c r="I158" s="139"/>
      <c r="J158" s="148">
        <f>BK158</f>
        <v>0</v>
      </c>
      <c r="L158" s="136"/>
      <c r="M158" s="141"/>
      <c r="N158" s="142"/>
      <c r="O158" s="142"/>
      <c r="P158" s="143">
        <f>SUM(P159:P164)</f>
        <v>0</v>
      </c>
      <c r="Q158" s="142"/>
      <c r="R158" s="143">
        <f>SUM(R159:R164)</f>
        <v>3.8559999999999999</v>
      </c>
      <c r="S158" s="142"/>
      <c r="T158" s="144">
        <f>SUM(T159:T164)</f>
        <v>0</v>
      </c>
      <c r="AR158" s="137" t="s">
        <v>88</v>
      </c>
      <c r="AT158" s="145" t="s">
        <v>80</v>
      </c>
      <c r="AU158" s="145" t="s">
        <v>88</v>
      </c>
      <c r="AY158" s="137" t="s">
        <v>199</v>
      </c>
      <c r="BK158" s="146">
        <f>SUM(BK159:BK164)</f>
        <v>0</v>
      </c>
    </row>
    <row r="159" spans="1:65" s="2" customFormat="1" ht="24.15" customHeight="1">
      <c r="A159" s="33"/>
      <c r="B159" s="149"/>
      <c r="C159" s="150" t="s">
        <v>242</v>
      </c>
      <c r="D159" s="150" t="s">
        <v>202</v>
      </c>
      <c r="E159" s="151" t="s">
        <v>7707</v>
      </c>
      <c r="F159" s="152" t="s">
        <v>7708</v>
      </c>
      <c r="G159" s="153" t="s">
        <v>383</v>
      </c>
      <c r="H159" s="154">
        <v>2.04</v>
      </c>
      <c r="I159" s="155"/>
      <c r="J159" s="156">
        <f>ROUND(I159*H159,2)</f>
        <v>0</v>
      </c>
      <c r="K159" s="152" t="s">
        <v>333</v>
      </c>
      <c r="L159" s="34"/>
      <c r="M159" s="157" t="s">
        <v>1</v>
      </c>
      <c r="N159" s="158"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198</v>
      </c>
      <c r="AT159" s="161" t="s">
        <v>202</v>
      </c>
      <c r="AU159" s="161" t="s">
        <v>90</v>
      </c>
      <c r="AY159" s="18" t="s">
        <v>199</v>
      </c>
      <c r="BE159" s="162">
        <f>IF(N159="základní",J159,0)</f>
        <v>0</v>
      </c>
      <c r="BF159" s="162">
        <f>IF(N159="snížená",J159,0)</f>
        <v>0</v>
      </c>
      <c r="BG159" s="162">
        <f>IF(N159="zákl. přenesená",J159,0)</f>
        <v>0</v>
      </c>
      <c r="BH159" s="162">
        <f>IF(N159="sníž. přenesená",J159,0)</f>
        <v>0</v>
      </c>
      <c r="BI159" s="162">
        <f>IF(N159="nulová",J159,0)</f>
        <v>0</v>
      </c>
      <c r="BJ159" s="18" t="s">
        <v>88</v>
      </c>
      <c r="BK159" s="162">
        <f>ROUND(I159*H159,2)</f>
        <v>0</v>
      </c>
      <c r="BL159" s="18" t="s">
        <v>198</v>
      </c>
      <c r="BM159" s="161" t="s">
        <v>7936</v>
      </c>
    </row>
    <row r="160" spans="1:65" s="2" customFormat="1" ht="19.2">
      <c r="A160" s="33"/>
      <c r="B160" s="34"/>
      <c r="C160" s="33"/>
      <c r="D160" s="163" t="s">
        <v>207</v>
      </c>
      <c r="E160" s="33"/>
      <c r="F160" s="164" t="s">
        <v>7710</v>
      </c>
      <c r="G160" s="33"/>
      <c r="H160" s="33"/>
      <c r="I160" s="165"/>
      <c r="J160" s="33"/>
      <c r="K160" s="33"/>
      <c r="L160" s="34"/>
      <c r="M160" s="166"/>
      <c r="N160" s="167"/>
      <c r="O160" s="59"/>
      <c r="P160" s="59"/>
      <c r="Q160" s="59"/>
      <c r="R160" s="59"/>
      <c r="S160" s="59"/>
      <c r="T160" s="60"/>
      <c r="U160" s="33"/>
      <c r="V160" s="33"/>
      <c r="W160" s="33"/>
      <c r="X160" s="33"/>
      <c r="Y160" s="33"/>
      <c r="Z160" s="33"/>
      <c r="AA160" s="33"/>
      <c r="AB160" s="33"/>
      <c r="AC160" s="33"/>
      <c r="AD160" s="33"/>
      <c r="AE160" s="33"/>
      <c r="AT160" s="18" t="s">
        <v>207</v>
      </c>
      <c r="AU160" s="18" t="s">
        <v>90</v>
      </c>
    </row>
    <row r="161" spans="1:65" s="14" customFormat="1" ht="10.199999999999999">
      <c r="B161" s="179"/>
      <c r="D161" s="163" t="s">
        <v>336</v>
      </c>
      <c r="E161" s="180" t="s">
        <v>1</v>
      </c>
      <c r="F161" s="181" t="s">
        <v>7937</v>
      </c>
      <c r="H161" s="182">
        <v>2.04</v>
      </c>
      <c r="I161" s="183"/>
      <c r="L161" s="179"/>
      <c r="M161" s="184"/>
      <c r="N161" s="185"/>
      <c r="O161" s="185"/>
      <c r="P161" s="185"/>
      <c r="Q161" s="185"/>
      <c r="R161" s="185"/>
      <c r="S161" s="185"/>
      <c r="T161" s="186"/>
      <c r="AT161" s="180" t="s">
        <v>336</v>
      </c>
      <c r="AU161" s="180" t="s">
        <v>90</v>
      </c>
      <c r="AV161" s="14" t="s">
        <v>90</v>
      </c>
      <c r="AW161" s="14" t="s">
        <v>36</v>
      </c>
      <c r="AX161" s="14" t="s">
        <v>88</v>
      </c>
      <c r="AY161" s="180" t="s">
        <v>199</v>
      </c>
    </row>
    <row r="162" spans="1:65" s="2" customFormat="1" ht="16.5" customHeight="1">
      <c r="A162" s="33"/>
      <c r="B162" s="149"/>
      <c r="C162" s="195" t="s">
        <v>247</v>
      </c>
      <c r="D162" s="195" t="s">
        <v>416</v>
      </c>
      <c r="E162" s="196" t="s">
        <v>7696</v>
      </c>
      <c r="F162" s="197" t="s">
        <v>7697</v>
      </c>
      <c r="G162" s="198" t="s">
        <v>396</v>
      </c>
      <c r="H162" s="199">
        <v>3.8559999999999999</v>
      </c>
      <c r="I162" s="200"/>
      <c r="J162" s="201">
        <f>ROUND(I162*H162,2)</f>
        <v>0</v>
      </c>
      <c r="K162" s="197" t="s">
        <v>333</v>
      </c>
      <c r="L162" s="202"/>
      <c r="M162" s="203" t="s">
        <v>1</v>
      </c>
      <c r="N162" s="204" t="s">
        <v>46</v>
      </c>
      <c r="O162" s="59"/>
      <c r="P162" s="159">
        <f>O162*H162</f>
        <v>0</v>
      </c>
      <c r="Q162" s="159">
        <v>1</v>
      </c>
      <c r="R162" s="159">
        <f>Q162*H162</f>
        <v>3.8559999999999999</v>
      </c>
      <c r="S162" s="159">
        <v>0</v>
      </c>
      <c r="T162" s="160">
        <f>S162*H162</f>
        <v>0</v>
      </c>
      <c r="U162" s="33"/>
      <c r="V162" s="33"/>
      <c r="W162" s="33"/>
      <c r="X162" s="33"/>
      <c r="Y162" s="33"/>
      <c r="Z162" s="33"/>
      <c r="AA162" s="33"/>
      <c r="AB162" s="33"/>
      <c r="AC162" s="33"/>
      <c r="AD162" s="33"/>
      <c r="AE162" s="33"/>
      <c r="AR162" s="161" t="s">
        <v>237</v>
      </c>
      <c r="AT162" s="161" t="s">
        <v>416</v>
      </c>
      <c r="AU162" s="161" t="s">
        <v>90</v>
      </c>
      <c r="AY162" s="18" t="s">
        <v>199</v>
      </c>
      <c r="BE162" s="162">
        <f>IF(N162="základní",J162,0)</f>
        <v>0</v>
      </c>
      <c r="BF162" s="162">
        <f>IF(N162="snížená",J162,0)</f>
        <v>0</v>
      </c>
      <c r="BG162" s="162">
        <f>IF(N162="zákl. přenesená",J162,0)</f>
        <v>0</v>
      </c>
      <c r="BH162" s="162">
        <f>IF(N162="sníž. přenesená",J162,0)</f>
        <v>0</v>
      </c>
      <c r="BI162" s="162">
        <f>IF(N162="nulová",J162,0)</f>
        <v>0</v>
      </c>
      <c r="BJ162" s="18" t="s">
        <v>88</v>
      </c>
      <c r="BK162" s="162">
        <f>ROUND(I162*H162,2)</f>
        <v>0</v>
      </c>
      <c r="BL162" s="18" t="s">
        <v>198</v>
      </c>
      <c r="BM162" s="161" t="s">
        <v>7938</v>
      </c>
    </row>
    <row r="163" spans="1:65" s="2" customFormat="1" ht="10.199999999999999">
      <c r="A163" s="33"/>
      <c r="B163" s="34"/>
      <c r="C163" s="33"/>
      <c r="D163" s="163" t="s">
        <v>207</v>
      </c>
      <c r="E163" s="33"/>
      <c r="F163" s="164" t="s">
        <v>7697</v>
      </c>
      <c r="G163" s="33"/>
      <c r="H163" s="33"/>
      <c r="I163" s="165"/>
      <c r="J163" s="33"/>
      <c r="K163" s="33"/>
      <c r="L163" s="34"/>
      <c r="M163" s="166"/>
      <c r="N163" s="167"/>
      <c r="O163" s="59"/>
      <c r="P163" s="59"/>
      <c r="Q163" s="59"/>
      <c r="R163" s="59"/>
      <c r="S163" s="59"/>
      <c r="T163" s="60"/>
      <c r="U163" s="33"/>
      <c r="V163" s="33"/>
      <c r="W163" s="33"/>
      <c r="X163" s="33"/>
      <c r="Y163" s="33"/>
      <c r="Z163" s="33"/>
      <c r="AA163" s="33"/>
      <c r="AB163" s="33"/>
      <c r="AC163" s="33"/>
      <c r="AD163" s="33"/>
      <c r="AE163" s="33"/>
      <c r="AT163" s="18" t="s">
        <v>207</v>
      </c>
      <c r="AU163" s="18" t="s">
        <v>90</v>
      </c>
    </row>
    <row r="164" spans="1:65" s="14" customFormat="1" ht="10.199999999999999">
      <c r="B164" s="179"/>
      <c r="D164" s="163" t="s">
        <v>336</v>
      </c>
      <c r="F164" s="181" t="s">
        <v>7939</v>
      </c>
      <c r="H164" s="182">
        <v>3.8559999999999999</v>
      </c>
      <c r="I164" s="183"/>
      <c r="L164" s="179"/>
      <c r="M164" s="184"/>
      <c r="N164" s="185"/>
      <c r="O164" s="185"/>
      <c r="P164" s="185"/>
      <c r="Q164" s="185"/>
      <c r="R164" s="185"/>
      <c r="S164" s="185"/>
      <c r="T164" s="186"/>
      <c r="AT164" s="180" t="s">
        <v>336</v>
      </c>
      <c r="AU164" s="180" t="s">
        <v>90</v>
      </c>
      <c r="AV164" s="14" t="s">
        <v>90</v>
      </c>
      <c r="AW164" s="14" t="s">
        <v>3</v>
      </c>
      <c r="AX164" s="14" t="s">
        <v>88</v>
      </c>
      <c r="AY164" s="180" t="s">
        <v>199</v>
      </c>
    </row>
    <row r="165" spans="1:65" s="12" customFormat="1" ht="22.8" customHeight="1">
      <c r="B165" s="136"/>
      <c r="D165" s="137" t="s">
        <v>80</v>
      </c>
      <c r="E165" s="147" t="s">
        <v>237</v>
      </c>
      <c r="F165" s="147" t="s">
        <v>7714</v>
      </c>
      <c r="I165" s="139"/>
      <c r="J165" s="148">
        <f>BK165</f>
        <v>0</v>
      </c>
      <c r="L165" s="136"/>
      <c r="M165" s="141"/>
      <c r="N165" s="142"/>
      <c r="O165" s="142"/>
      <c r="P165" s="143">
        <f>SUM(P166:P185)</f>
        <v>0</v>
      </c>
      <c r="Q165" s="142"/>
      <c r="R165" s="143">
        <f>SUM(R166:R185)</f>
        <v>5.1536999999999999E-2</v>
      </c>
      <c r="S165" s="142"/>
      <c r="T165" s="144">
        <f>SUM(T166:T185)</f>
        <v>0</v>
      </c>
      <c r="AR165" s="137" t="s">
        <v>88</v>
      </c>
      <c r="AT165" s="145" t="s">
        <v>80</v>
      </c>
      <c r="AU165" s="145" t="s">
        <v>88</v>
      </c>
      <c r="AY165" s="137" t="s">
        <v>199</v>
      </c>
      <c r="BK165" s="146">
        <f>SUM(BK166:BK185)</f>
        <v>0</v>
      </c>
    </row>
    <row r="166" spans="1:65" s="2" customFormat="1" ht="24.15" customHeight="1">
      <c r="A166" s="33"/>
      <c r="B166" s="149"/>
      <c r="C166" s="150" t="s">
        <v>252</v>
      </c>
      <c r="D166" s="150" t="s">
        <v>202</v>
      </c>
      <c r="E166" s="151" t="s">
        <v>7940</v>
      </c>
      <c r="F166" s="152" t="s">
        <v>7941</v>
      </c>
      <c r="G166" s="153" t="s">
        <v>376</v>
      </c>
      <c r="H166" s="154">
        <v>34</v>
      </c>
      <c r="I166" s="155"/>
      <c r="J166" s="156">
        <f>ROUND(I166*H166,2)</f>
        <v>0</v>
      </c>
      <c r="K166" s="152" t="s">
        <v>333</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198</v>
      </c>
      <c r="AT166" s="161" t="s">
        <v>202</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198</v>
      </c>
      <c r="BM166" s="161" t="s">
        <v>7942</v>
      </c>
    </row>
    <row r="167" spans="1:65" s="2" customFormat="1" ht="28.8">
      <c r="A167" s="33"/>
      <c r="B167" s="34"/>
      <c r="C167" s="33"/>
      <c r="D167" s="163" t="s">
        <v>207</v>
      </c>
      <c r="E167" s="33"/>
      <c r="F167" s="164" t="s">
        <v>7943</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207</v>
      </c>
      <c r="AU167" s="18" t="s">
        <v>90</v>
      </c>
    </row>
    <row r="168" spans="1:65" s="2" customFormat="1" ht="24.15" customHeight="1">
      <c r="A168" s="33"/>
      <c r="B168" s="149"/>
      <c r="C168" s="195" t="s">
        <v>257</v>
      </c>
      <c r="D168" s="195" t="s">
        <v>416</v>
      </c>
      <c r="E168" s="196" t="s">
        <v>7944</v>
      </c>
      <c r="F168" s="197" t="s">
        <v>7945</v>
      </c>
      <c r="G168" s="198" t="s">
        <v>376</v>
      </c>
      <c r="H168" s="199">
        <v>34</v>
      </c>
      <c r="I168" s="200"/>
      <c r="J168" s="201">
        <f>ROUND(I168*H168,2)</f>
        <v>0</v>
      </c>
      <c r="K168" s="197" t="s">
        <v>333</v>
      </c>
      <c r="L168" s="202"/>
      <c r="M168" s="203" t="s">
        <v>1</v>
      </c>
      <c r="N168" s="204" t="s">
        <v>46</v>
      </c>
      <c r="O168" s="59"/>
      <c r="P168" s="159">
        <f>O168*H168</f>
        <v>0</v>
      </c>
      <c r="Q168" s="159">
        <v>1.06E-3</v>
      </c>
      <c r="R168" s="159">
        <f>Q168*H168</f>
        <v>3.6039999999999996E-2</v>
      </c>
      <c r="S168" s="159">
        <v>0</v>
      </c>
      <c r="T168" s="160">
        <f>S168*H168</f>
        <v>0</v>
      </c>
      <c r="U168" s="33"/>
      <c r="V168" s="33"/>
      <c r="W168" s="33"/>
      <c r="X168" s="33"/>
      <c r="Y168" s="33"/>
      <c r="Z168" s="33"/>
      <c r="AA168" s="33"/>
      <c r="AB168" s="33"/>
      <c r="AC168" s="33"/>
      <c r="AD168" s="33"/>
      <c r="AE168" s="33"/>
      <c r="AR168" s="161" t="s">
        <v>237</v>
      </c>
      <c r="AT168" s="161" t="s">
        <v>416</v>
      </c>
      <c r="AU168" s="161" t="s">
        <v>90</v>
      </c>
      <c r="AY168" s="18" t="s">
        <v>199</v>
      </c>
      <c r="BE168" s="162">
        <f>IF(N168="základní",J168,0)</f>
        <v>0</v>
      </c>
      <c r="BF168" s="162">
        <f>IF(N168="snížená",J168,0)</f>
        <v>0</v>
      </c>
      <c r="BG168" s="162">
        <f>IF(N168="zákl. přenesená",J168,0)</f>
        <v>0</v>
      </c>
      <c r="BH168" s="162">
        <f>IF(N168="sníž. přenesená",J168,0)</f>
        <v>0</v>
      </c>
      <c r="BI168" s="162">
        <f>IF(N168="nulová",J168,0)</f>
        <v>0</v>
      </c>
      <c r="BJ168" s="18" t="s">
        <v>88</v>
      </c>
      <c r="BK168" s="162">
        <f>ROUND(I168*H168,2)</f>
        <v>0</v>
      </c>
      <c r="BL168" s="18" t="s">
        <v>198</v>
      </c>
      <c r="BM168" s="161" t="s">
        <v>7946</v>
      </c>
    </row>
    <row r="169" spans="1:65" s="2" customFormat="1" ht="19.2">
      <c r="A169" s="33"/>
      <c r="B169" s="34"/>
      <c r="C169" s="33"/>
      <c r="D169" s="163" t="s">
        <v>207</v>
      </c>
      <c r="E169" s="33"/>
      <c r="F169" s="164" t="s">
        <v>7945</v>
      </c>
      <c r="G169" s="33"/>
      <c r="H169" s="33"/>
      <c r="I169" s="165"/>
      <c r="J169" s="33"/>
      <c r="K169" s="33"/>
      <c r="L169" s="34"/>
      <c r="M169" s="166"/>
      <c r="N169" s="167"/>
      <c r="O169" s="59"/>
      <c r="P169" s="59"/>
      <c r="Q169" s="59"/>
      <c r="R169" s="59"/>
      <c r="S169" s="59"/>
      <c r="T169" s="60"/>
      <c r="U169" s="33"/>
      <c r="V169" s="33"/>
      <c r="W169" s="33"/>
      <c r="X169" s="33"/>
      <c r="Y169" s="33"/>
      <c r="Z169" s="33"/>
      <c r="AA169" s="33"/>
      <c r="AB169" s="33"/>
      <c r="AC169" s="33"/>
      <c r="AD169" s="33"/>
      <c r="AE169" s="33"/>
      <c r="AT169" s="18" t="s">
        <v>207</v>
      </c>
      <c r="AU169" s="18" t="s">
        <v>90</v>
      </c>
    </row>
    <row r="170" spans="1:65" s="2" customFormat="1" ht="24.15" customHeight="1">
      <c r="A170" s="33"/>
      <c r="B170" s="149"/>
      <c r="C170" s="150" t="s">
        <v>262</v>
      </c>
      <c r="D170" s="150" t="s">
        <v>202</v>
      </c>
      <c r="E170" s="151" t="s">
        <v>7947</v>
      </c>
      <c r="F170" s="152" t="s">
        <v>7948</v>
      </c>
      <c r="G170" s="153" t="s">
        <v>529</v>
      </c>
      <c r="H170" s="154">
        <v>1</v>
      </c>
      <c r="I170" s="155"/>
      <c r="J170" s="156">
        <f>ROUND(I170*H170,2)</f>
        <v>0</v>
      </c>
      <c r="K170" s="152" t="s">
        <v>333</v>
      </c>
      <c r="L170" s="34"/>
      <c r="M170" s="157" t="s">
        <v>1</v>
      </c>
      <c r="N170" s="158" t="s">
        <v>46</v>
      </c>
      <c r="O170" s="59"/>
      <c r="P170" s="159">
        <f>O170*H170</f>
        <v>0</v>
      </c>
      <c r="Q170" s="159">
        <v>0</v>
      </c>
      <c r="R170" s="159">
        <f>Q170*H170</f>
        <v>0</v>
      </c>
      <c r="S170" s="159">
        <v>0</v>
      </c>
      <c r="T170" s="160">
        <f>S170*H170</f>
        <v>0</v>
      </c>
      <c r="U170" s="33"/>
      <c r="V170" s="33"/>
      <c r="W170" s="33"/>
      <c r="X170" s="33"/>
      <c r="Y170" s="33"/>
      <c r="Z170" s="33"/>
      <c r="AA170" s="33"/>
      <c r="AB170" s="33"/>
      <c r="AC170" s="33"/>
      <c r="AD170" s="33"/>
      <c r="AE170" s="33"/>
      <c r="AR170" s="161" t="s">
        <v>198</v>
      </c>
      <c r="AT170" s="161" t="s">
        <v>202</v>
      </c>
      <c r="AU170" s="161" t="s">
        <v>90</v>
      </c>
      <c r="AY170" s="18" t="s">
        <v>199</v>
      </c>
      <c r="BE170" s="162">
        <f>IF(N170="základní",J170,0)</f>
        <v>0</v>
      </c>
      <c r="BF170" s="162">
        <f>IF(N170="snížená",J170,0)</f>
        <v>0</v>
      </c>
      <c r="BG170" s="162">
        <f>IF(N170="zákl. přenesená",J170,0)</f>
        <v>0</v>
      </c>
      <c r="BH170" s="162">
        <f>IF(N170="sníž. přenesená",J170,0)</f>
        <v>0</v>
      </c>
      <c r="BI170" s="162">
        <f>IF(N170="nulová",J170,0)</f>
        <v>0</v>
      </c>
      <c r="BJ170" s="18" t="s">
        <v>88</v>
      </c>
      <c r="BK170" s="162">
        <f>ROUND(I170*H170,2)</f>
        <v>0</v>
      </c>
      <c r="BL170" s="18" t="s">
        <v>198</v>
      </c>
      <c r="BM170" s="161" t="s">
        <v>7949</v>
      </c>
    </row>
    <row r="171" spans="1:65" s="2" customFormat="1" ht="28.8">
      <c r="A171" s="33"/>
      <c r="B171" s="34"/>
      <c r="C171" s="33"/>
      <c r="D171" s="163" t="s">
        <v>207</v>
      </c>
      <c r="E171" s="33"/>
      <c r="F171" s="164" t="s">
        <v>7950</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207</v>
      </c>
      <c r="AU171" s="18" t="s">
        <v>90</v>
      </c>
    </row>
    <row r="172" spans="1:65" s="2" customFormat="1" ht="24.15" customHeight="1">
      <c r="A172" s="33"/>
      <c r="B172" s="149"/>
      <c r="C172" s="195" t="s">
        <v>267</v>
      </c>
      <c r="D172" s="195" t="s">
        <v>416</v>
      </c>
      <c r="E172" s="196" t="s">
        <v>7626</v>
      </c>
      <c r="F172" s="197" t="s">
        <v>7627</v>
      </c>
      <c r="G172" s="198" t="s">
        <v>529</v>
      </c>
      <c r="H172" s="199">
        <v>2</v>
      </c>
      <c r="I172" s="200"/>
      <c r="J172" s="201">
        <f>ROUND(I172*H172,2)</f>
        <v>0</v>
      </c>
      <c r="K172" s="197" t="s">
        <v>1</v>
      </c>
      <c r="L172" s="202"/>
      <c r="M172" s="203" t="s">
        <v>1</v>
      </c>
      <c r="N172" s="204" t="s">
        <v>46</v>
      </c>
      <c r="O172" s="59"/>
      <c r="P172" s="159">
        <f>O172*H172</f>
        <v>0</v>
      </c>
      <c r="Q172" s="159">
        <v>2.15E-3</v>
      </c>
      <c r="R172" s="159">
        <f>Q172*H172</f>
        <v>4.3E-3</v>
      </c>
      <c r="S172" s="159">
        <v>0</v>
      </c>
      <c r="T172" s="160">
        <f>S172*H172</f>
        <v>0</v>
      </c>
      <c r="U172" s="33"/>
      <c r="V172" s="33"/>
      <c r="W172" s="33"/>
      <c r="X172" s="33"/>
      <c r="Y172" s="33"/>
      <c r="Z172" s="33"/>
      <c r="AA172" s="33"/>
      <c r="AB172" s="33"/>
      <c r="AC172" s="33"/>
      <c r="AD172" s="33"/>
      <c r="AE172" s="33"/>
      <c r="AR172" s="161" t="s">
        <v>1485</v>
      </c>
      <c r="AT172" s="161" t="s">
        <v>416</v>
      </c>
      <c r="AU172" s="161" t="s">
        <v>90</v>
      </c>
      <c r="AY172" s="18" t="s">
        <v>199</v>
      </c>
      <c r="BE172" s="162">
        <f>IF(N172="základní",J172,0)</f>
        <v>0</v>
      </c>
      <c r="BF172" s="162">
        <f>IF(N172="snížená",J172,0)</f>
        <v>0</v>
      </c>
      <c r="BG172" s="162">
        <f>IF(N172="zákl. přenesená",J172,0)</f>
        <v>0</v>
      </c>
      <c r="BH172" s="162">
        <f>IF(N172="sníž. přenesená",J172,0)</f>
        <v>0</v>
      </c>
      <c r="BI172" s="162">
        <f>IF(N172="nulová",J172,0)</f>
        <v>0</v>
      </c>
      <c r="BJ172" s="18" t="s">
        <v>88</v>
      </c>
      <c r="BK172" s="162">
        <f>ROUND(I172*H172,2)</f>
        <v>0</v>
      </c>
      <c r="BL172" s="18" t="s">
        <v>1485</v>
      </c>
      <c r="BM172" s="161" t="s">
        <v>7951</v>
      </c>
    </row>
    <row r="173" spans="1:65" s="2" customFormat="1" ht="24.15" customHeight="1">
      <c r="A173" s="33"/>
      <c r="B173" s="149"/>
      <c r="C173" s="150" t="s">
        <v>8</v>
      </c>
      <c r="D173" s="150" t="s">
        <v>202</v>
      </c>
      <c r="E173" s="151" t="s">
        <v>7952</v>
      </c>
      <c r="F173" s="152" t="s">
        <v>7953</v>
      </c>
      <c r="G173" s="153" t="s">
        <v>529</v>
      </c>
      <c r="H173" s="154">
        <v>2</v>
      </c>
      <c r="I173" s="155"/>
      <c r="J173" s="156">
        <f>ROUND(I173*H173,2)</f>
        <v>0</v>
      </c>
      <c r="K173" s="152" t="s">
        <v>333</v>
      </c>
      <c r="L173" s="34"/>
      <c r="M173" s="157" t="s">
        <v>1</v>
      </c>
      <c r="N173" s="158" t="s">
        <v>46</v>
      </c>
      <c r="O173" s="59"/>
      <c r="P173" s="159">
        <f>O173*H173</f>
        <v>0</v>
      </c>
      <c r="Q173" s="159">
        <v>0</v>
      </c>
      <c r="R173" s="159">
        <f>Q173*H173</f>
        <v>0</v>
      </c>
      <c r="S173" s="159">
        <v>0</v>
      </c>
      <c r="T173" s="160">
        <f>S173*H173</f>
        <v>0</v>
      </c>
      <c r="U173" s="33"/>
      <c r="V173" s="33"/>
      <c r="W173" s="33"/>
      <c r="X173" s="33"/>
      <c r="Y173" s="33"/>
      <c r="Z173" s="33"/>
      <c r="AA173" s="33"/>
      <c r="AB173" s="33"/>
      <c r="AC173" s="33"/>
      <c r="AD173" s="33"/>
      <c r="AE173" s="33"/>
      <c r="AR173" s="161" t="s">
        <v>198</v>
      </c>
      <c r="AT173" s="161" t="s">
        <v>202</v>
      </c>
      <c r="AU173" s="161" t="s">
        <v>90</v>
      </c>
      <c r="AY173" s="18" t="s">
        <v>199</v>
      </c>
      <c r="BE173" s="162">
        <f>IF(N173="základní",J173,0)</f>
        <v>0</v>
      </c>
      <c r="BF173" s="162">
        <f>IF(N173="snížená",J173,0)</f>
        <v>0</v>
      </c>
      <c r="BG173" s="162">
        <f>IF(N173="zákl. přenesená",J173,0)</f>
        <v>0</v>
      </c>
      <c r="BH173" s="162">
        <f>IF(N173="sníž. přenesená",J173,0)</f>
        <v>0</v>
      </c>
      <c r="BI173" s="162">
        <f>IF(N173="nulová",J173,0)</f>
        <v>0</v>
      </c>
      <c r="BJ173" s="18" t="s">
        <v>88</v>
      </c>
      <c r="BK173" s="162">
        <f>ROUND(I173*H173,2)</f>
        <v>0</v>
      </c>
      <c r="BL173" s="18" t="s">
        <v>198</v>
      </c>
      <c r="BM173" s="161" t="s">
        <v>7954</v>
      </c>
    </row>
    <row r="174" spans="1:65" s="2" customFormat="1" ht="28.8">
      <c r="A174" s="33"/>
      <c r="B174" s="34"/>
      <c r="C174" s="33"/>
      <c r="D174" s="163" t="s">
        <v>207</v>
      </c>
      <c r="E174" s="33"/>
      <c r="F174" s="164" t="s">
        <v>7955</v>
      </c>
      <c r="G174" s="33"/>
      <c r="H174" s="33"/>
      <c r="I174" s="165"/>
      <c r="J174" s="33"/>
      <c r="K174" s="33"/>
      <c r="L174" s="34"/>
      <c r="M174" s="166"/>
      <c r="N174" s="167"/>
      <c r="O174" s="59"/>
      <c r="P174" s="59"/>
      <c r="Q174" s="59"/>
      <c r="R174" s="59"/>
      <c r="S174" s="59"/>
      <c r="T174" s="60"/>
      <c r="U174" s="33"/>
      <c r="V174" s="33"/>
      <c r="W174" s="33"/>
      <c r="X174" s="33"/>
      <c r="Y174" s="33"/>
      <c r="Z174" s="33"/>
      <c r="AA174" s="33"/>
      <c r="AB174" s="33"/>
      <c r="AC174" s="33"/>
      <c r="AD174" s="33"/>
      <c r="AE174" s="33"/>
      <c r="AT174" s="18" t="s">
        <v>207</v>
      </c>
      <c r="AU174" s="18" t="s">
        <v>90</v>
      </c>
    </row>
    <row r="175" spans="1:65" s="2" customFormat="1" ht="16.5" customHeight="1">
      <c r="A175" s="33"/>
      <c r="B175" s="149"/>
      <c r="C175" s="195" t="s">
        <v>276</v>
      </c>
      <c r="D175" s="195" t="s">
        <v>416</v>
      </c>
      <c r="E175" s="196" t="s">
        <v>7623</v>
      </c>
      <c r="F175" s="197" t="s">
        <v>7624</v>
      </c>
      <c r="G175" s="198" t="s">
        <v>529</v>
      </c>
      <c r="H175" s="199">
        <v>2</v>
      </c>
      <c r="I175" s="200"/>
      <c r="J175" s="201">
        <f>ROUND(I175*H175,2)</f>
        <v>0</v>
      </c>
      <c r="K175" s="197" t="s">
        <v>333</v>
      </c>
      <c r="L175" s="202"/>
      <c r="M175" s="203" t="s">
        <v>1</v>
      </c>
      <c r="N175" s="204" t="s">
        <v>46</v>
      </c>
      <c r="O175" s="59"/>
      <c r="P175" s="159">
        <f>O175*H175</f>
        <v>0</v>
      </c>
      <c r="Q175" s="159">
        <v>3.2000000000000003E-4</v>
      </c>
      <c r="R175" s="159">
        <f>Q175*H175</f>
        <v>6.4000000000000005E-4</v>
      </c>
      <c r="S175" s="159">
        <v>0</v>
      </c>
      <c r="T175" s="160">
        <f>S175*H175</f>
        <v>0</v>
      </c>
      <c r="U175" s="33"/>
      <c r="V175" s="33"/>
      <c r="W175" s="33"/>
      <c r="X175" s="33"/>
      <c r="Y175" s="33"/>
      <c r="Z175" s="33"/>
      <c r="AA175" s="33"/>
      <c r="AB175" s="33"/>
      <c r="AC175" s="33"/>
      <c r="AD175" s="33"/>
      <c r="AE175" s="33"/>
      <c r="AR175" s="161" t="s">
        <v>237</v>
      </c>
      <c r="AT175" s="161" t="s">
        <v>416</v>
      </c>
      <c r="AU175" s="161" t="s">
        <v>90</v>
      </c>
      <c r="AY175" s="18" t="s">
        <v>199</v>
      </c>
      <c r="BE175" s="162">
        <f>IF(N175="základní",J175,0)</f>
        <v>0</v>
      </c>
      <c r="BF175" s="162">
        <f>IF(N175="snížená",J175,0)</f>
        <v>0</v>
      </c>
      <c r="BG175" s="162">
        <f>IF(N175="zákl. přenesená",J175,0)</f>
        <v>0</v>
      </c>
      <c r="BH175" s="162">
        <f>IF(N175="sníž. přenesená",J175,0)</f>
        <v>0</v>
      </c>
      <c r="BI175" s="162">
        <f>IF(N175="nulová",J175,0)</f>
        <v>0</v>
      </c>
      <c r="BJ175" s="18" t="s">
        <v>88</v>
      </c>
      <c r="BK175" s="162">
        <f>ROUND(I175*H175,2)</f>
        <v>0</v>
      </c>
      <c r="BL175" s="18" t="s">
        <v>198</v>
      </c>
      <c r="BM175" s="161" t="s">
        <v>7956</v>
      </c>
    </row>
    <row r="176" spans="1:65" s="2" customFormat="1" ht="10.199999999999999">
      <c r="A176" s="33"/>
      <c r="B176" s="34"/>
      <c r="C176" s="33"/>
      <c r="D176" s="163" t="s">
        <v>207</v>
      </c>
      <c r="E176" s="33"/>
      <c r="F176" s="164" t="s">
        <v>7624</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207</v>
      </c>
      <c r="AU176" s="18" t="s">
        <v>90</v>
      </c>
    </row>
    <row r="177" spans="1:65" s="2" customFormat="1" ht="24.15" customHeight="1">
      <c r="A177" s="33"/>
      <c r="B177" s="149"/>
      <c r="C177" s="150" t="s">
        <v>281</v>
      </c>
      <c r="D177" s="150" t="s">
        <v>202</v>
      </c>
      <c r="E177" s="151" t="s">
        <v>7957</v>
      </c>
      <c r="F177" s="152" t="s">
        <v>7958</v>
      </c>
      <c r="G177" s="153" t="s">
        <v>376</v>
      </c>
      <c r="H177" s="154">
        <v>35</v>
      </c>
      <c r="I177" s="155"/>
      <c r="J177" s="156">
        <f>ROUND(I177*H177,2)</f>
        <v>0</v>
      </c>
      <c r="K177" s="152" t="s">
        <v>333</v>
      </c>
      <c r="L177" s="34"/>
      <c r="M177" s="157" t="s">
        <v>1</v>
      </c>
      <c r="N177" s="158" t="s">
        <v>46</v>
      </c>
      <c r="O177" s="59"/>
      <c r="P177" s="159">
        <f>O177*H177</f>
        <v>0</v>
      </c>
      <c r="Q177" s="159">
        <v>0</v>
      </c>
      <c r="R177" s="159">
        <f>Q177*H177</f>
        <v>0</v>
      </c>
      <c r="S177" s="159">
        <v>0</v>
      </c>
      <c r="T177" s="160">
        <f>S177*H177</f>
        <v>0</v>
      </c>
      <c r="U177" s="33"/>
      <c r="V177" s="33"/>
      <c r="W177" s="33"/>
      <c r="X177" s="33"/>
      <c r="Y177" s="33"/>
      <c r="Z177" s="33"/>
      <c r="AA177" s="33"/>
      <c r="AB177" s="33"/>
      <c r="AC177" s="33"/>
      <c r="AD177" s="33"/>
      <c r="AE177" s="33"/>
      <c r="AR177" s="161" t="s">
        <v>198</v>
      </c>
      <c r="AT177" s="161" t="s">
        <v>202</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198</v>
      </c>
      <c r="BM177" s="161" t="s">
        <v>7959</v>
      </c>
    </row>
    <row r="178" spans="1:65" s="2" customFormat="1" ht="10.199999999999999">
      <c r="A178" s="33"/>
      <c r="B178" s="34"/>
      <c r="C178" s="33"/>
      <c r="D178" s="163" t="s">
        <v>207</v>
      </c>
      <c r="E178" s="33"/>
      <c r="F178" s="164" t="s">
        <v>7958</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2" customFormat="1" ht="16.5" customHeight="1">
      <c r="A179" s="33"/>
      <c r="B179" s="149"/>
      <c r="C179" s="150" t="s">
        <v>287</v>
      </c>
      <c r="D179" s="150" t="s">
        <v>202</v>
      </c>
      <c r="E179" s="151" t="s">
        <v>7960</v>
      </c>
      <c r="F179" s="152" t="s">
        <v>7961</v>
      </c>
      <c r="G179" s="153" t="s">
        <v>376</v>
      </c>
      <c r="H179" s="154">
        <v>35</v>
      </c>
      <c r="I179" s="155"/>
      <c r="J179" s="156">
        <f>ROUND(I179*H179,2)</f>
        <v>0</v>
      </c>
      <c r="K179" s="152" t="s">
        <v>333</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198</v>
      </c>
      <c r="AT179" s="161" t="s">
        <v>202</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198</v>
      </c>
      <c r="BM179" s="161" t="s">
        <v>7962</v>
      </c>
    </row>
    <row r="180" spans="1:65" s="2" customFormat="1" ht="10.199999999999999">
      <c r="A180" s="33"/>
      <c r="B180" s="34"/>
      <c r="C180" s="33"/>
      <c r="D180" s="163" t="s">
        <v>207</v>
      </c>
      <c r="E180" s="33"/>
      <c r="F180" s="164" t="s">
        <v>7963</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2" customFormat="1" ht="16.5" customHeight="1">
      <c r="A181" s="33"/>
      <c r="B181" s="149"/>
      <c r="C181" s="150" t="s">
        <v>292</v>
      </c>
      <c r="D181" s="150" t="s">
        <v>202</v>
      </c>
      <c r="E181" s="151" t="s">
        <v>7964</v>
      </c>
      <c r="F181" s="152" t="s">
        <v>7965</v>
      </c>
      <c r="G181" s="153" t="s">
        <v>376</v>
      </c>
      <c r="H181" s="154">
        <v>39.1</v>
      </c>
      <c r="I181" s="155"/>
      <c r="J181" s="156">
        <f>ROUND(I181*H181,2)</f>
        <v>0</v>
      </c>
      <c r="K181" s="152" t="s">
        <v>333</v>
      </c>
      <c r="L181" s="34"/>
      <c r="M181" s="157" t="s">
        <v>1</v>
      </c>
      <c r="N181" s="158" t="s">
        <v>46</v>
      </c>
      <c r="O181" s="59"/>
      <c r="P181" s="159">
        <f>O181*H181</f>
        <v>0</v>
      </c>
      <c r="Q181" s="159">
        <v>2.0000000000000001E-4</v>
      </c>
      <c r="R181" s="159">
        <f>Q181*H181</f>
        <v>7.8200000000000006E-3</v>
      </c>
      <c r="S181" s="159">
        <v>0</v>
      </c>
      <c r="T181" s="160">
        <f>S181*H181</f>
        <v>0</v>
      </c>
      <c r="U181" s="33"/>
      <c r="V181" s="33"/>
      <c r="W181" s="33"/>
      <c r="X181" s="33"/>
      <c r="Y181" s="33"/>
      <c r="Z181" s="33"/>
      <c r="AA181" s="33"/>
      <c r="AB181" s="33"/>
      <c r="AC181" s="33"/>
      <c r="AD181" s="33"/>
      <c r="AE181" s="33"/>
      <c r="AR181" s="161" t="s">
        <v>198</v>
      </c>
      <c r="AT181" s="161" t="s">
        <v>202</v>
      </c>
      <c r="AU181" s="161" t="s">
        <v>90</v>
      </c>
      <c r="AY181" s="18" t="s">
        <v>199</v>
      </c>
      <c r="BE181" s="162">
        <f>IF(N181="základní",J181,0)</f>
        <v>0</v>
      </c>
      <c r="BF181" s="162">
        <f>IF(N181="snížená",J181,0)</f>
        <v>0</v>
      </c>
      <c r="BG181" s="162">
        <f>IF(N181="zákl. přenesená",J181,0)</f>
        <v>0</v>
      </c>
      <c r="BH181" s="162">
        <f>IF(N181="sníž. přenesená",J181,0)</f>
        <v>0</v>
      </c>
      <c r="BI181" s="162">
        <f>IF(N181="nulová",J181,0)</f>
        <v>0</v>
      </c>
      <c r="BJ181" s="18" t="s">
        <v>88</v>
      </c>
      <c r="BK181" s="162">
        <f>ROUND(I181*H181,2)</f>
        <v>0</v>
      </c>
      <c r="BL181" s="18" t="s">
        <v>198</v>
      </c>
      <c r="BM181" s="161" t="s">
        <v>7966</v>
      </c>
    </row>
    <row r="182" spans="1:65" s="2" customFormat="1" ht="10.199999999999999">
      <c r="A182" s="33"/>
      <c r="B182" s="34"/>
      <c r="C182" s="33"/>
      <c r="D182" s="163" t="s">
        <v>207</v>
      </c>
      <c r="E182" s="33"/>
      <c r="F182" s="164" t="s">
        <v>7967</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207</v>
      </c>
      <c r="AU182" s="18" t="s">
        <v>90</v>
      </c>
    </row>
    <row r="183" spans="1:65" s="14" customFormat="1" ht="10.199999999999999">
      <c r="B183" s="179"/>
      <c r="D183" s="163" t="s">
        <v>336</v>
      </c>
      <c r="F183" s="181" t="s">
        <v>7968</v>
      </c>
      <c r="H183" s="182">
        <v>39.1</v>
      </c>
      <c r="I183" s="183"/>
      <c r="L183" s="179"/>
      <c r="M183" s="184"/>
      <c r="N183" s="185"/>
      <c r="O183" s="185"/>
      <c r="P183" s="185"/>
      <c r="Q183" s="185"/>
      <c r="R183" s="185"/>
      <c r="S183" s="185"/>
      <c r="T183" s="186"/>
      <c r="AT183" s="180" t="s">
        <v>336</v>
      </c>
      <c r="AU183" s="180" t="s">
        <v>90</v>
      </c>
      <c r="AV183" s="14" t="s">
        <v>90</v>
      </c>
      <c r="AW183" s="14" t="s">
        <v>3</v>
      </c>
      <c r="AX183" s="14" t="s">
        <v>88</v>
      </c>
      <c r="AY183" s="180" t="s">
        <v>199</v>
      </c>
    </row>
    <row r="184" spans="1:65" s="2" customFormat="1" ht="21.75" customHeight="1">
      <c r="A184" s="33"/>
      <c r="B184" s="149"/>
      <c r="C184" s="150" t="s">
        <v>296</v>
      </c>
      <c r="D184" s="150" t="s">
        <v>202</v>
      </c>
      <c r="E184" s="151" t="s">
        <v>7969</v>
      </c>
      <c r="F184" s="152" t="s">
        <v>7970</v>
      </c>
      <c r="G184" s="153" t="s">
        <v>376</v>
      </c>
      <c r="H184" s="154">
        <v>39.1</v>
      </c>
      <c r="I184" s="155"/>
      <c r="J184" s="156">
        <f>ROUND(I184*H184,2)</f>
        <v>0</v>
      </c>
      <c r="K184" s="152" t="s">
        <v>333</v>
      </c>
      <c r="L184" s="34"/>
      <c r="M184" s="157" t="s">
        <v>1</v>
      </c>
      <c r="N184" s="158" t="s">
        <v>46</v>
      </c>
      <c r="O184" s="59"/>
      <c r="P184" s="159">
        <f>O184*H184</f>
        <v>0</v>
      </c>
      <c r="Q184" s="159">
        <v>6.9999999999999994E-5</v>
      </c>
      <c r="R184" s="159">
        <f>Q184*H184</f>
        <v>2.7369999999999998E-3</v>
      </c>
      <c r="S184" s="159">
        <v>0</v>
      </c>
      <c r="T184" s="160">
        <f>S184*H184</f>
        <v>0</v>
      </c>
      <c r="U184" s="33"/>
      <c r="V184" s="33"/>
      <c r="W184" s="33"/>
      <c r="X184" s="33"/>
      <c r="Y184" s="33"/>
      <c r="Z184" s="33"/>
      <c r="AA184" s="33"/>
      <c r="AB184" s="33"/>
      <c r="AC184" s="33"/>
      <c r="AD184" s="33"/>
      <c r="AE184" s="33"/>
      <c r="AR184" s="161" t="s">
        <v>198</v>
      </c>
      <c r="AT184" s="161" t="s">
        <v>202</v>
      </c>
      <c r="AU184" s="161" t="s">
        <v>90</v>
      </c>
      <c r="AY184" s="18" t="s">
        <v>199</v>
      </c>
      <c r="BE184" s="162">
        <f>IF(N184="základní",J184,0)</f>
        <v>0</v>
      </c>
      <c r="BF184" s="162">
        <f>IF(N184="snížená",J184,0)</f>
        <v>0</v>
      </c>
      <c r="BG184" s="162">
        <f>IF(N184="zákl. přenesená",J184,0)</f>
        <v>0</v>
      </c>
      <c r="BH184" s="162">
        <f>IF(N184="sníž. přenesená",J184,0)</f>
        <v>0</v>
      </c>
      <c r="BI184" s="162">
        <f>IF(N184="nulová",J184,0)</f>
        <v>0</v>
      </c>
      <c r="BJ184" s="18" t="s">
        <v>88</v>
      </c>
      <c r="BK184" s="162">
        <f>ROUND(I184*H184,2)</f>
        <v>0</v>
      </c>
      <c r="BL184" s="18" t="s">
        <v>198</v>
      </c>
      <c r="BM184" s="161" t="s">
        <v>7971</v>
      </c>
    </row>
    <row r="185" spans="1:65" s="2" customFormat="1" ht="10.199999999999999">
      <c r="A185" s="33"/>
      <c r="B185" s="34"/>
      <c r="C185" s="33"/>
      <c r="D185" s="163" t="s">
        <v>207</v>
      </c>
      <c r="E185" s="33"/>
      <c r="F185" s="164" t="s">
        <v>7972</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207</v>
      </c>
      <c r="AU185" s="18" t="s">
        <v>90</v>
      </c>
    </row>
    <row r="186" spans="1:65" s="12" customFormat="1" ht="22.8" customHeight="1">
      <c r="B186" s="136"/>
      <c r="D186" s="137" t="s">
        <v>80</v>
      </c>
      <c r="E186" s="147" t="s">
        <v>1087</v>
      </c>
      <c r="F186" s="147" t="s">
        <v>1088</v>
      </c>
      <c r="I186" s="139"/>
      <c r="J186" s="148">
        <f>BK186</f>
        <v>0</v>
      </c>
      <c r="L186" s="136"/>
      <c r="M186" s="141"/>
      <c r="N186" s="142"/>
      <c r="O186" s="142"/>
      <c r="P186" s="143">
        <f>SUM(P187:P188)</f>
        <v>0</v>
      </c>
      <c r="Q186" s="142"/>
      <c r="R186" s="143">
        <f>SUM(R187:R188)</f>
        <v>0</v>
      </c>
      <c r="S186" s="142"/>
      <c r="T186" s="144">
        <f>SUM(T187:T188)</f>
        <v>0</v>
      </c>
      <c r="AR186" s="137" t="s">
        <v>88</v>
      </c>
      <c r="AT186" s="145" t="s">
        <v>80</v>
      </c>
      <c r="AU186" s="145" t="s">
        <v>88</v>
      </c>
      <c r="AY186" s="137" t="s">
        <v>199</v>
      </c>
      <c r="BK186" s="146">
        <f>SUM(BK187:BK188)</f>
        <v>0</v>
      </c>
    </row>
    <row r="187" spans="1:65" s="2" customFormat="1" ht="24.15" customHeight="1">
      <c r="A187" s="33"/>
      <c r="B187" s="149"/>
      <c r="C187" s="150" t="s">
        <v>7</v>
      </c>
      <c r="D187" s="150" t="s">
        <v>202</v>
      </c>
      <c r="E187" s="151" t="s">
        <v>7592</v>
      </c>
      <c r="F187" s="152" t="s">
        <v>7593</v>
      </c>
      <c r="G187" s="153" t="s">
        <v>396</v>
      </c>
      <c r="H187" s="154">
        <v>17.898</v>
      </c>
      <c r="I187" s="155"/>
      <c r="J187" s="156">
        <f>ROUND(I187*H187,2)</f>
        <v>0</v>
      </c>
      <c r="K187" s="152" t="s">
        <v>333</v>
      </c>
      <c r="L187" s="34"/>
      <c r="M187" s="157" t="s">
        <v>1</v>
      </c>
      <c r="N187" s="158" t="s">
        <v>46</v>
      </c>
      <c r="O187" s="59"/>
      <c r="P187" s="159">
        <f>O187*H187</f>
        <v>0</v>
      </c>
      <c r="Q187" s="159">
        <v>0</v>
      </c>
      <c r="R187" s="159">
        <f>Q187*H187</f>
        <v>0</v>
      </c>
      <c r="S187" s="159">
        <v>0</v>
      </c>
      <c r="T187" s="160">
        <f>S187*H187</f>
        <v>0</v>
      </c>
      <c r="U187" s="33"/>
      <c r="V187" s="33"/>
      <c r="W187" s="33"/>
      <c r="X187" s="33"/>
      <c r="Y187" s="33"/>
      <c r="Z187" s="33"/>
      <c r="AA187" s="33"/>
      <c r="AB187" s="33"/>
      <c r="AC187" s="33"/>
      <c r="AD187" s="33"/>
      <c r="AE187" s="33"/>
      <c r="AR187" s="161" t="s">
        <v>198</v>
      </c>
      <c r="AT187" s="161" t="s">
        <v>202</v>
      </c>
      <c r="AU187" s="161" t="s">
        <v>90</v>
      </c>
      <c r="AY187" s="18" t="s">
        <v>199</v>
      </c>
      <c r="BE187" s="162">
        <f>IF(N187="základní",J187,0)</f>
        <v>0</v>
      </c>
      <c r="BF187" s="162">
        <f>IF(N187="snížená",J187,0)</f>
        <v>0</v>
      </c>
      <c r="BG187" s="162">
        <f>IF(N187="zákl. přenesená",J187,0)</f>
        <v>0</v>
      </c>
      <c r="BH187" s="162">
        <f>IF(N187="sníž. přenesená",J187,0)</f>
        <v>0</v>
      </c>
      <c r="BI187" s="162">
        <f>IF(N187="nulová",J187,0)</f>
        <v>0</v>
      </c>
      <c r="BJ187" s="18" t="s">
        <v>88</v>
      </c>
      <c r="BK187" s="162">
        <f>ROUND(I187*H187,2)</f>
        <v>0</v>
      </c>
      <c r="BL187" s="18" t="s">
        <v>198</v>
      </c>
      <c r="BM187" s="161" t="s">
        <v>7973</v>
      </c>
    </row>
    <row r="188" spans="1:65" s="2" customFormat="1" ht="28.8">
      <c r="A188" s="33"/>
      <c r="B188" s="34"/>
      <c r="C188" s="33"/>
      <c r="D188" s="163" t="s">
        <v>207</v>
      </c>
      <c r="E188" s="33"/>
      <c r="F188" s="164" t="s">
        <v>7595</v>
      </c>
      <c r="G188" s="33"/>
      <c r="H188" s="33"/>
      <c r="I188" s="165"/>
      <c r="J188" s="33"/>
      <c r="K188" s="33"/>
      <c r="L188" s="34"/>
      <c r="M188" s="166"/>
      <c r="N188" s="167"/>
      <c r="O188" s="59"/>
      <c r="P188" s="59"/>
      <c r="Q188" s="59"/>
      <c r="R188" s="59"/>
      <c r="S188" s="59"/>
      <c r="T188" s="60"/>
      <c r="U188" s="33"/>
      <c r="V188" s="33"/>
      <c r="W188" s="33"/>
      <c r="X188" s="33"/>
      <c r="Y188" s="33"/>
      <c r="Z188" s="33"/>
      <c r="AA188" s="33"/>
      <c r="AB188" s="33"/>
      <c r="AC188" s="33"/>
      <c r="AD188" s="33"/>
      <c r="AE188" s="33"/>
      <c r="AT188" s="18" t="s">
        <v>207</v>
      </c>
      <c r="AU188" s="18" t="s">
        <v>90</v>
      </c>
    </row>
    <row r="189" spans="1:65" s="12" customFormat="1" ht="25.95" customHeight="1">
      <c r="B189" s="136"/>
      <c r="D189" s="137" t="s">
        <v>80</v>
      </c>
      <c r="E189" s="138" t="s">
        <v>1094</v>
      </c>
      <c r="F189" s="138" t="s">
        <v>1095</v>
      </c>
      <c r="I189" s="139"/>
      <c r="J189" s="140">
        <f>BK189</f>
        <v>0</v>
      </c>
      <c r="L189" s="136"/>
      <c r="M189" s="141"/>
      <c r="N189" s="142"/>
      <c r="O189" s="142"/>
      <c r="P189" s="143">
        <f>P190+P195</f>
        <v>0</v>
      </c>
      <c r="Q189" s="142"/>
      <c r="R189" s="143">
        <f>R190+R195</f>
        <v>1.9020000000000002E-2</v>
      </c>
      <c r="S189" s="142"/>
      <c r="T189" s="144">
        <f>T190+T195</f>
        <v>0</v>
      </c>
      <c r="AR189" s="137" t="s">
        <v>90</v>
      </c>
      <c r="AT189" s="145" t="s">
        <v>80</v>
      </c>
      <c r="AU189" s="145" t="s">
        <v>81</v>
      </c>
      <c r="AY189" s="137" t="s">
        <v>199</v>
      </c>
      <c r="BK189" s="146">
        <f>BK190+BK195</f>
        <v>0</v>
      </c>
    </row>
    <row r="190" spans="1:65" s="12" customFormat="1" ht="22.8" customHeight="1">
      <c r="B190" s="136"/>
      <c r="D190" s="137" t="s">
        <v>80</v>
      </c>
      <c r="E190" s="147" t="s">
        <v>1108</v>
      </c>
      <c r="F190" s="147" t="s">
        <v>1109</v>
      </c>
      <c r="I190" s="139"/>
      <c r="J190" s="148">
        <f>BK190</f>
        <v>0</v>
      </c>
      <c r="L190" s="136"/>
      <c r="M190" s="141"/>
      <c r="N190" s="142"/>
      <c r="O190" s="142"/>
      <c r="P190" s="143">
        <f>SUM(P191:P194)</f>
        <v>0</v>
      </c>
      <c r="Q190" s="142"/>
      <c r="R190" s="143">
        <f>SUM(R191:R194)</f>
        <v>7.1999999999999994E-4</v>
      </c>
      <c r="S190" s="142"/>
      <c r="T190" s="144">
        <f>SUM(T191:T194)</f>
        <v>0</v>
      </c>
      <c r="AR190" s="137" t="s">
        <v>90</v>
      </c>
      <c r="AT190" s="145" t="s">
        <v>80</v>
      </c>
      <c r="AU190" s="145" t="s">
        <v>88</v>
      </c>
      <c r="AY190" s="137" t="s">
        <v>199</v>
      </c>
      <c r="BK190" s="146">
        <f>SUM(BK191:BK194)</f>
        <v>0</v>
      </c>
    </row>
    <row r="191" spans="1:65" s="2" customFormat="1" ht="33" customHeight="1">
      <c r="A191" s="33"/>
      <c r="B191" s="149"/>
      <c r="C191" s="150" t="s">
        <v>487</v>
      </c>
      <c r="D191" s="150" t="s">
        <v>202</v>
      </c>
      <c r="E191" s="151" t="s">
        <v>5933</v>
      </c>
      <c r="F191" s="152" t="s">
        <v>5934</v>
      </c>
      <c r="G191" s="153" t="s">
        <v>376</v>
      </c>
      <c r="H191" s="154">
        <v>1</v>
      </c>
      <c r="I191" s="155"/>
      <c r="J191" s="156">
        <f>ROUND(I191*H191,2)</f>
        <v>0</v>
      </c>
      <c r="K191" s="152" t="s">
        <v>333</v>
      </c>
      <c r="L191" s="34"/>
      <c r="M191" s="157" t="s">
        <v>1</v>
      </c>
      <c r="N191" s="158" t="s">
        <v>46</v>
      </c>
      <c r="O191" s="59"/>
      <c r="P191" s="159">
        <f>O191*H191</f>
        <v>0</v>
      </c>
      <c r="Q191" s="159">
        <v>2.7E-4</v>
      </c>
      <c r="R191" s="159">
        <f>Q191*H191</f>
        <v>2.7E-4</v>
      </c>
      <c r="S191" s="159">
        <v>0</v>
      </c>
      <c r="T191" s="160">
        <f>S191*H191</f>
        <v>0</v>
      </c>
      <c r="U191" s="33"/>
      <c r="V191" s="33"/>
      <c r="W191" s="33"/>
      <c r="X191" s="33"/>
      <c r="Y191" s="33"/>
      <c r="Z191" s="33"/>
      <c r="AA191" s="33"/>
      <c r="AB191" s="33"/>
      <c r="AC191" s="33"/>
      <c r="AD191" s="33"/>
      <c r="AE191" s="33"/>
      <c r="AR191" s="161" t="s">
        <v>276</v>
      </c>
      <c r="AT191" s="161" t="s">
        <v>202</v>
      </c>
      <c r="AU191" s="161" t="s">
        <v>90</v>
      </c>
      <c r="AY191" s="18" t="s">
        <v>199</v>
      </c>
      <c r="BE191" s="162">
        <f>IF(N191="základní",J191,0)</f>
        <v>0</v>
      </c>
      <c r="BF191" s="162">
        <f>IF(N191="snížená",J191,0)</f>
        <v>0</v>
      </c>
      <c r="BG191" s="162">
        <f>IF(N191="zákl. přenesená",J191,0)</f>
        <v>0</v>
      </c>
      <c r="BH191" s="162">
        <f>IF(N191="sníž. přenesená",J191,0)</f>
        <v>0</v>
      </c>
      <c r="BI191" s="162">
        <f>IF(N191="nulová",J191,0)</f>
        <v>0</v>
      </c>
      <c r="BJ191" s="18" t="s">
        <v>88</v>
      </c>
      <c r="BK191" s="162">
        <f>ROUND(I191*H191,2)</f>
        <v>0</v>
      </c>
      <c r="BL191" s="18" t="s">
        <v>276</v>
      </c>
      <c r="BM191" s="161" t="s">
        <v>7974</v>
      </c>
    </row>
    <row r="192" spans="1:65" s="2" customFormat="1" ht="38.4">
      <c r="A192" s="33"/>
      <c r="B192" s="34"/>
      <c r="C192" s="33"/>
      <c r="D192" s="163" t="s">
        <v>207</v>
      </c>
      <c r="E192" s="33"/>
      <c r="F192" s="164" t="s">
        <v>5936</v>
      </c>
      <c r="G192" s="33"/>
      <c r="H192" s="33"/>
      <c r="I192" s="165"/>
      <c r="J192" s="33"/>
      <c r="K192" s="33"/>
      <c r="L192" s="34"/>
      <c r="M192" s="166"/>
      <c r="N192" s="167"/>
      <c r="O192" s="59"/>
      <c r="P192" s="59"/>
      <c r="Q192" s="59"/>
      <c r="R192" s="59"/>
      <c r="S192" s="59"/>
      <c r="T192" s="60"/>
      <c r="U192" s="33"/>
      <c r="V192" s="33"/>
      <c r="W192" s="33"/>
      <c r="X192" s="33"/>
      <c r="Y192" s="33"/>
      <c r="Z192" s="33"/>
      <c r="AA192" s="33"/>
      <c r="AB192" s="33"/>
      <c r="AC192" s="33"/>
      <c r="AD192" s="33"/>
      <c r="AE192" s="33"/>
      <c r="AT192" s="18" t="s">
        <v>207</v>
      </c>
      <c r="AU192" s="18" t="s">
        <v>90</v>
      </c>
    </row>
    <row r="193" spans="1:65" s="2" customFormat="1" ht="24.15" customHeight="1">
      <c r="A193" s="33"/>
      <c r="B193" s="149"/>
      <c r="C193" s="195" t="s">
        <v>492</v>
      </c>
      <c r="D193" s="195" t="s">
        <v>416</v>
      </c>
      <c r="E193" s="196" t="s">
        <v>5937</v>
      </c>
      <c r="F193" s="197" t="s">
        <v>5938</v>
      </c>
      <c r="G193" s="198" t="s">
        <v>376</v>
      </c>
      <c r="H193" s="199">
        <v>1</v>
      </c>
      <c r="I193" s="200"/>
      <c r="J193" s="201">
        <f>ROUND(I193*H193,2)</f>
        <v>0</v>
      </c>
      <c r="K193" s="197" t="s">
        <v>333</v>
      </c>
      <c r="L193" s="202"/>
      <c r="M193" s="203" t="s">
        <v>1</v>
      </c>
      <c r="N193" s="204" t="s">
        <v>46</v>
      </c>
      <c r="O193" s="59"/>
      <c r="P193" s="159">
        <f>O193*H193</f>
        <v>0</v>
      </c>
      <c r="Q193" s="159">
        <v>4.4999999999999999E-4</v>
      </c>
      <c r="R193" s="159">
        <f>Q193*H193</f>
        <v>4.4999999999999999E-4</v>
      </c>
      <c r="S193" s="159">
        <v>0</v>
      </c>
      <c r="T193" s="160">
        <f>S193*H193</f>
        <v>0</v>
      </c>
      <c r="U193" s="33"/>
      <c r="V193" s="33"/>
      <c r="W193" s="33"/>
      <c r="X193" s="33"/>
      <c r="Y193" s="33"/>
      <c r="Z193" s="33"/>
      <c r="AA193" s="33"/>
      <c r="AB193" s="33"/>
      <c r="AC193" s="33"/>
      <c r="AD193" s="33"/>
      <c r="AE193" s="33"/>
      <c r="AR193" s="161" t="s">
        <v>573</v>
      </c>
      <c r="AT193" s="161" t="s">
        <v>416</v>
      </c>
      <c r="AU193" s="161" t="s">
        <v>90</v>
      </c>
      <c r="AY193" s="18" t="s">
        <v>199</v>
      </c>
      <c r="BE193" s="162">
        <f>IF(N193="základní",J193,0)</f>
        <v>0</v>
      </c>
      <c r="BF193" s="162">
        <f>IF(N193="snížená",J193,0)</f>
        <v>0</v>
      </c>
      <c r="BG193" s="162">
        <f>IF(N193="zákl. přenesená",J193,0)</f>
        <v>0</v>
      </c>
      <c r="BH193" s="162">
        <f>IF(N193="sníž. přenesená",J193,0)</f>
        <v>0</v>
      </c>
      <c r="BI193" s="162">
        <f>IF(N193="nulová",J193,0)</f>
        <v>0</v>
      </c>
      <c r="BJ193" s="18" t="s">
        <v>88</v>
      </c>
      <c r="BK193" s="162">
        <f>ROUND(I193*H193,2)</f>
        <v>0</v>
      </c>
      <c r="BL193" s="18" t="s">
        <v>276</v>
      </c>
      <c r="BM193" s="161" t="s">
        <v>7975</v>
      </c>
    </row>
    <row r="194" spans="1:65" s="2" customFormat="1" ht="19.2">
      <c r="A194" s="33"/>
      <c r="B194" s="34"/>
      <c r="C194" s="33"/>
      <c r="D194" s="163" t="s">
        <v>207</v>
      </c>
      <c r="E194" s="33"/>
      <c r="F194" s="164" t="s">
        <v>5938</v>
      </c>
      <c r="G194" s="33"/>
      <c r="H194" s="33"/>
      <c r="I194" s="165"/>
      <c r="J194" s="33"/>
      <c r="K194" s="33"/>
      <c r="L194" s="34"/>
      <c r="M194" s="166"/>
      <c r="N194" s="167"/>
      <c r="O194" s="59"/>
      <c r="P194" s="59"/>
      <c r="Q194" s="59"/>
      <c r="R194" s="59"/>
      <c r="S194" s="59"/>
      <c r="T194" s="60"/>
      <c r="U194" s="33"/>
      <c r="V194" s="33"/>
      <c r="W194" s="33"/>
      <c r="X194" s="33"/>
      <c r="Y194" s="33"/>
      <c r="Z194" s="33"/>
      <c r="AA194" s="33"/>
      <c r="AB194" s="33"/>
      <c r="AC194" s="33"/>
      <c r="AD194" s="33"/>
      <c r="AE194" s="33"/>
      <c r="AT194" s="18" t="s">
        <v>207</v>
      </c>
      <c r="AU194" s="18" t="s">
        <v>90</v>
      </c>
    </row>
    <row r="195" spans="1:65" s="12" customFormat="1" ht="22.8" customHeight="1">
      <c r="B195" s="136"/>
      <c r="D195" s="137" t="s">
        <v>80</v>
      </c>
      <c r="E195" s="147" t="s">
        <v>4250</v>
      </c>
      <c r="F195" s="147" t="s">
        <v>4251</v>
      </c>
      <c r="I195" s="139"/>
      <c r="J195" s="148">
        <f>BK195</f>
        <v>0</v>
      </c>
      <c r="L195" s="136"/>
      <c r="M195" s="141"/>
      <c r="N195" s="142"/>
      <c r="O195" s="142"/>
      <c r="P195" s="143">
        <f>SUM(P196:P201)</f>
        <v>0</v>
      </c>
      <c r="Q195" s="142"/>
      <c r="R195" s="143">
        <f>SUM(R196:R201)</f>
        <v>1.8300000000000004E-2</v>
      </c>
      <c r="S195" s="142"/>
      <c r="T195" s="144">
        <f>SUM(T196:T201)</f>
        <v>0</v>
      </c>
      <c r="AR195" s="137" t="s">
        <v>90</v>
      </c>
      <c r="AT195" s="145" t="s">
        <v>80</v>
      </c>
      <c r="AU195" s="145" t="s">
        <v>88</v>
      </c>
      <c r="AY195" s="137" t="s">
        <v>199</v>
      </c>
      <c r="BK195" s="146">
        <f>SUM(BK196:BK201)</f>
        <v>0</v>
      </c>
    </row>
    <row r="196" spans="1:65" s="2" customFormat="1" ht="24.15" customHeight="1">
      <c r="A196" s="33"/>
      <c r="B196" s="149"/>
      <c r="C196" s="150" t="s">
        <v>497</v>
      </c>
      <c r="D196" s="150" t="s">
        <v>202</v>
      </c>
      <c r="E196" s="151" t="s">
        <v>6114</v>
      </c>
      <c r="F196" s="152" t="s">
        <v>6115</v>
      </c>
      <c r="G196" s="153" t="s">
        <v>376</v>
      </c>
      <c r="H196" s="154">
        <v>1</v>
      </c>
      <c r="I196" s="155"/>
      <c r="J196" s="156">
        <f>ROUND(I196*H196,2)</f>
        <v>0</v>
      </c>
      <c r="K196" s="152" t="s">
        <v>333</v>
      </c>
      <c r="L196" s="34"/>
      <c r="M196" s="157" t="s">
        <v>1</v>
      </c>
      <c r="N196" s="158" t="s">
        <v>46</v>
      </c>
      <c r="O196" s="59"/>
      <c r="P196" s="159">
        <f>O196*H196</f>
        <v>0</v>
      </c>
      <c r="Q196" s="159">
        <v>6.4000000000000003E-3</v>
      </c>
      <c r="R196" s="159">
        <f>Q196*H196</f>
        <v>6.4000000000000003E-3</v>
      </c>
      <c r="S196" s="159">
        <v>0</v>
      </c>
      <c r="T196" s="160">
        <f>S196*H196</f>
        <v>0</v>
      </c>
      <c r="U196" s="33"/>
      <c r="V196" s="33"/>
      <c r="W196" s="33"/>
      <c r="X196" s="33"/>
      <c r="Y196" s="33"/>
      <c r="Z196" s="33"/>
      <c r="AA196" s="33"/>
      <c r="AB196" s="33"/>
      <c r="AC196" s="33"/>
      <c r="AD196" s="33"/>
      <c r="AE196" s="33"/>
      <c r="AR196" s="161" t="s">
        <v>276</v>
      </c>
      <c r="AT196" s="161" t="s">
        <v>202</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276</v>
      </c>
      <c r="BM196" s="161" t="s">
        <v>7976</v>
      </c>
    </row>
    <row r="197" spans="1:65" s="2" customFormat="1" ht="19.2">
      <c r="A197" s="33"/>
      <c r="B197" s="34"/>
      <c r="C197" s="33"/>
      <c r="D197" s="163" t="s">
        <v>207</v>
      </c>
      <c r="E197" s="33"/>
      <c r="F197" s="164" t="s">
        <v>6117</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2" customFormat="1" ht="24.15" customHeight="1">
      <c r="A198" s="33"/>
      <c r="B198" s="149"/>
      <c r="C198" s="150" t="s">
        <v>518</v>
      </c>
      <c r="D198" s="150" t="s">
        <v>202</v>
      </c>
      <c r="E198" s="151" t="s">
        <v>7977</v>
      </c>
      <c r="F198" s="152" t="s">
        <v>7978</v>
      </c>
      <c r="G198" s="153" t="s">
        <v>284</v>
      </c>
      <c r="H198" s="154">
        <v>1</v>
      </c>
      <c r="I198" s="155"/>
      <c r="J198" s="156">
        <f>ROUND(I198*H198,2)</f>
        <v>0</v>
      </c>
      <c r="K198" s="152" t="s">
        <v>333</v>
      </c>
      <c r="L198" s="34"/>
      <c r="M198" s="157" t="s">
        <v>1</v>
      </c>
      <c r="N198" s="158" t="s">
        <v>46</v>
      </c>
      <c r="O198" s="59"/>
      <c r="P198" s="159">
        <f>O198*H198</f>
        <v>0</v>
      </c>
      <c r="Q198" s="159">
        <v>8.5400000000000007E-3</v>
      </c>
      <c r="R198" s="159">
        <f>Q198*H198</f>
        <v>8.5400000000000007E-3</v>
      </c>
      <c r="S198" s="159">
        <v>0</v>
      </c>
      <c r="T198" s="160">
        <f>S198*H198</f>
        <v>0</v>
      </c>
      <c r="U198" s="33"/>
      <c r="V198" s="33"/>
      <c r="W198" s="33"/>
      <c r="X198" s="33"/>
      <c r="Y198" s="33"/>
      <c r="Z198" s="33"/>
      <c r="AA198" s="33"/>
      <c r="AB198" s="33"/>
      <c r="AC198" s="33"/>
      <c r="AD198" s="33"/>
      <c r="AE198" s="33"/>
      <c r="AR198" s="161" t="s">
        <v>276</v>
      </c>
      <c r="AT198" s="161" t="s">
        <v>202</v>
      </c>
      <c r="AU198" s="161" t="s">
        <v>90</v>
      </c>
      <c r="AY198" s="18" t="s">
        <v>199</v>
      </c>
      <c r="BE198" s="162">
        <f>IF(N198="základní",J198,0)</f>
        <v>0</v>
      </c>
      <c r="BF198" s="162">
        <f>IF(N198="snížená",J198,0)</f>
        <v>0</v>
      </c>
      <c r="BG198" s="162">
        <f>IF(N198="zákl. přenesená",J198,0)</f>
        <v>0</v>
      </c>
      <c r="BH198" s="162">
        <f>IF(N198="sníž. přenesená",J198,0)</f>
        <v>0</v>
      </c>
      <c r="BI198" s="162">
        <f>IF(N198="nulová",J198,0)</f>
        <v>0</v>
      </c>
      <c r="BJ198" s="18" t="s">
        <v>88</v>
      </c>
      <c r="BK198" s="162">
        <f>ROUND(I198*H198,2)</f>
        <v>0</v>
      </c>
      <c r="BL198" s="18" t="s">
        <v>276</v>
      </c>
      <c r="BM198" s="161" t="s">
        <v>7979</v>
      </c>
    </row>
    <row r="199" spans="1:65" s="2" customFormat="1" ht="19.2">
      <c r="A199" s="33"/>
      <c r="B199" s="34"/>
      <c r="C199" s="33"/>
      <c r="D199" s="163" t="s">
        <v>207</v>
      </c>
      <c r="E199" s="33"/>
      <c r="F199" s="164" t="s">
        <v>7980</v>
      </c>
      <c r="G199" s="33"/>
      <c r="H199" s="33"/>
      <c r="I199" s="165"/>
      <c r="J199" s="33"/>
      <c r="K199" s="33"/>
      <c r="L199" s="34"/>
      <c r="M199" s="166"/>
      <c r="N199" s="167"/>
      <c r="O199" s="59"/>
      <c r="P199" s="59"/>
      <c r="Q199" s="59"/>
      <c r="R199" s="59"/>
      <c r="S199" s="59"/>
      <c r="T199" s="60"/>
      <c r="U199" s="33"/>
      <c r="V199" s="33"/>
      <c r="W199" s="33"/>
      <c r="X199" s="33"/>
      <c r="Y199" s="33"/>
      <c r="Z199" s="33"/>
      <c r="AA199" s="33"/>
      <c r="AB199" s="33"/>
      <c r="AC199" s="33"/>
      <c r="AD199" s="33"/>
      <c r="AE199" s="33"/>
      <c r="AT199" s="18" t="s">
        <v>207</v>
      </c>
      <c r="AU199" s="18" t="s">
        <v>90</v>
      </c>
    </row>
    <row r="200" spans="1:65" s="2" customFormat="1" ht="21.75" customHeight="1">
      <c r="A200" s="33"/>
      <c r="B200" s="149"/>
      <c r="C200" s="150" t="s">
        <v>522</v>
      </c>
      <c r="D200" s="150" t="s">
        <v>202</v>
      </c>
      <c r="E200" s="151" t="s">
        <v>7981</v>
      </c>
      <c r="F200" s="152" t="s">
        <v>7982</v>
      </c>
      <c r="G200" s="153" t="s">
        <v>529</v>
      </c>
      <c r="H200" s="154">
        <v>2</v>
      </c>
      <c r="I200" s="155"/>
      <c r="J200" s="156">
        <f>ROUND(I200*H200,2)</f>
        <v>0</v>
      </c>
      <c r="K200" s="152" t="s">
        <v>333</v>
      </c>
      <c r="L200" s="34"/>
      <c r="M200" s="157" t="s">
        <v>1</v>
      </c>
      <c r="N200" s="158" t="s">
        <v>46</v>
      </c>
      <c r="O200" s="59"/>
      <c r="P200" s="159">
        <f>O200*H200</f>
        <v>0</v>
      </c>
      <c r="Q200" s="159">
        <v>1.6800000000000001E-3</v>
      </c>
      <c r="R200" s="159">
        <f>Q200*H200</f>
        <v>3.3600000000000001E-3</v>
      </c>
      <c r="S200" s="159">
        <v>0</v>
      </c>
      <c r="T200" s="160">
        <f>S200*H200</f>
        <v>0</v>
      </c>
      <c r="U200" s="33"/>
      <c r="V200" s="33"/>
      <c r="W200" s="33"/>
      <c r="X200" s="33"/>
      <c r="Y200" s="33"/>
      <c r="Z200" s="33"/>
      <c r="AA200" s="33"/>
      <c r="AB200" s="33"/>
      <c r="AC200" s="33"/>
      <c r="AD200" s="33"/>
      <c r="AE200" s="33"/>
      <c r="AR200" s="161" t="s">
        <v>276</v>
      </c>
      <c r="AT200" s="161" t="s">
        <v>202</v>
      </c>
      <c r="AU200" s="161" t="s">
        <v>90</v>
      </c>
      <c r="AY200" s="18" t="s">
        <v>199</v>
      </c>
      <c r="BE200" s="162">
        <f>IF(N200="základní",J200,0)</f>
        <v>0</v>
      </c>
      <c r="BF200" s="162">
        <f>IF(N200="snížená",J200,0)</f>
        <v>0</v>
      </c>
      <c r="BG200" s="162">
        <f>IF(N200="zákl. přenesená",J200,0)</f>
        <v>0</v>
      </c>
      <c r="BH200" s="162">
        <f>IF(N200="sníž. přenesená",J200,0)</f>
        <v>0</v>
      </c>
      <c r="BI200" s="162">
        <f>IF(N200="nulová",J200,0)</f>
        <v>0</v>
      </c>
      <c r="BJ200" s="18" t="s">
        <v>88</v>
      </c>
      <c r="BK200" s="162">
        <f>ROUND(I200*H200,2)</f>
        <v>0</v>
      </c>
      <c r="BL200" s="18" t="s">
        <v>276</v>
      </c>
      <c r="BM200" s="161" t="s">
        <v>7983</v>
      </c>
    </row>
    <row r="201" spans="1:65" s="2" customFormat="1" ht="19.2">
      <c r="A201" s="33"/>
      <c r="B201" s="34"/>
      <c r="C201" s="33"/>
      <c r="D201" s="163" t="s">
        <v>207</v>
      </c>
      <c r="E201" s="33"/>
      <c r="F201" s="164" t="s">
        <v>7984</v>
      </c>
      <c r="G201" s="33"/>
      <c r="H201" s="33"/>
      <c r="I201" s="165"/>
      <c r="J201" s="33"/>
      <c r="K201" s="33"/>
      <c r="L201" s="34"/>
      <c r="M201" s="166"/>
      <c r="N201" s="167"/>
      <c r="O201" s="59"/>
      <c r="P201" s="59"/>
      <c r="Q201" s="59"/>
      <c r="R201" s="59"/>
      <c r="S201" s="59"/>
      <c r="T201" s="60"/>
      <c r="U201" s="33"/>
      <c r="V201" s="33"/>
      <c r="W201" s="33"/>
      <c r="X201" s="33"/>
      <c r="Y201" s="33"/>
      <c r="Z201" s="33"/>
      <c r="AA201" s="33"/>
      <c r="AB201" s="33"/>
      <c r="AC201" s="33"/>
      <c r="AD201" s="33"/>
      <c r="AE201" s="33"/>
      <c r="AT201" s="18" t="s">
        <v>207</v>
      </c>
      <c r="AU201" s="18" t="s">
        <v>90</v>
      </c>
    </row>
    <row r="202" spans="1:65" s="12" customFormat="1" ht="25.95" customHeight="1">
      <c r="B202" s="136"/>
      <c r="D202" s="137" t="s">
        <v>80</v>
      </c>
      <c r="E202" s="138" t="s">
        <v>416</v>
      </c>
      <c r="F202" s="138" t="s">
        <v>5170</v>
      </c>
      <c r="I202" s="139"/>
      <c r="J202" s="140">
        <f>BK202</f>
        <v>0</v>
      </c>
      <c r="L202" s="136"/>
      <c r="M202" s="141"/>
      <c r="N202" s="142"/>
      <c r="O202" s="142"/>
      <c r="P202" s="143">
        <f>P203</f>
        <v>0</v>
      </c>
      <c r="Q202" s="142"/>
      <c r="R202" s="143">
        <f>R203</f>
        <v>2.0699999999999998E-3</v>
      </c>
      <c r="S202" s="142"/>
      <c r="T202" s="144">
        <f>T203</f>
        <v>0</v>
      </c>
      <c r="AR202" s="137" t="s">
        <v>213</v>
      </c>
      <c r="AT202" s="145" t="s">
        <v>80</v>
      </c>
      <c r="AU202" s="145" t="s">
        <v>81</v>
      </c>
      <c r="AY202" s="137" t="s">
        <v>199</v>
      </c>
      <c r="BK202" s="146">
        <f>BK203</f>
        <v>0</v>
      </c>
    </row>
    <row r="203" spans="1:65" s="12" customFormat="1" ht="22.8" customHeight="1">
      <c r="B203" s="136"/>
      <c r="D203" s="137" t="s">
        <v>80</v>
      </c>
      <c r="E203" s="147" t="s">
        <v>5479</v>
      </c>
      <c r="F203" s="147" t="s">
        <v>5480</v>
      </c>
      <c r="I203" s="139"/>
      <c r="J203" s="148">
        <f>BK203</f>
        <v>0</v>
      </c>
      <c r="L203" s="136"/>
      <c r="M203" s="141"/>
      <c r="N203" s="142"/>
      <c r="O203" s="142"/>
      <c r="P203" s="143">
        <f>SUM(P204:P207)</f>
        <v>0</v>
      </c>
      <c r="Q203" s="142"/>
      <c r="R203" s="143">
        <f>SUM(R204:R207)</f>
        <v>2.0699999999999998E-3</v>
      </c>
      <c r="S203" s="142"/>
      <c r="T203" s="144">
        <f>SUM(T204:T207)</f>
        <v>0</v>
      </c>
      <c r="AR203" s="137" t="s">
        <v>213</v>
      </c>
      <c r="AT203" s="145" t="s">
        <v>80</v>
      </c>
      <c r="AU203" s="145" t="s">
        <v>88</v>
      </c>
      <c r="AY203" s="137" t="s">
        <v>199</v>
      </c>
      <c r="BK203" s="146">
        <f>SUM(BK204:BK207)</f>
        <v>0</v>
      </c>
    </row>
    <row r="204" spans="1:65" s="2" customFormat="1" ht="24.15" customHeight="1">
      <c r="A204" s="33"/>
      <c r="B204" s="149"/>
      <c r="C204" s="150" t="s">
        <v>526</v>
      </c>
      <c r="D204" s="150" t="s">
        <v>202</v>
      </c>
      <c r="E204" s="151" t="s">
        <v>7985</v>
      </c>
      <c r="F204" s="152" t="s">
        <v>7986</v>
      </c>
      <c r="G204" s="153" t="s">
        <v>376</v>
      </c>
      <c r="H204" s="154">
        <v>3</v>
      </c>
      <c r="I204" s="155"/>
      <c r="J204" s="156">
        <f>ROUND(I204*H204,2)</f>
        <v>0</v>
      </c>
      <c r="K204" s="152" t="s">
        <v>333</v>
      </c>
      <c r="L204" s="34"/>
      <c r="M204" s="157" t="s">
        <v>1</v>
      </c>
      <c r="N204" s="158" t="s">
        <v>46</v>
      </c>
      <c r="O204" s="59"/>
      <c r="P204" s="159">
        <f>O204*H204</f>
        <v>0</v>
      </c>
      <c r="Q204" s="159">
        <v>0</v>
      </c>
      <c r="R204" s="159">
        <f>Q204*H204</f>
        <v>0</v>
      </c>
      <c r="S204" s="159">
        <v>0</v>
      </c>
      <c r="T204" s="160">
        <f>S204*H204</f>
        <v>0</v>
      </c>
      <c r="U204" s="33"/>
      <c r="V204" s="33"/>
      <c r="W204" s="33"/>
      <c r="X204" s="33"/>
      <c r="Y204" s="33"/>
      <c r="Z204" s="33"/>
      <c r="AA204" s="33"/>
      <c r="AB204" s="33"/>
      <c r="AC204" s="33"/>
      <c r="AD204" s="33"/>
      <c r="AE204" s="33"/>
      <c r="AR204" s="161" t="s">
        <v>969</v>
      </c>
      <c r="AT204" s="161" t="s">
        <v>202</v>
      </c>
      <c r="AU204" s="161" t="s">
        <v>90</v>
      </c>
      <c r="AY204" s="18" t="s">
        <v>199</v>
      </c>
      <c r="BE204" s="162">
        <f>IF(N204="základní",J204,0)</f>
        <v>0</v>
      </c>
      <c r="BF204" s="162">
        <f>IF(N204="snížená",J204,0)</f>
        <v>0</v>
      </c>
      <c r="BG204" s="162">
        <f>IF(N204="zákl. přenesená",J204,0)</f>
        <v>0</v>
      </c>
      <c r="BH204" s="162">
        <f>IF(N204="sníž. přenesená",J204,0)</f>
        <v>0</v>
      </c>
      <c r="BI204" s="162">
        <f>IF(N204="nulová",J204,0)</f>
        <v>0</v>
      </c>
      <c r="BJ204" s="18" t="s">
        <v>88</v>
      </c>
      <c r="BK204" s="162">
        <f>ROUND(I204*H204,2)</f>
        <v>0</v>
      </c>
      <c r="BL204" s="18" t="s">
        <v>969</v>
      </c>
      <c r="BM204" s="161" t="s">
        <v>7987</v>
      </c>
    </row>
    <row r="205" spans="1:65" s="2" customFormat="1" ht="19.2">
      <c r="A205" s="33"/>
      <c r="B205" s="34"/>
      <c r="C205" s="33"/>
      <c r="D205" s="163" t="s">
        <v>207</v>
      </c>
      <c r="E205" s="33"/>
      <c r="F205" s="164" t="s">
        <v>7988</v>
      </c>
      <c r="G205" s="33"/>
      <c r="H205" s="33"/>
      <c r="I205" s="165"/>
      <c r="J205" s="33"/>
      <c r="K205" s="33"/>
      <c r="L205" s="34"/>
      <c r="M205" s="166"/>
      <c r="N205" s="167"/>
      <c r="O205" s="59"/>
      <c r="P205" s="59"/>
      <c r="Q205" s="59"/>
      <c r="R205" s="59"/>
      <c r="S205" s="59"/>
      <c r="T205" s="60"/>
      <c r="U205" s="33"/>
      <c r="V205" s="33"/>
      <c r="W205" s="33"/>
      <c r="X205" s="33"/>
      <c r="Y205" s="33"/>
      <c r="Z205" s="33"/>
      <c r="AA205" s="33"/>
      <c r="AB205" s="33"/>
      <c r="AC205" s="33"/>
      <c r="AD205" s="33"/>
      <c r="AE205" s="33"/>
      <c r="AT205" s="18" t="s">
        <v>207</v>
      </c>
      <c r="AU205" s="18" t="s">
        <v>90</v>
      </c>
    </row>
    <row r="206" spans="1:65" s="2" customFormat="1" ht="33" customHeight="1">
      <c r="A206" s="33"/>
      <c r="B206" s="149"/>
      <c r="C206" s="195" t="s">
        <v>531</v>
      </c>
      <c r="D206" s="195" t="s">
        <v>416</v>
      </c>
      <c r="E206" s="196" t="s">
        <v>7989</v>
      </c>
      <c r="F206" s="197" t="s">
        <v>7990</v>
      </c>
      <c r="G206" s="198" t="s">
        <v>376</v>
      </c>
      <c r="H206" s="199">
        <v>3</v>
      </c>
      <c r="I206" s="200"/>
      <c r="J206" s="201">
        <f>ROUND(I206*H206,2)</f>
        <v>0</v>
      </c>
      <c r="K206" s="197" t="s">
        <v>333</v>
      </c>
      <c r="L206" s="202"/>
      <c r="M206" s="203" t="s">
        <v>1</v>
      </c>
      <c r="N206" s="204" t="s">
        <v>46</v>
      </c>
      <c r="O206" s="59"/>
      <c r="P206" s="159">
        <f>O206*H206</f>
        <v>0</v>
      </c>
      <c r="Q206" s="159">
        <v>6.8999999999999997E-4</v>
      </c>
      <c r="R206" s="159">
        <f>Q206*H206</f>
        <v>2.0699999999999998E-3</v>
      </c>
      <c r="S206" s="159">
        <v>0</v>
      </c>
      <c r="T206" s="160">
        <f>S206*H206</f>
        <v>0</v>
      </c>
      <c r="U206" s="33"/>
      <c r="V206" s="33"/>
      <c r="W206" s="33"/>
      <c r="X206" s="33"/>
      <c r="Y206" s="33"/>
      <c r="Z206" s="33"/>
      <c r="AA206" s="33"/>
      <c r="AB206" s="33"/>
      <c r="AC206" s="33"/>
      <c r="AD206" s="33"/>
      <c r="AE206" s="33"/>
      <c r="AR206" s="161" t="s">
        <v>1485</v>
      </c>
      <c r="AT206" s="161" t="s">
        <v>416</v>
      </c>
      <c r="AU206" s="161" t="s">
        <v>90</v>
      </c>
      <c r="AY206" s="18" t="s">
        <v>199</v>
      </c>
      <c r="BE206" s="162">
        <f>IF(N206="základní",J206,0)</f>
        <v>0</v>
      </c>
      <c r="BF206" s="162">
        <f>IF(N206="snížená",J206,0)</f>
        <v>0</v>
      </c>
      <c r="BG206" s="162">
        <f>IF(N206="zákl. přenesená",J206,0)</f>
        <v>0</v>
      </c>
      <c r="BH206" s="162">
        <f>IF(N206="sníž. přenesená",J206,0)</f>
        <v>0</v>
      </c>
      <c r="BI206" s="162">
        <f>IF(N206="nulová",J206,0)</f>
        <v>0</v>
      </c>
      <c r="BJ206" s="18" t="s">
        <v>88</v>
      </c>
      <c r="BK206" s="162">
        <f>ROUND(I206*H206,2)</f>
        <v>0</v>
      </c>
      <c r="BL206" s="18" t="s">
        <v>1485</v>
      </c>
      <c r="BM206" s="161" t="s">
        <v>7991</v>
      </c>
    </row>
    <row r="207" spans="1:65" s="2" customFormat="1" ht="19.2">
      <c r="A207" s="33"/>
      <c r="B207" s="34"/>
      <c r="C207" s="33"/>
      <c r="D207" s="163" t="s">
        <v>207</v>
      </c>
      <c r="E207" s="33"/>
      <c r="F207" s="164" t="s">
        <v>7990</v>
      </c>
      <c r="G207" s="33"/>
      <c r="H207" s="33"/>
      <c r="I207" s="165"/>
      <c r="J207" s="33"/>
      <c r="K207" s="33"/>
      <c r="L207" s="34"/>
      <c r="M207" s="168"/>
      <c r="N207" s="169"/>
      <c r="O207" s="170"/>
      <c r="P207" s="170"/>
      <c r="Q207" s="170"/>
      <c r="R207" s="170"/>
      <c r="S207" s="170"/>
      <c r="T207" s="171"/>
      <c r="U207" s="33"/>
      <c r="V207" s="33"/>
      <c r="W207" s="33"/>
      <c r="X207" s="33"/>
      <c r="Y207" s="33"/>
      <c r="Z207" s="33"/>
      <c r="AA207" s="33"/>
      <c r="AB207" s="33"/>
      <c r="AC207" s="33"/>
      <c r="AD207" s="33"/>
      <c r="AE207" s="33"/>
      <c r="AT207" s="18" t="s">
        <v>207</v>
      </c>
      <c r="AU207" s="18" t="s">
        <v>90</v>
      </c>
    </row>
    <row r="208" spans="1:65" s="2" customFormat="1" ht="6.9" customHeight="1">
      <c r="A208" s="33"/>
      <c r="B208" s="48"/>
      <c r="C208" s="49"/>
      <c r="D208" s="49"/>
      <c r="E208" s="49"/>
      <c r="F208" s="49"/>
      <c r="G208" s="49"/>
      <c r="H208" s="49"/>
      <c r="I208" s="49"/>
      <c r="J208" s="49"/>
      <c r="K208" s="49"/>
      <c r="L208" s="34"/>
      <c r="M208" s="33"/>
      <c r="O208" s="33"/>
      <c r="P208" s="33"/>
      <c r="Q208" s="33"/>
      <c r="R208" s="33"/>
      <c r="S208" s="33"/>
      <c r="T208" s="33"/>
      <c r="U208" s="33"/>
      <c r="V208" s="33"/>
      <c r="W208" s="33"/>
      <c r="X208" s="33"/>
      <c r="Y208" s="33"/>
      <c r="Z208" s="33"/>
      <c r="AA208" s="33"/>
      <c r="AB208" s="33"/>
      <c r="AC208" s="33"/>
      <c r="AD208" s="33"/>
      <c r="AE208" s="33"/>
    </row>
  </sheetData>
  <autoFilter ref="C129:K207"/>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t="s">
        <v>5</v>
      </c>
      <c r="M2" s="247"/>
      <c r="N2" s="247"/>
      <c r="O2" s="247"/>
      <c r="P2" s="247"/>
      <c r="Q2" s="247"/>
      <c r="R2" s="247"/>
      <c r="S2" s="247"/>
      <c r="T2" s="247"/>
      <c r="U2" s="247"/>
      <c r="V2" s="247"/>
      <c r="AT2" s="18" t="s">
        <v>169</v>
      </c>
    </row>
    <row r="3" spans="1:46" s="1" customFormat="1" ht="6.9" customHeight="1">
      <c r="B3" s="19"/>
      <c r="C3" s="20"/>
      <c r="D3" s="20"/>
      <c r="E3" s="20"/>
      <c r="F3" s="20"/>
      <c r="G3" s="20"/>
      <c r="H3" s="20"/>
      <c r="I3" s="20"/>
      <c r="J3" s="20"/>
      <c r="K3" s="20"/>
      <c r="L3" s="21"/>
      <c r="AT3" s="18" t="s">
        <v>90</v>
      </c>
    </row>
    <row r="4" spans="1:46" s="1" customFormat="1" ht="24.9" customHeight="1">
      <c r="B4" s="21"/>
      <c r="D4" s="22" t="s">
        <v>171</v>
      </c>
      <c r="L4" s="21"/>
      <c r="M4" s="99" t="s">
        <v>10</v>
      </c>
      <c r="AT4" s="18" t="s">
        <v>3</v>
      </c>
    </row>
    <row r="5" spans="1:46" s="1" customFormat="1" ht="6.9" customHeight="1">
      <c r="B5" s="21"/>
      <c r="L5" s="21"/>
    </row>
    <row r="6" spans="1:46" s="1" customFormat="1" ht="12" customHeight="1">
      <c r="B6" s="21"/>
      <c r="D6" s="28" t="s">
        <v>16</v>
      </c>
      <c r="L6" s="21"/>
    </row>
    <row r="7" spans="1:46" s="1" customFormat="1" ht="26.25" customHeight="1">
      <c r="B7" s="21"/>
      <c r="E7" s="263" t="str">
        <f>'Rekapitulace stavby'!K6</f>
        <v>SPŠ a SOU Pelhřimov - objekt dílen Kamenice nad Lipou - úspora energie</v>
      </c>
      <c r="F7" s="264"/>
      <c r="G7" s="264"/>
      <c r="H7" s="264"/>
      <c r="L7" s="21"/>
    </row>
    <row r="8" spans="1:46" s="1" customFormat="1" ht="12" customHeight="1">
      <c r="B8" s="21"/>
      <c r="D8" s="28" t="s">
        <v>172</v>
      </c>
      <c r="L8" s="21"/>
    </row>
    <row r="9" spans="1:46" s="2" customFormat="1" ht="16.5" customHeight="1">
      <c r="A9" s="33"/>
      <c r="B9" s="34"/>
      <c r="C9" s="33"/>
      <c r="D9" s="33"/>
      <c r="E9" s="263" t="s">
        <v>7992</v>
      </c>
      <c r="F9" s="265"/>
      <c r="G9" s="265"/>
      <c r="H9" s="265"/>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174</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27" t="s">
        <v>7993</v>
      </c>
      <c r="F11" s="265"/>
      <c r="G11" s="265"/>
      <c r="H11" s="265"/>
      <c r="I11" s="33"/>
      <c r="J11" s="33"/>
      <c r="K11" s="33"/>
      <c r="L11" s="43"/>
      <c r="S11" s="33"/>
      <c r="T11" s="33"/>
      <c r="U11" s="33"/>
      <c r="V11" s="33"/>
      <c r="W11" s="33"/>
      <c r="X11" s="33"/>
      <c r="Y11" s="33"/>
      <c r="Z11" s="33"/>
      <c r="AA11" s="33"/>
      <c r="AB11" s="33"/>
      <c r="AC11" s="33"/>
      <c r="AD11" s="33"/>
      <c r="AE11" s="33"/>
    </row>
    <row r="12" spans="1:46" s="2" customFormat="1" ht="10.199999999999999">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170</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t="str">
        <f>'Rekapitulace stavby'!AN8</f>
        <v>17. 3. 2021</v>
      </c>
      <c r="K14" s="33"/>
      <c r="L14" s="43"/>
      <c r="S14" s="33"/>
      <c r="T14" s="33"/>
      <c r="U14" s="33"/>
      <c r="V14" s="33"/>
      <c r="W14" s="33"/>
      <c r="X14" s="33"/>
      <c r="Y14" s="33"/>
      <c r="Z14" s="33"/>
      <c r="AA14" s="33"/>
      <c r="AB14" s="33"/>
      <c r="AC14" s="33"/>
      <c r="AD14" s="33"/>
      <c r="AE14" s="33"/>
    </row>
    <row r="15" spans="1:46" s="2" customFormat="1" ht="10.8"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28" t="s">
        <v>25</v>
      </c>
      <c r="J16" s="26" t="s">
        <v>26</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29</v>
      </c>
      <c r="K17" s="33"/>
      <c r="L17" s="43"/>
      <c r="S17" s="33"/>
      <c r="T17" s="33"/>
      <c r="U17" s="33"/>
      <c r="V17" s="33"/>
      <c r="W17" s="33"/>
      <c r="X17" s="33"/>
      <c r="Y17" s="33"/>
      <c r="Z17" s="33"/>
      <c r="AA17" s="33"/>
      <c r="AB17" s="33"/>
      <c r="AC17" s="33"/>
      <c r="AD17" s="33"/>
      <c r="AE17" s="33"/>
    </row>
    <row r="18" spans="1:31" s="2" customFormat="1" ht="6.9"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30</v>
      </c>
      <c r="E19" s="33"/>
      <c r="F19" s="33"/>
      <c r="G19" s="33"/>
      <c r="H19" s="33"/>
      <c r="I19" s="28"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66" t="str">
        <f>'Rekapitulace stavby'!E14</f>
        <v>Vyplň údaj</v>
      </c>
      <c r="F20" s="246"/>
      <c r="G20" s="246"/>
      <c r="H20" s="246"/>
      <c r="I20" s="28" t="s">
        <v>28</v>
      </c>
      <c r="J20" s="29" t="str">
        <f>'Rekapitulace stavby'!AN14</f>
        <v>Vyplň údaj</v>
      </c>
      <c r="K20" s="33"/>
      <c r="L20" s="43"/>
      <c r="S20" s="33"/>
      <c r="T20" s="33"/>
      <c r="U20" s="33"/>
      <c r="V20" s="33"/>
      <c r="W20" s="33"/>
      <c r="X20" s="33"/>
      <c r="Y20" s="33"/>
      <c r="Z20" s="33"/>
      <c r="AA20" s="33"/>
      <c r="AB20" s="33"/>
      <c r="AC20" s="33"/>
      <c r="AD20" s="33"/>
      <c r="AE20" s="33"/>
    </row>
    <row r="21" spans="1:31" s="2" customFormat="1" ht="6.9"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32</v>
      </c>
      <c r="E22" s="33"/>
      <c r="F22" s="33"/>
      <c r="G22" s="33"/>
      <c r="H22" s="33"/>
      <c r="I22" s="28" t="s">
        <v>25</v>
      </c>
      <c r="J22" s="26" t="s">
        <v>33</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34</v>
      </c>
      <c r="F23" s="33"/>
      <c r="G23" s="33"/>
      <c r="H23" s="33"/>
      <c r="I23" s="28" t="s">
        <v>28</v>
      </c>
      <c r="J23" s="26" t="s">
        <v>35</v>
      </c>
      <c r="K23" s="33"/>
      <c r="L23" s="43"/>
      <c r="S23" s="33"/>
      <c r="T23" s="33"/>
      <c r="U23" s="33"/>
      <c r="V23" s="33"/>
      <c r="W23" s="33"/>
      <c r="X23" s="33"/>
      <c r="Y23" s="33"/>
      <c r="Z23" s="33"/>
      <c r="AA23" s="33"/>
      <c r="AB23" s="33"/>
      <c r="AC23" s="33"/>
      <c r="AD23" s="33"/>
      <c r="AE23" s="33"/>
    </row>
    <row r="24" spans="1:31" s="2" customFormat="1" ht="6.9"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37</v>
      </c>
      <c r="E25" s="33"/>
      <c r="F25" s="33"/>
      <c r="G25" s="33"/>
      <c r="H25" s="33"/>
      <c r="I25" s="28"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39</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62.5" customHeight="1">
      <c r="A29" s="100"/>
      <c r="B29" s="101"/>
      <c r="C29" s="100"/>
      <c r="D29" s="100"/>
      <c r="E29" s="251" t="s">
        <v>7994</v>
      </c>
      <c r="F29" s="251"/>
      <c r="G29" s="251"/>
      <c r="H29" s="251"/>
      <c r="I29" s="100"/>
      <c r="J29" s="100"/>
      <c r="K29" s="100"/>
      <c r="L29" s="102"/>
      <c r="S29" s="100"/>
      <c r="T29" s="100"/>
      <c r="U29" s="100"/>
      <c r="V29" s="100"/>
      <c r="W29" s="100"/>
      <c r="X29" s="100"/>
      <c r="Y29" s="100"/>
      <c r="Z29" s="100"/>
      <c r="AA29" s="100"/>
      <c r="AB29" s="100"/>
      <c r="AC29" s="100"/>
      <c r="AD29" s="100"/>
      <c r="AE29" s="100"/>
    </row>
    <row r="30" spans="1:31" s="2" customFormat="1" ht="6.9"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41</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 customHeight="1">
      <c r="A34" s="33"/>
      <c r="B34" s="34"/>
      <c r="C34" s="33"/>
      <c r="D34" s="33"/>
      <c r="E34" s="33"/>
      <c r="F34" s="37" t="s">
        <v>43</v>
      </c>
      <c r="G34" s="33"/>
      <c r="H34" s="33"/>
      <c r="I34" s="37" t="s">
        <v>42</v>
      </c>
      <c r="J34" s="37" t="s">
        <v>44</v>
      </c>
      <c r="K34" s="33"/>
      <c r="L34" s="43"/>
      <c r="S34" s="33"/>
      <c r="T34" s="33"/>
      <c r="U34" s="33"/>
      <c r="V34" s="33"/>
      <c r="W34" s="33"/>
      <c r="X34" s="33"/>
      <c r="Y34" s="33"/>
      <c r="Z34" s="33"/>
      <c r="AA34" s="33"/>
      <c r="AB34" s="33"/>
      <c r="AC34" s="33"/>
      <c r="AD34" s="33"/>
      <c r="AE34" s="33"/>
    </row>
    <row r="35" spans="1:31" s="2" customFormat="1" ht="14.4" customHeight="1">
      <c r="A35" s="33"/>
      <c r="B35" s="34"/>
      <c r="C35" s="33"/>
      <c r="D35" s="104" t="s">
        <v>45</v>
      </c>
      <c r="E35" s="28" t="s">
        <v>46</v>
      </c>
      <c r="F35" s="105">
        <f>ROUND((SUM(BE125:BE226)),  2)</f>
        <v>0</v>
      </c>
      <c r="G35" s="33"/>
      <c r="H35" s="33"/>
      <c r="I35" s="106">
        <v>0.21</v>
      </c>
      <c r="J35" s="105">
        <f>ROUND(((SUM(BE125:BE226))*I35),  2)</f>
        <v>0</v>
      </c>
      <c r="K35" s="33"/>
      <c r="L35" s="43"/>
      <c r="S35" s="33"/>
      <c r="T35" s="33"/>
      <c r="U35" s="33"/>
      <c r="V35" s="33"/>
      <c r="W35" s="33"/>
      <c r="X35" s="33"/>
      <c r="Y35" s="33"/>
      <c r="Z35" s="33"/>
      <c r="AA35" s="33"/>
      <c r="AB35" s="33"/>
      <c r="AC35" s="33"/>
      <c r="AD35" s="33"/>
      <c r="AE35" s="33"/>
    </row>
    <row r="36" spans="1:31" s="2" customFormat="1" ht="14.4" customHeight="1">
      <c r="A36" s="33"/>
      <c r="B36" s="34"/>
      <c r="C36" s="33"/>
      <c r="D36" s="33"/>
      <c r="E36" s="28" t="s">
        <v>47</v>
      </c>
      <c r="F36" s="105">
        <f>ROUND((SUM(BF125:BF226)),  2)</f>
        <v>0</v>
      </c>
      <c r="G36" s="33"/>
      <c r="H36" s="33"/>
      <c r="I36" s="106">
        <v>0.15</v>
      </c>
      <c r="J36" s="105">
        <f>ROUND(((SUM(BF125:BF226))*I36),  2)</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48</v>
      </c>
      <c r="F37" s="105">
        <f>ROUND((SUM(BG125:BG226)),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 hidden="1" customHeight="1">
      <c r="A38" s="33"/>
      <c r="B38" s="34"/>
      <c r="C38" s="33"/>
      <c r="D38" s="33"/>
      <c r="E38" s="28" t="s">
        <v>49</v>
      </c>
      <c r="F38" s="105">
        <f>ROUND((SUM(BH125:BH226)),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50</v>
      </c>
      <c r="F39" s="105">
        <f>ROUND((SUM(BI125:BI226)),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51</v>
      </c>
      <c r="E41" s="61"/>
      <c r="F41" s="61"/>
      <c r="G41" s="109" t="s">
        <v>52</v>
      </c>
      <c r="H41" s="110" t="s">
        <v>53</v>
      </c>
      <c r="I41" s="61"/>
      <c r="J41" s="111">
        <f>SUM(J32:J39)</f>
        <v>0</v>
      </c>
      <c r="K41" s="112"/>
      <c r="L41" s="43"/>
      <c r="S41" s="33"/>
      <c r="T41" s="33"/>
      <c r="U41" s="33"/>
      <c r="V41" s="33"/>
      <c r="W41" s="33"/>
      <c r="X41" s="33"/>
      <c r="Y41" s="33"/>
      <c r="Z41" s="33"/>
      <c r="AA41" s="33"/>
      <c r="AB41" s="33"/>
      <c r="AC41" s="33"/>
      <c r="AD41" s="33"/>
      <c r="AE41" s="33"/>
    </row>
    <row r="42" spans="1:31" s="2" customFormat="1" ht="14.4"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54</v>
      </c>
      <c r="E50" s="45"/>
      <c r="F50" s="45"/>
      <c r="G50" s="44" t="s">
        <v>55</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56</v>
      </c>
      <c r="E61" s="36"/>
      <c r="F61" s="113" t="s">
        <v>57</v>
      </c>
      <c r="G61" s="46" t="s">
        <v>56</v>
      </c>
      <c r="H61" s="36"/>
      <c r="I61" s="36"/>
      <c r="J61" s="114" t="s">
        <v>57</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58</v>
      </c>
      <c r="E65" s="47"/>
      <c r="F65" s="47"/>
      <c r="G65" s="44" t="s">
        <v>59</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56</v>
      </c>
      <c r="E76" s="36"/>
      <c r="F76" s="113" t="s">
        <v>57</v>
      </c>
      <c r="G76" s="46" t="s">
        <v>56</v>
      </c>
      <c r="H76" s="36"/>
      <c r="I76" s="36"/>
      <c r="J76" s="114" t="s">
        <v>57</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176</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26.25" customHeight="1">
      <c r="A85" s="33"/>
      <c r="B85" s="34"/>
      <c r="C85" s="33"/>
      <c r="D85" s="33"/>
      <c r="E85" s="263" t="str">
        <f>E7</f>
        <v>SPŠ a SOU Pelhřimov - objekt dílen Kamenice nad Lipou - úspora energie</v>
      </c>
      <c r="F85" s="264"/>
      <c r="G85" s="264"/>
      <c r="H85" s="264"/>
      <c r="I85" s="33"/>
      <c r="J85" s="33"/>
      <c r="K85" s="33"/>
      <c r="L85" s="43"/>
      <c r="S85" s="33"/>
      <c r="T85" s="33"/>
      <c r="U85" s="33"/>
      <c r="V85" s="33"/>
      <c r="W85" s="33"/>
      <c r="X85" s="33"/>
      <c r="Y85" s="33"/>
      <c r="Z85" s="33"/>
      <c r="AA85" s="33"/>
      <c r="AB85" s="33"/>
      <c r="AC85" s="33"/>
      <c r="AD85" s="33"/>
      <c r="AE85" s="33"/>
    </row>
    <row r="86" spans="1:31" s="1" customFormat="1" ht="12" customHeight="1">
      <c r="B86" s="21"/>
      <c r="C86" s="28" t="s">
        <v>172</v>
      </c>
      <c r="L86" s="21"/>
    </row>
    <row r="87" spans="1:31" s="2" customFormat="1" ht="16.5" customHeight="1">
      <c r="A87" s="33"/>
      <c r="B87" s="34"/>
      <c r="C87" s="33"/>
      <c r="D87" s="33"/>
      <c r="E87" s="263" t="s">
        <v>7992</v>
      </c>
      <c r="F87" s="265"/>
      <c r="G87" s="265"/>
      <c r="H87" s="265"/>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174</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27" t="str">
        <f>E11</f>
        <v>IO-05 - Zařízení slaboproudé elektroinstalace - neuznatelné</v>
      </c>
      <c r="F89" s="265"/>
      <c r="G89" s="265"/>
      <c r="H89" s="265"/>
      <c r="I89" s="33"/>
      <c r="J89" s="33"/>
      <c r="K89" s="33"/>
      <c r="L89" s="43"/>
      <c r="S89" s="33"/>
      <c r="T89" s="33"/>
      <c r="U89" s="33"/>
      <c r="V89" s="33"/>
      <c r="W89" s="33"/>
      <c r="X89" s="33"/>
      <c r="Y89" s="33"/>
      <c r="Z89" s="33"/>
      <c r="AA89" s="33"/>
      <c r="AB89" s="33"/>
      <c r="AC89" s="33"/>
      <c r="AD89" s="33"/>
      <c r="AE89" s="33"/>
    </row>
    <row r="90" spans="1:31"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Kamenice nad Lipu, ul. Lhotecká</v>
      </c>
      <c r="G91" s="33"/>
      <c r="H91" s="33"/>
      <c r="I91" s="28" t="s">
        <v>22</v>
      </c>
      <c r="J91" s="56" t="str">
        <f>IF(J14="","",J14)</f>
        <v>17. 3. 2021</v>
      </c>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65" customHeight="1">
      <c r="A93" s="33"/>
      <c r="B93" s="34"/>
      <c r="C93" s="28" t="s">
        <v>24</v>
      </c>
      <c r="D93" s="33"/>
      <c r="E93" s="33"/>
      <c r="F93" s="26" t="str">
        <f>E17</f>
        <v>Kraj Vysočina</v>
      </c>
      <c r="G93" s="33"/>
      <c r="H93" s="33"/>
      <c r="I93" s="28" t="s">
        <v>32</v>
      </c>
      <c r="J93" s="31" t="str">
        <f>E23</f>
        <v>PROJEKT CENTRUM NOVA s.r.o.</v>
      </c>
      <c r="K93" s="33"/>
      <c r="L93" s="43"/>
      <c r="S93" s="33"/>
      <c r="T93" s="33"/>
      <c r="U93" s="33"/>
      <c r="V93" s="33"/>
      <c r="W93" s="33"/>
      <c r="X93" s="33"/>
      <c r="Y93" s="33"/>
      <c r="Z93" s="33"/>
      <c r="AA93" s="33"/>
      <c r="AB93" s="33"/>
      <c r="AC93" s="33"/>
      <c r="AD93" s="33"/>
      <c r="AE93" s="33"/>
    </row>
    <row r="94" spans="1:31" s="2" customFormat="1" ht="15.15" customHeight="1">
      <c r="A94" s="33"/>
      <c r="B94" s="34"/>
      <c r="C94" s="28" t="s">
        <v>30</v>
      </c>
      <c r="D94" s="33"/>
      <c r="E94" s="33"/>
      <c r="F94" s="26" t="str">
        <f>IF(E20="","",E20)</f>
        <v>Vyplň údaj</v>
      </c>
      <c r="G94" s="33"/>
      <c r="H94" s="33"/>
      <c r="I94" s="28" t="s">
        <v>37</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177</v>
      </c>
      <c r="D96" s="107"/>
      <c r="E96" s="107"/>
      <c r="F96" s="107"/>
      <c r="G96" s="107"/>
      <c r="H96" s="107"/>
      <c r="I96" s="107"/>
      <c r="J96" s="116" t="s">
        <v>178</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8" customHeight="1">
      <c r="A98" s="33"/>
      <c r="B98" s="34"/>
      <c r="C98" s="117" t="s">
        <v>179</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180</v>
      </c>
    </row>
    <row r="99" spans="1:47" s="9" customFormat="1" ht="24.9" customHeight="1">
      <c r="B99" s="118"/>
      <c r="D99" s="119" t="s">
        <v>313</v>
      </c>
      <c r="E99" s="120"/>
      <c r="F99" s="120"/>
      <c r="G99" s="120"/>
      <c r="H99" s="120"/>
      <c r="I99" s="120"/>
      <c r="J99" s="121">
        <f>J126</f>
        <v>0</v>
      </c>
      <c r="L99" s="118"/>
    </row>
    <row r="100" spans="1:47" s="10" customFormat="1" ht="19.95" customHeight="1">
      <c r="B100" s="122"/>
      <c r="D100" s="123" t="s">
        <v>318</v>
      </c>
      <c r="E100" s="124"/>
      <c r="F100" s="124"/>
      <c r="G100" s="124"/>
      <c r="H100" s="124"/>
      <c r="I100" s="124"/>
      <c r="J100" s="125">
        <f>J127</f>
        <v>0</v>
      </c>
      <c r="L100" s="122"/>
    </row>
    <row r="101" spans="1:47" s="10" customFormat="1" ht="19.95" customHeight="1">
      <c r="B101" s="122"/>
      <c r="D101" s="123" t="s">
        <v>6629</v>
      </c>
      <c r="E101" s="124"/>
      <c r="F101" s="124"/>
      <c r="G101" s="124"/>
      <c r="H101" s="124"/>
      <c r="I101" s="124"/>
      <c r="J101" s="125">
        <f>J147</f>
        <v>0</v>
      </c>
      <c r="L101" s="122"/>
    </row>
    <row r="102" spans="1:47" s="9" customFormat="1" ht="24.9" customHeight="1">
      <c r="B102" s="118"/>
      <c r="D102" s="119" t="s">
        <v>4640</v>
      </c>
      <c r="E102" s="120"/>
      <c r="F102" s="120"/>
      <c r="G102" s="120"/>
      <c r="H102" s="120"/>
      <c r="I102" s="120"/>
      <c r="J102" s="121">
        <f>J168</f>
        <v>0</v>
      </c>
      <c r="L102" s="118"/>
    </row>
    <row r="103" spans="1:47" s="10" customFormat="1" ht="19.95" customHeight="1">
      <c r="B103" s="122"/>
      <c r="D103" s="123" t="s">
        <v>5296</v>
      </c>
      <c r="E103" s="124"/>
      <c r="F103" s="124"/>
      <c r="G103" s="124"/>
      <c r="H103" s="124"/>
      <c r="I103" s="124"/>
      <c r="J103" s="125">
        <f>J169</f>
        <v>0</v>
      </c>
      <c r="L103" s="122"/>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 customHeight="1">
      <c r="A110" s="33"/>
      <c r="B110" s="34"/>
      <c r="C110" s="22" t="s">
        <v>183</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26.25" customHeight="1">
      <c r="A113" s="33"/>
      <c r="B113" s="34"/>
      <c r="C113" s="33"/>
      <c r="D113" s="33"/>
      <c r="E113" s="263" t="str">
        <f>E7</f>
        <v>SPŠ a SOU Pelhřimov - objekt dílen Kamenice nad Lipou - úspora energie</v>
      </c>
      <c r="F113" s="264"/>
      <c r="G113" s="264"/>
      <c r="H113" s="264"/>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172</v>
      </c>
      <c r="L114" s="21"/>
    </row>
    <row r="115" spans="1:65" s="2" customFormat="1" ht="16.5" customHeight="1">
      <c r="A115" s="33"/>
      <c r="B115" s="34"/>
      <c r="C115" s="33"/>
      <c r="D115" s="33"/>
      <c r="E115" s="263" t="s">
        <v>7992</v>
      </c>
      <c r="F115" s="265"/>
      <c r="G115" s="265"/>
      <c r="H115" s="265"/>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174</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27" t="str">
        <f>E11</f>
        <v>IO-05 - Zařízení slaboproudé elektroinstalace - neuznatelné</v>
      </c>
      <c r="F117" s="265"/>
      <c r="G117" s="265"/>
      <c r="H117" s="265"/>
      <c r="I117" s="33"/>
      <c r="J117" s="33"/>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F14</f>
        <v>Kamenice nad Lipu, ul. Lhotecká</v>
      </c>
      <c r="G119" s="33"/>
      <c r="H119" s="33"/>
      <c r="I119" s="28" t="s">
        <v>22</v>
      </c>
      <c r="J119" s="56" t="str">
        <f>IF(J14="","",J14)</f>
        <v>17. 3. 2021</v>
      </c>
      <c r="K119" s="33"/>
      <c r="L119" s="43"/>
      <c r="S119" s="33"/>
      <c r="T119" s="33"/>
      <c r="U119" s="33"/>
      <c r="V119" s="33"/>
      <c r="W119" s="33"/>
      <c r="X119" s="33"/>
      <c r="Y119" s="33"/>
      <c r="Z119" s="33"/>
      <c r="AA119" s="33"/>
      <c r="AB119" s="33"/>
      <c r="AC119" s="33"/>
      <c r="AD119" s="33"/>
      <c r="AE119" s="33"/>
    </row>
    <row r="120" spans="1:65" s="2" customFormat="1" ht="6.9"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65" customHeight="1">
      <c r="A121" s="33"/>
      <c r="B121" s="34"/>
      <c r="C121" s="28" t="s">
        <v>24</v>
      </c>
      <c r="D121" s="33"/>
      <c r="E121" s="33"/>
      <c r="F121" s="26" t="str">
        <f>E17</f>
        <v>Kraj Vysočina</v>
      </c>
      <c r="G121" s="33"/>
      <c r="H121" s="33"/>
      <c r="I121" s="28" t="s">
        <v>32</v>
      </c>
      <c r="J121" s="31" t="str">
        <f>E23</f>
        <v>PROJEKT CENTRUM NOVA s.r.o.</v>
      </c>
      <c r="K121" s="33"/>
      <c r="L121" s="43"/>
      <c r="S121" s="33"/>
      <c r="T121" s="33"/>
      <c r="U121" s="33"/>
      <c r="V121" s="33"/>
      <c r="W121" s="33"/>
      <c r="X121" s="33"/>
      <c r="Y121" s="33"/>
      <c r="Z121" s="33"/>
      <c r="AA121" s="33"/>
      <c r="AB121" s="33"/>
      <c r="AC121" s="33"/>
      <c r="AD121" s="33"/>
      <c r="AE121" s="33"/>
    </row>
    <row r="122" spans="1:65" s="2" customFormat="1" ht="15.15" customHeight="1">
      <c r="A122" s="33"/>
      <c r="B122" s="34"/>
      <c r="C122" s="28" t="s">
        <v>30</v>
      </c>
      <c r="D122" s="33"/>
      <c r="E122" s="33"/>
      <c r="F122" s="26" t="str">
        <f>IF(E20="","",E20)</f>
        <v>Vyplň údaj</v>
      </c>
      <c r="G122" s="33"/>
      <c r="H122" s="33"/>
      <c r="I122" s="28" t="s">
        <v>37</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184</v>
      </c>
      <c r="D124" s="129" t="s">
        <v>66</v>
      </c>
      <c r="E124" s="129" t="s">
        <v>62</v>
      </c>
      <c r="F124" s="129" t="s">
        <v>63</v>
      </c>
      <c r="G124" s="129" t="s">
        <v>185</v>
      </c>
      <c r="H124" s="129" t="s">
        <v>186</v>
      </c>
      <c r="I124" s="129" t="s">
        <v>187</v>
      </c>
      <c r="J124" s="129" t="s">
        <v>178</v>
      </c>
      <c r="K124" s="130" t="s">
        <v>188</v>
      </c>
      <c r="L124" s="131"/>
      <c r="M124" s="63" t="s">
        <v>1</v>
      </c>
      <c r="N124" s="64" t="s">
        <v>45</v>
      </c>
      <c r="O124" s="64" t="s">
        <v>189</v>
      </c>
      <c r="P124" s="64" t="s">
        <v>190</v>
      </c>
      <c r="Q124" s="64" t="s">
        <v>191</v>
      </c>
      <c r="R124" s="64" t="s">
        <v>192</v>
      </c>
      <c r="S124" s="64" t="s">
        <v>193</v>
      </c>
      <c r="T124" s="65" t="s">
        <v>194</v>
      </c>
      <c r="U124" s="126"/>
      <c r="V124" s="126"/>
      <c r="W124" s="126"/>
      <c r="X124" s="126"/>
      <c r="Y124" s="126"/>
      <c r="Z124" s="126"/>
      <c r="AA124" s="126"/>
      <c r="AB124" s="126"/>
      <c r="AC124" s="126"/>
      <c r="AD124" s="126"/>
      <c r="AE124" s="126"/>
    </row>
    <row r="125" spans="1:65" s="2" customFormat="1" ht="22.8" customHeight="1">
      <c r="A125" s="33"/>
      <c r="B125" s="34"/>
      <c r="C125" s="70" t="s">
        <v>195</v>
      </c>
      <c r="D125" s="33"/>
      <c r="E125" s="33"/>
      <c r="F125" s="33"/>
      <c r="G125" s="33"/>
      <c r="H125" s="33"/>
      <c r="I125" s="33"/>
      <c r="J125" s="132">
        <f>BK125</f>
        <v>0</v>
      </c>
      <c r="K125" s="33"/>
      <c r="L125" s="34"/>
      <c r="M125" s="66"/>
      <c r="N125" s="57"/>
      <c r="O125" s="67"/>
      <c r="P125" s="133">
        <f>P126+P168</f>
        <v>0</v>
      </c>
      <c r="Q125" s="67"/>
      <c r="R125" s="133">
        <f>R126+R168</f>
        <v>0.25335399999999997</v>
      </c>
      <c r="S125" s="67"/>
      <c r="T125" s="134">
        <f>T126+T168</f>
        <v>0</v>
      </c>
      <c r="U125" s="33"/>
      <c r="V125" s="33"/>
      <c r="W125" s="33"/>
      <c r="X125" s="33"/>
      <c r="Y125" s="33"/>
      <c r="Z125" s="33"/>
      <c r="AA125" s="33"/>
      <c r="AB125" s="33"/>
      <c r="AC125" s="33"/>
      <c r="AD125" s="33"/>
      <c r="AE125" s="33"/>
      <c r="AT125" s="18" t="s">
        <v>80</v>
      </c>
      <c r="AU125" s="18" t="s">
        <v>180</v>
      </c>
      <c r="BK125" s="135">
        <f>BK126+BK168</f>
        <v>0</v>
      </c>
    </row>
    <row r="126" spans="1:65" s="12" customFormat="1" ht="25.95" customHeight="1">
      <c r="B126" s="136"/>
      <c r="D126" s="137" t="s">
        <v>80</v>
      </c>
      <c r="E126" s="138" t="s">
        <v>1094</v>
      </c>
      <c r="F126" s="138" t="s">
        <v>1095</v>
      </c>
      <c r="I126" s="139"/>
      <c r="J126" s="140">
        <f>BK126</f>
        <v>0</v>
      </c>
      <c r="L126" s="136"/>
      <c r="M126" s="141"/>
      <c r="N126" s="142"/>
      <c r="O126" s="142"/>
      <c r="P126" s="143">
        <f>P127+P147</f>
        <v>0</v>
      </c>
      <c r="Q126" s="142"/>
      <c r="R126" s="143">
        <f>R127+R147</f>
        <v>8.6449999999999999E-2</v>
      </c>
      <c r="S126" s="142"/>
      <c r="T126" s="144">
        <f>T127+T147</f>
        <v>0</v>
      </c>
      <c r="AR126" s="137" t="s">
        <v>90</v>
      </c>
      <c r="AT126" s="145" t="s">
        <v>80</v>
      </c>
      <c r="AU126" s="145" t="s">
        <v>81</v>
      </c>
      <c r="AY126" s="137" t="s">
        <v>199</v>
      </c>
      <c r="BK126" s="146">
        <f>BK127+BK147</f>
        <v>0</v>
      </c>
    </row>
    <row r="127" spans="1:65" s="12" customFormat="1" ht="22.8" customHeight="1">
      <c r="B127" s="136"/>
      <c r="D127" s="137" t="s">
        <v>80</v>
      </c>
      <c r="E127" s="147" t="s">
        <v>1183</v>
      </c>
      <c r="F127" s="147" t="s">
        <v>1184</v>
      </c>
      <c r="I127" s="139"/>
      <c r="J127" s="148">
        <f>BK127</f>
        <v>0</v>
      </c>
      <c r="L127" s="136"/>
      <c r="M127" s="141"/>
      <c r="N127" s="142"/>
      <c r="O127" s="142"/>
      <c r="P127" s="143">
        <f>SUM(P128:P146)</f>
        <v>0</v>
      </c>
      <c r="Q127" s="142"/>
      <c r="R127" s="143">
        <f>SUM(R128:R146)</f>
        <v>7.8750000000000001E-2</v>
      </c>
      <c r="S127" s="142"/>
      <c r="T127" s="144">
        <f>SUM(T128:T146)</f>
        <v>0</v>
      </c>
      <c r="AR127" s="137" t="s">
        <v>90</v>
      </c>
      <c r="AT127" s="145" t="s">
        <v>80</v>
      </c>
      <c r="AU127" s="145" t="s">
        <v>88</v>
      </c>
      <c r="AY127" s="137" t="s">
        <v>199</v>
      </c>
      <c r="BK127" s="146">
        <f>SUM(BK128:BK146)</f>
        <v>0</v>
      </c>
    </row>
    <row r="128" spans="1:65" s="2" customFormat="1" ht="24.15" customHeight="1">
      <c r="A128" s="33"/>
      <c r="B128" s="149"/>
      <c r="C128" s="150" t="s">
        <v>88</v>
      </c>
      <c r="D128" s="150" t="s">
        <v>202</v>
      </c>
      <c r="E128" s="151" t="s">
        <v>7995</v>
      </c>
      <c r="F128" s="152" t="s">
        <v>7996</v>
      </c>
      <c r="G128" s="153" t="s">
        <v>376</v>
      </c>
      <c r="H128" s="154">
        <v>75</v>
      </c>
      <c r="I128" s="155"/>
      <c r="J128" s="156">
        <f>ROUND(I128*H128,2)</f>
        <v>0</v>
      </c>
      <c r="K128" s="152" t="s">
        <v>333</v>
      </c>
      <c r="L128" s="34"/>
      <c r="M128" s="157" t="s">
        <v>1</v>
      </c>
      <c r="N128" s="158" t="s">
        <v>46</v>
      </c>
      <c r="O128" s="59"/>
      <c r="P128" s="159">
        <f>O128*H128</f>
        <v>0</v>
      </c>
      <c r="Q128" s="159">
        <v>0</v>
      </c>
      <c r="R128" s="159">
        <f>Q128*H128</f>
        <v>0</v>
      </c>
      <c r="S128" s="159">
        <v>0</v>
      </c>
      <c r="T128" s="160">
        <f>S128*H128</f>
        <v>0</v>
      </c>
      <c r="U128" s="33"/>
      <c r="V128" s="33"/>
      <c r="W128" s="33"/>
      <c r="X128" s="33"/>
      <c r="Y128" s="33"/>
      <c r="Z128" s="33"/>
      <c r="AA128" s="33"/>
      <c r="AB128" s="33"/>
      <c r="AC128" s="33"/>
      <c r="AD128" s="33"/>
      <c r="AE128" s="33"/>
      <c r="AR128" s="161" t="s">
        <v>276</v>
      </c>
      <c r="AT128" s="161" t="s">
        <v>202</v>
      </c>
      <c r="AU128" s="161" t="s">
        <v>90</v>
      </c>
      <c r="AY128" s="18" t="s">
        <v>199</v>
      </c>
      <c r="BE128" s="162">
        <f>IF(N128="základní",J128,0)</f>
        <v>0</v>
      </c>
      <c r="BF128" s="162">
        <f>IF(N128="snížená",J128,0)</f>
        <v>0</v>
      </c>
      <c r="BG128" s="162">
        <f>IF(N128="zákl. přenesená",J128,0)</f>
        <v>0</v>
      </c>
      <c r="BH128" s="162">
        <f>IF(N128="sníž. přenesená",J128,0)</f>
        <v>0</v>
      </c>
      <c r="BI128" s="162">
        <f>IF(N128="nulová",J128,0)</f>
        <v>0</v>
      </c>
      <c r="BJ128" s="18" t="s">
        <v>88</v>
      </c>
      <c r="BK128" s="162">
        <f>ROUND(I128*H128,2)</f>
        <v>0</v>
      </c>
      <c r="BL128" s="18" t="s">
        <v>276</v>
      </c>
      <c r="BM128" s="161" t="s">
        <v>7997</v>
      </c>
    </row>
    <row r="129" spans="1:65" s="2" customFormat="1" ht="28.8">
      <c r="A129" s="33"/>
      <c r="B129" s="34"/>
      <c r="C129" s="33"/>
      <c r="D129" s="163" t="s">
        <v>207</v>
      </c>
      <c r="E129" s="33"/>
      <c r="F129" s="164" t="s">
        <v>7998</v>
      </c>
      <c r="G129" s="33"/>
      <c r="H129" s="33"/>
      <c r="I129" s="165"/>
      <c r="J129" s="33"/>
      <c r="K129" s="33"/>
      <c r="L129" s="34"/>
      <c r="M129" s="166"/>
      <c r="N129" s="167"/>
      <c r="O129" s="59"/>
      <c r="P129" s="59"/>
      <c r="Q129" s="59"/>
      <c r="R129" s="59"/>
      <c r="S129" s="59"/>
      <c r="T129" s="60"/>
      <c r="U129" s="33"/>
      <c r="V129" s="33"/>
      <c r="W129" s="33"/>
      <c r="X129" s="33"/>
      <c r="Y129" s="33"/>
      <c r="Z129" s="33"/>
      <c r="AA129" s="33"/>
      <c r="AB129" s="33"/>
      <c r="AC129" s="33"/>
      <c r="AD129" s="33"/>
      <c r="AE129" s="33"/>
      <c r="AT129" s="18" t="s">
        <v>207</v>
      </c>
      <c r="AU129" s="18" t="s">
        <v>90</v>
      </c>
    </row>
    <row r="130" spans="1:65" s="2" customFormat="1" ht="24.15" customHeight="1">
      <c r="A130" s="33"/>
      <c r="B130" s="149"/>
      <c r="C130" s="195" t="s">
        <v>90</v>
      </c>
      <c r="D130" s="195" t="s">
        <v>416</v>
      </c>
      <c r="E130" s="196" t="s">
        <v>7999</v>
      </c>
      <c r="F130" s="197" t="s">
        <v>8000</v>
      </c>
      <c r="G130" s="198" t="s">
        <v>376</v>
      </c>
      <c r="H130" s="199">
        <v>75</v>
      </c>
      <c r="I130" s="200"/>
      <c r="J130" s="201">
        <f>ROUND(I130*H130,2)</f>
        <v>0</v>
      </c>
      <c r="K130" s="197" t="s">
        <v>333</v>
      </c>
      <c r="L130" s="202"/>
      <c r="M130" s="203" t="s">
        <v>1</v>
      </c>
      <c r="N130" s="204" t="s">
        <v>46</v>
      </c>
      <c r="O130" s="59"/>
      <c r="P130" s="159">
        <f>O130*H130</f>
        <v>0</v>
      </c>
      <c r="Q130" s="159">
        <v>2.7E-4</v>
      </c>
      <c r="R130" s="159">
        <f>Q130*H130</f>
        <v>2.0250000000000001E-2</v>
      </c>
      <c r="S130" s="159">
        <v>0</v>
      </c>
      <c r="T130" s="160">
        <f>S130*H130</f>
        <v>0</v>
      </c>
      <c r="U130" s="33"/>
      <c r="V130" s="33"/>
      <c r="W130" s="33"/>
      <c r="X130" s="33"/>
      <c r="Y130" s="33"/>
      <c r="Z130" s="33"/>
      <c r="AA130" s="33"/>
      <c r="AB130" s="33"/>
      <c r="AC130" s="33"/>
      <c r="AD130" s="33"/>
      <c r="AE130" s="33"/>
      <c r="AR130" s="161" t="s">
        <v>573</v>
      </c>
      <c r="AT130" s="161" t="s">
        <v>416</v>
      </c>
      <c r="AU130" s="161" t="s">
        <v>90</v>
      </c>
      <c r="AY130" s="18" t="s">
        <v>199</v>
      </c>
      <c r="BE130" s="162">
        <f>IF(N130="základní",J130,0)</f>
        <v>0</v>
      </c>
      <c r="BF130" s="162">
        <f>IF(N130="snížená",J130,0)</f>
        <v>0</v>
      </c>
      <c r="BG130" s="162">
        <f>IF(N130="zákl. přenesená",J130,0)</f>
        <v>0</v>
      </c>
      <c r="BH130" s="162">
        <f>IF(N130="sníž. přenesená",J130,0)</f>
        <v>0</v>
      </c>
      <c r="BI130" s="162">
        <f>IF(N130="nulová",J130,0)</f>
        <v>0</v>
      </c>
      <c r="BJ130" s="18" t="s">
        <v>88</v>
      </c>
      <c r="BK130" s="162">
        <f>ROUND(I130*H130,2)</f>
        <v>0</v>
      </c>
      <c r="BL130" s="18" t="s">
        <v>276</v>
      </c>
      <c r="BM130" s="161" t="s">
        <v>8001</v>
      </c>
    </row>
    <row r="131" spans="1:65" s="2" customFormat="1" ht="19.2">
      <c r="A131" s="33"/>
      <c r="B131" s="34"/>
      <c r="C131" s="33"/>
      <c r="D131" s="163" t="s">
        <v>207</v>
      </c>
      <c r="E131" s="33"/>
      <c r="F131" s="164" t="s">
        <v>8000</v>
      </c>
      <c r="G131" s="33"/>
      <c r="H131" s="33"/>
      <c r="I131" s="165"/>
      <c r="J131" s="33"/>
      <c r="K131" s="33"/>
      <c r="L131" s="34"/>
      <c r="M131" s="166"/>
      <c r="N131" s="167"/>
      <c r="O131" s="59"/>
      <c r="P131" s="59"/>
      <c r="Q131" s="59"/>
      <c r="R131" s="59"/>
      <c r="S131" s="59"/>
      <c r="T131" s="60"/>
      <c r="U131" s="33"/>
      <c r="V131" s="33"/>
      <c r="W131" s="33"/>
      <c r="X131" s="33"/>
      <c r="Y131" s="33"/>
      <c r="Z131" s="33"/>
      <c r="AA131" s="33"/>
      <c r="AB131" s="33"/>
      <c r="AC131" s="33"/>
      <c r="AD131" s="33"/>
      <c r="AE131" s="33"/>
      <c r="AT131" s="18" t="s">
        <v>207</v>
      </c>
      <c r="AU131" s="18" t="s">
        <v>90</v>
      </c>
    </row>
    <row r="132" spans="1:65" s="14" customFormat="1" ht="10.199999999999999">
      <c r="B132" s="179"/>
      <c r="D132" s="163" t="s">
        <v>336</v>
      </c>
      <c r="E132" s="180" t="s">
        <v>1</v>
      </c>
      <c r="F132" s="181" t="s">
        <v>1058</v>
      </c>
      <c r="H132" s="182">
        <v>75</v>
      </c>
      <c r="I132" s="183"/>
      <c r="L132" s="179"/>
      <c r="M132" s="184"/>
      <c r="N132" s="185"/>
      <c r="O132" s="185"/>
      <c r="P132" s="185"/>
      <c r="Q132" s="185"/>
      <c r="R132" s="185"/>
      <c r="S132" s="185"/>
      <c r="T132" s="186"/>
      <c r="AT132" s="180" t="s">
        <v>336</v>
      </c>
      <c r="AU132" s="180" t="s">
        <v>90</v>
      </c>
      <c r="AV132" s="14" t="s">
        <v>90</v>
      </c>
      <c r="AW132" s="14" t="s">
        <v>36</v>
      </c>
      <c r="AX132" s="14" t="s">
        <v>88</v>
      </c>
      <c r="AY132" s="180" t="s">
        <v>199</v>
      </c>
    </row>
    <row r="133" spans="1:65" s="2" customFormat="1" ht="24.15" customHeight="1">
      <c r="A133" s="33"/>
      <c r="B133" s="149"/>
      <c r="C133" s="150" t="s">
        <v>213</v>
      </c>
      <c r="D133" s="150" t="s">
        <v>202</v>
      </c>
      <c r="E133" s="151" t="s">
        <v>8002</v>
      </c>
      <c r="F133" s="152" t="s">
        <v>8003</v>
      </c>
      <c r="G133" s="153" t="s">
        <v>376</v>
      </c>
      <c r="H133" s="154">
        <v>75</v>
      </c>
      <c r="I133" s="155"/>
      <c r="J133" s="156">
        <f>ROUND(I133*H133,2)</f>
        <v>0</v>
      </c>
      <c r="K133" s="152" t="s">
        <v>333</v>
      </c>
      <c r="L133" s="34"/>
      <c r="M133" s="157" t="s">
        <v>1</v>
      </c>
      <c r="N133" s="158" t="s">
        <v>46</v>
      </c>
      <c r="O133" s="59"/>
      <c r="P133" s="159">
        <f>O133*H133</f>
        <v>0</v>
      </c>
      <c r="Q133" s="159">
        <v>0</v>
      </c>
      <c r="R133" s="159">
        <f>Q133*H133</f>
        <v>0</v>
      </c>
      <c r="S133" s="159">
        <v>0</v>
      </c>
      <c r="T133" s="160">
        <f>S133*H133</f>
        <v>0</v>
      </c>
      <c r="U133" s="33"/>
      <c r="V133" s="33"/>
      <c r="W133" s="33"/>
      <c r="X133" s="33"/>
      <c r="Y133" s="33"/>
      <c r="Z133" s="33"/>
      <c r="AA133" s="33"/>
      <c r="AB133" s="33"/>
      <c r="AC133" s="33"/>
      <c r="AD133" s="33"/>
      <c r="AE133" s="33"/>
      <c r="AR133" s="161" t="s">
        <v>276</v>
      </c>
      <c r="AT133" s="161" t="s">
        <v>202</v>
      </c>
      <c r="AU133" s="161" t="s">
        <v>90</v>
      </c>
      <c r="AY133" s="18" t="s">
        <v>199</v>
      </c>
      <c r="BE133" s="162">
        <f>IF(N133="základní",J133,0)</f>
        <v>0</v>
      </c>
      <c r="BF133" s="162">
        <f>IF(N133="snížená",J133,0)</f>
        <v>0</v>
      </c>
      <c r="BG133" s="162">
        <f>IF(N133="zákl. přenesená",J133,0)</f>
        <v>0</v>
      </c>
      <c r="BH133" s="162">
        <f>IF(N133="sníž. přenesená",J133,0)</f>
        <v>0</v>
      </c>
      <c r="BI133" s="162">
        <f>IF(N133="nulová",J133,0)</f>
        <v>0</v>
      </c>
      <c r="BJ133" s="18" t="s">
        <v>88</v>
      </c>
      <c r="BK133" s="162">
        <f>ROUND(I133*H133,2)</f>
        <v>0</v>
      </c>
      <c r="BL133" s="18" t="s">
        <v>276</v>
      </c>
      <c r="BM133" s="161" t="s">
        <v>8004</v>
      </c>
    </row>
    <row r="134" spans="1:65" s="2" customFormat="1" ht="28.8">
      <c r="A134" s="33"/>
      <c r="B134" s="34"/>
      <c r="C134" s="33"/>
      <c r="D134" s="163" t="s">
        <v>207</v>
      </c>
      <c r="E134" s="33"/>
      <c r="F134" s="164" t="s">
        <v>8005</v>
      </c>
      <c r="G134" s="33"/>
      <c r="H134" s="33"/>
      <c r="I134" s="165"/>
      <c r="J134" s="33"/>
      <c r="K134" s="33"/>
      <c r="L134" s="34"/>
      <c r="M134" s="166"/>
      <c r="N134" s="167"/>
      <c r="O134" s="59"/>
      <c r="P134" s="59"/>
      <c r="Q134" s="59"/>
      <c r="R134" s="59"/>
      <c r="S134" s="59"/>
      <c r="T134" s="60"/>
      <c r="U134" s="33"/>
      <c r="V134" s="33"/>
      <c r="W134" s="33"/>
      <c r="X134" s="33"/>
      <c r="Y134" s="33"/>
      <c r="Z134" s="33"/>
      <c r="AA134" s="33"/>
      <c r="AB134" s="33"/>
      <c r="AC134" s="33"/>
      <c r="AD134" s="33"/>
      <c r="AE134" s="33"/>
      <c r="AT134" s="18" t="s">
        <v>207</v>
      </c>
      <c r="AU134" s="18" t="s">
        <v>90</v>
      </c>
    </row>
    <row r="135" spans="1:65" s="2" customFormat="1" ht="21.75" customHeight="1">
      <c r="A135" s="33"/>
      <c r="B135" s="149"/>
      <c r="C135" s="195" t="s">
        <v>198</v>
      </c>
      <c r="D135" s="195" t="s">
        <v>416</v>
      </c>
      <c r="E135" s="196" t="s">
        <v>8006</v>
      </c>
      <c r="F135" s="197" t="s">
        <v>8007</v>
      </c>
      <c r="G135" s="198" t="s">
        <v>376</v>
      </c>
      <c r="H135" s="199">
        <v>75</v>
      </c>
      <c r="I135" s="200"/>
      <c r="J135" s="201">
        <f>ROUND(I135*H135,2)</f>
        <v>0</v>
      </c>
      <c r="K135" s="197" t="s">
        <v>333</v>
      </c>
      <c r="L135" s="202"/>
      <c r="M135" s="203" t="s">
        <v>1</v>
      </c>
      <c r="N135" s="204" t="s">
        <v>46</v>
      </c>
      <c r="O135" s="59"/>
      <c r="P135" s="159">
        <f>O135*H135</f>
        <v>0</v>
      </c>
      <c r="Q135" s="159">
        <v>1E-4</v>
      </c>
      <c r="R135" s="159">
        <f>Q135*H135</f>
        <v>7.5000000000000006E-3</v>
      </c>
      <c r="S135" s="159">
        <v>0</v>
      </c>
      <c r="T135" s="160">
        <f>S135*H135</f>
        <v>0</v>
      </c>
      <c r="U135" s="33"/>
      <c r="V135" s="33"/>
      <c r="W135" s="33"/>
      <c r="X135" s="33"/>
      <c r="Y135" s="33"/>
      <c r="Z135" s="33"/>
      <c r="AA135" s="33"/>
      <c r="AB135" s="33"/>
      <c r="AC135" s="33"/>
      <c r="AD135" s="33"/>
      <c r="AE135" s="33"/>
      <c r="AR135" s="161" t="s">
        <v>1485</v>
      </c>
      <c r="AT135" s="161" t="s">
        <v>416</v>
      </c>
      <c r="AU135" s="161" t="s">
        <v>90</v>
      </c>
      <c r="AY135" s="18" t="s">
        <v>199</v>
      </c>
      <c r="BE135" s="162">
        <f>IF(N135="základní",J135,0)</f>
        <v>0</v>
      </c>
      <c r="BF135" s="162">
        <f>IF(N135="snížená",J135,0)</f>
        <v>0</v>
      </c>
      <c r="BG135" s="162">
        <f>IF(N135="zákl. přenesená",J135,0)</f>
        <v>0</v>
      </c>
      <c r="BH135" s="162">
        <f>IF(N135="sníž. přenesená",J135,0)</f>
        <v>0</v>
      </c>
      <c r="BI135" s="162">
        <f>IF(N135="nulová",J135,0)</f>
        <v>0</v>
      </c>
      <c r="BJ135" s="18" t="s">
        <v>88</v>
      </c>
      <c r="BK135" s="162">
        <f>ROUND(I135*H135,2)</f>
        <v>0</v>
      </c>
      <c r="BL135" s="18" t="s">
        <v>1485</v>
      </c>
      <c r="BM135" s="161" t="s">
        <v>8008</v>
      </c>
    </row>
    <row r="136" spans="1:65" s="2" customFormat="1" ht="10.199999999999999">
      <c r="A136" s="33"/>
      <c r="B136" s="34"/>
      <c r="C136" s="33"/>
      <c r="D136" s="163" t="s">
        <v>207</v>
      </c>
      <c r="E136" s="33"/>
      <c r="F136" s="164" t="s">
        <v>8007</v>
      </c>
      <c r="G136" s="33"/>
      <c r="H136" s="33"/>
      <c r="I136" s="165"/>
      <c r="J136" s="33"/>
      <c r="K136" s="33"/>
      <c r="L136" s="34"/>
      <c r="M136" s="166"/>
      <c r="N136" s="167"/>
      <c r="O136" s="59"/>
      <c r="P136" s="59"/>
      <c r="Q136" s="59"/>
      <c r="R136" s="59"/>
      <c r="S136" s="59"/>
      <c r="T136" s="60"/>
      <c r="U136" s="33"/>
      <c r="V136" s="33"/>
      <c r="W136" s="33"/>
      <c r="X136" s="33"/>
      <c r="Y136" s="33"/>
      <c r="Z136" s="33"/>
      <c r="AA136" s="33"/>
      <c r="AB136" s="33"/>
      <c r="AC136" s="33"/>
      <c r="AD136" s="33"/>
      <c r="AE136" s="33"/>
      <c r="AT136" s="18" t="s">
        <v>207</v>
      </c>
      <c r="AU136" s="18" t="s">
        <v>90</v>
      </c>
    </row>
    <row r="137" spans="1:65" s="14" customFormat="1" ht="10.199999999999999">
      <c r="B137" s="179"/>
      <c r="D137" s="163" t="s">
        <v>336</v>
      </c>
      <c r="E137" s="180" t="s">
        <v>1</v>
      </c>
      <c r="F137" s="181" t="s">
        <v>8009</v>
      </c>
      <c r="H137" s="182">
        <v>75</v>
      </c>
      <c r="I137" s="183"/>
      <c r="L137" s="179"/>
      <c r="M137" s="184"/>
      <c r="N137" s="185"/>
      <c r="O137" s="185"/>
      <c r="P137" s="185"/>
      <c r="Q137" s="185"/>
      <c r="R137" s="185"/>
      <c r="S137" s="185"/>
      <c r="T137" s="186"/>
      <c r="AT137" s="180" t="s">
        <v>336</v>
      </c>
      <c r="AU137" s="180" t="s">
        <v>90</v>
      </c>
      <c r="AV137" s="14" t="s">
        <v>90</v>
      </c>
      <c r="AW137" s="14" t="s">
        <v>36</v>
      </c>
      <c r="AX137" s="14" t="s">
        <v>88</v>
      </c>
      <c r="AY137" s="180" t="s">
        <v>199</v>
      </c>
    </row>
    <row r="138" spans="1:65" s="2" customFormat="1" ht="24.15" customHeight="1">
      <c r="A138" s="33"/>
      <c r="B138" s="149"/>
      <c r="C138" s="150" t="s">
        <v>222</v>
      </c>
      <c r="D138" s="150" t="s">
        <v>202</v>
      </c>
      <c r="E138" s="151" t="s">
        <v>6409</v>
      </c>
      <c r="F138" s="152" t="s">
        <v>8010</v>
      </c>
      <c r="G138" s="153" t="s">
        <v>376</v>
      </c>
      <c r="H138" s="154">
        <v>100</v>
      </c>
      <c r="I138" s="155"/>
      <c r="J138" s="156">
        <f>ROUND(I138*H138,2)</f>
        <v>0</v>
      </c>
      <c r="K138" s="152" t="s">
        <v>333</v>
      </c>
      <c r="L138" s="34"/>
      <c r="M138" s="157" t="s">
        <v>1</v>
      </c>
      <c r="N138" s="158" t="s">
        <v>46</v>
      </c>
      <c r="O138" s="59"/>
      <c r="P138" s="159">
        <f>O138*H138</f>
        <v>0</v>
      </c>
      <c r="Q138" s="159">
        <v>0</v>
      </c>
      <c r="R138" s="159">
        <f>Q138*H138</f>
        <v>0</v>
      </c>
      <c r="S138" s="159">
        <v>0</v>
      </c>
      <c r="T138" s="160">
        <f>S138*H138</f>
        <v>0</v>
      </c>
      <c r="U138" s="33"/>
      <c r="V138" s="33"/>
      <c r="W138" s="33"/>
      <c r="X138" s="33"/>
      <c r="Y138" s="33"/>
      <c r="Z138" s="33"/>
      <c r="AA138" s="33"/>
      <c r="AB138" s="33"/>
      <c r="AC138" s="33"/>
      <c r="AD138" s="33"/>
      <c r="AE138" s="33"/>
      <c r="AR138" s="161" t="s">
        <v>276</v>
      </c>
      <c r="AT138" s="161" t="s">
        <v>202</v>
      </c>
      <c r="AU138" s="161" t="s">
        <v>90</v>
      </c>
      <c r="AY138" s="18" t="s">
        <v>199</v>
      </c>
      <c r="BE138" s="162">
        <f>IF(N138="základní",J138,0)</f>
        <v>0</v>
      </c>
      <c r="BF138" s="162">
        <f>IF(N138="snížená",J138,0)</f>
        <v>0</v>
      </c>
      <c r="BG138" s="162">
        <f>IF(N138="zákl. přenesená",J138,0)</f>
        <v>0</v>
      </c>
      <c r="BH138" s="162">
        <f>IF(N138="sníž. přenesená",J138,0)</f>
        <v>0</v>
      </c>
      <c r="BI138" s="162">
        <f>IF(N138="nulová",J138,0)</f>
        <v>0</v>
      </c>
      <c r="BJ138" s="18" t="s">
        <v>88</v>
      </c>
      <c r="BK138" s="162">
        <f>ROUND(I138*H138,2)</f>
        <v>0</v>
      </c>
      <c r="BL138" s="18" t="s">
        <v>276</v>
      </c>
      <c r="BM138" s="161" t="s">
        <v>8011</v>
      </c>
    </row>
    <row r="139" spans="1:65" s="2" customFormat="1" ht="19.2">
      <c r="A139" s="33"/>
      <c r="B139" s="34"/>
      <c r="C139" s="33"/>
      <c r="D139" s="163" t="s">
        <v>207</v>
      </c>
      <c r="E139" s="33"/>
      <c r="F139" s="164" t="s">
        <v>8012</v>
      </c>
      <c r="G139" s="33"/>
      <c r="H139" s="33"/>
      <c r="I139" s="165"/>
      <c r="J139" s="33"/>
      <c r="K139" s="33"/>
      <c r="L139" s="34"/>
      <c r="M139" s="166"/>
      <c r="N139" s="167"/>
      <c r="O139" s="59"/>
      <c r="P139" s="59"/>
      <c r="Q139" s="59"/>
      <c r="R139" s="59"/>
      <c r="S139" s="59"/>
      <c r="T139" s="60"/>
      <c r="U139" s="33"/>
      <c r="V139" s="33"/>
      <c r="W139" s="33"/>
      <c r="X139" s="33"/>
      <c r="Y139" s="33"/>
      <c r="Z139" s="33"/>
      <c r="AA139" s="33"/>
      <c r="AB139" s="33"/>
      <c r="AC139" s="33"/>
      <c r="AD139" s="33"/>
      <c r="AE139" s="33"/>
      <c r="AT139" s="18" t="s">
        <v>207</v>
      </c>
      <c r="AU139" s="18" t="s">
        <v>90</v>
      </c>
    </row>
    <row r="140" spans="1:65" s="2" customFormat="1" ht="24.15" customHeight="1">
      <c r="A140" s="33"/>
      <c r="B140" s="149"/>
      <c r="C140" s="195" t="s">
        <v>227</v>
      </c>
      <c r="D140" s="195" t="s">
        <v>416</v>
      </c>
      <c r="E140" s="196" t="s">
        <v>6414</v>
      </c>
      <c r="F140" s="197" t="s">
        <v>8013</v>
      </c>
      <c r="G140" s="198" t="s">
        <v>376</v>
      </c>
      <c r="H140" s="199">
        <v>100</v>
      </c>
      <c r="I140" s="200"/>
      <c r="J140" s="201">
        <f>ROUND(I140*H140,2)</f>
        <v>0</v>
      </c>
      <c r="K140" s="197" t="s">
        <v>333</v>
      </c>
      <c r="L140" s="202"/>
      <c r="M140" s="203" t="s">
        <v>1</v>
      </c>
      <c r="N140" s="204" t="s">
        <v>46</v>
      </c>
      <c r="O140" s="59"/>
      <c r="P140" s="159">
        <f>O140*H140</f>
        <v>0</v>
      </c>
      <c r="Q140" s="159">
        <v>3.4000000000000002E-4</v>
      </c>
      <c r="R140" s="159">
        <f>Q140*H140</f>
        <v>3.4000000000000002E-2</v>
      </c>
      <c r="S140" s="159">
        <v>0</v>
      </c>
      <c r="T140" s="160">
        <f>S140*H140</f>
        <v>0</v>
      </c>
      <c r="U140" s="33"/>
      <c r="V140" s="33"/>
      <c r="W140" s="33"/>
      <c r="X140" s="33"/>
      <c r="Y140" s="33"/>
      <c r="Z140" s="33"/>
      <c r="AA140" s="33"/>
      <c r="AB140" s="33"/>
      <c r="AC140" s="33"/>
      <c r="AD140" s="33"/>
      <c r="AE140" s="33"/>
      <c r="AR140" s="161" t="s">
        <v>573</v>
      </c>
      <c r="AT140" s="161" t="s">
        <v>416</v>
      </c>
      <c r="AU140" s="161" t="s">
        <v>90</v>
      </c>
      <c r="AY140" s="18" t="s">
        <v>199</v>
      </c>
      <c r="BE140" s="162">
        <f>IF(N140="základní",J140,0)</f>
        <v>0</v>
      </c>
      <c r="BF140" s="162">
        <f>IF(N140="snížená",J140,0)</f>
        <v>0</v>
      </c>
      <c r="BG140" s="162">
        <f>IF(N140="zákl. přenesená",J140,0)</f>
        <v>0</v>
      </c>
      <c r="BH140" s="162">
        <f>IF(N140="sníž. přenesená",J140,0)</f>
        <v>0</v>
      </c>
      <c r="BI140" s="162">
        <f>IF(N140="nulová",J140,0)</f>
        <v>0</v>
      </c>
      <c r="BJ140" s="18" t="s">
        <v>88</v>
      </c>
      <c r="BK140" s="162">
        <f>ROUND(I140*H140,2)</f>
        <v>0</v>
      </c>
      <c r="BL140" s="18" t="s">
        <v>276</v>
      </c>
      <c r="BM140" s="161" t="s">
        <v>8014</v>
      </c>
    </row>
    <row r="141" spans="1:65" s="2" customFormat="1" ht="19.2">
      <c r="A141" s="33"/>
      <c r="B141" s="34"/>
      <c r="C141" s="33"/>
      <c r="D141" s="163" t="s">
        <v>207</v>
      </c>
      <c r="E141" s="33"/>
      <c r="F141" s="164" t="s">
        <v>8013</v>
      </c>
      <c r="G141" s="33"/>
      <c r="H141" s="33"/>
      <c r="I141" s="165"/>
      <c r="J141" s="33"/>
      <c r="K141" s="33"/>
      <c r="L141" s="34"/>
      <c r="M141" s="166"/>
      <c r="N141" s="167"/>
      <c r="O141" s="59"/>
      <c r="P141" s="59"/>
      <c r="Q141" s="59"/>
      <c r="R141" s="59"/>
      <c r="S141" s="59"/>
      <c r="T141" s="60"/>
      <c r="U141" s="33"/>
      <c r="V141" s="33"/>
      <c r="W141" s="33"/>
      <c r="X141" s="33"/>
      <c r="Y141" s="33"/>
      <c r="Z141" s="33"/>
      <c r="AA141" s="33"/>
      <c r="AB141" s="33"/>
      <c r="AC141" s="33"/>
      <c r="AD141" s="33"/>
      <c r="AE141" s="33"/>
      <c r="AT141" s="18" t="s">
        <v>207</v>
      </c>
      <c r="AU141" s="18" t="s">
        <v>90</v>
      </c>
    </row>
    <row r="142" spans="1:65" s="2" customFormat="1" ht="33" customHeight="1">
      <c r="A142" s="33"/>
      <c r="B142" s="149"/>
      <c r="C142" s="150" t="s">
        <v>232</v>
      </c>
      <c r="D142" s="150" t="s">
        <v>202</v>
      </c>
      <c r="E142" s="151" t="s">
        <v>4759</v>
      </c>
      <c r="F142" s="152" t="s">
        <v>8015</v>
      </c>
      <c r="G142" s="153" t="s">
        <v>376</v>
      </c>
      <c r="H142" s="154">
        <v>100</v>
      </c>
      <c r="I142" s="155"/>
      <c r="J142" s="156">
        <f>ROUND(I142*H142,2)</f>
        <v>0</v>
      </c>
      <c r="K142" s="152" t="s">
        <v>333</v>
      </c>
      <c r="L142" s="34"/>
      <c r="M142" s="157" t="s">
        <v>1</v>
      </c>
      <c r="N142" s="158" t="s">
        <v>46</v>
      </c>
      <c r="O142" s="59"/>
      <c r="P142" s="159">
        <f>O142*H142</f>
        <v>0</v>
      </c>
      <c r="Q142" s="159">
        <v>0</v>
      </c>
      <c r="R142" s="159">
        <f>Q142*H142</f>
        <v>0</v>
      </c>
      <c r="S142" s="159">
        <v>0</v>
      </c>
      <c r="T142" s="160">
        <f>S142*H142</f>
        <v>0</v>
      </c>
      <c r="U142" s="33"/>
      <c r="V142" s="33"/>
      <c r="W142" s="33"/>
      <c r="X142" s="33"/>
      <c r="Y142" s="33"/>
      <c r="Z142" s="33"/>
      <c r="AA142" s="33"/>
      <c r="AB142" s="33"/>
      <c r="AC142" s="33"/>
      <c r="AD142" s="33"/>
      <c r="AE142" s="33"/>
      <c r="AR142" s="161" t="s">
        <v>276</v>
      </c>
      <c r="AT142" s="161" t="s">
        <v>202</v>
      </c>
      <c r="AU142" s="161" t="s">
        <v>90</v>
      </c>
      <c r="AY142" s="18" t="s">
        <v>199</v>
      </c>
      <c r="BE142" s="162">
        <f>IF(N142="základní",J142,0)</f>
        <v>0</v>
      </c>
      <c r="BF142" s="162">
        <f>IF(N142="snížená",J142,0)</f>
        <v>0</v>
      </c>
      <c r="BG142" s="162">
        <f>IF(N142="zákl. přenesená",J142,0)</f>
        <v>0</v>
      </c>
      <c r="BH142" s="162">
        <f>IF(N142="sníž. přenesená",J142,0)</f>
        <v>0</v>
      </c>
      <c r="BI142" s="162">
        <f>IF(N142="nulová",J142,0)</f>
        <v>0</v>
      </c>
      <c r="BJ142" s="18" t="s">
        <v>88</v>
      </c>
      <c r="BK142" s="162">
        <f>ROUND(I142*H142,2)</f>
        <v>0</v>
      </c>
      <c r="BL142" s="18" t="s">
        <v>276</v>
      </c>
      <c r="BM142" s="161" t="s">
        <v>8016</v>
      </c>
    </row>
    <row r="143" spans="1:65" s="2" customFormat="1" ht="28.8">
      <c r="A143" s="33"/>
      <c r="B143" s="34"/>
      <c r="C143" s="33"/>
      <c r="D143" s="163" t="s">
        <v>207</v>
      </c>
      <c r="E143" s="33"/>
      <c r="F143" s="164" t="s">
        <v>8017</v>
      </c>
      <c r="G143" s="33"/>
      <c r="H143" s="33"/>
      <c r="I143" s="165"/>
      <c r="J143" s="33"/>
      <c r="K143" s="33"/>
      <c r="L143" s="34"/>
      <c r="M143" s="166"/>
      <c r="N143" s="167"/>
      <c r="O143" s="59"/>
      <c r="P143" s="59"/>
      <c r="Q143" s="59"/>
      <c r="R143" s="59"/>
      <c r="S143" s="59"/>
      <c r="T143" s="60"/>
      <c r="U143" s="33"/>
      <c r="V143" s="33"/>
      <c r="W143" s="33"/>
      <c r="X143" s="33"/>
      <c r="Y143" s="33"/>
      <c r="Z143" s="33"/>
      <c r="AA143" s="33"/>
      <c r="AB143" s="33"/>
      <c r="AC143" s="33"/>
      <c r="AD143" s="33"/>
      <c r="AE143" s="33"/>
      <c r="AT143" s="18" t="s">
        <v>207</v>
      </c>
      <c r="AU143" s="18" t="s">
        <v>90</v>
      </c>
    </row>
    <row r="144" spans="1:65" s="14" customFormat="1" ht="10.199999999999999">
      <c r="B144" s="179"/>
      <c r="D144" s="163" t="s">
        <v>336</v>
      </c>
      <c r="E144" s="180" t="s">
        <v>1</v>
      </c>
      <c r="F144" s="181" t="s">
        <v>1242</v>
      </c>
      <c r="H144" s="182">
        <v>100</v>
      </c>
      <c r="I144" s="183"/>
      <c r="L144" s="179"/>
      <c r="M144" s="184"/>
      <c r="N144" s="185"/>
      <c r="O144" s="185"/>
      <c r="P144" s="185"/>
      <c r="Q144" s="185"/>
      <c r="R144" s="185"/>
      <c r="S144" s="185"/>
      <c r="T144" s="186"/>
      <c r="AT144" s="180" t="s">
        <v>336</v>
      </c>
      <c r="AU144" s="180" t="s">
        <v>90</v>
      </c>
      <c r="AV144" s="14" t="s">
        <v>90</v>
      </c>
      <c r="AW144" s="14" t="s">
        <v>36</v>
      </c>
      <c r="AX144" s="14" t="s">
        <v>88</v>
      </c>
      <c r="AY144" s="180" t="s">
        <v>199</v>
      </c>
    </row>
    <row r="145" spans="1:65" s="2" customFormat="1" ht="24.15" customHeight="1">
      <c r="A145" s="33"/>
      <c r="B145" s="149"/>
      <c r="C145" s="195" t="s">
        <v>237</v>
      </c>
      <c r="D145" s="195" t="s">
        <v>416</v>
      </c>
      <c r="E145" s="196" t="s">
        <v>4762</v>
      </c>
      <c r="F145" s="197" t="s">
        <v>8018</v>
      </c>
      <c r="G145" s="198" t="s">
        <v>376</v>
      </c>
      <c r="H145" s="199">
        <v>100</v>
      </c>
      <c r="I145" s="200"/>
      <c r="J145" s="201">
        <f>ROUND(I145*H145,2)</f>
        <v>0</v>
      </c>
      <c r="K145" s="197" t="s">
        <v>333</v>
      </c>
      <c r="L145" s="202"/>
      <c r="M145" s="203" t="s">
        <v>1</v>
      </c>
      <c r="N145" s="204" t="s">
        <v>46</v>
      </c>
      <c r="O145" s="59"/>
      <c r="P145" s="159">
        <f>O145*H145</f>
        <v>0</v>
      </c>
      <c r="Q145" s="159">
        <v>1.7000000000000001E-4</v>
      </c>
      <c r="R145" s="159">
        <f>Q145*H145</f>
        <v>1.7000000000000001E-2</v>
      </c>
      <c r="S145" s="159">
        <v>0</v>
      </c>
      <c r="T145" s="160">
        <f>S145*H145</f>
        <v>0</v>
      </c>
      <c r="U145" s="33"/>
      <c r="V145" s="33"/>
      <c r="W145" s="33"/>
      <c r="X145" s="33"/>
      <c r="Y145" s="33"/>
      <c r="Z145" s="33"/>
      <c r="AA145" s="33"/>
      <c r="AB145" s="33"/>
      <c r="AC145" s="33"/>
      <c r="AD145" s="33"/>
      <c r="AE145" s="33"/>
      <c r="AR145" s="161" t="s">
        <v>573</v>
      </c>
      <c r="AT145" s="161" t="s">
        <v>416</v>
      </c>
      <c r="AU145" s="161" t="s">
        <v>90</v>
      </c>
      <c r="AY145" s="18" t="s">
        <v>199</v>
      </c>
      <c r="BE145" s="162">
        <f>IF(N145="základní",J145,0)</f>
        <v>0</v>
      </c>
      <c r="BF145" s="162">
        <f>IF(N145="snížená",J145,0)</f>
        <v>0</v>
      </c>
      <c r="BG145" s="162">
        <f>IF(N145="zákl. přenesená",J145,0)</f>
        <v>0</v>
      </c>
      <c r="BH145" s="162">
        <f>IF(N145="sníž. přenesená",J145,0)</f>
        <v>0</v>
      </c>
      <c r="BI145" s="162">
        <f>IF(N145="nulová",J145,0)</f>
        <v>0</v>
      </c>
      <c r="BJ145" s="18" t="s">
        <v>88</v>
      </c>
      <c r="BK145" s="162">
        <f>ROUND(I145*H145,2)</f>
        <v>0</v>
      </c>
      <c r="BL145" s="18" t="s">
        <v>276</v>
      </c>
      <c r="BM145" s="161" t="s">
        <v>8019</v>
      </c>
    </row>
    <row r="146" spans="1:65" s="2" customFormat="1" ht="19.2">
      <c r="A146" s="33"/>
      <c r="B146" s="34"/>
      <c r="C146" s="33"/>
      <c r="D146" s="163" t="s">
        <v>207</v>
      </c>
      <c r="E146" s="33"/>
      <c r="F146" s="164" t="s">
        <v>8018</v>
      </c>
      <c r="G146" s="33"/>
      <c r="H146" s="33"/>
      <c r="I146" s="165"/>
      <c r="J146" s="33"/>
      <c r="K146" s="33"/>
      <c r="L146" s="34"/>
      <c r="M146" s="166"/>
      <c r="N146" s="167"/>
      <c r="O146" s="59"/>
      <c r="P146" s="59"/>
      <c r="Q146" s="59"/>
      <c r="R146" s="59"/>
      <c r="S146" s="59"/>
      <c r="T146" s="60"/>
      <c r="U146" s="33"/>
      <c r="V146" s="33"/>
      <c r="W146" s="33"/>
      <c r="X146" s="33"/>
      <c r="Y146" s="33"/>
      <c r="Z146" s="33"/>
      <c r="AA146" s="33"/>
      <c r="AB146" s="33"/>
      <c r="AC146" s="33"/>
      <c r="AD146" s="33"/>
      <c r="AE146" s="33"/>
      <c r="AT146" s="18" t="s">
        <v>207</v>
      </c>
      <c r="AU146" s="18" t="s">
        <v>90</v>
      </c>
    </row>
    <row r="147" spans="1:65" s="12" customFormat="1" ht="22.8" customHeight="1">
      <c r="B147" s="136"/>
      <c r="D147" s="137" t="s">
        <v>80</v>
      </c>
      <c r="E147" s="147" t="s">
        <v>6991</v>
      </c>
      <c r="F147" s="147" t="s">
        <v>6992</v>
      </c>
      <c r="I147" s="139"/>
      <c r="J147" s="148">
        <f>BK147</f>
        <v>0</v>
      </c>
      <c r="L147" s="136"/>
      <c r="M147" s="141"/>
      <c r="N147" s="142"/>
      <c r="O147" s="142"/>
      <c r="P147" s="143">
        <f>SUM(P148:P167)</f>
        <v>0</v>
      </c>
      <c r="Q147" s="142"/>
      <c r="R147" s="143">
        <f>SUM(R148:R167)</f>
        <v>7.6999999999999994E-3</v>
      </c>
      <c r="S147" s="142"/>
      <c r="T147" s="144">
        <f>SUM(T148:T167)</f>
        <v>0</v>
      </c>
      <c r="AR147" s="137" t="s">
        <v>90</v>
      </c>
      <c r="AT147" s="145" t="s">
        <v>80</v>
      </c>
      <c r="AU147" s="145" t="s">
        <v>88</v>
      </c>
      <c r="AY147" s="137" t="s">
        <v>199</v>
      </c>
      <c r="BK147" s="146">
        <f>SUM(BK148:BK167)</f>
        <v>0</v>
      </c>
    </row>
    <row r="148" spans="1:65" s="2" customFormat="1" ht="21.75" customHeight="1">
      <c r="A148" s="33"/>
      <c r="B148" s="149"/>
      <c r="C148" s="150" t="s">
        <v>242</v>
      </c>
      <c r="D148" s="150" t="s">
        <v>202</v>
      </c>
      <c r="E148" s="151" t="s">
        <v>6689</v>
      </c>
      <c r="F148" s="152" t="s">
        <v>6690</v>
      </c>
      <c r="G148" s="153" t="s">
        <v>376</v>
      </c>
      <c r="H148" s="154">
        <v>110</v>
      </c>
      <c r="I148" s="155"/>
      <c r="J148" s="156">
        <f>ROUND(I148*H148,2)</f>
        <v>0</v>
      </c>
      <c r="K148" s="152" t="s">
        <v>333</v>
      </c>
      <c r="L148" s="34"/>
      <c r="M148" s="157" t="s">
        <v>1</v>
      </c>
      <c r="N148" s="158" t="s">
        <v>46</v>
      </c>
      <c r="O148" s="59"/>
      <c r="P148" s="159">
        <f>O148*H148</f>
        <v>0</v>
      </c>
      <c r="Q148" s="159">
        <v>0</v>
      </c>
      <c r="R148" s="159">
        <f>Q148*H148</f>
        <v>0</v>
      </c>
      <c r="S148" s="159">
        <v>0</v>
      </c>
      <c r="T148" s="160">
        <f>S148*H148</f>
        <v>0</v>
      </c>
      <c r="U148" s="33"/>
      <c r="V148" s="33"/>
      <c r="W148" s="33"/>
      <c r="X148" s="33"/>
      <c r="Y148" s="33"/>
      <c r="Z148" s="33"/>
      <c r="AA148" s="33"/>
      <c r="AB148" s="33"/>
      <c r="AC148" s="33"/>
      <c r="AD148" s="33"/>
      <c r="AE148" s="33"/>
      <c r="AR148" s="161" t="s">
        <v>276</v>
      </c>
      <c r="AT148" s="161" t="s">
        <v>202</v>
      </c>
      <c r="AU148" s="161" t="s">
        <v>90</v>
      </c>
      <c r="AY148" s="18" t="s">
        <v>199</v>
      </c>
      <c r="BE148" s="162">
        <f>IF(N148="základní",J148,0)</f>
        <v>0</v>
      </c>
      <c r="BF148" s="162">
        <f>IF(N148="snížená",J148,0)</f>
        <v>0</v>
      </c>
      <c r="BG148" s="162">
        <f>IF(N148="zákl. přenesená",J148,0)</f>
        <v>0</v>
      </c>
      <c r="BH148" s="162">
        <f>IF(N148="sníž. přenesená",J148,0)</f>
        <v>0</v>
      </c>
      <c r="BI148" s="162">
        <f>IF(N148="nulová",J148,0)</f>
        <v>0</v>
      </c>
      <c r="BJ148" s="18" t="s">
        <v>88</v>
      </c>
      <c r="BK148" s="162">
        <f>ROUND(I148*H148,2)</f>
        <v>0</v>
      </c>
      <c r="BL148" s="18" t="s">
        <v>276</v>
      </c>
      <c r="BM148" s="161" t="s">
        <v>8020</v>
      </c>
    </row>
    <row r="149" spans="1:65" s="2" customFormat="1" ht="10.199999999999999">
      <c r="A149" s="33"/>
      <c r="B149" s="34"/>
      <c r="C149" s="33"/>
      <c r="D149" s="163" t="s">
        <v>207</v>
      </c>
      <c r="E149" s="33"/>
      <c r="F149" s="164" t="s">
        <v>6692</v>
      </c>
      <c r="G149" s="33"/>
      <c r="H149" s="33"/>
      <c r="I149" s="165"/>
      <c r="J149" s="33"/>
      <c r="K149" s="33"/>
      <c r="L149" s="34"/>
      <c r="M149" s="166"/>
      <c r="N149" s="167"/>
      <c r="O149" s="59"/>
      <c r="P149" s="59"/>
      <c r="Q149" s="59"/>
      <c r="R149" s="59"/>
      <c r="S149" s="59"/>
      <c r="T149" s="60"/>
      <c r="U149" s="33"/>
      <c r="V149" s="33"/>
      <c r="W149" s="33"/>
      <c r="X149" s="33"/>
      <c r="Y149" s="33"/>
      <c r="Z149" s="33"/>
      <c r="AA149" s="33"/>
      <c r="AB149" s="33"/>
      <c r="AC149" s="33"/>
      <c r="AD149" s="33"/>
      <c r="AE149" s="33"/>
      <c r="AT149" s="18" t="s">
        <v>207</v>
      </c>
      <c r="AU149" s="18" t="s">
        <v>90</v>
      </c>
    </row>
    <row r="150" spans="1:65" s="2" customFormat="1" ht="37.799999999999997" customHeight="1">
      <c r="A150" s="33"/>
      <c r="B150" s="149"/>
      <c r="C150" s="195" t="s">
        <v>247</v>
      </c>
      <c r="D150" s="195" t="s">
        <v>416</v>
      </c>
      <c r="E150" s="196" t="s">
        <v>7007</v>
      </c>
      <c r="F150" s="197" t="s">
        <v>7008</v>
      </c>
      <c r="G150" s="198" t="s">
        <v>376</v>
      </c>
      <c r="H150" s="199">
        <v>110</v>
      </c>
      <c r="I150" s="200"/>
      <c r="J150" s="201">
        <f>ROUND(I150*H150,2)</f>
        <v>0</v>
      </c>
      <c r="K150" s="197" t="s">
        <v>333</v>
      </c>
      <c r="L150" s="202"/>
      <c r="M150" s="203" t="s">
        <v>1</v>
      </c>
      <c r="N150" s="204" t="s">
        <v>46</v>
      </c>
      <c r="O150" s="59"/>
      <c r="P150" s="159">
        <f>O150*H150</f>
        <v>0</v>
      </c>
      <c r="Q150" s="159">
        <v>6.9999999999999994E-5</v>
      </c>
      <c r="R150" s="159">
        <f>Q150*H150</f>
        <v>7.6999999999999994E-3</v>
      </c>
      <c r="S150" s="159">
        <v>0</v>
      </c>
      <c r="T150" s="160">
        <f>S150*H150</f>
        <v>0</v>
      </c>
      <c r="U150" s="33"/>
      <c r="V150" s="33"/>
      <c r="W150" s="33"/>
      <c r="X150" s="33"/>
      <c r="Y150" s="33"/>
      <c r="Z150" s="33"/>
      <c r="AA150" s="33"/>
      <c r="AB150" s="33"/>
      <c r="AC150" s="33"/>
      <c r="AD150" s="33"/>
      <c r="AE150" s="33"/>
      <c r="AR150" s="161" t="s">
        <v>573</v>
      </c>
      <c r="AT150" s="161" t="s">
        <v>416</v>
      </c>
      <c r="AU150" s="161" t="s">
        <v>90</v>
      </c>
      <c r="AY150" s="18" t="s">
        <v>199</v>
      </c>
      <c r="BE150" s="162">
        <f>IF(N150="základní",J150,0)</f>
        <v>0</v>
      </c>
      <c r="BF150" s="162">
        <f>IF(N150="snížená",J150,0)</f>
        <v>0</v>
      </c>
      <c r="BG150" s="162">
        <f>IF(N150="zákl. přenesená",J150,0)</f>
        <v>0</v>
      </c>
      <c r="BH150" s="162">
        <f>IF(N150="sníž. přenesená",J150,0)</f>
        <v>0</v>
      </c>
      <c r="BI150" s="162">
        <f>IF(N150="nulová",J150,0)</f>
        <v>0</v>
      </c>
      <c r="BJ150" s="18" t="s">
        <v>88</v>
      </c>
      <c r="BK150" s="162">
        <f>ROUND(I150*H150,2)</f>
        <v>0</v>
      </c>
      <c r="BL150" s="18" t="s">
        <v>276</v>
      </c>
      <c r="BM150" s="161" t="s">
        <v>8021</v>
      </c>
    </row>
    <row r="151" spans="1:65" s="2" customFormat="1" ht="28.8">
      <c r="A151" s="33"/>
      <c r="B151" s="34"/>
      <c r="C151" s="33"/>
      <c r="D151" s="163" t="s">
        <v>207</v>
      </c>
      <c r="E151" s="33"/>
      <c r="F151" s="164" t="s">
        <v>7008</v>
      </c>
      <c r="G151" s="33"/>
      <c r="H151" s="33"/>
      <c r="I151" s="165"/>
      <c r="J151" s="33"/>
      <c r="K151" s="33"/>
      <c r="L151" s="34"/>
      <c r="M151" s="166"/>
      <c r="N151" s="167"/>
      <c r="O151" s="59"/>
      <c r="P151" s="59"/>
      <c r="Q151" s="59"/>
      <c r="R151" s="59"/>
      <c r="S151" s="59"/>
      <c r="T151" s="60"/>
      <c r="U151" s="33"/>
      <c r="V151" s="33"/>
      <c r="W151" s="33"/>
      <c r="X151" s="33"/>
      <c r="Y151" s="33"/>
      <c r="Z151" s="33"/>
      <c r="AA151" s="33"/>
      <c r="AB151" s="33"/>
      <c r="AC151" s="33"/>
      <c r="AD151" s="33"/>
      <c r="AE151" s="33"/>
      <c r="AT151" s="18" t="s">
        <v>207</v>
      </c>
      <c r="AU151" s="18" t="s">
        <v>90</v>
      </c>
    </row>
    <row r="152" spans="1:65" s="14" customFormat="1" ht="10.199999999999999">
      <c r="B152" s="179"/>
      <c r="D152" s="163" t="s">
        <v>336</v>
      </c>
      <c r="E152" s="180" t="s">
        <v>1</v>
      </c>
      <c r="F152" s="181" t="s">
        <v>8022</v>
      </c>
      <c r="H152" s="182">
        <v>90</v>
      </c>
      <c r="I152" s="183"/>
      <c r="L152" s="179"/>
      <c r="M152" s="184"/>
      <c r="N152" s="185"/>
      <c r="O152" s="185"/>
      <c r="P152" s="185"/>
      <c r="Q152" s="185"/>
      <c r="R152" s="185"/>
      <c r="S152" s="185"/>
      <c r="T152" s="186"/>
      <c r="AT152" s="180" t="s">
        <v>336</v>
      </c>
      <c r="AU152" s="180" t="s">
        <v>90</v>
      </c>
      <c r="AV152" s="14" t="s">
        <v>90</v>
      </c>
      <c r="AW152" s="14" t="s">
        <v>36</v>
      </c>
      <c r="AX152" s="14" t="s">
        <v>81</v>
      </c>
      <c r="AY152" s="180" t="s">
        <v>199</v>
      </c>
    </row>
    <row r="153" spans="1:65" s="14" customFormat="1" ht="10.199999999999999">
      <c r="B153" s="179"/>
      <c r="D153" s="163" t="s">
        <v>336</v>
      </c>
      <c r="E153" s="180" t="s">
        <v>1</v>
      </c>
      <c r="F153" s="181" t="s">
        <v>296</v>
      </c>
      <c r="H153" s="182">
        <v>20</v>
      </c>
      <c r="I153" s="183"/>
      <c r="L153" s="179"/>
      <c r="M153" s="184"/>
      <c r="N153" s="185"/>
      <c r="O153" s="185"/>
      <c r="P153" s="185"/>
      <c r="Q153" s="185"/>
      <c r="R153" s="185"/>
      <c r="S153" s="185"/>
      <c r="T153" s="186"/>
      <c r="AT153" s="180" t="s">
        <v>336</v>
      </c>
      <c r="AU153" s="180" t="s">
        <v>90</v>
      </c>
      <c r="AV153" s="14" t="s">
        <v>90</v>
      </c>
      <c r="AW153" s="14" t="s">
        <v>36</v>
      </c>
      <c r="AX153" s="14" t="s">
        <v>81</v>
      </c>
      <c r="AY153" s="180" t="s">
        <v>199</v>
      </c>
    </row>
    <row r="154" spans="1:65" s="15" customFormat="1" ht="10.199999999999999">
      <c r="B154" s="187"/>
      <c r="D154" s="163" t="s">
        <v>336</v>
      </c>
      <c r="E154" s="188" t="s">
        <v>1</v>
      </c>
      <c r="F154" s="189" t="s">
        <v>339</v>
      </c>
      <c r="H154" s="190">
        <v>110</v>
      </c>
      <c r="I154" s="191"/>
      <c r="L154" s="187"/>
      <c r="M154" s="192"/>
      <c r="N154" s="193"/>
      <c r="O154" s="193"/>
      <c r="P154" s="193"/>
      <c r="Q154" s="193"/>
      <c r="R154" s="193"/>
      <c r="S154" s="193"/>
      <c r="T154" s="194"/>
      <c r="AT154" s="188" t="s">
        <v>336</v>
      </c>
      <c r="AU154" s="188" t="s">
        <v>90</v>
      </c>
      <c r="AV154" s="15" t="s">
        <v>198</v>
      </c>
      <c r="AW154" s="15" t="s">
        <v>36</v>
      </c>
      <c r="AX154" s="15" t="s">
        <v>88</v>
      </c>
      <c r="AY154" s="188" t="s">
        <v>199</v>
      </c>
    </row>
    <row r="155" spans="1:65" s="2" customFormat="1" ht="16.5" customHeight="1">
      <c r="A155" s="33"/>
      <c r="B155" s="149"/>
      <c r="C155" s="150" t="s">
        <v>252</v>
      </c>
      <c r="D155" s="150" t="s">
        <v>202</v>
      </c>
      <c r="E155" s="151" t="s">
        <v>7067</v>
      </c>
      <c r="F155" s="152" t="s">
        <v>7068</v>
      </c>
      <c r="G155" s="153" t="s">
        <v>205</v>
      </c>
      <c r="H155" s="154">
        <v>1</v>
      </c>
      <c r="I155" s="155"/>
      <c r="J155" s="156">
        <f>ROUND(I155*H155,2)</f>
        <v>0</v>
      </c>
      <c r="K155" s="152" t="s">
        <v>1</v>
      </c>
      <c r="L155" s="34"/>
      <c r="M155" s="157" t="s">
        <v>1</v>
      </c>
      <c r="N155" s="158" t="s">
        <v>46</v>
      </c>
      <c r="O155" s="59"/>
      <c r="P155" s="159">
        <f>O155*H155</f>
        <v>0</v>
      </c>
      <c r="Q155" s="159">
        <v>0</v>
      </c>
      <c r="R155" s="159">
        <f>Q155*H155</f>
        <v>0</v>
      </c>
      <c r="S155" s="159">
        <v>0</v>
      </c>
      <c r="T155" s="160">
        <f>S155*H155</f>
        <v>0</v>
      </c>
      <c r="U155" s="33"/>
      <c r="V155" s="33"/>
      <c r="W155" s="33"/>
      <c r="X155" s="33"/>
      <c r="Y155" s="33"/>
      <c r="Z155" s="33"/>
      <c r="AA155" s="33"/>
      <c r="AB155" s="33"/>
      <c r="AC155" s="33"/>
      <c r="AD155" s="33"/>
      <c r="AE155" s="33"/>
      <c r="AR155" s="161" t="s">
        <v>276</v>
      </c>
      <c r="AT155" s="161" t="s">
        <v>202</v>
      </c>
      <c r="AU155" s="161" t="s">
        <v>90</v>
      </c>
      <c r="AY155" s="18" t="s">
        <v>199</v>
      </c>
      <c r="BE155" s="162">
        <f>IF(N155="základní",J155,0)</f>
        <v>0</v>
      </c>
      <c r="BF155" s="162">
        <f>IF(N155="snížená",J155,0)</f>
        <v>0</v>
      </c>
      <c r="BG155" s="162">
        <f>IF(N155="zákl. přenesená",J155,0)</f>
        <v>0</v>
      </c>
      <c r="BH155" s="162">
        <f>IF(N155="sníž. přenesená",J155,0)</f>
        <v>0</v>
      </c>
      <c r="BI155" s="162">
        <f>IF(N155="nulová",J155,0)</f>
        <v>0</v>
      </c>
      <c r="BJ155" s="18" t="s">
        <v>88</v>
      </c>
      <c r="BK155" s="162">
        <f>ROUND(I155*H155,2)</f>
        <v>0</v>
      </c>
      <c r="BL155" s="18" t="s">
        <v>276</v>
      </c>
      <c r="BM155" s="161" t="s">
        <v>8023</v>
      </c>
    </row>
    <row r="156" spans="1:65" s="2" customFormat="1" ht="21.75" customHeight="1">
      <c r="A156" s="33"/>
      <c r="B156" s="149"/>
      <c r="C156" s="150" t="s">
        <v>257</v>
      </c>
      <c r="D156" s="150" t="s">
        <v>202</v>
      </c>
      <c r="E156" s="151" t="s">
        <v>7038</v>
      </c>
      <c r="F156" s="152" t="s">
        <v>7039</v>
      </c>
      <c r="G156" s="153" t="s">
        <v>529</v>
      </c>
      <c r="H156" s="154">
        <v>1</v>
      </c>
      <c r="I156" s="155"/>
      <c r="J156" s="156">
        <f>ROUND(I156*H156,2)</f>
        <v>0</v>
      </c>
      <c r="K156" s="152" t="s">
        <v>333</v>
      </c>
      <c r="L156" s="34"/>
      <c r="M156" s="157" t="s">
        <v>1</v>
      </c>
      <c r="N156" s="158" t="s">
        <v>46</v>
      </c>
      <c r="O156" s="59"/>
      <c r="P156" s="159">
        <f>O156*H156</f>
        <v>0</v>
      </c>
      <c r="Q156" s="159">
        <v>0</v>
      </c>
      <c r="R156" s="159">
        <f>Q156*H156</f>
        <v>0</v>
      </c>
      <c r="S156" s="159">
        <v>0</v>
      </c>
      <c r="T156" s="160">
        <f>S156*H156</f>
        <v>0</v>
      </c>
      <c r="U156" s="33"/>
      <c r="V156" s="33"/>
      <c r="W156" s="33"/>
      <c r="X156" s="33"/>
      <c r="Y156" s="33"/>
      <c r="Z156" s="33"/>
      <c r="AA156" s="33"/>
      <c r="AB156" s="33"/>
      <c r="AC156" s="33"/>
      <c r="AD156" s="33"/>
      <c r="AE156" s="33"/>
      <c r="AR156" s="161" t="s">
        <v>276</v>
      </c>
      <c r="AT156" s="161" t="s">
        <v>202</v>
      </c>
      <c r="AU156" s="161" t="s">
        <v>90</v>
      </c>
      <c r="AY156" s="18" t="s">
        <v>199</v>
      </c>
      <c r="BE156" s="162">
        <f>IF(N156="základní",J156,0)</f>
        <v>0</v>
      </c>
      <c r="BF156" s="162">
        <f>IF(N156="snížená",J156,0)</f>
        <v>0</v>
      </c>
      <c r="BG156" s="162">
        <f>IF(N156="zákl. přenesená",J156,0)</f>
        <v>0</v>
      </c>
      <c r="BH156" s="162">
        <f>IF(N156="sníž. přenesená",J156,0)</f>
        <v>0</v>
      </c>
      <c r="BI156" s="162">
        <f>IF(N156="nulová",J156,0)</f>
        <v>0</v>
      </c>
      <c r="BJ156" s="18" t="s">
        <v>88</v>
      </c>
      <c r="BK156" s="162">
        <f>ROUND(I156*H156,2)</f>
        <v>0</v>
      </c>
      <c r="BL156" s="18" t="s">
        <v>276</v>
      </c>
      <c r="BM156" s="161" t="s">
        <v>8024</v>
      </c>
    </row>
    <row r="157" spans="1:65" s="2" customFormat="1" ht="10.199999999999999">
      <c r="A157" s="33"/>
      <c r="B157" s="34"/>
      <c r="C157" s="33"/>
      <c r="D157" s="163" t="s">
        <v>207</v>
      </c>
      <c r="E157" s="33"/>
      <c r="F157" s="164" t="s">
        <v>7041</v>
      </c>
      <c r="G157" s="33"/>
      <c r="H157" s="33"/>
      <c r="I157" s="165"/>
      <c r="J157" s="33"/>
      <c r="K157" s="33"/>
      <c r="L157" s="34"/>
      <c r="M157" s="166"/>
      <c r="N157" s="167"/>
      <c r="O157" s="59"/>
      <c r="P157" s="59"/>
      <c r="Q157" s="59"/>
      <c r="R157" s="59"/>
      <c r="S157" s="59"/>
      <c r="T157" s="60"/>
      <c r="U157" s="33"/>
      <c r="V157" s="33"/>
      <c r="W157" s="33"/>
      <c r="X157" s="33"/>
      <c r="Y157" s="33"/>
      <c r="Z157" s="33"/>
      <c r="AA157" s="33"/>
      <c r="AB157" s="33"/>
      <c r="AC157" s="33"/>
      <c r="AD157" s="33"/>
      <c r="AE157" s="33"/>
      <c r="AT157" s="18" t="s">
        <v>207</v>
      </c>
      <c r="AU157" s="18" t="s">
        <v>90</v>
      </c>
    </row>
    <row r="158" spans="1:65" s="2" customFormat="1" ht="16.5" customHeight="1">
      <c r="A158" s="33"/>
      <c r="B158" s="149"/>
      <c r="C158" s="195" t="s">
        <v>262</v>
      </c>
      <c r="D158" s="195" t="s">
        <v>416</v>
      </c>
      <c r="E158" s="196" t="s">
        <v>7042</v>
      </c>
      <c r="F158" s="197" t="s">
        <v>7043</v>
      </c>
      <c r="G158" s="198" t="s">
        <v>529</v>
      </c>
      <c r="H158" s="199">
        <v>1</v>
      </c>
      <c r="I158" s="200"/>
      <c r="J158" s="201">
        <f>ROUND(I158*H158,2)</f>
        <v>0</v>
      </c>
      <c r="K158" s="197" t="s">
        <v>1</v>
      </c>
      <c r="L158" s="202"/>
      <c r="M158" s="203" t="s">
        <v>1</v>
      </c>
      <c r="N158" s="204" t="s">
        <v>46</v>
      </c>
      <c r="O158" s="59"/>
      <c r="P158" s="159">
        <f>O158*H158</f>
        <v>0</v>
      </c>
      <c r="Q158" s="159">
        <v>0</v>
      </c>
      <c r="R158" s="159">
        <f>Q158*H158</f>
        <v>0</v>
      </c>
      <c r="S158" s="159">
        <v>0</v>
      </c>
      <c r="T158" s="160">
        <f>S158*H158</f>
        <v>0</v>
      </c>
      <c r="U158" s="33"/>
      <c r="V158" s="33"/>
      <c r="W158" s="33"/>
      <c r="X158" s="33"/>
      <c r="Y158" s="33"/>
      <c r="Z158" s="33"/>
      <c r="AA158" s="33"/>
      <c r="AB158" s="33"/>
      <c r="AC158" s="33"/>
      <c r="AD158" s="33"/>
      <c r="AE158" s="33"/>
      <c r="AR158" s="161" t="s">
        <v>573</v>
      </c>
      <c r="AT158" s="161" t="s">
        <v>416</v>
      </c>
      <c r="AU158" s="161" t="s">
        <v>90</v>
      </c>
      <c r="AY158" s="18" t="s">
        <v>199</v>
      </c>
      <c r="BE158" s="162">
        <f>IF(N158="základní",J158,0)</f>
        <v>0</v>
      </c>
      <c r="BF158" s="162">
        <f>IF(N158="snížená",J158,0)</f>
        <v>0</v>
      </c>
      <c r="BG158" s="162">
        <f>IF(N158="zákl. přenesená",J158,0)</f>
        <v>0</v>
      </c>
      <c r="BH158" s="162">
        <f>IF(N158="sníž. přenesená",J158,0)</f>
        <v>0</v>
      </c>
      <c r="BI158" s="162">
        <f>IF(N158="nulová",J158,0)</f>
        <v>0</v>
      </c>
      <c r="BJ158" s="18" t="s">
        <v>88</v>
      </c>
      <c r="BK158" s="162">
        <f>ROUND(I158*H158,2)</f>
        <v>0</v>
      </c>
      <c r="BL158" s="18" t="s">
        <v>276</v>
      </c>
      <c r="BM158" s="161" t="s">
        <v>8025</v>
      </c>
    </row>
    <row r="159" spans="1:65" s="2" customFormat="1" ht="16.5" customHeight="1">
      <c r="A159" s="33"/>
      <c r="B159" s="149"/>
      <c r="C159" s="195" t="s">
        <v>267</v>
      </c>
      <c r="D159" s="195" t="s">
        <v>416</v>
      </c>
      <c r="E159" s="196" t="s">
        <v>8026</v>
      </c>
      <c r="F159" s="197" t="s">
        <v>8027</v>
      </c>
      <c r="G159" s="198" t="s">
        <v>529</v>
      </c>
      <c r="H159" s="199">
        <v>1</v>
      </c>
      <c r="I159" s="200"/>
      <c r="J159" s="201">
        <f>ROUND(I159*H159,2)</f>
        <v>0</v>
      </c>
      <c r="K159" s="197" t="s">
        <v>1</v>
      </c>
      <c r="L159" s="202"/>
      <c r="M159" s="203" t="s">
        <v>1</v>
      </c>
      <c r="N159" s="204" t="s">
        <v>46</v>
      </c>
      <c r="O159" s="59"/>
      <c r="P159" s="159">
        <f>O159*H159</f>
        <v>0</v>
      </c>
      <c r="Q159" s="159">
        <v>0</v>
      </c>
      <c r="R159" s="159">
        <f>Q159*H159</f>
        <v>0</v>
      </c>
      <c r="S159" s="159">
        <v>0</v>
      </c>
      <c r="T159" s="160">
        <f>S159*H159</f>
        <v>0</v>
      </c>
      <c r="U159" s="33"/>
      <c r="V159" s="33"/>
      <c r="W159" s="33"/>
      <c r="X159" s="33"/>
      <c r="Y159" s="33"/>
      <c r="Z159" s="33"/>
      <c r="AA159" s="33"/>
      <c r="AB159" s="33"/>
      <c r="AC159" s="33"/>
      <c r="AD159" s="33"/>
      <c r="AE159" s="33"/>
      <c r="AR159" s="161" t="s">
        <v>573</v>
      </c>
      <c r="AT159" s="161" t="s">
        <v>416</v>
      </c>
      <c r="AU159" s="161" t="s">
        <v>90</v>
      </c>
      <c r="AY159" s="18" t="s">
        <v>199</v>
      </c>
      <c r="BE159" s="162">
        <f>IF(N159="základní",J159,0)</f>
        <v>0</v>
      </c>
      <c r="BF159" s="162">
        <f>IF(N159="snížená",J159,0)</f>
        <v>0</v>
      </c>
      <c r="BG159" s="162">
        <f>IF(N159="zákl. přenesená",J159,0)</f>
        <v>0</v>
      </c>
      <c r="BH159" s="162">
        <f>IF(N159="sníž. přenesená",J159,0)</f>
        <v>0</v>
      </c>
      <c r="BI159" s="162">
        <f>IF(N159="nulová",J159,0)</f>
        <v>0</v>
      </c>
      <c r="BJ159" s="18" t="s">
        <v>88</v>
      </c>
      <c r="BK159" s="162">
        <f>ROUND(I159*H159,2)</f>
        <v>0</v>
      </c>
      <c r="BL159" s="18" t="s">
        <v>276</v>
      </c>
      <c r="BM159" s="161" t="s">
        <v>8028</v>
      </c>
    </row>
    <row r="160" spans="1:65" s="2" customFormat="1" ht="24.15" customHeight="1">
      <c r="A160" s="33"/>
      <c r="B160" s="149"/>
      <c r="C160" s="150" t="s">
        <v>8</v>
      </c>
      <c r="D160" s="150" t="s">
        <v>202</v>
      </c>
      <c r="E160" s="151" t="s">
        <v>7048</v>
      </c>
      <c r="F160" s="152" t="s">
        <v>7049</v>
      </c>
      <c r="G160" s="153" t="s">
        <v>529</v>
      </c>
      <c r="H160" s="154">
        <v>1</v>
      </c>
      <c r="I160" s="155"/>
      <c r="J160" s="156">
        <f>ROUND(I160*H160,2)</f>
        <v>0</v>
      </c>
      <c r="K160" s="152" t="s">
        <v>333</v>
      </c>
      <c r="L160" s="34"/>
      <c r="M160" s="157" t="s">
        <v>1</v>
      </c>
      <c r="N160" s="158" t="s">
        <v>46</v>
      </c>
      <c r="O160" s="59"/>
      <c r="P160" s="159">
        <f>O160*H160</f>
        <v>0</v>
      </c>
      <c r="Q160" s="159">
        <v>0</v>
      </c>
      <c r="R160" s="159">
        <f>Q160*H160</f>
        <v>0</v>
      </c>
      <c r="S160" s="159">
        <v>0</v>
      </c>
      <c r="T160" s="160">
        <f>S160*H160</f>
        <v>0</v>
      </c>
      <c r="U160" s="33"/>
      <c r="V160" s="33"/>
      <c r="W160" s="33"/>
      <c r="X160" s="33"/>
      <c r="Y160" s="33"/>
      <c r="Z160" s="33"/>
      <c r="AA160" s="33"/>
      <c r="AB160" s="33"/>
      <c r="AC160" s="33"/>
      <c r="AD160" s="33"/>
      <c r="AE160" s="33"/>
      <c r="AR160" s="161" t="s">
        <v>276</v>
      </c>
      <c r="AT160" s="161" t="s">
        <v>202</v>
      </c>
      <c r="AU160" s="161" t="s">
        <v>90</v>
      </c>
      <c r="AY160" s="18" t="s">
        <v>199</v>
      </c>
      <c r="BE160" s="162">
        <f>IF(N160="základní",J160,0)</f>
        <v>0</v>
      </c>
      <c r="BF160" s="162">
        <f>IF(N160="snížená",J160,0)</f>
        <v>0</v>
      </c>
      <c r="BG160" s="162">
        <f>IF(N160="zákl. přenesená",J160,0)</f>
        <v>0</v>
      </c>
      <c r="BH160" s="162">
        <f>IF(N160="sníž. přenesená",J160,0)</f>
        <v>0</v>
      </c>
      <c r="BI160" s="162">
        <f>IF(N160="nulová",J160,0)</f>
        <v>0</v>
      </c>
      <c r="BJ160" s="18" t="s">
        <v>88</v>
      </c>
      <c r="BK160" s="162">
        <f>ROUND(I160*H160,2)</f>
        <v>0</v>
      </c>
      <c r="BL160" s="18" t="s">
        <v>276</v>
      </c>
      <c r="BM160" s="161" t="s">
        <v>8029</v>
      </c>
    </row>
    <row r="161" spans="1:65" s="2" customFormat="1" ht="19.2">
      <c r="A161" s="33"/>
      <c r="B161" s="34"/>
      <c r="C161" s="33"/>
      <c r="D161" s="163" t="s">
        <v>207</v>
      </c>
      <c r="E161" s="33"/>
      <c r="F161" s="164" t="s">
        <v>7051</v>
      </c>
      <c r="G161" s="33"/>
      <c r="H161" s="33"/>
      <c r="I161" s="165"/>
      <c r="J161" s="33"/>
      <c r="K161" s="33"/>
      <c r="L161" s="34"/>
      <c r="M161" s="166"/>
      <c r="N161" s="167"/>
      <c r="O161" s="59"/>
      <c r="P161" s="59"/>
      <c r="Q161" s="59"/>
      <c r="R161" s="59"/>
      <c r="S161" s="59"/>
      <c r="T161" s="60"/>
      <c r="U161" s="33"/>
      <c r="V161" s="33"/>
      <c r="W161" s="33"/>
      <c r="X161" s="33"/>
      <c r="Y161" s="33"/>
      <c r="Z161" s="33"/>
      <c r="AA161" s="33"/>
      <c r="AB161" s="33"/>
      <c r="AC161" s="33"/>
      <c r="AD161" s="33"/>
      <c r="AE161" s="33"/>
      <c r="AT161" s="18" t="s">
        <v>207</v>
      </c>
      <c r="AU161" s="18" t="s">
        <v>90</v>
      </c>
    </row>
    <row r="162" spans="1:65" s="2" customFormat="1" ht="16.5" customHeight="1">
      <c r="A162" s="33"/>
      <c r="B162" s="149"/>
      <c r="C162" s="195" t="s">
        <v>276</v>
      </c>
      <c r="D162" s="195" t="s">
        <v>416</v>
      </c>
      <c r="E162" s="196" t="s">
        <v>7052</v>
      </c>
      <c r="F162" s="197" t="s">
        <v>7053</v>
      </c>
      <c r="G162" s="198" t="s">
        <v>529</v>
      </c>
      <c r="H162" s="199">
        <v>1</v>
      </c>
      <c r="I162" s="200"/>
      <c r="J162" s="201">
        <f>ROUND(I162*H162,2)</f>
        <v>0</v>
      </c>
      <c r="K162" s="197" t="s">
        <v>1</v>
      </c>
      <c r="L162" s="202"/>
      <c r="M162" s="203" t="s">
        <v>1</v>
      </c>
      <c r="N162" s="204" t="s">
        <v>46</v>
      </c>
      <c r="O162" s="59"/>
      <c r="P162" s="159">
        <f>O162*H162</f>
        <v>0</v>
      </c>
      <c r="Q162" s="159">
        <v>0</v>
      </c>
      <c r="R162" s="159">
        <f>Q162*H162</f>
        <v>0</v>
      </c>
      <c r="S162" s="159">
        <v>0</v>
      </c>
      <c r="T162" s="160">
        <f>S162*H162</f>
        <v>0</v>
      </c>
      <c r="U162" s="33"/>
      <c r="V162" s="33"/>
      <c r="W162" s="33"/>
      <c r="X162" s="33"/>
      <c r="Y162" s="33"/>
      <c r="Z162" s="33"/>
      <c r="AA162" s="33"/>
      <c r="AB162" s="33"/>
      <c r="AC162" s="33"/>
      <c r="AD162" s="33"/>
      <c r="AE162" s="33"/>
      <c r="AR162" s="161" t="s">
        <v>573</v>
      </c>
      <c r="AT162" s="161" t="s">
        <v>416</v>
      </c>
      <c r="AU162" s="161" t="s">
        <v>90</v>
      </c>
      <c r="AY162" s="18" t="s">
        <v>199</v>
      </c>
      <c r="BE162" s="162">
        <f>IF(N162="základní",J162,0)</f>
        <v>0</v>
      </c>
      <c r="BF162" s="162">
        <f>IF(N162="snížená",J162,0)</f>
        <v>0</v>
      </c>
      <c r="BG162" s="162">
        <f>IF(N162="zákl. přenesená",J162,0)</f>
        <v>0</v>
      </c>
      <c r="BH162" s="162">
        <f>IF(N162="sníž. přenesená",J162,0)</f>
        <v>0</v>
      </c>
      <c r="BI162" s="162">
        <f>IF(N162="nulová",J162,0)</f>
        <v>0</v>
      </c>
      <c r="BJ162" s="18" t="s">
        <v>88</v>
      </c>
      <c r="BK162" s="162">
        <f>ROUND(I162*H162,2)</f>
        <v>0</v>
      </c>
      <c r="BL162" s="18" t="s">
        <v>276</v>
      </c>
      <c r="BM162" s="161" t="s">
        <v>8030</v>
      </c>
    </row>
    <row r="163" spans="1:65" s="2" customFormat="1" ht="24.15" customHeight="1">
      <c r="A163" s="33"/>
      <c r="B163" s="149"/>
      <c r="C163" s="150" t="s">
        <v>281</v>
      </c>
      <c r="D163" s="150" t="s">
        <v>202</v>
      </c>
      <c r="E163" s="151" t="s">
        <v>7055</v>
      </c>
      <c r="F163" s="152" t="s">
        <v>7056</v>
      </c>
      <c r="G163" s="153" t="s">
        <v>529</v>
      </c>
      <c r="H163" s="154">
        <v>1</v>
      </c>
      <c r="I163" s="155"/>
      <c r="J163" s="156">
        <f>ROUND(I163*H163,2)</f>
        <v>0</v>
      </c>
      <c r="K163" s="152" t="s">
        <v>333</v>
      </c>
      <c r="L163" s="34"/>
      <c r="M163" s="157" t="s">
        <v>1</v>
      </c>
      <c r="N163" s="158" t="s">
        <v>46</v>
      </c>
      <c r="O163" s="59"/>
      <c r="P163" s="159">
        <f>O163*H163</f>
        <v>0</v>
      </c>
      <c r="Q163" s="159">
        <v>0</v>
      </c>
      <c r="R163" s="159">
        <f>Q163*H163</f>
        <v>0</v>
      </c>
      <c r="S163" s="159">
        <v>0</v>
      </c>
      <c r="T163" s="160">
        <f>S163*H163</f>
        <v>0</v>
      </c>
      <c r="U163" s="33"/>
      <c r="V163" s="33"/>
      <c r="W163" s="33"/>
      <c r="X163" s="33"/>
      <c r="Y163" s="33"/>
      <c r="Z163" s="33"/>
      <c r="AA163" s="33"/>
      <c r="AB163" s="33"/>
      <c r="AC163" s="33"/>
      <c r="AD163" s="33"/>
      <c r="AE163" s="33"/>
      <c r="AR163" s="161" t="s">
        <v>276</v>
      </c>
      <c r="AT163" s="161" t="s">
        <v>202</v>
      </c>
      <c r="AU163" s="161" t="s">
        <v>90</v>
      </c>
      <c r="AY163" s="18" t="s">
        <v>199</v>
      </c>
      <c r="BE163" s="162">
        <f>IF(N163="základní",J163,0)</f>
        <v>0</v>
      </c>
      <c r="BF163" s="162">
        <f>IF(N163="snížená",J163,0)</f>
        <v>0</v>
      </c>
      <c r="BG163" s="162">
        <f>IF(N163="zákl. přenesená",J163,0)</f>
        <v>0</v>
      </c>
      <c r="BH163" s="162">
        <f>IF(N163="sníž. přenesená",J163,0)</f>
        <v>0</v>
      </c>
      <c r="BI163" s="162">
        <f>IF(N163="nulová",J163,0)</f>
        <v>0</v>
      </c>
      <c r="BJ163" s="18" t="s">
        <v>88</v>
      </c>
      <c r="BK163" s="162">
        <f>ROUND(I163*H163,2)</f>
        <v>0</v>
      </c>
      <c r="BL163" s="18" t="s">
        <v>276</v>
      </c>
      <c r="BM163" s="161" t="s">
        <v>8031</v>
      </c>
    </row>
    <row r="164" spans="1:65" s="2" customFormat="1" ht="10.199999999999999">
      <c r="A164" s="33"/>
      <c r="B164" s="34"/>
      <c r="C164" s="33"/>
      <c r="D164" s="163" t="s">
        <v>207</v>
      </c>
      <c r="E164" s="33"/>
      <c r="F164" s="164" t="s">
        <v>7058</v>
      </c>
      <c r="G164" s="33"/>
      <c r="H164" s="33"/>
      <c r="I164" s="165"/>
      <c r="J164" s="33"/>
      <c r="K164" s="33"/>
      <c r="L164" s="34"/>
      <c r="M164" s="166"/>
      <c r="N164" s="167"/>
      <c r="O164" s="59"/>
      <c r="P164" s="59"/>
      <c r="Q164" s="59"/>
      <c r="R164" s="59"/>
      <c r="S164" s="59"/>
      <c r="T164" s="60"/>
      <c r="U164" s="33"/>
      <c r="V164" s="33"/>
      <c r="W164" s="33"/>
      <c r="X164" s="33"/>
      <c r="Y164" s="33"/>
      <c r="Z164" s="33"/>
      <c r="AA164" s="33"/>
      <c r="AB164" s="33"/>
      <c r="AC164" s="33"/>
      <c r="AD164" s="33"/>
      <c r="AE164" s="33"/>
      <c r="AT164" s="18" t="s">
        <v>207</v>
      </c>
      <c r="AU164" s="18" t="s">
        <v>90</v>
      </c>
    </row>
    <row r="165" spans="1:65" s="2" customFormat="1" ht="16.5" customHeight="1">
      <c r="A165" s="33"/>
      <c r="B165" s="149"/>
      <c r="C165" s="195" t="s">
        <v>287</v>
      </c>
      <c r="D165" s="195" t="s">
        <v>416</v>
      </c>
      <c r="E165" s="196" t="s">
        <v>8032</v>
      </c>
      <c r="F165" s="197" t="s">
        <v>8033</v>
      </c>
      <c r="G165" s="198" t="s">
        <v>529</v>
      </c>
      <c r="H165" s="199">
        <v>1</v>
      </c>
      <c r="I165" s="200"/>
      <c r="J165" s="201">
        <f>ROUND(I165*H165,2)</f>
        <v>0</v>
      </c>
      <c r="K165" s="197" t="s">
        <v>1</v>
      </c>
      <c r="L165" s="202"/>
      <c r="M165" s="203" t="s">
        <v>1</v>
      </c>
      <c r="N165" s="204" t="s">
        <v>46</v>
      </c>
      <c r="O165" s="59"/>
      <c r="P165" s="159">
        <f>O165*H165</f>
        <v>0</v>
      </c>
      <c r="Q165" s="159">
        <v>0</v>
      </c>
      <c r="R165" s="159">
        <f>Q165*H165</f>
        <v>0</v>
      </c>
      <c r="S165" s="159">
        <v>0</v>
      </c>
      <c r="T165" s="160">
        <f>S165*H165</f>
        <v>0</v>
      </c>
      <c r="U165" s="33"/>
      <c r="V165" s="33"/>
      <c r="W165" s="33"/>
      <c r="X165" s="33"/>
      <c r="Y165" s="33"/>
      <c r="Z165" s="33"/>
      <c r="AA165" s="33"/>
      <c r="AB165" s="33"/>
      <c r="AC165" s="33"/>
      <c r="AD165" s="33"/>
      <c r="AE165" s="33"/>
      <c r="AR165" s="161" t="s">
        <v>573</v>
      </c>
      <c r="AT165" s="161" t="s">
        <v>416</v>
      </c>
      <c r="AU165" s="161" t="s">
        <v>90</v>
      </c>
      <c r="AY165" s="18" t="s">
        <v>199</v>
      </c>
      <c r="BE165" s="162">
        <f>IF(N165="základní",J165,0)</f>
        <v>0</v>
      </c>
      <c r="BF165" s="162">
        <f>IF(N165="snížená",J165,0)</f>
        <v>0</v>
      </c>
      <c r="BG165" s="162">
        <f>IF(N165="zákl. přenesená",J165,0)</f>
        <v>0</v>
      </c>
      <c r="BH165" s="162">
        <f>IF(N165="sníž. přenesená",J165,0)</f>
        <v>0</v>
      </c>
      <c r="BI165" s="162">
        <f>IF(N165="nulová",J165,0)</f>
        <v>0</v>
      </c>
      <c r="BJ165" s="18" t="s">
        <v>88</v>
      </c>
      <c r="BK165" s="162">
        <f>ROUND(I165*H165,2)</f>
        <v>0</v>
      </c>
      <c r="BL165" s="18" t="s">
        <v>276</v>
      </c>
      <c r="BM165" s="161" t="s">
        <v>8034</v>
      </c>
    </row>
    <row r="166" spans="1:65" s="2" customFormat="1" ht="24.15" customHeight="1">
      <c r="A166" s="33"/>
      <c r="B166" s="149"/>
      <c r="C166" s="150" t="s">
        <v>292</v>
      </c>
      <c r="D166" s="150" t="s">
        <v>202</v>
      </c>
      <c r="E166" s="151" t="s">
        <v>7063</v>
      </c>
      <c r="F166" s="152" t="s">
        <v>7064</v>
      </c>
      <c r="G166" s="153" t="s">
        <v>529</v>
      </c>
      <c r="H166" s="154">
        <v>1</v>
      </c>
      <c r="I166" s="155"/>
      <c r="J166" s="156">
        <f>ROUND(I166*H166,2)</f>
        <v>0</v>
      </c>
      <c r="K166" s="152" t="s">
        <v>333</v>
      </c>
      <c r="L166" s="34"/>
      <c r="M166" s="157" t="s">
        <v>1</v>
      </c>
      <c r="N166" s="158" t="s">
        <v>46</v>
      </c>
      <c r="O166" s="59"/>
      <c r="P166" s="159">
        <f>O166*H166</f>
        <v>0</v>
      </c>
      <c r="Q166" s="159">
        <v>0</v>
      </c>
      <c r="R166" s="159">
        <f>Q166*H166</f>
        <v>0</v>
      </c>
      <c r="S166" s="159">
        <v>0</v>
      </c>
      <c r="T166" s="160">
        <f>S166*H166</f>
        <v>0</v>
      </c>
      <c r="U166" s="33"/>
      <c r="V166" s="33"/>
      <c r="W166" s="33"/>
      <c r="X166" s="33"/>
      <c r="Y166" s="33"/>
      <c r="Z166" s="33"/>
      <c r="AA166" s="33"/>
      <c r="AB166" s="33"/>
      <c r="AC166" s="33"/>
      <c r="AD166" s="33"/>
      <c r="AE166" s="33"/>
      <c r="AR166" s="161" t="s">
        <v>276</v>
      </c>
      <c r="AT166" s="161" t="s">
        <v>202</v>
      </c>
      <c r="AU166" s="161" t="s">
        <v>90</v>
      </c>
      <c r="AY166" s="18" t="s">
        <v>199</v>
      </c>
      <c r="BE166" s="162">
        <f>IF(N166="základní",J166,0)</f>
        <v>0</v>
      </c>
      <c r="BF166" s="162">
        <f>IF(N166="snížená",J166,0)</f>
        <v>0</v>
      </c>
      <c r="BG166" s="162">
        <f>IF(N166="zákl. přenesená",J166,0)</f>
        <v>0</v>
      </c>
      <c r="BH166" s="162">
        <f>IF(N166="sníž. přenesená",J166,0)</f>
        <v>0</v>
      </c>
      <c r="BI166" s="162">
        <f>IF(N166="nulová",J166,0)</f>
        <v>0</v>
      </c>
      <c r="BJ166" s="18" t="s">
        <v>88</v>
      </c>
      <c r="BK166" s="162">
        <f>ROUND(I166*H166,2)</f>
        <v>0</v>
      </c>
      <c r="BL166" s="18" t="s">
        <v>276</v>
      </c>
      <c r="BM166" s="161" t="s">
        <v>8035</v>
      </c>
    </row>
    <row r="167" spans="1:65" s="2" customFormat="1" ht="38.4">
      <c r="A167" s="33"/>
      <c r="B167" s="34"/>
      <c r="C167" s="33"/>
      <c r="D167" s="163" t="s">
        <v>207</v>
      </c>
      <c r="E167" s="33"/>
      <c r="F167" s="164" t="s">
        <v>7066</v>
      </c>
      <c r="G167" s="33"/>
      <c r="H167" s="33"/>
      <c r="I167" s="165"/>
      <c r="J167" s="33"/>
      <c r="K167" s="33"/>
      <c r="L167" s="34"/>
      <c r="M167" s="166"/>
      <c r="N167" s="167"/>
      <c r="O167" s="59"/>
      <c r="P167" s="59"/>
      <c r="Q167" s="59"/>
      <c r="R167" s="59"/>
      <c r="S167" s="59"/>
      <c r="T167" s="60"/>
      <c r="U167" s="33"/>
      <c r="V167" s="33"/>
      <c r="W167" s="33"/>
      <c r="X167" s="33"/>
      <c r="Y167" s="33"/>
      <c r="Z167" s="33"/>
      <c r="AA167" s="33"/>
      <c r="AB167" s="33"/>
      <c r="AC167" s="33"/>
      <c r="AD167" s="33"/>
      <c r="AE167" s="33"/>
      <c r="AT167" s="18" t="s">
        <v>207</v>
      </c>
      <c r="AU167" s="18" t="s">
        <v>90</v>
      </c>
    </row>
    <row r="168" spans="1:65" s="12" customFormat="1" ht="25.95" customHeight="1">
      <c r="B168" s="136"/>
      <c r="D168" s="137" t="s">
        <v>80</v>
      </c>
      <c r="E168" s="138" t="s">
        <v>416</v>
      </c>
      <c r="F168" s="138" t="s">
        <v>5170</v>
      </c>
      <c r="I168" s="139"/>
      <c r="J168" s="140">
        <f>BK168</f>
        <v>0</v>
      </c>
      <c r="L168" s="136"/>
      <c r="M168" s="141"/>
      <c r="N168" s="142"/>
      <c r="O168" s="142"/>
      <c r="P168" s="143">
        <f>P169</f>
        <v>0</v>
      </c>
      <c r="Q168" s="142"/>
      <c r="R168" s="143">
        <f>R169</f>
        <v>0.166904</v>
      </c>
      <c r="S168" s="142"/>
      <c r="T168" s="144">
        <f>T169</f>
        <v>0</v>
      </c>
      <c r="AR168" s="137" t="s">
        <v>213</v>
      </c>
      <c r="AT168" s="145" t="s">
        <v>80</v>
      </c>
      <c r="AU168" s="145" t="s">
        <v>81</v>
      </c>
      <c r="AY168" s="137" t="s">
        <v>199</v>
      </c>
      <c r="BK168" s="146">
        <f>BK169</f>
        <v>0</v>
      </c>
    </row>
    <row r="169" spans="1:65" s="12" customFormat="1" ht="22.8" customHeight="1">
      <c r="B169" s="136"/>
      <c r="D169" s="137" t="s">
        <v>80</v>
      </c>
      <c r="E169" s="147" t="s">
        <v>5479</v>
      </c>
      <c r="F169" s="147" t="s">
        <v>5480</v>
      </c>
      <c r="I169" s="139"/>
      <c r="J169" s="148">
        <f>BK169</f>
        <v>0</v>
      </c>
      <c r="L169" s="136"/>
      <c r="M169" s="141"/>
      <c r="N169" s="142"/>
      <c r="O169" s="142"/>
      <c r="P169" s="143">
        <f>SUM(P170:P226)</f>
        <v>0</v>
      </c>
      <c r="Q169" s="142"/>
      <c r="R169" s="143">
        <f>SUM(R170:R226)</f>
        <v>0.166904</v>
      </c>
      <c r="S169" s="142"/>
      <c r="T169" s="144">
        <f>SUM(T170:T226)</f>
        <v>0</v>
      </c>
      <c r="AR169" s="137" t="s">
        <v>213</v>
      </c>
      <c r="AT169" s="145" t="s">
        <v>80</v>
      </c>
      <c r="AU169" s="145" t="s">
        <v>88</v>
      </c>
      <c r="AY169" s="137" t="s">
        <v>199</v>
      </c>
      <c r="BK169" s="146">
        <f>SUM(BK170:BK226)</f>
        <v>0</v>
      </c>
    </row>
    <row r="170" spans="1:65" s="2" customFormat="1" ht="21.75" customHeight="1">
      <c r="A170" s="33"/>
      <c r="B170" s="149"/>
      <c r="C170" s="150" t="s">
        <v>296</v>
      </c>
      <c r="D170" s="150" t="s">
        <v>202</v>
      </c>
      <c r="E170" s="151" t="s">
        <v>5481</v>
      </c>
      <c r="F170" s="152" t="s">
        <v>5482</v>
      </c>
      <c r="G170" s="153" t="s">
        <v>5483</v>
      </c>
      <c r="H170" s="154">
        <v>0.06</v>
      </c>
      <c r="I170" s="155"/>
      <c r="J170" s="156">
        <f>ROUND(I170*H170,2)</f>
        <v>0</v>
      </c>
      <c r="K170" s="152" t="s">
        <v>333</v>
      </c>
      <c r="L170" s="34"/>
      <c r="M170" s="157" t="s">
        <v>1</v>
      </c>
      <c r="N170" s="158" t="s">
        <v>46</v>
      </c>
      <c r="O170" s="59"/>
      <c r="P170" s="159">
        <f>O170*H170</f>
        <v>0</v>
      </c>
      <c r="Q170" s="159">
        <v>9.9000000000000008E-3</v>
      </c>
      <c r="R170" s="159">
        <f>Q170*H170</f>
        <v>5.9400000000000002E-4</v>
      </c>
      <c r="S170" s="159">
        <v>0</v>
      </c>
      <c r="T170" s="160">
        <f>S170*H170</f>
        <v>0</v>
      </c>
      <c r="U170" s="33"/>
      <c r="V170" s="33"/>
      <c r="W170" s="33"/>
      <c r="X170" s="33"/>
      <c r="Y170" s="33"/>
      <c r="Z170" s="33"/>
      <c r="AA170" s="33"/>
      <c r="AB170" s="33"/>
      <c r="AC170" s="33"/>
      <c r="AD170" s="33"/>
      <c r="AE170" s="33"/>
      <c r="AR170" s="161" t="s">
        <v>969</v>
      </c>
      <c r="AT170" s="161" t="s">
        <v>202</v>
      </c>
      <c r="AU170" s="161" t="s">
        <v>90</v>
      </c>
      <c r="AY170" s="18" t="s">
        <v>199</v>
      </c>
      <c r="BE170" s="162">
        <f>IF(N170="základní",J170,0)</f>
        <v>0</v>
      </c>
      <c r="BF170" s="162">
        <f>IF(N170="snížená",J170,0)</f>
        <v>0</v>
      </c>
      <c r="BG170" s="162">
        <f>IF(N170="zákl. přenesená",J170,0)</f>
        <v>0</v>
      </c>
      <c r="BH170" s="162">
        <f>IF(N170="sníž. přenesená",J170,0)</f>
        <v>0</v>
      </c>
      <c r="BI170" s="162">
        <f>IF(N170="nulová",J170,0)</f>
        <v>0</v>
      </c>
      <c r="BJ170" s="18" t="s">
        <v>88</v>
      </c>
      <c r="BK170" s="162">
        <f>ROUND(I170*H170,2)</f>
        <v>0</v>
      </c>
      <c r="BL170" s="18" t="s">
        <v>969</v>
      </c>
      <c r="BM170" s="161" t="s">
        <v>8036</v>
      </c>
    </row>
    <row r="171" spans="1:65" s="2" customFormat="1" ht="10.199999999999999">
      <c r="A171" s="33"/>
      <c r="B171" s="34"/>
      <c r="C171" s="33"/>
      <c r="D171" s="163" t="s">
        <v>207</v>
      </c>
      <c r="E171" s="33"/>
      <c r="F171" s="164" t="s">
        <v>5485</v>
      </c>
      <c r="G171" s="33"/>
      <c r="H171" s="33"/>
      <c r="I171" s="165"/>
      <c r="J171" s="33"/>
      <c r="K171" s="33"/>
      <c r="L171" s="34"/>
      <c r="M171" s="166"/>
      <c r="N171" s="167"/>
      <c r="O171" s="59"/>
      <c r="P171" s="59"/>
      <c r="Q171" s="59"/>
      <c r="R171" s="59"/>
      <c r="S171" s="59"/>
      <c r="T171" s="60"/>
      <c r="U171" s="33"/>
      <c r="V171" s="33"/>
      <c r="W171" s="33"/>
      <c r="X171" s="33"/>
      <c r="Y171" s="33"/>
      <c r="Z171" s="33"/>
      <c r="AA171" s="33"/>
      <c r="AB171" s="33"/>
      <c r="AC171" s="33"/>
      <c r="AD171" s="33"/>
      <c r="AE171" s="33"/>
      <c r="AT171" s="18" t="s">
        <v>207</v>
      </c>
      <c r="AU171" s="18" t="s">
        <v>90</v>
      </c>
    </row>
    <row r="172" spans="1:65" s="2" customFormat="1" ht="21.75" customHeight="1">
      <c r="A172" s="33"/>
      <c r="B172" s="149"/>
      <c r="C172" s="150" t="s">
        <v>7</v>
      </c>
      <c r="D172" s="150" t="s">
        <v>202</v>
      </c>
      <c r="E172" s="151" t="s">
        <v>5491</v>
      </c>
      <c r="F172" s="152" t="s">
        <v>5492</v>
      </c>
      <c r="G172" s="153" t="s">
        <v>332</v>
      </c>
      <c r="H172" s="154">
        <v>30</v>
      </c>
      <c r="I172" s="155"/>
      <c r="J172" s="156">
        <f>ROUND(I172*H172,2)</f>
        <v>0</v>
      </c>
      <c r="K172" s="152" t="s">
        <v>333</v>
      </c>
      <c r="L172" s="34"/>
      <c r="M172" s="157" t="s">
        <v>1</v>
      </c>
      <c r="N172" s="158" t="s">
        <v>46</v>
      </c>
      <c r="O172" s="59"/>
      <c r="P172" s="159">
        <f>O172*H172</f>
        <v>0</v>
      </c>
      <c r="Q172" s="159">
        <v>0</v>
      </c>
      <c r="R172" s="159">
        <f>Q172*H172</f>
        <v>0</v>
      </c>
      <c r="S172" s="159">
        <v>0</v>
      </c>
      <c r="T172" s="160">
        <f>S172*H172</f>
        <v>0</v>
      </c>
      <c r="U172" s="33"/>
      <c r="V172" s="33"/>
      <c r="W172" s="33"/>
      <c r="X172" s="33"/>
      <c r="Y172" s="33"/>
      <c r="Z172" s="33"/>
      <c r="AA172" s="33"/>
      <c r="AB172" s="33"/>
      <c r="AC172" s="33"/>
      <c r="AD172" s="33"/>
      <c r="AE172" s="33"/>
      <c r="AR172" s="161" t="s">
        <v>969</v>
      </c>
      <c r="AT172" s="161" t="s">
        <v>202</v>
      </c>
      <c r="AU172" s="161" t="s">
        <v>90</v>
      </c>
      <c r="AY172" s="18" t="s">
        <v>199</v>
      </c>
      <c r="BE172" s="162">
        <f>IF(N172="základní",J172,0)</f>
        <v>0</v>
      </c>
      <c r="BF172" s="162">
        <f>IF(N172="snížená",J172,0)</f>
        <v>0</v>
      </c>
      <c r="BG172" s="162">
        <f>IF(N172="zákl. přenesená",J172,0)</f>
        <v>0</v>
      </c>
      <c r="BH172" s="162">
        <f>IF(N172="sníž. přenesená",J172,0)</f>
        <v>0</v>
      </c>
      <c r="BI172" s="162">
        <f>IF(N172="nulová",J172,0)</f>
        <v>0</v>
      </c>
      <c r="BJ172" s="18" t="s">
        <v>88</v>
      </c>
      <c r="BK172" s="162">
        <f>ROUND(I172*H172,2)</f>
        <v>0</v>
      </c>
      <c r="BL172" s="18" t="s">
        <v>969</v>
      </c>
      <c r="BM172" s="161" t="s">
        <v>8037</v>
      </c>
    </row>
    <row r="173" spans="1:65" s="2" customFormat="1" ht="28.8">
      <c r="A173" s="33"/>
      <c r="B173" s="34"/>
      <c r="C173" s="33"/>
      <c r="D173" s="163" t="s">
        <v>207</v>
      </c>
      <c r="E173" s="33"/>
      <c r="F173" s="164" t="s">
        <v>5494</v>
      </c>
      <c r="G173" s="33"/>
      <c r="H173" s="33"/>
      <c r="I173" s="165"/>
      <c r="J173" s="33"/>
      <c r="K173" s="33"/>
      <c r="L173" s="34"/>
      <c r="M173" s="166"/>
      <c r="N173" s="167"/>
      <c r="O173" s="59"/>
      <c r="P173" s="59"/>
      <c r="Q173" s="59"/>
      <c r="R173" s="59"/>
      <c r="S173" s="59"/>
      <c r="T173" s="60"/>
      <c r="U173" s="33"/>
      <c r="V173" s="33"/>
      <c r="W173" s="33"/>
      <c r="X173" s="33"/>
      <c r="Y173" s="33"/>
      <c r="Z173" s="33"/>
      <c r="AA173" s="33"/>
      <c r="AB173" s="33"/>
      <c r="AC173" s="33"/>
      <c r="AD173" s="33"/>
      <c r="AE173" s="33"/>
      <c r="AT173" s="18" t="s">
        <v>207</v>
      </c>
      <c r="AU173" s="18" t="s">
        <v>90</v>
      </c>
    </row>
    <row r="174" spans="1:65" s="14" customFormat="1" ht="10.199999999999999">
      <c r="B174" s="179"/>
      <c r="D174" s="163" t="s">
        <v>336</v>
      </c>
      <c r="E174" s="180" t="s">
        <v>1</v>
      </c>
      <c r="F174" s="181" t="s">
        <v>8038</v>
      </c>
      <c r="H174" s="182">
        <v>30</v>
      </c>
      <c r="I174" s="183"/>
      <c r="L174" s="179"/>
      <c r="M174" s="184"/>
      <c r="N174" s="185"/>
      <c r="O174" s="185"/>
      <c r="P174" s="185"/>
      <c r="Q174" s="185"/>
      <c r="R174" s="185"/>
      <c r="S174" s="185"/>
      <c r="T174" s="186"/>
      <c r="AT174" s="180" t="s">
        <v>336</v>
      </c>
      <c r="AU174" s="180" t="s">
        <v>90</v>
      </c>
      <c r="AV174" s="14" t="s">
        <v>90</v>
      </c>
      <c r="AW174" s="14" t="s">
        <v>36</v>
      </c>
      <c r="AX174" s="14" t="s">
        <v>88</v>
      </c>
      <c r="AY174" s="180" t="s">
        <v>199</v>
      </c>
    </row>
    <row r="175" spans="1:65" s="2" customFormat="1" ht="24.15" customHeight="1">
      <c r="A175" s="33"/>
      <c r="B175" s="149"/>
      <c r="C175" s="150" t="s">
        <v>487</v>
      </c>
      <c r="D175" s="150" t="s">
        <v>202</v>
      </c>
      <c r="E175" s="151" t="s">
        <v>8039</v>
      </c>
      <c r="F175" s="152" t="s">
        <v>8040</v>
      </c>
      <c r="G175" s="153" t="s">
        <v>332</v>
      </c>
      <c r="H175" s="154">
        <v>1</v>
      </c>
      <c r="I175" s="155"/>
      <c r="J175" s="156">
        <f>ROUND(I175*H175,2)</f>
        <v>0</v>
      </c>
      <c r="K175" s="152" t="s">
        <v>333</v>
      </c>
      <c r="L175" s="34"/>
      <c r="M175" s="157" t="s">
        <v>1</v>
      </c>
      <c r="N175" s="158" t="s">
        <v>46</v>
      </c>
      <c r="O175" s="59"/>
      <c r="P175" s="159">
        <f>O175*H175</f>
        <v>0</v>
      </c>
      <c r="Q175" s="159">
        <v>0</v>
      </c>
      <c r="R175" s="159">
        <f>Q175*H175</f>
        <v>0</v>
      </c>
      <c r="S175" s="159">
        <v>0</v>
      </c>
      <c r="T175" s="160">
        <f>S175*H175</f>
        <v>0</v>
      </c>
      <c r="U175" s="33"/>
      <c r="V175" s="33"/>
      <c r="W175" s="33"/>
      <c r="X175" s="33"/>
      <c r="Y175" s="33"/>
      <c r="Z175" s="33"/>
      <c r="AA175" s="33"/>
      <c r="AB175" s="33"/>
      <c r="AC175" s="33"/>
      <c r="AD175" s="33"/>
      <c r="AE175" s="33"/>
      <c r="AR175" s="161" t="s">
        <v>969</v>
      </c>
      <c r="AT175" s="161" t="s">
        <v>202</v>
      </c>
      <c r="AU175" s="161" t="s">
        <v>90</v>
      </c>
      <c r="AY175" s="18" t="s">
        <v>199</v>
      </c>
      <c r="BE175" s="162">
        <f>IF(N175="základní",J175,0)</f>
        <v>0</v>
      </c>
      <c r="BF175" s="162">
        <f>IF(N175="snížená",J175,0)</f>
        <v>0</v>
      </c>
      <c r="BG175" s="162">
        <f>IF(N175="zákl. přenesená",J175,0)</f>
        <v>0</v>
      </c>
      <c r="BH175" s="162">
        <f>IF(N175="sníž. přenesená",J175,0)</f>
        <v>0</v>
      </c>
      <c r="BI175" s="162">
        <f>IF(N175="nulová",J175,0)</f>
        <v>0</v>
      </c>
      <c r="BJ175" s="18" t="s">
        <v>88</v>
      </c>
      <c r="BK175" s="162">
        <f>ROUND(I175*H175,2)</f>
        <v>0</v>
      </c>
      <c r="BL175" s="18" t="s">
        <v>969</v>
      </c>
      <c r="BM175" s="161" t="s">
        <v>8041</v>
      </c>
    </row>
    <row r="176" spans="1:65" s="2" customFormat="1" ht="38.4">
      <c r="A176" s="33"/>
      <c r="B176" s="34"/>
      <c r="C176" s="33"/>
      <c r="D176" s="163" t="s">
        <v>207</v>
      </c>
      <c r="E176" s="33"/>
      <c r="F176" s="164" t="s">
        <v>8042</v>
      </c>
      <c r="G176" s="33"/>
      <c r="H176" s="33"/>
      <c r="I176" s="165"/>
      <c r="J176" s="33"/>
      <c r="K176" s="33"/>
      <c r="L176" s="34"/>
      <c r="M176" s="166"/>
      <c r="N176" s="167"/>
      <c r="O176" s="59"/>
      <c r="P176" s="59"/>
      <c r="Q176" s="59"/>
      <c r="R176" s="59"/>
      <c r="S176" s="59"/>
      <c r="T176" s="60"/>
      <c r="U176" s="33"/>
      <c r="V176" s="33"/>
      <c r="W176" s="33"/>
      <c r="X176" s="33"/>
      <c r="Y176" s="33"/>
      <c r="Z176" s="33"/>
      <c r="AA176" s="33"/>
      <c r="AB176" s="33"/>
      <c r="AC176" s="33"/>
      <c r="AD176" s="33"/>
      <c r="AE176" s="33"/>
      <c r="AT176" s="18" t="s">
        <v>207</v>
      </c>
      <c r="AU176" s="18" t="s">
        <v>90</v>
      </c>
    </row>
    <row r="177" spans="1:65" s="2" customFormat="1" ht="24.15" customHeight="1">
      <c r="A177" s="33"/>
      <c r="B177" s="149"/>
      <c r="C177" s="150" t="s">
        <v>492</v>
      </c>
      <c r="D177" s="150" t="s">
        <v>202</v>
      </c>
      <c r="E177" s="151" t="s">
        <v>8043</v>
      </c>
      <c r="F177" s="152" t="s">
        <v>8044</v>
      </c>
      <c r="G177" s="153" t="s">
        <v>332</v>
      </c>
      <c r="H177" s="154">
        <v>2</v>
      </c>
      <c r="I177" s="155"/>
      <c r="J177" s="156">
        <f>ROUND(I177*H177,2)</f>
        <v>0</v>
      </c>
      <c r="K177" s="152" t="s">
        <v>333</v>
      </c>
      <c r="L177" s="34"/>
      <c r="M177" s="157" t="s">
        <v>1</v>
      </c>
      <c r="N177" s="158" t="s">
        <v>46</v>
      </c>
      <c r="O177" s="59"/>
      <c r="P177" s="159">
        <f>O177*H177</f>
        <v>0</v>
      </c>
      <c r="Q177" s="159">
        <v>1.7129999999999999E-2</v>
      </c>
      <c r="R177" s="159">
        <f>Q177*H177</f>
        <v>3.4259999999999999E-2</v>
      </c>
      <c r="S177" s="159">
        <v>0</v>
      </c>
      <c r="T177" s="160">
        <f>S177*H177</f>
        <v>0</v>
      </c>
      <c r="U177" s="33"/>
      <c r="V177" s="33"/>
      <c r="W177" s="33"/>
      <c r="X177" s="33"/>
      <c r="Y177" s="33"/>
      <c r="Z177" s="33"/>
      <c r="AA177" s="33"/>
      <c r="AB177" s="33"/>
      <c r="AC177" s="33"/>
      <c r="AD177" s="33"/>
      <c r="AE177" s="33"/>
      <c r="AR177" s="161" t="s">
        <v>969</v>
      </c>
      <c r="AT177" s="161" t="s">
        <v>202</v>
      </c>
      <c r="AU177" s="161" t="s">
        <v>90</v>
      </c>
      <c r="AY177" s="18" t="s">
        <v>199</v>
      </c>
      <c r="BE177" s="162">
        <f>IF(N177="základní",J177,0)</f>
        <v>0</v>
      </c>
      <c r="BF177" s="162">
        <f>IF(N177="snížená",J177,0)</f>
        <v>0</v>
      </c>
      <c r="BG177" s="162">
        <f>IF(N177="zákl. přenesená",J177,0)</f>
        <v>0</v>
      </c>
      <c r="BH177" s="162">
        <f>IF(N177="sníž. přenesená",J177,0)</f>
        <v>0</v>
      </c>
      <c r="BI177" s="162">
        <f>IF(N177="nulová",J177,0)</f>
        <v>0</v>
      </c>
      <c r="BJ177" s="18" t="s">
        <v>88</v>
      </c>
      <c r="BK177" s="162">
        <f>ROUND(I177*H177,2)</f>
        <v>0</v>
      </c>
      <c r="BL177" s="18" t="s">
        <v>969</v>
      </c>
      <c r="BM177" s="161" t="s">
        <v>8045</v>
      </c>
    </row>
    <row r="178" spans="1:65" s="2" customFormat="1" ht="19.2">
      <c r="A178" s="33"/>
      <c r="B178" s="34"/>
      <c r="C178" s="33"/>
      <c r="D178" s="163" t="s">
        <v>207</v>
      </c>
      <c r="E178" s="33"/>
      <c r="F178" s="164" t="s">
        <v>8046</v>
      </c>
      <c r="G178" s="33"/>
      <c r="H178" s="33"/>
      <c r="I178" s="165"/>
      <c r="J178" s="33"/>
      <c r="K178" s="33"/>
      <c r="L178" s="34"/>
      <c r="M178" s="166"/>
      <c r="N178" s="167"/>
      <c r="O178" s="59"/>
      <c r="P178" s="59"/>
      <c r="Q178" s="59"/>
      <c r="R178" s="59"/>
      <c r="S178" s="59"/>
      <c r="T178" s="60"/>
      <c r="U178" s="33"/>
      <c r="V178" s="33"/>
      <c r="W178" s="33"/>
      <c r="X178" s="33"/>
      <c r="Y178" s="33"/>
      <c r="Z178" s="33"/>
      <c r="AA178" s="33"/>
      <c r="AB178" s="33"/>
      <c r="AC178" s="33"/>
      <c r="AD178" s="33"/>
      <c r="AE178" s="33"/>
      <c r="AT178" s="18" t="s">
        <v>207</v>
      </c>
      <c r="AU178" s="18" t="s">
        <v>90</v>
      </c>
    </row>
    <row r="179" spans="1:65" s="2" customFormat="1" ht="24.15" customHeight="1">
      <c r="A179" s="33"/>
      <c r="B179" s="149"/>
      <c r="C179" s="150" t="s">
        <v>497</v>
      </c>
      <c r="D179" s="150" t="s">
        <v>202</v>
      </c>
      <c r="E179" s="151" t="s">
        <v>8047</v>
      </c>
      <c r="F179" s="152" t="s">
        <v>8048</v>
      </c>
      <c r="G179" s="153" t="s">
        <v>332</v>
      </c>
      <c r="H179" s="154">
        <v>2</v>
      </c>
      <c r="I179" s="155"/>
      <c r="J179" s="156">
        <f>ROUND(I179*H179,2)</f>
        <v>0</v>
      </c>
      <c r="K179" s="152" t="s">
        <v>333</v>
      </c>
      <c r="L179" s="34"/>
      <c r="M179" s="157" t="s">
        <v>1</v>
      </c>
      <c r="N179" s="158" t="s">
        <v>46</v>
      </c>
      <c r="O179" s="59"/>
      <c r="P179" s="159">
        <f>O179*H179</f>
        <v>0</v>
      </c>
      <c r="Q179" s="159">
        <v>0</v>
      </c>
      <c r="R179" s="159">
        <f>Q179*H179</f>
        <v>0</v>
      </c>
      <c r="S179" s="159">
        <v>0</v>
      </c>
      <c r="T179" s="160">
        <f>S179*H179</f>
        <v>0</v>
      </c>
      <c r="U179" s="33"/>
      <c r="V179" s="33"/>
      <c r="W179" s="33"/>
      <c r="X179" s="33"/>
      <c r="Y179" s="33"/>
      <c r="Z179" s="33"/>
      <c r="AA179" s="33"/>
      <c r="AB179" s="33"/>
      <c r="AC179" s="33"/>
      <c r="AD179" s="33"/>
      <c r="AE179" s="33"/>
      <c r="AR179" s="161" t="s">
        <v>969</v>
      </c>
      <c r="AT179" s="161" t="s">
        <v>202</v>
      </c>
      <c r="AU179" s="161" t="s">
        <v>90</v>
      </c>
      <c r="AY179" s="18" t="s">
        <v>199</v>
      </c>
      <c r="BE179" s="162">
        <f>IF(N179="základní",J179,0)</f>
        <v>0</v>
      </c>
      <c r="BF179" s="162">
        <f>IF(N179="snížená",J179,0)</f>
        <v>0</v>
      </c>
      <c r="BG179" s="162">
        <f>IF(N179="zákl. přenesená",J179,0)</f>
        <v>0</v>
      </c>
      <c r="BH179" s="162">
        <f>IF(N179="sníž. přenesená",J179,0)</f>
        <v>0</v>
      </c>
      <c r="BI179" s="162">
        <f>IF(N179="nulová",J179,0)</f>
        <v>0</v>
      </c>
      <c r="BJ179" s="18" t="s">
        <v>88</v>
      </c>
      <c r="BK179" s="162">
        <f>ROUND(I179*H179,2)</f>
        <v>0</v>
      </c>
      <c r="BL179" s="18" t="s">
        <v>969</v>
      </c>
      <c r="BM179" s="161" t="s">
        <v>8049</v>
      </c>
    </row>
    <row r="180" spans="1:65" s="2" customFormat="1" ht="19.2">
      <c r="A180" s="33"/>
      <c r="B180" s="34"/>
      <c r="C180" s="33"/>
      <c r="D180" s="163" t="s">
        <v>207</v>
      </c>
      <c r="E180" s="33"/>
      <c r="F180" s="164" t="s">
        <v>8050</v>
      </c>
      <c r="G180" s="33"/>
      <c r="H180" s="33"/>
      <c r="I180" s="165"/>
      <c r="J180" s="33"/>
      <c r="K180" s="33"/>
      <c r="L180" s="34"/>
      <c r="M180" s="166"/>
      <c r="N180" s="167"/>
      <c r="O180" s="59"/>
      <c r="P180" s="59"/>
      <c r="Q180" s="59"/>
      <c r="R180" s="59"/>
      <c r="S180" s="59"/>
      <c r="T180" s="60"/>
      <c r="U180" s="33"/>
      <c r="V180" s="33"/>
      <c r="W180" s="33"/>
      <c r="X180" s="33"/>
      <c r="Y180" s="33"/>
      <c r="Z180" s="33"/>
      <c r="AA180" s="33"/>
      <c r="AB180" s="33"/>
      <c r="AC180" s="33"/>
      <c r="AD180" s="33"/>
      <c r="AE180" s="33"/>
      <c r="AT180" s="18" t="s">
        <v>207</v>
      </c>
      <c r="AU180" s="18" t="s">
        <v>90</v>
      </c>
    </row>
    <row r="181" spans="1:65" s="2" customFormat="1" ht="24.15" customHeight="1">
      <c r="A181" s="33"/>
      <c r="B181" s="149"/>
      <c r="C181" s="150" t="s">
        <v>518</v>
      </c>
      <c r="D181" s="150" t="s">
        <v>202</v>
      </c>
      <c r="E181" s="151" t="s">
        <v>5495</v>
      </c>
      <c r="F181" s="152" t="s">
        <v>5496</v>
      </c>
      <c r="G181" s="153" t="s">
        <v>376</v>
      </c>
      <c r="H181" s="154">
        <v>10</v>
      </c>
      <c r="I181" s="155"/>
      <c r="J181" s="156">
        <f>ROUND(I181*H181,2)</f>
        <v>0</v>
      </c>
      <c r="K181" s="152" t="s">
        <v>333</v>
      </c>
      <c r="L181" s="34"/>
      <c r="M181" s="157" t="s">
        <v>1</v>
      </c>
      <c r="N181" s="158" t="s">
        <v>46</v>
      </c>
      <c r="O181" s="59"/>
      <c r="P181" s="159">
        <f>O181*H181</f>
        <v>0</v>
      </c>
      <c r="Q181" s="159">
        <v>0</v>
      </c>
      <c r="R181" s="159">
        <f>Q181*H181</f>
        <v>0</v>
      </c>
      <c r="S181" s="159">
        <v>0</v>
      </c>
      <c r="T181" s="160">
        <f>S181*H181</f>
        <v>0</v>
      </c>
      <c r="U181" s="33"/>
      <c r="V181" s="33"/>
      <c r="W181" s="33"/>
      <c r="X181" s="33"/>
      <c r="Y181" s="33"/>
      <c r="Z181" s="33"/>
      <c r="AA181" s="33"/>
      <c r="AB181" s="33"/>
      <c r="AC181" s="33"/>
      <c r="AD181" s="33"/>
      <c r="AE181" s="33"/>
      <c r="AR181" s="161" t="s">
        <v>969</v>
      </c>
      <c r="AT181" s="161" t="s">
        <v>202</v>
      </c>
      <c r="AU181" s="161" t="s">
        <v>90</v>
      </c>
      <c r="AY181" s="18" t="s">
        <v>199</v>
      </c>
      <c r="BE181" s="162">
        <f>IF(N181="základní",J181,0)</f>
        <v>0</v>
      </c>
      <c r="BF181" s="162">
        <f>IF(N181="snížená",J181,0)</f>
        <v>0</v>
      </c>
      <c r="BG181" s="162">
        <f>IF(N181="zákl. přenesená",J181,0)</f>
        <v>0</v>
      </c>
      <c r="BH181" s="162">
        <f>IF(N181="sníž. přenesená",J181,0)</f>
        <v>0</v>
      </c>
      <c r="BI181" s="162">
        <f>IF(N181="nulová",J181,0)</f>
        <v>0</v>
      </c>
      <c r="BJ181" s="18" t="s">
        <v>88</v>
      </c>
      <c r="BK181" s="162">
        <f>ROUND(I181*H181,2)</f>
        <v>0</v>
      </c>
      <c r="BL181" s="18" t="s">
        <v>969</v>
      </c>
      <c r="BM181" s="161" t="s">
        <v>8051</v>
      </c>
    </row>
    <row r="182" spans="1:65" s="2" customFormat="1" ht="48">
      <c r="A182" s="33"/>
      <c r="B182" s="34"/>
      <c r="C182" s="33"/>
      <c r="D182" s="163" t="s">
        <v>207</v>
      </c>
      <c r="E182" s="33"/>
      <c r="F182" s="164" t="s">
        <v>5498</v>
      </c>
      <c r="G182" s="33"/>
      <c r="H182" s="33"/>
      <c r="I182" s="165"/>
      <c r="J182" s="33"/>
      <c r="K182" s="33"/>
      <c r="L182" s="34"/>
      <c r="M182" s="166"/>
      <c r="N182" s="167"/>
      <c r="O182" s="59"/>
      <c r="P182" s="59"/>
      <c r="Q182" s="59"/>
      <c r="R182" s="59"/>
      <c r="S182" s="59"/>
      <c r="T182" s="60"/>
      <c r="U182" s="33"/>
      <c r="V182" s="33"/>
      <c r="W182" s="33"/>
      <c r="X182" s="33"/>
      <c r="Y182" s="33"/>
      <c r="Z182" s="33"/>
      <c r="AA182" s="33"/>
      <c r="AB182" s="33"/>
      <c r="AC182" s="33"/>
      <c r="AD182" s="33"/>
      <c r="AE182" s="33"/>
      <c r="AT182" s="18" t="s">
        <v>207</v>
      </c>
      <c r="AU182" s="18" t="s">
        <v>90</v>
      </c>
    </row>
    <row r="183" spans="1:65" s="14" customFormat="1" ht="10.199999999999999">
      <c r="B183" s="179"/>
      <c r="D183" s="163" t="s">
        <v>336</v>
      </c>
      <c r="E183" s="180" t="s">
        <v>1</v>
      </c>
      <c r="F183" s="181" t="s">
        <v>247</v>
      </c>
      <c r="H183" s="182">
        <v>10</v>
      </c>
      <c r="I183" s="183"/>
      <c r="L183" s="179"/>
      <c r="M183" s="184"/>
      <c r="N183" s="185"/>
      <c r="O183" s="185"/>
      <c r="P183" s="185"/>
      <c r="Q183" s="185"/>
      <c r="R183" s="185"/>
      <c r="S183" s="185"/>
      <c r="T183" s="186"/>
      <c r="AT183" s="180" t="s">
        <v>336</v>
      </c>
      <c r="AU183" s="180" t="s">
        <v>90</v>
      </c>
      <c r="AV183" s="14" t="s">
        <v>90</v>
      </c>
      <c r="AW183" s="14" t="s">
        <v>36</v>
      </c>
      <c r="AX183" s="14" t="s">
        <v>88</v>
      </c>
      <c r="AY183" s="180" t="s">
        <v>199</v>
      </c>
    </row>
    <row r="184" spans="1:65" s="2" customFormat="1" ht="24.15" customHeight="1">
      <c r="A184" s="33"/>
      <c r="B184" s="149"/>
      <c r="C184" s="150" t="s">
        <v>522</v>
      </c>
      <c r="D184" s="150" t="s">
        <v>202</v>
      </c>
      <c r="E184" s="151" t="s">
        <v>8052</v>
      </c>
      <c r="F184" s="152" t="s">
        <v>8053</v>
      </c>
      <c r="G184" s="153" t="s">
        <v>376</v>
      </c>
      <c r="H184" s="154">
        <v>50</v>
      </c>
      <c r="I184" s="155"/>
      <c r="J184" s="156">
        <f>ROUND(I184*H184,2)</f>
        <v>0</v>
      </c>
      <c r="K184" s="152" t="s">
        <v>333</v>
      </c>
      <c r="L184" s="34"/>
      <c r="M184" s="157" t="s">
        <v>1</v>
      </c>
      <c r="N184" s="158" t="s">
        <v>46</v>
      </c>
      <c r="O184" s="59"/>
      <c r="P184" s="159">
        <f>O184*H184</f>
        <v>0</v>
      </c>
      <c r="Q184" s="159">
        <v>0</v>
      </c>
      <c r="R184" s="159">
        <f>Q184*H184</f>
        <v>0</v>
      </c>
      <c r="S184" s="159">
        <v>0</v>
      </c>
      <c r="T184" s="160">
        <f>S184*H184</f>
        <v>0</v>
      </c>
      <c r="U184" s="33"/>
      <c r="V184" s="33"/>
      <c r="W184" s="33"/>
      <c r="X184" s="33"/>
      <c r="Y184" s="33"/>
      <c r="Z184" s="33"/>
      <c r="AA184" s="33"/>
      <c r="AB184" s="33"/>
      <c r="AC184" s="33"/>
      <c r="AD184" s="33"/>
      <c r="AE184" s="33"/>
      <c r="AR184" s="161" t="s">
        <v>969</v>
      </c>
      <c r="AT184" s="161" t="s">
        <v>202</v>
      </c>
      <c r="AU184" s="161" t="s">
        <v>90</v>
      </c>
      <c r="AY184" s="18" t="s">
        <v>199</v>
      </c>
      <c r="BE184" s="162">
        <f>IF(N184="základní",J184,0)</f>
        <v>0</v>
      </c>
      <c r="BF184" s="162">
        <f>IF(N184="snížená",J184,0)</f>
        <v>0</v>
      </c>
      <c r="BG184" s="162">
        <f>IF(N184="zákl. přenesená",J184,0)</f>
        <v>0</v>
      </c>
      <c r="BH184" s="162">
        <f>IF(N184="sníž. přenesená",J184,0)</f>
        <v>0</v>
      </c>
      <c r="BI184" s="162">
        <f>IF(N184="nulová",J184,0)</f>
        <v>0</v>
      </c>
      <c r="BJ184" s="18" t="s">
        <v>88</v>
      </c>
      <c r="BK184" s="162">
        <f>ROUND(I184*H184,2)</f>
        <v>0</v>
      </c>
      <c r="BL184" s="18" t="s">
        <v>969</v>
      </c>
      <c r="BM184" s="161" t="s">
        <v>8054</v>
      </c>
    </row>
    <row r="185" spans="1:65" s="2" customFormat="1" ht="38.4">
      <c r="A185" s="33"/>
      <c r="B185" s="34"/>
      <c r="C185" s="33"/>
      <c r="D185" s="163" t="s">
        <v>207</v>
      </c>
      <c r="E185" s="33"/>
      <c r="F185" s="164" t="s">
        <v>8055</v>
      </c>
      <c r="G185" s="33"/>
      <c r="H185" s="33"/>
      <c r="I185" s="165"/>
      <c r="J185" s="33"/>
      <c r="K185" s="33"/>
      <c r="L185" s="34"/>
      <c r="M185" s="166"/>
      <c r="N185" s="167"/>
      <c r="O185" s="59"/>
      <c r="P185" s="59"/>
      <c r="Q185" s="59"/>
      <c r="R185" s="59"/>
      <c r="S185" s="59"/>
      <c r="T185" s="60"/>
      <c r="U185" s="33"/>
      <c r="V185" s="33"/>
      <c r="W185" s="33"/>
      <c r="X185" s="33"/>
      <c r="Y185" s="33"/>
      <c r="Z185" s="33"/>
      <c r="AA185" s="33"/>
      <c r="AB185" s="33"/>
      <c r="AC185" s="33"/>
      <c r="AD185" s="33"/>
      <c r="AE185" s="33"/>
      <c r="AT185" s="18" t="s">
        <v>207</v>
      </c>
      <c r="AU185" s="18" t="s">
        <v>90</v>
      </c>
    </row>
    <row r="186" spans="1:65" s="2" customFormat="1" ht="24.15" customHeight="1">
      <c r="A186" s="33"/>
      <c r="B186" s="149"/>
      <c r="C186" s="150" t="s">
        <v>526</v>
      </c>
      <c r="D186" s="150" t="s">
        <v>202</v>
      </c>
      <c r="E186" s="151" t="s">
        <v>8056</v>
      </c>
      <c r="F186" s="152" t="s">
        <v>8057</v>
      </c>
      <c r="G186" s="153" t="s">
        <v>529</v>
      </c>
      <c r="H186" s="154">
        <v>1</v>
      </c>
      <c r="I186" s="155"/>
      <c r="J186" s="156">
        <f>ROUND(I186*H186,2)</f>
        <v>0</v>
      </c>
      <c r="K186" s="152" t="s">
        <v>333</v>
      </c>
      <c r="L186" s="34"/>
      <c r="M186" s="157" t="s">
        <v>1</v>
      </c>
      <c r="N186" s="158" t="s">
        <v>46</v>
      </c>
      <c r="O186" s="59"/>
      <c r="P186" s="159">
        <f>O186*H186</f>
        <v>0</v>
      </c>
      <c r="Q186" s="159">
        <v>3.8E-3</v>
      </c>
      <c r="R186" s="159">
        <f>Q186*H186</f>
        <v>3.8E-3</v>
      </c>
      <c r="S186" s="159">
        <v>0</v>
      </c>
      <c r="T186" s="160">
        <f>S186*H186</f>
        <v>0</v>
      </c>
      <c r="U186" s="33"/>
      <c r="V186" s="33"/>
      <c r="W186" s="33"/>
      <c r="X186" s="33"/>
      <c r="Y186" s="33"/>
      <c r="Z186" s="33"/>
      <c r="AA186" s="33"/>
      <c r="AB186" s="33"/>
      <c r="AC186" s="33"/>
      <c r="AD186" s="33"/>
      <c r="AE186" s="33"/>
      <c r="AR186" s="161" t="s">
        <v>969</v>
      </c>
      <c r="AT186" s="161" t="s">
        <v>202</v>
      </c>
      <c r="AU186" s="161" t="s">
        <v>90</v>
      </c>
      <c r="AY186" s="18" t="s">
        <v>199</v>
      </c>
      <c r="BE186" s="162">
        <f>IF(N186="základní",J186,0)</f>
        <v>0</v>
      </c>
      <c r="BF186" s="162">
        <f>IF(N186="snížená",J186,0)</f>
        <v>0</v>
      </c>
      <c r="BG186" s="162">
        <f>IF(N186="zákl. přenesená",J186,0)</f>
        <v>0</v>
      </c>
      <c r="BH186" s="162">
        <f>IF(N186="sníž. přenesená",J186,0)</f>
        <v>0</v>
      </c>
      <c r="BI186" s="162">
        <f>IF(N186="nulová",J186,0)</f>
        <v>0</v>
      </c>
      <c r="BJ186" s="18" t="s">
        <v>88</v>
      </c>
      <c r="BK186" s="162">
        <f>ROUND(I186*H186,2)</f>
        <v>0</v>
      </c>
      <c r="BL186" s="18" t="s">
        <v>969</v>
      </c>
      <c r="BM186" s="161" t="s">
        <v>8058</v>
      </c>
    </row>
    <row r="187" spans="1:65" s="2" customFormat="1" ht="19.2">
      <c r="A187" s="33"/>
      <c r="B187" s="34"/>
      <c r="C187" s="33"/>
      <c r="D187" s="163" t="s">
        <v>207</v>
      </c>
      <c r="E187" s="33"/>
      <c r="F187" s="164" t="s">
        <v>8059</v>
      </c>
      <c r="G187" s="33"/>
      <c r="H187" s="33"/>
      <c r="I187" s="165"/>
      <c r="J187" s="33"/>
      <c r="K187" s="33"/>
      <c r="L187" s="34"/>
      <c r="M187" s="166"/>
      <c r="N187" s="167"/>
      <c r="O187" s="59"/>
      <c r="P187" s="59"/>
      <c r="Q187" s="59"/>
      <c r="R187" s="59"/>
      <c r="S187" s="59"/>
      <c r="T187" s="60"/>
      <c r="U187" s="33"/>
      <c r="V187" s="33"/>
      <c r="W187" s="33"/>
      <c r="X187" s="33"/>
      <c r="Y187" s="33"/>
      <c r="Z187" s="33"/>
      <c r="AA187" s="33"/>
      <c r="AB187" s="33"/>
      <c r="AC187" s="33"/>
      <c r="AD187" s="33"/>
      <c r="AE187" s="33"/>
      <c r="AT187" s="18" t="s">
        <v>207</v>
      </c>
      <c r="AU187" s="18" t="s">
        <v>90</v>
      </c>
    </row>
    <row r="188" spans="1:65" s="2" customFormat="1" ht="24.15" customHeight="1">
      <c r="A188" s="33"/>
      <c r="B188" s="149"/>
      <c r="C188" s="150" t="s">
        <v>531</v>
      </c>
      <c r="D188" s="150" t="s">
        <v>202</v>
      </c>
      <c r="E188" s="151" t="s">
        <v>8060</v>
      </c>
      <c r="F188" s="152" t="s">
        <v>8061</v>
      </c>
      <c r="G188" s="153" t="s">
        <v>376</v>
      </c>
      <c r="H188" s="154">
        <v>5</v>
      </c>
      <c r="I188" s="155"/>
      <c r="J188" s="156">
        <f>ROUND(I188*H188,2)</f>
        <v>0</v>
      </c>
      <c r="K188" s="152" t="s">
        <v>333</v>
      </c>
      <c r="L188" s="34"/>
      <c r="M188" s="157" t="s">
        <v>1</v>
      </c>
      <c r="N188" s="158" t="s">
        <v>46</v>
      </c>
      <c r="O188" s="59"/>
      <c r="P188" s="159">
        <f>O188*H188</f>
        <v>0</v>
      </c>
      <c r="Q188" s="159">
        <v>1.2700000000000001E-3</v>
      </c>
      <c r="R188" s="159">
        <f>Q188*H188</f>
        <v>6.3500000000000006E-3</v>
      </c>
      <c r="S188" s="159">
        <v>0</v>
      </c>
      <c r="T188" s="160">
        <f>S188*H188</f>
        <v>0</v>
      </c>
      <c r="U188" s="33"/>
      <c r="V188" s="33"/>
      <c r="W188" s="33"/>
      <c r="X188" s="33"/>
      <c r="Y188" s="33"/>
      <c r="Z188" s="33"/>
      <c r="AA188" s="33"/>
      <c r="AB188" s="33"/>
      <c r="AC188" s="33"/>
      <c r="AD188" s="33"/>
      <c r="AE188" s="33"/>
      <c r="AR188" s="161" t="s">
        <v>969</v>
      </c>
      <c r="AT188" s="161" t="s">
        <v>202</v>
      </c>
      <c r="AU188" s="161" t="s">
        <v>90</v>
      </c>
      <c r="AY188" s="18" t="s">
        <v>199</v>
      </c>
      <c r="BE188" s="162">
        <f>IF(N188="základní",J188,0)</f>
        <v>0</v>
      </c>
      <c r="BF188" s="162">
        <f>IF(N188="snížená",J188,0)</f>
        <v>0</v>
      </c>
      <c r="BG188" s="162">
        <f>IF(N188="zákl. přenesená",J188,0)</f>
        <v>0</v>
      </c>
      <c r="BH188" s="162">
        <f>IF(N188="sníž. přenesená",J188,0)</f>
        <v>0</v>
      </c>
      <c r="BI188" s="162">
        <f>IF(N188="nulová",J188,0)</f>
        <v>0</v>
      </c>
      <c r="BJ188" s="18" t="s">
        <v>88</v>
      </c>
      <c r="BK188" s="162">
        <f>ROUND(I188*H188,2)</f>
        <v>0</v>
      </c>
      <c r="BL188" s="18" t="s">
        <v>969</v>
      </c>
      <c r="BM188" s="161" t="s">
        <v>8062</v>
      </c>
    </row>
    <row r="189" spans="1:65" s="2" customFormat="1" ht="19.2">
      <c r="A189" s="33"/>
      <c r="B189" s="34"/>
      <c r="C189" s="33"/>
      <c r="D189" s="163" t="s">
        <v>207</v>
      </c>
      <c r="E189" s="33"/>
      <c r="F189" s="164" t="s">
        <v>8063</v>
      </c>
      <c r="G189" s="33"/>
      <c r="H189" s="33"/>
      <c r="I189" s="165"/>
      <c r="J189" s="33"/>
      <c r="K189" s="33"/>
      <c r="L189" s="34"/>
      <c r="M189" s="166"/>
      <c r="N189" s="167"/>
      <c r="O189" s="59"/>
      <c r="P189" s="59"/>
      <c r="Q189" s="59"/>
      <c r="R189" s="59"/>
      <c r="S189" s="59"/>
      <c r="T189" s="60"/>
      <c r="U189" s="33"/>
      <c r="V189" s="33"/>
      <c r="W189" s="33"/>
      <c r="X189" s="33"/>
      <c r="Y189" s="33"/>
      <c r="Z189" s="33"/>
      <c r="AA189" s="33"/>
      <c r="AB189" s="33"/>
      <c r="AC189" s="33"/>
      <c r="AD189" s="33"/>
      <c r="AE189" s="33"/>
      <c r="AT189" s="18" t="s">
        <v>207</v>
      </c>
      <c r="AU189" s="18" t="s">
        <v>90</v>
      </c>
    </row>
    <row r="190" spans="1:65" s="2" customFormat="1" ht="21.75" customHeight="1">
      <c r="A190" s="33"/>
      <c r="B190" s="149"/>
      <c r="C190" s="150" t="s">
        <v>537</v>
      </c>
      <c r="D190" s="150" t="s">
        <v>202</v>
      </c>
      <c r="E190" s="151" t="s">
        <v>8064</v>
      </c>
      <c r="F190" s="152" t="s">
        <v>8065</v>
      </c>
      <c r="G190" s="153" t="s">
        <v>529</v>
      </c>
      <c r="H190" s="154">
        <v>1</v>
      </c>
      <c r="I190" s="155"/>
      <c r="J190" s="156">
        <f>ROUND(I190*H190,2)</f>
        <v>0</v>
      </c>
      <c r="K190" s="152" t="s">
        <v>333</v>
      </c>
      <c r="L190" s="34"/>
      <c r="M190" s="157" t="s">
        <v>1</v>
      </c>
      <c r="N190" s="158" t="s">
        <v>46</v>
      </c>
      <c r="O190" s="59"/>
      <c r="P190" s="159">
        <f>O190*H190</f>
        <v>0</v>
      </c>
      <c r="Q190" s="159">
        <v>7.6E-3</v>
      </c>
      <c r="R190" s="159">
        <f>Q190*H190</f>
        <v>7.6E-3</v>
      </c>
      <c r="S190" s="159">
        <v>0</v>
      </c>
      <c r="T190" s="160">
        <f>S190*H190</f>
        <v>0</v>
      </c>
      <c r="U190" s="33"/>
      <c r="V190" s="33"/>
      <c r="W190" s="33"/>
      <c r="X190" s="33"/>
      <c r="Y190" s="33"/>
      <c r="Z190" s="33"/>
      <c r="AA190" s="33"/>
      <c r="AB190" s="33"/>
      <c r="AC190" s="33"/>
      <c r="AD190" s="33"/>
      <c r="AE190" s="33"/>
      <c r="AR190" s="161" t="s">
        <v>969</v>
      </c>
      <c r="AT190" s="161" t="s">
        <v>202</v>
      </c>
      <c r="AU190" s="161" t="s">
        <v>90</v>
      </c>
      <c r="AY190" s="18" t="s">
        <v>199</v>
      </c>
      <c r="BE190" s="162">
        <f>IF(N190="základní",J190,0)</f>
        <v>0</v>
      </c>
      <c r="BF190" s="162">
        <f>IF(N190="snížená",J190,0)</f>
        <v>0</v>
      </c>
      <c r="BG190" s="162">
        <f>IF(N190="zákl. přenesená",J190,0)</f>
        <v>0</v>
      </c>
      <c r="BH190" s="162">
        <f>IF(N190="sníž. přenesená",J190,0)</f>
        <v>0</v>
      </c>
      <c r="BI190" s="162">
        <f>IF(N190="nulová",J190,0)</f>
        <v>0</v>
      </c>
      <c r="BJ190" s="18" t="s">
        <v>88</v>
      </c>
      <c r="BK190" s="162">
        <f>ROUND(I190*H190,2)</f>
        <v>0</v>
      </c>
      <c r="BL190" s="18" t="s">
        <v>969</v>
      </c>
      <c r="BM190" s="161" t="s">
        <v>8066</v>
      </c>
    </row>
    <row r="191" spans="1:65" s="2" customFormat="1" ht="19.2">
      <c r="A191" s="33"/>
      <c r="B191" s="34"/>
      <c r="C191" s="33"/>
      <c r="D191" s="163" t="s">
        <v>207</v>
      </c>
      <c r="E191" s="33"/>
      <c r="F191" s="164" t="s">
        <v>8067</v>
      </c>
      <c r="G191" s="33"/>
      <c r="H191" s="33"/>
      <c r="I191" s="165"/>
      <c r="J191" s="33"/>
      <c r="K191" s="33"/>
      <c r="L191" s="34"/>
      <c r="M191" s="166"/>
      <c r="N191" s="167"/>
      <c r="O191" s="59"/>
      <c r="P191" s="59"/>
      <c r="Q191" s="59"/>
      <c r="R191" s="59"/>
      <c r="S191" s="59"/>
      <c r="T191" s="60"/>
      <c r="U191" s="33"/>
      <c r="V191" s="33"/>
      <c r="W191" s="33"/>
      <c r="X191" s="33"/>
      <c r="Y191" s="33"/>
      <c r="Z191" s="33"/>
      <c r="AA191" s="33"/>
      <c r="AB191" s="33"/>
      <c r="AC191" s="33"/>
      <c r="AD191" s="33"/>
      <c r="AE191" s="33"/>
      <c r="AT191" s="18" t="s">
        <v>207</v>
      </c>
      <c r="AU191" s="18" t="s">
        <v>90</v>
      </c>
    </row>
    <row r="192" spans="1:65" s="2" customFormat="1" ht="24.15" customHeight="1">
      <c r="A192" s="33"/>
      <c r="B192" s="149"/>
      <c r="C192" s="150" t="s">
        <v>547</v>
      </c>
      <c r="D192" s="150" t="s">
        <v>202</v>
      </c>
      <c r="E192" s="151" t="s">
        <v>8068</v>
      </c>
      <c r="F192" s="152" t="s">
        <v>8069</v>
      </c>
      <c r="G192" s="153" t="s">
        <v>376</v>
      </c>
      <c r="H192" s="154">
        <v>60</v>
      </c>
      <c r="I192" s="155"/>
      <c r="J192" s="156">
        <f>ROUND(I192*H192,2)</f>
        <v>0</v>
      </c>
      <c r="K192" s="152" t="s">
        <v>333</v>
      </c>
      <c r="L192" s="34"/>
      <c r="M192" s="157" t="s">
        <v>1</v>
      </c>
      <c r="N192" s="158" t="s">
        <v>46</v>
      </c>
      <c r="O192" s="59"/>
      <c r="P192" s="159">
        <f>O192*H192</f>
        <v>0</v>
      </c>
      <c r="Q192" s="159">
        <v>0</v>
      </c>
      <c r="R192" s="159">
        <f>Q192*H192</f>
        <v>0</v>
      </c>
      <c r="S192" s="159">
        <v>0</v>
      </c>
      <c r="T192" s="160">
        <f>S192*H192</f>
        <v>0</v>
      </c>
      <c r="U192" s="33"/>
      <c r="V192" s="33"/>
      <c r="W192" s="33"/>
      <c r="X192" s="33"/>
      <c r="Y192" s="33"/>
      <c r="Z192" s="33"/>
      <c r="AA192" s="33"/>
      <c r="AB192" s="33"/>
      <c r="AC192" s="33"/>
      <c r="AD192" s="33"/>
      <c r="AE192" s="33"/>
      <c r="AR192" s="161" t="s">
        <v>969</v>
      </c>
      <c r="AT192" s="161" t="s">
        <v>202</v>
      </c>
      <c r="AU192" s="161" t="s">
        <v>90</v>
      </c>
      <c r="AY192" s="18" t="s">
        <v>199</v>
      </c>
      <c r="BE192" s="162">
        <f>IF(N192="základní",J192,0)</f>
        <v>0</v>
      </c>
      <c r="BF192" s="162">
        <f>IF(N192="snížená",J192,0)</f>
        <v>0</v>
      </c>
      <c r="BG192" s="162">
        <f>IF(N192="zákl. přenesená",J192,0)</f>
        <v>0</v>
      </c>
      <c r="BH192" s="162">
        <f>IF(N192="sníž. přenesená",J192,0)</f>
        <v>0</v>
      </c>
      <c r="BI192" s="162">
        <f>IF(N192="nulová",J192,0)</f>
        <v>0</v>
      </c>
      <c r="BJ192" s="18" t="s">
        <v>88</v>
      </c>
      <c r="BK192" s="162">
        <f>ROUND(I192*H192,2)</f>
        <v>0</v>
      </c>
      <c r="BL192" s="18" t="s">
        <v>969</v>
      </c>
      <c r="BM192" s="161" t="s">
        <v>8070</v>
      </c>
    </row>
    <row r="193" spans="1:65" s="2" customFormat="1" ht="19.2">
      <c r="A193" s="33"/>
      <c r="B193" s="34"/>
      <c r="C193" s="33"/>
      <c r="D193" s="163" t="s">
        <v>207</v>
      </c>
      <c r="E193" s="33"/>
      <c r="F193" s="164" t="s">
        <v>8071</v>
      </c>
      <c r="G193" s="33"/>
      <c r="H193" s="33"/>
      <c r="I193" s="165"/>
      <c r="J193" s="33"/>
      <c r="K193" s="33"/>
      <c r="L193" s="34"/>
      <c r="M193" s="166"/>
      <c r="N193" s="167"/>
      <c r="O193" s="59"/>
      <c r="P193" s="59"/>
      <c r="Q193" s="59"/>
      <c r="R193" s="59"/>
      <c r="S193" s="59"/>
      <c r="T193" s="60"/>
      <c r="U193" s="33"/>
      <c r="V193" s="33"/>
      <c r="W193" s="33"/>
      <c r="X193" s="33"/>
      <c r="Y193" s="33"/>
      <c r="Z193" s="33"/>
      <c r="AA193" s="33"/>
      <c r="AB193" s="33"/>
      <c r="AC193" s="33"/>
      <c r="AD193" s="33"/>
      <c r="AE193" s="33"/>
      <c r="AT193" s="18" t="s">
        <v>207</v>
      </c>
      <c r="AU193" s="18" t="s">
        <v>90</v>
      </c>
    </row>
    <row r="194" spans="1:65" s="2" customFormat="1" ht="16.5" customHeight="1">
      <c r="A194" s="33"/>
      <c r="B194" s="149"/>
      <c r="C194" s="150" t="s">
        <v>554</v>
      </c>
      <c r="D194" s="150" t="s">
        <v>202</v>
      </c>
      <c r="E194" s="151" t="s">
        <v>8072</v>
      </c>
      <c r="F194" s="152" t="s">
        <v>8073</v>
      </c>
      <c r="G194" s="153" t="s">
        <v>376</v>
      </c>
      <c r="H194" s="154">
        <v>60</v>
      </c>
      <c r="I194" s="155"/>
      <c r="J194" s="156">
        <f>ROUND(I194*H194,2)</f>
        <v>0</v>
      </c>
      <c r="K194" s="152" t="s">
        <v>333</v>
      </c>
      <c r="L194" s="34"/>
      <c r="M194" s="157" t="s">
        <v>1</v>
      </c>
      <c r="N194" s="158" t="s">
        <v>46</v>
      </c>
      <c r="O194" s="59"/>
      <c r="P194" s="159">
        <f>O194*H194</f>
        <v>0</v>
      </c>
      <c r="Q194" s="159">
        <v>6.9999999999999994E-5</v>
      </c>
      <c r="R194" s="159">
        <f>Q194*H194</f>
        <v>4.1999999999999997E-3</v>
      </c>
      <c r="S194" s="159">
        <v>0</v>
      </c>
      <c r="T194" s="160">
        <f>S194*H194</f>
        <v>0</v>
      </c>
      <c r="U194" s="33"/>
      <c r="V194" s="33"/>
      <c r="W194" s="33"/>
      <c r="X194" s="33"/>
      <c r="Y194" s="33"/>
      <c r="Z194" s="33"/>
      <c r="AA194" s="33"/>
      <c r="AB194" s="33"/>
      <c r="AC194" s="33"/>
      <c r="AD194" s="33"/>
      <c r="AE194" s="33"/>
      <c r="AR194" s="161" t="s">
        <v>969</v>
      </c>
      <c r="AT194" s="161" t="s">
        <v>202</v>
      </c>
      <c r="AU194" s="161" t="s">
        <v>90</v>
      </c>
      <c r="AY194" s="18" t="s">
        <v>199</v>
      </c>
      <c r="BE194" s="162">
        <f>IF(N194="základní",J194,0)</f>
        <v>0</v>
      </c>
      <c r="BF194" s="162">
        <f>IF(N194="snížená",J194,0)</f>
        <v>0</v>
      </c>
      <c r="BG194" s="162">
        <f>IF(N194="zákl. přenesená",J194,0)</f>
        <v>0</v>
      </c>
      <c r="BH194" s="162">
        <f>IF(N194="sníž. přenesená",J194,0)</f>
        <v>0</v>
      </c>
      <c r="BI194" s="162">
        <f>IF(N194="nulová",J194,0)</f>
        <v>0</v>
      </c>
      <c r="BJ194" s="18" t="s">
        <v>88</v>
      </c>
      <c r="BK194" s="162">
        <f>ROUND(I194*H194,2)</f>
        <v>0</v>
      </c>
      <c r="BL194" s="18" t="s">
        <v>969</v>
      </c>
      <c r="BM194" s="161" t="s">
        <v>8074</v>
      </c>
    </row>
    <row r="195" spans="1:65" s="2" customFormat="1" ht="19.2">
      <c r="A195" s="33"/>
      <c r="B195" s="34"/>
      <c r="C195" s="33"/>
      <c r="D195" s="163" t="s">
        <v>207</v>
      </c>
      <c r="E195" s="33"/>
      <c r="F195" s="164" t="s">
        <v>8075</v>
      </c>
      <c r="G195" s="33"/>
      <c r="H195" s="33"/>
      <c r="I195" s="165"/>
      <c r="J195" s="33"/>
      <c r="K195" s="33"/>
      <c r="L195" s="34"/>
      <c r="M195" s="166"/>
      <c r="N195" s="167"/>
      <c r="O195" s="59"/>
      <c r="P195" s="59"/>
      <c r="Q195" s="59"/>
      <c r="R195" s="59"/>
      <c r="S195" s="59"/>
      <c r="T195" s="60"/>
      <c r="U195" s="33"/>
      <c r="V195" s="33"/>
      <c r="W195" s="33"/>
      <c r="X195" s="33"/>
      <c r="Y195" s="33"/>
      <c r="Z195" s="33"/>
      <c r="AA195" s="33"/>
      <c r="AB195" s="33"/>
      <c r="AC195" s="33"/>
      <c r="AD195" s="33"/>
      <c r="AE195" s="33"/>
      <c r="AT195" s="18" t="s">
        <v>207</v>
      </c>
      <c r="AU195" s="18" t="s">
        <v>90</v>
      </c>
    </row>
    <row r="196" spans="1:65" s="2" customFormat="1" ht="24.15" customHeight="1">
      <c r="A196" s="33"/>
      <c r="B196" s="149"/>
      <c r="C196" s="150" t="s">
        <v>573</v>
      </c>
      <c r="D196" s="150" t="s">
        <v>202</v>
      </c>
      <c r="E196" s="151" t="s">
        <v>8076</v>
      </c>
      <c r="F196" s="152" t="s">
        <v>8077</v>
      </c>
      <c r="G196" s="153" t="s">
        <v>376</v>
      </c>
      <c r="H196" s="154">
        <v>10</v>
      </c>
      <c r="I196" s="155"/>
      <c r="J196" s="156">
        <f>ROUND(I196*H196,2)</f>
        <v>0</v>
      </c>
      <c r="K196" s="152" t="s">
        <v>333</v>
      </c>
      <c r="L196" s="34"/>
      <c r="M196" s="157" t="s">
        <v>1</v>
      </c>
      <c r="N196" s="158" t="s">
        <v>46</v>
      </c>
      <c r="O196" s="59"/>
      <c r="P196" s="159">
        <f>O196*H196</f>
        <v>0</v>
      </c>
      <c r="Q196" s="159">
        <v>0</v>
      </c>
      <c r="R196" s="159">
        <f>Q196*H196</f>
        <v>0</v>
      </c>
      <c r="S196" s="159">
        <v>0</v>
      </c>
      <c r="T196" s="160">
        <f>S196*H196</f>
        <v>0</v>
      </c>
      <c r="U196" s="33"/>
      <c r="V196" s="33"/>
      <c r="W196" s="33"/>
      <c r="X196" s="33"/>
      <c r="Y196" s="33"/>
      <c r="Z196" s="33"/>
      <c r="AA196" s="33"/>
      <c r="AB196" s="33"/>
      <c r="AC196" s="33"/>
      <c r="AD196" s="33"/>
      <c r="AE196" s="33"/>
      <c r="AR196" s="161" t="s">
        <v>969</v>
      </c>
      <c r="AT196" s="161" t="s">
        <v>202</v>
      </c>
      <c r="AU196" s="161" t="s">
        <v>90</v>
      </c>
      <c r="AY196" s="18" t="s">
        <v>199</v>
      </c>
      <c r="BE196" s="162">
        <f>IF(N196="základní",J196,0)</f>
        <v>0</v>
      </c>
      <c r="BF196" s="162">
        <f>IF(N196="snížená",J196,0)</f>
        <v>0</v>
      </c>
      <c r="BG196" s="162">
        <f>IF(N196="zákl. přenesená",J196,0)</f>
        <v>0</v>
      </c>
      <c r="BH196" s="162">
        <f>IF(N196="sníž. přenesená",J196,0)</f>
        <v>0</v>
      </c>
      <c r="BI196" s="162">
        <f>IF(N196="nulová",J196,0)</f>
        <v>0</v>
      </c>
      <c r="BJ196" s="18" t="s">
        <v>88</v>
      </c>
      <c r="BK196" s="162">
        <f>ROUND(I196*H196,2)</f>
        <v>0</v>
      </c>
      <c r="BL196" s="18" t="s">
        <v>969</v>
      </c>
      <c r="BM196" s="161" t="s">
        <v>8078</v>
      </c>
    </row>
    <row r="197" spans="1:65" s="2" customFormat="1" ht="38.4">
      <c r="A197" s="33"/>
      <c r="B197" s="34"/>
      <c r="C197" s="33"/>
      <c r="D197" s="163" t="s">
        <v>207</v>
      </c>
      <c r="E197" s="33"/>
      <c r="F197" s="164" t="s">
        <v>8079</v>
      </c>
      <c r="G197" s="33"/>
      <c r="H197" s="33"/>
      <c r="I197" s="165"/>
      <c r="J197" s="33"/>
      <c r="K197" s="33"/>
      <c r="L197" s="34"/>
      <c r="M197" s="166"/>
      <c r="N197" s="167"/>
      <c r="O197" s="59"/>
      <c r="P197" s="59"/>
      <c r="Q197" s="59"/>
      <c r="R197" s="59"/>
      <c r="S197" s="59"/>
      <c r="T197" s="60"/>
      <c r="U197" s="33"/>
      <c r="V197" s="33"/>
      <c r="W197" s="33"/>
      <c r="X197" s="33"/>
      <c r="Y197" s="33"/>
      <c r="Z197" s="33"/>
      <c r="AA197" s="33"/>
      <c r="AB197" s="33"/>
      <c r="AC197" s="33"/>
      <c r="AD197" s="33"/>
      <c r="AE197" s="33"/>
      <c r="AT197" s="18" t="s">
        <v>207</v>
      </c>
      <c r="AU197" s="18" t="s">
        <v>90</v>
      </c>
    </row>
    <row r="198" spans="1:65" s="14" customFormat="1" ht="10.199999999999999">
      <c r="B198" s="179"/>
      <c r="D198" s="163" t="s">
        <v>336</v>
      </c>
      <c r="E198" s="180" t="s">
        <v>1</v>
      </c>
      <c r="F198" s="181" t="s">
        <v>247</v>
      </c>
      <c r="H198" s="182">
        <v>10</v>
      </c>
      <c r="I198" s="183"/>
      <c r="L198" s="179"/>
      <c r="M198" s="184"/>
      <c r="N198" s="185"/>
      <c r="O198" s="185"/>
      <c r="P198" s="185"/>
      <c r="Q198" s="185"/>
      <c r="R198" s="185"/>
      <c r="S198" s="185"/>
      <c r="T198" s="186"/>
      <c r="AT198" s="180" t="s">
        <v>336</v>
      </c>
      <c r="AU198" s="180" t="s">
        <v>90</v>
      </c>
      <c r="AV198" s="14" t="s">
        <v>90</v>
      </c>
      <c r="AW198" s="14" t="s">
        <v>36</v>
      </c>
      <c r="AX198" s="14" t="s">
        <v>88</v>
      </c>
      <c r="AY198" s="180" t="s">
        <v>199</v>
      </c>
    </row>
    <row r="199" spans="1:65" s="2" customFormat="1" ht="24.15" customHeight="1">
      <c r="A199" s="33"/>
      <c r="B199" s="149"/>
      <c r="C199" s="150" t="s">
        <v>585</v>
      </c>
      <c r="D199" s="150" t="s">
        <v>202</v>
      </c>
      <c r="E199" s="151" t="s">
        <v>8080</v>
      </c>
      <c r="F199" s="152" t="s">
        <v>8081</v>
      </c>
      <c r="G199" s="153" t="s">
        <v>376</v>
      </c>
      <c r="H199" s="154">
        <v>50</v>
      </c>
      <c r="I199" s="155"/>
      <c r="J199" s="156">
        <f>ROUND(I199*H199,2)</f>
        <v>0</v>
      </c>
      <c r="K199" s="152" t="s">
        <v>333</v>
      </c>
      <c r="L199" s="34"/>
      <c r="M199" s="157" t="s">
        <v>1</v>
      </c>
      <c r="N199" s="158" t="s">
        <v>46</v>
      </c>
      <c r="O199" s="59"/>
      <c r="P199" s="159">
        <f>O199*H199</f>
        <v>0</v>
      </c>
      <c r="Q199" s="159">
        <v>0</v>
      </c>
      <c r="R199" s="159">
        <f>Q199*H199</f>
        <v>0</v>
      </c>
      <c r="S199" s="159">
        <v>0</v>
      </c>
      <c r="T199" s="160">
        <f>S199*H199</f>
        <v>0</v>
      </c>
      <c r="U199" s="33"/>
      <c r="V199" s="33"/>
      <c r="W199" s="33"/>
      <c r="X199" s="33"/>
      <c r="Y199" s="33"/>
      <c r="Z199" s="33"/>
      <c r="AA199" s="33"/>
      <c r="AB199" s="33"/>
      <c r="AC199" s="33"/>
      <c r="AD199" s="33"/>
      <c r="AE199" s="33"/>
      <c r="AR199" s="161" t="s">
        <v>969</v>
      </c>
      <c r="AT199" s="161" t="s">
        <v>202</v>
      </c>
      <c r="AU199" s="161" t="s">
        <v>90</v>
      </c>
      <c r="AY199" s="18" t="s">
        <v>199</v>
      </c>
      <c r="BE199" s="162">
        <f>IF(N199="základní",J199,0)</f>
        <v>0</v>
      </c>
      <c r="BF199" s="162">
        <f>IF(N199="snížená",J199,0)</f>
        <v>0</v>
      </c>
      <c r="BG199" s="162">
        <f>IF(N199="zákl. přenesená",J199,0)</f>
        <v>0</v>
      </c>
      <c r="BH199" s="162">
        <f>IF(N199="sníž. přenesená",J199,0)</f>
        <v>0</v>
      </c>
      <c r="BI199" s="162">
        <f>IF(N199="nulová",J199,0)</f>
        <v>0</v>
      </c>
      <c r="BJ199" s="18" t="s">
        <v>88</v>
      </c>
      <c r="BK199" s="162">
        <f>ROUND(I199*H199,2)</f>
        <v>0</v>
      </c>
      <c r="BL199" s="18" t="s">
        <v>969</v>
      </c>
      <c r="BM199" s="161" t="s">
        <v>8082</v>
      </c>
    </row>
    <row r="200" spans="1:65" s="2" customFormat="1" ht="38.4">
      <c r="A200" s="33"/>
      <c r="B200" s="34"/>
      <c r="C200" s="33"/>
      <c r="D200" s="163" t="s">
        <v>207</v>
      </c>
      <c r="E200" s="33"/>
      <c r="F200" s="164" t="s">
        <v>8083</v>
      </c>
      <c r="G200" s="33"/>
      <c r="H200" s="33"/>
      <c r="I200" s="165"/>
      <c r="J200" s="33"/>
      <c r="K200" s="33"/>
      <c r="L200" s="34"/>
      <c r="M200" s="166"/>
      <c r="N200" s="167"/>
      <c r="O200" s="59"/>
      <c r="P200" s="59"/>
      <c r="Q200" s="59"/>
      <c r="R200" s="59"/>
      <c r="S200" s="59"/>
      <c r="T200" s="60"/>
      <c r="U200" s="33"/>
      <c r="V200" s="33"/>
      <c r="W200" s="33"/>
      <c r="X200" s="33"/>
      <c r="Y200" s="33"/>
      <c r="Z200" s="33"/>
      <c r="AA200" s="33"/>
      <c r="AB200" s="33"/>
      <c r="AC200" s="33"/>
      <c r="AD200" s="33"/>
      <c r="AE200" s="33"/>
      <c r="AT200" s="18" t="s">
        <v>207</v>
      </c>
      <c r="AU200" s="18" t="s">
        <v>90</v>
      </c>
    </row>
    <row r="201" spans="1:65" s="2" customFormat="1" ht="24.15" customHeight="1">
      <c r="A201" s="33"/>
      <c r="B201" s="149"/>
      <c r="C201" s="150" t="s">
        <v>600</v>
      </c>
      <c r="D201" s="150" t="s">
        <v>202</v>
      </c>
      <c r="E201" s="151" t="s">
        <v>8084</v>
      </c>
      <c r="F201" s="152" t="s">
        <v>8085</v>
      </c>
      <c r="G201" s="153" t="s">
        <v>332</v>
      </c>
      <c r="H201" s="154">
        <v>10</v>
      </c>
      <c r="I201" s="155"/>
      <c r="J201" s="156">
        <f>ROUND(I201*H201,2)</f>
        <v>0</v>
      </c>
      <c r="K201" s="152" t="s">
        <v>333</v>
      </c>
      <c r="L201" s="34"/>
      <c r="M201" s="157" t="s">
        <v>1</v>
      </c>
      <c r="N201" s="158" t="s">
        <v>46</v>
      </c>
      <c r="O201" s="59"/>
      <c r="P201" s="159">
        <f>O201*H201</f>
        <v>0</v>
      </c>
      <c r="Q201" s="159">
        <v>0</v>
      </c>
      <c r="R201" s="159">
        <f>Q201*H201</f>
        <v>0</v>
      </c>
      <c r="S201" s="159">
        <v>0</v>
      </c>
      <c r="T201" s="160">
        <f>S201*H201</f>
        <v>0</v>
      </c>
      <c r="U201" s="33"/>
      <c r="V201" s="33"/>
      <c r="W201" s="33"/>
      <c r="X201" s="33"/>
      <c r="Y201" s="33"/>
      <c r="Z201" s="33"/>
      <c r="AA201" s="33"/>
      <c r="AB201" s="33"/>
      <c r="AC201" s="33"/>
      <c r="AD201" s="33"/>
      <c r="AE201" s="33"/>
      <c r="AR201" s="161" t="s">
        <v>969</v>
      </c>
      <c r="AT201" s="161" t="s">
        <v>202</v>
      </c>
      <c r="AU201" s="161" t="s">
        <v>90</v>
      </c>
      <c r="AY201" s="18" t="s">
        <v>199</v>
      </c>
      <c r="BE201" s="162">
        <f>IF(N201="základní",J201,0)</f>
        <v>0</v>
      </c>
      <c r="BF201" s="162">
        <f>IF(N201="snížená",J201,0)</f>
        <v>0</v>
      </c>
      <c r="BG201" s="162">
        <f>IF(N201="zákl. přenesená",J201,0)</f>
        <v>0</v>
      </c>
      <c r="BH201" s="162">
        <f>IF(N201="sníž. přenesená",J201,0)</f>
        <v>0</v>
      </c>
      <c r="BI201" s="162">
        <f>IF(N201="nulová",J201,0)</f>
        <v>0</v>
      </c>
      <c r="BJ201" s="18" t="s">
        <v>88</v>
      </c>
      <c r="BK201" s="162">
        <f>ROUND(I201*H201,2)</f>
        <v>0</v>
      </c>
      <c r="BL201" s="18" t="s">
        <v>969</v>
      </c>
      <c r="BM201" s="161" t="s">
        <v>8086</v>
      </c>
    </row>
    <row r="202" spans="1:65" s="2" customFormat="1" ht="19.2">
      <c r="A202" s="33"/>
      <c r="B202" s="34"/>
      <c r="C202" s="33"/>
      <c r="D202" s="163" t="s">
        <v>207</v>
      </c>
      <c r="E202" s="33"/>
      <c r="F202" s="164" t="s">
        <v>8087</v>
      </c>
      <c r="G202" s="33"/>
      <c r="H202" s="33"/>
      <c r="I202" s="165"/>
      <c r="J202" s="33"/>
      <c r="K202" s="33"/>
      <c r="L202" s="34"/>
      <c r="M202" s="166"/>
      <c r="N202" s="167"/>
      <c r="O202" s="59"/>
      <c r="P202" s="59"/>
      <c r="Q202" s="59"/>
      <c r="R202" s="59"/>
      <c r="S202" s="59"/>
      <c r="T202" s="60"/>
      <c r="U202" s="33"/>
      <c r="V202" s="33"/>
      <c r="W202" s="33"/>
      <c r="X202" s="33"/>
      <c r="Y202" s="33"/>
      <c r="Z202" s="33"/>
      <c r="AA202" s="33"/>
      <c r="AB202" s="33"/>
      <c r="AC202" s="33"/>
      <c r="AD202" s="33"/>
      <c r="AE202" s="33"/>
      <c r="AT202" s="18" t="s">
        <v>207</v>
      </c>
      <c r="AU202" s="18" t="s">
        <v>90</v>
      </c>
    </row>
    <row r="203" spans="1:65" s="2" customFormat="1" ht="33" customHeight="1">
      <c r="A203" s="33"/>
      <c r="B203" s="149"/>
      <c r="C203" s="150" t="s">
        <v>609</v>
      </c>
      <c r="D203" s="150" t="s">
        <v>202</v>
      </c>
      <c r="E203" s="151" t="s">
        <v>8088</v>
      </c>
      <c r="F203" s="152" t="s">
        <v>8089</v>
      </c>
      <c r="G203" s="153" t="s">
        <v>332</v>
      </c>
      <c r="H203" s="154">
        <v>50</v>
      </c>
      <c r="I203" s="155"/>
      <c r="J203" s="156">
        <f>ROUND(I203*H203,2)</f>
        <v>0</v>
      </c>
      <c r="K203" s="152" t="s">
        <v>333</v>
      </c>
      <c r="L203" s="34"/>
      <c r="M203" s="157" t="s">
        <v>1</v>
      </c>
      <c r="N203" s="158" t="s">
        <v>46</v>
      </c>
      <c r="O203" s="59"/>
      <c r="P203" s="159">
        <f>O203*H203</f>
        <v>0</v>
      </c>
      <c r="Q203" s="159">
        <v>0</v>
      </c>
      <c r="R203" s="159">
        <f>Q203*H203</f>
        <v>0</v>
      </c>
      <c r="S203" s="159">
        <v>0</v>
      </c>
      <c r="T203" s="160">
        <f>S203*H203</f>
        <v>0</v>
      </c>
      <c r="U203" s="33"/>
      <c r="V203" s="33"/>
      <c r="W203" s="33"/>
      <c r="X203" s="33"/>
      <c r="Y203" s="33"/>
      <c r="Z203" s="33"/>
      <c r="AA203" s="33"/>
      <c r="AB203" s="33"/>
      <c r="AC203" s="33"/>
      <c r="AD203" s="33"/>
      <c r="AE203" s="33"/>
      <c r="AR203" s="161" t="s">
        <v>969</v>
      </c>
      <c r="AT203" s="161" t="s">
        <v>202</v>
      </c>
      <c r="AU203" s="161" t="s">
        <v>90</v>
      </c>
      <c r="AY203" s="18" t="s">
        <v>199</v>
      </c>
      <c r="BE203" s="162">
        <f>IF(N203="základní",J203,0)</f>
        <v>0</v>
      </c>
      <c r="BF203" s="162">
        <f>IF(N203="snížená",J203,0)</f>
        <v>0</v>
      </c>
      <c r="BG203" s="162">
        <f>IF(N203="zákl. přenesená",J203,0)</f>
        <v>0</v>
      </c>
      <c r="BH203" s="162">
        <f>IF(N203="sníž. přenesená",J203,0)</f>
        <v>0</v>
      </c>
      <c r="BI203" s="162">
        <f>IF(N203="nulová",J203,0)</f>
        <v>0</v>
      </c>
      <c r="BJ203" s="18" t="s">
        <v>88</v>
      </c>
      <c r="BK203" s="162">
        <f>ROUND(I203*H203,2)</f>
        <v>0</v>
      </c>
      <c r="BL203" s="18" t="s">
        <v>969</v>
      </c>
      <c r="BM203" s="161" t="s">
        <v>8090</v>
      </c>
    </row>
    <row r="204" spans="1:65" s="2" customFormat="1" ht="19.2">
      <c r="A204" s="33"/>
      <c r="B204" s="34"/>
      <c r="C204" s="33"/>
      <c r="D204" s="163" t="s">
        <v>207</v>
      </c>
      <c r="E204" s="33"/>
      <c r="F204" s="164" t="s">
        <v>8091</v>
      </c>
      <c r="G204" s="33"/>
      <c r="H204" s="33"/>
      <c r="I204" s="165"/>
      <c r="J204" s="33"/>
      <c r="K204" s="33"/>
      <c r="L204" s="34"/>
      <c r="M204" s="166"/>
      <c r="N204" s="167"/>
      <c r="O204" s="59"/>
      <c r="P204" s="59"/>
      <c r="Q204" s="59"/>
      <c r="R204" s="59"/>
      <c r="S204" s="59"/>
      <c r="T204" s="60"/>
      <c r="U204" s="33"/>
      <c r="V204" s="33"/>
      <c r="W204" s="33"/>
      <c r="X204" s="33"/>
      <c r="Y204" s="33"/>
      <c r="Z204" s="33"/>
      <c r="AA204" s="33"/>
      <c r="AB204" s="33"/>
      <c r="AC204" s="33"/>
      <c r="AD204" s="33"/>
      <c r="AE204" s="33"/>
      <c r="AT204" s="18" t="s">
        <v>207</v>
      </c>
      <c r="AU204" s="18" t="s">
        <v>90</v>
      </c>
    </row>
    <row r="205" spans="1:65" s="2" customFormat="1" ht="24.15" customHeight="1">
      <c r="A205" s="33"/>
      <c r="B205" s="149"/>
      <c r="C205" s="150" t="s">
        <v>616</v>
      </c>
      <c r="D205" s="150" t="s">
        <v>202</v>
      </c>
      <c r="E205" s="151" t="s">
        <v>5508</v>
      </c>
      <c r="F205" s="152" t="s">
        <v>5509</v>
      </c>
      <c r="G205" s="153" t="s">
        <v>332</v>
      </c>
      <c r="H205" s="154">
        <v>36</v>
      </c>
      <c r="I205" s="155"/>
      <c r="J205" s="156">
        <f>ROUND(I205*H205,2)</f>
        <v>0</v>
      </c>
      <c r="K205" s="152" t="s">
        <v>333</v>
      </c>
      <c r="L205" s="34"/>
      <c r="M205" s="157" t="s">
        <v>1</v>
      </c>
      <c r="N205" s="158" t="s">
        <v>46</v>
      </c>
      <c r="O205" s="59"/>
      <c r="P205" s="159">
        <f>O205*H205</f>
        <v>0</v>
      </c>
      <c r="Q205" s="159">
        <v>0</v>
      </c>
      <c r="R205" s="159">
        <f>Q205*H205</f>
        <v>0</v>
      </c>
      <c r="S205" s="159">
        <v>0</v>
      </c>
      <c r="T205" s="160">
        <f>S205*H205</f>
        <v>0</v>
      </c>
      <c r="U205" s="33"/>
      <c r="V205" s="33"/>
      <c r="W205" s="33"/>
      <c r="X205" s="33"/>
      <c r="Y205" s="33"/>
      <c r="Z205" s="33"/>
      <c r="AA205" s="33"/>
      <c r="AB205" s="33"/>
      <c r="AC205" s="33"/>
      <c r="AD205" s="33"/>
      <c r="AE205" s="33"/>
      <c r="AR205" s="161" t="s">
        <v>969</v>
      </c>
      <c r="AT205" s="161" t="s">
        <v>202</v>
      </c>
      <c r="AU205" s="161" t="s">
        <v>90</v>
      </c>
      <c r="AY205" s="18" t="s">
        <v>199</v>
      </c>
      <c r="BE205" s="162">
        <f>IF(N205="základní",J205,0)</f>
        <v>0</v>
      </c>
      <c r="BF205" s="162">
        <f>IF(N205="snížená",J205,0)</f>
        <v>0</v>
      </c>
      <c r="BG205" s="162">
        <f>IF(N205="zákl. přenesená",J205,0)</f>
        <v>0</v>
      </c>
      <c r="BH205" s="162">
        <f>IF(N205="sníž. přenesená",J205,0)</f>
        <v>0</v>
      </c>
      <c r="BI205" s="162">
        <f>IF(N205="nulová",J205,0)</f>
        <v>0</v>
      </c>
      <c r="BJ205" s="18" t="s">
        <v>88</v>
      </c>
      <c r="BK205" s="162">
        <f>ROUND(I205*H205,2)</f>
        <v>0</v>
      </c>
      <c r="BL205" s="18" t="s">
        <v>969</v>
      </c>
      <c r="BM205" s="161" t="s">
        <v>8092</v>
      </c>
    </row>
    <row r="206" spans="1:65" s="2" customFormat="1" ht="28.8">
      <c r="A206" s="33"/>
      <c r="B206" s="34"/>
      <c r="C206" s="33"/>
      <c r="D206" s="163" t="s">
        <v>207</v>
      </c>
      <c r="E206" s="33"/>
      <c r="F206" s="164" t="s">
        <v>5511</v>
      </c>
      <c r="G206" s="33"/>
      <c r="H206" s="33"/>
      <c r="I206" s="165"/>
      <c r="J206" s="33"/>
      <c r="K206" s="33"/>
      <c r="L206" s="34"/>
      <c r="M206" s="166"/>
      <c r="N206" s="167"/>
      <c r="O206" s="59"/>
      <c r="P206" s="59"/>
      <c r="Q206" s="59"/>
      <c r="R206" s="59"/>
      <c r="S206" s="59"/>
      <c r="T206" s="60"/>
      <c r="U206" s="33"/>
      <c r="V206" s="33"/>
      <c r="W206" s="33"/>
      <c r="X206" s="33"/>
      <c r="Y206" s="33"/>
      <c r="Z206" s="33"/>
      <c r="AA206" s="33"/>
      <c r="AB206" s="33"/>
      <c r="AC206" s="33"/>
      <c r="AD206" s="33"/>
      <c r="AE206" s="33"/>
      <c r="AT206" s="18" t="s">
        <v>207</v>
      </c>
      <c r="AU206" s="18" t="s">
        <v>90</v>
      </c>
    </row>
    <row r="207" spans="1:65" s="14" customFormat="1" ht="10.199999999999999">
      <c r="B207" s="179"/>
      <c r="D207" s="163" t="s">
        <v>336</v>
      </c>
      <c r="E207" s="180" t="s">
        <v>1</v>
      </c>
      <c r="F207" s="181" t="s">
        <v>8093</v>
      </c>
      <c r="H207" s="182">
        <v>36</v>
      </c>
      <c r="I207" s="183"/>
      <c r="L207" s="179"/>
      <c r="M207" s="184"/>
      <c r="N207" s="185"/>
      <c r="O207" s="185"/>
      <c r="P207" s="185"/>
      <c r="Q207" s="185"/>
      <c r="R207" s="185"/>
      <c r="S207" s="185"/>
      <c r="T207" s="186"/>
      <c r="AT207" s="180" t="s">
        <v>336</v>
      </c>
      <c r="AU207" s="180" t="s">
        <v>90</v>
      </c>
      <c r="AV207" s="14" t="s">
        <v>90</v>
      </c>
      <c r="AW207" s="14" t="s">
        <v>36</v>
      </c>
      <c r="AX207" s="14" t="s">
        <v>88</v>
      </c>
      <c r="AY207" s="180" t="s">
        <v>199</v>
      </c>
    </row>
    <row r="208" spans="1:65" s="2" customFormat="1" ht="33" customHeight="1">
      <c r="A208" s="33"/>
      <c r="B208" s="149"/>
      <c r="C208" s="150" t="s">
        <v>623</v>
      </c>
      <c r="D208" s="150" t="s">
        <v>202</v>
      </c>
      <c r="E208" s="151" t="s">
        <v>8094</v>
      </c>
      <c r="F208" s="152" t="s">
        <v>8095</v>
      </c>
      <c r="G208" s="153" t="s">
        <v>383</v>
      </c>
      <c r="H208" s="154">
        <v>19.2</v>
      </c>
      <c r="I208" s="155"/>
      <c r="J208" s="156">
        <f>ROUND(I208*H208,2)</f>
        <v>0</v>
      </c>
      <c r="K208" s="152" t="s">
        <v>333</v>
      </c>
      <c r="L208" s="34"/>
      <c r="M208" s="157" t="s">
        <v>1</v>
      </c>
      <c r="N208" s="158" t="s">
        <v>46</v>
      </c>
      <c r="O208" s="59"/>
      <c r="P208" s="159">
        <f>O208*H208</f>
        <v>0</v>
      </c>
      <c r="Q208" s="159">
        <v>0</v>
      </c>
      <c r="R208" s="159">
        <f>Q208*H208</f>
        <v>0</v>
      </c>
      <c r="S208" s="159">
        <v>0</v>
      </c>
      <c r="T208" s="160">
        <f>S208*H208</f>
        <v>0</v>
      </c>
      <c r="U208" s="33"/>
      <c r="V208" s="33"/>
      <c r="W208" s="33"/>
      <c r="X208" s="33"/>
      <c r="Y208" s="33"/>
      <c r="Z208" s="33"/>
      <c r="AA208" s="33"/>
      <c r="AB208" s="33"/>
      <c r="AC208" s="33"/>
      <c r="AD208" s="33"/>
      <c r="AE208" s="33"/>
      <c r="AR208" s="161" t="s">
        <v>969</v>
      </c>
      <c r="AT208" s="161" t="s">
        <v>202</v>
      </c>
      <c r="AU208" s="161" t="s">
        <v>90</v>
      </c>
      <c r="AY208" s="18" t="s">
        <v>199</v>
      </c>
      <c r="BE208" s="162">
        <f>IF(N208="základní",J208,0)</f>
        <v>0</v>
      </c>
      <c r="BF208" s="162">
        <f>IF(N208="snížená",J208,0)</f>
        <v>0</v>
      </c>
      <c r="BG208" s="162">
        <f>IF(N208="zákl. přenesená",J208,0)</f>
        <v>0</v>
      </c>
      <c r="BH208" s="162">
        <f>IF(N208="sníž. přenesená",J208,0)</f>
        <v>0</v>
      </c>
      <c r="BI208" s="162">
        <f>IF(N208="nulová",J208,0)</f>
        <v>0</v>
      </c>
      <c r="BJ208" s="18" t="s">
        <v>88</v>
      </c>
      <c r="BK208" s="162">
        <f>ROUND(I208*H208,2)</f>
        <v>0</v>
      </c>
      <c r="BL208" s="18" t="s">
        <v>969</v>
      </c>
      <c r="BM208" s="161" t="s">
        <v>8096</v>
      </c>
    </row>
    <row r="209" spans="1:65" s="2" customFormat="1" ht="28.8">
      <c r="A209" s="33"/>
      <c r="B209" s="34"/>
      <c r="C209" s="33"/>
      <c r="D209" s="163" t="s">
        <v>207</v>
      </c>
      <c r="E209" s="33"/>
      <c r="F209" s="164" t="s">
        <v>8097</v>
      </c>
      <c r="G209" s="33"/>
      <c r="H209" s="33"/>
      <c r="I209" s="165"/>
      <c r="J209" s="33"/>
      <c r="K209" s="33"/>
      <c r="L209" s="34"/>
      <c r="M209" s="166"/>
      <c r="N209" s="167"/>
      <c r="O209" s="59"/>
      <c r="P209" s="59"/>
      <c r="Q209" s="59"/>
      <c r="R209" s="59"/>
      <c r="S209" s="59"/>
      <c r="T209" s="60"/>
      <c r="U209" s="33"/>
      <c r="V209" s="33"/>
      <c r="W209" s="33"/>
      <c r="X209" s="33"/>
      <c r="Y209" s="33"/>
      <c r="Z209" s="33"/>
      <c r="AA209" s="33"/>
      <c r="AB209" s="33"/>
      <c r="AC209" s="33"/>
      <c r="AD209" s="33"/>
      <c r="AE209" s="33"/>
      <c r="AT209" s="18" t="s">
        <v>207</v>
      </c>
      <c r="AU209" s="18" t="s">
        <v>90</v>
      </c>
    </row>
    <row r="210" spans="1:65" s="14" customFormat="1" ht="10.199999999999999">
      <c r="B210" s="179"/>
      <c r="D210" s="163" t="s">
        <v>336</v>
      </c>
      <c r="E210" s="180" t="s">
        <v>1</v>
      </c>
      <c r="F210" s="181" t="s">
        <v>8098</v>
      </c>
      <c r="H210" s="182">
        <v>19.2</v>
      </c>
      <c r="I210" s="183"/>
      <c r="L210" s="179"/>
      <c r="M210" s="184"/>
      <c r="N210" s="185"/>
      <c r="O210" s="185"/>
      <c r="P210" s="185"/>
      <c r="Q210" s="185"/>
      <c r="R210" s="185"/>
      <c r="S210" s="185"/>
      <c r="T210" s="186"/>
      <c r="AT210" s="180" t="s">
        <v>336</v>
      </c>
      <c r="AU210" s="180" t="s">
        <v>90</v>
      </c>
      <c r="AV210" s="14" t="s">
        <v>90</v>
      </c>
      <c r="AW210" s="14" t="s">
        <v>36</v>
      </c>
      <c r="AX210" s="14" t="s">
        <v>88</v>
      </c>
      <c r="AY210" s="180" t="s">
        <v>199</v>
      </c>
    </row>
    <row r="211" spans="1:65" s="2" customFormat="1" ht="24.15" customHeight="1">
      <c r="A211" s="33"/>
      <c r="B211" s="149"/>
      <c r="C211" s="150" t="s">
        <v>634</v>
      </c>
      <c r="D211" s="150" t="s">
        <v>202</v>
      </c>
      <c r="E211" s="151" t="s">
        <v>8099</v>
      </c>
      <c r="F211" s="152" t="s">
        <v>8100</v>
      </c>
      <c r="G211" s="153" t="s">
        <v>396</v>
      </c>
      <c r="H211" s="154">
        <v>10.08</v>
      </c>
      <c r="I211" s="155"/>
      <c r="J211" s="156">
        <f>ROUND(I211*H211,2)</f>
        <v>0</v>
      </c>
      <c r="K211" s="152" t="s">
        <v>333</v>
      </c>
      <c r="L211" s="34"/>
      <c r="M211" s="157" t="s">
        <v>1</v>
      </c>
      <c r="N211" s="158" t="s">
        <v>46</v>
      </c>
      <c r="O211" s="59"/>
      <c r="P211" s="159">
        <f>O211*H211</f>
        <v>0</v>
      </c>
      <c r="Q211" s="159">
        <v>0</v>
      </c>
      <c r="R211" s="159">
        <f>Q211*H211</f>
        <v>0</v>
      </c>
      <c r="S211" s="159">
        <v>0</v>
      </c>
      <c r="T211" s="160">
        <f>S211*H211</f>
        <v>0</v>
      </c>
      <c r="U211" s="33"/>
      <c r="V211" s="33"/>
      <c r="W211" s="33"/>
      <c r="X211" s="33"/>
      <c r="Y211" s="33"/>
      <c r="Z211" s="33"/>
      <c r="AA211" s="33"/>
      <c r="AB211" s="33"/>
      <c r="AC211" s="33"/>
      <c r="AD211" s="33"/>
      <c r="AE211" s="33"/>
      <c r="AR211" s="161" t="s">
        <v>969</v>
      </c>
      <c r="AT211" s="161" t="s">
        <v>202</v>
      </c>
      <c r="AU211" s="161" t="s">
        <v>90</v>
      </c>
      <c r="AY211" s="18" t="s">
        <v>199</v>
      </c>
      <c r="BE211" s="162">
        <f>IF(N211="základní",J211,0)</f>
        <v>0</v>
      </c>
      <c r="BF211" s="162">
        <f>IF(N211="snížená",J211,0)</f>
        <v>0</v>
      </c>
      <c r="BG211" s="162">
        <f>IF(N211="zákl. přenesená",J211,0)</f>
        <v>0</v>
      </c>
      <c r="BH211" s="162">
        <f>IF(N211="sníž. přenesená",J211,0)</f>
        <v>0</v>
      </c>
      <c r="BI211" s="162">
        <f>IF(N211="nulová",J211,0)</f>
        <v>0</v>
      </c>
      <c r="BJ211" s="18" t="s">
        <v>88</v>
      </c>
      <c r="BK211" s="162">
        <f>ROUND(I211*H211,2)</f>
        <v>0</v>
      </c>
      <c r="BL211" s="18" t="s">
        <v>969</v>
      </c>
      <c r="BM211" s="161" t="s">
        <v>8101</v>
      </c>
    </row>
    <row r="212" spans="1:65" s="2" customFormat="1" ht="19.2">
      <c r="A212" s="33"/>
      <c r="B212" s="34"/>
      <c r="C212" s="33"/>
      <c r="D212" s="163" t="s">
        <v>207</v>
      </c>
      <c r="E212" s="33"/>
      <c r="F212" s="164" t="s">
        <v>8102</v>
      </c>
      <c r="G212" s="33"/>
      <c r="H212" s="33"/>
      <c r="I212" s="165"/>
      <c r="J212" s="33"/>
      <c r="K212" s="33"/>
      <c r="L212" s="34"/>
      <c r="M212" s="166"/>
      <c r="N212" s="167"/>
      <c r="O212" s="59"/>
      <c r="P212" s="59"/>
      <c r="Q212" s="59"/>
      <c r="R212" s="59"/>
      <c r="S212" s="59"/>
      <c r="T212" s="60"/>
      <c r="U212" s="33"/>
      <c r="V212" s="33"/>
      <c r="W212" s="33"/>
      <c r="X212" s="33"/>
      <c r="Y212" s="33"/>
      <c r="Z212" s="33"/>
      <c r="AA212" s="33"/>
      <c r="AB212" s="33"/>
      <c r="AC212" s="33"/>
      <c r="AD212" s="33"/>
      <c r="AE212" s="33"/>
      <c r="AT212" s="18" t="s">
        <v>207</v>
      </c>
      <c r="AU212" s="18" t="s">
        <v>90</v>
      </c>
    </row>
    <row r="213" spans="1:65" s="14" customFormat="1" ht="10.199999999999999">
      <c r="B213" s="179"/>
      <c r="D213" s="163" t="s">
        <v>336</v>
      </c>
      <c r="E213" s="180" t="s">
        <v>1</v>
      </c>
      <c r="F213" s="181" t="s">
        <v>8103</v>
      </c>
      <c r="H213" s="182">
        <v>4.8</v>
      </c>
      <c r="I213" s="183"/>
      <c r="L213" s="179"/>
      <c r="M213" s="184"/>
      <c r="N213" s="185"/>
      <c r="O213" s="185"/>
      <c r="P213" s="185"/>
      <c r="Q213" s="185"/>
      <c r="R213" s="185"/>
      <c r="S213" s="185"/>
      <c r="T213" s="186"/>
      <c r="AT213" s="180" t="s">
        <v>336</v>
      </c>
      <c r="AU213" s="180" t="s">
        <v>90</v>
      </c>
      <c r="AV213" s="14" t="s">
        <v>90</v>
      </c>
      <c r="AW213" s="14" t="s">
        <v>36</v>
      </c>
      <c r="AX213" s="14" t="s">
        <v>88</v>
      </c>
      <c r="AY213" s="180" t="s">
        <v>199</v>
      </c>
    </row>
    <row r="214" spans="1:65" s="14" customFormat="1" ht="10.199999999999999">
      <c r="B214" s="179"/>
      <c r="D214" s="163" t="s">
        <v>336</v>
      </c>
      <c r="F214" s="181" t="s">
        <v>8104</v>
      </c>
      <c r="H214" s="182">
        <v>10.08</v>
      </c>
      <c r="I214" s="183"/>
      <c r="L214" s="179"/>
      <c r="M214" s="184"/>
      <c r="N214" s="185"/>
      <c r="O214" s="185"/>
      <c r="P214" s="185"/>
      <c r="Q214" s="185"/>
      <c r="R214" s="185"/>
      <c r="S214" s="185"/>
      <c r="T214" s="186"/>
      <c r="AT214" s="180" t="s">
        <v>336</v>
      </c>
      <c r="AU214" s="180" t="s">
        <v>90</v>
      </c>
      <c r="AV214" s="14" t="s">
        <v>90</v>
      </c>
      <c r="AW214" s="14" t="s">
        <v>3</v>
      </c>
      <c r="AX214" s="14" t="s">
        <v>88</v>
      </c>
      <c r="AY214" s="180" t="s">
        <v>199</v>
      </c>
    </row>
    <row r="215" spans="1:65" s="2" customFormat="1" ht="24.15" customHeight="1">
      <c r="A215" s="33"/>
      <c r="B215" s="149"/>
      <c r="C215" s="150" t="s">
        <v>664</v>
      </c>
      <c r="D215" s="150" t="s">
        <v>202</v>
      </c>
      <c r="E215" s="151" t="s">
        <v>8105</v>
      </c>
      <c r="F215" s="152" t="s">
        <v>8106</v>
      </c>
      <c r="G215" s="153" t="s">
        <v>383</v>
      </c>
      <c r="H215" s="154">
        <v>4.8</v>
      </c>
      <c r="I215" s="155"/>
      <c r="J215" s="156">
        <f>ROUND(I215*H215,2)</f>
        <v>0</v>
      </c>
      <c r="K215" s="152" t="s">
        <v>333</v>
      </c>
      <c r="L215" s="34"/>
      <c r="M215" s="157" t="s">
        <v>1</v>
      </c>
      <c r="N215" s="158" t="s">
        <v>46</v>
      </c>
      <c r="O215" s="59"/>
      <c r="P215" s="159">
        <f>O215*H215</f>
        <v>0</v>
      </c>
      <c r="Q215" s="159">
        <v>0</v>
      </c>
      <c r="R215" s="159">
        <f>Q215*H215</f>
        <v>0</v>
      </c>
      <c r="S215" s="159">
        <v>0</v>
      </c>
      <c r="T215" s="160">
        <f>S215*H215</f>
        <v>0</v>
      </c>
      <c r="U215" s="33"/>
      <c r="V215" s="33"/>
      <c r="W215" s="33"/>
      <c r="X215" s="33"/>
      <c r="Y215" s="33"/>
      <c r="Z215" s="33"/>
      <c r="AA215" s="33"/>
      <c r="AB215" s="33"/>
      <c r="AC215" s="33"/>
      <c r="AD215" s="33"/>
      <c r="AE215" s="33"/>
      <c r="AR215" s="161" t="s">
        <v>969</v>
      </c>
      <c r="AT215" s="161" t="s">
        <v>202</v>
      </c>
      <c r="AU215" s="161" t="s">
        <v>90</v>
      </c>
      <c r="AY215" s="18" t="s">
        <v>199</v>
      </c>
      <c r="BE215" s="162">
        <f>IF(N215="základní",J215,0)</f>
        <v>0</v>
      </c>
      <c r="BF215" s="162">
        <f>IF(N215="snížená",J215,0)</f>
        <v>0</v>
      </c>
      <c r="BG215" s="162">
        <f>IF(N215="zákl. přenesená",J215,0)</f>
        <v>0</v>
      </c>
      <c r="BH215" s="162">
        <f>IF(N215="sníž. přenesená",J215,0)</f>
        <v>0</v>
      </c>
      <c r="BI215" s="162">
        <f>IF(N215="nulová",J215,0)</f>
        <v>0</v>
      </c>
      <c r="BJ215" s="18" t="s">
        <v>88</v>
      </c>
      <c r="BK215" s="162">
        <f>ROUND(I215*H215,2)</f>
        <v>0</v>
      </c>
      <c r="BL215" s="18" t="s">
        <v>969</v>
      </c>
      <c r="BM215" s="161" t="s">
        <v>8107</v>
      </c>
    </row>
    <row r="216" spans="1:65" s="2" customFormat="1" ht="19.2">
      <c r="A216" s="33"/>
      <c r="B216" s="34"/>
      <c r="C216" s="33"/>
      <c r="D216" s="163" t="s">
        <v>207</v>
      </c>
      <c r="E216" s="33"/>
      <c r="F216" s="164" t="s">
        <v>8108</v>
      </c>
      <c r="G216" s="33"/>
      <c r="H216" s="33"/>
      <c r="I216" s="165"/>
      <c r="J216" s="33"/>
      <c r="K216" s="33"/>
      <c r="L216" s="34"/>
      <c r="M216" s="166"/>
      <c r="N216" s="167"/>
      <c r="O216" s="59"/>
      <c r="P216" s="59"/>
      <c r="Q216" s="59"/>
      <c r="R216" s="59"/>
      <c r="S216" s="59"/>
      <c r="T216" s="60"/>
      <c r="U216" s="33"/>
      <c r="V216" s="33"/>
      <c r="W216" s="33"/>
      <c r="X216" s="33"/>
      <c r="Y216" s="33"/>
      <c r="Z216" s="33"/>
      <c r="AA216" s="33"/>
      <c r="AB216" s="33"/>
      <c r="AC216" s="33"/>
      <c r="AD216" s="33"/>
      <c r="AE216" s="33"/>
      <c r="AT216" s="18" t="s">
        <v>207</v>
      </c>
      <c r="AU216" s="18" t="s">
        <v>90</v>
      </c>
    </row>
    <row r="217" spans="1:65" s="14" customFormat="1" ht="10.199999999999999">
      <c r="B217" s="179"/>
      <c r="D217" s="163" t="s">
        <v>336</v>
      </c>
      <c r="E217" s="180" t="s">
        <v>1</v>
      </c>
      <c r="F217" s="181" t="s">
        <v>8103</v>
      </c>
      <c r="H217" s="182">
        <v>4.8</v>
      </c>
      <c r="I217" s="183"/>
      <c r="L217" s="179"/>
      <c r="M217" s="184"/>
      <c r="N217" s="185"/>
      <c r="O217" s="185"/>
      <c r="P217" s="185"/>
      <c r="Q217" s="185"/>
      <c r="R217" s="185"/>
      <c r="S217" s="185"/>
      <c r="T217" s="186"/>
      <c r="AT217" s="180" t="s">
        <v>336</v>
      </c>
      <c r="AU217" s="180" t="s">
        <v>90</v>
      </c>
      <c r="AV217" s="14" t="s">
        <v>90</v>
      </c>
      <c r="AW217" s="14" t="s">
        <v>36</v>
      </c>
      <c r="AX217" s="14" t="s">
        <v>88</v>
      </c>
      <c r="AY217" s="180" t="s">
        <v>199</v>
      </c>
    </row>
    <row r="218" spans="1:65" s="2" customFormat="1" ht="16.5" customHeight="1">
      <c r="A218" s="33"/>
      <c r="B218" s="149"/>
      <c r="C218" s="150" t="s">
        <v>690</v>
      </c>
      <c r="D218" s="150" t="s">
        <v>202</v>
      </c>
      <c r="E218" s="151" t="s">
        <v>8109</v>
      </c>
      <c r="F218" s="152" t="s">
        <v>8110</v>
      </c>
      <c r="G218" s="153" t="s">
        <v>529</v>
      </c>
      <c r="H218" s="154">
        <v>1</v>
      </c>
      <c r="I218" s="155"/>
      <c r="J218" s="156">
        <f>ROUND(I218*H218,2)</f>
        <v>0</v>
      </c>
      <c r="K218" s="152" t="s">
        <v>1</v>
      </c>
      <c r="L218" s="34"/>
      <c r="M218" s="157" t="s">
        <v>1</v>
      </c>
      <c r="N218" s="158" t="s">
        <v>46</v>
      </c>
      <c r="O218" s="59"/>
      <c r="P218" s="159">
        <f>O218*H218</f>
        <v>0</v>
      </c>
      <c r="Q218" s="159">
        <v>0.108</v>
      </c>
      <c r="R218" s="159">
        <f>Q218*H218</f>
        <v>0.108</v>
      </c>
      <c r="S218" s="159">
        <v>0</v>
      </c>
      <c r="T218" s="160">
        <f>S218*H218</f>
        <v>0</v>
      </c>
      <c r="U218" s="33"/>
      <c r="V218" s="33"/>
      <c r="W218" s="33"/>
      <c r="X218" s="33"/>
      <c r="Y218" s="33"/>
      <c r="Z218" s="33"/>
      <c r="AA218" s="33"/>
      <c r="AB218" s="33"/>
      <c r="AC218" s="33"/>
      <c r="AD218" s="33"/>
      <c r="AE218" s="33"/>
      <c r="AR218" s="161" t="s">
        <v>969</v>
      </c>
      <c r="AT218" s="161" t="s">
        <v>202</v>
      </c>
      <c r="AU218" s="161" t="s">
        <v>90</v>
      </c>
      <c r="AY218" s="18" t="s">
        <v>199</v>
      </c>
      <c r="BE218" s="162">
        <f>IF(N218="základní",J218,0)</f>
        <v>0</v>
      </c>
      <c r="BF218" s="162">
        <f>IF(N218="snížená",J218,0)</f>
        <v>0</v>
      </c>
      <c r="BG218" s="162">
        <f>IF(N218="zákl. přenesená",J218,0)</f>
        <v>0</v>
      </c>
      <c r="BH218" s="162">
        <f>IF(N218="sníž. přenesená",J218,0)</f>
        <v>0</v>
      </c>
      <c r="BI218" s="162">
        <f>IF(N218="nulová",J218,0)</f>
        <v>0</v>
      </c>
      <c r="BJ218" s="18" t="s">
        <v>88</v>
      </c>
      <c r="BK218" s="162">
        <f>ROUND(I218*H218,2)</f>
        <v>0</v>
      </c>
      <c r="BL218" s="18" t="s">
        <v>969</v>
      </c>
      <c r="BM218" s="161" t="s">
        <v>8111</v>
      </c>
    </row>
    <row r="219" spans="1:65" s="2" customFormat="1" ht="28.8">
      <c r="A219" s="33"/>
      <c r="B219" s="34"/>
      <c r="C219" s="33"/>
      <c r="D219" s="163" t="s">
        <v>207</v>
      </c>
      <c r="E219" s="33"/>
      <c r="F219" s="164" t="s">
        <v>8112</v>
      </c>
      <c r="G219" s="33"/>
      <c r="H219" s="33"/>
      <c r="I219" s="165"/>
      <c r="J219" s="33"/>
      <c r="K219" s="33"/>
      <c r="L219" s="34"/>
      <c r="M219" s="166"/>
      <c r="N219" s="167"/>
      <c r="O219" s="59"/>
      <c r="P219" s="59"/>
      <c r="Q219" s="59"/>
      <c r="R219" s="59"/>
      <c r="S219" s="59"/>
      <c r="T219" s="60"/>
      <c r="U219" s="33"/>
      <c r="V219" s="33"/>
      <c r="W219" s="33"/>
      <c r="X219" s="33"/>
      <c r="Y219" s="33"/>
      <c r="Z219" s="33"/>
      <c r="AA219" s="33"/>
      <c r="AB219" s="33"/>
      <c r="AC219" s="33"/>
      <c r="AD219" s="33"/>
      <c r="AE219" s="33"/>
      <c r="AT219" s="18" t="s">
        <v>207</v>
      </c>
      <c r="AU219" s="18" t="s">
        <v>90</v>
      </c>
    </row>
    <row r="220" spans="1:65" s="2" customFormat="1" ht="16.5" customHeight="1">
      <c r="A220" s="33"/>
      <c r="B220" s="149"/>
      <c r="C220" s="195" t="s">
        <v>696</v>
      </c>
      <c r="D220" s="195" t="s">
        <v>416</v>
      </c>
      <c r="E220" s="196" t="s">
        <v>8113</v>
      </c>
      <c r="F220" s="197" t="s">
        <v>8114</v>
      </c>
      <c r="G220" s="198" t="s">
        <v>8115</v>
      </c>
      <c r="H220" s="199">
        <v>1</v>
      </c>
      <c r="I220" s="200"/>
      <c r="J220" s="201">
        <f>ROUND(I220*H220,2)</f>
        <v>0</v>
      </c>
      <c r="K220" s="197" t="s">
        <v>1</v>
      </c>
      <c r="L220" s="202"/>
      <c r="M220" s="203" t="s">
        <v>1</v>
      </c>
      <c r="N220" s="204" t="s">
        <v>46</v>
      </c>
      <c r="O220" s="59"/>
      <c r="P220" s="159">
        <f>O220*H220</f>
        <v>0</v>
      </c>
      <c r="Q220" s="159">
        <v>2.0999999999999999E-3</v>
      </c>
      <c r="R220" s="159">
        <f>Q220*H220</f>
        <v>2.0999999999999999E-3</v>
      </c>
      <c r="S220" s="159">
        <v>0</v>
      </c>
      <c r="T220" s="160">
        <f>S220*H220</f>
        <v>0</v>
      </c>
      <c r="U220" s="33"/>
      <c r="V220" s="33"/>
      <c r="W220" s="33"/>
      <c r="X220" s="33"/>
      <c r="Y220" s="33"/>
      <c r="Z220" s="33"/>
      <c r="AA220" s="33"/>
      <c r="AB220" s="33"/>
      <c r="AC220" s="33"/>
      <c r="AD220" s="33"/>
      <c r="AE220" s="33"/>
      <c r="AR220" s="161" t="s">
        <v>1485</v>
      </c>
      <c r="AT220" s="161" t="s">
        <v>416</v>
      </c>
      <c r="AU220" s="161" t="s">
        <v>90</v>
      </c>
      <c r="AY220" s="18" t="s">
        <v>199</v>
      </c>
      <c r="BE220" s="162">
        <f>IF(N220="základní",J220,0)</f>
        <v>0</v>
      </c>
      <c r="BF220" s="162">
        <f>IF(N220="snížená",J220,0)</f>
        <v>0</v>
      </c>
      <c r="BG220" s="162">
        <f>IF(N220="zákl. přenesená",J220,0)</f>
        <v>0</v>
      </c>
      <c r="BH220" s="162">
        <f>IF(N220="sníž. přenesená",J220,0)</f>
        <v>0</v>
      </c>
      <c r="BI220" s="162">
        <f>IF(N220="nulová",J220,0)</f>
        <v>0</v>
      </c>
      <c r="BJ220" s="18" t="s">
        <v>88</v>
      </c>
      <c r="BK220" s="162">
        <f>ROUND(I220*H220,2)</f>
        <v>0</v>
      </c>
      <c r="BL220" s="18" t="s">
        <v>1485</v>
      </c>
      <c r="BM220" s="161" t="s">
        <v>8116</v>
      </c>
    </row>
    <row r="221" spans="1:65" s="2" customFormat="1" ht="28.8">
      <c r="A221" s="33"/>
      <c r="B221" s="34"/>
      <c r="C221" s="33"/>
      <c r="D221" s="163" t="s">
        <v>207</v>
      </c>
      <c r="E221" s="33"/>
      <c r="F221" s="164" t="s">
        <v>8117</v>
      </c>
      <c r="G221" s="33"/>
      <c r="H221" s="33"/>
      <c r="I221" s="165"/>
      <c r="J221" s="33"/>
      <c r="K221" s="33"/>
      <c r="L221" s="34"/>
      <c r="M221" s="166"/>
      <c r="N221" s="167"/>
      <c r="O221" s="59"/>
      <c r="P221" s="59"/>
      <c r="Q221" s="59"/>
      <c r="R221" s="59"/>
      <c r="S221" s="59"/>
      <c r="T221" s="60"/>
      <c r="U221" s="33"/>
      <c r="V221" s="33"/>
      <c r="W221" s="33"/>
      <c r="X221" s="33"/>
      <c r="Y221" s="33"/>
      <c r="Z221" s="33"/>
      <c r="AA221" s="33"/>
      <c r="AB221" s="33"/>
      <c r="AC221" s="33"/>
      <c r="AD221" s="33"/>
      <c r="AE221" s="33"/>
      <c r="AT221" s="18" t="s">
        <v>207</v>
      </c>
      <c r="AU221" s="18" t="s">
        <v>90</v>
      </c>
    </row>
    <row r="222" spans="1:65" s="2" customFormat="1" ht="24.15" customHeight="1">
      <c r="A222" s="33"/>
      <c r="B222" s="149"/>
      <c r="C222" s="150" t="s">
        <v>702</v>
      </c>
      <c r="D222" s="150" t="s">
        <v>202</v>
      </c>
      <c r="E222" s="151" t="s">
        <v>8118</v>
      </c>
      <c r="F222" s="152" t="s">
        <v>8119</v>
      </c>
      <c r="G222" s="153" t="s">
        <v>396</v>
      </c>
      <c r="H222" s="154">
        <v>0.16700000000000001</v>
      </c>
      <c r="I222" s="155"/>
      <c r="J222" s="156">
        <f>ROUND(I222*H222,2)</f>
        <v>0</v>
      </c>
      <c r="K222" s="152" t="s">
        <v>333</v>
      </c>
      <c r="L222" s="34"/>
      <c r="M222" s="157" t="s">
        <v>1</v>
      </c>
      <c r="N222" s="158" t="s">
        <v>46</v>
      </c>
      <c r="O222" s="59"/>
      <c r="P222" s="159">
        <f>O222*H222</f>
        <v>0</v>
      </c>
      <c r="Q222" s="159">
        <v>0</v>
      </c>
      <c r="R222" s="159">
        <f>Q222*H222</f>
        <v>0</v>
      </c>
      <c r="S222" s="159">
        <v>0</v>
      </c>
      <c r="T222" s="160">
        <f>S222*H222</f>
        <v>0</v>
      </c>
      <c r="U222" s="33"/>
      <c r="V222" s="33"/>
      <c r="W222" s="33"/>
      <c r="X222" s="33"/>
      <c r="Y222" s="33"/>
      <c r="Z222" s="33"/>
      <c r="AA222" s="33"/>
      <c r="AB222" s="33"/>
      <c r="AC222" s="33"/>
      <c r="AD222" s="33"/>
      <c r="AE222" s="33"/>
      <c r="AR222" s="161" t="s">
        <v>969</v>
      </c>
      <c r="AT222" s="161" t="s">
        <v>202</v>
      </c>
      <c r="AU222" s="161" t="s">
        <v>90</v>
      </c>
      <c r="AY222" s="18" t="s">
        <v>199</v>
      </c>
      <c r="BE222" s="162">
        <f>IF(N222="základní",J222,0)</f>
        <v>0</v>
      </c>
      <c r="BF222" s="162">
        <f>IF(N222="snížená",J222,0)</f>
        <v>0</v>
      </c>
      <c r="BG222" s="162">
        <f>IF(N222="zákl. přenesená",J222,0)</f>
        <v>0</v>
      </c>
      <c r="BH222" s="162">
        <f>IF(N222="sníž. přenesená",J222,0)</f>
        <v>0</v>
      </c>
      <c r="BI222" s="162">
        <f>IF(N222="nulová",J222,0)</f>
        <v>0</v>
      </c>
      <c r="BJ222" s="18" t="s">
        <v>88</v>
      </c>
      <c r="BK222" s="162">
        <f>ROUND(I222*H222,2)</f>
        <v>0</v>
      </c>
      <c r="BL222" s="18" t="s">
        <v>969</v>
      </c>
      <c r="BM222" s="161" t="s">
        <v>8120</v>
      </c>
    </row>
    <row r="223" spans="1:65" s="2" customFormat="1" ht="19.2">
      <c r="A223" s="33"/>
      <c r="B223" s="34"/>
      <c r="C223" s="33"/>
      <c r="D223" s="163" t="s">
        <v>207</v>
      </c>
      <c r="E223" s="33"/>
      <c r="F223" s="164" t="s">
        <v>8121</v>
      </c>
      <c r="G223" s="33"/>
      <c r="H223" s="33"/>
      <c r="I223" s="165"/>
      <c r="J223" s="33"/>
      <c r="K223" s="33"/>
      <c r="L223" s="34"/>
      <c r="M223" s="166"/>
      <c r="N223" s="167"/>
      <c r="O223" s="59"/>
      <c r="P223" s="59"/>
      <c r="Q223" s="59"/>
      <c r="R223" s="59"/>
      <c r="S223" s="59"/>
      <c r="T223" s="60"/>
      <c r="U223" s="33"/>
      <c r="V223" s="33"/>
      <c r="W223" s="33"/>
      <c r="X223" s="33"/>
      <c r="Y223" s="33"/>
      <c r="Z223" s="33"/>
      <c r="AA223" s="33"/>
      <c r="AB223" s="33"/>
      <c r="AC223" s="33"/>
      <c r="AD223" s="33"/>
      <c r="AE223" s="33"/>
      <c r="AT223" s="18" t="s">
        <v>207</v>
      </c>
      <c r="AU223" s="18" t="s">
        <v>90</v>
      </c>
    </row>
    <row r="224" spans="1:65" s="2" customFormat="1" ht="24.15" customHeight="1">
      <c r="A224" s="33"/>
      <c r="B224" s="149"/>
      <c r="C224" s="150" t="s">
        <v>709</v>
      </c>
      <c r="D224" s="150" t="s">
        <v>202</v>
      </c>
      <c r="E224" s="151" t="s">
        <v>8122</v>
      </c>
      <c r="F224" s="152" t="s">
        <v>8123</v>
      </c>
      <c r="G224" s="153" t="s">
        <v>396</v>
      </c>
      <c r="H224" s="154">
        <v>4.5090000000000003</v>
      </c>
      <c r="I224" s="155"/>
      <c r="J224" s="156">
        <f>ROUND(I224*H224,2)</f>
        <v>0</v>
      </c>
      <c r="K224" s="152" t="s">
        <v>333</v>
      </c>
      <c r="L224" s="34"/>
      <c r="M224" s="157" t="s">
        <v>1</v>
      </c>
      <c r="N224" s="158" t="s">
        <v>46</v>
      </c>
      <c r="O224" s="59"/>
      <c r="P224" s="159">
        <f>O224*H224</f>
        <v>0</v>
      </c>
      <c r="Q224" s="159">
        <v>0</v>
      </c>
      <c r="R224" s="159">
        <f>Q224*H224</f>
        <v>0</v>
      </c>
      <c r="S224" s="159">
        <v>0</v>
      </c>
      <c r="T224" s="160">
        <f>S224*H224</f>
        <v>0</v>
      </c>
      <c r="U224" s="33"/>
      <c r="V224" s="33"/>
      <c r="W224" s="33"/>
      <c r="X224" s="33"/>
      <c r="Y224" s="33"/>
      <c r="Z224" s="33"/>
      <c r="AA224" s="33"/>
      <c r="AB224" s="33"/>
      <c r="AC224" s="33"/>
      <c r="AD224" s="33"/>
      <c r="AE224" s="33"/>
      <c r="AR224" s="161" t="s">
        <v>969</v>
      </c>
      <c r="AT224" s="161" t="s">
        <v>202</v>
      </c>
      <c r="AU224" s="161" t="s">
        <v>90</v>
      </c>
      <c r="AY224" s="18" t="s">
        <v>199</v>
      </c>
      <c r="BE224" s="162">
        <f>IF(N224="základní",J224,0)</f>
        <v>0</v>
      </c>
      <c r="BF224" s="162">
        <f>IF(N224="snížená",J224,0)</f>
        <v>0</v>
      </c>
      <c r="BG224" s="162">
        <f>IF(N224="zákl. přenesená",J224,0)</f>
        <v>0</v>
      </c>
      <c r="BH224" s="162">
        <f>IF(N224="sníž. přenesená",J224,0)</f>
        <v>0</v>
      </c>
      <c r="BI224" s="162">
        <f>IF(N224="nulová",J224,0)</f>
        <v>0</v>
      </c>
      <c r="BJ224" s="18" t="s">
        <v>88</v>
      </c>
      <c r="BK224" s="162">
        <f>ROUND(I224*H224,2)</f>
        <v>0</v>
      </c>
      <c r="BL224" s="18" t="s">
        <v>969</v>
      </c>
      <c r="BM224" s="161" t="s">
        <v>8124</v>
      </c>
    </row>
    <row r="225" spans="1:51" s="2" customFormat="1" ht="38.4">
      <c r="A225" s="33"/>
      <c r="B225" s="34"/>
      <c r="C225" s="33"/>
      <c r="D225" s="163" t="s">
        <v>207</v>
      </c>
      <c r="E225" s="33"/>
      <c r="F225" s="164" t="s">
        <v>8125</v>
      </c>
      <c r="G225" s="33"/>
      <c r="H225" s="33"/>
      <c r="I225" s="165"/>
      <c r="J225" s="33"/>
      <c r="K225" s="33"/>
      <c r="L225" s="34"/>
      <c r="M225" s="166"/>
      <c r="N225" s="167"/>
      <c r="O225" s="59"/>
      <c r="P225" s="59"/>
      <c r="Q225" s="59"/>
      <c r="R225" s="59"/>
      <c r="S225" s="59"/>
      <c r="T225" s="60"/>
      <c r="U225" s="33"/>
      <c r="V225" s="33"/>
      <c r="W225" s="33"/>
      <c r="X225" s="33"/>
      <c r="Y225" s="33"/>
      <c r="Z225" s="33"/>
      <c r="AA225" s="33"/>
      <c r="AB225" s="33"/>
      <c r="AC225" s="33"/>
      <c r="AD225" s="33"/>
      <c r="AE225" s="33"/>
      <c r="AT225" s="18" t="s">
        <v>207</v>
      </c>
      <c r="AU225" s="18" t="s">
        <v>90</v>
      </c>
    </row>
    <row r="226" spans="1:51" s="14" customFormat="1" ht="10.199999999999999">
      <c r="B226" s="179"/>
      <c r="D226" s="163" t="s">
        <v>336</v>
      </c>
      <c r="F226" s="181" t="s">
        <v>8126</v>
      </c>
      <c r="H226" s="182">
        <v>4.5090000000000003</v>
      </c>
      <c r="I226" s="183"/>
      <c r="L226" s="179"/>
      <c r="M226" s="213"/>
      <c r="N226" s="214"/>
      <c r="O226" s="214"/>
      <c r="P226" s="214"/>
      <c r="Q226" s="214"/>
      <c r="R226" s="214"/>
      <c r="S226" s="214"/>
      <c r="T226" s="215"/>
      <c r="AT226" s="180" t="s">
        <v>336</v>
      </c>
      <c r="AU226" s="180" t="s">
        <v>90</v>
      </c>
      <c r="AV226" s="14" t="s">
        <v>90</v>
      </c>
      <c r="AW226" s="14" t="s">
        <v>3</v>
      </c>
      <c r="AX226" s="14" t="s">
        <v>88</v>
      </c>
      <c r="AY226" s="180" t="s">
        <v>199</v>
      </c>
    </row>
    <row r="227" spans="1:51" s="2" customFormat="1" ht="6.9" customHeight="1">
      <c r="A227" s="33"/>
      <c r="B227" s="48"/>
      <c r="C227" s="49"/>
      <c r="D227" s="49"/>
      <c r="E227" s="49"/>
      <c r="F227" s="49"/>
      <c r="G227" s="49"/>
      <c r="H227" s="49"/>
      <c r="I227" s="49"/>
      <c r="J227" s="49"/>
      <c r="K227" s="49"/>
      <c r="L227" s="34"/>
      <c r="M227" s="33"/>
      <c r="O227" s="33"/>
      <c r="P227" s="33"/>
      <c r="Q227" s="33"/>
      <c r="R227" s="33"/>
      <c r="S227" s="33"/>
      <c r="T227" s="33"/>
      <c r="U227" s="33"/>
      <c r="V227" s="33"/>
      <c r="W227" s="33"/>
      <c r="X227" s="33"/>
      <c r="Y227" s="33"/>
      <c r="Z227" s="33"/>
      <c r="AA227" s="33"/>
      <c r="AB227" s="33"/>
      <c r="AC227" s="33"/>
      <c r="AD227" s="33"/>
      <c r="AE227" s="33"/>
    </row>
  </sheetData>
  <autoFilter ref="C124:K22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VRN - Vedlejší a ostatní ...</vt:lpstr>
      <vt:lpstr>01-0 - Bourací práce</vt:lpstr>
      <vt:lpstr>01-1 - Architektonicko-st...</vt:lpstr>
      <vt:lpstr>014A_A - Zařízení pro vyt...</vt:lpstr>
      <vt:lpstr>014A_C - Zařízení zdravot...</vt:lpstr>
      <vt:lpstr>014A_D - Zařízení silnopr...</vt:lpstr>
      <vt:lpstr>014A_D1 - Bleskosvod- uzn...</vt:lpstr>
      <vt:lpstr>014B_B - Zařízení vzducho...</vt:lpstr>
      <vt:lpstr>014B_C - Zařízení zdravot...</vt:lpstr>
      <vt:lpstr>014B_D - Zařízení silnopr...</vt:lpstr>
      <vt:lpstr>014B_E - Zařízení slabopr...</vt:lpstr>
      <vt:lpstr>014B_F - Rozvod stlačenéh...</vt:lpstr>
      <vt:lpstr>IO-01a - Zpevněné plochy</vt:lpstr>
      <vt:lpstr>IO-01b - Terénní úpravy</vt:lpstr>
      <vt:lpstr>IO-01c - Oplocení</vt:lpstr>
      <vt:lpstr>IO-02 - Areálový venkovní...</vt:lpstr>
      <vt:lpstr>IO-03 - Areálová dešťová ...</vt:lpstr>
      <vt:lpstr>IO-04 - Areálový venkovní...</vt:lpstr>
      <vt:lpstr>IO-05 - Zařízení slabopro...</vt:lpstr>
      <vt:lpstr>'01-0 - Bourací práce'!Názvy_tisku</vt:lpstr>
      <vt:lpstr>'01-1 - Architektonicko-st...'!Názvy_tisku</vt:lpstr>
      <vt:lpstr>'014A_A - Zařízení pro vyt...'!Názvy_tisku</vt:lpstr>
      <vt:lpstr>'014A_C - Zařízení zdravot...'!Názvy_tisku</vt:lpstr>
      <vt:lpstr>'014A_D - Zařízení silnopr...'!Názvy_tisku</vt:lpstr>
      <vt:lpstr>'014A_D1 - Bleskosvod- uzn...'!Názvy_tisku</vt:lpstr>
      <vt:lpstr>'014B_B - Zařízení vzducho...'!Názvy_tisku</vt:lpstr>
      <vt:lpstr>'014B_C - Zařízení zdravot...'!Názvy_tisku</vt:lpstr>
      <vt:lpstr>'014B_D - Zařízení silnopr...'!Názvy_tisku</vt:lpstr>
      <vt:lpstr>'014B_E - Zařízení slabopr...'!Názvy_tisku</vt:lpstr>
      <vt:lpstr>'014B_F - Rozvod stlačenéh...'!Názvy_tisku</vt:lpstr>
      <vt:lpstr>'IO-01a - Zpevněné plochy'!Názvy_tisku</vt:lpstr>
      <vt:lpstr>'IO-01b - Terénní úpravy'!Názvy_tisku</vt:lpstr>
      <vt:lpstr>'IO-01c - Oplocení'!Názvy_tisku</vt:lpstr>
      <vt:lpstr>'IO-02 - Areálový venkovní...'!Názvy_tisku</vt:lpstr>
      <vt:lpstr>'IO-03 - Areálová dešťová ...'!Názvy_tisku</vt:lpstr>
      <vt:lpstr>'IO-04 - Areálový venkovní...'!Názvy_tisku</vt:lpstr>
      <vt:lpstr>'IO-05 - Zařízení slabopro...'!Názvy_tisku</vt:lpstr>
      <vt:lpstr>'Rekapitulace stavby'!Názvy_tisku</vt:lpstr>
      <vt:lpstr>'VRN - Vedlejší a ostatní ...'!Názvy_tisku</vt:lpstr>
      <vt:lpstr>'01-0 - Bourací práce'!Oblast_tisku</vt:lpstr>
      <vt:lpstr>'01-1 - Architektonicko-st...'!Oblast_tisku</vt:lpstr>
      <vt:lpstr>'014A_A - Zařízení pro vyt...'!Oblast_tisku</vt:lpstr>
      <vt:lpstr>'014A_C - Zařízení zdravot...'!Oblast_tisku</vt:lpstr>
      <vt:lpstr>'014A_D - Zařízení silnopr...'!Oblast_tisku</vt:lpstr>
      <vt:lpstr>'014A_D1 - Bleskosvod- uzn...'!Oblast_tisku</vt:lpstr>
      <vt:lpstr>'014B_B - Zařízení vzducho...'!Oblast_tisku</vt:lpstr>
      <vt:lpstr>'014B_C - Zařízení zdravot...'!Oblast_tisku</vt:lpstr>
      <vt:lpstr>'014B_D - Zařízení silnopr...'!Oblast_tisku</vt:lpstr>
      <vt:lpstr>'014B_E - Zařízení slabopr...'!Oblast_tisku</vt:lpstr>
      <vt:lpstr>'014B_F - Rozvod stlačenéh...'!Oblast_tisku</vt:lpstr>
      <vt:lpstr>'IO-01a - Zpevněné plochy'!Oblast_tisku</vt:lpstr>
      <vt:lpstr>'IO-01b - Terénní úpravy'!Oblast_tisku</vt:lpstr>
      <vt:lpstr>'IO-01c - Oplocení'!Oblast_tisku</vt:lpstr>
      <vt:lpstr>'IO-02 - Areálový venkovní...'!Oblast_tisku</vt:lpstr>
      <vt:lpstr>'IO-03 - Areálová dešťová ...'!Oblast_tisku</vt:lpstr>
      <vt:lpstr>'IO-04 - Areálový venkovní...'!Oblast_tisku</vt:lpstr>
      <vt:lpstr>'IO-05 - Zařízení slabopro...'!Oblast_tisku</vt:lpstr>
      <vt:lpstr>'Rekapitulace stavby'!Oblast_tisku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k-36\k_36</dc:creator>
  <cp:lastModifiedBy>Tlustoš Petr Mgr.</cp:lastModifiedBy>
  <dcterms:created xsi:type="dcterms:W3CDTF">2022-11-11T07:03:42Z</dcterms:created>
  <dcterms:modified xsi:type="dcterms:W3CDTF">2022-11-15T06:25:19Z</dcterms:modified>
</cp:coreProperties>
</file>